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https://miteco.sharepoint.com/sites/subsemiteco/Documentos compartidos/GABINETE TÉCNICO/IGUALDAD/Mujeres Transición Ecológica/MAQUETACIÓN/Base de datos/"/>
    </mc:Choice>
  </mc:AlternateContent>
  <xr:revisionPtr revIDLastSave="76" documentId="13_ncr:1_{BB264840-0FFF-44E8-B0D9-9471C786CDC5}" xr6:coauthVersionLast="47" xr6:coauthVersionMax="47" xr10:uidLastSave="{28F42397-7CA9-4FAA-AC5D-3A2007A718E2}"/>
  <workbookProtection workbookAlgorithmName="SHA-512" workbookHashValue="0OgXg8qdX9uTN/mmxAVp2NObZUhSXyXf7TuRQ/Hkt6kJeuxgMcQ0RGt6NNx1JdUPq2fzu4/jU2dnCZ5fn49fag==" workbookSaltValue="VDrE88sHpgNFYX8S+L33LA==" workbookSpinCount="100000" lockStructure="1"/>
  <bookViews>
    <workbookView xWindow="20370" yWindow="-120" windowWidth="29040" windowHeight="15720" xr2:uid="{5844EF2D-ED38-4AC2-ADA2-2EBDB5A4C941}"/>
  </bookViews>
  <sheets>
    <sheet name="Portada" sheetId="191" r:id="rId1"/>
    <sheet name="Créditos" sheetId="197" r:id="rId2"/>
    <sheet name="Instrucciones" sheetId="192" r:id="rId3"/>
    <sheet name="Índice" sheetId="193" r:id="rId4"/>
    <sheet name="cclim1" sheetId="14" r:id="rId5"/>
    <sheet name="cclim2" sheetId="91" r:id="rId6"/>
    <sheet name="cclim2_recode" sheetId="92" r:id="rId7"/>
    <sheet name="cclim3" sheetId="15" r:id="rId8"/>
    <sheet name="cclim3_recode" sheetId="118" r:id="rId9"/>
    <sheet name="cclim4" sheetId="13" r:id="rId10"/>
    <sheet name="cclim5" sheetId="102" r:id="rId11"/>
    <sheet name="emp1" sheetId="135" r:id="rId12"/>
    <sheet name="emp2" sheetId="79" r:id="rId13"/>
    <sheet name="emp3" sheetId="80" r:id="rId14"/>
    <sheet name="emp4" sheetId="125" r:id="rId15"/>
    <sheet name="emp2+emp3+emp4" sheetId="141" r:id="rId16"/>
    <sheet name="emp5" sheetId="128" r:id="rId17"/>
    <sheet name="emp6" sheetId="188" r:id="rId18"/>
    <sheet name="form1_grado_campo" sheetId="17" r:id="rId19"/>
    <sheet name="form1_grado_ámbito" sheetId="18" r:id="rId20"/>
    <sheet name="form1_máster_campo" sheetId="174" r:id="rId21"/>
    <sheet name="form1_máster_ámbito" sheetId="173" r:id="rId22"/>
    <sheet name="form2_fp básica" sheetId="78" r:id="rId23"/>
    <sheet name="form2_fp grado medio" sheetId="83" r:id="rId24"/>
    <sheet name="form2_fp grado superior" sheetId="84" r:id="rId25"/>
    <sheet name="form3_grado_campo" sheetId="89" r:id="rId26"/>
    <sheet name="form3_grado_ámbito" sheetId="62" r:id="rId27"/>
    <sheet name="form3_máster_campo" sheetId="176" r:id="rId28"/>
    <sheet name="form3_máster_ámbito" sheetId="175" r:id="rId29"/>
    <sheet name="form4_fp básica" sheetId="94" r:id="rId30"/>
    <sheet name="form4_fp grado medio" sheetId="95" r:id="rId31"/>
    <sheet name="form4_ fp grado superior" sheetId="19" r:id="rId32"/>
    <sheet name="form5" sheetId="172" r:id="rId33"/>
    <sheet name="form6_grado" sheetId="88" r:id="rId34"/>
    <sheet name="form6_máster" sheetId="177" r:id="rId35"/>
    <sheet name="form7_fp básica" sheetId="127" r:id="rId36"/>
    <sheet name="form7_fp grado medio" sheetId="126" r:id="rId37"/>
    <sheet name="form7_fp grado superior" sheetId="120" r:id="rId38"/>
    <sheet name="gob1" sheetId="41" r:id="rId39"/>
    <sheet name="gob2" sheetId="42" r:id="rId40"/>
    <sheet name="gob3" sheetId="43" r:id="rId41"/>
    <sheet name="gob4" sheetId="44" r:id="rId42"/>
    <sheet name="gob5" sheetId="77" r:id="rId43"/>
    <sheet name="gob6" sheetId="65" r:id="rId44"/>
    <sheet name="gob7" sheetId="45" r:id="rId45"/>
    <sheet name="gob8" sheetId="99" r:id="rId46"/>
    <sheet name="gob9" sheetId="100" r:id="rId47"/>
    <sheet name="gob10" sheetId="34" r:id="rId48"/>
    <sheet name="gob11" sheetId="196" r:id="rId49"/>
    <sheet name="habs1" sheetId="70" r:id="rId50"/>
    <sheet name="habs2" sheetId="171" r:id="rId51"/>
    <sheet name="habs3" sheetId="75" r:id="rId52"/>
    <sheet name="habs4" sheetId="71" r:id="rId53"/>
    <sheet name="habs5" sheetId="57" r:id="rId54"/>
    <sheet name="habs6" sheetId="58" r:id="rId55"/>
    <sheet name="Habs7" sheetId="194" r:id="rId56"/>
    <sheet name="habs8" sheetId="98" r:id="rId57"/>
    <sheet name="sal1" sheetId="48" r:id="rId58"/>
    <sheet name="sal2" sheetId="160" r:id="rId59"/>
    <sheet name="sal3" sheetId="166" r:id="rId60"/>
    <sheet name="sal4" sheetId="66" r:id="rId61"/>
    <sheet name="sal5" sheetId="74" r:id="rId62"/>
    <sheet name="sal6" sheetId="119" r:id="rId63"/>
    <sheet name="sal7" sheetId="132" r:id="rId64"/>
    <sheet name="sal8" sheetId="101" r:id="rId65"/>
    <sheet name="energ1" sheetId="168" r:id="rId66"/>
    <sheet name="energ2" sheetId="167" r:id="rId67"/>
    <sheet name="energ3" sheetId="169" r:id="rId68"/>
    <sheet name="energ4" sheetId="170" r:id="rId69"/>
    <sheet name="energ5" sheetId="181" r:id="rId70"/>
    <sheet name="energ5_recode" sheetId="187" r:id="rId71"/>
    <sheet name="energ6" sheetId="183" r:id="rId72"/>
    <sheet name="biod1" sheetId="113" r:id="rId73"/>
    <sheet name="biod2" sheetId="112" r:id="rId74"/>
    <sheet name="biod3" sheetId="178" r:id="rId75"/>
    <sheet name="agua1" sheetId="104" r:id="rId76"/>
    <sheet name="agua2" sheetId="105" r:id="rId77"/>
    <sheet name="mar1" sheetId="179" r:id="rId78"/>
    <sheet name="mar2" sheetId="190" r:id="rId7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B41" i="135" l="1"/>
  <c r="BC41" i="135"/>
  <c r="BD41" i="135"/>
  <c r="BE41" i="135"/>
  <c r="BF41" i="135"/>
  <c r="BG41" i="135"/>
  <c r="BH41" i="135"/>
  <c r="BI41" i="135"/>
  <c r="BJ41" i="135"/>
  <c r="BK41" i="135"/>
  <c r="BB42" i="135"/>
  <c r="BC42" i="135"/>
  <c r="BD42" i="135"/>
  <c r="BE42" i="135"/>
  <c r="BF42" i="135"/>
  <c r="BG42" i="135"/>
  <c r="BH42" i="135"/>
  <c r="BI42" i="135"/>
  <c r="BJ42" i="135"/>
  <c r="BK42" i="135"/>
  <c r="AS41" i="135"/>
  <c r="AT41" i="135"/>
  <c r="AU41" i="135"/>
  <c r="AV41" i="135"/>
  <c r="AW41" i="135"/>
  <c r="AX41" i="135"/>
  <c r="AY41" i="135"/>
  <c r="AZ41" i="135"/>
  <c r="AS42" i="135"/>
  <c r="AT42" i="135"/>
  <c r="AU42" i="135"/>
  <c r="AV42" i="135"/>
  <c r="AW42" i="135"/>
  <c r="AX42" i="135"/>
  <c r="AY42" i="135"/>
  <c r="AZ42" i="135"/>
  <c r="AG41" i="135"/>
  <c r="AH41" i="135"/>
  <c r="AI41" i="135"/>
  <c r="AJ41" i="135"/>
  <c r="AK41" i="135"/>
  <c r="AL41" i="135"/>
  <c r="AM41" i="135"/>
  <c r="AN41" i="135"/>
  <c r="AO41" i="135"/>
  <c r="AP41" i="135"/>
  <c r="AQ41" i="135"/>
  <c r="AR41" i="135"/>
  <c r="AG42" i="135"/>
  <c r="AH42" i="135"/>
  <c r="AI42" i="135"/>
  <c r="AJ42" i="135"/>
  <c r="AK42" i="135"/>
  <c r="AL42" i="135"/>
  <c r="AM42" i="135"/>
  <c r="AN42" i="135"/>
  <c r="AO42" i="135"/>
  <c r="AP42" i="135"/>
  <c r="AQ42" i="135"/>
  <c r="AR42" i="135"/>
  <c r="AV52" i="135"/>
  <c r="AV53" i="135"/>
  <c r="AV54" i="135"/>
  <c r="AV55" i="135"/>
  <c r="AV56" i="135"/>
  <c r="AV57" i="135"/>
  <c r="AV58" i="135"/>
  <c r="AV59" i="135"/>
  <c r="AV51" i="135"/>
  <c r="AU52" i="135"/>
  <c r="AU53" i="135"/>
  <c r="AU54" i="135"/>
  <c r="AU55" i="135"/>
  <c r="AU56" i="135"/>
  <c r="AU57" i="135"/>
  <c r="AU58" i="135"/>
  <c r="AU59" i="135"/>
  <c r="AU51" i="135"/>
  <c r="AT57" i="135"/>
  <c r="AT52" i="135"/>
  <c r="AT53" i="135"/>
  <c r="AT54" i="135"/>
  <c r="AT55" i="135"/>
  <c r="AT56" i="135"/>
  <c r="AT51" i="135"/>
  <c r="AS57" i="135"/>
  <c r="AS56" i="135"/>
  <c r="AS52" i="135"/>
  <c r="AS53" i="135"/>
  <c r="AS54" i="135"/>
  <c r="AS55" i="135"/>
  <c r="AS51" i="135"/>
  <c r="L12" i="41" l="1"/>
  <c r="J12" i="91"/>
  <c r="J13" i="91"/>
  <c r="AK63" i="175"/>
  <c r="CX57" i="14"/>
  <c r="CY57" i="14"/>
  <c r="CZ57" i="14"/>
  <c r="DA57" i="14"/>
  <c r="DB57" i="14"/>
  <c r="DD57" i="14"/>
  <c r="DE57" i="14"/>
  <c r="DF57" i="14"/>
  <c r="DI57" i="14"/>
  <c r="DJ57" i="14"/>
  <c r="DK57" i="14"/>
  <c r="DL57" i="14"/>
  <c r="DM57" i="14"/>
  <c r="DO57" i="14"/>
  <c r="DP57" i="14"/>
  <c r="DQ57" i="14"/>
  <c r="DT57" i="14"/>
  <c r="DU57" i="14"/>
  <c r="DV57" i="14"/>
  <c r="DW57" i="14"/>
  <c r="DX57" i="14"/>
  <c r="DZ57" i="14"/>
  <c r="EA57" i="14"/>
  <c r="EB57" i="14"/>
  <c r="EE57" i="14"/>
  <c r="FX57" i="14" s="1"/>
  <c r="EF57" i="14"/>
  <c r="FY57" i="14" s="1"/>
  <c r="EG57" i="14"/>
  <c r="FZ57" i="14" s="1"/>
  <c r="EH57" i="14"/>
  <c r="EI57" i="14"/>
  <c r="GB57" i="14" s="1"/>
  <c r="EK57" i="14"/>
  <c r="EL57" i="14"/>
  <c r="EM57" i="14"/>
  <c r="EP57" i="14"/>
  <c r="EQ57" i="14"/>
  <c r="ER57" i="14"/>
  <c r="ES57" i="14"/>
  <c r="ET57" i="14"/>
  <c r="EU57" i="14"/>
  <c r="EV57" i="14"/>
  <c r="EW57" i="14"/>
  <c r="EX57" i="14"/>
  <c r="EY57" i="14"/>
  <c r="EZ57" i="14"/>
  <c r="FA57" i="14"/>
  <c r="FB57" i="14"/>
  <c r="FC57" i="14"/>
  <c r="FD57" i="14"/>
  <c r="FE57" i="14"/>
  <c r="FF57" i="14"/>
  <c r="FG57" i="14"/>
  <c r="FH57" i="14"/>
  <c r="FI57" i="14"/>
  <c r="FJ57" i="14"/>
  <c r="FK57" i="14"/>
  <c r="Z56" i="196"/>
  <c r="AA56" i="196"/>
  <c r="AB56" i="196"/>
  <c r="AC56" i="196"/>
  <c r="AD56" i="196"/>
  <c r="AE56" i="196"/>
  <c r="AF56" i="196"/>
  <c r="AG56" i="196"/>
  <c r="AH56" i="196"/>
  <c r="AI56" i="196"/>
  <c r="AJ56" i="196"/>
  <c r="AK56" i="196"/>
  <c r="AO56" i="196"/>
  <c r="AP56" i="196"/>
  <c r="AQ56" i="196"/>
  <c r="AR56" i="196"/>
  <c r="AS56" i="196"/>
  <c r="AT56" i="196"/>
  <c r="AU56" i="196"/>
  <c r="AV56" i="196"/>
  <c r="AW56" i="196"/>
  <c r="AX56" i="196"/>
  <c r="AY56" i="196"/>
  <c r="AZ56" i="196"/>
  <c r="BA56" i="196"/>
  <c r="BB56" i="196"/>
  <c r="BC56" i="196"/>
  <c r="BD56" i="196"/>
  <c r="BE56" i="196"/>
  <c r="BF56" i="196"/>
  <c r="BG56" i="196"/>
  <c r="BH56" i="196"/>
  <c r="BI56" i="196"/>
  <c r="BJ56" i="196"/>
  <c r="BK56" i="196"/>
  <c r="BL56" i="196"/>
  <c r="Z57" i="196"/>
  <c r="AA57" i="196"/>
  <c r="AB57" i="196"/>
  <c r="AC57" i="196"/>
  <c r="AD57" i="196"/>
  <c r="AE57" i="196"/>
  <c r="AF57" i="196"/>
  <c r="AG57" i="196"/>
  <c r="AH57" i="196"/>
  <c r="AI57" i="196"/>
  <c r="AJ57" i="196"/>
  <c r="AK57" i="196"/>
  <c r="AO57" i="196"/>
  <c r="AP57" i="196"/>
  <c r="AQ57" i="196"/>
  <c r="AR57" i="196"/>
  <c r="AS57" i="196"/>
  <c r="AT57" i="196"/>
  <c r="AU57" i="196"/>
  <c r="AV57" i="196"/>
  <c r="AW57" i="196"/>
  <c r="AX57" i="196"/>
  <c r="AY57" i="196"/>
  <c r="AZ57" i="196"/>
  <c r="BA57" i="196"/>
  <c r="BB57" i="196"/>
  <c r="BC57" i="196"/>
  <c r="BD57" i="196"/>
  <c r="BE57" i="196"/>
  <c r="BF57" i="196"/>
  <c r="BG57" i="196"/>
  <c r="BH57" i="196"/>
  <c r="BI57" i="196"/>
  <c r="BJ57" i="196"/>
  <c r="BK57" i="196"/>
  <c r="BL57" i="196"/>
  <c r="K76" i="66"/>
  <c r="J76" i="66"/>
  <c r="U76" i="66" s="1"/>
  <c r="K75" i="66"/>
  <c r="J75" i="66"/>
  <c r="V66" i="66"/>
  <c r="U66" i="66"/>
  <c r="T66" i="66"/>
  <c r="S66" i="66"/>
  <c r="R66" i="66"/>
  <c r="Q66" i="66"/>
  <c r="Z66" i="66" s="1"/>
  <c r="P66" i="66"/>
  <c r="O66" i="66"/>
  <c r="N66" i="66"/>
  <c r="M66" i="66"/>
  <c r="V65" i="66"/>
  <c r="U65" i="66"/>
  <c r="T65" i="66"/>
  <c r="S65" i="66"/>
  <c r="R65" i="66"/>
  <c r="Q65" i="66"/>
  <c r="N65" i="66"/>
  <c r="M65" i="66"/>
  <c r="V64" i="66"/>
  <c r="U64" i="66"/>
  <c r="T64" i="66"/>
  <c r="S64" i="66"/>
  <c r="AA64" i="66" s="1"/>
  <c r="R64" i="66"/>
  <c r="Q64" i="66"/>
  <c r="P64" i="66"/>
  <c r="O64" i="66"/>
  <c r="N64" i="66"/>
  <c r="M64" i="66"/>
  <c r="V63" i="66"/>
  <c r="U63" i="66"/>
  <c r="R63" i="66"/>
  <c r="Q63" i="66"/>
  <c r="N62" i="66"/>
  <c r="M62" i="66"/>
  <c r="V61" i="66"/>
  <c r="U61" i="66"/>
  <c r="T61" i="66"/>
  <c r="S61" i="66"/>
  <c r="R61" i="66"/>
  <c r="Q61" i="66"/>
  <c r="P61" i="66"/>
  <c r="O61" i="66"/>
  <c r="N61" i="66"/>
  <c r="M61" i="66"/>
  <c r="P59" i="66"/>
  <c r="O59" i="66"/>
  <c r="N59" i="66"/>
  <c r="M59" i="66"/>
  <c r="V58" i="66"/>
  <c r="U58" i="66"/>
  <c r="R58" i="66"/>
  <c r="Q58" i="66"/>
  <c r="V57" i="66"/>
  <c r="U57" i="66"/>
  <c r="T57" i="66"/>
  <c r="S57" i="66"/>
  <c r="R57" i="66"/>
  <c r="Q57" i="66"/>
  <c r="P57" i="66"/>
  <c r="O57" i="66"/>
  <c r="N57" i="66"/>
  <c r="M57" i="66"/>
  <c r="Z21" i="77"/>
  <c r="Y21" i="77"/>
  <c r="X21" i="77"/>
  <c r="W21" i="77"/>
  <c r="V21" i="77"/>
  <c r="U21" i="77"/>
  <c r="T21" i="77"/>
  <c r="S21" i="77"/>
  <c r="R21" i="77"/>
  <c r="Q21" i="77"/>
  <c r="P21" i="77"/>
  <c r="O21" i="77"/>
  <c r="Z20" i="77"/>
  <c r="Y20" i="77"/>
  <c r="X20" i="77"/>
  <c r="W20" i="77"/>
  <c r="V20" i="77"/>
  <c r="U20" i="77"/>
  <c r="T20" i="77"/>
  <c r="S20" i="77"/>
  <c r="R20" i="77"/>
  <c r="Q20" i="77"/>
  <c r="P20" i="77"/>
  <c r="O20" i="77"/>
  <c r="M12" i="77"/>
  <c r="L12" i="77"/>
  <c r="Y12" i="77" s="1"/>
  <c r="K12" i="77"/>
  <c r="J12" i="77"/>
  <c r="I12" i="77"/>
  <c r="H12" i="77"/>
  <c r="G12" i="77"/>
  <c r="F12" i="77"/>
  <c r="E12" i="77"/>
  <c r="D12" i="77"/>
  <c r="Q12" i="77" s="1"/>
  <c r="C12" i="77"/>
  <c r="B12" i="77"/>
  <c r="BO56" i="196" l="1"/>
  <c r="GA57" i="14"/>
  <c r="FP57" i="14"/>
  <c r="GS57" i="14"/>
  <c r="GK57" i="14"/>
  <c r="FU57" i="14"/>
  <c r="FM57" i="14"/>
  <c r="X59" i="66"/>
  <c r="Z61" i="66"/>
  <c r="Z63" i="66"/>
  <c r="Z64" i="66"/>
  <c r="U75" i="66"/>
  <c r="X65" i="66"/>
  <c r="BN56" i="196"/>
  <c r="X12" i="77"/>
  <c r="AD20" i="77"/>
  <c r="P12" i="77"/>
  <c r="AF21" i="77"/>
  <c r="S12" i="77"/>
  <c r="AF20" i="77"/>
  <c r="AD21" i="77"/>
  <c r="Z12" i="77"/>
  <c r="AG12" i="77" s="1"/>
  <c r="AE20" i="77"/>
  <c r="AC21" i="77"/>
  <c r="AG21" i="77"/>
  <c r="R12" i="77"/>
  <c r="AC12" i="77" s="1"/>
  <c r="O12" i="77"/>
  <c r="W12" i="77"/>
  <c r="BR56" i="196"/>
  <c r="BU56" i="196"/>
  <c r="BY56" i="196"/>
  <c r="Y57" i="66"/>
  <c r="Z58" i="66"/>
  <c r="X61" i="66"/>
  <c r="AB61" i="66"/>
  <c r="X64" i="66"/>
  <c r="AB64" i="66"/>
  <c r="AB65" i="66"/>
  <c r="AA66" i="66"/>
  <c r="Z57" i="66"/>
  <c r="AB58" i="66"/>
  <c r="Y61" i="66"/>
  <c r="X62" i="66"/>
  <c r="BQ56" i="196"/>
  <c r="BS56" i="196"/>
  <c r="BW56" i="196"/>
  <c r="BP56" i="196"/>
  <c r="BV56" i="196"/>
  <c r="BY57" i="196"/>
  <c r="GJ57" i="14"/>
  <c r="GR57" i="14"/>
  <c r="GD57" i="14"/>
  <c r="FO57" i="14"/>
  <c r="Z65" i="66"/>
  <c r="AB57" i="66"/>
  <c r="AA65" i="66"/>
  <c r="Y66" i="66"/>
  <c r="V76" i="66"/>
  <c r="AB76" i="66" s="1"/>
  <c r="V75" i="66"/>
  <c r="AA61" i="66"/>
  <c r="Y59" i="66"/>
  <c r="Y64" i="66"/>
  <c r="BQ57" i="196"/>
  <c r="BX56" i="196"/>
  <c r="V12" i="77"/>
  <c r="AB21" i="77"/>
  <c r="T12" i="77"/>
  <c r="AD12" i="77" s="1"/>
  <c r="FT57" i="14"/>
  <c r="GQ57" i="14"/>
  <c r="FN57" i="14"/>
  <c r="FQ57" i="14"/>
  <c r="GI57" i="14"/>
  <c r="FS57" i="14"/>
  <c r="GM57" i="14"/>
  <c r="GP57" i="14"/>
  <c r="GE57" i="14"/>
  <c r="GF57" i="14"/>
  <c r="GO57" i="14"/>
  <c r="GN57" i="14"/>
  <c r="GL57" i="14"/>
  <c r="BX57" i="196"/>
  <c r="BO57" i="196"/>
  <c r="BV57" i="196"/>
  <c r="BN57" i="196"/>
  <c r="BP57" i="196"/>
  <c r="BW57" i="196"/>
  <c r="BS57" i="196"/>
  <c r="BT56" i="196"/>
  <c r="BU57" i="196"/>
  <c r="BT57" i="196"/>
  <c r="BR57" i="196"/>
  <c r="X66" i="66"/>
  <c r="X57" i="66"/>
  <c r="AB63" i="66"/>
  <c r="AB66" i="66"/>
  <c r="AA57" i="66"/>
  <c r="AB20" i="77"/>
  <c r="AC20" i="77"/>
  <c r="AG20" i="77"/>
  <c r="AE21" i="77"/>
  <c r="U12" i="77"/>
  <c r="P32" i="112"/>
  <c r="BU32" i="112" s="1"/>
  <c r="Q32" i="112"/>
  <c r="BV32" i="112" s="1"/>
  <c r="R32" i="112"/>
  <c r="BW32" i="112" s="1"/>
  <c r="S32" i="112"/>
  <c r="BX32" i="112" s="1"/>
  <c r="T32" i="112"/>
  <c r="BY32" i="112" s="1"/>
  <c r="U32" i="112"/>
  <c r="BZ32" i="112" s="1"/>
  <c r="V32" i="112"/>
  <c r="CA32" i="112" s="1"/>
  <c r="AK32" i="112"/>
  <c r="AL32" i="112"/>
  <c r="AM32" i="112"/>
  <c r="AN32" i="112"/>
  <c r="AO32" i="112"/>
  <c r="AP32" i="112"/>
  <c r="AQ32" i="112"/>
  <c r="AR32" i="112"/>
  <c r="AS32" i="112"/>
  <c r="AT32" i="112"/>
  <c r="AU32" i="112"/>
  <c r="AV32" i="112"/>
  <c r="AW32" i="112"/>
  <c r="AX32" i="112"/>
  <c r="BF32" i="112"/>
  <c r="BG32" i="112"/>
  <c r="BH32" i="112"/>
  <c r="BI32" i="112"/>
  <c r="BJ32" i="112"/>
  <c r="BK32" i="112"/>
  <c r="CN32" i="112" s="1"/>
  <c r="BL32" i="112"/>
  <c r="BM32" i="112"/>
  <c r="BN32" i="112"/>
  <c r="BO32" i="112"/>
  <c r="BP32" i="112"/>
  <c r="BQ32" i="112"/>
  <c r="BR32" i="112"/>
  <c r="BS32" i="112"/>
  <c r="CV32" i="112" s="1"/>
  <c r="CB32" i="112"/>
  <c r="CC32" i="112"/>
  <c r="CD32" i="112"/>
  <c r="CE32" i="112"/>
  <c r="CF32" i="112"/>
  <c r="CG32" i="112"/>
  <c r="CH32" i="112"/>
  <c r="P33" i="112"/>
  <c r="BU33" i="112" s="1"/>
  <c r="Q33" i="112"/>
  <c r="BV33" i="112" s="1"/>
  <c r="R33" i="112"/>
  <c r="BW33" i="112" s="1"/>
  <c r="S33" i="112"/>
  <c r="BX33" i="112" s="1"/>
  <c r="T33" i="112"/>
  <c r="BY33" i="112" s="1"/>
  <c r="U33" i="112"/>
  <c r="BZ33" i="112" s="1"/>
  <c r="V33" i="112"/>
  <c r="CA33" i="112" s="1"/>
  <c r="AY33" i="112"/>
  <c r="AZ33" i="112"/>
  <c r="BA33" i="112"/>
  <c r="BB33" i="112"/>
  <c r="BC33" i="112"/>
  <c r="BD33" i="112"/>
  <c r="BE33" i="112"/>
  <c r="CB33" i="112"/>
  <c r="CC33" i="112"/>
  <c r="CD33" i="112"/>
  <c r="CE33" i="112"/>
  <c r="CF33" i="112"/>
  <c r="CG33" i="112"/>
  <c r="CH33" i="112"/>
  <c r="CI33" i="112"/>
  <c r="CJ33" i="112"/>
  <c r="CK33" i="112"/>
  <c r="CL33" i="112"/>
  <c r="CM33" i="112"/>
  <c r="CN33" i="112"/>
  <c r="CO33" i="112"/>
  <c r="CP33" i="112"/>
  <c r="CQ33" i="112"/>
  <c r="CR33" i="112"/>
  <c r="CS33" i="112"/>
  <c r="CT33" i="112"/>
  <c r="CU33" i="112"/>
  <c r="CV33" i="112"/>
  <c r="P34" i="112"/>
  <c r="BU34" i="112" s="1"/>
  <c r="Q34" i="112"/>
  <c r="BV34" i="112" s="1"/>
  <c r="R34" i="112"/>
  <c r="BW34" i="112" s="1"/>
  <c r="S34" i="112"/>
  <c r="BX34" i="112" s="1"/>
  <c r="T34" i="112"/>
  <c r="BY34" i="112" s="1"/>
  <c r="U34" i="112"/>
  <c r="BZ34" i="112" s="1"/>
  <c r="V34" i="112"/>
  <c r="CA34" i="112" s="1"/>
  <c r="AY34" i="112"/>
  <c r="AZ34" i="112"/>
  <c r="BA34" i="112"/>
  <c r="BB34" i="112"/>
  <c r="BC34" i="112"/>
  <c r="BD34" i="112"/>
  <c r="BE34" i="112"/>
  <c r="CB34" i="112"/>
  <c r="CC34" i="112"/>
  <c r="CD34" i="112"/>
  <c r="CE34" i="112"/>
  <c r="CF34" i="112"/>
  <c r="CG34" i="112"/>
  <c r="CH34" i="112"/>
  <c r="CI34" i="112"/>
  <c r="CJ34" i="112"/>
  <c r="CK34" i="112"/>
  <c r="CL34" i="112"/>
  <c r="CM34" i="112"/>
  <c r="CN34" i="112"/>
  <c r="CO34" i="112"/>
  <c r="CP34" i="112"/>
  <c r="CQ34" i="112"/>
  <c r="CR34" i="112"/>
  <c r="CS34" i="112"/>
  <c r="CT34" i="112"/>
  <c r="CU34" i="112"/>
  <c r="CV34" i="112"/>
  <c r="P35" i="112"/>
  <c r="BU35" i="112" s="1"/>
  <c r="Q35" i="112"/>
  <c r="BV35" i="112" s="1"/>
  <c r="R35" i="112"/>
  <c r="BW35" i="112" s="1"/>
  <c r="S35" i="112"/>
  <c r="BX35" i="112" s="1"/>
  <c r="T35" i="112"/>
  <c r="BY35" i="112" s="1"/>
  <c r="U35" i="112"/>
  <c r="BZ35" i="112" s="1"/>
  <c r="V35" i="112"/>
  <c r="CA35" i="112" s="1"/>
  <c r="AY35" i="112"/>
  <c r="AZ35" i="112"/>
  <c r="BA35" i="112"/>
  <c r="BB35" i="112"/>
  <c r="BC35" i="112"/>
  <c r="BD35" i="112"/>
  <c r="BE35" i="112"/>
  <c r="CB35" i="112"/>
  <c r="CC35" i="112"/>
  <c r="CD35" i="112"/>
  <c r="CE35" i="112"/>
  <c r="CF35" i="112"/>
  <c r="CG35" i="112"/>
  <c r="CH35" i="112"/>
  <c r="CI35" i="112"/>
  <c r="CJ35" i="112"/>
  <c r="CK35" i="112"/>
  <c r="CL35" i="112"/>
  <c r="CM35" i="112"/>
  <c r="CN35" i="112"/>
  <c r="CO35" i="112"/>
  <c r="CP35" i="112"/>
  <c r="CQ35" i="112"/>
  <c r="CR35" i="112"/>
  <c r="CS35" i="112"/>
  <c r="CT35" i="112"/>
  <c r="CU35" i="112"/>
  <c r="CV35" i="112"/>
  <c r="P36" i="112"/>
  <c r="BU36" i="112" s="1"/>
  <c r="Q36" i="112"/>
  <c r="BV36" i="112" s="1"/>
  <c r="R36" i="112"/>
  <c r="BW36" i="112" s="1"/>
  <c r="S36" i="112"/>
  <c r="BX36" i="112" s="1"/>
  <c r="T36" i="112"/>
  <c r="BY36" i="112" s="1"/>
  <c r="U36" i="112"/>
  <c r="BZ36" i="112" s="1"/>
  <c r="V36" i="112"/>
  <c r="CA36" i="112" s="1"/>
  <c r="AY36" i="112"/>
  <c r="AZ36" i="112"/>
  <c r="BA36" i="112"/>
  <c r="BB36" i="112"/>
  <c r="BC36" i="112"/>
  <c r="BD36" i="112"/>
  <c r="BE36" i="112"/>
  <c r="CB36" i="112"/>
  <c r="CC36" i="112"/>
  <c r="CD36" i="112"/>
  <c r="CE36" i="112"/>
  <c r="CF36" i="112"/>
  <c r="CG36" i="112"/>
  <c r="CH36" i="112"/>
  <c r="CI36" i="112"/>
  <c r="CJ36" i="112"/>
  <c r="CK36" i="112"/>
  <c r="CL36" i="112"/>
  <c r="CM36" i="112"/>
  <c r="CN36" i="112"/>
  <c r="CO36" i="112"/>
  <c r="CP36" i="112"/>
  <c r="CQ36" i="112"/>
  <c r="CR36" i="112"/>
  <c r="CS36" i="112"/>
  <c r="CT36" i="112"/>
  <c r="CU36" i="112"/>
  <c r="CV36" i="112"/>
  <c r="P38" i="112"/>
  <c r="BU38" i="112" s="1"/>
  <c r="Q38" i="112"/>
  <c r="BV38" i="112" s="1"/>
  <c r="R38" i="112"/>
  <c r="BW38" i="112" s="1"/>
  <c r="S38" i="112"/>
  <c r="BX38" i="112" s="1"/>
  <c r="T38" i="112"/>
  <c r="BY38" i="112" s="1"/>
  <c r="U38" i="112"/>
  <c r="BZ38" i="112" s="1"/>
  <c r="V38" i="112"/>
  <c r="CA38" i="112" s="1"/>
  <c r="AY38" i="112"/>
  <c r="AZ38" i="112"/>
  <c r="BA38" i="112"/>
  <c r="BB38" i="112"/>
  <c r="BC38" i="112"/>
  <c r="BD38" i="112"/>
  <c r="BE38" i="112"/>
  <c r="CB38" i="112"/>
  <c r="CC38" i="112"/>
  <c r="CD38" i="112"/>
  <c r="CE38" i="112"/>
  <c r="CF38" i="112"/>
  <c r="CG38" i="112"/>
  <c r="CH38" i="112"/>
  <c r="CI38" i="112"/>
  <c r="CJ38" i="112"/>
  <c r="CK38" i="112"/>
  <c r="CL38" i="112"/>
  <c r="CM38" i="112"/>
  <c r="CN38" i="112"/>
  <c r="CO38" i="112"/>
  <c r="CP38" i="112"/>
  <c r="CQ38" i="112"/>
  <c r="DF38" i="112" s="1"/>
  <c r="CR38" i="112"/>
  <c r="CS38" i="112"/>
  <c r="CT38" i="112"/>
  <c r="CU38" i="112"/>
  <c r="CV38" i="112"/>
  <c r="P39" i="112"/>
  <c r="BU39" i="112" s="1"/>
  <c r="Q39" i="112"/>
  <c r="BV39" i="112" s="1"/>
  <c r="R39" i="112"/>
  <c r="BW39" i="112" s="1"/>
  <c r="S39" i="112"/>
  <c r="BX39" i="112" s="1"/>
  <c r="T39" i="112"/>
  <c r="BY39" i="112" s="1"/>
  <c r="U39" i="112"/>
  <c r="BZ39" i="112" s="1"/>
  <c r="V39" i="112"/>
  <c r="CA39" i="112" s="1"/>
  <c r="AY39" i="112"/>
  <c r="AZ39" i="112"/>
  <c r="BA39" i="112"/>
  <c r="BB39" i="112"/>
  <c r="BC39" i="112"/>
  <c r="BD39" i="112"/>
  <c r="BE39" i="112"/>
  <c r="CB39" i="112"/>
  <c r="CC39" i="112"/>
  <c r="CD39" i="112"/>
  <c r="CE39" i="112"/>
  <c r="CF39" i="112"/>
  <c r="CG39" i="112"/>
  <c r="CH39" i="112"/>
  <c r="CI39" i="112"/>
  <c r="CJ39" i="112"/>
  <c r="CK39" i="112"/>
  <c r="CL39" i="112"/>
  <c r="CM39" i="112"/>
  <c r="CN39" i="112"/>
  <c r="CO39" i="112"/>
  <c r="CP39" i="112"/>
  <c r="CQ39" i="112"/>
  <c r="CR39" i="112"/>
  <c r="CS39" i="112"/>
  <c r="CT39" i="112"/>
  <c r="CU39" i="112"/>
  <c r="CV39" i="112"/>
  <c r="P41" i="112"/>
  <c r="Q41" i="112"/>
  <c r="BV41" i="112" s="1"/>
  <c r="R41" i="112"/>
  <c r="BW41" i="112" s="1"/>
  <c r="S41" i="112"/>
  <c r="BX41" i="112" s="1"/>
  <c r="T41" i="112"/>
  <c r="BY41" i="112" s="1"/>
  <c r="U41" i="112"/>
  <c r="BZ41" i="112" s="1"/>
  <c r="V41" i="112"/>
  <c r="CA41" i="112" s="1"/>
  <c r="AY41" i="112"/>
  <c r="AZ41" i="112"/>
  <c r="BA41" i="112"/>
  <c r="BB41" i="112"/>
  <c r="BC41" i="112"/>
  <c r="BD41" i="112"/>
  <c r="BE41" i="112"/>
  <c r="BU41" i="112"/>
  <c r="CB41" i="112"/>
  <c r="CC41" i="112"/>
  <c r="CD41" i="112"/>
  <c r="CE41" i="112"/>
  <c r="CF41" i="112"/>
  <c r="CG41" i="112"/>
  <c r="CH41" i="112"/>
  <c r="CI41" i="112"/>
  <c r="CJ41" i="112"/>
  <c r="CK41" i="112"/>
  <c r="CL41" i="112"/>
  <c r="CM41" i="112"/>
  <c r="CN41" i="112"/>
  <c r="CO41" i="112"/>
  <c r="CP41" i="112"/>
  <c r="CQ41" i="112"/>
  <c r="CR41" i="112"/>
  <c r="DG41" i="112" s="1"/>
  <c r="CS41" i="112"/>
  <c r="CT41" i="112"/>
  <c r="CU41" i="112"/>
  <c r="CV41" i="112"/>
  <c r="P42" i="112"/>
  <c r="BU42" i="112" s="1"/>
  <c r="Q42" i="112"/>
  <c r="BV42" i="112" s="1"/>
  <c r="R42" i="112"/>
  <c r="BW42" i="112" s="1"/>
  <c r="S42" i="112"/>
  <c r="BX42" i="112" s="1"/>
  <c r="T42" i="112"/>
  <c r="BY42" i="112" s="1"/>
  <c r="U42" i="112"/>
  <c r="BZ42" i="112" s="1"/>
  <c r="V42" i="112"/>
  <c r="CA42" i="112" s="1"/>
  <c r="AY42" i="112"/>
  <c r="AZ42" i="112"/>
  <c r="BA42" i="112"/>
  <c r="BB42" i="112"/>
  <c r="BC42" i="112"/>
  <c r="BD42" i="112"/>
  <c r="BE42" i="112"/>
  <c r="CB42" i="112"/>
  <c r="CC42" i="112"/>
  <c r="CD42" i="112"/>
  <c r="CE42" i="112"/>
  <c r="CF42" i="112"/>
  <c r="CG42" i="112"/>
  <c r="CH42" i="112"/>
  <c r="CI42" i="112"/>
  <c r="CJ42" i="112"/>
  <c r="CK42" i="112"/>
  <c r="CL42" i="112"/>
  <c r="CM42" i="112"/>
  <c r="CN42" i="112"/>
  <c r="CO42" i="112"/>
  <c r="CP42" i="112"/>
  <c r="CQ42" i="112"/>
  <c r="CR42" i="112"/>
  <c r="CS42" i="112"/>
  <c r="CT42" i="112"/>
  <c r="CU42" i="112"/>
  <c r="CV42" i="112"/>
  <c r="P43" i="112"/>
  <c r="BU43" i="112" s="1"/>
  <c r="Q43" i="112"/>
  <c r="BV43" i="112" s="1"/>
  <c r="R43" i="112"/>
  <c r="BW43" i="112" s="1"/>
  <c r="S43" i="112"/>
  <c r="BX43" i="112" s="1"/>
  <c r="T43" i="112"/>
  <c r="BY43" i="112" s="1"/>
  <c r="U43" i="112"/>
  <c r="BZ43" i="112" s="1"/>
  <c r="V43" i="112"/>
  <c r="CA43" i="112" s="1"/>
  <c r="AY43" i="112"/>
  <c r="AZ43" i="112"/>
  <c r="BA43" i="112"/>
  <c r="BB43" i="112"/>
  <c r="BC43" i="112"/>
  <c r="BD43" i="112"/>
  <c r="BE43" i="112"/>
  <c r="CB43" i="112"/>
  <c r="CC43" i="112"/>
  <c r="CD43" i="112"/>
  <c r="CE43" i="112"/>
  <c r="CF43" i="112"/>
  <c r="CG43" i="112"/>
  <c r="CH43" i="112"/>
  <c r="CI43" i="112"/>
  <c r="CJ43" i="112"/>
  <c r="CK43" i="112"/>
  <c r="CL43" i="112"/>
  <c r="CM43" i="112"/>
  <c r="CN43" i="112"/>
  <c r="CO43" i="112"/>
  <c r="CP43" i="112"/>
  <c r="CQ43" i="112"/>
  <c r="CR43" i="112"/>
  <c r="CS43" i="112"/>
  <c r="CT43" i="112"/>
  <c r="CU43" i="112"/>
  <c r="CV43" i="112"/>
  <c r="P55" i="112"/>
  <c r="Q55" i="112"/>
  <c r="R55" i="112"/>
  <c r="S55" i="112"/>
  <c r="T55" i="112"/>
  <c r="U55" i="112"/>
  <c r="V55" i="112"/>
  <c r="AY55" i="112"/>
  <c r="AZ55" i="112"/>
  <c r="BA55" i="112"/>
  <c r="BB55" i="112"/>
  <c r="BC55" i="112"/>
  <c r="BD55" i="112"/>
  <c r="BE55" i="112"/>
  <c r="BU55" i="112"/>
  <c r="BV55" i="112"/>
  <c r="BW55" i="112"/>
  <c r="BX55" i="112"/>
  <c r="BY55" i="112"/>
  <c r="BZ55" i="112"/>
  <c r="CA55" i="112"/>
  <c r="CB55" i="112"/>
  <c r="CC55" i="112"/>
  <c r="CD55" i="112"/>
  <c r="CE55" i="112"/>
  <c r="CF55" i="112"/>
  <c r="CG55" i="112"/>
  <c r="CH55" i="112"/>
  <c r="CI55" i="112"/>
  <c r="CJ55" i="112"/>
  <c r="CK55" i="112"/>
  <c r="CL55" i="112"/>
  <c r="CM55" i="112"/>
  <c r="CN55" i="112"/>
  <c r="CO55" i="112"/>
  <c r="CP55" i="112"/>
  <c r="CQ55" i="112"/>
  <c r="CR55" i="112"/>
  <c r="DG55" i="112" s="1"/>
  <c r="CS55" i="112"/>
  <c r="CT55" i="112"/>
  <c r="CU55" i="112"/>
  <c r="CV55" i="112"/>
  <c r="P56" i="112"/>
  <c r="Q56" i="112"/>
  <c r="R56" i="112"/>
  <c r="S56" i="112"/>
  <c r="T56" i="112"/>
  <c r="U56" i="112"/>
  <c r="V56" i="112"/>
  <c r="AY56" i="112"/>
  <c r="AZ56" i="112"/>
  <c r="BA56" i="112"/>
  <c r="BB56" i="112"/>
  <c r="BC56" i="112"/>
  <c r="BD56" i="112"/>
  <c r="BE56" i="112"/>
  <c r="BU56" i="112"/>
  <c r="BV56" i="112"/>
  <c r="BW56" i="112"/>
  <c r="BX56" i="112"/>
  <c r="BY56" i="112"/>
  <c r="BZ56" i="112"/>
  <c r="CA56" i="112"/>
  <c r="CB56" i="112"/>
  <c r="CC56" i="112"/>
  <c r="CD56" i="112"/>
  <c r="CE56" i="112"/>
  <c r="CF56" i="112"/>
  <c r="CG56" i="112"/>
  <c r="CH56" i="112"/>
  <c r="CI56" i="112"/>
  <c r="CJ56" i="112"/>
  <c r="CK56" i="112"/>
  <c r="CL56" i="112"/>
  <c r="CM56" i="112"/>
  <c r="CN56" i="112"/>
  <c r="CO56" i="112"/>
  <c r="CP56" i="112"/>
  <c r="CQ56" i="112"/>
  <c r="CR56" i="112"/>
  <c r="CS56" i="112"/>
  <c r="CT56" i="112"/>
  <c r="CU56" i="112"/>
  <c r="CV56" i="112"/>
  <c r="P57" i="112"/>
  <c r="Q57" i="112"/>
  <c r="R57" i="112"/>
  <c r="S57" i="112"/>
  <c r="T57" i="112"/>
  <c r="U57" i="112"/>
  <c r="V57" i="112"/>
  <c r="AY57" i="112"/>
  <c r="AZ57" i="112"/>
  <c r="BA57" i="112"/>
  <c r="BB57" i="112"/>
  <c r="BC57" i="112"/>
  <c r="BD57" i="112"/>
  <c r="BE57" i="112"/>
  <c r="BU57" i="112"/>
  <c r="BV57" i="112"/>
  <c r="BW57" i="112"/>
  <c r="BX57" i="112"/>
  <c r="BY57" i="112"/>
  <c r="BZ57" i="112"/>
  <c r="CA57" i="112"/>
  <c r="CB57" i="112"/>
  <c r="CC57" i="112"/>
  <c r="CD57" i="112"/>
  <c r="CE57" i="112"/>
  <c r="CF57" i="112"/>
  <c r="CG57" i="112"/>
  <c r="CH57" i="112"/>
  <c r="CI57" i="112"/>
  <c r="CJ57" i="112"/>
  <c r="CK57" i="112"/>
  <c r="CL57" i="112"/>
  <c r="CM57" i="112"/>
  <c r="CN57" i="112"/>
  <c r="CO57" i="112"/>
  <c r="CP57" i="112"/>
  <c r="CQ57" i="112"/>
  <c r="CR57" i="112"/>
  <c r="CS57" i="112"/>
  <c r="CT57" i="112"/>
  <c r="CU57" i="112"/>
  <c r="CV57" i="112"/>
  <c r="P58" i="112"/>
  <c r="Q58" i="112"/>
  <c r="R58" i="112"/>
  <c r="S58" i="112"/>
  <c r="T58" i="112"/>
  <c r="U58" i="112"/>
  <c r="V58" i="112"/>
  <c r="AY58" i="112"/>
  <c r="AZ58" i="112"/>
  <c r="BA58" i="112"/>
  <c r="BB58" i="112"/>
  <c r="BC58" i="112"/>
  <c r="BD58" i="112"/>
  <c r="BE58" i="112"/>
  <c r="BU58" i="112"/>
  <c r="BV58" i="112"/>
  <c r="BW58" i="112"/>
  <c r="BX58" i="112"/>
  <c r="BY58" i="112"/>
  <c r="BZ58" i="112"/>
  <c r="CA58" i="112"/>
  <c r="CB58" i="112"/>
  <c r="CC58" i="112"/>
  <c r="CD58" i="112"/>
  <c r="CE58" i="112"/>
  <c r="CF58" i="112"/>
  <c r="CG58" i="112"/>
  <c r="CH58" i="112"/>
  <c r="CI58" i="112"/>
  <c r="CJ58" i="112"/>
  <c r="CK58" i="112"/>
  <c r="CL58" i="112"/>
  <c r="CM58" i="112"/>
  <c r="CN58" i="112"/>
  <c r="CO58" i="112"/>
  <c r="CP58" i="112"/>
  <c r="CQ58" i="112"/>
  <c r="CR58" i="112"/>
  <c r="CS58" i="112"/>
  <c r="CT58" i="112"/>
  <c r="CU58" i="112"/>
  <c r="CV58" i="112"/>
  <c r="P59" i="112"/>
  <c r="Q59" i="112"/>
  <c r="R59" i="112"/>
  <c r="S59" i="112"/>
  <c r="T59" i="112"/>
  <c r="U59" i="112"/>
  <c r="V59" i="112"/>
  <c r="AY59" i="112"/>
  <c r="AZ59" i="112"/>
  <c r="BA59" i="112"/>
  <c r="BB59" i="112"/>
  <c r="BC59" i="112"/>
  <c r="BD59" i="112"/>
  <c r="BE59" i="112"/>
  <c r="BU59" i="112"/>
  <c r="BV59" i="112"/>
  <c r="BW59" i="112"/>
  <c r="BX59" i="112"/>
  <c r="BY59" i="112"/>
  <c r="BZ59" i="112"/>
  <c r="CA59" i="112"/>
  <c r="CB59" i="112"/>
  <c r="CC59" i="112"/>
  <c r="CD59" i="112"/>
  <c r="CE59" i="112"/>
  <c r="CF59" i="112"/>
  <c r="CG59" i="112"/>
  <c r="CH59" i="112"/>
  <c r="CI59" i="112"/>
  <c r="CJ59" i="112"/>
  <c r="CK59" i="112"/>
  <c r="CL59" i="112"/>
  <c r="CM59" i="112"/>
  <c r="CN59" i="112"/>
  <c r="CO59" i="112"/>
  <c r="CP59" i="112"/>
  <c r="CQ59" i="112"/>
  <c r="DF59" i="112" s="1"/>
  <c r="CR59" i="112"/>
  <c r="CS59" i="112"/>
  <c r="CT59" i="112"/>
  <c r="CU59" i="112"/>
  <c r="CV59" i="112"/>
  <c r="P60" i="112"/>
  <c r="Q60" i="112"/>
  <c r="R60" i="112"/>
  <c r="S60" i="112"/>
  <c r="T60" i="112"/>
  <c r="U60" i="112"/>
  <c r="V60" i="112"/>
  <c r="AY60" i="112"/>
  <c r="AZ60" i="112"/>
  <c r="BA60" i="112"/>
  <c r="BB60" i="112"/>
  <c r="BC60" i="112"/>
  <c r="BD60" i="112"/>
  <c r="BE60" i="112"/>
  <c r="BU60" i="112"/>
  <c r="BV60" i="112"/>
  <c r="BW60" i="112"/>
  <c r="BX60" i="112"/>
  <c r="BY60" i="112"/>
  <c r="BZ60" i="112"/>
  <c r="CA60" i="112"/>
  <c r="CB60" i="112"/>
  <c r="CC60" i="112"/>
  <c r="CD60" i="112"/>
  <c r="CE60" i="112"/>
  <c r="CF60" i="112"/>
  <c r="CG60" i="112"/>
  <c r="CH60" i="112"/>
  <c r="CI60" i="112"/>
  <c r="CJ60" i="112"/>
  <c r="CK60" i="112"/>
  <c r="CL60" i="112"/>
  <c r="CM60" i="112"/>
  <c r="CN60" i="112"/>
  <c r="CO60" i="112"/>
  <c r="CP60" i="112"/>
  <c r="CQ60" i="112"/>
  <c r="CR60" i="112"/>
  <c r="CS60" i="112"/>
  <c r="CT60" i="112"/>
  <c r="CU60" i="112"/>
  <c r="CV60" i="112"/>
  <c r="P61" i="112"/>
  <c r="Q61" i="112"/>
  <c r="R61" i="112"/>
  <c r="S61" i="112"/>
  <c r="T61" i="112"/>
  <c r="U61" i="112"/>
  <c r="V61" i="112"/>
  <c r="AY61" i="112"/>
  <c r="AZ61" i="112"/>
  <c r="BA61" i="112"/>
  <c r="BB61" i="112"/>
  <c r="BC61" i="112"/>
  <c r="BD61" i="112"/>
  <c r="BE61" i="112"/>
  <c r="BU61" i="112"/>
  <c r="BV61" i="112"/>
  <c r="BW61" i="112"/>
  <c r="BX61" i="112"/>
  <c r="BY61" i="112"/>
  <c r="BZ61" i="112"/>
  <c r="CA61" i="112"/>
  <c r="CB61" i="112"/>
  <c r="CC61" i="112"/>
  <c r="CD61" i="112"/>
  <c r="CE61" i="112"/>
  <c r="CF61" i="112"/>
  <c r="CG61" i="112"/>
  <c r="CH61" i="112"/>
  <c r="CI61" i="112"/>
  <c r="CJ61" i="112"/>
  <c r="CK61" i="112"/>
  <c r="CL61" i="112"/>
  <c r="CM61" i="112"/>
  <c r="CN61" i="112"/>
  <c r="CO61" i="112"/>
  <c r="CP61" i="112"/>
  <c r="CQ61" i="112"/>
  <c r="CR61" i="112"/>
  <c r="CS61" i="112"/>
  <c r="CT61" i="112"/>
  <c r="CU61" i="112"/>
  <c r="CV61" i="112"/>
  <c r="P62" i="112"/>
  <c r="Q62" i="112"/>
  <c r="R62" i="112"/>
  <c r="S62" i="112"/>
  <c r="T62" i="112"/>
  <c r="U62" i="112"/>
  <c r="V62" i="112"/>
  <c r="AY62" i="112"/>
  <c r="AZ62" i="112"/>
  <c r="BA62" i="112"/>
  <c r="BB62" i="112"/>
  <c r="BC62" i="112"/>
  <c r="BD62" i="112"/>
  <c r="BE62" i="112"/>
  <c r="BU62" i="112"/>
  <c r="BV62" i="112"/>
  <c r="BW62" i="112"/>
  <c r="BX62" i="112"/>
  <c r="BY62" i="112"/>
  <c r="BZ62" i="112"/>
  <c r="CA62" i="112"/>
  <c r="CB62" i="112"/>
  <c r="CC62" i="112"/>
  <c r="CD62" i="112"/>
  <c r="CE62" i="112"/>
  <c r="CF62" i="112"/>
  <c r="CG62" i="112"/>
  <c r="CH62" i="112"/>
  <c r="CI62" i="112"/>
  <c r="CJ62" i="112"/>
  <c r="CK62" i="112"/>
  <c r="CL62" i="112"/>
  <c r="CM62" i="112"/>
  <c r="CN62" i="112"/>
  <c r="CO62" i="112"/>
  <c r="CP62" i="112"/>
  <c r="CQ62" i="112"/>
  <c r="CR62" i="112"/>
  <c r="CS62" i="112"/>
  <c r="CT62" i="112"/>
  <c r="CU62" i="112"/>
  <c r="CV62" i="112"/>
  <c r="P63" i="112"/>
  <c r="Q63" i="112"/>
  <c r="R63" i="112"/>
  <c r="S63" i="112"/>
  <c r="T63" i="112"/>
  <c r="U63" i="112"/>
  <c r="V63" i="112"/>
  <c r="AY63" i="112"/>
  <c r="AZ63" i="112"/>
  <c r="BA63" i="112"/>
  <c r="BB63" i="112"/>
  <c r="BC63" i="112"/>
  <c r="BD63" i="112"/>
  <c r="BE63" i="112"/>
  <c r="BU63" i="112"/>
  <c r="BV63" i="112"/>
  <c r="BW63" i="112"/>
  <c r="BX63" i="112"/>
  <c r="BY63" i="112"/>
  <c r="BZ63" i="112"/>
  <c r="CA63" i="112"/>
  <c r="CB63" i="112"/>
  <c r="CC63" i="112"/>
  <c r="CD63" i="112"/>
  <c r="CE63" i="112"/>
  <c r="CF63" i="112"/>
  <c r="CG63" i="112"/>
  <c r="CH63" i="112"/>
  <c r="CI63" i="112"/>
  <c r="CJ63" i="112"/>
  <c r="CK63" i="112"/>
  <c r="CL63" i="112"/>
  <c r="CM63" i="112"/>
  <c r="CN63" i="112"/>
  <c r="CO63" i="112"/>
  <c r="CP63" i="112"/>
  <c r="CQ63" i="112"/>
  <c r="CR63" i="112"/>
  <c r="CS63" i="112"/>
  <c r="CT63" i="112"/>
  <c r="CU63" i="112"/>
  <c r="CV63" i="112"/>
  <c r="P64" i="112"/>
  <c r="Q64" i="112"/>
  <c r="R64" i="112"/>
  <c r="S64" i="112"/>
  <c r="T64" i="112"/>
  <c r="U64" i="112"/>
  <c r="V64" i="112"/>
  <c r="AY64" i="112"/>
  <c r="AZ64" i="112"/>
  <c r="BA64" i="112"/>
  <c r="BB64" i="112"/>
  <c r="BC64" i="112"/>
  <c r="BD64" i="112"/>
  <c r="BE64" i="112"/>
  <c r="BU64" i="112"/>
  <c r="BV64" i="112"/>
  <c r="BW64" i="112"/>
  <c r="BX64" i="112"/>
  <c r="BY64" i="112"/>
  <c r="BZ64" i="112"/>
  <c r="CA64" i="112"/>
  <c r="CB64" i="112"/>
  <c r="CC64" i="112"/>
  <c r="CD64" i="112"/>
  <c r="CE64" i="112"/>
  <c r="CF64" i="112"/>
  <c r="CG64" i="112"/>
  <c r="CH64" i="112"/>
  <c r="CI64" i="112"/>
  <c r="CJ64" i="112"/>
  <c r="CK64" i="112"/>
  <c r="CL64" i="112"/>
  <c r="CM64" i="112"/>
  <c r="CN64" i="112"/>
  <c r="CO64" i="112"/>
  <c r="CP64" i="112"/>
  <c r="DE64" i="112" s="1"/>
  <c r="CQ64" i="112"/>
  <c r="CR64" i="112"/>
  <c r="CS64" i="112"/>
  <c r="CT64" i="112"/>
  <c r="CU64" i="112"/>
  <c r="CV64" i="112"/>
  <c r="P65" i="112"/>
  <c r="Q65" i="112"/>
  <c r="R65" i="112"/>
  <c r="S65" i="112"/>
  <c r="T65" i="112"/>
  <c r="U65" i="112"/>
  <c r="V65" i="112"/>
  <c r="AY65" i="112"/>
  <c r="AZ65" i="112"/>
  <c r="BA65" i="112"/>
  <c r="BB65" i="112"/>
  <c r="BC65" i="112"/>
  <c r="BD65" i="112"/>
  <c r="BE65" i="112"/>
  <c r="BU65" i="112"/>
  <c r="BV65" i="112"/>
  <c r="BW65" i="112"/>
  <c r="BX65" i="112"/>
  <c r="BY65" i="112"/>
  <c r="BZ65" i="112"/>
  <c r="CA65" i="112"/>
  <c r="CB65" i="112"/>
  <c r="CC65" i="112"/>
  <c r="CD65" i="112"/>
  <c r="CE65" i="112"/>
  <c r="CF65" i="112"/>
  <c r="CG65" i="112"/>
  <c r="CH65" i="112"/>
  <c r="CI65" i="112"/>
  <c r="CJ65" i="112"/>
  <c r="CK65" i="112"/>
  <c r="CL65" i="112"/>
  <c r="CM65" i="112"/>
  <c r="CN65" i="112"/>
  <c r="CO65" i="112"/>
  <c r="CP65" i="112"/>
  <c r="CQ65" i="112"/>
  <c r="CR65" i="112"/>
  <c r="CS65" i="112"/>
  <c r="CT65" i="112"/>
  <c r="CU65" i="112"/>
  <c r="CV65" i="112"/>
  <c r="P66" i="112"/>
  <c r="Q66" i="112"/>
  <c r="R66" i="112"/>
  <c r="S66" i="112"/>
  <c r="T66" i="112"/>
  <c r="U66" i="112"/>
  <c r="V66" i="112"/>
  <c r="AY66" i="112"/>
  <c r="AZ66" i="112"/>
  <c r="BA66" i="112"/>
  <c r="BB66" i="112"/>
  <c r="BC66" i="112"/>
  <c r="BD66" i="112"/>
  <c r="BE66" i="112"/>
  <c r="BU66" i="112"/>
  <c r="BV66" i="112"/>
  <c r="BW66" i="112"/>
  <c r="BX66" i="112"/>
  <c r="BY66" i="112"/>
  <c r="BZ66" i="112"/>
  <c r="CA66" i="112"/>
  <c r="CB66" i="112"/>
  <c r="CC66" i="112"/>
  <c r="CD66" i="112"/>
  <c r="CE66" i="112"/>
  <c r="CF66" i="112"/>
  <c r="CG66" i="112"/>
  <c r="CH66" i="112"/>
  <c r="CI66" i="112"/>
  <c r="CJ66" i="112"/>
  <c r="CK66" i="112"/>
  <c r="CL66" i="112"/>
  <c r="CM66" i="112"/>
  <c r="CN66" i="112"/>
  <c r="CO66" i="112"/>
  <c r="CP66" i="112"/>
  <c r="CQ66" i="112"/>
  <c r="CR66" i="112"/>
  <c r="CS66" i="112"/>
  <c r="CT66" i="112"/>
  <c r="CU66" i="112"/>
  <c r="CV66" i="112"/>
  <c r="P67" i="112"/>
  <c r="Q67" i="112"/>
  <c r="R67" i="112"/>
  <c r="S67" i="112"/>
  <c r="T67" i="112"/>
  <c r="U67" i="112"/>
  <c r="V67" i="112"/>
  <c r="AY67" i="112"/>
  <c r="AZ67" i="112"/>
  <c r="BA67" i="112"/>
  <c r="BB67" i="112"/>
  <c r="BC67" i="112"/>
  <c r="BD67" i="112"/>
  <c r="BE67" i="112"/>
  <c r="BU67" i="112"/>
  <c r="BV67" i="112"/>
  <c r="BW67" i="112"/>
  <c r="BX67" i="112"/>
  <c r="BY67" i="112"/>
  <c r="BZ67" i="112"/>
  <c r="CA67" i="112"/>
  <c r="CB67" i="112"/>
  <c r="CC67" i="112"/>
  <c r="CD67" i="112"/>
  <c r="CE67" i="112"/>
  <c r="CF67" i="112"/>
  <c r="CG67" i="112"/>
  <c r="CH67" i="112"/>
  <c r="CI67" i="112"/>
  <c r="CJ67" i="112"/>
  <c r="CK67" i="112"/>
  <c r="CL67" i="112"/>
  <c r="CM67" i="112"/>
  <c r="CN67" i="112"/>
  <c r="CO67" i="112"/>
  <c r="CP67" i="112"/>
  <c r="CQ67" i="112"/>
  <c r="CR67" i="112"/>
  <c r="CS67" i="112"/>
  <c r="CT67" i="112"/>
  <c r="CU67" i="112"/>
  <c r="CV67" i="112"/>
  <c r="P68" i="112"/>
  <c r="Q68" i="112"/>
  <c r="R68" i="112"/>
  <c r="S68" i="112"/>
  <c r="T68" i="112"/>
  <c r="U68" i="112"/>
  <c r="V68" i="112"/>
  <c r="AY68" i="112"/>
  <c r="AZ68" i="112"/>
  <c r="BA68" i="112"/>
  <c r="BB68" i="112"/>
  <c r="BC68" i="112"/>
  <c r="BD68" i="112"/>
  <c r="BE68" i="112"/>
  <c r="BU68" i="112"/>
  <c r="BV68" i="112"/>
  <c r="BW68" i="112"/>
  <c r="BX68" i="112"/>
  <c r="BY68" i="112"/>
  <c r="BZ68" i="112"/>
  <c r="CA68" i="112"/>
  <c r="CB68" i="112"/>
  <c r="CC68" i="112"/>
  <c r="CD68" i="112"/>
  <c r="CE68" i="112"/>
  <c r="CF68" i="112"/>
  <c r="CG68" i="112"/>
  <c r="CH68" i="112"/>
  <c r="CI68" i="112"/>
  <c r="CJ68" i="112"/>
  <c r="CK68" i="112"/>
  <c r="CL68" i="112"/>
  <c r="CM68" i="112"/>
  <c r="CN68" i="112"/>
  <c r="CO68" i="112"/>
  <c r="CP68" i="112"/>
  <c r="CQ68" i="112"/>
  <c r="CR68" i="112"/>
  <c r="CS68" i="112"/>
  <c r="CT68" i="112"/>
  <c r="CU68" i="112"/>
  <c r="CV68" i="112"/>
  <c r="P69" i="112"/>
  <c r="Q69" i="112"/>
  <c r="R69" i="112"/>
  <c r="S69" i="112"/>
  <c r="T69" i="112"/>
  <c r="U69" i="112"/>
  <c r="V69" i="112"/>
  <c r="AY69" i="112"/>
  <c r="AZ69" i="112"/>
  <c r="BA69" i="112"/>
  <c r="BB69" i="112"/>
  <c r="BC69" i="112"/>
  <c r="BD69" i="112"/>
  <c r="BE69" i="112"/>
  <c r="BU69" i="112"/>
  <c r="BV69" i="112"/>
  <c r="BW69" i="112"/>
  <c r="BX69" i="112"/>
  <c r="BY69" i="112"/>
  <c r="BZ69" i="112"/>
  <c r="CA69" i="112"/>
  <c r="CB69" i="112"/>
  <c r="CC69" i="112"/>
  <c r="CD69" i="112"/>
  <c r="CE69" i="112"/>
  <c r="CF69" i="112"/>
  <c r="CG69" i="112"/>
  <c r="CH69" i="112"/>
  <c r="CI69" i="112"/>
  <c r="CJ69" i="112"/>
  <c r="CK69" i="112"/>
  <c r="CL69" i="112"/>
  <c r="CM69" i="112"/>
  <c r="CN69" i="112"/>
  <c r="CO69" i="112"/>
  <c r="CP69" i="112"/>
  <c r="CQ69" i="112"/>
  <c r="CR69" i="112"/>
  <c r="CS69" i="112"/>
  <c r="CT69" i="112"/>
  <c r="CU69" i="112"/>
  <c r="CV69" i="112"/>
  <c r="P70" i="112"/>
  <c r="Q70" i="112"/>
  <c r="R70" i="112"/>
  <c r="S70" i="112"/>
  <c r="T70" i="112"/>
  <c r="U70" i="112"/>
  <c r="V70" i="112"/>
  <c r="AY70" i="112"/>
  <c r="AZ70" i="112"/>
  <c r="BA70" i="112"/>
  <c r="BB70" i="112"/>
  <c r="BC70" i="112"/>
  <c r="BD70" i="112"/>
  <c r="BE70" i="112"/>
  <c r="BU70" i="112"/>
  <c r="BV70" i="112"/>
  <c r="BW70" i="112"/>
  <c r="BX70" i="112"/>
  <c r="BY70" i="112"/>
  <c r="BZ70" i="112"/>
  <c r="CA70" i="112"/>
  <c r="CB70" i="112"/>
  <c r="CC70" i="112"/>
  <c r="CD70" i="112"/>
  <c r="CE70" i="112"/>
  <c r="CF70" i="112"/>
  <c r="CG70" i="112"/>
  <c r="CH70" i="112"/>
  <c r="CI70" i="112"/>
  <c r="CJ70" i="112"/>
  <c r="CK70" i="112"/>
  <c r="CL70" i="112"/>
  <c r="CM70" i="112"/>
  <c r="CN70" i="112"/>
  <c r="CO70" i="112"/>
  <c r="CP70" i="112"/>
  <c r="CQ70" i="112"/>
  <c r="CR70" i="112"/>
  <c r="CS70" i="112"/>
  <c r="CT70" i="112"/>
  <c r="CU70" i="112"/>
  <c r="CV70" i="112"/>
  <c r="P71" i="112"/>
  <c r="Q71" i="112"/>
  <c r="R71" i="112"/>
  <c r="S71" i="112"/>
  <c r="T71" i="112"/>
  <c r="U71" i="112"/>
  <c r="V71" i="112"/>
  <c r="AY71" i="112"/>
  <c r="AZ71" i="112"/>
  <c r="BA71" i="112"/>
  <c r="BB71" i="112"/>
  <c r="BC71" i="112"/>
  <c r="BD71" i="112"/>
  <c r="BE71" i="112"/>
  <c r="BU71" i="112"/>
  <c r="BV71" i="112"/>
  <c r="BW71" i="112"/>
  <c r="BX71" i="112"/>
  <c r="BY71" i="112"/>
  <c r="BZ71" i="112"/>
  <c r="CA71" i="112"/>
  <c r="CB71" i="112"/>
  <c r="CC71" i="112"/>
  <c r="CD71" i="112"/>
  <c r="CE71" i="112"/>
  <c r="CF71" i="112"/>
  <c r="CG71" i="112"/>
  <c r="CH71" i="112"/>
  <c r="CI71" i="112"/>
  <c r="CJ71" i="112"/>
  <c r="CK71" i="112"/>
  <c r="CL71" i="112"/>
  <c r="CM71" i="112"/>
  <c r="CN71" i="112"/>
  <c r="CO71" i="112"/>
  <c r="CP71" i="112"/>
  <c r="CQ71" i="112"/>
  <c r="CR71" i="112"/>
  <c r="CS71" i="112"/>
  <c r="CT71" i="112"/>
  <c r="CU71" i="112"/>
  <c r="CV71" i="112"/>
  <c r="P72" i="112"/>
  <c r="Q72" i="112"/>
  <c r="R72" i="112"/>
  <c r="S72" i="112"/>
  <c r="T72" i="112"/>
  <c r="U72" i="112"/>
  <c r="V72" i="112"/>
  <c r="AY72" i="112"/>
  <c r="AZ72" i="112"/>
  <c r="BA72" i="112"/>
  <c r="BB72" i="112"/>
  <c r="BC72" i="112"/>
  <c r="BD72" i="112"/>
  <c r="BE72" i="112"/>
  <c r="BU72" i="112"/>
  <c r="BV72" i="112"/>
  <c r="BW72" i="112"/>
  <c r="BX72" i="112"/>
  <c r="BY72" i="112"/>
  <c r="BZ72" i="112"/>
  <c r="CA72" i="112"/>
  <c r="CB72" i="112"/>
  <c r="CC72" i="112"/>
  <c r="CD72" i="112"/>
  <c r="CE72" i="112"/>
  <c r="CF72" i="112"/>
  <c r="CG72" i="112"/>
  <c r="CH72" i="112"/>
  <c r="CI72" i="112"/>
  <c r="CJ72" i="112"/>
  <c r="CK72" i="112"/>
  <c r="CL72" i="112"/>
  <c r="CM72" i="112"/>
  <c r="CN72" i="112"/>
  <c r="CO72" i="112"/>
  <c r="CP72" i="112"/>
  <c r="CQ72" i="112"/>
  <c r="CR72" i="112"/>
  <c r="CS72" i="112"/>
  <c r="CT72" i="112"/>
  <c r="CU72" i="112"/>
  <c r="CV72" i="112"/>
  <c r="P74" i="112"/>
  <c r="Q74" i="112"/>
  <c r="R74" i="112"/>
  <c r="S74" i="112"/>
  <c r="T74" i="112"/>
  <c r="U74" i="112"/>
  <c r="V74" i="112"/>
  <c r="AY74" i="112"/>
  <c r="AZ74" i="112"/>
  <c r="BA74" i="112"/>
  <c r="BB74" i="112"/>
  <c r="BC74" i="112"/>
  <c r="BD74" i="112"/>
  <c r="BE74" i="112"/>
  <c r="BU74" i="112"/>
  <c r="BV74" i="112"/>
  <c r="BW74" i="112"/>
  <c r="BX74" i="112"/>
  <c r="BY74" i="112"/>
  <c r="BZ74" i="112"/>
  <c r="CA74" i="112"/>
  <c r="CB74" i="112"/>
  <c r="CC74" i="112"/>
  <c r="CD74" i="112"/>
  <c r="CE74" i="112"/>
  <c r="CF74" i="112"/>
  <c r="CG74" i="112"/>
  <c r="CH74" i="112"/>
  <c r="CI74" i="112"/>
  <c r="CJ74" i="112"/>
  <c r="CK74" i="112"/>
  <c r="CL74" i="112"/>
  <c r="CM74" i="112"/>
  <c r="CN74" i="112"/>
  <c r="CO74" i="112"/>
  <c r="CP74" i="112"/>
  <c r="CQ74" i="112"/>
  <c r="CR74" i="112"/>
  <c r="CS74" i="112"/>
  <c r="CT74" i="112"/>
  <c r="CU74" i="112"/>
  <c r="CV74" i="112"/>
  <c r="P75" i="112"/>
  <c r="Q75" i="112"/>
  <c r="R75" i="112"/>
  <c r="S75" i="112"/>
  <c r="T75" i="112"/>
  <c r="U75" i="112"/>
  <c r="V75" i="112"/>
  <c r="AY75" i="112"/>
  <c r="AZ75" i="112"/>
  <c r="BA75" i="112"/>
  <c r="BB75" i="112"/>
  <c r="BC75" i="112"/>
  <c r="BD75" i="112"/>
  <c r="BE75" i="112"/>
  <c r="BU75" i="112"/>
  <c r="BV75" i="112"/>
  <c r="BW75" i="112"/>
  <c r="BX75" i="112"/>
  <c r="BY75" i="112"/>
  <c r="BZ75" i="112"/>
  <c r="CA75" i="112"/>
  <c r="CB75" i="112"/>
  <c r="CC75" i="112"/>
  <c r="CD75" i="112"/>
  <c r="CE75" i="112"/>
  <c r="CF75" i="112"/>
  <c r="CG75" i="112"/>
  <c r="CH75" i="112"/>
  <c r="CI75" i="112"/>
  <c r="CJ75" i="112"/>
  <c r="CK75" i="112"/>
  <c r="CL75" i="112"/>
  <c r="CM75" i="112"/>
  <c r="CN75" i="112"/>
  <c r="CO75" i="112"/>
  <c r="CP75" i="112"/>
  <c r="CQ75" i="112"/>
  <c r="CR75" i="112"/>
  <c r="CS75" i="112"/>
  <c r="DH75" i="112" s="1"/>
  <c r="CT75" i="112"/>
  <c r="CU75" i="112"/>
  <c r="CV75" i="112"/>
  <c r="P76" i="112"/>
  <c r="Q76" i="112"/>
  <c r="R76" i="112"/>
  <c r="S76" i="112"/>
  <c r="T76" i="112"/>
  <c r="U76" i="112"/>
  <c r="V76" i="112"/>
  <c r="AY76" i="112"/>
  <c r="AZ76" i="112"/>
  <c r="BA76" i="112"/>
  <c r="BB76" i="112"/>
  <c r="BC76" i="112"/>
  <c r="BD76" i="112"/>
  <c r="BE76" i="112"/>
  <c r="BU76" i="112"/>
  <c r="BV76" i="112"/>
  <c r="BW76" i="112"/>
  <c r="BX76" i="112"/>
  <c r="BY76" i="112"/>
  <c r="BZ76" i="112"/>
  <c r="CA76" i="112"/>
  <c r="CB76" i="112"/>
  <c r="CC76" i="112"/>
  <c r="CY76" i="112" s="1"/>
  <c r="CD76" i="112"/>
  <c r="CE76" i="112"/>
  <c r="CF76" i="112"/>
  <c r="CG76" i="112"/>
  <c r="CH76" i="112"/>
  <c r="CI76" i="112"/>
  <c r="CJ76" i="112"/>
  <c r="CK76" i="112"/>
  <c r="CL76" i="112"/>
  <c r="CM76" i="112"/>
  <c r="CN76" i="112"/>
  <c r="CO76" i="112"/>
  <c r="CP76" i="112"/>
  <c r="CQ76" i="112"/>
  <c r="CR76" i="112"/>
  <c r="CS76" i="112"/>
  <c r="DH76" i="112" s="1"/>
  <c r="CT76" i="112"/>
  <c r="CU76" i="112"/>
  <c r="CV76" i="112"/>
  <c r="P77" i="112"/>
  <c r="Q77" i="112"/>
  <c r="R77" i="112"/>
  <c r="S77" i="112"/>
  <c r="T77" i="112"/>
  <c r="U77" i="112"/>
  <c r="V77" i="112"/>
  <c r="AY77" i="112"/>
  <c r="AZ77" i="112"/>
  <c r="BA77" i="112"/>
  <c r="BB77" i="112"/>
  <c r="BC77" i="112"/>
  <c r="BD77" i="112"/>
  <c r="BE77" i="112"/>
  <c r="BU77" i="112"/>
  <c r="BV77" i="112"/>
  <c r="BW77" i="112"/>
  <c r="BX77" i="112"/>
  <c r="BY77" i="112"/>
  <c r="BZ77" i="112"/>
  <c r="CA77" i="112"/>
  <c r="CB77" i="112"/>
  <c r="CC77" i="112"/>
  <c r="CD77" i="112"/>
  <c r="CE77" i="112"/>
  <c r="CF77" i="112"/>
  <c r="CG77" i="112"/>
  <c r="CH77" i="112"/>
  <c r="CI77" i="112"/>
  <c r="CJ77" i="112"/>
  <c r="CK77" i="112"/>
  <c r="CL77" i="112"/>
  <c r="CM77" i="112"/>
  <c r="CN77" i="112"/>
  <c r="CO77" i="112"/>
  <c r="CP77" i="112"/>
  <c r="CQ77" i="112"/>
  <c r="DF77" i="112" s="1"/>
  <c r="CR77" i="112"/>
  <c r="CS77" i="112"/>
  <c r="CT77" i="112"/>
  <c r="CU77" i="112"/>
  <c r="CV77" i="112"/>
  <c r="P78" i="112"/>
  <c r="Q78" i="112"/>
  <c r="R78" i="112"/>
  <c r="S78" i="112"/>
  <c r="T78" i="112"/>
  <c r="U78" i="112"/>
  <c r="V78" i="112"/>
  <c r="AY78" i="112"/>
  <c r="AZ78" i="112"/>
  <c r="BA78" i="112"/>
  <c r="BB78" i="112"/>
  <c r="BC78" i="112"/>
  <c r="BD78" i="112"/>
  <c r="BE78" i="112"/>
  <c r="BU78" i="112"/>
  <c r="BV78" i="112"/>
  <c r="BW78" i="112"/>
  <c r="BX78" i="112"/>
  <c r="BY78" i="112"/>
  <c r="BZ78" i="112"/>
  <c r="CA78" i="112"/>
  <c r="CB78" i="112"/>
  <c r="CC78" i="112"/>
  <c r="CD78" i="112"/>
  <c r="CE78" i="112"/>
  <c r="CF78" i="112"/>
  <c r="CG78" i="112"/>
  <c r="CH78" i="112"/>
  <c r="CI78" i="112"/>
  <c r="CJ78" i="112"/>
  <c r="CK78" i="112"/>
  <c r="CL78" i="112"/>
  <c r="CM78" i="112"/>
  <c r="CN78" i="112"/>
  <c r="CO78" i="112"/>
  <c r="CP78" i="112"/>
  <c r="CQ78" i="112"/>
  <c r="CR78" i="112"/>
  <c r="CS78" i="112"/>
  <c r="CT78" i="112"/>
  <c r="CU78" i="112"/>
  <c r="CV78" i="112"/>
  <c r="P79" i="112"/>
  <c r="Q79" i="112"/>
  <c r="R79" i="112"/>
  <c r="S79" i="112"/>
  <c r="T79" i="112"/>
  <c r="U79" i="112"/>
  <c r="V79" i="112"/>
  <c r="AY79" i="112"/>
  <c r="AZ79" i="112"/>
  <c r="BA79" i="112"/>
  <c r="BB79" i="112"/>
  <c r="BC79" i="112"/>
  <c r="BD79" i="112"/>
  <c r="BE79" i="112"/>
  <c r="BU79" i="112"/>
  <c r="BV79" i="112"/>
  <c r="BW79" i="112"/>
  <c r="BX79" i="112"/>
  <c r="BY79" i="112"/>
  <c r="BZ79" i="112"/>
  <c r="CA79" i="112"/>
  <c r="CB79" i="112"/>
  <c r="CC79" i="112"/>
  <c r="CD79" i="112"/>
  <c r="CE79" i="112"/>
  <c r="CF79" i="112"/>
  <c r="CG79" i="112"/>
  <c r="CH79" i="112"/>
  <c r="CI79" i="112"/>
  <c r="CJ79" i="112"/>
  <c r="CK79" i="112"/>
  <c r="CL79" i="112"/>
  <c r="CM79" i="112"/>
  <c r="CN79" i="112"/>
  <c r="CO79" i="112"/>
  <c r="CP79" i="112"/>
  <c r="CQ79" i="112"/>
  <c r="CR79" i="112"/>
  <c r="CS79" i="112"/>
  <c r="CT79" i="112"/>
  <c r="CU79" i="112"/>
  <c r="CV79" i="112"/>
  <c r="B80" i="112"/>
  <c r="C80" i="112"/>
  <c r="D80" i="112"/>
  <c r="E80" i="112"/>
  <c r="F80" i="112"/>
  <c r="G80" i="112"/>
  <c r="H80" i="112"/>
  <c r="I80" i="112"/>
  <c r="J80" i="112"/>
  <c r="K80" i="112"/>
  <c r="L80" i="112"/>
  <c r="M80" i="112"/>
  <c r="N80" i="112"/>
  <c r="O80" i="112"/>
  <c r="W80" i="112"/>
  <c r="X80" i="112"/>
  <c r="Y80" i="112"/>
  <c r="Z80" i="112"/>
  <c r="AA80" i="112"/>
  <c r="AB80" i="112"/>
  <c r="AC80" i="112"/>
  <c r="AD80" i="112"/>
  <c r="AE80" i="112"/>
  <c r="AF80" i="112"/>
  <c r="AG80" i="112"/>
  <c r="AH80" i="112"/>
  <c r="AI80" i="112"/>
  <c r="AJ80" i="112"/>
  <c r="AK80" i="112"/>
  <c r="AL80" i="112"/>
  <c r="AM80" i="112"/>
  <c r="AN80" i="112"/>
  <c r="AO80" i="112"/>
  <c r="AP80" i="112"/>
  <c r="AQ80" i="112"/>
  <c r="AR80" i="112"/>
  <c r="AS80" i="112"/>
  <c r="AT80" i="112"/>
  <c r="AU80" i="112"/>
  <c r="AV80" i="112"/>
  <c r="AW80" i="112"/>
  <c r="AX80" i="112"/>
  <c r="BF80" i="112"/>
  <c r="BG80" i="112"/>
  <c r="BH80" i="112"/>
  <c r="BI80" i="112"/>
  <c r="BJ80" i="112"/>
  <c r="BK80" i="112"/>
  <c r="BL80" i="112"/>
  <c r="BM80" i="112"/>
  <c r="BN80" i="112"/>
  <c r="BO80" i="112"/>
  <c r="BP80" i="112"/>
  <c r="BQ80" i="112"/>
  <c r="BR80" i="112"/>
  <c r="BS80" i="112"/>
  <c r="L31" i="113"/>
  <c r="M31" i="113"/>
  <c r="N31" i="113"/>
  <c r="O31" i="113"/>
  <c r="P31" i="113"/>
  <c r="AK31" i="113"/>
  <c r="AL31" i="113"/>
  <c r="AM31" i="113"/>
  <c r="AN31" i="113"/>
  <c r="AO31" i="113"/>
  <c r="BA31" i="113"/>
  <c r="BB31" i="113"/>
  <c r="BC31" i="113"/>
  <c r="BD31" i="113"/>
  <c r="BE31" i="113"/>
  <c r="BF31" i="113"/>
  <c r="BG31" i="113"/>
  <c r="BH31" i="113"/>
  <c r="BI31" i="113"/>
  <c r="BJ31" i="113"/>
  <c r="BK31" i="113"/>
  <c r="BL31" i="113"/>
  <c r="BM31" i="113"/>
  <c r="BN31" i="113"/>
  <c r="BO31" i="113"/>
  <c r="BP31" i="113"/>
  <c r="BQ31" i="113"/>
  <c r="BR31" i="113"/>
  <c r="BS31" i="113"/>
  <c r="BT31" i="113"/>
  <c r="L32" i="113"/>
  <c r="M32" i="113"/>
  <c r="N32" i="113"/>
  <c r="O32" i="113"/>
  <c r="P32" i="113"/>
  <c r="AK32" i="113"/>
  <c r="AL32" i="113"/>
  <c r="AM32" i="113"/>
  <c r="AN32" i="113"/>
  <c r="AO32" i="113"/>
  <c r="BA32" i="113"/>
  <c r="BB32" i="113"/>
  <c r="BC32" i="113"/>
  <c r="BD32" i="113"/>
  <c r="BE32" i="113"/>
  <c r="BF32" i="113"/>
  <c r="BG32" i="113"/>
  <c r="BH32" i="113"/>
  <c r="BI32" i="113"/>
  <c r="BJ32" i="113"/>
  <c r="BK32" i="113"/>
  <c r="BL32" i="113"/>
  <c r="BM32" i="113"/>
  <c r="BN32" i="113"/>
  <c r="BO32" i="113"/>
  <c r="BP32" i="113"/>
  <c r="BQ32" i="113"/>
  <c r="BR32" i="113"/>
  <c r="BS32" i="113"/>
  <c r="BT32" i="113"/>
  <c r="L33" i="113"/>
  <c r="M33" i="113"/>
  <c r="N33" i="113"/>
  <c r="O33" i="113"/>
  <c r="P33" i="113"/>
  <c r="AK33" i="113"/>
  <c r="AL33" i="113"/>
  <c r="AM33" i="113"/>
  <c r="AN33" i="113"/>
  <c r="AO33" i="113"/>
  <c r="BA33" i="113"/>
  <c r="BB33" i="113"/>
  <c r="BC33" i="113"/>
  <c r="BD33" i="113"/>
  <c r="BE33" i="113"/>
  <c r="BF33" i="113"/>
  <c r="BG33" i="113"/>
  <c r="BH33" i="113"/>
  <c r="BI33" i="113"/>
  <c r="BJ33" i="113"/>
  <c r="BK33" i="113"/>
  <c r="BL33" i="113"/>
  <c r="BM33" i="113"/>
  <c r="BN33" i="113"/>
  <c r="BO33" i="113"/>
  <c r="BP33" i="113"/>
  <c r="BQ33" i="113"/>
  <c r="BR33" i="113"/>
  <c r="BS33" i="113"/>
  <c r="BT33" i="113"/>
  <c r="L34" i="113"/>
  <c r="M34" i="113"/>
  <c r="N34" i="113"/>
  <c r="O34" i="113"/>
  <c r="P34" i="113"/>
  <c r="AK34" i="113"/>
  <c r="AL34" i="113"/>
  <c r="AM34" i="113"/>
  <c r="AN34" i="113"/>
  <c r="AO34" i="113"/>
  <c r="BA34" i="113"/>
  <c r="BB34" i="113"/>
  <c r="BC34" i="113"/>
  <c r="BD34" i="113"/>
  <c r="BY34" i="113" s="1"/>
  <c r="BE34" i="113"/>
  <c r="BF34" i="113"/>
  <c r="BG34" i="113"/>
  <c r="BH34" i="113"/>
  <c r="BI34" i="113"/>
  <c r="BJ34" i="113"/>
  <c r="BK34" i="113"/>
  <c r="BL34" i="113"/>
  <c r="BM34" i="113"/>
  <c r="BN34" i="113"/>
  <c r="BO34" i="113"/>
  <c r="BP34" i="113"/>
  <c r="BQ34" i="113"/>
  <c r="BR34" i="113"/>
  <c r="BS34" i="113"/>
  <c r="BT34" i="113"/>
  <c r="L35" i="113"/>
  <c r="M35" i="113"/>
  <c r="N35" i="113"/>
  <c r="O35" i="113"/>
  <c r="P35" i="113"/>
  <c r="AK35" i="113"/>
  <c r="AL35" i="113"/>
  <c r="AM35" i="113"/>
  <c r="AN35" i="113"/>
  <c r="AO35" i="113"/>
  <c r="BA35" i="113"/>
  <c r="BB35" i="113"/>
  <c r="BC35" i="113"/>
  <c r="BD35" i="113"/>
  <c r="BE35" i="113"/>
  <c r="BF35" i="113"/>
  <c r="BG35" i="113"/>
  <c r="BH35" i="113"/>
  <c r="BI35" i="113"/>
  <c r="BJ35" i="113"/>
  <c r="BK35" i="113"/>
  <c r="BL35" i="113"/>
  <c r="BM35" i="113"/>
  <c r="BN35" i="113"/>
  <c r="BO35" i="113"/>
  <c r="BP35" i="113"/>
  <c r="BQ35" i="113"/>
  <c r="BR35" i="113"/>
  <c r="BS35" i="113"/>
  <c r="BT35" i="113"/>
  <c r="L37" i="113"/>
  <c r="M37" i="113"/>
  <c r="N37" i="113"/>
  <c r="O37" i="113"/>
  <c r="P37" i="113"/>
  <c r="AJ37" i="113"/>
  <c r="AO37" i="113" s="1"/>
  <c r="AK37" i="113"/>
  <c r="AL37" i="113"/>
  <c r="AM37" i="113"/>
  <c r="AN37" i="113"/>
  <c r="BA37" i="113"/>
  <c r="BB37" i="113"/>
  <c r="BC37" i="113"/>
  <c r="BD37" i="113"/>
  <c r="BE37" i="113"/>
  <c r="BF37" i="113"/>
  <c r="BG37" i="113"/>
  <c r="BH37" i="113"/>
  <c r="BI37" i="113"/>
  <c r="BJ37" i="113"/>
  <c r="BK37" i="113"/>
  <c r="BL37" i="113"/>
  <c r="BM37" i="113"/>
  <c r="BN37" i="113"/>
  <c r="BO37" i="113"/>
  <c r="BP37" i="113"/>
  <c r="BQ37" i="113"/>
  <c r="BR37" i="113"/>
  <c r="BS37" i="113"/>
  <c r="L38" i="113"/>
  <c r="M38" i="113"/>
  <c r="N38" i="113"/>
  <c r="O38" i="113"/>
  <c r="P38" i="113"/>
  <c r="AK38" i="113"/>
  <c r="AL38" i="113"/>
  <c r="AM38" i="113"/>
  <c r="AN38" i="113"/>
  <c r="AO38" i="113"/>
  <c r="BA38" i="113"/>
  <c r="BB38" i="113"/>
  <c r="BC38" i="113"/>
  <c r="BD38" i="113"/>
  <c r="BE38" i="113"/>
  <c r="BF38" i="113"/>
  <c r="BG38" i="113"/>
  <c r="BH38" i="113"/>
  <c r="BI38" i="113"/>
  <c r="BJ38" i="113"/>
  <c r="BK38" i="113"/>
  <c r="BL38" i="113"/>
  <c r="BM38" i="113"/>
  <c r="BN38" i="113"/>
  <c r="BO38" i="113"/>
  <c r="BP38" i="113"/>
  <c r="BQ38" i="113"/>
  <c r="BR38" i="113"/>
  <c r="BS38" i="113"/>
  <c r="BT38" i="113"/>
  <c r="L40" i="113"/>
  <c r="M40" i="113"/>
  <c r="N40" i="113"/>
  <c r="O40" i="113"/>
  <c r="P40" i="113"/>
  <c r="AK40" i="113"/>
  <c r="AL40" i="113"/>
  <c r="AM40" i="113"/>
  <c r="AN40" i="113"/>
  <c r="AO40" i="113"/>
  <c r="BA40" i="113"/>
  <c r="BB40" i="113"/>
  <c r="BC40" i="113"/>
  <c r="BD40" i="113"/>
  <c r="BE40" i="113"/>
  <c r="BF40" i="113"/>
  <c r="BG40" i="113"/>
  <c r="BH40" i="113"/>
  <c r="BI40" i="113"/>
  <c r="BJ40" i="113"/>
  <c r="BK40" i="113"/>
  <c r="BL40" i="113"/>
  <c r="BM40" i="113"/>
  <c r="BN40" i="113"/>
  <c r="BO40" i="113"/>
  <c r="BP40" i="113"/>
  <c r="BQ40" i="113"/>
  <c r="BR40" i="113"/>
  <c r="BS40" i="113"/>
  <c r="BT40" i="113"/>
  <c r="L41" i="113"/>
  <c r="M41" i="113"/>
  <c r="N41" i="113"/>
  <c r="O41" i="113"/>
  <c r="P41" i="113"/>
  <c r="AK41" i="113"/>
  <c r="AL41" i="113"/>
  <c r="AM41" i="113"/>
  <c r="AN41" i="113"/>
  <c r="AO41" i="113"/>
  <c r="BA41" i="113"/>
  <c r="BB41" i="113"/>
  <c r="BC41" i="113"/>
  <c r="BD41" i="113"/>
  <c r="BE41" i="113"/>
  <c r="BF41" i="113"/>
  <c r="BG41" i="113"/>
  <c r="BH41" i="113"/>
  <c r="BI41" i="113"/>
  <c r="BJ41" i="113"/>
  <c r="BK41" i="113"/>
  <c r="BL41" i="113"/>
  <c r="BM41" i="113"/>
  <c r="BN41" i="113"/>
  <c r="BO41" i="113"/>
  <c r="BP41" i="113"/>
  <c r="BQ41" i="113"/>
  <c r="BR41" i="113"/>
  <c r="BS41" i="113"/>
  <c r="BT41" i="113"/>
  <c r="L42" i="113"/>
  <c r="M42" i="113"/>
  <c r="N42" i="113"/>
  <c r="O42" i="113"/>
  <c r="P42" i="113"/>
  <c r="AK42" i="113"/>
  <c r="AL42" i="113"/>
  <c r="AM42" i="113"/>
  <c r="AN42" i="113"/>
  <c r="AO42" i="113"/>
  <c r="BA42" i="113"/>
  <c r="BB42" i="113"/>
  <c r="BC42" i="113"/>
  <c r="BD42" i="113"/>
  <c r="BE42" i="113"/>
  <c r="BF42" i="113"/>
  <c r="BG42" i="113"/>
  <c r="BH42" i="113"/>
  <c r="BI42" i="113"/>
  <c r="BJ42" i="113"/>
  <c r="BK42" i="113"/>
  <c r="BL42" i="113"/>
  <c r="BM42" i="113"/>
  <c r="BN42" i="113"/>
  <c r="BO42" i="113"/>
  <c r="BP42" i="113"/>
  <c r="BQ42" i="113"/>
  <c r="BR42" i="113"/>
  <c r="BS42" i="113"/>
  <c r="BT42" i="113"/>
  <c r="L53" i="113"/>
  <c r="M53" i="113"/>
  <c r="N53" i="113"/>
  <c r="O53" i="113"/>
  <c r="P53" i="113"/>
  <c r="AK53" i="113"/>
  <c r="AL53" i="113"/>
  <c r="AM53" i="113"/>
  <c r="AN53" i="113"/>
  <c r="AO53" i="113"/>
  <c r="BA53" i="113"/>
  <c r="BB53" i="113"/>
  <c r="BC53" i="113"/>
  <c r="BD53" i="113"/>
  <c r="BE53" i="113"/>
  <c r="BF53" i="113"/>
  <c r="BG53" i="113"/>
  <c r="BH53" i="113"/>
  <c r="BI53" i="113"/>
  <c r="BJ53" i="113"/>
  <c r="BK53" i="113"/>
  <c r="BL53" i="113"/>
  <c r="BM53" i="113"/>
  <c r="BN53" i="113"/>
  <c r="BO53" i="113"/>
  <c r="BP53" i="113"/>
  <c r="BQ53" i="113"/>
  <c r="BR53" i="113"/>
  <c r="BS53" i="113"/>
  <c r="BT53" i="113"/>
  <c r="L54" i="113"/>
  <c r="M54" i="113"/>
  <c r="N54" i="113"/>
  <c r="O54" i="113"/>
  <c r="P54" i="113"/>
  <c r="AK54" i="113"/>
  <c r="AL54" i="113"/>
  <c r="AM54" i="113"/>
  <c r="AN54" i="113"/>
  <c r="AO54" i="113"/>
  <c r="BA54" i="113"/>
  <c r="BB54" i="113"/>
  <c r="BC54" i="113"/>
  <c r="BD54" i="113"/>
  <c r="BE54" i="113"/>
  <c r="BF54" i="113"/>
  <c r="BG54" i="113"/>
  <c r="BH54" i="113"/>
  <c r="BI54" i="113"/>
  <c r="BJ54" i="113"/>
  <c r="BK54" i="113"/>
  <c r="BL54" i="113"/>
  <c r="BM54" i="113"/>
  <c r="BN54" i="113"/>
  <c r="BO54" i="113"/>
  <c r="BP54" i="113"/>
  <c r="BQ54" i="113"/>
  <c r="BR54" i="113"/>
  <c r="BS54" i="113"/>
  <c r="BT54" i="113"/>
  <c r="L55" i="113"/>
  <c r="M55" i="113"/>
  <c r="N55" i="113"/>
  <c r="O55" i="113"/>
  <c r="P55" i="113"/>
  <c r="AK55" i="113"/>
  <c r="AL55" i="113"/>
  <c r="AM55" i="113"/>
  <c r="AN55" i="113"/>
  <c r="AO55" i="113"/>
  <c r="BA55" i="113"/>
  <c r="BB55" i="113"/>
  <c r="BC55" i="113"/>
  <c r="BD55" i="113"/>
  <c r="BE55" i="113"/>
  <c r="BF55" i="113"/>
  <c r="BG55" i="113"/>
  <c r="BH55" i="113"/>
  <c r="BI55" i="113"/>
  <c r="BJ55" i="113"/>
  <c r="BK55" i="113"/>
  <c r="BL55" i="113"/>
  <c r="BM55" i="113"/>
  <c r="BN55" i="113"/>
  <c r="BO55" i="113"/>
  <c r="BP55" i="113"/>
  <c r="BQ55" i="113"/>
  <c r="BR55" i="113"/>
  <c r="BS55" i="113"/>
  <c r="BT55" i="113"/>
  <c r="L56" i="113"/>
  <c r="M56" i="113"/>
  <c r="N56" i="113"/>
  <c r="O56" i="113"/>
  <c r="P56" i="113"/>
  <c r="AK56" i="113"/>
  <c r="AL56" i="113"/>
  <c r="AM56" i="113"/>
  <c r="AN56" i="113"/>
  <c r="AO56" i="113"/>
  <c r="BA56" i="113"/>
  <c r="BB56" i="113"/>
  <c r="BC56" i="113"/>
  <c r="BD56" i="113"/>
  <c r="BE56" i="113"/>
  <c r="BF56" i="113"/>
  <c r="BG56" i="113"/>
  <c r="BH56" i="113"/>
  <c r="BI56" i="113"/>
  <c r="BJ56" i="113"/>
  <c r="BK56" i="113"/>
  <c r="BL56" i="113"/>
  <c r="BM56" i="113"/>
  <c r="BN56" i="113"/>
  <c r="BO56" i="113"/>
  <c r="BP56" i="113"/>
  <c r="BQ56" i="113"/>
  <c r="BR56" i="113"/>
  <c r="BS56" i="113"/>
  <c r="BT56" i="113"/>
  <c r="L57" i="113"/>
  <c r="M57" i="113"/>
  <c r="N57" i="113"/>
  <c r="O57" i="113"/>
  <c r="P57" i="113"/>
  <c r="AK57" i="113"/>
  <c r="AL57" i="113"/>
  <c r="AM57" i="113"/>
  <c r="AN57" i="113"/>
  <c r="AO57" i="113"/>
  <c r="BA57" i="113"/>
  <c r="BB57" i="113"/>
  <c r="BC57" i="113"/>
  <c r="BD57" i="113"/>
  <c r="BE57" i="113"/>
  <c r="BF57" i="113"/>
  <c r="BG57" i="113"/>
  <c r="BH57" i="113"/>
  <c r="BI57" i="113"/>
  <c r="BJ57" i="113"/>
  <c r="BK57" i="113"/>
  <c r="BL57" i="113"/>
  <c r="BM57" i="113"/>
  <c r="BN57" i="113"/>
  <c r="BO57" i="113"/>
  <c r="BP57" i="113"/>
  <c r="BQ57" i="113"/>
  <c r="BR57" i="113"/>
  <c r="BS57" i="113"/>
  <c r="BT57" i="113"/>
  <c r="L58" i="113"/>
  <c r="M58" i="113"/>
  <c r="N58" i="113"/>
  <c r="O58" i="113"/>
  <c r="P58" i="113"/>
  <c r="AK58" i="113"/>
  <c r="AL58" i="113"/>
  <c r="AM58" i="113"/>
  <c r="AN58" i="113"/>
  <c r="AO58" i="113"/>
  <c r="BA58" i="113"/>
  <c r="BB58" i="113"/>
  <c r="BC58" i="113"/>
  <c r="BD58" i="113"/>
  <c r="BE58" i="113"/>
  <c r="BF58" i="113"/>
  <c r="BG58" i="113"/>
  <c r="BH58" i="113"/>
  <c r="BI58" i="113"/>
  <c r="BJ58" i="113"/>
  <c r="BK58" i="113"/>
  <c r="BL58" i="113"/>
  <c r="BM58" i="113"/>
  <c r="BN58" i="113"/>
  <c r="BO58" i="113"/>
  <c r="BP58" i="113"/>
  <c r="BQ58" i="113"/>
  <c r="BR58" i="113"/>
  <c r="BS58" i="113"/>
  <c r="BT58" i="113"/>
  <c r="L59" i="113"/>
  <c r="M59" i="113"/>
  <c r="N59" i="113"/>
  <c r="O59" i="113"/>
  <c r="P59" i="113"/>
  <c r="AK59" i="113"/>
  <c r="AL59" i="113"/>
  <c r="AM59" i="113"/>
  <c r="AN59" i="113"/>
  <c r="AO59" i="113"/>
  <c r="BA59" i="113"/>
  <c r="BB59" i="113"/>
  <c r="BC59" i="113"/>
  <c r="BD59" i="113"/>
  <c r="BE59" i="113"/>
  <c r="BF59" i="113"/>
  <c r="BG59" i="113"/>
  <c r="BH59" i="113"/>
  <c r="BI59" i="113"/>
  <c r="BJ59" i="113"/>
  <c r="BK59" i="113"/>
  <c r="BL59" i="113"/>
  <c r="BM59" i="113"/>
  <c r="BN59" i="113"/>
  <c r="BO59" i="113"/>
  <c r="BP59" i="113"/>
  <c r="BQ59" i="113"/>
  <c r="BR59" i="113"/>
  <c r="BS59" i="113"/>
  <c r="BT59" i="113"/>
  <c r="L60" i="113"/>
  <c r="M60" i="113"/>
  <c r="N60" i="113"/>
  <c r="O60" i="113"/>
  <c r="P60" i="113"/>
  <c r="AK60" i="113"/>
  <c r="AL60" i="113"/>
  <c r="AM60" i="113"/>
  <c r="AN60" i="113"/>
  <c r="AO60" i="113"/>
  <c r="BA60" i="113"/>
  <c r="BB60" i="113"/>
  <c r="BC60" i="113"/>
  <c r="BD60" i="113"/>
  <c r="BE60" i="113"/>
  <c r="BF60" i="113"/>
  <c r="BG60" i="113"/>
  <c r="BH60" i="113"/>
  <c r="BI60" i="113"/>
  <c r="BJ60" i="113"/>
  <c r="BK60" i="113"/>
  <c r="BL60" i="113"/>
  <c r="BM60" i="113"/>
  <c r="BN60" i="113"/>
  <c r="BO60" i="113"/>
  <c r="BP60" i="113"/>
  <c r="BQ60" i="113"/>
  <c r="BR60" i="113"/>
  <c r="BS60" i="113"/>
  <c r="BT60" i="113"/>
  <c r="L61" i="113"/>
  <c r="M61" i="113"/>
  <c r="N61" i="113"/>
  <c r="O61" i="113"/>
  <c r="P61" i="113"/>
  <c r="AK61" i="113"/>
  <c r="AL61" i="113"/>
  <c r="AM61" i="113"/>
  <c r="AN61" i="113"/>
  <c r="AO61" i="113"/>
  <c r="BA61" i="113"/>
  <c r="BB61" i="113"/>
  <c r="BC61" i="113"/>
  <c r="BD61" i="113"/>
  <c r="BE61" i="113"/>
  <c r="BF61" i="113"/>
  <c r="BG61" i="113"/>
  <c r="BH61" i="113"/>
  <c r="BI61" i="113"/>
  <c r="BJ61" i="113"/>
  <c r="BK61" i="113"/>
  <c r="BL61" i="113"/>
  <c r="BM61" i="113"/>
  <c r="BN61" i="113"/>
  <c r="BO61" i="113"/>
  <c r="BP61" i="113"/>
  <c r="BQ61" i="113"/>
  <c r="BR61" i="113"/>
  <c r="BS61" i="113"/>
  <c r="BT61" i="113"/>
  <c r="L62" i="113"/>
  <c r="M62" i="113"/>
  <c r="N62" i="113"/>
  <c r="O62" i="113"/>
  <c r="P62" i="113"/>
  <c r="AK62" i="113"/>
  <c r="AL62" i="113"/>
  <c r="AM62" i="113"/>
  <c r="AN62" i="113"/>
  <c r="AO62" i="113"/>
  <c r="BA62" i="113"/>
  <c r="BB62" i="113"/>
  <c r="BC62" i="113"/>
  <c r="BD62" i="113"/>
  <c r="BE62" i="113"/>
  <c r="BF62" i="113"/>
  <c r="BG62" i="113"/>
  <c r="BH62" i="113"/>
  <c r="BI62" i="113"/>
  <c r="BJ62" i="113"/>
  <c r="BK62" i="113"/>
  <c r="BL62" i="113"/>
  <c r="BM62" i="113"/>
  <c r="BN62" i="113"/>
  <c r="BO62" i="113"/>
  <c r="BP62" i="113"/>
  <c r="BQ62" i="113"/>
  <c r="BR62" i="113"/>
  <c r="BS62" i="113"/>
  <c r="BT62" i="113"/>
  <c r="L63" i="113"/>
  <c r="M63" i="113"/>
  <c r="N63" i="113"/>
  <c r="O63" i="113"/>
  <c r="P63" i="113"/>
  <c r="AK63" i="113"/>
  <c r="AL63" i="113"/>
  <c r="AM63" i="113"/>
  <c r="AN63" i="113"/>
  <c r="AO63" i="113"/>
  <c r="BA63" i="113"/>
  <c r="BB63" i="113"/>
  <c r="BC63" i="113"/>
  <c r="BD63" i="113"/>
  <c r="BE63" i="113"/>
  <c r="BF63" i="113"/>
  <c r="BG63" i="113"/>
  <c r="BH63" i="113"/>
  <c r="BI63" i="113"/>
  <c r="BJ63" i="113"/>
  <c r="BK63" i="113"/>
  <c r="BL63" i="113"/>
  <c r="BM63" i="113"/>
  <c r="BN63" i="113"/>
  <c r="BO63" i="113"/>
  <c r="BP63" i="113"/>
  <c r="BQ63" i="113"/>
  <c r="BR63" i="113"/>
  <c r="BS63" i="113"/>
  <c r="BT63" i="113"/>
  <c r="L64" i="113"/>
  <c r="M64" i="113"/>
  <c r="N64" i="113"/>
  <c r="O64" i="113"/>
  <c r="P64" i="113"/>
  <c r="AK64" i="113"/>
  <c r="AL64" i="113"/>
  <c r="AM64" i="113"/>
  <c r="AN64" i="113"/>
  <c r="AO64" i="113"/>
  <c r="BA64" i="113"/>
  <c r="BB64" i="113"/>
  <c r="BC64" i="113"/>
  <c r="BD64" i="113"/>
  <c r="BE64" i="113"/>
  <c r="BF64" i="113"/>
  <c r="BG64" i="113"/>
  <c r="BH64" i="113"/>
  <c r="BI64" i="113"/>
  <c r="BJ64" i="113"/>
  <c r="BK64" i="113"/>
  <c r="BL64" i="113"/>
  <c r="BM64" i="113"/>
  <c r="BN64" i="113"/>
  <c r="BO64" i="113"/>
  <c r="BP64" i="113"/>
  <c r="BQ64" i="113"/>
  <c r="BR64" i="113"/>
  <c r="BS64" i="113"/>
  <c r="BT64" i="113"/>
  <c r="L65" i="113"/>
  <c r="M65" i="113"/>
  <c r="N65" i="113"/>
  <c r="O65" i="113"/>
  <c r="P65" i="113"/>
  <c r="AK65" i="113"/>
  <c r="AL65" i="113"/>
  <c r="AM65" i="113"/>
  <c r="AN65" i="113"/>
  <c r="AO65" i="113"/>
  <c r="BA65" i="113"/>
  <c r="BB65" i="113"/>
  <c r="BC65" i="113"/>
  <c r="BD65" i="113"/>
  <c r="BE65" i="113"/>
  <c r="BF65" i="113"/>
  <c r="BG65" i="113"/>
  <c r="BH65" i="113"/>
  <c r="BI65" i="113"/>
  <c r="BJ65" i="113"/>
  <c r="BK65" i="113"/>
  <c r="BL65" i="113"/>
  <c r="BM65" i="113"/>
  <c r="BN65" i="113"/>
  <c r="BO65" i="113"/>
  <c r="BP65" i="113"/>
  <c r="BQ65" i="113"/>
  <c r="BR65" i="113"/>
  <c r="BS65" i="113"/>
  <c r="BT65" i="113"/>
  <c r="L66" i="113"/>
  <c r="M66" i="113"/>
  <c r="N66" i="113"/>
  <c r="O66" i="113"/>
  <c r="P66" i="113"/>
  <c r="AK66" i="113"/>
  <c r="AL66" i="113"/>
  <c r="AM66" i="113"/>
  <c r="AN66" i="113"/>
  <c r="AO66" i="113"/>
  <c r="BA66" i="113"/>
  <c r="BB66" i="113"/>
  <c r="BC66" i="113"/>
  <c r="BD66" i="113"/>
  <c r="BE66" i="113"/>
  <c r="BF66" i="113"/>
  <c r="BG66" i="113"/>
  <c r="BH66" i="113"/>
  <c r="BI66" i="113"/>
  <c r="BJ66" i="113"/>
  <c r="BK66" i="113"/>
  <c r="BL66" i="113"/>
  <c r="BM66" i="113"/>
  <c r="BN66" i="113"/>
  <c r="BO66" i="113"/>
  <c r="BP66" i="113"/>
  <c r="BQ66" i="113"/>
  <c r="BR66" i="113"/>
  <c r="BS66" i="113"/>
  <c r="BT66" i="113"/>
  <c r="L67" i="113"/>
  <c r="M67" i="113"/>
  <c r="N67" i="113"/>
  <c r="O67" i="113"/>
  <c r="P67" i="113"/>
  <c r="AK67" i="113"/>
  <c r="AL67" i="113"/>
  <c r="AM67" i="113"/>
  <c r="AN67" i="113"/>
  <c r="AO67" i="113"/>
  <c r="BA67" i="113"/>
  <c r="BB67" i="113"/>
  <c r="BC67" i="113"/>
  <c r="BD67" i="113"/>
  <c r="BE67" i="113"/>
  <c r="BF67" i="113"/>
  <c r="BG67" i="113"/>
  <c r="BH67" i="113"/>
  <c r="BI67" i="113"/>
  <c r="BJ67" i="113"/>
  <c r="BK67" i="113"/>
  <c r="BL67" i="113"/>
  <c r="BM67" i="113"/>
  <c r="BN67" i="113"/>
  <c r="BO67" i="113"/>
  <c r="BP67" i="113"/>
  <c r="BQ67" i="113"/>
  <c r="BR67" i="113"/>
  <c r="BS67" i="113"/>
  <c r="BT67" i="113"/>
  <c r="L68" i="113"/>
  <c r="M68" i="113"/>
  <c r="N68" i="113"/>
  <c r="O68" i="113"/>
  <c r="P68" i="113"/>
  <c r="AK68" i="113"/>
  <c r="AL68" i="113"/>
  <c r="AM68" i="113"/>
  <c r="AN68" i="113"/>
  <c r="AO68" i="113"/>
  <c r="BA68" i="113"/>
  <c r="BB68" i="113"/>
  <c r="BC68" i="113"/>
  <c r="BD68" i="113"/>
  <c r="BE68" i="113"/>
  <c r="BF68" i="113"/>
  <c r="BG68" i="113"/>
  <c r="BH68" i="113"/>
  <c r="BI68" i="113"/>
  <c r="BJ68" i="113"/>
  <c r="BK68" i="113"/>
  <c r="BL68" i="113"/>
  <c r="BM68" i="113"/>
  <c r="BN68" i="113"/>
  <c r="BO68" i="113"/>
  <c r="BP68" i="113"/>
  <c r="BQ68" i="113"/>
  <c r="BR68" i="113"/>
  <c r="BS68" i="113"/>
  <c r="BT68" i="113"/>
  <c r="L69" i="113"/>
  <c r="M69" i="113"/>
  <c r="N69" i="113"/>
  <c r="O69" i="113"/>
  <c r="P69" i="113"/>
  <c r="AK69" i="113"/>
  <c r="AL69" i="113"/>
  <c r="AM69" i="113"/>
  <c r="AN69" i="113"/>
  <c r="AO69" i="113"/>
  <c r="BA69" i="113"/>
  <c r="BB69" i="113"/>
  <c r="BC69" i="113"/>
  <c r="BD69" i="113"/>
  <c r="BE69" i="113"/>
  <c r="BF69" i="113"/>
  <c r="BG69" i="113"/>
  <c r="BH69" i="113"/>
  <c r="BI69" i="113"/>
  <c r="BJ69" i="113"/>
  <c r="BK69" i="113"/>
  <c r="BL69" i="113"/>
  <c r="BM69" i="113"/>
  <c r="BN69" i="113"/>
  <c r="BO69" i="113"/>
  <c r="BP69" i="113"/>
  <c r="BQ69" i="113"/>
  <c r="BR69" i="113"/>
  <c r="BS69" i="113"/>
  <c r="BT69" i="113"/>
  <c r="L70" i="113"/>
  <c r="M70" i="113"/>
  <c r="N70" i="113"/>
  <c r="O70" i="113"/>
  <c r="P70" i="113"/>
  <c r="AK70" i="113"/>
  <c r="AL70" i="113"/>
  <c r="AM70" i="113"/>
  <c r="AN70" i="113"/>
  <c r="AO70" i="113"/>
  <c r="BA70" i="113"/>
  <c r="BB70" i="113"/>
  <c r="BC70" i="113"/>
  <c r="BD70" i="113"/>
  <c r="BE70" i="113"/>
  <c r="BF70" i="113"/>
  <c r="BG70" i="113"/>
  <c r="BH70" i="113"/>
  <c r="BI70" i="113"/>
  <c r="BJ70" i="113"/>
  <c r="BK70" i="113"/>
  <c r="BL70" i="113"/>
  <c r="BM70" i="113"/>
  <c r="BN70" i="113"/>
  <c r="BO70" i="113"/>
  <c r="BP70" i="113"/>
  <c r="BQ70" i="113"/>
  <c r="BR70" i="113"/>
  <c r="BS70" i="113"/>
  <c r="BT70" i="113"/>
  <c r="L72" i="113"/>
  <c r="M72" i="113"/>
  <c r="N72" i="113"/>
  <c r="O72" i="113"/>
  <c r="P72" i="113"/>
  <c r="AK72" i="113"/>
  <c r="AL72" i="113"/>
  <c r="AM72" i="113"/>
  <c r="AN72" i="113"/>
  <c r="AO72" i="113"/>
  <c r="BA72" i="113"/>
  <c r="BB72" i="113"/>
  <c r="BC72" i="113"/>
  <c r="BD72" i="113"/>
  <c r="BE72" i="113"/>
  <c r="BF72" i="113"/>
  <c r="BG72" i="113"/>
  <c r="BH72" i="113"/>
  <c r="BI72" i="113"/>
  <c r="BJ72" i="113"/>
  <c r="BK72" i="113"/>
  <c r="BL72" i="113"/>
  <c r="BM72" i="113"/>
  <c r="BN72" i="113"/>
  <c r="BO72" i="113"/>
  <c r="BP72" i="113"/>
  <c r="BQ72" i="113"/>
  <c r="BR72" i="113"/>
  <c r="BS72" i="113"/>
  <c r="BT72" i="113"/>
  <c r="L73" i="113"/>
  <c r="M73" i="113"/>
  <c r="N73" i="113"/>
  <c r="O73" i="113"/>
  <c r="P73" i="113"/>
  <c r="AK73" i="113"/>
  <c r="AL73" i="113"/>
  <c r="AM73" i="113"/>
  <c r="AN73" i="113"/>
  <c r="AO73" i="113"/>
  <c r="BA73" i="113"/>
  <c r="BB73" i="113"/>
  <c r="BC73" i="113"/>
  <c r="BD73" i="113"/>
  <c r="BE73" i="113"/>
  <c r="BF73" i="113"/>
  <c r="BG73" i="113"/>
  <c r="BH73" i="113"/>
  <c r="BI73" i="113"/>
  <c r="BJ73" i="113"/>
  <c r="BK73" i="113"/>
  <c r="BL73" i="113"/>
  <c r="BM73" i="113"/>
  <c r="BN73" i="113"/>
  <c r="BO73" i="113"/>
  <c r="BP73" i="113"/>
  <c r="BQ73" i="113"/>
  <c r="BR73" i="113"/>
  <c r="BS73" i="113"/>
  <c r="BT73" i="113"/>
  <c r="L74" i="113"/>
  <c r="M74" i="113"/>
  <c r="N74" i="113"/>
  <c r="O74" i="113"/>
  <c r="P74" i="113"/>
  <c r="AK74" i="113"/>
  <c r="AL74" i="113"/>
  <c r="AM74" i="113"/>
  <c r="AN74" i="113"/>
  <c r="AO74" i="113"/>
  <c r="BA74" i="113"/>
  <c r="BB74" i="113"/>
  <c r="BC74" i="113"/>
  <c r="BD74" i="113"/>
  <c r="BE74" i="113"/>
  <c r="BF74" i="113"/>
  <c r="BG74" i="113"/>
  <c r="BH74" i="113"/>
  <c r="BI74" i="113"/>
  <c r="BJ74" i="113"/>
  <c r="BK74" i="113"/>
  <c r="BL74" i="113"/>
  <c r="BM74" i="113"/>
  <c r="BN74" i="113"/>
  <c r="BO74" i="113"/>
  <c r="BP74" i="113"/>
  <c r="BQ74" i="113"/>
  <c r="BR74" i="113"/>
  <c r="BS74" i="113"/>
  <c r="BT74" i="113"/>
  <c r="L75" i="113"/>
  <c r="M75" i="113"/>
  <c r="N75" i="113"/>
  <c r="O75" i="113"/>
  <c r="P75" i="113"/>
  <c r="AK75" i="113"/>
  <c r="AL75" i="113"/>
  <c r="AM75" i="113"/>
  <c r="AN75" i="113"/>
  <c r="AO75" i="113"/>
  <c r="BA75" i="113"/>
  <c r="BB75" i="113"/>
  <c r="BC75" i="113"/>
  <c r="BD75" i="113"/>
  <c r="BE75" i="113"/>
  <c r="BF75" i="113"/>
  <c r="BG75" i="113"/>
  <c r="BH75" i="113"/>
  <c r="BI75" i="113"/>
  <c r="BJ75" i="113"/>
  <c r="BK75" i="113"/>
  <c r="BL75" i="113"/>
  <c r="BM75" i="113"/>
  <c r="BN75" i="113"/>
  <c r="BO75" i="113"/>
  <c r="BP75" i="113"/>
  <c r="BQ75" i="113"/>
  <c r="BR75" i="113"/>
  <c r="BS75" i="113"/>
  <c r="BT75" i="113"/>
  <c r="L76" i="113"/>
  <c r="M76" i="113"/>
  <c r="N76" i="113"/>
  <c r="O76" i="113"/>
  <c r="P76" i="113"/>
  <c r="AK76" i="113"/>
  <c r="AL76" i="113"/>
  <c r="AM76" i="113"/>
  <c r="AN76" i="113"/>
  <c r="AO76" i="113"/>
  <c r="BA76" i="113"/>
  <c r="BB76" i="113"/>
  <c r="BC76" i="113"/>
  <c r="BD76" i="113"/>
  <c r="BE76" i="113"/>
  <c r="BF76" i="113"/>
  <c r="BG76" i="113"/>
  <c r="BH76" i="113"/>
  <c r="BI76" i="113"/>
  <c r="BJ76" i="113"/>
  <c r="BK76" i="113"/>
  <c r="BL76" i="113"/>
  <c r="BM76" i="113"/>
  <c r="BN76" i="113"/>
  <c r="BO76" i="113"/>
  <c r="BP76" i="113"/>
  <c r="BQ76" i="113"/>
  <c r="BR76" i="113"/>
  <c r="BS76" i="113"/>
  <c r="BT76" i="113"/>
  <c r="L77" i="113"/>
  <c r="M77" i="113"/>
  <c r="N77" i="113"/>
  <c r="O77" i="113"/>
  <c r="P77" i="113"/>
  <c r="AK77" i="113"/>
  <c r="AL77" i="113"/>
  <c r="AM77" i="113"/>
  <c r="AN77" i="113"/>
  <c r="AO77" i="113"/>
  <c r="BA77" i="113"/>
  <c r="BB77" i="113"/>
  <c r="BC77" i="113"/>
  <c r="BD77" i="113"/>
  <c r="BE77" i="113"/>
  <c r="BF77" i="113"/>
  <c r="BG77" i="113"/>
  <c r="BH77" i="113"/>
  <c r="BI77" i="113"/>
  <c r="BJ77" i="113"/>
  <c r="BK77" i="113"/>
  <c r="BL77" i="113"/>
  <c r="BM77" i="113"/>
  <c r="BN77" i="113"/>
  <c r="BO77" i="113"/>
  <c r="BP77" i="113"/>
  <c r="BQ77" i="113"/>
  <c r="BR77" i="113"/>
  <c r="BS77" i="113"/>
  <c r="BT77" i="113"/>
  <c r="B78" i="113"/>
  <c r="C78" i="113"/>
  <c r="D78" i="113"/>
  <c r="E78" i="113"/>
  <c r="F78" i="113"/>
  <c r="G78" i="113"/>
  <c r="H78" i="113"/>
  <c r="I78" i="113"/>
  <c r="J78" i="113"/>
  <c r="K78" i="113"/>
  <c r="Q78" i="113"/>
  <c r="R78" i="113"/>
  <c r="S78" i="113"/>
  <c r="T78" i="113"/>
  <c r="U78" i="113"/>
  <c r="V78" i="113"/>
  <c r="W78" i="113"/>
  <c r="X78" i="113"/>
  <c r="Y78" i="113"/>
  <c r="Z78" i="113"/>
  <c r="AA78" i="113"/>
  <c r="AB78" i="113"/>
  <c r="AC78" i="113"/>
  <c r="AD78" i="113"/>
  <c r="AE78" i="113"/>
  <c r="AF78" i="113"/>
  <c r="AG78" i="113"/>
  <c r="AH78" i="113"/>
  <c r="AI78" i="113"/>
  <c r="AJ78" i="113"/>
  <c r="AP78" i="113"/>
  <c r="AQ78" i="113"/>
  <c r="AR78" i="113"/>
  <c r="AS78" i="113"/>
  <c r="AT78" i="113"/>
  <c r="AU78" i="113"/>
  <c r="AV78" i="113"/>
  <c r="AW78" i="113"/>
  <c r="AX78" i="113"/>
  <c r="AY78" i="113"/>
  <c r="H28" i="119"/>
  <c r="I28" i="119"/>
  <c r="J28" i="119"/>
  <c r="W28" i="119"/>
  <c r="X28" i="119"/>
  <c r="Y28" i="119"/>
  <c r="AG28" i="119"/>
  <c r="AH28" i="119"/>
  <c r="AI28" i="119"/>
  <c r="AJ28" i="119"/>
  <c r="AK28" i="119"/>
  <c r="AL28" i="119"/>
  <c r="AM28" i="119"/>
  <c r="AN28" i="119"/>
  <c r="AO28" i="119"/>
  <c r="AP28" i="119"/>
  <c r="AQ28" i="119"/>
  <c r="AR28" i="119"/>
  <c r="H29" i="119"/>
  <c r="I29" i="119"/>
  <c r="J29" i="119"/>
  <c r="W29" i="119"/>
  <c r="X29" i="119"/>
  <c r="Y29" i="119"/>
  <c r="AG29" i="119"/>
  <c r="AH29" i="119"/>
  <c r="AI29" i="119"/>
  <c r="AJ29" i="119"/>
  <c r="AK29" i="119"/>
  <c r="AL29" i="119"/>
  <c r="AM29" i="119"/>
  <c r="AN29" i="119"/>
  <c r="AO29" i="119"/>
  <c r="AY29" i="119" s="1"/>
  <c r="AP29" i="119"/>
  <c r="AQ29" i="119"/>
  <c r="AR29" i="119"/>
  <c r="H30" i="119"/>
  <c r="I30" i="119"/>
  <c r="J30" i="119"/>
  <c r="W30" i="119"/>
  <c r="X30" i="119"/>
  <c r="Y30" i="119"/>
  <c r="AG30" i="119"/>
  <c r="AH30" i="119"/>
  <c r="AU30" i="119" s="1"/>
  <c r="AI30" i="119"/>
  <c r="AJ30" i="119"/>
  <c r="AK30" i="119"/>
  <c r="AL30" i="119"/>
  <c r="AM30" i="119"/>
  <c r="AN30" i="119"/>
  <c r="AO30" i="119"/>
  <c r="AP30" i="119"/>
  <c r="AW30" i="119" s="1"/>
  <c r="AQ30" i="119"/>
  <c r="AR30" i="119"/>
  <c r="H31" i="119"/>
  <c r="I31" i="119"/>
  <c r="J31" i="119"/>
  <c r="W31" i="119"/>
  <c r="X31" i="119"/>
  <c r="Y31" i="119"/>
  <c r="AG31" i="119"/>
  <c r="AH31" i="119"/>
  <c r="AI31" i="119"/>
  <c r="AJ31" i="119"/>
  <c r="AK31" i="119"/>
  <c r="AL31" i="119"/>
  <c r="AM31" i="119"/>
  <c r="AN31" i="119"/>
  <c r="AO31" i="119"/>
  <c r="AP31" i="119"/>
  <c r="AQ31" i="119"/>
  <c r="AR31" i="119"/>
  <c r="H32" i="119"/>
  <c r="I32" i="119"/>
  <c r="J32" i="119"/>
  <c r="W32" i="119"/>
  <c r="X32" i="119"/>
  <c r="Y32" i="119"/>
  <c r="AG32" i="119"/>
  <c r="AH32" i="119"/>
  <c r="AI32" i="119"/>
  <c r="AJ32" i="119"/>
  <c r="AT32" i="119" s="1"/>
  <c r="AK32" i="119"/>
  <c r="AL32" i="119"/>
  <c r="AM32" i="119"/>
  <c r="AN32" i="119"/>
  <c r="AO32" i="119"/>
  <c r="AP32" i="119"/>
  <c r="AQ32" i="119"/>
  <c r="AR32" i="119"/>
  <c r="AY32" i="119" s="1"/>
  <c r="H34" i="119"/>
  <c r="I34" i="119"/>
  <c r="J34" i="119"/>
  <c r="W34" i="119"/>
  <c r="X34" i="119"/>
  <c r="Y34" i="119"/>
  <c r="AG34" i="119"/>
  <c r="AH34" i="119"/>
  <c r="AI34" i="119"/>
  <c r="AJ34" i="119"/>
  <c r="AT34" i="119" s="1"/>
  <c r="AK34" i="119"/>
  <c r="AL34" i="119"/>
  <c r="AM34" i="119"/>
  <c r="AN34" i="119"/>
  <c r="AO34" i="119"/>
  <c r="AP34" i="119"/>
  <c r="AQ34" i="119"/>
  <c r="AR34" i="119"/>
  <c r="AY34" i="119" s="1"/>
  <c r="H35" i="119"/>
  <c r="I35" i="119"/>
  <c r="J35" i="119"/>
  <c r="W35" i="119"/>
  <c r="X35" i="119"/>
  <c r="Y35" i="119"/>
  <c r="AG35" i="119"/>
  <c r="AH35" i="119"/>
  <c r="AI35" i="119"/>
  <c r="AJ35" i="119"/>
  <c r="AK35" i="119"/>
  <c r="AL35" i="119"/>
  <c r="AM35" i="119"/>
  <c r="AN35" i="119"/>
  <c r="AO35" i="119"/>
  <c r="AP35" i="119"/>
  <c r="AW35" i="119" s="1"/>
  <c r="AQ35" i="119"/>
  <c r="AR35" i="119"/>
  <c r="H37" i="119"/>
  <c r="I37" i="119"/>
  <c r="J37" i="119"/>
  <c r="W37" i="119"/>
  <c r="X37" i="119"/>
  <c r="Y37" i="119"/>
  <c r="AG37" i="119"/>
  <c r="AH37" i="119"/>
  <c r="AI37" i="119"/>
  <c r="AJ37" i="119"/>
  <c r="AT37" i="119" s="1"/>
  <c r="AK37" i="119"/>
  <c r="AL37" i="119"/>
  <c r="AV37" i="119" s="1"/>
  <c r="AM37" i="119"/>
  <c r="AN37" i="119"/>
  <c r="AO37" i="119"/>
  <c r="AP37" i="119"/>
  <c r="AQ37" i="119"/>
  <c r="AR37" i="119"/>
  <c r="AY37" i="119" s="1"/>
  <c r="H38" i="119"/>
  <c r="I38" i="119"/>
  <c r="J38" i="119"/>
  <c r="W38" i="119"/>
  <c r="X38" i="119"/>
  <c r="Y38" i="119"/>
  <c r="AG38" i="119"/>
  <c r="AH38" i="119"/>
  <c r="AI38" i="119"/>
  <c r="AJ38" i="119"/>
  <c r="AK38" i="119"/>
  <c r="AL38" i="119"/>
  <c r="AM38" i="119"/>
  <c r="AN38" i="119"/>
  <c r="AO38" i="119"/>
  <c r="AP38" i="119"/>
  <c r="AW38" i="119" s="1"/>
  <c r="AQ38" i="119"/>
  <c r="AR38" i="119"/>
  <c r="H39" i="119"/>
  <c r="I39" i="119"/>
  <c r="J39" i="119"/>
  <c r="W39" i="119"/>
  <c r="X39" i="119"/>
  <c r="Y39" i="119"/>
  <c r="AG39" i="119"/>
  <c r="AH39" i="119"/>
  <c r="AI39" i="119"/>
  <c r="AJ39" i="119"/>
  <c r="AT39" i="119" s="1"/>
  <c r="AK39" i="119"/>
  <c r="AL39" i="119"/>
  <c r="AM39" i="119"/>
  <c r="AN39" i="119"/>
  <c r="AO39" i="119"/>
  <c r="AP39" i="119"/>
  <c r="AQ39" i="119"/>
  <c r="AR39" i="119"/>
  <c r="AY39" i="119" s="1"/>
  <c r="H51" i="119"/>
  <c r="I51" i="119"/>
  <c r="J51" i="119"/>
  <c r="W51" i="119"/>
  <c r="X51" i="119"/>
  <c r="Y51" i="119"/>
  <c r="AG51" i="119"/>
  <c r="AH51" i="119"/>
  <c r="AI51" i="119"/>
  <c r="AJ51" i="119"/>
  <c r="AK51" i="119"/>
  <c r="AL51" i="119"/>
  <c r="AM51" i="119"/>
  <c r="AN51" i="119"/>
  <c r="AO51" i="119"/>
  <c r="AP51" i="119"/>
  <c r="AQ51" i="119"/>
  <c r="AR51" i="119"/>
  <c r="H52" i="119"/>
  <c r="I52" i="119"/>
  <c r="J52" i="119"/>
  <c r="W52" i="119"/>
  <c r="X52" i="119"/>
  <c r="Y52" i="119"/>
  <c r="AG52" i="119"/>
  <c r="AH52" i="119"/>
  <c r="AI52" i="119"/>
  <c r="AJ52" i="119"/>
  <c r="AK52" i="119"/>
  <c r="AL52" i="119"/>
  <c r="AM52" i="119"/>
  <c r="AN52" i="119"/>
  <c r="AX52" i="119" s="1"/>
  <c r="AO52" i="119"/>
  <c r="AP52" i="119"/>
  <c r="AQ52" i="119"/>
  <c r="AR52" i="119"/>
  <c r="H53" i="119"/>
  <c r="I53" i="119"/>
  <c r="J53" i="119"/>
  <c r="W53" i="119"/>
  <c r="X53" i="119"/>
  <c r="Y53" i="119"/>
  <c r="AG53" i="119"/>
  <c r="AH53" i="119"/>
  <c r="AI53" i="119"/>
  <c r="AJ53" i="119"/>
  <c r="AK53" i="119"/>
  <c r="AL53" i="119"/>
  <c r="AM53" i="119"/>
  <c r="AN53" i="119"/>
  <c r="AO53" i="119"/>
  <c r="AP53" i="119"/>
  <c r="AQ53" i="119"/>
  <c r="AR53" i="119"/>
  <c r="H54" i="119"/>
  <c r="I54" i="119"/>
  <c r="J54" i="119"/>
  <c r="W54" i="119"/>
  <c r="X54" i="119"/>
  <c r="Y54" i="119"/>
  <c r="AG54" i="119"/>
  <c r="AH54" i="119"/>
  <c r="AI54" i="119"/>
  <c r="AJ54" i="119"/>
  <c r="AK54" i="119"/>
  <c r="AL54" i="119"/>
  <c r="AM54" i="119"/>
  <c r="AN54" i="119"/>
  <c r="AO54" i="119"/>
  <c r="AP54" i="119"/>
  <c r="AQ54" i="119"/>
  <c r="AR54" i="119"/>
  <c r="H55" i="119"/>
  <c r="I55" i="119"/>
  <c r="J55" i="119"/>
  <c r="W55" i="119"/>
  <c r="X55" i="119"/>
  <c r="Y55" i="119"/>
  <c r="AG55" i="119"/>
  <c r="AH55" i="119"/>
  <c r="AI55" i="119"/>
  <c r="AJ55" i="119"/>
  <c r="AK55" i="119"/>
  <c r="AL55" i="119"/>
  <c r="AV55" i="119" s="1"/>
  <c r="AM55" i="119"/>
  <c r="AN55" i="119"/>
  <c r="AO55" i="119"/>
  <c r="AP55" i="119"/>
  <c r="AQ55" i="119"/>
  <c r="AR55" i="119"/>
  <c r="H56" i="119"/>
  <c r="I56" i="119"/>
  <c r="J56" i="119"/>
  <c r="W56" i="119"/>
  <c r="X56" i="119"/>
  <c r="Y56" i="119"/>
  <c r="AG56" i="119"/>
  <c r="AH56" i="119"/>
  <c r="AI56" i="119"/>
  <c r="AJ56" i="119"/>
  <c r="AK56" i="119"/>
  <c r="AL56" i="119"/>
  <c r="AM56" i="119"/>
  <c r="AN56" i="119"/>
  <c r="AO56" i="119"/>
  <c r="AP56" i="119"/>
  <c r="AQ56" i="119"/>
  <c r="AR56" i="119"/>
  <c r="H57" i="119"/>
  <c r="I57" i="119"/>
  <c r="J57" i="119"/>
  <c r="W57" i="119"/>
  <c r="X57" i="119"/>
  <c r="Y57" i="119"/>
  <c r="AG57" i="119"/>
  <c r="AH57" i="119"/>
  <c r="AI57" i="119"/>
  <c r="AJ57" i="119"/>
  <c r="AK57" i="119"/>
  <c r="AL57" i="119"/>
  <c r="AM57" i="119"/>
  <c r="AN57" i="119"/>
  <c r="AO57" i="119"/>
  <c r="AP57" i="119"/>
  <c r="AQ57" i="119"/>
  <c r="AR57" i="119"/>
  <c r="H58" i="119"/>
  <c r="I58" i="119"/>
  <c r="J58" i="119"/>
  <c r="W58" i="119"/>
  <c r="X58" i="119"/>
  <c r="Y58" i="119"/>
  <c r="AG58" i="119"/>
  <c r="AH58" i="119"/>
  <c r="AI58" i="119"/>
  <c r="AJ58" i="119"/>
  <c r="AK58" i="119"/>
  <c r="AL58" i="119"/>
  <c r="AM58" i="119"/>
  <c r="AN58" i="119"/>
  <c r="AO58" i="119"/>
  <c r="AP58" i="119"/>
  <c r="AQ58" i="119"/>
  <c r="AR58" i="119"/>
  <c r="H59" i="119"/>
  <c r="I59" i="119"/>
  <c r="J59" i="119"/>
  <c r="W59" i="119"/>
  <c r="X59" i="119"/>
  <c r="Y59" i="119"/>
  <c r="AG59" i="119"/>
  <c r="AH59" i="119"/>
  <c r="AI59" i="119"/>
  <c r="AJ59" i="119"/>
  <c r="AK59" i="119"/>
  <c r="AL59" i="119"/>
  <c r="AM59" i="119"/>
  <c r="AN59" i="119"/>
  <c r="AO59" i="119"/>
  <c r="AP59" i="119"/>
  <c r="AQ59" i="119"/>
  <c r="AR59" i="119"/>
  <c r="H60" i="119"/>
  <c r="I60" i="119"/>
  <c r="J60" i="119"/>
  <c r="W60" i="119"/>
  <c r="X60" i="119"/>
  <c r="Y60" i="119"/>
  <c r="AG60" i="119"/>
  <c r="AH60" i="119"/>
  <c r="AI60" i="119"/>
  <c r="AJ60" i="119"/>
  <c r="AK60" i="119"/>
  <c r="AL60" i="119"/>
  <c r="AM60" i="119"/>
  <c r="AN60" i="119"/>
  <c r="AO60" i="119"/>
  <c r="AP60" i="119"/>
  <c r="AQ60" i="119"/>
  <c r="AR60" i="119"/>
  <c r="H61" i="119"/>
  <c r="I61" i="119"/>
  <c r="J61" i="119"/>
  <c r="W61" i="119"/>
  <c r="X61" i="119"/>
  <c r="Y61" i="119"/>
  <c r="AG61" i="119"/>
  <c r="AH61" i="119"/>
  <c r="AI61" i="119"/>
  <c r="AJ61" i="119"/>
  <c r="AK61" i="119"/>
  <c r="AL61" i="119"/>
  <c r="AM61" i="119"/>
  <c r="AN61" i="119"/>
  <c r="AO61" i="119"/>
  <c r="AP61" i="119"/>
  <c r="AQ61" i="119"/>
  <c r="AR61" i="119"/>
  <c r="H62" i="119"/>
  <c r="I62" i="119"/>
  <c r="J62" i="119"/>
  <c r="W62" i="119"/>
  <c r="X62" i="119"/>
  <c r="Y62" i="119"/>
  <c r="AG62" i="119"/>
  <c r="AH62" i="119"/>
  <c r="AI62" i="119"/>
  <c r="AJ62" i="119"/>
  <c r="AK62" i="119"/>
  <c r="AL62" i="119"/>
  <c r="AM62" i="119"/>
  <c r="AN62" i="119"/>
  <c r="AO62" i="119"/>
  <c r="AP62" i="119"/>
  <c r="AQ62" i="119"/>
  <c r="AR62" i="119"/>
  <c r="H63" i="119"/>
  <c r="I63" i="119"/>
  <c r="J63" i="119"/>
  <c r="W63" i="119"/>
  <c r="X63" i="119"/>
  <c r="Y63" i="119"/>
  <c r="AG63" i="119"/>
  <c r="AH63" i="119"/>
  <c r="AI63" i="119"/>
  <c r="AJ63" i="119"/>
  <c r="AK63" i="119"/>
  <c r="AL63" i="119"/>
  <c r="AM63" i="119"/>
  <c r="AN63" i="119"/>
  <c r="AO63" i="119"/>
  <c r="AP63" i="119"/>
  <c r="AQ63" i="119"/>
  <c r="AR63" i="119"/>
  <c r="H64" i="119"/>
  <c r="I64" i="119"/>
  <c r="J64" i="119"/>
  <c r="W64" i="119"/>
  <c r="X64" i="119"/>
  <c r="Y64" i="119"/>
  <c r="AG64" i="119"/>
  <c r="AH64" i="119"/>
  <c r="AI64" i="119"/>
  <c r="AJ64" i="119"/>
  <c r="AK64" i="119"/>
  <c r="AL64" i="119"/>
  <c r="AM64" i="119"/>
  <c r="AN64" i="119"/>
  <c r="AO64" i="119"/>
  <c r="AP64" i="119"/>
  <c r="AQ64" i="119"/>
  <c r="AR64" i="119"/>
  <c r="H65" i="119"/>
  <c r="I65" i="119"/>
  <c r="J65" i="119"/>
  <c r="W65" i="119"/>
  <c r="X65" i="119"/>
  <c r="Y65" i="119"/>
  <c r="AG65" i="119"/>
  <c r="AH65" i="119"/>
  <c r="AI65" i="119"/>
  <c r="AJ65" i="119"/>
  <c r="AK65" i="119"/>
  <c r="AL65" i="119"/>
  <c r="AM65" i="119"/>
  <c r="AN65" i="119"/>
  <c r="AO65" i="119"/>
  <c r="AP65" i="119"/>
  <c r="AQ65" i="119"/>
  <c r="AR65" i="119"/>
  <c r="H66" i="119"/>
  <c r="I66" i="119"/>
  <c r="J66" i="119"/>
  <c r="W66" i="119"/>
  <c r="X66" i="119"/>
  <c r="Y66" i="119"/>
  <c r="AG66" i="119"/>
  <c r="AH66" i="119"/>
  <c r="AI66" i="119"/>
  <c r="AJ66" i="119"/>
  <c r="AK66" i="119"/>
  <c r="AL66" i="119"/>
  <c r="AM66" i="119"/>
  <c r="AN66" i="119"/>
  <c r="AO66" i="119"/>
  <c r="AP66" i="119"/>
  <c r="AQ66" i="119"/>
  <c r="AR66" i="119"/>
  <c r="H67" i="119"/>
  <c r="I67" i="119"/>
  <c r="J67" i="119"/>
  <c r="W67" i="119"/>
  <c r="X67" i="119"/>
  <c r="Y67" i="119"/>
  <c r="AG67" i="119"/>
  <c r="AH67" i="119"/>
  <c r="AI67" i="119"/>
  <c r="AJ67" i="119"/>
  <c r="AK67" i="119"/>
  <c r="AL67" i="119"/>
  <c r="AM67" i="119"/>
  <c r="AN67" i="119"/>
  <c r="AO67" i="119"/>
  <c r="AP67" i="119"/>
  <c r="AQ67" i="119"/>
  <c r="AR67" i="119"/>
  <c r="H68" i="119"/>
  <c r="I68" i="119"/>
  <c r="J68" i="119"/>
  <c r="W68" i="119"/>
  <c r="X68" i="119"/>
  <c r="Y68" i="119"/>
  <c r="AG68" i="119"/>
  <c r="AH68" i="119"/>
  <c r="AI68" i="119"/>
  <c r="AJ68" i="119"/>
  <c r="AK68" i="119"/>
  <c r="AL68" i="119"/>
  <c r="AM68" i="119"/>
  <c r="AN68" i="119"/>
  <c r="AO68" i="119"/>
  <c r="AP68" i="119"/>
  <c r="AQ68" i="119"/>
  <c r="AR68" i="119"/>
  <c r="H70" i="119"/>
  <c r="I70" i="119"/>
  <c r="J70" i="119"/>
  <c r="W70" i="119"/>
  <c r="X70" i="119"/>
  <c r="Y70" i="119"/>
  <c r="AG70" i="119"/>
  <c r="AH70" i="119"/>
  <c r="AI70" i="119"/>
  <c r="AJ70" i="119"/>
  <c r="AK70" i="119"/>
  <c r="AL70" i="119"/>
  <c r="AM70" i="119"/>
  <c r="AN70" i="119"/>
  <c r="AO70" i="119"/>
  <c r="AP70" i="119"/>
  <c r="AQ70" i="119"/>
  <c r="AR70" i="119"/>
  <c r="H71" i="119"/>
  <c r="I71" i="119"/>
  <c r="J71" i="119"/>
  <c r="W71" i="119"/>
  <c r="X71" i="119"/>
  <c r="Y71" i="119"/>
  <c r="AG71" i="119"/>
  <c r="AH71" i="119"/>
  <c r="AI71" i="119"/>
  <c r="AJ71" i="119"/>
  <c r="AK71" i="119"/>
  <c r="AL71" i="119"/>
  <c r="AM71" i="119"/>
  <c r="AN71" i="119"/>
  <c r="AO71" i="119"/>
  <c r="AP71" i="119"/>
  <c r="AQ71" i="119"/>
  <c r="AR71" i="119"/>
  <c r="H72" i="119"/>
  <c r="I72" i="119"/>
  <c r="J72" i="119"/>
  <c r="W72" i="119"/>
  <c r="X72" i="119"/>
  <c r="Y72" i="119"/>
  <c r="AG72" i="119"/>
  <c r="AH72" i="119"/>
  <c r="AI72" i="119"/>
  <c r="AJ72" i="119"/>
  <c r="AK72" i="119"/>
  <c r="AL72" i="119"/>
  <c r="AM72" i="119"/>
  <c r="AN72" i="119"/>
  <c r="AO72" i="119"/>
  <c r="AP72" i="119"/>
  <c r="AQ72" i="119"/>
  <c r="AR72" i="119"/>
  <c r="H73" i="119"/>
  <c r="I73" i="119"/>
  <c r="J73" i="119"/>
  <c r="W73" i="119"/>
  <c r="X73" i="119"/>
  <c r="Y73" i="119"/>
  <c r="AG73" i="119"/>
  <c r="AH73" i="119"/>
  <c r="AI73" i="119"/>
  <c r="AJ73" i="119"/>
  <c r="AK73" i="119"/>
  <c r="AL73" i="119"/>
  <c r="AM73" i="119"/>
  <c r="AN73" i="119"/>
  <c r="AO73" i="119"/>
  <c r="AP73" i="119"/>
  <c r="AQ73" i="119"/>
  <c r="AR73" i="119"/>
  <c r="H74" i="119"/>
  <c r="I74" i="119"/>
  <c r="J74" i="119"/>
  <c r="W74" i="119"/>
  <c r="X74" i="119"/>
  <c r="Y74" i="119"/>
  <c r="AG74" i="119"/>
  <c r="AH74" i="119"/>
  <c r="AI74" i="119"/>
  <c r="AJ74" i="119"/>
  <c r="AK74" i="119"/>
  <c r="AL74" i="119"/>
  <c r="AM74" i="119"/>
  <c r="AN74" i="119"/>
  <c r="AO74" i="119"/>
  <c r="AP74" i="119"/>
  <c r="AQ74" i="119"/>
  <c r="AR74" i="119"/>
  <c r="H75" i="119"/>
  <c r="I75" i="119"/>
  <c r="J75" i="119"/>
  <c r="W75" i="119"/>
  <c r="X75" i="119"/>
  <c r="Y75" i="119"/>
  <c r="AG75" i="119"/>
  <c r="AH75" i="119"/>
  <c r="AI75" i="119"/>
  <c r="AJ75" i="119"/>
  <c r="AK75" i="119"/>
  <c r="AL75" i="119"/>
  <c r="AM75" i="119"/>
  <c r="AN75" i="119"/>
  <c r="AO75" i="119"/>
  <c r="AP75" i="119"/>
  <c r="AQ75" i="119"/>
  <c r="AR75" i="119"/>
  <c r="B76" i="119"/>
  <c r="C76" i="119"/>
  <c r="D76" i="119"/>
  <c r="E76" i="119"/>
  <c r="F76" i="119"/>
  <c r="G76" i="119"/>
  <c r="K76" i="119"/>
  <c r="L76" i="119"/>
  <c r="M76" i="119"/>
  <c r="N76" i="119"/>
  <c r="O76" i="119"/>
  <c r="P76" i="119"/>
  <c r="Q76" i="119"/>
  <c r="R76" i="119"/>
  <c r="S76" i="119"/>
  <c r="T76" i="119"/>
  <c r="U76" i="119"/>
  <c r="V76" i="119"/>
  <c r="Z76" i="119"/>
  <c r="AA76" i="119"/>
  <c r="AB76" i="119"/>
  <c r="AC76" i="119"/>
  <c r="AD76" i="119"/>
  <c r="AE76" i="119"/>
  <c r="AM81" i="196"/>
  <c r="AL81" i="196"/>
  <c r="Y81" i="196"/>
  <c r="X81" i="196"/>
  <c r="W81" i="196"/>
  <c r="V81" i="196"/>
  <c r="U81" i="196"/>
  <c r="T81" i="196"/>
  <c r="S81" i="196"/>
  <c r="BF81" i="196" s="1"/>
  <c r="R81" i="196"/>
  <c r="Q81" i="196"/>
  <c r="P81" i="196"/>
  <c r="O81" i="196"/>
  <c r="N81" i="196"/>
  <c r="M81" i="196"/>
  <c r="L81" i="196"/>
  <c r="K81" i="196"/>
  <c r="J81" i="196"/>
  <c r="I81" i="196"/>
  <c r="H81" i="196"/>
  <c r="G81" i="196"/>
  <c r="F81" i="196"/>
  <c r="E81" i="196"/>
  <c r="D81" i="196"/>
  <c r="C81" i="196"/>
  <c r="B81" i="196"/>
  <c r="BL80" i="196"/>
  <c r="BK80" i="196"/>
  <c r="BJ80" i="196"/>
  <c r="BI80" i="196"/>
  <c r="BH80" i="196"/>
  <c r="BG80" i="196"/>
  <c r="BF80" i="196"/>
  <c r="BE80" i="196"/>
  <c r="BD80" i="196"/>
  <c r="BC80" i="196"/>
  <c r="BB80" i="196"/>
  <c r="BA80" i="196"/>
  <c r="AZ80" i="196"/>
  <c r="AY80" i="196"/>
  <c r="AX80" i="196"/>
  <c r="AW80" i="196"/>
  <c r="AV80" i="196"/>
  <c r="AU80" i="196"/>
  <c r="AT80" i="196"/>
  <c r="AS80" i="196"/>
  <c r="AR80" i="196"/>
  <c r="AQ80" i="196"/>
  <c r="AP80" i="196"/>
  <c r="AO80" i="196"/>
  <c r="AK80" i="196"/>
  <c r="AJ80" i="196"/>
  <c r="AI80" i="196"/>
  <c r="AH80" i="196"/>
  <c r="AG80" i="196"/>
  <c r="AF80" i="196"/>
  <c r="AE80" i="196"/>
  <c r="AD80" i="196"/>
  <c r="AC80" i="196"/>
  <c r="AB80" i="196"/>
  <c r="AA80" i="196"/>
  <c r="Z80" i="196"/>
  <c r="BL79" i="196"/>
  <c r="BK79" i="196"/>
  <c r="BJ79" i="196"/>
  <c r="BI79" i="196"/>
  <c r="BH79" i="196"/>
  <c r="BG79" i="196"/>
  <c r="BF79" i="196"/>
  <c r="BE79" i="196"/>
  <c r="BD79" i="196"/>
  <c r="BC79" i="196"/>
  <c r="BB79" i="196"/>
  <c r="BA79" i="196"/>
  <c r="AZ79" i="196"/>
  <c r="AY79" i="196"/>
  <c r="AX79" i="196"/>
  <c r="AW79" i="196"/>
  <c r="AV79" i="196"/>
  <c r="AU79" i="196"/>
  <c r="AT79" i="196"/>
  <c r="AS79" i="196"/>
  <c r="AR79" i="196"/>
  <c r="AQ79" i="196"/>
  <c r="AP79" i="196"/>
  <c r="AO79" i="196"/>
  <c r="AK79" i="196"/>
  <c r="AJ79" i="196"/>
  <c r="AI79" i="196"/>
  <c r="AH79" i="196"/>
  <c r="AG79" i="196"/>
  <c r="AF79" i="196"/>
  <c r="AE79" i="196"/>
  <c r="AD79" i="196"/>
  <c r="AC79" i="196"/>
  <c r="AB79" i="196"/>
  <c r="AA79" i="196"/>
  <c r="Z79" i="196"/>
  <c r="BL78" i="196"/>
  <c r="BK78" i="196"/>
  <c r="BJ78" i="196"/>
  <c r="BI78" i="196"/>
  <c r="BH78" i="196"/>
  <c r="BG78" i="196"/>
  <c r="BF78" i="196"/>
  <c r="BE78" i="196"/>
  <c r="BD78" i="196"/>
  <c r="BC78" i="196"/>
  <c r="BB78" i="196"/>
  <c r="BA78" i="196"/>
  <c r="AZ78" i="196"/>
  <c r="AY78" i="196"/>
  <c r="AX78" i="196"/>
  <c r="AW78" i="196"/>
  <c r="AV78" i="196"/>
  <c r="AU78" i="196"/>
  <c r="AT78" i="196"/>
  <c r="AS78" i="196"/>
  <c r="AR78" i="196"/>
  <c r="AQ78" i="196"/>
  <c r="AP78" i="196"/>
  <c r="AO78" i="196"/>
  <c r="AK78" i="196"/>
  <c r="AJ78" i="196"/>
  <c r="AI78" i="196"/>
  <c r="AH78" i="196"/>
  <c r="AG78" i="196"/>
  <c r="AF78" i="196"/>
  <c r="AE78" i="196"/>
  <c r="AD78" i="196"/>
  <c r="AC78" i="196"/>
  <c r="AB78" i="196"/>
  <c r="AA78" i="196"/>
  <c r="Z78" i="196"/>
  <c r="BL77" i="196"/>
  <c r="BK77" i="196"/>
  <c r="BJ77" i="196"/>
  <c r="BI77" i="196"/>
  <c r="BH77" i="196"/>
  <c r="BG77" i="196"/>
  <c r="BF77" i="196"/>
  <c r="BE77" i="196"/>
  <c r="BD77" i="196"/>
  <c r="BC77" i="196"/>
  <c r="BB77" i="196"/>
  <c r="BA77" i="196"/>
  <c r="AZ77" i="196"/>
  <c r="AY77" i="196"/>
  <c r="AX77" i="196"/>
  <c r="AW77" i="196"/>
  <c r="AV77" i="196"/>
  <c r="AU77" i="196"/>
  <c r="AT77" i="196"/>
  <c r="AS77" i="196"/>
  <c r="AR77" i="196"/>
  <c r="AQ77" i="196"/>
  <c r="AP77" i="196"/>
  <c r="AO77" i="196"/>
  <c r="AK77" i="196"/>
  <c r="AJ77" i="196"/>
  <c r="AI77" i="196"/>
  <c r="AH77" i="196"/>
  <c r="AG77" i="196"/>
  <c r="AF77" i="196"/>
  <c r="AE77" i="196"/>
  <c r="AD77" i="196"/>
  <c r="AC77" i="196"/>
  <c r="AB77" i="196"/>
  <c r="AA77" i="196"/>
  <c r="Z77" i="196"/>
  <c r="BL76" i="196"/>
  <c r="BK76" i="196"/>
  <c r="BJ76" i="196"/>
  <c r="BI76" i="196"/>
  <c r="BH76" i="196"/>
  <c r="BG76" i="196"/>
  <c r="BF76" i="196"/>
  <c r="BE76" i="196"/>
  <c r="BD76" i="196"/>
  <c r="BC76" i="196"/>
  <c r="BB76" i="196"/>
  <c r="BA76" i="196"/>
  <c r="AZ76" i="196"/>
  <c r="AY76" i="196"/>
  <c r="AX76" i="196"/>
  <c r="AW76" i="196"/>
  <c r="AV76" i="196"/>
  <c r="AU76" i="196"/>
  <c r="AT76" i="196"/>
  <c r="AS76" i="196"/>
  <c r="AR76" i="196"/>
  <c r="AQ76" i="196"/>
  <c r="AP76" i="196"/>
  <c r="AO76" i="196"/>
  <c r="AK76" i="196"/>
  <c r="AJ76" i="196"/>
  <c r="AI76" i="196"/>
  <c r="AH76" i="196"/>
  <c r="AG76" i="196"/>
  <c r="AF76" i="196"/>
  <c r="AE76" i="196"/>
  <c r="AD76" i="196"/>
  <c r="AC76" i="196"/>
  <c r="AB76" i="196"/>
  <c r="AA76" i="196"/>
  <c r="Z76" i="196"/>
  <c r="BL75" i="196"/>
  <c r="BK75" i="196"/>
  <c r="BJ75" i="196"/>
  <c r="BI75" i="196"/>
  <c r="BH75" i="196"/>
  <c r="BG75" i="196"/>
  <c r="BF75" i="196"/>
  <c r="BE75" i="196"/>
  <c r="BD75" i="196"/>
  <c r="BC75" i="196"/>
  <c r="BB75" i="196"/>
  <c r="BA75" i="196"/>
  <c r="AZ75" i="196"/>
  <c r="AY75" i="196"/>
  <c r="AX75" i="196"/>
  <c r="AW75" i="196"/>
  <c r="AV75" i="196"/>
  <c r="AU75" i="196"/>
  <c r="AT75" i="196"/>
  <c r="AS75" i="196"/>
  <c r="AR75" i="196"/>
  <c r="AQ75" i="196"/>
  <c r="AP75" i="196"/>
  <c r="AO75" i="196"/>
  <c r="AK75" i="196"/>
  <c r="AJ75" i="196"/>
  <c r="AI75" i="196"/>
  <c r="AH75" i="196"/>
  <c r="AG75" i="196"/>
  <c r="AF75" i="196"/>
  <c r="AE75" i="196"/>
  <c r="AD75" i="196"/>
  <c r="AC75" i="196"/>
  <c r="AB75" i="196"/>
  <c r="AA75" i="196"/>
  <c r="Z75" i="196"/>
  <c r="BL73" i="196"/>
  <c r="BK73" i="196"/>
  <c r="BJ73" i="196"/>
  <c r="BI73" i="196"/>
  <c r="BH73" i="196"/>
  <c r="BG73" i="196"/>
  <c r="BF73" i="196"/>
  <c r="BE73" i="196"/>
  <c r="BD73" i="196"/>
  <c r="BC73" i="196"/>
  <c r="BB73" i="196"/>
  <c r="BA73" i="196"/>
  <c r="AZ73" i="196"/>
  <c r="AY73" i="196"/>
  <c r="AX73" i="196"/>
  <c r="AW73" i="196"/>
  <c r="AV73" i="196"/>
  <c r="AU73" i="196"/>
  <c r="AT73" i="196"/>
  <c r="AS73" i="196"/>
  <c r="AR73" i="196"/>
  <c r="AQ73" i="196"/>
  <c r="AP73" i="196"/>
  <c r="AO73" i="196"/>
  <c r="AK73" i="196"/>
  <c r="AJ73" i="196"/>
  <c r="AI73" i="196"/>
  <c r="AH73" i="196"/>
  <c r="AG73" i="196"/>
  <c r="AF73" i="196"/>
  <c r="AE73" i="196"/>
  <c r="AD73" i="196"/>
  <c r="AC73" i="196"/>
  <c r="AB73" i="196"/>
  <c r="AA73" i="196"/>
  <c r="Z73" i="196"/>
  <c r="BL72" i="196"/>
  <c r="BK72" i="196"/>
  <c r="BJ72" i="196"/>
  <c r="BI72" i="196"/>
  <c r="BH72" i="196"/>
  <c r="BG72" i="196"/>
  <c r="BF72" i="196"/>
  <c r="BE72" i="196"/>
  <c r="BD72" i="196"/>
  <c r="BC72" i="196"/>
  <c r="BB72" i="196"/>
  <c r="BA72" i="196"/>
  <c r="AZ72" i="196"/>
  <c r="AY72" i="196"/>
  <c r="AX72" i="196"/>
  <c r="AW72" i="196"/>
  <c r="AV72" i="196"/>
  <c r="AU72" i="196"/>
  <c r="AT72" i="196"/>
  <c r="AS72" i="196"/>
  <c r="AR72" i="196"/>
  <c r="AQ72" i="196"/>
  <c r="AP72" i="196"/>
  <c r="AO72" i="196"/>
  <c r="AK72" i="196"/>
  <c r="AJ72" i="196"/>
  <c r="AI72" i="196"/>
  <c r="AH72" i="196"/>
  <c r="AG72" i="196"/>
  <c r="AF72" i="196"/>
  <c r="AE72" i="196"/>
  <c r="AD72" i="196"/>
  <c r="AC72" i="196"/>
  <c r="AB72" i="196"/>
  <c r="AA72" i="196"/>
  <c r="Z72" i="196"/>
  <c r="BL71" i="196"/>
  <c r="BK71" i="196"/>
  <c r="BJ71" i="196"/>
  <c r="BI71" i="196"/>
  <c r="BH71" i="196"/>
  <c r="BG71" i="196"/>
  <c r="BF71" i="196"/>
  <c r="BE71" i="196"/>
  <c r="BD71" i="196"/>
  <c r="BC71" i="196"/>
  <c r="BB71" i="196"/>
  <c r="BA71" i="196"/>
  <c r="AZ71" i="196"/>
  <c r="AY71" i="196"/>
  <c r="AX71" i="196"/>
  <c r="AW71" i="196"/>
  <c r="AV71" i="196"/>
  <c r="AU71" i="196"/>
  <c r="AT71" i="196"/>
  <c r="AS71" i="196"/>
  <c r="AR71" i="196"/>
  <c r="AQ71" i="196"/>
  <c r="AP71" i="196"/>
  <c r="AO71" i="196"/>
  <c r="AK71" i="196"/>
  <c r="AJ71" i="196"/>
  <c r="AI71" i="196"/>
  <c r="AH71" i="196"/>
  <c r="AG71" i="196"/>
  <c r="AF71" i="196"/>
  <c r="AE71" i="196"/>
  <c r="AD71" i="196"/>
  <c r="AC71" i="196"/>
  <c r="AB71" i="196"/>
  <c r="AA71" i="196"/>
  <c r="Z71" i="196"/>
  <c r="BL70" i="196"/>
  <c r="BK70" i="196"/>
  <c r="BJ70" i="196"/>
  <c r="BI70" i="196"/>
  <c r="BH70" i="196"/>
  <c r="BG70" i="196"/>
  <c r="BF70" i="196"/>
  <c r="BE70" i="196"/>
  <c r="BD70" i="196"/>
  <c r="BC70" i="196"/>
  <c r="BB70" i="196"/>
  <c r="BA70" i="196"/>
  <c r="AZ70" i="196"/>
  <c r="AY70" i="196"/>
  <c r="AX70" i="196"/>
  <c r="AW70" i="196"/>
  <c r="AV70" i="196"/>
  <c r="AU70" i="196"/>
  <c r="AT70" i="196"/>
  <c r="AS70" i="196"/>
  <c r="AR70" i="196"/>
  <c r="AQ70" i="196"/>
  <c r="AP70" i="196"/>
  <c r="AO70" i="196"/>
  <c r="AK70" i="196"/>
  <c r="AJ70" i="196"/>
  <c r="AI70" i="196"/>
  <c r="AH70" i="196"/>
  <c r="AG70" i="196"/>
  <c r="AF70" i="196"/>
  <c r="AE70" i="196"/>
  <c r="AD70" i="196"/>
  <c r="AC70" i="196"/>
  <c r="AB70" i="196"/>
  <c r="AA70" i="196"/>
  <c r="Z70" i="196"/>
  <c r="BL69" i="196"/>
  <c r="BK69" i="196"/>
  <c r="BJ69" i="196"/>
  <c r="BI69" i="196"/>
  <c r="BH69" i="196"/>
  <c r="BG69" i="196"/>
  <c r="BF69" i="196"/>
  <c r="BE69" i="196"/>
  <c r="BD69" i="196"/>
  <c r="BC69" i="196"/>
  <c r="BB69" i="196"/>
  <c r="BA69" i="196"/>
  <c r="AZ69" i="196"/>
  <c r="AY69" i="196"/>
  <c r="AX69" i="196"/>
  <c r="AW69" i="196"/>
  <c r="AV69" i="196"/>
  <c r="AU69" i="196"/>
  <c r="AT69" i="196"/>
  <c r="AS69" i="196"/>
  <c r="AR69" i="196"/>
  <c r="AQ69" i="196"/>
  <c r="AP69" i="196"/>
  <c r="AO69" i="196"/>
  <c r="AK69" i="196"/>
  <c r="AJ69" i="196"/>
  <c r="AI69" i="196"/>
  <c r="AH69" i="196"/>
  <c r="AG69" i="196"/>
  <c r="AF69" i="196"/>
  <c r="AE69" i="196"/>
  <c r="AD69" i="196"/>
  <c r="AC69" i="196"/>
  <c r="AB69" i="196"/>
  <c r="AA69" i="196"/>
  <c r="Z69" i="196"/>
  <c r="BL68" i="196"/>
  <c r="BK68" i="196"/>
  <c r="BJ68" i="196"/>
  <c r="BI68" i="196"/>
  <c r="BH68" i="196"/>
  <c r="BG68" i="196"/>
  <c r="BF68" i="196"/>
  <c r="BE68" i="196"/>
  <c r="BD68" i="196"/>
  <c r="BC68" i="196"/>
  <c r="BB68" i="196"/>
  <c r="BA68" i="196"/>
  <c r="AZ68" i="196"/>
  <c r="AY68" i="196"/>
  <c r="AX68" i="196"/>
  <c r="AW68" i="196"/>
  <c r="AV68" i="196"/>
  <c r="AU68" i="196"/>
  <c r="AT68" i="196"/>
  <c r="AS68" i="196"/>
  <c r="AR68" i="196"/>
  <c r="AQ68" i="196"/>
  <c r="AP68" i="196"/>
  <c r="AO68" i="196"/>
  <c r="AK68" i="196"/>
  <c r="AJ68" i="196"/>
  <c r="AI68" i="196"/>
  <c r="AH68" i="196"/>
  <c r="AG68" i="196"/>
  <c r="AF68" i="196"/>
  <c r="AE68" i="196"/>
  <c r="AD68" i="196"/>
  <c r="AC68" i="196"/>
  <c r="AB68" i="196"/>
  <c r="AA68" i="196"/>
  <c r="Z68" i="196"/>
  <c r="BL67" i="196"/>
  <c r="BK67" i="196"/>
  <c r="BJ67" i="196"/>
  <c r="BI67" i="196"/>
  <c r="BH67" i="196"/>
  <c r="BG67" i="196"/>
  <c r="BF67" i="196"/>
  <c r="BE67" i="196"/>
  <c r="BD67" i="196"/>
  <c r="BC67" i="196"/>
  <c r="BB67" i="196"/>
  <c r="BA67" i="196"/>
  <c r="AZ67" i="196"/>
  <c r="AY67" i="196"/>
  <c r="AX67" i="196"/>
  <c r="AW67" i="196"/>
  <c r="AV67" i="196"/>
  <c r="AU67" i="196"/>
  <c r="AT67" i="196"/>
  <c r="AS67" i="196"/>
  <c r="AR67" i="196"/>
  <c r="AQ67" i="196"/>
  <c r="AP67" i="196"/>
  <c r="AO67" i="196"/>
  <c r="AK67" i="196"/>
  <c r="AJ67" i="196"/>
  <c r="AI67" i="196"/>
  <c r="AH67" i="196"/>
  <c r="AG67" i="196"/>
  <c r="AF67" i="196"/>
  <c r="AE67" i="196"/>
  <c r="AD67" i="196"/>
  <c r="AC67" i="196"/>
  <c r="AB67" i="196"/>
  <c r="AA67" i="196"/>
  <c r="Z67" i="196"/>
  <c r="BL66" i="196"/>
  <c r="BK66" i="196"/>
  <c r="BJ66" i="196"/>
  <c r="BI66" i="196"/>
  <c r="BH66" i="196"/>
  <c r="BG66" i="196"/>
  <c r="BF66" i="196"/>
  <c r="BE66" i="196"/>
  <c r="BD66" i="196"/>
  <c r="BC66" i="196"/>
  <c r="BB66" i="196"/>
  <c r="BA66" i="196"/>
  <c r="AZ66" i="196"/>
  <c r="AY66" i="196"/>
  <c r="AX66" i="196"/>
  <c r="AW66" i="196"/>
  <c r="AV66" i="196"/>
  <c r="AU66" i="196"/>
  <c r="AT66" i="196"/>
  <c r="AS66" i="196"/>
  <c r="AR66" i="196"/>
  <c r="AQ66" i="196"/>
  <c r="AP66" i="196"/>
  <c r="AO66" i="196"/>
  <c r="AK66" i="196"/>
  <c r="AJ66" i="196"/>
  <c r="AI66" i="196"/>
  <c r="AH66" i="196"/>
  <c r="AG66" i="196"/>
  <c r="AF66" i="196"/>
  <c r="AE66" i="196"/>
  <c r="AD66" i="196"/>
  <c r="AC66" i="196"/>
  <c r="AB66" i="196"/>
  <c r="AA66" i="196"/>
  <c r="Z66" i="196"/>
  <c r="BL65" i="196"/>
  <c r="BK65" i="196"/>
  <c r="BJ65" i="196"/>
  <c r="BI65" i="196"/>
  <c r="BH65" i="196"/>
  <c r="BG65" i="196"/>
  <c r="BF65" i="196"/>
  <c r="BE65" i="196"/>
  <c r="BD65" i="196"/>
  <c r="BC65" i="196"/>
  <c r="BB65" i="196"/>
  <c r="BA65" i="196"/>
  <c r="AZ65" i="196"/>
  <c r="AY65" i="196"/>
  <c r="AX65" i="196"/>
  <c r="AW65" i="196"/>
  <c r="AV65" i="196"/>
  <c r="AU65" i="196"/>
  <c r="AT65" i="196"/>
  <c r="AS65" i="196"/>
  <c r="AR65" i="196"/>
  <c r="AQ65" i="196"/>
  <c r="AP65" i="196"/>
  <c r="AO65" i="196"/>
  <c r="AK65" i="196"/>
  <c r="AJ65" i="196"/>
  <c r="AI65" i="196"/>
  <c r="AH65" i="196"/>
  <c r="AG65" i="196"/>
  <c r="AF65" i="196"/>
  <c r="AE65" i="196"/>
  <c r="AD65" i="196"/>
  <c r="AC65" i="196"/>
  <c r="AB65" i="196"/>
  <c r="AA65" i="196"/>
  <c r="Z65" i="196"/>
  <c r="BL64" i="196"/>
  <c r="BK64" i="196"/>
  <c r="BJ64" i="196"/>
  <c r="BI64" i="196"/>
  <c r="BH64" i="196"/>
  <c r="BG64" i="196"/>
  <c r="BF64" i="196"/>
  <c r="BE64" i="196"/>
  <c r="BD64" i="196"/>
  <c r="BC64" i="196"/>
  <c r="BB64" i="196"/>
  <c r="BA64" i="196"/>
  <c r="AZ64" i="196"/>
  <c r="AY64" i="196"/>
  <c r="AX64" i="196"/>
  <c r="AW64" i="196"/>
  <c r="AV64" i="196"/>
  <c r="AU64" i="196"/>
  <c r="AT64" i="196"/>
  <c r="AS64" i="196"/>
  <c r="AR64" i="196"/>
  <c r="AQ64" i="196"/>
  <c r="AP64" i="196"/>
  <c r="AO64" i="196"/>
  <c r="AK64" i="196"/>
  <c r="AJ64" i="196"/>
  <c r="AI64" i="196"/>
  <c r="AH64" i="196"/>
  <c r="AG64" i="196"/>
  <c r="AF64" i="196"/>
  <c r="AE64" i="196"/>
  <c r="AD64" i="196"/>
  <c r="AC64" i="196"/>
  <c r="AB64" i="196"/>
  <c r="AA64" i="196"/>
  <c r="Z64" i="196"/>
  <c r="BL63" i="196"/>
  <c r="BK63" i="196"/>
  <c r="BJ63" i="196"/>
  <c r="BI63" i="196"/>
  <c r="BH63" i="196"/>
  <c r="BG63" i="196"/>
  <c r="BF63" i="196"/>
  <c r="BE63" i="196"/>
  <c r="BD63" i="196"/>
  <c r="BC63" i="196"/>
  <c r="BB63" i="196"/>
  <c r="BA63" i="196"/>
  <c r="AZ63" i="196"/>
  <c r="AY63" i="196"/>
  <c r="AX63" i="196"/>
  <c r="AW63" i="196"/>
  <c r="AV63" i="196"/>
  <c r="AU63" i="196"/>
  <c r="AT63" i="196"/>
  <c r="AS63" i="196"/>
  <c r="AR63" i="196"/>
  <c r="AQ63" i="196"/>
  <c r="AP63" i="196"/>
  <c r="AO63" i="196"/>
  <c r="AK63" i="196"/>
  <c r="AJ63" i="196"/>
  <c r="AI63" i="196"/>
  <c r="AH63" i="196"/>
  <c r="AG63" i="196"/>
  <c r="AF63" i="196"/>
  <c r="AE63" i="196"/>
  <c r="AD63" i="196"/>
  <c r="AC63" i="196"/>
  <c r="AB63" i="196"/>
  <c r="AA63" i="196"/>
  <c r="Z63" i="196"/>
  <c r="BL62" i="196"/>
  <c r="BK62" i="196"/>
  <c r="BJ62" i="196"/>
  <c r="BI62" i="196"/>
  <c r="BH62" i="196"/>
  <c r="BG62" i="196"/>
  <c r="BF62" i="196"/>
  <c r="BE62" i="196"/>
  <c r="BD62" i="196"/>
  <c r="BC62" i="196"/>
  <c r="BB62" i="196"/>
  <c r="BA62" i="196"/>
  <c r="AZ62" i="196"/>
  <c r="AY62" i="196"/>
  <c r="AX62" i="196"/>
  <c r="AW62" i="196"/>
  <c r="AV62" i="196"/>
  <c r="AU62" i="196"/>
  <c r="AT62" i="196"/>
  <c r="AS62" i="196"/>
  <c r="AR62" i="196"/>
  <c r="AQ62" i="196"/>
  <c r="AP62" i="196"/>
  <c r="AO62" i="196"/>
  <c r="AK62" i="196"/>
  <c r="AJ62" i="196"/>
  <c r="AI62" i="196"/>
  <c r="AH62" i="196"/>
  <c r="AG62" i="196"/>
  <c r="AF62" i="196"/>
  <c r="AE62" i="196"/>
  <c r="AD62" i="196"/>
  <c r="AC62" i="196"/>
  <c r="AB62" i="196"/>
  <c r="AA62" i="196"/>
  <c r="Z62" i="196"/>
  <c r="BL61" i="196"/>
  <c r="BK61" i="196"/>
  <c r="BJ61" i="196"/>
  <c r="BI61" i="196"/>
  <c r="BH61" i="196"/>
  <c r="BG61" i="196"/>
  <c r="BF61" i="196"/>
  <c r="BE61" i="196"/>
  <c r="BD61" i="196"/>
  <c r="BC61" i="196"/>
  <c r="BB61" i="196"/>
  <c r="BA61" i="196"/>
  <c r="AZ61" i="196"/>
  <c r="AY61" i="196"/>
  <c r="AX61" i="196"/>
  <c r="AW61" i="196"/>
  <c r="AV61" i="196"/>
  <c r="AU61" i="196"/>
  <c r="AT61" i="196"/>
  <c r="AS61" i="196"/>
  <c r="AR61" i="196"/>
  <c r="AQ61" i="196"/>
  <c r="AP61" i="196"/>
  <c r="AO61" i="196"/>
  <c r="AK61" i="196"/>
  <c r="AJ61" i="196"/>
  <c r="AI61" i="196"/>
  <c r="AH61" i="196"/>
  <c r="AG61" i="196"/>
  <c r="AF61" i="196"/>
  <c r="AE61" i="196"/>
  <c r="AD61" i="196"/>
  <c r="AC61" i="196"/>
  <c r="AB61" i="196"/>
  <c r="AA61" i="196"/>
  <c r="Z61" i="196"/>
  <c r="BL60" i="196"/>
  <c r="BK60" i="196"/>
  <c r="BJ60" i="196"/>
  <c r="BI60" i="196"/>
  <c r="BH60" i="196"/>
  <c r="BG60" i="196"/>
  <c r="BF60" i="196"/>
  <c r="BE60" i="196"/>
  <c r="BD60" i="196"/>
  <c r="BC60" i="196"/>
  <c r="BB60" i="196"/>
  <c r="BA60" i="196"/>
  <c r="AZ60" i="196"/>
  <c r="AY60" i="196"/>
  <c r="AX60" i="196"/>
  <c r="AW60" i="196"/>
  <c r="AV60" i="196"/>
  <c r="AU60" i="196"/>
  <c r="AT60" i="196"/>
  <c r="AS60" i="196"/>
  <c r="AR60" i="196"/>
  <c r="AQ60" i="196"/>
  <c r="AP60" i="196"/>
  <c r="AO60" i="196"/>
  <c r="AK60" i="196"/>
  <c r="AJ60" i="196"/>
  <c r="AI60" i="196"/>
  <c r="AH60" i="196"/>
  <c r="AG60" i="196"/>
  <c r="AF60" i="196"/>
  <c r="AE60" i="196"/>
  <c r="AD60" i="196"/>
  <c r="AC60" i="196"/>
  <c r="AB60" i="196"/>
  <c r="AA60" i="196"/>
  <c r="Z60" i="196"/>
  <c r="BL59" i="196"/>
  <c r="BK59" i="196"/>
  <c r="BJ59" i="196"/>
  <c r="BI59" i="196"/>
  <c r="BH59" i="196"/>
  <c r="BG59" i="196"/>
  <c r="BF59" i="196"/>
  <c r="BE59" i="196"/>
  <c r="BD59" i="196"/>
  <c r="BC59" i="196"/>
  <c r="BB59" i="196"/>
  <c r="BA59" i="196"/>
  <c r="AZ59" i="196"/>
  <c r="AY59" i="196"/>
  <c r="AX59" i="196"/>
  <c r="AW59" i="196"/>
  <c r="AV59" i="196"/>
  <c r="AU59" i="196"/>
  <c r="AT59" i="196"/>
  <c r="AS59" i="196"/>
  <c r="AR59" i="196"/>
  <c r="AQ59" i="196"/>
  <c r="AP59" i="196"/>
  <c r="AO59" i="196"/>
  <c r="AK59" i="196"/>
  <c r="AJ59" i="196"/>
  <c r="AI59" i="196"/>
  <c r="AH59" i="196"/>
  <c r="AG59" i="196"/>
  <c r="AF59" i="196"/>
  <c r="AE59" i="196"/>
  <c r="AD59" i="196"/>
  <c r="AC59" i="196"/>
  <c r="AB59" i="196"/>
  <c r="AA59" i="196"/>
  <c r="Z59" i="196"/>
  <c r="BL58" i="196"/>
  <c r="BK58" i="196"/>
  <c r="BJ58" i="196"/>
  <c r="BI58" i="196"/>
  <c r="BH58" i="196"/>
  <c r="BG58" i="196"/>
  <c r="BF58" i="196"/>
  <c r="BE58" i="196"/>
  <c r="BD58" i="196"/>
  <c r="BC58" i="196"/>
  <c r="BB58" i="196"/>
  <c r="BA58" i="196"/>
  <c r="AZ58" i="196"/>
  <c r="AY58" i="196"/>
  <c r="AX58" i="196"/>
  <c r="AW58" i="196"/>
  <c r="AV58" i="196"/>
  <c r="AU58" i="196"/>
  <c r="AT58" i="196"/>
  <c r="AS58" i="196"/>
  <c r="AR58" i="196"/>
  <c r="AQ58" i="196"/>
  <c r="AP58" i="196"/>
  <c r="AO58" i="196"/>
  <c r="AK58" i="196"/>
  <c r="AJ58" i="196"/>
  <c r="AI58" i="196"/>
  <c r="AH58" i="196"/>
  <c r="AG58" i="196"/>
  <c r="AF58" i="196"/>
  <c r="AE58" i="196"/>
  <c r="AD58" i="196"/>
  <c r="AC58" i="196"/>
  <c r="AB58" i="196"/>
  <c r="AA58" i="196"/>
  <c r="Z58" i="196"/>
  <c r="BL45" i="196"/>
  <c r="BK45" i="196"/>
  <c r="BJ45" i="196"/>
  <c r="BI45" i="196"/>
  <c r="BH45" i="196"/>
  <c r="BG45" i="196"/>
  <c r="BF45" i="196"/>
  <c r="BE45" i="196"/>
  <c r="BD45" i="196"/>
  <c r="BC45" i="196"/>
  <c r="BB45" i="196"/>
  <c r="BA45" i="196"/>
  <c r="AZ45" i="196"/>
  <c r="AY45" i="196"/>
  <c r="AX45" i="196"/>
  <c r="AW45" i="196"/>
  <c r="AV45" i="196"/>
  <c r="AU45" i="196"/>
  <c r="AT45" i="196"/>
  <c r="AS45" i="196"/>
  <c r="AR45" i="196"/>
  <c r="AQ45" i="196"/>
  <c r="AP45" i="196"/>
  <c r="AO45" i="196"/>
  <c r="AK45" i="196"/>
  <c r="AJ45" i="196"/>
  <c r="AI45" i="196"/>
  <c r="AH45" i="196"/>
  <c r="AG45" i="196"/>
  <c r="AF45" i="196"/>
  <c r="AE45" i="196"/>
  <c r="AD45" i="196"/>
  <c r="AC45" i="196"/>
  <c r="AB45" i="196"/>
  <c r="AA45" i="196"/>
  <c r="Z45" i="196"/>
  <c r="BL44" i="196"/>
  <c r="BK44" i="196"/>
  <c r="BJ44" i="196"/>
  <c r="BI44" i="196"/>
  <c r="BH44" i="196"/>
  <c r="BG44" i="196"/>
  <c r="BF44" i="196"/>
  <c r="BE44" i="196"/>
  <c r="BD44" i="196"/>
  <c r="BC44" i="196"/>
  <c r="BB44" i="196"/>
  <c r="BA44" i="196"/>
  <c r="AZ44" i="196"/>
  <c r="AY44" i="196"/>
  <c r="AX44" i="196"/>
  <c r="AW44" i="196"/>
  <c r="AV44" i="196"/>
  <c r="AU44" i="196"/>
  <c r="AT44" i="196"/>
  <c r="AS44" i="196"/>
  <c r="AR44" i="196"/>
  <c r="AQ44" i="196"/>
  <c r="AP44" i="196"/>
  <c r="AO44" i="196"/>
  <c r="AK44" i="196"/>
  <c r="AJ44" i="196"/>
  <c r="AI44" i="196"/>
  <c r="AH44" i="196"/>
  <c r="AG44" i="196"/>
  <c r="AF44" i="196"/>
  <c r="AE44" i="196"/>
  <c r="AD44" i="196"/>
  <c r="AC44" i="196"/>
  <c r="AB44" i="196"/>
  <c r="AA44" i="196"/>
  <c r="Z44" i="196"/>
  <c r="BL43" i="196"/>
  <c r="BK43" i="196"/>
  <c r="BJ43" i="196"/>
  <c r="BI43" i="196"/>
  <c r="BH43" i="196"/>
  <c r="BG43" i="196"/>
  <c r="BF43" i="196"/>
  <c r="BE43" i="196"/>
  <c r="BD43" i="196"/>
  <c r="BC43" i="196"/>
  <c r="BB43" i="196"/>
  <c r="BA43" i="196"/>
  <c r="AZ43" i="196"/>
  <c r="AY43" i="196"/>
  <c r="AX43" i="196"/>
  <c r="AW43" i="196"/>
  <c r="AV43" i="196"/>
  <c r="AU43" i="196"/>
  <c r="AT43" i="196"/>
  <c r="AS43" i="196"/>
  <c r="AR43" i="196"/>
  <c r="AQ43" i="196"/>
  <c r="AP43" i="196"/>
  <c r="AO43" i="196"/>
  <c r="AK43" i="196"/>
  <c r="AJ43" i="196"/>
  <c r="AI43" i="196"/>
  <c r="AH43" i="196"/>
  <c r="AG43" i="196"/>
  <c r="AF43" i="196"/>
  <c r="AE43" i="196"/>
  <c r="AD43" i="196"/>
  <c r="AC43" i="196"/>
  <c r="AB43" i="196"/>
  <c r="AA43" i="196"/>
  <c r="Z43" i="196"/>
  <c r="BL41" i="196"/>
  <c r="BK41" i="196"/>
  <c r="BJ41" i="196"/>
  <c r="BI41" i="196"/>
  <c r="BH41" i="196"/>
  <c r="BG41" i="196"/>
  <c r="BF41" i="196"/>
  <c r="BE41" i="196"/>
  <c r="BD41" i="196"/>
  <c r="BC41" i="196"/>
  <c r="BB41" i="196"/>
  <c r="BA41" i="196"/>
  <c r="AZ41" i="196"/>
  <c r="AY41" i="196"/>
  <c r="AX41" i="196"/>
  <c r="AW41" i="196"/>
  <c r="AV41" i="196"/>
  <c r="AU41" i="196"/>
  <c r="AT41" i="196"/>
  <c r="AS41" i="196"/>
  <c r="AR41" i="196"/>
  <c r="AQ41" i="196"/>
  <c r="AP41" i="196"/>
  <c r="AO41" i="196"/>
  <c r="AK41" i="196"/>
  <c r="AJ41" i="196"/>
  <c r="AI41" i="196"/>
  <c r="AH41" i="196"/>
  <c r="AG41" i="196"/>
  <c r="AF41" i="196"/>
  <c r="AE41" i="196"/>
  <c r="AD41" i="196"/>
  <c r="AC41" i="196"/>
  <c r="AB41" i="196"/>
  <c r="AA41" i="196"/>
  <c r="Z41" i="196"/>
  <c r="BL40" i="196"/>
  <c r="BK40" i="196"/>
  <c r="BJ40" i="196"/>
  <c r="BI40" i="196"/>
  <c r="BH40" i="196"/>
  <c r="BG40" i="196"/>
  <c r="BF40" i="196"/>
  <c r="BE40" i="196"/>
  <c r="BD40" i="196"/>
  <c r="BC40" i="196"/>
  <c r="BB40" i="196"/>
  <c r="BA40" i="196"/>
  <c r="AZ40" i="196"/>
  <c r="AY40" i="196"/>
  <c r="AX40" i="196"/>
  <c r="AW40" i="196"/>
  <c r="AV40" i="196"/>
  <c r="AU40" i="196"/>
  <c r="AT40" i="196"/>
  <c r="AS40" i="196"/>
  <c r="AR40" i="196"/>
  <c r="AQ40" i="196"/>
  <c r="AP40" i="196"/>
  <c r="AO40" i="196"/>
  <c r="AK40" i="196"/>
  <c r="AJ40" i="196"/>
  <c r="AI40" i="196"/>
  <c r="AH40" i="196"/>
  <c r="AG40" i="196"/>
  <c r="AF40" i="196"/>
  <c r="AE40" i="196"/>
  <c r="AD40" i="196"/>
  <c r="AC40" i="196"/>
  <c r="AB40" i="196"/>
  <c r="AA40" i="196"/>
  <c r="Z40" i="196"/>
  <c r="BL38" i="196"/>
  <c r="BK38" i="196"/>
  <c r="BJ38" i="196"/>
  <c r="BI38" i="196"/>
  <c r="BH38" i="196"/>
  <c r="BG38" i="196"/>
  <c r="BF38" i="196"/>
  <c r="BE38" i="196"/>
  <c r="BD38" i="196"/>
  <c r="BC38" i="196"/>
  <c r="BB38" i="196"/>
  <c r="BA38" i="196"/>
  <c r="AZ38" i="196"/>
  <c r="AY38" i="196"/>
  <c r="AX38" i="196"/>
  <c r="AW38" i="196"/>
  <c r="AV38" i="196"/>
  <c r="AU38" i="196"/>
  <c r="AT38" i="196"/>
  <c r="AS38" i="196"/>
  <c r="AR38" i="196"/>
  <c r="AQ38" i="196"/>
  <c r="AP38" i="196"/>
  <c r="AO38" i="196"/>
  <c r="AK38" i="196"/>
  <c r="AJ38" i="196"/>
  <c r="AI38" i="196"/>
  <c r="AH38" i="196"/>
  <c r="AG38" i="196"/>
  <c r="AF38" i="196"/>
  <c r="AE38" i="196"/>
  <c r="AD38" i="196"/>
  <c r="AC38" i="196"/>
  <c r="AB38" i="196"/>
  <c r="AA38" i="196"/>
  <c r="Z38" i="196"/>
  <c r="BL37" i="196"/>
  <c r="BK37" i="196"/>
  <c r="BJ37" i="196"/>
  <c r="BI37" i="196"/>
  <c r="BH37" i="196"/>
  <c r="BG37" i="196"/>
  <c r="BF37" i="196"/>
  <c r="BE37" i="196"/>
  <c r="BD37" i="196"/>
  <c r="BC37" i="196"/>
  <c r="BB37" i="196"/>
  <c r="BA37" i="196"/>
  <c r="AZ37" i="196"/>
  <c r="AY37" i="196"/>
  <c r="AX37" i="196"/>
  <c r="AW37" i="196"/>
  <c r="AV37" i="196"/>
  <c r="AU37" i="196"/>
  <c r="AT37" i="196"/>
  <c r="AS37" i="196"/>
  <c r="AR37" i="196"/>
  <c r="AQ37" i="196"/>
  <c r="AP37" i="196"/>
  <c r="AO37" i="196"/>
  <c r="AK37" i="196"/>
  <c r="AJ37" i="196"/>
  <c r="AI37" i="196"/>
  <c r="AH37" i="196"/>
  <c r="AG37" i="196"/>
  <c r="AF37" i="196"/>
  <c r="AE37" i="196"/>
  <c r="AD37" i="196"/>
  <c r="AC37" i="196"/>
  <c r="AB37" i="196"/>
  <c r="AA37" i="196"/>
  <c r="Z37" i="196"/>
  <c r="BL36" i="196"/>
  <c r="BK36" i="196"/>
  <c r="BJ36" i="196"/>
  <c r="BI36" i="196"/>
  <c r="BH36" i="196"/>
  <c r="BG36" i="196"/>
  <c r="BF36" i="196"/>
  <c r="BE36" i="196"/>
  <c r="BD36" i="196"/>
  <c r="BC36" i="196"/>
  <c r="BB36" i="196"/>
  <c r="BA36" i="196"/>
  <c r="AZ36" i="196"/>
  <c r="AY36" i="196"/>
  <c r="AX36" i="196"/>
  <c r="AW36" i="196"/>
  <c r="AV36" i="196"/>
  <c r="AU36" i="196"/>
  <c r="AT36" i="196"/>
  <c r="AS36" i="196"/>
  <c r="AR36" i="196"/>
  <c r="AQ36" i="196"/>
  <c r="AP36" i="196"/>
  <c r="AO36" i="196"/>
  <c r="AK36" i="196"/>
  <c r="AJ36" i="196"/>
  <c r="AI36" i="196"/>
  <c r="AH36" i="196"/>
  <c r="AG36" i="196"/>
  <c r="AF36" i="196"/>
  <c r="AE36" i="196"/>
  <c r="AD36" i="196"/>
  <c r="AC36" i="196"/>
  <c r="AB36" i="196"/>
  <c r="AA36" i="196"/>
  <c r="Z36" i="196"/>
  <c r="BL35" i="196"/>
  <c r="BK35" i="196"/>
  <c r="BJ35" i="196"/>
  <c r="BI35" i="196"/>
  <c r="BH35" i="196"/>
  <c r="BG35" i="196"/>
  <c r="BF35" i="196"/>
  <c r="BE35" i="196"/>
  <c r="BD35" i="196"/>
  <c r="BC35" i="196"/>
  <c r="BB35" i="196"/>
  <c r="BA35" i="196"/>
  <c r="AZ35" i="196"/>
  <c r="AY35" i="196"/>
  <c r="AX35" i="196"/>
  <c r="AW35" i="196"/>
  <c r="AV35" i="196"/>
  <c r="AU35" i="196"/>
  <c r="AT35" i="196"/>
  <c r="AS35" i="196"/>
  <c r="AR35" i="196"/>
  <c r="AQ35" i="196"/>
  <c r="AP35" i="196"/>
  <c r="AO35" i="196"/>
  <c r="AK35" i="196"/>
  <c r="AJ35" i="196"/>
  <c r="AI35" i="196"/>
  <c r="AH35" i="196"/>
  <c r="AG35" i="196"/>
  <c r="AF35" i="196"/>
  <c r="AE35" i="196"/>
  <c r="AD35" i="196"/>
  <c r="AC35" i="196"/>
  <c r="AB35" i="196"/>
  <c r="AA35" i="196"/>
  <c r="Z35" i="196"/>
  <c r="BL34" i="196"/>
  <c r="BK34" i="196"/>
  <c r="BJ34" i="196"/>
  <c r="BI34" i="196"/>
  <c r="BH34" i="196"/>
  <c r="BG34" i="196"/>
  <c r="BF34" i="196"/>
  <c r="BE34" i="196"/>
  <c r="BD34" i="196"/>
  <c r="BC34" i="196"/>
  <c r="BB34" i="196"/>
  <c r="BA34" i="196"/>
  <c r="AZ34" i="196"/>
  <c r="AY34" i="196"/>
  <c r="AX34" i="196"/>
  <c r="AW34" i="196"/>
  <c r="AV34" i="196"/>
  <c r="AU34" i="196"/>
  <c r="AT34" i="196"/>
  <c r="AS34" i="196"/>
  <c r="AR34" i="196"/>
  <c r="AQ34" i="196"/>
  <c r="AP34" i="196"/>
  <c r="AO34" i="196"/>
  <c r="AK34" i="196"/>
  <c r="AJ34" i="196"/>
  <c r="AI34" i="196"/>
  <c r="AH34" i="196"/>
  <c r="AG34" i="196"/>
  <c r="AF34" i="196"/>
  <c r="AE34" i="196"/>
  <c r="AD34" i="196"/>
  <c r="AC34" i="196"/>
  <c r="AB34" i="196"/>
  <c r="AA34" i="196"/>
  <c r="Z34" i="196"/>
  <c r="G23" i="196"/>
  <c r="F23" i="196"/>
  <c r="D23" i="196"/>
  <c r="G22" i="196"/>
  <c r="F22" i="196"/>
  <c r="D22" i="196"/>
  <c r="G21" i="196"/>
  <c r="F21" i="196"/>
  <c r="D21" i="196"/>
  <c r="G20" i="196"/>
  <c r="F20" i="196"/>
  <c r="D20" i="196"/>
  <c r="G19" i="196"/>
  <c r="F19" i="196"/>
  <c r="D19" i="196"/>
  <c r="G18" i="196"/>
  <c r="F18" i="196"/>
  <c r="D18" i="196"/>
  <c r="G17" i="196"/>
  <c r="F17" i="196"/>
  <c r="D17" i="196"/>
  <c r="G16" i="196"/>
  <c r="F16" i="196"/>
  <c r="D16" i="196"/>
  <c r="G15" i="196"/>
  <c r="F15" i="196"/>
  <c r="D15" i="196"/>
  <c r="G14" i="196"/>
  <c r="F14" i="196"/>
  <c r="D14" i="196"/>
  <c r="G13" i="196"/>
  <c r="F13" i="196"/>
  <c r="D13" i="196"/>
  <c r="G12" i="196"/>
  <c r="F12" i="196"/>
  <c r="D12" i="196"/>
  <c r="AT60" i="119" l="1"/>
  <c r="AV73" i="119"/>
  <c r="AW71" i="119"/>
  <c r="AY70" i="119"/>
  <c r="AY65" i="119"/>
  <c r="AT65" i="119"/>
  <c r="AT55" i="119"/>
  <c r="AY51" i="119"/>
  <c r="AT51" i="119"/>
  <c r="AF12" i="77"/>
  <c r="AB12" i="77"/>
  <c r="AB75" i="66"/>
  <c r="AE12" i="77"/>
  <c r="AV28" i="119"/>
  <c r="AX75" i="119"/>
  <c r="AT52" i="119"/>
  <c r="AV75" i="119"/>
  <c r="AW73" i="119"/>
  <c r="AW68" i="119"/>
  <c r="AV66" i="119"/>
  <c r="AY63" i="119"/>
  <c r="AT63" i="119"/>
  <c r="AI76" i="119"/>
  <c r="DG60" i="112"/>
  <c r="DI61" i="112"/>
  <c r="DC55" i="112"/>
  <c r="BB32" i="112"/>
  <c r="CL32" i="112"/>
  <c r="DE33" i="112"/>
  <c r="CT32" i="112"/>
  <c r="CA55" i="113"/>
  <c r="BX55" i="113"/>
  <c r="BX41" i="113"/>
  <c r="AR76" i="119"/>
  <c r="AV30" i="119"/>
  <c r="AY61" i="119"/>
  <c r="AV60" i="119"/>
  <c r="AV52" i="119"/>
  <c r="AV53" i="119"/>
  <c r="AX70" i="119"/>
  <c r="AX61" i="119"/>
  <c r="AV72" i="119"/>
  <c r="AV67" i="119"/>
  <c r="AV63" i="119"/>
  <c r="AY75" i="119"/>
  <c r="AT75" i="119"/>
  <c r="AY71" i="119"/>
  <c r="AT71" i="119"/>
  <c r="AY62" i="119"/>
  <c r="AY55" i="119"/>
  <c r="AO76" i="119"/>
  <c r="AV39" i="119"/>
  <c r="AW32" i="119"/>
  <c r="AV64" i="119"/>
  <c r="BP44" i="196"/>
  <c r="BX45" i="196"/>
  <c r="BP60" i="196"/>
  <c r="BP63" i="196"/>
  <c r="BX63" i="196"/>
  <c r="BT63" i="196"/>
  <c r="BP64" i="196"/>
  <c r="BP65" i="196"/>
  <c r="BX65" i="196"/>
  <c r="BT65" i="196"/>
  <c r="BP68" i="196"/>
  <c r="BX73" i="196"/>
  <c r="BT73" i="196"/>
  <c r="BP76" i="196"/>
  <c r="BX76" i="196"/>
  <c r="BT76" i="196"/>
  <c r="BP78" i="196"/>
  <c r="BX78" i="196"/>
  <c r="BP80" i="196"/>
  <c r="BT78" i="196"/>
  <c r="BX80" i="196"/>
  <c r="BP70" i="196"/>
  <c r="BO63" i="196"/>
  <c r="BW63" i="196"/>
  <c r="BO65" i="196"/>
  <c r="BW65" i="196"/>
  <c r="BO71" i="196"/>
  <c r="BW71" i="196"/>
  <c r="BO73" i="196"/>
  <c r="BW73" i="196"/>
  <c r="BO76" i="196"/>
  <c r="BW76" i="196"/>
  <c r="BS76" i="196"/>
  <c r="BO78" i="196"/>
  <c r="BW78" i="196"/>
  <c r="BO80" i="196"/>
  <c r="BW80" i="196"/>
  <c r="BS71" i="196"/>
  <c r="BS78" i="196"/>
  <c r="DF69" i="112"/>
  <c r="DH64" i="112"/>
  <c r="DG57" i="112"/>
  <c r="BC32" i="112"/>
  <c r="DF68" i="112"/>
  <c r="DH67" i="112"/>
  <c r="CU32" i="112"/>
  <c r="DJ32" i="112" s="1"/>
  <c r="CM32" i="112"/>
  <c r="DE57" i="112"/>
  <c r="DF63" i="112"/>
  <c r="DG69" i="112"/>
  <c r="CZ64" i="112"/>
  <c r="CC54" i="113"/>
  <c r="BZ54" i="113"/>
  <c r="BX38" i="113"/>
  <c r="CC34" i="113"/>
  <c r="CA54" i="113"/>
  <c r="BX54" i="113"/>
  <c r="BX40" i="113"/>
  <c r="BY35" i="113"/>
  <c r="CC31" i="113"/>
  <c r="CB55" i="113"/>
  <c r="BW54" i="113"/>
  <c r="BY41" i="113"/>
  <c r="CB31" i="113"/>
  <c r="CD54" i="113"/>
  <c r="AY72" i="119"/>
  <c r="AV71" i="119"/>
  <c r="AT35" i="119"/>
  <c r="AJ76" i="119"/>
  <c r="AY66" i="119"/>
  <c r="AV65" i="119"/>
  <c r="AT57" i="119"/>
  <c r="AT38" i="119"/>
  <c r="AW29" i="119"/>
  <c r="AY28" i="119"/>
  <c r="AT28" i="119"/>
  <c r="AX66" i="119"/>
  <c r="AT31" i="119"/>
  <c r="AQ76" i="119"/>
  <c r="AY53" i="119"/>
  <c r="AT53" i="119"/>
  <c r="AW51" i="119"/>
  <c r="AU51" i="119"/>
  <c r="AP76" i="119"/>
  <c r="AW60" i="119"/>
  <c r="AV58" i="119"/>
  <c r="DF75" i="112"/>
  <c r="DF66" i="112"/>
  <c r="DH65" i="112"/>
  <c r="DE41" i="112"/>
  <c r="DI39" i="112"/>
  <c r="DI42" i="112"/>
  <c r="CZ63" i="112"/>
  <c r="DF57" i="112"/>
  <c r="CX57" i="112"/>
  <c r="DI56" i="112"/>
  <c r="CZ56" i="112"/>
  <c r="DJ55" i="112"/>
  <c r="DH38" i="112"/>
  <c r="DH63" i="112"/>
  <c r="CY63" i="112"/>
  <c r="DF42" i="112"/>
  <c r="DI75" i="112"/>
  <c r="CZ75" i="112"/>
  <c r="DF60" i="112"/>
  <c r="CY75" i="112"/>
  <c r="CY70" i="112"/>
  <c r="DH66" i="112"/>
  <c r="DG66" i="112"/>
  <c r="DH78" i="112"/>
  <c r="CY78" i="112"/>
  <c r="DH71" i="112"/>
  <c r="DH42" i="112"/>
  <c r="DF36" i="112"/>
  <c r="DH55" i="112"/>
  <c r="DG59" i="112"/>
  <c r="DI76" i="112"/>
  <c r="DG70" i="112"/>
  <c r="CZ69" i="112"/>
  <c r="DE67" i="112"/>
  <c r="CY43" i="112"/>
  <c r="DJ36" i="112"/>
  <c r="DI68" i="112"/>
  <c r="CZ68" i="112"/>
  <c r="DK67" i="112"/>
  <c r="DB67" i="112"/>
  <c r="DG43" i="112"/>
  <c r="DE35" i="112"/>
  <c r="DI78" i="112"/>
  <c r="CZ78" i="112"/>
  <c r="CZ32" i="112"/>
  <c r="DE74" i="112"/>
  <c r="DI71" i="112"/>
  <c r="DI64" i="112"/>
  <c r="DF62" i="112"/>
  <c r="DJ60" i="112"/>
  <c r="DA60" i="112"/>
  <c r="DF58" i="112"/>
  <c r="DE42" i="112"/>
  <c r="DH41" i="112"/>
  <c r="DH33" i="112"/>
  <c r="CY64" i="112"/>
  <c r="DA63" i="112"/>
  <c r="DG78" i="112"/>
  <c r="CX78" i="112"/>
  <c r="DE72" i="112"/>
  <c r="DD72" i="112"/>
  <c r="DI70" i="112"/>
  <c r="DA55" i="112"/>
  <c r="DH35" i="112"/>
  <c r="DE78" i="112"/>
  <c r="DG77" i="112"/>
  <c r="DE61" i="112"/>
  <c r="DF35" i="112"/>
  <c r="DJ72" i="112"/>
  <c r="DH69" i="112"/>
  <c r="CY59" i="112"/>
  <c r="DG42" i="112"/>
  <c r="CY34" i="112"/>
  <c r="CG80" i="112"/>
  <c r="DI72" i="112"/>
  <c r="CZ72" i="112"/>
  <c r="DK71" i="112"/>
  <c r="DJ71" i="112"/>
  <c r="DB71" i="112"/>
  <c r="DA71" i="112"/>
  <c r="CZ65" i="112"/>
  <c r="DF55" i="112"/>
  <c r="CX55" i="112"/>
  <c r="DI41" i="112"/>
  <c r="DG36" i="112"/>
  <c r="DG75" i="112"/>
  <c r="CX75" i="112"/>
  <c r="CZ74" i="112"/>
  <c r="DE71" i="112"/>
  <c r="DH68" i="112"/>
  <c r="CY68" i="112"/>
  <c r="DE66" i="112"/>
  <c r="DD66" i="112"/>
  <c r="CX65" i="112"/>
  <c r="DJ64" i="112"/>
  <c r="DA64" i="112"/>
  <c r="DI59" i="112"/>
  <c r="CZ59" i="112"/>
  <c r="DJ58" i="112"/>
  <c r="DA58" i="112"/>
  <c r="DH56" i="112"/>
  <c r="DG56" i="112"/>
  <c r="CY56" i="112"/>
  <c r="DI55" i="112"/>
  <c r="DJ42" i="112"/>
  <c r="DF41" i="112"/>
  <c r="CY35" i="112"/>
  <c r="CX79" i="112"/>
  <c r="DK78" i="112"/>
  <c r="DJ78" i="112"/>
  <c r="DB78" i="112"/>
  <c r="DA78" i="112"/>
  <c r="DE77" i="112"/>
  <c r="DD77" i="112"/>
  <c r="DG76" i="112"/>
  <c r="CX76" i="112"/>
  <c r="CY74" i="112"/>
  <c r="DI69" i="112"/>
  <c r="DE68" i="112"/>
  <c r="DG67" i="112"/>
  <c r="DE60" i="112"/>
  <c r="DD60" i="112"/>
  <c r="DI58" i="112"/>
  <c r="CZ58" i="112"/>
  <c r="DE56" i="112"/>
  <c r="CY39" i="112"/>
  <c r="DE38" i="112"/>
  <c r="BY80" i="112"/>
  <c r="CY42" i="112"/>
  <c r="BD32" i="112"/>
  <c r="DH72" i="112"/>
  <c r="CY72" i="112"/>
  <c r="DF70" i="112"/>
  <c r="CY69" i="112"/>
  <c r="DF67" i="112"/>
  <c r="DI66" i="112"/>
  <c r="CZ66" i="112"/>
  <c r="DE62" i="112"/>
  <c r="DD62" i="112"/>
  <c r="DH61" i="112"/>
  <c r="DC56" i="112"/>
  <c r="DI43" i="112"/>
  <c r="DF39" i="112"/>
  <c r="CY36" i="112"/>
  <c r="DJ68" i="112"/>
  <c r="CX66" i="112"/>
  <c r="DI63" i="112"/>
  <c r="DG61" i="112"/>
  <c r="CX61" i="112"/>
  <c r="DJ56" i="112"/>
  <c r="DE55" i="112"/>
  <c r="DD55" i="112"/>
  <c r="DI38" i="112"/>
  <c r="DF34" i="112"/>
  <c r="BA32" i="112"/>
  <c r="CY32" i="112"/>
  <c r="DF78" i="112"/>
  <c r="CY65" i="112"/>
  <c r="DG63" i="112"/>
  <c r="DJ62" i="112"/>
  <c r="DH60" i="112"/>
  <c r="DJ59" i="112"/>
  <c r="DA59" i="112"/>
  <c r="CX32" i="112"/>
  <c r="CX77" i="112"/>
  <c r="DA42" i="112"/>
  <c r="DE36" i="112"/>
  <c r="BZ31" i="113"/>
  <c r="BF78" i="113"/>
  <c r="BY31" i="113"/>
  <c r="BW67" i="113"/>
  <c r="CE63" i="113"/>
  <c r="BW41" i="113"/>
  <c r="BV34" i="113"/>
  <c r="CA31" i="113"/>
  <c r="BX31" i="113"/>
  <c r="BX64" i="113"/>
  <c r="BZ34" i="113"/>
  <c r="BX68" i="113"/>
  <c r="BX60" i="113"/>
  <c r="BX37" i="113"/>
  <c r="CE77" i="113"/>
  <c r="CA70" i="113"/>
  <c r="BX70" i="113"/>
  <c r="CE68" i="113"/>
  <c r="BZ35" i="113"/>
  <c r="BV67" i="113"/>
  <c r="CA60" i="113"/>
  <c r="CD64" i="113"/>
  <c r="CB80" i="112"/>
  <c r="DF43" i="112"/>
  <c r="CX39" i="112"/>
  <c r="DI79" i="112"/>
  <c r="CZ79" i="112"/>
  <c r="DH77" i="112"/>
  <c r="CY77" i="112"/>
  <c r="DF76" i="112"/>
  <c r="DG71" i="112"/>
  <c r="CX71" i="112"/>
  <c r="DG65" i="112"/>
  <c r="DI62" i="112"/>
  <c r="CZ62" i="112"/>
  <c r="DD61" i="112"/>
  <c r="DI60" i="112"/>
  <c r="CZ60" i="112"/>
  <c r="DF56" i="112"/>
  <c r="DI36" i="112"/>
  <c r="DG35" i="112"/>
  <c r="DI77" i="112"/>
  <c r="DH58" i="112"/>
  <c r="CA80" i="112"/>
  <c r="DH79" i="112"/>
  <c r="CY79" i="112"/>
  <c r="DE76" i="112"/>
  <c r="DD76" i="112"/>
  <c r="DG74" i="112"/>
  <c r="CX74" i="112"/>
  <c r="CZ70" i="112"/>
  <c r="CX69" i="112"/>
  <c r="DF65" i="112"/>
  <c r="DH62" i="112"/>
  <c r="DG62" i="112"/>
  <c r="CY60" i="112"/>
  <c r="CX60" i="112"/>
  <c r="DI57" i="112"/>
  <c r="CZ57" i="112"/>
  <c r="CY55" i="112"/>
  <c r="CY41" i="112"/>
  <c r="DE39" i="112"/>
  <c r="DH36" i="112"/>
  <c r="DI34" i="112"/>
  <c r="DA34" i="112"/>
  <c r="DG33" i="112"/>
  <c r="CX33" i="112"/>
  <c r="DA68" i="112"/>
  <c r="CY66" i="112"/>
  <c r="DJ61" i="112"/>
  <c r="DH59" i="112"/>
  <c r="DA43" i="112"/>
  <c r="BE32" i="112"/>
  <c r="CZ77" i="112"/>
  <c r="CY58" i="112"/>
  <c r="DG39" i="112"/>
  <c r="DF79" i="112"/>
  <c r="DJ63" i="112"/>
  <c r="CX59" i="112"/>
  <c r="DA56" i="112"/>
  <c r="DA35" i="112"/>
  <c r="CV80" i="112"/>
  <c r="CN80" i="112"/>
  <c r="DG72" i="112"/>
  <c r="DF72" i="112"/>
  <c r="CX70" i="112"/>
  <c r="DH43" i="112"/>
  <c r="DJ35" i="112"/>
  <c r="CU80" i="112"/>
  <c r="CM80" i="112"/>
  <c r="DI65" i="112"/>
  <c r="CX43" i="112"/>
  <c r="DH39" i="112"/>
  <c r="DI35" i="112"/>
  <c r="DK77" i="112"/>
  <c r="DE75" i="112"/>
  <c r="CX72" i="112"/>
  <c r="DF71" i="112"/>
  <c r="DD70" i="112"/>
  <c r="DK68" i="112"/>
  <c r="DB68" i="112"/>
  <c r="DI67" i="112"/>
  <c r="DG64" i="112"/>
  <c r="DK63" i="112"/>
  <c r="DB63" i="112"/>
  <c r="CY62" i="112"/>
  <c r="BE80" i="112"/>
  <c r="DK56" i="112"/>
  <c r="AZ80" i="112"/>
  <c r="CZ34" i="112"/>
  <c r="DG79" i="112"/>
  <c r="DJ76" i="112"/>
  <c r="DA76" i="112"/>
  <c r="DI74" i="112"/>
  <c r="DH74" i="112"/>
  <c r="DD71" i="112"/>
  <c r="CY67" i="112"/>
  <c r="CX67" i="112"/>
  <c r="DF64" i="112"/>
  <c r="CX62" i="112"/>
  <c r="DF61" i="112"/>
  <c r="BD80" i="112"/>
  <c r="T80" i="112"/>
  <c r="DA57" i="112"/>
  <c r="CZ55" i="112"/>
  <c r="CX36" i="112"/>
  <c r="DG34" i="112"/>
  <c r="DF33" i="112"/>
  <c r="DB77" i="112"/>
  <c r="DD75" i="112"/>
  <c r="DE70" i="112"/>
  <c r="DE69" i="112"/>
  <c r="CZ67" i="112"/>
  <c r="CX64" i="112"/>
  <c r="DG58" i="112"/>
  <c r="CX58" i="112"/>
  <c r="DB56" i="112"/>
  <c r="P80" i="112"/>
  <c r="DH34" i="112"/>
  <c r="CC80" i="112"/>
  <c r="BU80" i="112"/>
  <c r="CZ76" i="112"/>
  <c r="DJ75" i="112"/>
  <c r="DA75" i="112"/>
  <c r="DJ70" i="112"/>
  <c r="DA70" i="112"/>
  <c r="AY80" i="112"/>
  <c r="DJ41" i="112"/>
  <c r="DA39" i="112"/>
  <c r="DJ38" i="112"/>
  <c r="CX35" i="112"/>
  <c r="DF74" i="112"/>
  <c r="DK72" i="112"/>
  <c r="DB72" i="112"/>
  <c r="DG68" i="112"/>
  <c r="CX68" i="112"/>
  <c r="DD67" i="112"/>
  <c r="DE65" i="112"/>
  <c r="DD65" i="112"/>
  <c r="DK64" i="112"/>
  <c r="DB64" i="112"/>
  <c r="CX63" i="112"/>
  <c r="DA61" i="112"/>
  <c r="DH57" i="112"/>
  <c r="CY57" i="112"/>
  <c r="V80" i="112"/>
  <c r="CX56" i="112"/>
  <c r="DE43" i="112"/>
  <c r="CX42" i="112"/>
  <c r="BA80" i="112"/>
  <c r="CH80" i="112"/>
  <c r="BZ80" i="112"/>
  <c r="CF80" i="112"/>
  <c r="BX80" i="112"/>
  <c r="CZ71" i="112"/>
  <c r="CY71" i="112"/>
  <c r="DH70" i="112"/>
  <c r="DJ66" i="112"/>
  <c r="DA66" i="112"/>
  <c r="U80" i="112"/>
  <c r="CZ38" i="112"/>
  <c r="CE80" i="112"/>
  <c r="DA80" i="112" s="1"/>
  <c r="BW80" i="112"/>
  <c r="DJ65" i="112"/>
  <c r="DA65" i="112"/>
  <c r="CZ61" i="112"/>
  <c r="CY61" i="112"/>
  <c r="DD56" i="112"/>
  <c r="DJ43" i="112"/>
  <c r="CX41" i="112"/>
  <c r="DG38" i="112"/>
  <c r="CY38" i="112"/>
  <c r="DI33" i="112"/>
  <c r="BE78" i="113"/>
  <c r="CB74" i="113"/>
  <c r="BY74" i="113"/>
  <c r="BY69" i="113"/>
  <c r="BW68" i="113"/>
  <c r="CC67" i="113"/>
  <c r="BW64" i="113"/>
  <c r="CC63" i="113"/>
  <c r="BZ63" i="113"/>
  <c r="BW42" i="113"/>
  <c r="BW37" i="113"/>
  <c r="BV35" i="113"/>
  <c r="CE31" i="113"/>
  <c r="CE76" i="113"/>
  <c r="CC75" i="113"/>
  <c r="BX74" i="113"/>
  <c r="BX69" i="113"/>
  <c r="BX65" i="113"/>
  <c r="BV42" i="113"/>
  <c r="CB41" i="113"/>
  <c r="CA76" i="113"/>
  <c r="BX76" i="113"/>
  <c r="CC68" i="113"/>
  <c r="BZ68" i="113"/>
  <c r="CE65" i="113"/>
  <c r="BW53" i="113"/>
  <c r="BW66" i="113"/>
  <c r="CC53" i="113"/>
  <c r="CA42" i="113"/>
  <c r="BX42" i="113"/>
  <c r="BW70" i="113"/>
  <c r="CD68" i="113"/>
  <c r="BY67" i="113"/>
  <c r="CD63" i="113"/>
  <c r="BV59" i="113"/>
  <c r="BW57" i="113"/>
  <c r="CD35" i="113"/>
  <c r="BI78" i="113"/>
  <c r="BA78" i="113"/>
  <c r="CB75" i="113"/>
  <c r="CB70" i="113"/>
  <c r="BY70" i="113"/>
  <c r="CB66" i="113"/>
  <c r="BY66" i="113"/>
  <c r="BV64" i="113"/>
  <c r="BY61" i="113"/>
  <c r="CB57" i="113"/>
  <c r="BY57" i="113"/>
  <c r="BW56" i="113"/>
  <c r="CB32" i="113"/>
  <c r="BY32" i="113"/>
  <c r="AN78" i="113"/>
  <c r="BW76" i="113"/>
  <c r="BX66" i="113"/>
  <c r="CC64" i="113"/>
  <c r="BZ64" i="113"/>
  <c r="CA61" i="113"/>
  <c r="BX61" i="113"/>
  <c r="CD60" i="113"/>
  <c r="CB35" i="113"/>
  <c r="CE66" i="113"/>
  <c r="CB64" i="113"/>
  <c r="BY64" i="113"/>
  <c r="CE57" i="113"/>
  <c r="CE53" i="113"/>
  <c r="CE41" i="113"/>
  <c r="CC38" i="113"/>
  <c r="BZ38" i="113"/>
  <c r="CA37" i="113"/>
  <c r="BD78" i="113"/>
  <c r="CD66" i="113"/>
  <c r="CD61" i="113"/>
  <c r="CD53" i="113"/>
  <c r="BZ42" i="113"/>
  <c r="CD41" i="113"/>
  <c r="BV41" i="113"/>
  <c r="CC35" i="113"/>
  <c r="BZ53" i="113"/>
  <c r="CE42" i="113"/>
  <c r="BY42" i="113"/>
  <c r="CC41" i="113"/>
  <c r="BZ41" i="113"/>
  <c r="CE73" i="113"/>
  <c r="BV66" i="113"/>
  <c r="BW61" i="113"/>
  <c r="CB58" i="113"/>
  <c r="BY58" i="113"/>
  <c r="BV54" i="113"/>
  <c r="CB76" i="113"/>
  <c r="BY76" i="113"/>
  <c r="CB72" i="113"/>
  <c r="BY72" i="113"/>
  <c r="BW69" i="113"/>
  <c r="CE67" i="113"/>
  <c r="CA62" i="113"/>
  <c r="BX62" i="113"/>
  <c r="CA58" i="113"/>
  <c r="BX58" i="113"/>
  <c r="BV56" i="113"/>
  <c r="CA33" i="113"/>
  <c r="BX33" i="113"/>
  <c r="CE74" i="113"/>
  <c r="BW73" i="113"/>
  <c r="CD69" i="113"/>
  <c r="BV69" i="113"/>
  <c r="CA67" i="113"/>
  <c r="BX67" i="113"/>
  <c r="CB63" i="113"/>
  <c r="BY63" i="113"/>
  <c r="BW62" i="113"/>
  <c r="CE58" i="113"/>
  <c r="BW58" i="113"/>
  <c r="CC56" i="113"/>
  <c r="BZ56" i="113"/>
  <c r="CD55" i="113"/>
  <c r="CB34" i="113"/>
  <c r="BW33" i="113"/>
  <c r="CE32" i="113"/>
  <c r="BW32" i="113"/>
  <c r="BM78" i="113"/>
  <c r="CB77" i="113"/>
  <c r="BY77" i="113"/>
  <c r="CB73" i="113"/>
  <c r="CC69" i="113"/>
  <c r="BZ69" i="113"/>
  <c r="CA63" i="113"/>
  <c r="BX63" i="113"/>
  <c r="CD62" i="113"/>
  <c r="CD58" i="113"/>
  <c r="CE56" i="113"/>
  <c r="BY56" i="113"/>
  <c r="BW38" i="113"/>
  <c r="CD37" i="113"/>
  <c r="BV37" i="113"/>
  <c r="CA35" i="113"/>
  <c r="BX35" i="113"/>
  <c r="CD33" i="113"/>
  <c r="BV33" i="113"/>
  <c r="CD32" i="113"/>
  <c r="BV32" i="113"/>
  <c r="CE75" i="113"/>
  <c r="CC74" i="113"/>
  <c r="BW74" i="113"/>
  <c r="BX73" i="113"/>
  <c r="CE70" i="113"/>
  <c r="CE69" i="113"/>
  <c r="CB69" i="113"/>
  <c r="CA64" i="113"/>
  <c r="BW63" i="113"/>
  <c r="CB60" i="113"/>
  <c r="BY60" i="113"/>
  <c r="BW59" i="113"/>
  <c r="CA56" i="113"/>
  <c r="BX56" i="113"/>
  <c r="CE55" i="113"/>
  <c r="BX53" i="113"/>
  <c r="CE40" i="113"/>
  <c r="CD38" i="113"/>
  <c r="CC37" i="113"/>
  <c r="BZ37" i="113"/>
  <c r="CE35" i="113"/>
  <c r="BW35" i="113"/>
  <c r="CE34" i="113"/>
  <c r="BW34" i="113"/>
  <c r="CC33" i="113"/>
  <c r="BZ33" i="113"/>
  <c r="BZ32" i="113"/>
  <c r="CE64" i="113"/>
  <c r="AO78" i="113"/>
  <c r="BL78" i="113"/>
  <c r="BX75" i="113"/>
  <c r="CE72" i="113"/>
  <c r="BW72" i="113"/>
  <c r="CA69" i="113"/>
  <c r="BZ62" i="113"/>
  <c r="CC61" i="113"/>
  <c r="BZ61" i="113"/>
  <c r="CE59" i="113"/>
  <c r="CC58" i="113"/>
  <c r="BZ58" i="113"/>
  <c r="BV57" i="113"/>
  <c r="CB56" i="113"/>
  <c r="CE54" i="113"/>
  <c r="CB54" i="113"/>
  <c r="BY54" i="113"/>
  <c r="CA40" i="113"/>
  <c r="CA38" i="113"/>
  <c r="BY33" i="113"/>
  <c r="CD31" i="113"/>
  <c r="BV31" i="113"/>
  <c r="BX72" i="113"/>
  <c r="BV62" i="113"/>
  <c r="BV61" i="113"/>
  <c r="BV58" i="113"/>
  <c r="BC78" i="113"/>
  <c r="BW75" i="113"/>
  <c r="CD73" i="113"/>
  <c r="BV73" i="113"/>
  <c r="CD72" i="113"/>
  <c r="BV72" i="113"/>
  <c r="CB67" i="113"/>
  <c r="CC66" i="113"/>
  <c r="BZ66" i="113"/>
  <c r="CC65" i="113"/>
  <c r="BW65" i="113"/>
  <c r="CE62" i="113"/>
  <c r="CB62" i="113"/>
  <c r="BY62" i="113"/>
  <c r="CE61" i="113"/>
  <c r="CE60" i="113"/>
  <c r="CA59" i="113"/>
  <c r="BX59" i="113"/>
  <c r="BW55" i="113"/>
  <c r="O78" i="113"/>
  <c r="CB42" i="113"/>
  <c r="CC40" i="113"/>
  <c r="BW40" i="113"/>
  <c r="CB37" i="113"/>
  <c r="CA34" i="113"/>
  <c r="BX34" i="113"/>
  <c r="CA32" i="113"/>
  <c r="BX32" i="113"/>
  <c r="BV77" i="113"/>
  <c r="CE38" i="113"/>
  <c r="BN78" i="113"/>
  <c r="CA77" i="113"/>
  <c r="BX77" i="113"/>
  <c r="CD76" i="113"/>
  <c r="BV76" i="113"/>
  <c r="BV75" i="113"/>
  <c r="BZ73" i="113"/>
  <c r="BV70" i="113"/>
  <c r="CB68" i="113"/>
  <c r="BY68" i="113"/>
  <c r="CB65" i="113"/>
  <c r="BY65" i="113"/>
  <c r="BY55" i="113"/>
  <c r="CB53" i="113"/>
  <c r="BY53" i="113"/>
  <c r="N78" i="113"/>
  <c r="CB40" i="113"/>
  <c r="BY40" i="113"/>
  <c r="CB38" i="113"/>
  <c r="BY38" i="113"/>
  <c r="CC32" i="113"/>
  <c r="BY75" i="113"/>
  <c r="BO78" i="113"/>
  <c r="BW77" i="113"/>
  <c r="BZ76" i="113"/>
  <c r="BY73" i="113"/>
  <c r="BW60" i="113"/>
  <c r="CA57" i="113"/>
  <c r="BX57" i="113"/>
  <c r="P78" i="113"/>
  <c r="CD56" i="113"/>
  <c r="M78" i="113"/>
  <c r="AK76" i="119"/>
  <c r="I76" i="119"/>
  <c r="X76" i="119"/>
  <c r="AT72" i="119"/>
  <c r="AW67" i="119"/>
  <c r="AT62" i="119"/>
  <c r="W76" i="119"/>
  <c r="AX51" i="119"/>
  <c r="AY58" i="119"/>
  <c r="AT56" i="119"/>
  <c r="AV32" i="119"/>
  <c r="AX30" i="119"/>
  <c r="AV74" i="119"/>
  <c r="AW62" i="119"/>
  <c r="AX56" i="119"/>
  <c r="AY52" i="119"/>
  <c r="AV51" i="119"/>
  <c r="AX39" i="119"/>
  <c r="AU32" i="119"/>
  <c r="AW74" i="119"/>
  <c r="AY73" i="119"/>
  <c r="AU58" i="119"/>
  <c r="AY35" i="119"/>
  <c r="Y76" i="119"/>
  <c r="H76" i="119"/>
  <c r="AH76" i="119"/>
  <c r="AT74" i="119"/>
  <c r="AY64" i="119"/>
  <c r="J76" i="119"/>
  <c r="AY57" i="119"/>
  <c r="AV56" i="119"/>
  <c r="AY54" i="119"/>
  <c r="AT54" i="119"/>
  <c r="AV38" i="119"/>
  <c r="AV35" i="119"/>
  <c r="AG76" i="119"/>
  <c r="AV68" i="119"/>
  <c r="AT61" i="119"/>
  <c r="AY60" i="119"/>
  <c r="AN76" i="119"/>
  <c r="AU71" i="119"/>
  <c r="AV57" i="119"/>
  <c r="AU29" i="119"/>
  <c r="AU73" i="119"/>
  <c r="AY67" i="119"/>
  <c r="AT67" i="119"/>
  <c r="AU62" i="119"/>
  <c r="AV59" i="119"/>
  <c r="AX53" i="119"/>
  <c r="AX32" i="119"/>
  <c r="AV31" i="119"/>
  <c r="AV62" i="119"/>
  <c r="AT73" i="119"/>
  <c r="AV70" i="119"/>
  <c r="AT66" i="119"/>
  <c r="AW64" i="119"/>
  <c r="AU64" i="119"/>
  <c r="AX60" i="119"/>
  <c r="AW59" i="119"/>
  <c r="AU59" i="119"/>
  <c r="AY56" i="119"/>
  <c r="AX54" i="119"/>
  <c r="AV54" i="119"/>
  <c r="AX35" i="119"/>
  <c r="AV34" i="119"/>
  <c r="AW31" i="119"/>
  <c r="AX29" i="119"/>
  <c r="AX68" i="119"/>
  <c r="AU67" i="119"/>
  <c r="AX58" i="119"/>
  <c r="AX73" i="119"/>
  <c r="AT64" i="119"/>
  <c r="AV61" i="119"/>
  <c r="AY59" i="119"/>
  <c r="AT59" i="119"/>
  <c r="AW54" i="119"/>
  <c r="AU54" i="119"/>
  <c r="AW52" i="119"/>
  <c r="AW37" i="119"/>
  <c r="AU37" i="119"/>
  <c r="AW34" i="119"/>
  <c r="AY31" i="119"/>
  <c r="AY30" i="119"/>
  <c r="AT30" i="119"/>
  <c r="AW28" i="119"/>
  <c r="AY74" i="119"/>
  <c r="AT70" i="119"/>
  <c r="AY68" i="119"/>
  <c r="AT68" i="119"/>
  <c r="AU66" i="119"/>
  <c r="AX64" i="119"/>
  <c r="AT58" i="119"/>
  <c r="AW56" i="119"/>
  <c r="AU56" i="119"/>
  <c r="AU53" i="119"/>
  <c r="AY38" i="119"/>
  <c r="AV29" i="119"/>
  <c r="BN41" i="196"/>
  <c r="BV41" i="196"/>
  <c r="BN44" i="196"/>
  <c r="BV44" i="196"/>
  <c r="BN62" i="196"/>
  <c r="BV62" i="196"/>
  <c r="BN64" i="196"/>
  <c r="BV64" i="196"/>
  <c r="BN70" i="196"/>
  <c r="BV70" i="196"/>
  <c r="BN72" i="196"/>
  <c r="BV72" i="196"/>
  <c r="AV81" i="196"/>
  <c r="AR81" i="196"/>
  <c r="AD81" i="196"/>
  <c r="AQ81" i="196"/>
  <c r="AY81" i="196"/>
  <c r="AT81" i="196"/>
  <c r="BS81" i="196" s="1"/>
  <c r="AA81" i="196"/>
  <c r="AI81" i="196"/>
  <c r="AZ81" i="196"/>
  <c r="CX38" i="112"/>
  <c r="DD69" i="112"/>
  <c r="DD36" i="112"/>
  <c r="DD79" i="112"/>
  <c r="DC43" i="112"/>
  <c r="DK33" i="112"/>
  <c r="DB33" i="112"/>
  <c r="CD80" i="112"/>
  <c r="BV80" i="112"/>
  <c r="DD74" i="112"/>
  <c r="DD64" i="112"/>
  <c r="DK60" i="112"/>
  <c r="DB60" i="112"/>
  <c r="DE58" i="112"/>
  <c r="DD58" i="112"/>
  <c r="S80" i="112"/>
  <c r="CZ39" i="112"/>
  <c r="DD38" i="112"/>
  <c r="DJ33" i="112"/>
  <c r="CQ32" i="112"/>
  <c r="CI32" i="112"/>
  <c r="DE79" i="112"/>
  <c r="DD59" i="112"/>
  <c r="DB55" i="112"/>
  <c r="CQ80" i="112"/>
  <c r="CI80" i="112"/>
  <c r="DJ79" i="112"/>
  <c r="DA79" i="112"/>
  <c r="DD78" i="112"/>
  <c r="DJ69" i="112"/>
  <c r="DA69" i="112"/>
  <c r="DD68" i="112"/>
  <c r="DE63" i="112"/>
  <c r="DD63" i="112"/>
  <c r="DK59" i="112"/>
  <c r="DB59" i="112"/>
  <c r="DA41" i="112"/>
  <c r="DE34" i="112"/>
  <c r="DD34" i="112"/>
  <c r="CX34" i="112"/>
  <c r="CP32" i="112"/>
  <c r="DB76" i="112"/>
  <c r="DK55" i="112"/>
  <c r="DK42" i="112"/>
  <c r="CP80" i="112"/>
  <c r="DJ74" i="112"/>
  <c r="DA74" i="112"/>
  <c r="DD57" i="112"/>
  <c r="CZ41" i="112"/>
  <c r="DD39" i="112"/>
  <c r="CZ33" i="112"/>
  <c r="DK76" i="112"/>
  <c r="CT80" i="112"/>
  <c r="CL80" i="112"/>
  <c r="CO80" i="112"/>
  <c r="DA36" i="112"/>
  <c r="CZ35" i="112"/>
  <c r="CY33" i="112"/>
  <c r="CS80" i="112"/>
  <c r="CK80" i="112"/>
  <c r="DA72" i="112"/>
  <c r="DA62" i="112"/>
  <c r="CZ42" i="112"/>
  <c r="DD41" i="112"/>
  <c r="DJ39" i="112"/>
  <c r="CZ36" i="112"/>
  <c r="DD35" i="112"/>
  <c r="CS32" i="112"/>
  <c r="DH32" i="112" s="1"/>
  <c r="CK32" i="112"/>
  <c r="DD43" i="112"/>
  <c r="DE59" i="112"/>
  <c r="DB42" i="112"/>
  <c r="CR80" i="112"/>
  <c r="CJ80" i="112"/>
  <c r="DJ77" i="112"/>
  <c r="DA77" i="112"/>
  <c r="DJ67" i="112"/>
  <c r="DA67" i="112"/>
  <c r="CZ43" i="112"/>
  <c r="DD42" i="112"/>
  <c r="DA38" i="112"/>
  <c r="DD33" i="112"/>
  <c r="DA32" i="112"/>
  <c r="CR32" i="112"/>
  <c r="CJ32" i="112"/>
  <c r="BR78" i="113"/>
  <c r="BJ78" i="113"/>
  <c r="BB78" i="113"/>
  <c r="BH78" i="113"/>
  <c r="CD75" i="113"/>
  <c r="CA73" i="113"/>
  <c r="L78" i="113"/>
  <c r="BT78" i="113"/>
  <c r="BQ78" i="113"/>
  <c r="BG78" i="113"/>
  <c r="BZ75" i="113"/>
  <c r="CC73" i="113"/>
  <c r="CC72" i="113"/>
  <c r="BZ72" i="113"/>
  <c r="BV68" i="113"/>
  <c r="BV63" i="113"/>
  <c r="CC62" i="113"/>
  <c r="CB59" i="113"/>
  <c r="BY59" i="113"/>
  <c r="BV53" i="113"/>
  <c r="CB33" i="113"/>
  <c r="BW31" i="113"/>
  <c r="BP78" i="113"/>
  <c r="CC76" i="113"/>
  <c r="CD74" i="113"/>
  <c r="BV74" i="113"/>
  <c r="CA66" i="113"/>
  <c r="CD65" i="113"/>
  <c r="BV65" i="113"/>
  <c r="BV60" i="113"/>
  <c r="BV55" i="113"/>
  <c r="CA41" i="113"/>
  <c r="CD40" i="113"/>
  <c r="BV40" i="113"/>
  <c r="BY37" i="113"/>
  <c r="BS78" i="113"/>
  <c r="BK78" i="113"/>
  <c r="CD77" i="113"/>
  <c r="CA75" i="113"/>
  <c r="BZ74" i="113"/>
  <c r="CA72" i="113"/>
  <c r="CD70" i="113"/>
  <c r="BZ65" i="113"/>
  <c r="CC60" i="113"/>
  <c r="BZ60" i="113"/>
  <c r="CD57" i="113"/>
  <c r="CC55" i="113"/>
  <c r="BZ55" i="113"/>
  <c r="BZ40" i="113"/>
  <c r="CD34" i="113"/>
  <c r="CE33" i="113"/>
  <c r="CC77" i="113"/>
  <c r="BZ77" i="113"/>
  <c r="CC70" i="113"/>
  <c r="BZ70" i="113"/>
  <c r="CA68" i="113"/>
  <c r="CD67" i="113"/>
  <c r="CD59" i="113"/>
  <c r="CC57" i="113"/>
  <c r="BZ57" i="113"/>
  <c r="CA53" i="113"/>
  <c r="CD42" i="113"/>
  <c r="CA74" i="113"/>
  <c r="BZ67" i="113"/>
  <c r="CA65" i="113"/>
  <c r="CB61" i="113"/>
  <c r="CC59" i="113"/>
  <c r="BZ59" i="113"/>
  <c r="CC42" i="113"/>
  <c r="BV38" i="113"/>
  <c r="AW75" i="119"/>
  <c r="AU75" i="119"/>
  <c r="AW66" i="119"/>
  <c r="AW58" i="119"/>
  <c r="AX72" i="119"/>
  <c r="AW70" i="119"/>
  <c r="AU70" i="119"/>
  <c r="AX63" i="119"/>
  <c r="AW61" i="119"/>
  <c r="AU61" i="119"/>
  <c r="AX55" i="119"/>
  <c r="AW53" i="119"/>
  <c r="AU28" i="119"/>
  <c r="AM76" i="119"/>
  <c r="AX37" i="119"/>
  <c r="AU34" i="119"/>
  <c r="AU38" i="119"/>
  <c r="AX28" i="119"/>
  <c r="AL76" i="119"/>
  <c r="AU74" i="119"/>
  <c r="AX67" i="119"/>
  <c r="AW65" i="119"/>
  <c r="AU65" i="119"/>
  <c r="AX59" i="119"/>
  <c r="AW57" i="119"/>
  <c r="AU57" i="119"/>
  <c r="AX34" i="119"/>
  <c r="AU31" i="119"/>
  <c r="AX71" i="119"/>
  <c r="AU68" i="119"/>
  <c r="AX62" i="119"/>
  <c r="AU60" i="119"/>
  <c r="AU52" i="119"/>
  <c r="AX38" i="119"/>
  <c r="AU35" i="119"/>
  <c r="AX74" i="119"/>
  <c r="AW72" i="119"/>
  <c r="AU72" i="119"/>
  <c r="AX65" i="119"/>
  <c r="AW63" i="119"/>
  <c r="AU63" i="119"/>
  <c r="AX57" i="119"/>
  <c r="AW55" i="119"/>
  <c r="AU55" i="119"/>
  <c r="AW39" i="119"/>
  <c r="AU39" i="119"/>
  <c r="AX31" i="119"/>
  <c r="AT29" i="119"/>
  <c r="BR62" i="196"/>
  <c r="BR70" i="196"/>
  <c r="BB81" i="196"/>
  <c r="BJ81" i="196"/>
  <c r="BE81" i="196"/>
  <c r="DB75" i="112"/>
  <c r="DB66" i="112"/>
  <c r="DK62" i="112"/>
  <c r="DK58" i="112"/>
  <c r="DB34" i="112"/>
  <c r="DD32" i="112"/>
  <c r="AY32" i="112"/>
  <c r="DC78" i="112"/>
  <c r="DC74" i="112"/>
  <c r="DC69" i="112"/>
  <c r="DC65" i="112"/>
  <c r="DC61" i="112"/>
  <c r="DC57" i="112"/>
  <c r="DC36" i="112"/>
  <c r="DK35" i="112"/>
  <c r="DB35" i="112"/>
  <c r="DJ34" i="112"/>
  <c r="DC32" i="112"/>
  <c r="Q80" i="112"/>
  <c r="DC79" i="112"/>
  <c r="AZ32" i="112"/>
  <c r="DK79" i="112"/>
  <c r="DK75" i="112"/>
  <c r="DK34" i="112"/>
  <c r="DK74" i="112"/>
  <c r="DB74" i="112"/>
  <c r="DK69" i="112"/>
  <c r="DB69" i="112"/>
  <c r="DK65" i="112"/>
  <c r="DB65" i="112"/>
  <c r="DK61" i="112"/>
  <c r="DB61" i="112"/>
  <c r="DK57" i="112"/>
  <c r="DB57" i="112"/>
  <c r="DC38" i="112"/>
  <c r="DK36" i="112"/>
  <c r="DB36" i="112"/>
  <c r="DB32" i="112"/>
  <c r="DA33" i="112"/>
  <c r="DC75" i="112"/>
  <c r="DC58" i="112"/>
  <c r="DK43" i="112"/>
  <c r="DB79" i="112"/>
  <c r="DB62" i="112"/>
  <c r="DB58" i="112"/>
  <c r="DC35" i="112"/>
  <c r="DC77" i="112"/>
  <c r="DC72" i="112"/>
  <c r="DC68" i="112"/>
  <c r="DC64" i="112"/>
  <c r="DC60" i="112"/>
  <c r="DJ57" i="112"/>
  <c r="DC39" i="112"/>
  <c r="DK38" i="112"/>
  <c r="DB38" i="112"/>
  <c r="DC70" i="112"/>
  <c r="DC66" i="112"/>
  <c r="DB70" i="112"/>
  <c r="BC80" i="112"/>
  <c r="DC41" i="112"/>
  <c r="DK39" i="112"/>
  <c r="DB39" i="112"/>
  <c r="DC33" i="112"/>
  <c r="DC62" i="112"/>
  <c r="DB43" i="112"/>
  <c r="DC34" i="112"/>
  <c r="DK70" i="112"/>
  <c r="DK66" i="112"/>
  <c r="DC76" i="112"/>
  <c r="DC71" i="112"/>
  <c r="DC67" i="112"/>
  <c r="DC63" i="112"/>
  <c r="DC59" i="112"/>
  <c r="BB80" i="112"/>
  <c r="R80" i="112"/>
  <c r="DC42" i="112"/>
  <c r="DK41" i="112"/>
  <c r="DB41" i="112"/>
  <c r="CO32" i="112"/>
  <c r="DK32" i="112" s="1"/>
  <c r="AM78" i="113"/>
  <c r="BT37" i="113"/>
  <c r="CE37" i="113" s="1"/>
  <c r="AL78" i="113"/>
  <c r="AK78" i="113"/>
  <c r="BU34" i="196"/>
  <c r="BQ34" i="196"/>
  <c r="BY34" i="196"/>
  <c r="BU41" i="196"/>
  <c r="BU44" i="196"/>
  <c r="BU72" i="196"/>
  <c r="BQ72" i="196"/>
  <c r="BU75" i="196"/>
  <c r="BQ75" i="196"/>
  <c r="BY75" i="196"/>
  <c r="BU77" i="196"/>
  <c r="BQ77" i="196"/>
  <c r="BY77" i="196"/>
  <c r="BU79" i="196"/>
  <c r="BQ79" i="196"/>
  <c r="BY79" i="196"/>
  <c r="I12" i="196"/>
  <c r="BL81" i="196"/>
  <c r="BQ36" i="196"/>
  <c r="BY36" i="196"/>
  <c r="BY72" i="196"/>
  <c r="BR41" i="196"/>
  <c r="BR44" i="196"/>
  <c r="BR72" i="196"/>
  <c r="I18" i="196"/>
  <c r="BS63" i="196"/>
  <c r="BS73" i="196"/>
  <c r="BS65" i="196"/>
  <c r="BS34" i="196"/>
  <c r="BO41" i="196"/>
  <c r="BW41" i="196"/>
  <c r="BS41" i="196"/>
  <c r="BO44" i="196"/>
  <c r="BW44" i="196"/>
  <c r="BS44" i="196"/>
  <c r="BW34" i="196"/>
  <c r="I16" i="196"/>
  <c r="BO34" i="196"/>
  <c r="BS80" i="196"/>
  <c r="BO58" i="196"/>
  <c r="BW58" i="196"/>
  <c r="BS58" i="196"/>
  <c r="BO60" i="196"/>
  <c r="BW60" i="196"/>
  <c r="BS60" i="196"/>
  <c r="BO68" i="196"/>
  <c r="BW68" i="196"/>
  <c r="BS68" i="196"/>
  <c r="BO70" i="196"/>
  <c r="BW70" i="196"/>
  <c r="BS70" i="196"/>
  <c r="I19" i="196"/>
  <c r="BP35" i="196"/>
  <c r="BP40" i="196"/>
  <c r="BP41" i="196"/>
  <c r="BX41" i="196"/>
  <c r="BT41" i="196"/>
  <c r="BP66" i="196"/>
  <c r="BU65" i="196"/>
  <c r="BU66" i="196"/>
  <c r="BU67" i="196"/>
  <c r="BQ67" i="196"/>
  <c r="BY67" i="196"/>
  <c r="BU69" i="196"/>
  <c r="BQ69" i="196"/>
  <c r="BY69" i="196"/>
  <c r="BN37" i="196"/>
  <c r="BV37" i="196"/>
  <c r="BR37" i="196"/>
  <c r="BN65" i="196"/>
  <c r="BV65" i="196"/>
  <c r="BN67" i="196"/>
  <c r="BV67" i="196"/>
  <c r="I17" i="196"/>
  <c r="I14" i="196"/>
  <c r="I22" i="196"/>
  <c r="BR34" i="196"/>
  <c r="BQ44" i="196"/>
  <c r="BY44" i="196"/>
  <c r="BT45" i="196"/>
  <c r="BR65" i="196"/>
  <c r="BX66" i="196"/>
  <c r="BT66" i="196"/>
  <c r="BX68" i="196"/>
  <c r="BT68" i="196"/>
  <c r="BP69" i="196"/>
  <c r="BX70" i="196"/>
  <c r="BT70" i="196"/>
  <c r="BP73" i="196"/>
  <c r="I20" i="196"/>
  <c r="BR67" i="196"/>
  <c r="BU36" i="196"/>
  <c r="BU37" i="196"/>
  <c r="BQ37" i="196"/>
  <c r="BY37" i="196"/>
  <c r="BU40" i="196"/>
  <c r="BQ40" i="196"/>
  <c r="BY40" i="196"/>
  <c r="BX44" i="196"/>
  <c r="BT44" i="196"/>
  <c r="BN60" i="196"/>
  <c r="BV60" i="196"/>
  <c r="BR60" i="196"/>
  <c r="BU62" i="196"/>
  <c r="BQ62" i="196"/>
  <c r="BY62" i="196"/>
  <c r="BU64" i="196"/>
  <c r="BQ64" i="196"/>
  <c r="BY64" i="196"/>
  <c r="BN76" i="196"/>
  <c r="BV76" i="196"/>
  <c r="BN78" i="196"/>
  <c r="BV78" i="196"/>
  <c r="BR78" i="196"/>
  <c r="BN80" i="196"/>
  <c r="BV80" i="196"/>
  <c r="BR80" i="196"/>
  <c r="Z81" i="196"/>
  <c r="AH81" i="196"/>
  <c r="BN40" i="196"/>
  <c r="BV40" i="196"/>
  <c r="BR40" i="196"/>
  <c r="BP45" i="196"/>
  <c r="BR64" i="196"/>
  <c r="BO35" i="196"/>
  <c r="BW35" i="196"/>
  <c r="BS35" i="196"/>
  <c r="BO37" i="196"/>
  <c r="BW37" i="196"/>
  <c r="BS37" i="196"/>
  <c r="BO40" i="196"/>
  <c r="BW40" i="196"/>
  <c r="BS40" i="196"/>
  <c r="BP58" i="196"/>
  <c r="BX58" i="196"/>
  <c r="BT58" i="196"/>
  <c r="BX60" i="196"/>
  <c r="BT60" i="196"/>
  <c r="BO62" i="196"/>
  <c r="BW62" i="196"/>
  <c r="BS62" i="196"/>
  <c r="BU70" i="196"/>
  <c r="BQ70" i="196"/>
  <c r="BY70" i="196"/>
  <c r="BP71" i="196"/>
  <c r="BX71" i="196"/>
  <c r="BT71" i="196"/>
  <c r="BT80" i="196"/>
  <c r="AO81" i="196"/>
  <c r="BP34" i="196"/>
  <c r="BX35" i="196"/>
  <c r="BT35" i="196"/>
  <c r="BP37" i="196"/>
  <c r="BX37" i="196"/>
  <c r="BT37" i="196"/>
  <c r="BP38" i="196"/>
  <c r="BU58" i="196"/>
  <c r="BU59" i="196"/>
  <c r="BQ59" i="196"/>
  <c r="BY59" i="196"/>
  <c r="BP61" i="196"/>
  <c r="BG81" i="196"/>
  <c r="BX34" i="196"/>
  <c r="BT34" i="196"/>
  <c r="BN36" i="196"/>
  <c r="BV36" i="196"/>
  <c r="BR36" i="196"/>
  <c r="BU38" i="196"/>
  <c r="BQ38" i="196"/>
  <c r="BY38" i="196"/>
  <c r="BX40" i="196"/>
  <c r="BT40" i="196"/>
  <c r="BU43" i="196"/>
  <c r="BQ43" i="196"/>
  <c r="BY43" i="196"/>
  <c r="BN59" i="196"/>
  <c r="BV59" i="196"/>
  <c r="BR59" i="196"/>
  <c r="BU61" i="196"/>
  <c r="BQ61" i="196"/>
  <c r="BY61" i="196"/>
  <c r="BP62" i="196"/>
  <c r="BX62" i="196"/>
  <c r="BT62" i="196"/>
  <c r="BO64" i="196"/>
  <c r="BW64" i="196"/>
  <c r="BS64" i="196"/>
  <c r="BO67" i="196"/>
  <c r="BW67" i="196"/>
  <c r="BS67" i="196"/>
  <c r="BN69" i="196"/>
  <c r="BV69" i="196"/>
  <c r="BR69" i="196"/>
  <c r="BO72" i="196"/>
  <c r="BW72" i="196"/>
  <c r="BS72" i="196"/>
  <c r="BN75" i="196"/>
  <c r="BV75" i="196"/>
  <c r="BR75" i="196"/>
  <c r="BN77" i="196"/>
  <c r="BV77" i="196"/>
  <c r="BR77" i="196"/>
  <c r="BN79" i="196"/>
  <c r="BV79" i="196"/>
  <c r="BR79" i="196"/>
  <c r="BA81" i="196"/>
  <c r="BI81" i="196"/>
  <c r="BS36" i="196"/>
  <c r="BR38" i="196"/>
  <c r="BR43" i="196"/>
  <c r="BU45" i="196"/>
  <c r="BY45" i="196"/>
  <c r="BO59" i="196"/>
  <c r="BW59" i="196"/>
  <c r="BS59" i="196"/>
  <c r="BN61" i="196"/>
  <c r="BV61" i="196"/>
  <c r="BR61" i="196"/>
  <c r="BX64" i="196"/>
  <c r="BT64" i="196"/>
  <c r="BQ66" i="196"/>
  <c r="BY66" i="196"/>
  <c r="BP67" i="196"/>
  <c r="BX67" i="196"/>
  <c r="BT67" i="196"/>
  <c r="BO69" i="196"/>
  <c r="BW69" i="196"/>
  <c r="BS69" i="196"/>
  <c r="BP72" i="196"/>
  <c r="BX72" i="196"/>
  <c r="BT72" i="196"/>
  <c r="BO75" i="196"/>
  <c r="BW75" i="196"/>
  <c r="BS75" i="196"/>
  <c r="BO77" i="196"/>
  <c r="BW77" i="196"/>
  <c r="BS77" i="196"/>
  <c r="BO79" i="196"/>
  <c r="BW79" i="196"/>
  <c r="BS79" i="196"/>
  <c r="AE81" i="196"/>
  <c r="AW81" i="196"/>
  <c r="I15" i="196"/>
  <c r="BH81" i="196"/>
  <c r="I23" i="196"/>
  <c r="BO36" i="196"/>
  <c r="BW36" i="196"/>
  <c r="BN38" i="196"/>
  <c r="BV38" i="196"/>
  <c r="BN43" i="196"/>
  <c r="BV43" i="196"/>
  <c r="BQ45" i="196"/>
  <c r="I21" i="196"/>
  <c r="BN34" i="196"/>
  <c r="BV34" i="196"/>
  <c r="BU35" i="196"/>
  <c r="BQ35" i="196"/>
  <c r="BY35" i="196"/>
  <c r="BP36" i="196"/>
  <c r="BX36" i="196"/>
  <c r="BT36" i="196"/>
  <c r="BO38" i="196"/>
  <c r="BW38" i="196"/>
  <c r="BS38" i="196"/>
  <c r="BO43" i="196"/>
  <c r="BW43" i="196"/>
  <c r="BS43" i="196"/>
  <c r="BN45" i="196"/>
  <c r="BV45" i="196"/>
  <c r="BR45" i="196"/>
  <c r="BQ58" i="196"/>
  <c r="BY58" i="196"/>
  <c r="BP59" i="196"/>
  <c r="BX59" i="196"/>
  <c r="BT59" i="196"/>
  <c r="BO61" i="196"/>
  <c r="BW61" i="196"/>
  <c r="BS61" i="196"/>
  <c r="BU63" i="196"/>
  <c r="BQ63" i="196"/>
  <c r="BY63" i="196"/>
  <c r="BN66" i="196"/>
  <c r="BV66" i="196"/>
  <c r="BR66" i="196"/>
  <c r="BU68" i="196"/>
  <c r="BQ68" i="196"/>
  <c r="BY68" i="196"/>
  <c r="BX69" i="196"/>
  <c r="BT69" i="196"/>
  <c r="BU71" i="196"/>
  <c r="BQ71" i="196"/>
  <c r="BY71" i="196"/>
  <c r="BU73" i="196"/>
  <c r="BQ73" i="196"/>
  <c r="BY73" i="196"/>
  <c r="BP75" i="196"/>
  <c r="BX75" i="196"/>
  <c r="BT75" i="196"/>
  <c r="BP77" i="196"/>
  <c r="BX77" i="196"/>
  <c r="BT77" i="196"/>
  <c r="BP79" i="196"/>
  <c r="BX79" i="196"/>
  <c r="BT79" i="196"/>
  <c r="AF81" i="196"/>
  <c r="BC81" i="196"/>
  <c r="BK81" i="196"/>
  <c r="I13" i="196"/>
  <c r="BN35" i="196"/>
  <c r="BV35" i="196"/>
  <c r="BR35" i="196"/>
  <c r="BX38" i="196"/>
  <c r="BT38" i="196"/>
  <c r="BQ41" i="196"/>
  <c r="BY41" i="196"/>
  <c r="BP43" i="196"/>
  <c r="BX43" i="196"/>
  <c r="BT43" i="196"/>
  <c r="BO45" i="196"/>
  <c r="BW45" i="196"/>
  <c r="BS45" i="196"/>
  <c r="BN58" i="196"/>
  <c r="BV58" i="196"/>
  <c r="BR58" i="196"/>
  <c r="BU60" i="196"/>
  <c r="BQ60" i="196"/>
  <c r="BY60" i="196"/>
  <c r="BX61" i="196"/>
  <c r="BT61" i="196"/>
  <c r="BN63" i="196"/>
  <c r="BV63" i="196"/>
  <c r="BR63" i="196"/>
  <c r="BQ65" i="196"/>
  <c r="BY65" i="196"/>
  <c r="BO66" i="196"/>
  <c r="BW66" i="196"/>
  <c r="BS66" i="196"/>
  <c r="BN68" i="196"/>
  <c r="BV68" i="196"/>
  <c r="BR68" i="196"/>
  <c r="BN71" i="196"/>
  <c r="BV71" i="196"/>
  <c r="BR71" i="196"/>
  <c r="BN73" i="196"/>
  <c r="BV73" i="196"/>
  <c r="BR73" i="196"/>
  <c r="BU76" i="196"/>
  <c r="BQ76" i="196"/>
  <c r="BY76" i="196"/>
  <c r="BU78" i="196"/>
  <c r="BQ78" i="196"/>
  <c r="BY78" i="196"/>
  <c r="BU80" i="196"/>
  <c r="BQ80" i="196"/>
  <c r="BY80" i="196"/>
  <c r="AG81" i="196"/>
  <c r="BR76" i="196"/>
  <c r="AB81" i="196"/>
  <c r="AJ81" i="196"/>
  <c r="AS81" i="196"/>
  <c r="AU81" i="196"/>
  <c r="AC81" i="196"/>
  <c r="AK81" i="196"/>
  <c r="BD81" i="196"/>
  <c r="AP81" i="196"/>
  <c r="AX81" i="196"/>
  <c r="AX76" i="119" l="1"/>
  <c r="AY76" i="119"/>
  <c r="AV76" i="119"/>
  <c r="AT76" i="119"/>
  <c r="DI32" i="112"/>
  <c r="CY80" i="112"/>
  <c r="AU76" i="119"/>
  <c r="AW76" i="119"/>
  <c r="BX81" i="196"/>
  <c r="BQ81" i="196"/>
  <c r="BR81" i="196"/>
  <c r="BW81" i="196"/>
  <c r="DI80" i="112"/>
  <c r="DC80" i="112"/>
  <c r="BV78" i="113"/>
  <c r="BZ78" i="113"/>
  <c r="BO81" i="196"/>
  <c r="BU81" i="196"/>
  <c r="DB80" i="112"/>
  <c r="CX80" i="112"/>
  <c r="DJ80" i="112"/>
  <c r="DK80" i="112"/>
  <c r="BX78" i="113"/>
  <c r="DD80" i="112"/>
  <c r="CZ80" i="112"/>
  <c r="DE80" i="112"/>
  <c r="BW78" i="113"/>
  <c r="CC78" i="113"/>
  <c r="CE78" i="113"/>
  <c r="BY78" i="113"/>
  <c r="CB78" i="113"/>
  <c r="CA78" i="113"/>
  <c r="CD78" i="113"/>
  <c r="BP81" i="196"/>
  <c r="BY81" i="196"/>
  <c r="DG32" i="112"/>
  <c r="DH80" i="112"/>
  <c r="DF32" i="112"/>
  <c r="DG80" i="112"/>
  <c r="DE32" i="112"/>
  <c r="DF80" i="112"/>
  <c r="BN81" i="196"/>
  <c r="BT81" i="196"/>
  <c r="BV81" i="196"/>
  <c r="AZ25" i="127" l="1"/>
  <c r="AU26" i="127"/>
  <c r="AV26" i="127"/>
  <c r="AW26" i="127"/>
  <c r="AY26" i="127"/>
  <c r="AW27" i="127"/>
  <c r="AY27" i="127"/>
  <c r="AZ27" i="127"/>
  <c r="AX27" i="127"/>
  <c r="AZ30" i="127"/>
  <c r="AY30" i="127"/>
  <c r="AT32" i="127"/>
  <c r="AY32" i="127"/>
  <c r="AZ32" i="127"/>
  <c r="AU35" i="127"/>
  <c r="AX35" i="127"/>
  <c r="AZ35" i="127"/>
  <c r="AY35" i="127"/>
  <c r="AT36" i="127"/>
  <c r="AU36" i="127"/>
  <c r="AV36" i="127"/>
  <c r="AZ36" i="127"/>
  <c r="AW36" i="127"/>
  <c r="AY36" i="127"/>
  <c r="BY25" i="126"/>
  <c r="CD25" i="126"/>
  <c r="BV25" i="126"/>
  <c r="CF25" i="126"/>
  <c r="CG25" i="126"/>
  <c r="CE25" i="126"/>
  <c r="BY26" i="126"/>
  <c r="CB26" i="126"/>
  <c r="CC26" i="126"/>
  <c r="BX26" i="126"/>
  <c r="BV26" i="126"/>
  <c r="CF26" i="126"/>
  <c r="CE26" i="126"/>
  <c r="CG26" i="126"/>
  <c r="BZ26" i="126"/>
  <c r="BY27" i="126"/>
  <c r="BV27" i="126"/>
  <c r="BZ27" i="126"/>
  <c r="CC27" i="126"/>
  <c r="CD27" i="126"/>
  <c r="BX27" i="126"/>
  <c r="BW27" i="126"/>
  <c r="CB27" i="126"/>
  <c r="CG27" i="126"/>
  <c r="CE27" i="126"/>
  <c r="CF27" i="126"/>
  <c r="BZ29" i="126"/>
  <c r="BW29" i="126"/>
  <c r="BY29" i="126"/>
  <c r="CD29" i="126"/>
  <c r="BV29" i="126"/>
  <c r="CA29" i="126"/>
  <c r="CC29" i="126"/>
  <c r="CE29" i="126"/>
  <c r="CG29" i="126"/>
  <c r="CF29" i="126"/>
  <c r="BV30" i="126"/>
  <c r="CA30" i="126"/>
  <c r="CC30" i="126"/>
  <c r="CE30" i="126"/>
  <c r="BY30" i="126"/>
  <c r="CB30" i="126"/>
  <c r="CD30" i="126"/>
  <c r="CF30" i="126"/>
  <c r="BX30" i="126"/>
  <c r="CE32" i="126"/>
  <c r="CB32" i="126"/>
  <c r="CG32" i="126"/>
  <c r="CC32" i="126"/>
  <c r="CF32" i="126"/>
  <c r="BX34" i="126"/>
  <c r="BW34" i="126"/>
  <c r="CD34" i="126"/>
  <c r="CE34" i="126"/>
  <c r="BV34" i="126"/>
  <c r="CC34" i="126"/>
  <c r="CA34" i="126"/>
  <c r="CF34" i="126"/>
  <c r="CG34" i="126"/>
  <c r="BZ34" i="126"/>
  <c r="CB34" i="126"/>
  <c r="BW36" i="126"/>
  <c r="CA36" i="126"/>
  <c r="CC36" i="126"/>
  <c r="CE36" i="126"/>
  <c r="BZ36" i="126"/>
  <c r="BY36" i="126"/>
  <c r="CB36" i="126"/>
  <c r="CF36" i="126"/>
  <c r="CD36" i="126"/>
  <c r="CD38" i="126"/>
  <c r="BY38" i="126"/>
  <c r="BV39" i="126"/>
  <c r="BW39" i="126"/>
  <c r="BX39" i="126"/>
  <c r="CC39" i="126"/>
  <c r="CG39" i="126"/>
  <c r="CF39" i="126"/>
  <c r="BY39" i="126"/>
  <c r="CB39" i="126"/>
  <c r="CD39" i="126"/>
  <c r="CE39" i="126"/>
  <c r="BV40" i="126"/>
  <c r="BX40" i="126"/>
  <c r="BZ40" i="126"/>
  <c r="CD40" i="126"/>
  <c r="BW40" i="126"/>
  <c r="BY40" i="126"/>
  <c r="CE40" i="126"/>
  <c r="CG40" i="126"/>
  <c r="CG41" i="126"/>
  <c r="CC41" i="126"/>
  <c r="CE41" i="126"/>
  <c r="CA41" i="126"/>
  <c r="CD41" i="126"/>
  <c r="CF41" i="126"/>
  <c r="BW42" i="126"/>
  <c r="CD42" i="126"/>
  <c r="CE42" i="126"/>
  <c r="CG42" i="126"/>
  <c r="BZ42" i="126"/>
  <c r="BV42" i="126"/>
  <c r="BY42" i="126"/>
  <c r="CB42" i="126"/>
  <c r="BX42" i="126"/>
  <c r="CA42" i="126"/>
  <c r="CF42" i="126"/>
  <c r="BZ43" i="126"/>
  <c r="CC43" i="126"/>
  <c r="CD43" i="126"/>
  <c r="CA43" i="126"/>
  <c r="CG43" i="126"/>
  <c r="CF43" i="126"/>
  <c r="CB43" i="126"/>
  <c r="BV45" i="126"/>
  <c r="BZ45" i="126"/>
  <c r="CA45" i="126"/>
  <c r="CE45" i="126"/>
  <c r="BY45" i="126"/>
  <c r="CB45" i="126"/>
  <c r="CG45" i="126"/>
  <c r="BX45" i="126"/>
  <c r="CF45" i="126"/>
  <c r="BV46" i="126"/>
  <c r="CA46" i="126"/>
  <c r="CB46" i="126"/>
  <c r="CF46" i="126"/>
  <c r="BY46" i="126"/>
  <c r="CC46" i="126"/>
  <c r="BX46" i="126"/>
  <c r="BV47" i="126"/>
  <c r="BW47" i="126"/>
  <c r="CA47" i="126"/>
  <c r="CB47" i="126"/>
  <c r="CF47" i="126"/>
  <c r="CE47" i="126"/>
  <c r="BY47" i="126"/>
  <c r="CC47" i="126"/>
  <c r="CG47" i="126"/>
  <c r="BX47" i="126"/>
  <c r="BV48" i="126"/>
  <c r="BW48" i="126"/>
  <c r="CA48" i="126"/>
  <c r="CB48" i="126"/>
  <c r="CD48" i="126"/>
  <c r="CF48" i="126"/>
  <c r="CE48" i="126"/>
  <c r="BY48" i="126"/>
  <c r="BZ48" i="126"/>
  <c r="CC48" i="126"/>
  <c r="CG48" i="126"/>
  <c r="BX48" i="126"/>
  <c r="CD54" i="91"/>
  <c r="CE54" i="91"/>
  <c r="CF54" i="91"/>
  <c r="CG54" i="91"/>
  <c r="CH54" i="91"/>
  <c r="CI54" i="91"/>
  <c r="CJ54" i="91"/>
  <c r="CK54" i="91"/>
  <c r="CL54" i="91"/>
  <c r="CM54" i="91"/>
  <c r="CO54" i="91"/>
  <c r="CP54" i="91"/>
  <c r="CQ54" i="91"/>
  <c r="CR54" i="91"/>
  <c r="CS54" i="91"/>
  <c r="CT54" i="91"/>
  <c r="CU54" i="91"/>
  <c r="CV54" i="91"/>
  <c r="CW54" i="91"/>
  <c r="CX54" i="91"/>
  <c r="CY54" i="91"/>
  <c r="EX54" i="91" s="1"/>
  <c r="CZ54" i="91"/>
  <c r="DA54" i="91"/>
  <c r="DB54" i="91"/>
  <c r="DC54" i="91"/>
  <c r="DD54" i="91"/>
  <c r="DE54" i="91"/>
  <c r="DF54" i="91"/>
  <c r="DG54" i="91"/>
  <c r="FF54" i="91" s="1"/>
  <c r="DH54" i="91"/>
  <c r="DI54" i="91"/>
  <c r="DJ54" i="91"/>
  <c r="DK54" i="91"/>
  <c r="DL54" i="91"/>
  <c r="DM54" i="91"/>
  <c r="DN54" i="91"/>
  <c r="DO54" i="91"/>
  <c r="DP54" i="91"/>
  <c r="DQ54" i="91"/>
  <c r="DR54" i="91"/>
  <c r="DS54" i="91"/>
  <c r="DT54" i="91"/>
  <c r="DU54" i="91"/>
  <c r="DV54" i="91"/>
  <c r="DW54" i="91"/>
  <c r="FL54" i="91" s="1"/>
  <c r="DX54" i="91"/>
  <c r="DY54" i="91"/>
  <c r="DZ54" i="91"/>
  <c r="EA54" i="91"/>
  <c r="EB54" i="91"/>
  <c r="EC54" i="91"/>
  <c r="ED54" i="91"/>
  <c r="EE54" i="91"/>
  <c r="EF54" i="91"/>
  <c r="EG54" i="91"/>
  <c r="EH54" i="91"/>
  <c r="EI54" i="91"/>
  <c r="EJ54" i="91"/>
  <c r="EK54" i="91"/>
  <c r="EL54" i="91"/>
  <c r="EM54" i="91"/>
  <c r="FR54" i="91" s="1"/>
  <c r="EN54" i="91"/>
  <c r="EO54" i="91"/>
  <c r="EP54" i="91"/>
  <c r="EQ54" i="91"/>
  <c r="ER54" i="91"/>
  <c r="ES54" i="91"/>
  <c r="ET54" i="91"/>
  <c r="EU54" i="91"/>
  <c r="FZ54" i="91" s="1"/>
  <c r="EV54" i="91"/>
  <c r="FJ54" i="91"/>
  <c r="CD55" i="91"/>
  <c r="CE55" i="91"/>
  <c r="CF55" i="91"/>
  <c r="CG55" i="91"/>
  <c r="CH55" i="91"/>
  <c r="CI55" i="91"/>
  <c r="CJ55" i="91"/>
  <c r="CK55" i="91"/>
  <c r="CL55" i="91"/>
  <c r="CM55" i="91"/>
  <c r="CO55" i="91"/>
  <c r="CP55" i="91"/>
  <c r="CQ55" i="91"/>
  <c r="CR55" i="91"/>
  <c r="CS55" i="91"/>
  <c r="CT55" i="91"/>
  <c r="CU55" i="91"/>
  <c r="CV55" i="91"/>
  <c r="CW55" i="91"/>
  <c r="CX55" i="91"/>
  <c r="CY55" i="91"/>
  <c r="CZ55" i="91"/>
  <c r="DA55" i="91"/>
  <c r="DB55" i="91"/>
  <c r="DC55" i="91"/>
  <c r="DD55" i="91"/>
  <c r="DE55" i="91"/>
  <c r="DF55" i="91"/>
  <c r="DG55" i="91"/>
  <c r="DH55" i="91"/>
  <c r="DI55" i="91"/>
  <c r="DJ55" i="91"/>
  <c r="DK55" i="91"/>
  <c r="DL55" i="91"/>
  <c r="DM55" i="91"/>
  <c r="DN55" i="91"/>
  <c r="DO55" i="91"/>
  <c r="DP55" i="91"/>
  <c r="DQ55" i="91"/>
  <c r="DR55" i="91"/>
  <c r="DS55" i="91"/>
  <c r="DT55" i="91"/>
  <c r="DU55" i="91"/>
  <c r="DV55" i="91"/>
  <c r="DW55" i="91"/>
  <c r="DX55" i="91"/>
  <c r="DY55" i="91"/>
  <c r="DZ55" i="91"/>
  <c r="EA55" i="91"/>
  <c r="EB55" i="91"/>
  <c r="EC55" i="91"/>
  <c r="ED55" i="91"/>
  <c r="EE55" i="91"/>
  <c r="EF55" i="91"/>
  <c r="EG55" i="91"/>
  <c r="EH55" i="91"/>
  <c r="EI55" i="91"/>
  <c r="EJ55" i="91"/>
  <c r="EK55" i="91"/>
  <c r="EL55" i="91"/>
  <c r="EM55" i="91"/>
  <c r="EN55" i="91"/>
  <c r="EO55" i="91"/>
  <c r="EP55" i="91"/>
  <c r="EQ55" i="91"/>
  <c r="ER55" i="91"/>
  <c r="ES55" i="91"/>
  <c r="ET55" i="91"/>
  <c r="EU55" i="91"/>
  <c r="EV55" i="91"/>
  <c r="CD56" i="91"/>
  <c r="CE56" i="91"/>
  <c r="CF56" i="91"/>
  <c r="CG56" i="91"/>
  <c r="CH56" i="91"/>
  <c r="CI56" i="91"/>
  <c r="CJ56" i="91"/>
  <c r="CK56" i="91"/>
  <c r="CL56" i="91"/>
  <c r="CM56" i="91"/>
  <c r="CO56" i="91"/>
  <c r="CP56" i="91"/>
  <c r="CQ56" i="91"/>
  <c r="CR56" i="91"/>
  <c r="CS56" i="91"/>
  <c r="CT56" i="91"/>
  <c r="CU56" i="91"/>
  <c r="CV56" i="91"/>
  <c r="CW56" i="91"/>
  <c r="CX56" i="91"/>
  <c r="CY56" i="91"/>
  <c r="CZ56" i="91"/>
  <c r="DA56" i="91"/>
  <c r="DB56" i="91"/>
  <c r="DC56" i="91"/>
  <c r="DD56" i="91"/>
  <c r="DE56" i="91"/>
  <c r="DF56" i="91"/>
  <c r="DG56" i="91"/>
  <c r="DH56" i="91"/>
  <c r="DI56" i="91"/>
  <c r="DJ56" i="91"/>
  <c r="DK56" i="91"/>
  <c r="DL56" i="91"/>
  <c r="DM56" i="91"/>
  <c r="DN56" i="91"/>
  <c r="DO56" i="91"/>
  <c r="DP56" i="91"/>
  <c r="DQ56" i="91"/>
  <c r="DR56" i="91"/>
  <c r="DS56" i="91"/>
  <c r="DT56" i="91"/>
  <c r="DU56" i="91"/>
  <c r="DV56" i="91"/>
  <c r="DW56" i="91"/>
  <c r="DX56" i="91"/>
  <c r="DY56" i="91"/>
  <c r="DZ56" i="91"/>
  <c r="EA56" i="91"/>
  <c r="EB56" i="91"/>
  <c r="EC56" i="91"/>
  <c r="ED56" i="91"/>
  <c r="EE56" i="91"/>
  <c r="EF56" i="91"/>
  <c r="EG56" i="91"/>
  <c r="EH56" i="91"/>
  <c r="EI56" i="91"/>
  <c r="EJ56" i="91"/>
  <c r="EK56" i="91"/>
  <c r="EL56" i="91"/>
  <c r="EM56" i="91"/>
  <c r="EN56" i="91"/>
  <c r="EO56" i="91"/>
  <c r="EP56" i="91"/>
  <c r="EQ56" i="91"/>
  <c r="ER56" i="91"/>
  <c r="ES56" i="91"/>
  <c r="ET56" i="91"/>
  <c r="EU56" i="91"/>
  <c r="EV56" i="91"/>
  <c r="CD57" i="91"/>
  <c r="CE57" i="91"/>
  <c r="CF57" i="91"/>
  <c r="CG57" i="91"/>
  <c r="CH57" i="91"/>
  <c r="CI57" i="91"/>
  <c r="CJ57" i="91"/>
  <c r="CK57" i="91"/>
  <c r="CL57" i="91"/>
  <c r="CM57" i="91"/>
  <c r="CO57" i="91"/>
  <c r="CP57" i="91"/>
  <c r="CQ57" i="91"/>
  <c r="CR57" i="91"/>
  <c r="CS57" i="91"/>
  <c r="CT57" i="91"/>
  <c r="CU57" i="91"/>
  <c r="CV57" i="91"/>
  <c r="CW57" i="91"/>
  <c r="CX57" i="91"/>
  <c r="CY57" i="91"/>
  <c r="CZ57" i="91"/>
  <c r="DA57" i="91"/>
  <c r="DB57" i="91"/>
  <c r="DC57" i="91"/>
  <c r="DD57" i="91"/>
  <c r="DE57" i="91"/>
  <c r="DF57" i="91"/>
  <c r="DG57" i="91"/>
  <c r="DH57" i="91"/>
  <c r="DI57" i="91"/>
  <c r="DJ57" i="91"/>
  <c r="DK57" i="91"/>
  <c r="DL57" i="91"/>
  <c r="DM57" i="91"/>
  <c r="DN57" i="91"/>
  <c r="DO57" i="91"/>
  <c r="DP57" i="91"/>
  <c r="DQ57" i="91"/>
  <c r="DR57" i="91"/>
  <c r="DS57" i="91"/>
  <c r="DT57" i="91"/>
  <c r="DU57" i="91"/>
  <c r="DV57" i="91"/>
  <c r="DW57" i="91"/>
  <c r="DX57" i="91"/>
  <c r="DY57" i="91"/>
  <c r="DZ57" i="91"/>
  <c r="EA57" i="91"/>
  <c r="EB57" i="91"/>
  <c r="EC57" i="91"/>
  <c r="ED57" i="91"/>
  <c r="EE57" i="91"/>
  <c r="EF57" i="91"/>
  <c r="EG57" i="91"/>
  <c r="EH57" i="91"/>
  <c r="EI57" i="91"/>
  <c r="EJ57" i="91"/>
  <c r="EK57" i="91"/>
  <c r="EL57" i="91"/>
  <c r="EM57" i="91"/>
  <c r="EN57" i="91"/>
  <c r="EO57" i="91"/>
  <c r="EP57" i="91"/>
  <c r="EQ57" i="91"/>
  <c r="ER57" i="91"/>
  <c r="ES57" i="91"/>
  <c r="ET57" i="91"/>
  <c r="EU57" i="91"/>
  <c r="EV57" i="91"/>
  <c r="CD58" i="91"/>
  <c r="CE58" i="91"/>
  <c r="CF58" i="91"/>
  <c r="CG58" i="91"/>
  <c r="CH58" i="91"/>
  <c r="CI58" i="91"/>
  <c r="CJ58" i="91"/>
  <c r="CK58" i="91"/>
  <c r="CL58" i="91"/>
  <c r="CM58" i="91"/>
  <c r="CO58" i="91"/>
  <c r="CP58" i="91"/>
  <c r="CQ58" i="91"/>
  <c r="CR58" i="91"/>
  <c r="CS58" i="91"/>
  <c r="CT58" i="91"/>
  <c r="CU58" i="91"/>
  <c r="CV58" i="91"/>
  <c r="CW58" i="91"/>
  <c r="CX58" i="91"/>
  <c r="CY58" i="91"/>
  <c r="CZ58" i="91"/>
  <c r="DA58" i="91"/>
  <c r="DB58" i="91"/>
  <c r="DC58" i="91"/>
  <c r="DD58" i="91"/>
  <c r="DE58" i="91"/>
  <c r="DF58" i="91"/>
  <c r="DG58" i="91"/>
  <c r="DH58" i="91"/>
  <c r="DI58" i="91"/>
  <c r="DJ58" i="91"/>
  <c r="DK58" i="91"/>
  <c r="DL58" i="91"/>
  <c r="DM58" i="91"/>
  <c r="DN58" i="91"/>
  <c r="DO58" i="91"/>
  <c r="DP58" i="91"/>
  <c r="DQ58" i="91"/>
  <c r="DR58" i="91"/>
  <c r="DS58" i="91"/>
  <c r="DT58" i="91"/>
  <c r="DU58" i="91"/>
  <c r="DV58" i="91"/>
  <c r="DW58" i="91"/>
  <c r="DX58" i="91"/>
  <c r="DY58" i="91"/>
  <c r="DZ58" i="91"/>
  <c r="EA58" i="91"/>
  <c r="EB58" i="91"/>
  <c r="EC58" i="91"/>
  <c r="ED58" i="91"/>
  <c r="EE58" i="91"/>
  <c r="EF58" i="91"/>
  <c r="EG58" i="91"/>
  <c r="EH58" i="91"/>
  <c r="EI58" i="91"/>
  <c r="EJ58" i="91"/>
  <c r="EK58" i="91"/>
  <c r="EL58" i="91"/>
  <c r="EM58" i="91"/>
  <c r="EN58" i="91"/>
  <c r="EO58" i="91"/>
  <c r="EP58" i="91"/>
  <c r="EQ58" i="91"/>
  <c r="ER58" i="91"/>
  <c r="ES58" i="91"/>
  <c r="ET58" i="91"/>
  <c r="EU58" i="91"/>
  <c r="EV58" i="91"/>
  <c r="CD59" i="91"/>
  <c r="CE59" i="91"/>
  <c r="CF59" i="91"/>
  <c r="CG59" i="91"/>
  <c r="CH59" i="91"/>
  <c r="CI59" i="91"/>
  <c r="CJ59" i="91"/>
  <c r="CK59" i="91"/>
  <c r="CL59" i="91"/>
  <c r="CM59" i="91"/>
  <c r="CO59" i="91"/>
  <c r="CP59" i="91"/>
  <c r="CQ59" i="91"/>
  <c r="CR59" i="91"/>
  <c r="CS59" i="91"/>
  <c r="CT59" i="91"/>
  <c r="CU59" i="91"/>
  <c r="CV59" i="91"/>
  <c r="CW59" i="91"/>
  <c r="CX59" i="91"/>
  <c r="CY59" i="91"/>
  <c r="CZ59" i="91"/>
  <c r="DA59" i="91"/>
  <c r="DB59" i="91"/>
  <c r="DC59" i="91"/>
  <c r="DD59" i="91"/>
  <c r="DE59" i="91"/>
  <c r="DF59" i="91"/>
  <c r="DG59" i="91"/>
  <c r="DH59" i="91"/>
  <c r="DI59" i="91"/>
  <c r="DJ59" i="91"/>
  <c r="DK59" i="91"/>
  <c r="DL59" i="91"/>
  <c r="DM59" i="91"/>
  <c r="DN59" i="91"/>
  <c r="DO59" i="91"/>
  <c r="DP59" i="91"/>
  <c r="DQ59" i="91"/>
  <c r="DR59" i="91"/>
  <c r="DS59" i="91"/>
  <c r="DT59" i="91"/>
  <c r="DU59" i="91"/>
  <c r="DV59" i="91"/>
  <c r="DW59" i="91"/>
  <c r="DX59" i="91"/>
  <c r="DY59" i="91"/>
  <c r="DZ59" i="91"/>
  <c r="EA59" i="91"/>
  <c r="EB59" i="91"/>
  <c r="EC59" i="91"/>
  <c r="ED59" i="91"/>
  <c r="EE59" i="91"/>
  <c r="EF59" i="91"/>
  <c r="EG59" i="91"/>
  <c r="EH59" i="91"/>
  <c r="EI59" i="91"/>
  <c r="EJ59" i="91"/>
  <c r="EK59" i="91"/>
  <c r="EL59" i="91"/>
  <c r="EM59" i="91"/>
  <c r="EN59" i="91"/>
  <c r="EO59" i="91"/>
  <c r="EP59" i="91"/>
  <c r="EQ59" i="91"/>
  <c r="ER59" i="91"/>
  <c r="ES59" i="91"/>
  <c r="ET59" i="91"/>
  <c r="EU59" i="91"/>
  <c r="EV59" i="91"/>
  <c r="CD60" i="91"/>
  <c r="CE60" i="91"/>
  <c r="CF60" i="91"/>
  <c r="CG60" i="91"/>
  <c r="CH60" i="91"/>
  <c r="CI60" i="91"/>
  <c r="CJ60" i="91"/>
  <c r="CK60" i="91"/>
  <c r="CL60" i="91"/>
  <c r="CM60" i="91"/>
  <c r="CO60" i="91"/>
  <c r="CP60" i="91"/>
  <c r="CQ60" i="91"/>
  <c r="CR60" i="91"/>
  <c r="CS60" i="91"/>
  <c r="CT60" i="91"/>
  <c r="CU60" i="91"/>
  <c r="CV60" i="91"/>
  <c r="CW60" i="91"/>
  <c r="CX60" i="91"/>
  <c r="CY60" i="91"/>
  <c r="CZ60" i="91"/>
  <c r="DA60" i="91"/>
  <c r="DB60" i="91"/>
  <c r="DC60" i="91"/>
  <c r="DD60" i="91"/>
  <c r="DE60" i="91"/>
  <c r="DF60" i="91"/>
  <c r="DG60" i="91"/>
  <c r="DH60" i="91"/>
  <c r="DI60" i="91"/>
  <c r="DJ60" i="91"/>
  <c r="DK60" i="91"/>
  <c r="DL60" i="91"/>
  <c r="DM60" i="91"/>
  <c r="DN60" i="91"/>
  <c r="DO60" i="91"/>
  <c r="DP60" i="91"/>
  <c r="DQ60" i="91"/>
  <c r="DR60" i="91"/>
  <c r="DS60" i="91"/>
  <c r="DT60" i="91"/>
  <c r="DU60" i="91"/>
  <c r="DV60" i="91"/>
  <c r="DW60" i="91"/>
  <c r="DX60" i="91"/>
  <c r="DY60" i="91"/>
  <c r="DZ60" i="91"/>
  <c r="EA60" i="91"/>
  <c r="EB60" i="91"/>
  <c r="EC60" i="91"/>
  <c r="ED60" i="91"/>
  <c r="EE60" i="91"/>
  <c r="EF60" i="91"/>
  <c r="EG60" i="91"/>
  <c r="EH60" i="91"/>
  <c r="EI60" i="91"/>
  <c r="EJ60" i="91"/>
  <c r="EK60" i="91"/>
  <c r="EL60" i="91"/>
  <c r="EM60" i="91"/>
  <c r="EN60" i="91"/>
  <c r="EO60" i="91"/>
  <c r="EP60" i="91"/>
  <c r="EQ60" i="91"/>
  <c r="ER60" i="91"/>
  <c r="ES60" i="91"/>
  <c r="ET60" i="91"/>
  <c r="EU60" i="91"/>
  <c r="EV60" i="91"/>
  <c r="CD61" i="91"/>
  <c r="CE61" i="91"/>
  <c r="CF61" i="91"/>
  <c r="CG61" i="91"/>
  <c r="CH61" i="91"/>
  <c r="CI61" i="91"/>
  <c r="CJ61" i="91"/>
  <c r="CK61" i="91"/>
  <c r="CL61" i="91"/>
  <c r="CM61" i="91"/>
  <c r="CO61" i="91"/>
  <c r="CP61" i="91"/>
  <c r="CQ61" i="91"/>
  <c r="CR61" i="91"/>
  <c r="CS61" i="91"/>
  <c r="CT61" i="91"/>
  <c r="CU61" i="91"/>
  <c r="CV61" i="91"/>
  <c r="CW61" i="91"/>
  <c r="CX61" i="91"/>
  <c r="CY61" i="91"/>
  <c r="CZ61" i="91"/>
  <c r="DA61" i="91"/>
  <c r="DB61" i="91"/>
  <c r="DC61" i="91"/>
  <c r="DD61" i="91"/>
  <c r="DE61" i="91"/>
  <c r="DF61" i="91"/>
  <c r="DG61" i="91"/>
  <c r="DH61" i="91"/>
  <c r="DI61" i="91"/>
  <c r="DJ61" i="91"/>
  <c r="DK61" i="91"/>
  <c r="DL61" i="91"/>
  <c r="DM61" i="91"/>
  <c r="DN61" i="91"/>
  <c r="DO61" i="91"/>
  <c r="DP61" i="91"/>
  <c r="DQ61" i="91"/>
  <c r="DR61" i="91"/>
  <c r="DS61" i="91"/>
  <c r="DT61" i="91"/>
  <c r="DU61" i="91"/>
  <c r="DV61" i="91"/>
  <c r="DW61" i="91"/>
  <c r="DX61" i="91"/>
  <c r="DY61" i="91"/>
  <c r="DZ61" i="91"/>
  <c r="EA61" i="91"/>
  <c r="EB61" i="91"/>
  <c r="EC61" i="91"/>
  <c r="ED61" i="91"/>
  <c r="EE61" i="91"/>
  <c r="EF61" i="91"/>
  <c r="EG61" i="91"/>
  <c r="EH61" i="91"/>
  <c r="EI61" i="91"/>
  <c r="EJ61" i="91"/>
  <c r="EK61" i="91"/>
  <c r="EL61" i="91"/>
  <c r="EM61" i="91"/>
  <c r="EN61" i="91"/>
  <c r="EO61" i="91"/>
  <c r="EP61" i="91"/>
  <c r="EQ61" i="91"/>
  <c r="ER61" i="91"/>
  <c r="ES61" i="91"/>
  <c r="ET61" i="91"/>
  <c r="EU61" i="91"/>
  <c r="EV61" i="91"/>
  <c r="CD62" i="91"/>
  <c r="CE62" i="91"/>
  <c r="CF62" i="91"/>
  <c r="CG62" i="91"/>
  <c r="CH62" i="91"/>
  <c r="CI62" i="91"/>
  <c r="CJ62" i="91"/>
  <c r="CK62" i="91"/>
  <c r="CL62" i="91"/>
  <c r="CM62" i="91"/>
  <c r="CO62" i="91"/>
  <c r="CP62" i="91"/>
  <c r="CQ62" i="91"/>
  <c r="CR62" i="91"/>
  <c r="CS62" i="91"/>
  <c r="CT62" i="91"/>
  <c r="CU62" i="91"/>
  <c r="CV62" i="91"/>
  <c r="CW62" i="91"/>
  <c r="CX62" i="91"/>
  <c r="CY62" i="91"/>
  <c r="CZ62" i="91"/>
  <c r="DA62" i="91"/>
  <c r="DB62" i="91"/>
  <c r="DC62" i="91"/>
  <c r="DD62" i="91"/>
  <c r="DE62" i="91"/>
  <c r="DF62" i="91"/>
  <c r="DG62" i="91"/>
  <c r="DH62" i="91"/>
  <c r="DI62" i="91"/>
  <c r="DJ62" i="91"/>
  <c r="DK62" i="91"/>
  <c r="DL62" i="91"/>
  <c r="DM62" i="91"/>
  <c r="DN62" i="91"/>
  <c r="DO62" i="91"/>
  <c r="DP62" i="91"/>
  <c r="DQ62" i="91"/>
  <c r="DR62" i="91"/>
  <c r="DS62" i="91"/>
  <c r="DT62" i="91"/>
  <c r="DU62" i="91"/>
  <c r="DV62" i="91"/>
  <c r="DW62" i="91"/>
  <c r="DX62" i="91"/>
  <c r="DY62" i="91"/>
  <c r="DZ62" i="91"/>
  <c r="EA62" i="91"/>
  <c r="EB62" i="91"/>
  <c r="EC62" i="91"/>
  <c r="ED62" i="91"/>
  <c r="EE62" i="91"/>
  <c r="EF62" i="91"/>
  <c r="EG62" i="91"/>
  <c r="EH62" i="91"/>
  <c r="EI62" i="91"/>
  <c r="EJ62" i="91"/>
  <c r="EK62" i="91"/>
  <c r="EL62" i="91"/>
  <c r="EM62" i="91"/>
  <c r="EN62" i="91"/>
  <c r="EO62" i="91"/>
  <c r="EP62" i="91"/>
  <c r="EQ62" i="91"/>
  <c r="ER62" i="91"/>
  <c r="ES62" i="91"/>
  <c r="ET62" i="91"/>
  <c r="EU62" i="91"/>
  <c r="EV62" i="91"/>
  <c r="CD63" i="91"/>
  <c r="CE63" i="91"/>
  <c r="CF63" i="91"/>
  <c r="CG63" i="91"/>
  <c r="CH63" i="91"/>
  <c r="CI63" i="91"/>
  <c r="CJ63" i="91"/>
  <c r="CK63" i="91"/>
  <c r="CL63" i="91"/>
  <c r="CM63" i="91"/>
  <c r="CO63" i="91"/>
  <c r="CP63" i="91"/>
  <c r="CQ63" i="91"/>
  <c r="CR63" i="91"/>
  <c r="CS63" i="91"/>
  <c r="CT63" i="91"/>
  <c r="CU63" i="91"/>
  <c r="CV63" i="91"/>
  <c r="CW63" i="91"/>
  <c r="CX63" i="91"/>
  <c r="CY63" i="91"/>
  <c r="CZ63" i="91"/>
  <c r="DA63" i="91"/>
  <c r="DB63" i="91"/>
  <c r="DC63" i="91"/>
  <c r="DD63" i="91"/>
  <c r="DE63" i="91"/>
  <c r="DF63" i="91"/>
  <c r="DG63" i="91"/>
  <c r="DH63" i="91"/>
  <c r="DI63" i="91"/>
  <c r="DJ63" i="91"/>
  <c r="DK63" i="91"/>
  <c r="DL63" i="91"/>
  <c r="DM63" i="91"/>
  <c r="DN63" i="91"/>
  <c r="DO63" i="91"/>
  <c r="DP63" i="91"/>
  <c r="DQ63" i="91"/>
  <c r="DR63" i="91"/>
  <c r="DS63" i="91"/>
  <c r="DT63" i="91"/>
  <c r="DU63" i="91"/>
  <c r="DV63" i="91"/>
  <c r="DW63" i="91"/>
  <c r="DX63" i="91"/>
  <c r="DY63" i="91"/>
  <c r="DZ63" i="91"/>
  <c r="EA63" i="91"/>
  <c r="EB63" i="91"/>
  <c r="EC63" i="91"/>
  <c r="ED63" i="91"/>
  <c r="EE63" i="91"/>
  <c r="EF63" i="91"/>
  <c r="EG63" i="91"/>
  <c r="EH63" i="91"/>
  <c r="EI63" i="91"/>
  <c r="EJ63" i="91"/>
  <c r="EK63" i="91"/>
  <c r="EL63" i="91"/>
  <c r="EM63" i="91"/>
  <c r="EN63" i="91"/>
  <c r="EO63" i="91"/>
  <c r="EP63" i="91"/>
  <c r="EQ63" i="91"/>
  <c r="ER63" i="91"/>
  <c r="ES63" i="91"/>
  <c r="ET63" i="91"/>
  <c r="EU63" i="91"/>
  <c r="EV63" i="91"/>
  <c r="CD64" i="91"/>
  <c r="CE64" i="91"/>
  <c r="CF64" i="91"/>
  <c r="CG64" i="91"/>
  <c r="CH64" i="91"/>
  <c r="CI64" i="91"/>
  <c r="CJ64" i="91"/>
  <c r="CK64" i="91"/>
  <c r="CL64" i="91"/>
  <c r="CM64" i="91"/>
  <c r="CO64" i="91"/>
  <c r="CP64" i="91"/>
  <c r="CQ64" i="91"/>
  <c r="CR64" i="91"/>
  <c r="CS64" i="91"/>
  <c r="CT64" i="91"/>
  <c r="CU64" i="91"/>
  <c r="CV64" i="91"/>
  <c r="CW64" i="91"/>
  <c r="CX64" i="91"/>
  <c r="CY64" i="91"/>
  <c r="CZ64" i="91"/>
  <c r="DA64" i="91"/>
  <c r="DB64" i="91"/>
  <c r="DC64" i="91"/>
  <c r="DD64" i="91"/>
  <c r="DE64" i="91"/>
  <c r="DF64" i="91"/>
  <c r="DG64" i="91"/>
  <c r="DH64" i="91"/>
  <c r="DI64" i="91"/>
  <c r="DJ64" i="91"/>
  <c r="DK64" i="91"/>
  <c r="DL64" i="91"/>
  <c r="DM64" i="91"/>
  <c r="DN64" i="91"/>
  <c r="DO64" i="91"/>
  <c r="DP64" i="91"/>
  <c r="DQ64" i="91"/>
  <c r="DR64" i="91"/>
  <c r="DS64" i="91"/>
  <c r="DT64" i="91"/>
  <c r="DU64" i="91"/>
  <c r="DV64" i="91"/>
  <c r="DW64" i="91"/>
  <c r="DX64" i="91"/>
  <c r="DY64" i="91"/>
  <c r="DZ64" i="91"/>
  <c r="EA64" i="91"/>
  <c r="EB64" i="91"/>
  <c r="EC64" i="91"/>
  <c r="ED64" i="91"/>
  <c r="EE64" i="91"/>
  <c r="EF64" i="91"/>
  <c r="EG64" i="91"/>
  <c r="EH64" i="91"/>
  <c r="EI64" i="91"/>
  <c r="EJ64" i="91"/>
  <c r="EK64" i="91"/>
  <c r="EL64" i="91"/>
  <c r="EM64" i="91"/>
  <c r="EN64" i="91"/>
  <c r="EO64" i="91"/>
  <c r="EP64" i="91"/>
  <c r="EQ64" i="91"/>
  <c r="ER64" i="91"/>
  <c r="ES64" i="91"/>
  <c r="ET64" i="91"/>
  <c r="EU64" i="91"/>
  <c r="EV64" i="91"/>
  <c r="CD65" i="91"/>
  <c r="CE65" i="91"/>
  <c r="CF65" i="91"/>
  <c r="CG65" i="91"/>
  <c r="CH65" i="91"/>
  <c r="CI65" i="91"/>
  <c r="CJ65" i="91"/>
  <c r="CK65" i="91"/>
  <c r="CL65" i="91"/>
  <c r="CM65" i="91"/>
  <c r="CO65" i="91"/>
  <c r="CP65" i="91"/>
  <c r="CQ65" i="91"/>
  <c r="CR65" i="91"/>
  <c r="CS65" i="91"/>
  <c r="CT65" i="91"/>
  <c r="CU65" i="91"/>
  <c r="CV65" i="91"/>
  <c r="CW65" i="91"/>
  <c r="CX65" i="91"/>
  <c r="CY65" i="91"/>
  <c r="CZ65" i="91"/>
  <c r="DA65" i="91"/>
  <c r="DB65" i="91"/>
  <c r="DC65" i="91"/>
  <c r="DD65" i="91"/>
  <c r="DE65" i="91"/>
  <c r="DF65" i="91"/>
  <c r="DG65" i="91"/>
  <c r="DH65" i="91"/>
  <c r="DI65" i="91"/>
  <c r="DJ65" i="91"/>
  <c r="DK65" i="91"/>
  <c r="DL65" i="91"/>
  <c r="DM65" i="91"/>
  <c r="DN65" i="91"/>
  <c r="DO65" i="91"/>
  <c r="DP65" i="91"/>
  <c r="DQ65" i="91"/>
  <c r="DR65" i="91"/>
  <c r="DS65" i="91"/>
  <c r="DT65" i="91"/>
  <c r="DU65" i="91"/>
  <c r="DV65" i="91"/>
  <c r="DW65" i="91"/>
  <c r="DX65" i="91"/>
  <c r="DY65" i="91"/>
  <c r="DZ65" i="91"/>
  <c r="EA65" i="91"/>
  <c r="EB65" i="91"/>
  <c r="EC65" i="91"/>
  <c r="ED65" i="91"/>
  <c r="EE65" i="91"/>
  <c r="EF65" i="91"/>
  <c r="EG65" i="91"/>
  <c r="EH65" i="91"/>
  <c r="EI65" i="91"/>
  <c r="EJ65" i="91"/>
  <c r="EK65" i="91"/>
  <c r="EL65" i="91"/>
  <c r="EM65" i="91"/>
  <c r="EN65" i="91"/>
  <c r="EO65" i="91"/>
  <c r="EP65" i="91"/>
  <c r="EQ65" i="91"/>
  <c r="ER65" i="91"/>
  <c r="ES65" i="91"/>
  <c r="ET65" i="91"/>
  <c r="EU65" i="91"/>
  <c r="EV65" i="91"/>
  <c r="CD66" i="91"/>
  <c r="CE66" i="91"/>
  <c r="CF66" i="91"/>
  <c r="CG66" i="91"/>
  <c r="CH66" i="91"/>
  <c r="CI66" i="91"/>
  <c r="CJ66" i="91"/>
  <c r="CK66" i="91"/>
  <c r="CL66" i="91"/>
  <c r="CM66" i="91"/>
  <c r="CO66" i="91"/>
  <c r="CP66" i="91"/>
  <c r="CQ66" i="91"/>
  <c r="CR66" i="91"/>
  <c r="CS66" i="91"/>
  <c r="CT66" i="91"/>
  <c r="CU66" i="91"/>
  <c r="CV66" i="91"/>
  <c r="CW66" i="91"/>
  <c r="CX66" i="91"/>
  <c r="CY66" i="91"/>
  <c r="CZ66" i="91"/>
  <c r="DA66" i="91"/>
  <c r="DB66" i="91"/>
  <c r="DC66" i="91"/>
  <c r="DD66" i="91"/>
  <c r="DE66" i="91"/>
  <c r="DF66" i="91"/>
  <c r="DG66" i="91"/>
  <c r="DH66" i="91"/>
  <c r="DI66" i="91"/>
  <c r="DJ66" i="91"/>
  <c r="DK66" i="91"/>
  <c r="DL66" i="91"/>
  <c r="DM66" i="91"/>
  <c r="DN66" i="91"/>
  <c r="DO66" i="91"/>
  <c r="DP66" i="91"/>
  <c r="DQ66" i="91"/>
  <c r="DR66" i="91"/>
  <c r="DS66" i="91"/>
  <c r="DT66" i="91"/>
  <c r="DU66" i="91"/>
  <c r="DV66" i="91"/>
  <c r="DW66" i="91"/>
  <c r="DX66" i="91"/>
  <c r="DY66" i="91"/>
  <c r="DZ66" i="91"/>
  <c r="EA66" i="91"/>
  <c r="EB66" i="91"/>
  <c r="EC66" i="91"/>
  <c r="ED66" i="91"/>
  <c r="EE66" i="91"/>
  <c r="EF66" i="91"/>
  <c r="EG66" i="91"/>
  <c r="EH66" i="91"/>
  <c r="EI66" i="91"/>
  <c r="EJ66" i="91"/>
  <c r="EK66" i="91"/>
  <c r="EL66" i="91"/>
  <c r="EM66" i="91"/>
  <c r="EN66" i="91"/>
  <c r="EO66" i="91"/>
  <c r="EP66" i="91"/>
  <c r="EQ66" i="91"/>
  <c r="ER66" i="91"/>
  <c r="ES66" i="91"/>
  <c r="ET66" i="91"/>
  <c r="EU66" i="91"/>
  <c r="EV66" i="91"/>
  <c r="Q47" i="92"/>
  <c r="R47" i="92"/>
  <c r="S47" i="92"/>
  <c r="AD47" i="92"/>
  <c r="AE47" i="92"/>
  <c r="AF47" i="92"/>
  <c r="AG47" i="92"/>
  <c r="AH47" i="92"/>
  <c r="AI47" i="92"/>
  <c r="AJ47" i="92"/>
  <c r="AK47" i="92"/>
  <c r="AL47" i="92"/>
  <c r="AM47" i="92"/>
  <c r="AN47" i="92"/>
  <c r="AO47" i="92"/>
  <c r="AP47" i="92"/>
  <c r="AQ47" i="92"/>
  <c r="AR47" i="92"/>
  <c r="AS47" i="92"/>
  <c r="AT47" i="92"/>
  <c r="AU47" i="92"/>
  <c r="Q48" i="92"/>
  <c r="R48" i="92"/>
  <c r="S48" i="92"/>
  <c r="AD48" i="92"/>
  <c r="AE48" i="92"/>
  <c r="AF48" i="92"/>
  <c r="AG48" i="92"/>
  <c r="AH48" i="92"/>
  <c r="AX48" i="92" s="1"/>
  <c r="AI48" i="92"/>
  <c r="AJ48" i="92"/>
  <c r="AZ48" i="92" s="1"/>
  <c r="AK48" i="92"/>
  <c r="AL48" i="92"/>
  <c r="AM48" i="92"/>
  <c r="AN48" i="92"/>
  <c r="AO48" i="92"/>
  <c r="AP48" i="92"/>
  <c r="AQ48" i="92"/>
  <c r="AR48" i="92"/>
  <c r="BE48" i="92" s="1"/>
  <c r="AS48" i="92"/>
  <c r="AT48" i="92"/>
  <c r="AU48" i="92"/>
  <c r="Q49" i="92"/>
  <c r="R49" i="92"/>
  <c r="S49" i="92"/>
  <c r="AD49" i="92"/>
  <c r="AE49" i="92"/>
  <c r="AF49" i="92"/>
  <c r="AG49" i="92"/>
  <c r="AH49" i="92"/>
  <c r="AI49" i="92"/>
  <c r="AJ49" i="92"/>
  <c r="AK49" i="92"/>
  <c r="AL49" i="92"/>
  <c r="AM49" i="92"/>
  <c r="AN49" i="92"/>
  <c r="AO49" i="92"/>
  <c r="AP49" i="92"/>
  <c r="AQ49" i="92"/>
  <c r="AR49" i="92"/>
  <c r="AS49" i="92"/>
  <c r="AT49" i="92"/>
  <c r="AU49" i="92"/>
  <c r="Q50" i="92"/>
  <c r="R50" i="92"/>
  <c r="S50" i="92"/>
  <c r="AD50" i="92"/>
  <c r="AE50" i="92"/>
  <c r="AF50" i="92"/>
  <c r="AG50" i="92"/>
  <c r="AH50" i="92"/>
  <c r="AI50" i="92"/>
  <c r="AJ50" i="92"/>
  <c r="AK50" i="92"/>
  <c r="AL50" i="92"/>
  <c r="AM50" i="92"/>
  <c r="AN50" i="92"/>
  <c r="BA50" i="92" s="1"/>
  <c r="AO50" i="92"/>
  <c r="AP50" i="92"/>
  <c r="AQ50" i="92"/>
  <c r="AR50" i="92"/>
  <c r="AS50" i="92"/>
  <c r="AT50" i="92"/>
  <c r="AU50" i="92"/>
  <c r="Q51" i="92"/>
  <c r="R51" i="92"/>
  <c r="S51" i="92"/>
  <c r="AD51" i="92"/>
  <c r="AE51" i="92"/>
  <c r="AF51" i="92"/>
  <c r="AG51" i="92"/>
  <c r="AH51" i="92"/>
  <c r="AI51" i="92"/>
  <c r="AY51" i="92" s="1"/>
  <c r="AJ51" i="92"/>
  <c r="AK51" i="92"/>
  <c r="AL51" i="92"/>
  <c r="AM51" i="92"/>
  <c r="AN51" i="92"/>
  <c r="AO51" i="92"/>
  <c r="AP51" i="92"/>
  <c r="AQ51" i="92"/>
  <c r="AR51" i="92"/>
  <c r="AS51" i="92"/>
  <c r="AT51" i="92"/>
  <c r="AU51" i="92"/>
  <c r="Q52" i="92"/>
  <c r="R52" i="92"/>
  <c r="S52" i="92"/>
  <c r="AD52" i="92"/>
  <c r="AE52" i="92"/>
  <c r="AF52" i="92"/>
  <c r="AG52" i="92"/>
  <c r="AH52" i="92"/>
  <c r="AI52" i="92"/>
  <c r="AJ52" i="92"/>
  <c r="AK52" i="92"/>
  <c r="AL52" i="92"/>
  <c r="AM52" i="92"/>
  <c r="AZ52" i="92" s="1"/>
  <c r="AN52" i="92"/>
  <c r="AO52" i="92"/>
  <c r="AP52" i="92"/>
  <c r="AQ52" i="92"/>
  <c r="AR52" i="92"/>
  <c r="AS52" i="92"/>
  <c r="AT52" i="92"/>
  <c r="BD52" i="92" s="1"/>
  <c r="AU52" i="92"/>
  <c r="BE52" i="92" s="1"/>
  <c r="Q53" i="92"/>
  <c r="R53" i="92"/>
  <c r="S53" i="92"/>
  <c r="AD53" i="92"/>
  <c r="AE53" i="92"/>
  <c r="AF53" i="92"/>
  <c r="AG53" i="92"/>
  <c r="AH53" i="92"/>
  <c r="AI53" i="92"/>
  <c r="AJ53" i="92"/>
  <c r="AK53" i="92"/>
  <c r="AL53" i="92"/>
  <c r="AM53" i="92"/>
  <c r="AN53" i="92"/>
  <c r="AO53" i="92"/>
  <c r="AP53" i="92"/>
  <c r="AQ53" i="92"/>
  <c r="AR53" i="92"/>
  <c r="AS53" i="92"/>
  <c r="AT53" i="92"/>
  <c r="AU53" i="92"/>
  <c r="Q54" i="92"/>
  <c r="R54" i="92"/>
  <c r="S54" i="92"/>
  <c r="AD54" i="92"/>
  <c r="AE54" i="92"/>
  <c r="AF54" i="92"/>
  <c r="AG54" i="92"/>
  <c r="AH54" i="92"/>
  <c r="AI54" i="92"/>
  <c r="AJ54" i="92"/>
  <c r="AK54" i="92"/>
  <c r="AL54" i="92"/>
  <c r="AM54" i="92"/>
  <c r="AN54" i="92"/>
  <c r="AO54" i="92"/>
  <c r="AP54" i="92"/>
  <c r="AQ54" i="92"/>
  <c r="AR54" i="92"/>
  <c r="AS54" i="92"/>
  <c r="AT54" i="92"/>
  <c r="AU54" i="92"/>
  <c r="Q55" i="92"/>
  <c r="R55" i="92"/>
  <c r="S55" i="92"/>
  <c r="AD55" i="92"/>
  <c r="AE55" i="92"/>
  <c r="AF55" i="92"/>
  <c r="AG55" i="92"/>
  <c r="AH55" i="92"/>
  <c r="AI55" i="92"/>
  <c r="AJ55" i="92"/>
  <c r="AK55" i="92"/>
  <c r="AL55" i="92"/>
  <c r="AM55" i="92"/>
  <c r="AN55" i="92"/>
  <c r="AO55" i="92"/>
  <c r="AP55" i="92"/>
  <c r="AQ55" i="92"/>
  <c r="AR55" i="92"/>
  <c r="AS55" i="92"/>
  <c r="AT55" i="92"/>
  <c r="AU55" i="92"/>
  <c r="Q56" i="92"/>
  <c r="R56" i="92"/>
  <c r="S56" i="92"/>
  <c r="AD56" i="92"/>
  <c r="AE56" i="92"/>
  <c r="AF56" i="92"/>
  <c r="AG56" i="92"/>
  <c r="AH56" i="92"/>
  <c r="AI56" i="92"/>
  <c r="AJ56" i="92"/>
  <c r="AK56" i="92"/>
  <c r="AL56" i="92"/>
  <c r="AM56" i="92"/>
  <c r="AN56" i="92"/>
  <c r="AO56" i="92"/>
  <c r="AP56" i="92"/>
  <c r="AQ56" i="92"/>
  <c r="AR56" i="92"/>
  <c r="AS56" i="92"/>
  <c r="AT56" i="92"/>
  <c r="AU56" i="92"/>
  <c r="Q57" i="92"/>
  <c r="R57" i="92"/>
  <c r="S57" i="92"/>
  <c r="AD57" i="92"/>
  <c r="AE57" i="92"/>
  <c r="AF57" i="92"/>
  <c r="AG57" i="92"/>
  <c r="AH57" i="92"/>
  <c r="AI57" i="92"/>
  <c r="AJ57" i="92"/>
  <c r="AK57" i="92"/>
  <c r="AL57" i="92"/>
  <c r="AM57" i="92"/>
  <c r="AN57" i="92"/>
  <c r="AO57" i="92"/>
  <c r="AP57" i="92"/>
  <c r="AQ57" i="92"/>
  <c r="AR57" i="92"/>
  <c r="AS57" i="92"/>
  <c r="AT57" i="92"/>
  <c r="AU57" i="92"/>
  <c r="Q58" i="92"/>
  <c r="R58" i="92"/>
  <c r="S58" i="92"/>
  <c r="AD58" i="92"/>
  <c r="AE58" i="92"/>
  <c r="AF58" i="92"/>
  <c r="AG58" i="92"/>
  <c r="AH58" i="92"/>
  <c r="AI58" i="92"/>
  <c r="AJ58" i="92"/>
  <c r="AK58" i="92"/>
  <c r="AL58" i="92"/>
  <c r="AM58" i="92"/>
  <c r="AN58" i="92"/>
  <c r="BA58" i="92" s="1"/>
  <c r="AO58" i="92"/>
  <c r="AP58" i="92"/>
  <c r="AQ58" i="92"/>
  <c r="AR58" i="92"/>
  <c r="AS58" i="92"/>
  <c r="AT58" i="92"/>
  <c r="AU58" i="92"/>
  <c r="Q59" i="92"/>
  <c r="R59" i="92"/>
  <c r="S59" i="92"/>
  <c r="AD59" i="92"/>
  <c r="AE59" i="92"/>
  <c r="AF59" i="92"/>
  <c r="AG59" i="92"/>
  <c r="AH59" i="92"/>
  <c r="AI59" i="92"/>
  <c r="AJ59" i="92"/>
  <c r="AK59" i="92"/>
  <c r="AL59" i="92"/>
  <c r="AM59" i="92"/>
  <c r="AN59" i="92"/>
  <c r="AO59" i="92"/>
  <c r="AP59" i="92"/>
  <c r="AQ59" i="92"/>
  <c r="AR59" i="92"/>
  <c r="AS59" i="92"/>
  <c r="AT59" i="92"/>
  <c r="AU59" i="92"/>
  <c r="E13" i="187"/>
  <c r="AG99" i="135"/>
  <c r="AH99" i="135"/>
  <c r="AI99" i="135"/>
  <c r="AJ99" i="135"/>
  <c r="AK99" i="135"/>
  <c r="AL99" i="135"/>
  <c r="AM99" i="135"/>
  <c r="AN99" i="135"/>
  <c r="AO99" i="135"/>
  <c r="AP99" i="135"/>
  <c r="AQ99" i="135"/>
  <c r="AR99" i="135"/>
  <c r="AS99" i="135"/>
  <c r="AT99" i="135"/>
  <c r="AU99" i="135"/>
  <c r="AV99" i="135"/>
  <c r="AW99" i="135"/>
  <c r="AX99" i="135"/>
  <c r="AY99" i="135"/>
  <c r="AZ99" i="135"/>
  <c r="AG100" i="135"/>
  <c r="AH100" i="135"/>
  <c r="AI100" i="135"/>
  <c r="AJ100" i="135"/>
  <c r="AK100" i="135"/>
  <c r="AL100" i="135"/>
  <c r="AM100" i="135"/>
  <c r="AN100" i="135"/>
  <c r="AO100" i="135"/>
  <c r="AP100" i="135"/>
  <c r="AQ100" i="135"/>
  <c r="AR100" i="135"/>
  <c r="AS100" i="135"/>
  <c r="AT100" i="135"/>
  <c r="AU100" i="135"/>
  <c r="AV100" i="135"/>
  <c r="AW100" i="135"/>
  <c r="AX100" i="135"/>
  <c r="AY100" i="135"/>
  <c r="AZ100" i="135"/>
  <c r="AG101" i="135"/>
  <c r="AH101" i="135"/>
  <c r="AI101" i="135"/>
  <c r="AJ101" i="135"/>
  <c r="AK101" i="135"/>
  <c r="AL101" i="135"/>
  <c r="AM101" i="135"/>
  <c r="AN101" i="135"/>
  <c r="AO101" i="135"/>
  <c r="AP101" i="135"/>
  <c r="AQ101" i="135"/>
  <c r="AR101" i="135"/>
  <c r="AS101" i="135"/>
  <c r="AT101" i="135"/>
  <c r="AU101" i="135"/>
  <c r="AV101" i="135"/>
  <c r="AW101" i="135"/>
  <c r="AX101" i="135"/>
  <c r="AY101" i="135"/>
  <c r="AZ101" i="135"/>
  <c r="AG102" i="135"/>
  <c r="AH102" i="135"/>
  <c r="AI102" i="135"/>
  <c r="AJ102" i="135"/>
  <c r="AK102" i="135"/>
  <c r="AL102" i="135"/>
  <c r="AM102" i="135"/>
  <c r="AN102" i="135"/>
  <c r="AO102" i="135"/>
  <c r="AP102" i="135"/>
  <c r="AQ102" i="135"/>
  <c r="AR102" i="135"/>
  <c r="AS102" i="135"/>
  <c r="AT102" i="135"/>
  <c r="AU102" i="135"/>
  <c r="AV102" i="135"/>
  <c r="AW102" i="135"/>
  <c r="AX102" i="135"/>
  <c r="AY102" i="135"/>
  <c r="AZ102" i="135"/>
  <c r="AG104" i="135"/>
  <c r="AH104" i="135"/>
  <c r="AI104" i="135"/>
  <c r="AJ104" i="135"/>
  <c r="AK104" i="135"/>
  <c r="AL104" i="135"/>
  <c r="AM104" i="135"/>
  <c r="AN104" i="135"/>
  <c r="AO104" i="135"/>
  <c r="AP104" i="135"/>
  <c r="AQ104" i="135"/>
  <c r="AR104" i="135"/>
  <c r="AS104" i="135"/>
  <c r="AT104" i="135"/>
  <c r="AU104" i="135"/>
  <c r="AV104" i="135"/>
  <c r="AW104" i="135"/>
  <c r="AX104" i="135"/>
  <c r="AY104" i="135"/>
  <c r="AZ104" i="135"/>
  <c r="AG105" i="135"/>
  <c r="AH105" i="135"/>
  <c r="AI105" i="135"/>
  <c r="AJ105" i="135"/>
  <c r="AK105" i="135"/>
  <c r="AL105" i="135"/>
  <c r="AM105" i="135"/>
  <c r="AN105" i="135"/>
  <c r="AO105" i="135"/>
  <c r="AP105" i="135"/>
  <c r="AQ105" i="135"/>
  <c r="AR105" i="135"/>
  <c r="AS105" i="135"/>
  <c r="AT105" i="135"/>
  <c r="AU105" i="135"/>
  <c r="AV105" i="135"/>
  <c r="AW105" i="135"/>
  <c r="AX105" i="135"/>
  <c r="AY105" i="135"/>
  <c r="AZ105" i="135"/>
  <c r="AG107" i="135"/>
  <c r="AH107" i="135"/>
  <c r="AI107" i="135"/>
  <c r="AJ107" i="135"/>
  <c r="AK107" i="135"/>
  <c r="AL107" i="135"/>
  <c r="AM107" i="135"/>
  <c r="AN107" i="135"/>
  <c r="AO107" i="135"/>
  <c r="AP107" i="135"/>
  <c r="AQ107" i="135"/>
  <c r="AR107" i="135"/>
  <c r="AS107" i="135"/>
  <c r="AT107" i="135"/>
  <c r="AU107" i="135"/>
  <c r="AV107" i="135"/>
  <c r="AW107" i="135"/>
  <c r="AX107" i="135"/>
  <c r="AY107" i="135"/>
  <c r="AZ107" i="135"/>
  <c r="AG108" i="135"/>
  <c r="AH108" i="135"/>
  <c r="AI108" i="135"/>
  <c r="AJ108" i="135"/>
  <c r="AK108" i="135"/>
  <c r="AL108" i="135"/>
  <c r="AM108" i="135"/>
  <c r="AN108" i="135"/>
  <c r="AO108" i="135"/>
  <c r="AP108" i="135"/>
  <c r="AQ108" i="135"/>
  <c r="AR108" i="135"/>
  <c r="AS108" i="135"/>
  <c r="AT108" i="135"/>
  <c r="AU108" i="135"/>
  <c r="AV108" i="135"/>
  <c r="AW108" i="135"/>
  <c r="AX108" i="135"/>
  <c r="AY108" i="135"/>
  <c r="AZ108" i="135"/>
  <c r="AG109" i="135"/>
  <c r="AH109" i="135"/>
  <c r="AI109" i="135"/>
  <c r="AJ109" i="135"/>
  <c r="AK109" i="135"/>
  <c r="AL109" i="135"/>
  <c r="AM109" i="135"/>
  <c r="AN109" i="135"/>
  <c r="AO109" i="135"/>
  <c r="AP109" i="135"/>
  <c r="AQ109" i="135"/>
  <c r="AR109" i="135"/>
  <c r="AS109" i="135"/>
  <c r="AT109" i="135"/>
  <c r="AU109" i="135"/>
  <c r="AV109" i="135"/>
  <c r="AW109" i="135"/>
  <c r="AX109" i="135"/>
  <c r="AY109" i="135"/>
  <c r="AZ109" i="135"/>
  <c r="AG111" i="135"/>
  <c r="AH111" i="135"/>
  <c r="AI111" i="135"/>
  <c r="AJ111" i="135"/>
  <c r="AK111" i="135"/>
  <c r="AL111" i="135"/>
  <c r="AM111" i="135"/>
  <c r="AN111" i="135"/>
  <c r="AO111" i="135"/>
  <c r="AP111" i="135"/>
  <c r="AQ111" i="135"/>
  <c r="AR111" i="135"/>
  <c r="AS111" i="135"/>
  <c r="AT111" i="135"/>
  <c r="AU111" i="135"/>
  <c r="AV111" i="135"/>
  <c r="AW111" i="135"/>
  <c r="AX111" i="135"/>
  <c r="AY111" i="135"/>
  <c r="AZ111" i="135"/>
  <c r="AG112" i="135"/>
  <c r="AH112" i="135"/>
  <c r="AI112" i="135"/>
  <c r="AJ112" i="135"/>
  <c r="AK112" i="135"/>
  <c r="AL112" i="135"/>
  <c r="AM112" i="135"/>
  <c r="AN112" i="135"/>
  <c r="AO112" i="135"/>
  <c r="AP112" i="135"/>
  <c r="AQ112" i="135"/>
  <c r="AR112" i="135"/>
  <c r="AS112" i="135"/>
  <c r="AT112" i="135"/>
  <c r="AU112" i="135"/>
  <c r="AV112" i="135"/>
  <c r="AW112" i="135"/>
  <c r="AX112" i="135"/>
  <c r="AY112" i="135"/>
  <c r="AZ112" i="135"/>
  <c r="AG113" i="135"/>
  <c r="AH113" i="135"/>
  <c r="AI113" i="135"/>
  <c r="AJ113" i="135"/>
  <c r="AK113" i="135"/>
  <c r="AL113" i="135"/>
  <c r="AM113" i="135"/>
  <c r="AN113" i="135"/>
  <c r="AO113" i="135"/>
  <c r="AP113" i="135"/>
  <c r="AQ113" i="135"/>
  <c r="AR113" i="135"/>
  <c r="AS113" i="135"/>
  <c r="AT113" i="135"/>
  <c r="AU113" i="135"/>
  <c r="AV113" i="135"/>
  <c r="AW113" i="135"/>
  <c r="AX113" i="135"/>
  <c r="AY113" i="135"/>
  <c r="AZ113" i="135"/>
  <c r="AG115" i="135"/>
  <c r="AH115" i="135"/>
  <c r="AI115" i="135"/>
  <c r="AJ115" i="135"/>
  <c r="AK115" i="135"/>
  <c r="AL115" i="135"/>
  <c r="AM115" i="135"/>
  <c r="AN115" i="135"/>
  <c r="AO115" i="135"/>
  <c r="AP115" i="135"/>
  <c r="AQ115" i="135"/>
  <c r="AR115" i="135"/>
  <c r="AS115" i="135"/>
  <c r="AT115" i="135"/>
  <c r="AU115" i="135"/>
  <c r="AV115" i="135"/>
  <c r="AW115" i="135"/>
  <c r="AX115" i="135"/>
  <c r="AY115" i="135"/>
  <c r="AZ115" i="135"/>
  <c r="AG116" i="135"/>
  <c r="AH116" i="135"/>
  <c r="AI116" i="135"/>
  <c r="AJ116" i="135"/>
  <c r="AK116" i="135"/>
  <c r="AL116" i="135"/>
  <c r="AM116" i="135"/>
  <c r="AN116" i="135"/>
  <c r="AO116" i="135"/>
  <c r="AP116" i="135"/>
  <c r="AQ116" i="135"/>
  <c r="AR116" i="135"/>
  <c r="AS116" i="135"/>
  <c r="AT116" i="135"/>
  <c r="AU116" i="135"/>
  <c r="AV116" i="135"/>
  <c r="AW116" i="135"/>
  <c r="AX116" i="135"/>
  <c r="AY116" i="135"/>
  <c r="AZ116" i="135"/>
  <c r="AG117" i="135"/>
  <c r="AH117" i="135"/>
  <c r="AI117" i="135"/>
  <c r="AJ117" i="135"/>
  <c r="AK117" i="135"/>
  <c r="AL117" i="135"/>
  <c r="AM117" i="135"/>
  <c r="AN117" i="135"/>
  <c r="AO117" i="135"/>
  <c r="AP117" i="135"/>
  <c r="AQ117" i="135"/>
  <c r="AR117" i="135"/>
  <c r="AS117" i="135"/>
  <c r="AT117" i="135"/>
  <c r="AU117" i="135"/>
  <c r="AV117" i="135"/>
  <c r="AW117" i="135"/>
  <c r="AX117" i="135"/>
  <c r="AY117" i="135"/>
  <c r="AZ117" i="135"/>
  <c r="AG118" i="135"/>
  <c r="AH118" i="135"/>
  <c r="AI118" i="135"/>
  <c r="AJ118" i="135"/>
  <c r="AK118" i="135"/>
  <c r="AL118" i="135"/>
  <c r="AM118" i="135"/>
  <c r="AN118" i="135"/>
  <c r="AO118" i="135"/>
  <c r="AP118" i="135"/>
  <c r="AQ118" i="135"/>
  <c r="AR118" i="135"/>
  <c r="AS118" i="135"/>
  <c r="AT118" i="135"/>
  <c r="AU118" i="135"/>
  <c r="AV118" i="135"/>
  <c r="AW118" i="135"/>
  <c r="AX118" i="135"/>
  <c r="AY118" i="135"/>
  <c r="AZ118" i="135"/>
  <c r="CM74" i="15"/>
  <c r="CZ52" i="15"/>
  <c r="BK57" i="194"/>
  <c r="BJ57" i="194"/>
  <c r="BI57" i="194"/>
  <c r="BH57" i="194"/>
  <c r="BG57" i="194"/>
  <c r="BF57" i="194"/>
  <c r="BE57" i="194"/>
  <c r="BD57" i="194"/>
  <c r="BC57" i="194"/>
  <c r="BB57" i="194"/>
  <c r="BA57" i="194"/>
  <c r="AZ57" i="194"/>
  <c r="AX57" i="194"/>
  <c r="AW57" i="194"/>
  <c r="AV57" i="194"/>
  <c r="AU57" i="194"/>
  <c r="AT57" i="194"/>
  <c r="AS57" i="194"/>
  <c r="AR57" i="194"/>
  <c r="AQ57" i="194"/>
  <c r="AP57" i="194"/>
  <c r="AO57" i="194"/>
  <c r="AN57" i="194"/>
  <c r="AM57" i="194"/>
  <c r="BK56" i="194"/>
  <c r="BJ56" i="194"/>
  <c r="BI56" i="194"/>
  <c r="BH56" i="194"/>
  <c r="BG56" i="194"/>
  <c r="BF56" i="194"/>
  <c r="BE56" i="194"/>
  <c r="BD56" i="194"/>
  <c r="BC56" i="194"/>
  <c r="BB56" i="194"/>
  <c r="BA56" i="194"/>
  <c r="AZ56" i="194"/>
  <c r="AX56" i="194"/>
  <c r="AW56" i="194"/>
  <c r="AV56" i="194"/>
  <c r="AU56" i="194"/>
  <c r="AT56" i="194"/>
  <c r="AS56" i="194"/>
  <c r="AR56" i="194"/>
  <c r="AQ56" i="194"/>
  <c r="AP56" i="194"/>
  <c r="AO56" i="194"/>
  <c r="AN56" i="194"/>
  <c r="AM56" i="194"/>
  <c r="BK55" i="194"/>
  <c r="BJ55" i="194"/>
  <c r="BI55" i="194"/>
  <c r="BH55" i="194"/>
  <c r="BG55" i="194"/>
  <c r="BF55" i="194"/>
  <c r="BE55" i="194"/>
  <c r="BD55" i="194"/>
  <c r="BC55" i="194"/>
  <c r="BB55" i="194"/>
  <c r="BA55" i="194"/>
  <c r="AZ55" i="194"/>
  <c r="AX55" i="194"/>
  <c r="AW55" i="194"/>
  <c r="AV55" i="194"/>
  <c r="AU55" i="194"/>
  <c r="AT55" i="194"/>
  <c r="AS55" i="194"/>
  <c r="AR55" i="194"/>
  <c r="AQ55" i="194"/>
  <c r="AP55" i="194"/>
  <c r="AO55" i="194"/>
  <c r="AN55" i="194"/>
  <c r="AM55" i="194"/>
  <c r="BK53" i="194"/>
  <c r="BJ53" i="194"/>
  <c r="BI53" i="194"/>
  <c r="BH53" i="194"/>
  <c r="BG53" i="194"/>
  <c r="BF53" i="194"/>
  <c r="BE53" i="194"/>
  <c r="BD53" i="194"/>
  <c r="BC53" i="194"/>
  <c r="BB53" i="194"/>
  <c r="BA53" i="194"/>
  <c r="AZ53" i="194"/>
  <c r="AX53" i="194"/>
  <c r="AW53" i="194"/>
  <c r="AV53" i="194"/>
  <c r="AU53" i="194"/>
  <c r="AT53" i="194"/>
  <c r="AS53" i="194"/>
  <c r="AR53" i="194"/>
  <c r="AQ53" i="194"/>
  <c r="AP53" i="194"/>
  <c r="AO53" i="194"/>
  <c r="AN53" i="194"/>
  <c r="AM53" i="194"/>
  <c r="BK52" i="194"/>
  <c r="BJ52" i="194"/>
  <c r="BI52" i="194"/>
  <c r="BH52" i="194"/>
  <c r="BG52" i="194"/>
  <c r="BF52" i="194"/>
  <c r="BE52" i="194"/>
  <c r="BD52" i="194"/>
  <c r="BC52" i="194"/>
  <c r="BB52" i="194"/>
  <c r="BA52" i="194"/>
  <c r="AZ52" i="194"/>
  <c r="AX52" i="194"/>
  <c r="AW52" i="194"/>
  <c r="AV52" i="194"/>
  <c r="AU52" i="194"/>
  <c r="AT52" i="194"/>
  <c r="AS52" i="194"/>
  <c r="AR52" i="194"/>
  <c r="AQ52" i="194"/>
  <c r="AP52" i="194"/>
  <c r="AO52" i="194"/>
  <c r="AN52" i="194"/>
  <c r="AM52" i="194"/>
  <c r="BK51" i="194"/>
  <c r="BJ51" i="194"/>
  <c r="BI51" i="194"/>
  <c r="BH51" i="194"/>
  <c r="BG51" i="194"/>
  <c r="BF51" i="194"/>
  <c r="BE51" i="194"/>
  <c r="BD51" i="194"/>
  <c r="BC51" i="194"/>
  <c r="BB51" i="194"/>
  <c r="BA51" i="194"/>
  <c r="AZ51" i="194"/>
  <c r="AX51" i="194"/>
  <c r="AW51" i="194"/>
  <c r="AV51" i="194"/>
  <c r="AU51" i="194"/>
  <c r="AT51" i="194"/>
  <c r="AS51" i="194"/>
  <c r="AR51" i="194"/>
  <c r="AQ51" i="194"/>
  <c r="AP51" i="194"/>
  <c r="AO51" i="194"/>
  <c r="AN51" i="194"/>
  <c r="AM51" i="194"/>
  <c r="BK50" i="194"/>
  <c r="BJ50" i="194"/>
  <c r="BI50" i="194"/>
  <c r="BH50" i="194"/>
  <c r="BG50" i="194"/>
  <c r="BF50" i="194"/>
  <c r="BE50" i="194"/>
  <c r="BD50" i="194"/>
  <c r="BC50" i="194"/>
  <c r="BB50" i="194"/>
  <c r="BA50" i="194"/>
  <c r="AZ50" i="194"/>
  <c r="AX50" i="194"/>
  <c r="AW50" i="194"/>
  <c r="AV50" i="194"/>
  <c r="AU50" i="194"/>
  <c r="AT50" i="194"/>
  <c r="AS50" i="194"/>
  <c r="AR50" i="194"/>
  <c r="AQ50" i="194"/>
  <c r="AP50" i="194"/>
  <c r="AO50" i="194"/>
  <c r="AN50" i="194"/>
  <c r="AM50" i="194"/>
  <c r="BK49" i="194"/>
  <c r="BJ49" i="194"/>
  <c r="BI49" i="194"/>
  <c r="BH49" i="194"/>
  <c r="BG49" i="194"/>
  <c r="BF49" i="194"/>
  <c r="BE49" i="194"/>
  <c r="BD49" i="194"/>
  <c r="BC49" i="194"/>
  <c r="BB49" i="194"/>
  <c r="BA49" i="194"/>
  <c r="AZ49" i="194"/>
  <c r="AX49" i="194"/>
  <c r="AW49" i="194"/>
  <c r="AV49" i="194"/>
  <c r="AU49" i="194"/>
  <c r="AT49" i="194"/>
  <c r="AS49" i="194"/>
  <c r="AR49" i="194"/>
  <c r="AQ49" i="194"/>
  <c r="AP49" i="194"/>
  <c r="AO49" i="194"/>
  <c r="AN49" i="194"/>
  <c r="AM49" i="194"/>
  <c r="BK47" i="194"/>
  <c r="BJ47" i="194"/>
  <c r="BI47" i="194"/>
  <c r="BH47" i="194"/>
  <c r="BG47" i="194"/>
  <c r="BF47" i="194"/>
  <c r="BE47" i="194"/>
  <c r="BD47" i="194"/>
  <c r="BC47" i="194"/>
  <c r="BB47" i="194"/>
  <c r="BA47" i="194"/>
  <c r="AZ47" i="194"/>
  <c r="AX47" i="194"/>
  <c r="AW47" i="194"/>
  <c r="AV47" i="194"/>
  <c r="AU47" i="194"/>
  <c r="AT47" i="194"/>
  <c r="AS47" i="194"/>
  <c r="AR47" i="194"/>
  <c r="AQ47" i="194"/>
  <c r="AP47" i="194"/>
  <c r="AO47" i="194"/>
  <c r="AN47" i="194"/>
  <c r="AM47" i="194"/>
  <c r="BK46" i="194"/>
  <c r="BJ46" i="194"/>
  <c r="BI46" i="194"/>
  <c r="BH46" i="194"/>
  <c r="BG46" i="194"/>
  <c r="BF46" i="194"/>
  <c r="BE46" i="194"/>
  <c r="BD46" i="194"/>
  <c r="BC46" i="194"/>
  <c r="BB46" i="194"/>
  <c r="BA46" i="194"/>
  <c r="AZ46" i="194"/>
  <c r="AX46" i="194"/>
  <c r="AW46" i="194"/>
  <c r="AV46" i="194"/>
  <c r="AU46" i="194"/>
  <c r="AT46" i="194"/>
  <c r="AS46" i="194"/>
  <c r="AR46" i="194"/>
  <c r="AQ46" i="194"/>
  <c r="AP46" i="194"/>
  <c r="AO46" i="194"/>
  <c r="AN46" i="194"/>
  <c r="AM46" i="194"/>
  <c r="BK45" i="194"/>
  <c r="BJ45" i="194"/>
  <c r="BI45" i="194"/>
  <c r="BH45" i="194"/>
  <c r="BG45" i="194"/>
  <c r="BF45" i="194"/>
  <c r="BE45" i="194"/>
  <c r="BD45" i="194"/>
  <c r="BC45" i="194"/>
  <c r="BB45" i="194"/>
  <c r="BA45" i="194"/>
  <c r="AZ45" i="194"/>
  <c r="AX45" i="194"/>
  <c r="AW45" i="194"/>
  <c r="AV45" i="194"/>
  <c r="AU45" i="194"/>
  <c r="AT45" i="194"/>
  <c r="AS45" i="194"/>
  <c r="AR45" i="194"/>
  <c r="AQ45" i="194"/>
  <c r="AP45" i="194"/>
  <c r="AO45" i="194"/>
  <c r="AN45" i="194"/>
  <c r="AM45" i="194"/>
  <c r="BK43" i="194"/>
  <c r="BJ43" i="194"/>
  <c r="BI43" i="194"/>
  <c r="BH43" i="194"/>
  <c r="BG43" i="194"/>
  <c r="BF43" i="194"/>
  <c r="BE43" i="194"/>
  <c r="BD43" i="194"/>
  <c r="BC43" i="194"/>
  <c r="BB43" i="194"/>
  <c r="BA43" i="194"/>
  <c r="AZ43" i="194"/>
  <c r="AX43" i="194"/>
  <c r="AW43" i="194"/>
  <c r="AV43" i="194"/>
  <c r="AU43" i="194"/>
  <c r="AT43" i="194"/>
  <c r="AS43" i="194"/>
  <c r="AR43" i="194"/>
  <c r="AQ43" i="194"/>
  <c r="AP43" i="194"/>
  <c r="AO43" i="194"/>
  <c r="AN43" i="194"/>
  <c r="AM43" i="194"/>
  <c r="BK42" i="194"/>
  <c r="BJ42" i="194"/>
  <c r="BI42" i="194"/>
  <c r="BH42" i="194"/>
  <c r="BG42" i="194"/>
  <c r="BF42" i="194"/>
  <c r="BE42" i="194"/>
  <c r="BD42" i="194"/>
  <c r="BC42" i="194"/>
  <c r="BB42" i="194"/>
  <c r="BA42" i="194"/>
  <c r="AZ42" i="194"/>
  <c r="AX42" i="194"/>
  <c r="AW42" i="194"/>
  <c r="AV42" i="194"/>
  <c r="AU42" i="194"/>
  <c r="AT42" i="194"/>
  <c r="AS42" i="194"/>
  <c r="AR42" i="194"/>
  <c r="AQ42" i="194"/>
  <c r="AP42" i="194"/>
  <c r="AO42" i="194"/>
  <c r="AN42" i="194"/>
  <c r="AM42" i="194"/>
  <c r="BK40" i="194"/>
  <c r="BJ40" i="194"/>
  <c r="BI40" i="194"/>
  <c r="BH40" i="194"/>
  <c r="BG40" i="194"/>
  <c r="BF40" i="194"/>
  <c r="BE40" i="194"/>
  <c r="BD40" i="194"/>
  <c r="BC40" i="194"/>
  <c r="BB40" i="194"/>
  <c r="BA40" i="194"/>
  <c r="AZ40" i="194"/>
  <c r="AX40" i="194"/>
  <c r="AW40" i="194"/>
  <c r="AV40" i="194"/>
  <c r="AU40" i="194"/>
  <c r="AT40" i="194"/>
  <c r="AS40" i="194"/>
  <c r="AR40" i="194"/>
  <c r="AQ40" i="194"/>
  <c r="AP40" i="194"/>
  <c r="AO40" i="194"/>
  <c r="AN40" i="194"/>
  <c r="AM40" i="194"/>
  <c r="BK39" i="194"/>
  <c r="BJ39" i="194"/>
  <c r="BI39" i="194"/>
  <c r="BH39" i="194"/>
  <c r="BG39" i="194"/>
  <c r="BF39" i="194"/>
  <c r="BE39" i="194"/>
  <c r="BD39" i="194"/>
  <c r="BC39" i="194"/>
  <c r="BB39" i="194"/>
  <c r="BA39" i="194"/>
  <c r="AZ39" i="194"/>
  <c r="AX39" i="194"/>
  <c r="AW39" i="194"/>
  <c r="AV39" i="194"/>
  <c r="AU39" i="194"/>
  <c r="AT39" i="194"/>
  <c r="AS39" i="194"/>
  <c r="AR39" i="194"/>
  <c r="AQ39" i="194"/>
  <c r="AP39" i="194"/>
  <c r="AO39" i="194"/>
  <c r="AN39" i="194"/>
  <c r="AM39" i="194"/>
  <c r="BK38" i="194"/>
  <c r="BJ38" i="194"/>
  <c r="BI38" i="194"/>
  <c r="BH38" i="194"/>
  <c r="BG38" i="194"/>
  <c r="BF38" i="194"/>
  <c r="BE38" i="194"/>
  <c r="BD38" i="194"/>
  <c r="BC38" i="194"/>
  <c r="BB38" i="194"/>
  <c r="BA38" i="194"/>
  <c r="AZ38" i="194"/>
  <c r="AX38" i="194"/>
  <c r="AW38" i="194"/>
  <c r="AV38" i="194"/>
  <c r="AU38" i="194"/>
  <c r="AT38" i="194"/>
  <c r="AS38" i="194"/>
  <c r="AR38" i="194"/>
  <c r="AQ38" i="194"/>
  <c r="AP38" i="194"/>
  <c r="AO38" i="194"/>
  <c r="AN38" i="194"/>
  <c r="AM38" i="194"/>
  <c r="BK37" i="194"/>
  <c r="BJ37" i="194"/>
  <c r="BI37" i="194"/>
  <c r="BH37" i="194"/>
  <c r="BG37" i="194"/>
  <c r="BF37" i="194"/>
  <c r="BE37" i="194"/>
  <c r="BD37" i="194"/>
  <c r="BC37" i="194"/>
  <c r="BB37" i="194"/>
  <c r="BA37" i="194"/>
  <c r="AZ37" i="194"/>
  <c r="AX37" i="194"/>
  <c r="AW37" i="194"/>
  <c r="AV37" i="194"/>
  <c r="AU37" i="194"/>
  <c r="AT37" i="194"/>
  <c r="AS37" i="194"/>
  <c r="AR37" i="194"/>
  <c r="AQ37" i="194"/>
  <c r="AP37" i="194"/>
  <c r="AO37" i="194"/>
  <c r="AN37" i="194"/>
  <c r="AM37" i="194"/>
  <c r="AT27" i="194"/>
  <c r="AS27" i="194"/>
  <c r="AR27" i="194"/>
  <c r="AQ27" i="194"/>
  <c r="AP27" i="194"/>
  <c r="AO27" i="194"/>
  <c r="AN27" i="194"/>
  <c r="AM27" i="194"/>
  <c r="AL27" i="194"/>
  <c r="AK27" i="194"/>
  <c r="AJ27" i="194"/>
  <c r="AI27" i="194"/>
  <c r="AG27" i="194"/>
  <c r="AF27" i="194"/>
  <c r="AE27" i="194"/>
  <c r="AD27" i="194"/>
  <c r="AC27" i="194"/>
  <c r="AB27" i="194"/>
  <c r="Z27" i="194"/>
  <c r="Y27" i="194"/>
  <c r="X27" i="194"/>
  <c r="W27" i="194"/>
  <c r="V27" i="194"/>
  <c r="U27" i="194"/>
  <c r="AT26" i="194"/>
  <c r="AS26" i="194"/>
  <c r="AR26" i="194"/>
  <c r="AQ26" i="194"/>
  <c r="AP26" i="194"/>
  <c r="AO26" i="194"/>
  <c r="AN26" i="194"/>
  <c r="AM26" i="194"/>
  <c r="AL26" i="194"/>
  <c r="AK26" i="194"/>
  <c r="AJ26" i="194"/>
  <c r="AI26" i="194"/>
  <c r="AG26" i="194"/>
  <c r="AF26" i="194"/>
  <c r="AE26" i="194"/>
  <c r="AD26" i="194"/>
  <c r="AC26" i="194"/>
  <c r="AB26" i="194"/>
  <c r="Z26" i="194"/>
  <c r="Y26" i="194"/>
  <c r="X26" i="194"/>
  <c r="W26" i="194"/>
  <c r="V26" i="194"/>
  <c r="U26" i="194"/>
  <c r="AT25" i="194"/>
  <c r="AS25" i="194"/>
  <c r="AR25" i="194"/>
  <c r="AQ25" i="194"/>
  <c r="AP25" i="194"/>
  <c r="AO25" i="194"/>
  <c r="AN25" i="194"/>
  <c r="AM25" i="194"/>
  <c r="AL25" i="194"/>
  <c r="AK25" i="194"/>
  <c r="AJ25" i="194"/>
  <c r="AI25" i="194"/>
  <c r="AG25" i="194"/>
  <c r="AF25" i="194"/>
  <c r="AE25" i="194"/>
  <c r="AD25" i="194"/>
  <c r="AC25" i="194"/>
  <c r="AB25" i="194"/>
  <c r="Z25" i="194"/>
  <c r="Y25" i="194"/>
  <c r="X25" i="194"/>
  <c r="W25" i="194"/>
  <c r="V25" i="194"/>
  <c r="U25" i="194"/>
  <c r="AT24" i="194"/>
  <c r="AS24" i="194"/>
  <c r="AR24" i="194"/>
  <c r="AQ24" i="194"/>
  <c r="AP24" i="194"/>
  <c r="AO24" i="194"/>
  <c r="AN24" i="194"/>
  <c r="AM24" i="194"/>
  <c r="AL24" i="194"/>
  <c r="AK24" i="194"/>
  <c r="AJ24" i="194"/>
  <c r="AI24" i="194"/>
  <c r="AG24" i="194"/>
  <c r="AF24" i="194"/>
  <c r="AE24" i="194"/>
  <c r="AD24" i="194"/>
  <c r="AC24" i="194"/>
  <c r="AB24" i="194"/>
  <c r="Z24" i="194"/>
  <c r="Y24" i="194"/>
  <c r="X24" i="194"/>
  <c r="W24" i="194"/>
  <c r="V24" i="194"/>
  <c r="U24" i="194"/>
  <c r="AT23" i="194"/>
  <c r="AS23" i="194"/>
  <c r="AR23" i="194"/>
  <c r="AQ23" i="194"/>
  <c r="AP23" i="194"/>
  <c r="AO23" i="194"/>
  <c r="AN23" i="194"/>
  <c r="AM23" i="194"/>
  <c r="AX23" i="194" s="1"/>
  <c r="AL23" i="194"/>
  <c r="AK23" i="194"/>
  <c r="AJ23" i="194"/>
  <c r="AI23" i="194"/>
  <c r="AG23" i="194"/>
  <c r="AF23" i="194"/>
  <c r="AE23" i="194"/>
  <c r="AD23" i="194"/>
  <c r="AC23" i="194"/>
  <c r="AB23" i="194"/>
  <c r="Z23" i="194"/>
  <c r="Y23" i="194"/>
  <c r="X23" i="194"/>
  <c r="W23" i="194"/>
  <c r="V23" i="194"/>
  <c r="U23" i="194"/>
  <c r="AT22" i="194"/>
  <c r="AS22" i="194"/>
  <c r="AR22" i="194"/>
  <c r="AQ22" i="194"/>
  <c r="AP22" i="194"/>
  <c r="AO22" i="194"/>
  <c r="AN22" i="194"/>
  <c r="AM22" i="194"/>
  <c r="AX22" i="194" s="1"/>
  <c r="AL22" i="194"/>
  <c r="AK22" i="194"/>
  <c r="AJ22" i="194"/>
  <c r="AI22" i="194"/>
  <c r="AG22" i="194"/>
  <c r="AF22" i="194"/>
  <c r="AE22" i="194"/>
  <c r="AD22" i="194"/>
  <c r="AC22" i="194"/>
  <c r="AB22" i="194"/>
  <c r="Z22" i="194"/>
  <c r="Y22" i="194"/>
  <c r="X22" i="194"/>
  <c r="W22" i="194"/>
  <c r="V22" i="194"/>
  <c r="U22" i="194"/>
  <c r="AT21" i="194"/>
  <c r="AS21" i="194"/>
  <c r="AR21" i="194"/>
  <c r="AQ21" i="194"/>
  <c r="AP21" i="194"/>
  <c r="AO21" i="194"/>
  <c r="AN21" i="194"/>
  <c r="AM21" i="194"/>
  <c r="AL21" i="194"/>
  <c r="AK21" i="194"/>
  <c r="AJ21" i="194"/>
  <c r="AI21" i="194"/>
  <c r="AG21" i="194"/>
  <c r="AF21" i="194"/>
  <c r="AE21" i="194"/>
  <c r="AD21" i="194"/>
  <c r="AC21" i="194"/>
  <c r="AB21" i="194"/>
  <c r="Z21" i="194"/>
  <c r="Y21" i="194"/>
  <c r="X21" i="194"/>
  <c r="W21" i="194"/>
  <c r="V21" i="194"/>
  <c r="U21" i="194"/>
  <c r="AG13" i="194"/>
  <c r="AF13" i="194"/>
  <c r="AE13" i="194"/>
  <c r="AD13" i="194"/>
  <c r="AC13" i="194"/>
  <c r="AB13" i="194"/>
  <c r="Z13" i="194"/>
  <c r="Y13" i="194"/>
  <c r="X13" i="194"/>
  <c r="W13" i="194"/>
  <c r="V13" i="194"/>
  <c r="U13" i="194"/>
  <c r="AT12" i="194"/>
  <c r="AS12" i="194"/>
  <c r="AR12" i="194"/>
  <c r="AQ12" i="194"/>
  <c r="AP12" i="194"/>
  <c r="AO12" i="194"/>
  <c r="AN12" i="194"/>
  <c r="AM12" i="194"/>
  <c r="AL12" i="194"/>
  <c r="AK12" i="194"/>
  <c r="AJ12" i="194"/>
  <c r="AI12" i="194"/>
  <c r="AG12" i="194"/>
  <c r="AF12" i="194"/>
  <c r="AE12" i="194"/>
  <c r="AD12" i="194"/>
  <c r="AC12" i="194"/>
  <c r="AB12" i="194"/>
  <c r="Z12" i="194"/>
  <c r="Y12" i="194"/>
  <c r="X12" i="194"/>
  <c r="W12" i="194"/>
  <c r="V12" i="194"/>
  <c r="U12" i="194"/>
  <c r="AW21" i="194" l="1"/>
  <c r="AW23" i="194"/>
  <c r="BA23" i="194"/>
  <c r="AV27" i="194"/>
  <c r="AX25" i="194"/>
  <c r="AZ27" i="194"/>
  <c r="BD57" i="92"/>
  <c r="BC54" i="92"/>
  <c r="BB50" i="92"/>
  <c r="EZ57" i="91"/>
  <c r="FU54" i="91"/>
  <c r="FW54" i="91"/>
  <c r="FO54" i="91"/>
  <c r="FQ54" i="91"/>
  <c r="FI54" i="91"/>
  <c r="FA54" i="91"/>
  <c r="FC54" i="91"/>
  <c r="FZ55" i="91"/>
  <c r="FR55" i="91"/>
  <c r="FL55" i="91"/>
  <c r="FF55" i="91"/>
  <c r="EX55" i="91"/>
  <c r="FU61" i="91"/>
  <c r="FG60" i="91"/>
  <c r="AY58" i="92"/>
  <c r="BD54" i="92"/>
  <c r="AY53" i="92"/>
  <c r="BC51" i="92"/>
  <c r="AX50" i="92"/>
  <c r="AY49" i="92"/>
  <c r="AW57" i="92"/>
  <c r="AZ58" i="92"/>
  <c r="BD55" i="92"/>
  <c r="AY54" i="92"/>
  <c r="BB48" i="92"/>
  <c r="AW48" i="92"/>
  <c r="BD47" i="92"/>
  <c r="FD54" i="91"/>
  <c r="FT54" i="91"/>
  <c r="FC65" i="91"/>
  <c r="GA63" i="91"/>
  <c r="FS63" i="91"/>
  <c r="FY62" i="91"/>
  <c r="FK62" i="91"/>
  <c r="FE62" i="91"/>
  <c r="FK59" i="91"/>
  <c r="FS54" i="91"/>
  <c r="FM54" i="91"/>
  <c r="FY54" i="91"/>
  <c r="FK54" i="91"/>
  <c r="FE54" i="91"/>
  <c r="FY64" i="91"/>
  <c r="FT57" i="91"/>
  <c r="EY54" i="91"/>
  <c r="FB65" i="91"/>
  <c r="AZ24" i="194"/>
  <c r="AV25" i="194"/>
  <c r="AW24" i="194"/>
  <c r="BA27" i="194"/>
  <c r="AX21" i="194"/>
  <c r="BA26" i="194"/>
  <c r="BA12" i="194"/>
  <c r="AY21" i="194"/>
  <c r="AY24" i="194"/>
  <c r="AY25" i="194"/>
  <c r="BA24" i="194"/>
  <c r="AW27" i="194"/>
  <c r="AZ25" i="194"/>
  <c r="AW25" i="194"/>
  <c r="AW26" i="194"/>
  <c r="AV23" i="194"/>
  <c r="AV24" i="194"/>
  <c r="AW50" i="92"/>
  <c r="BD58" i="92"/>
  <c r="BE49" i="92"/>
  <c r="AX49" i="92"/>
  <c r="BA53" i="92"/>
  <c r="BD49" i="92"/>
  <c r="AX47" i="92"/>
  <c r="BC49" i="92"/>
  <c r="BA57" i="92"/>
  <c r="BC56" i="92"/>
  <c r="BB49" i="92"/>
  <c r="AW49" i="92"/>
  <c r="BA48" i="92"/>
  <c r="BC47" i="92"/>
  <c r="AX54" i="92"/>
  <c r="BA49" i="92"/>
  <c r="BC50" i="92"/>
  <c r="AX55" i="92"/>
  <c r="AX52" i="92"/>
  <c r="AW55" i="92"/>
  <c r="AW52" i="92"/>
  <c r="BE59" i="92"/>
  <c r="AZ59" i="92"/>
  <c r="AX59" i="92"/>
  <c r="BC58" i="92"/>
  <c r="AY56" i="92"/>
  <c r="BC55" i="92"/>
  <c r="BA55" i="92"/>
  <c r="BC52" i="92"/>
  <c r="AZ50" i="92"/>
  <c r="BD59" i="92"/>
  <c r="AW59" i="92"/>
  <c r="BE56" i="92"/>
  <c r="BE53" i="92"/>
  <c r="AZ53" i="92"/>
  <c r="BC59" i="92"/>
  <c r="BB57" i="92"/>
  <c r="BD56" i="92"/>
  <c r="BB56" i="92"/>
  <c r="AW56" i="92"/>
  <c r="AY55" i="92"/>
  <c r="BB53" i="92"/>
  <c r="AW53" i="92"/>
  <c r="AZ56" i="92"/>
  <c r="BE54" i="92"/>
  <c r="AY50" i="92"/>
  <c r="BB47" i="92"/>
  <c r="AW47" i="92"/>
  <c r="BD53" i="92"/>
  <c r="BA47" i="92"/>
  <c r="AX58" i="92"/>
  <c r="AY57" i="92"/>
  <c r="BC53" i="92"/>
  <c r="AX53" i="92"/>
  <c r="BA51" i="92"/>
  <c r="BD50" i="92"/>
  <c r="BE47" i="92"/>
  <c r="AZ47" i="92"/>
  <c r="BB58" i="92"/>
  <c r="AW58" i="92"/>
  <c r="BC57" i="92"/>
  <c r="BB54" i="92"/>
  <c r="AW54" i="92"/>
  <c r="BB52" i="92"/>
  <c r="BE51" i="92"/>
  <c r="AZ51" i="92"/>
  <c r="AX51" i="92"/>
  <c r="BA59" i="92"/>
  <c r="BE55" i="92"/>
  <c r="AZ55" i="92"/>
  <c r="BA54" i="92"/>
  <c r="AY52" i="92"/>
  <c r="BD51" i="92"/>
  <c r="AW51" i="92"/>
  <c r="GA66" i="91"/>
  <c r="FS66" i="91"/>
  <c r="FG66" i="91"/>
  <c r="FB54" i="91"/>
  <c r="FJ63" i="91"/>
  <c r="FS56" i="91"/>
  <c r="FN57" i="91"/>
  <c r="FZ65" i="91"/>
  <c r="FR65" i="91"/>
  <c r="FL65" i="91"/>
  <c r="FF65" i="91"/>
  <c r="EX65" i="91"/>
  <c r="FD60" i="91"/>
  <c r="FP59" i="91"/>
  <c r="FB59" i="91"/>
  <c r="FT58" i="91"/>
  <c r="FY56" i="91"/>
  <c r="FK56" i="91"/>
  <c r="FW55" i="91"/>
  <c r="FQ55" i="91"/>
  <c r="FI55" i="91"/>
  <c r="FC55" i="91"/>
  <c r="FX54" i="91"/>
  <c r="FX57" i="91"/>
  <c r="FP56" i="91"/>
  <c r="FH56" i="91"/>
  <c r="FV54" i="91"/>
  <c r="FP54" i="91"/>
  <c r="EX63" i="91"/>
  <c r="FK63" i="91"/>
  <c r="FW62" i="91"/>
  <c r="FQ62" i="91"/>
  <c r="FI62" i="91"/>
  <c r="FC62" i="91"/>
  <c r="FW59" i="91"/>
  <c r="FR63" i="91"/>
  <c r="FF63" i="91"/>
  <c r="FZ57" i="91"/>
  <c r="FR57" i="91"/>
  <c r="FL57" i="91"/>
  <c r="FF57" i="91"/>
  <c r="EX57" i="91"/>
  <c r="FX56" i="91"/>
  <c r="FJ56" i="91"/>
  <c r="FD56" i="91"/>
  <c r="FD64" i="91"/>
  <c r="FT63" i="91"/>
  <c r="FN63" i="91"/>
  <c r="FZ62" i="91"/>
  <c r="FU55" i="91"/>
  <c r="FW63" i="91"/>
  <c r="FC63" i="91"/>
  <c r="FU62" i="91"/>
  <c r="FO62" i="91"/>
  <c r="FA62" i="91"/>
  <c r="EZ56" i="91"/>
  <c r="FU57" i="91"/>
  <c r="FO61" i="91"/>
  <c r="FT62" i="91"/>
  <c r="FF62" i="91"/>
  <c r="GA64" i="91"/>
  <c r="FS64" i="91"/>
  <c r="FM64" i="91"/>
  <c r="FG64" i="91"/>
  <c r="EY64" i="91"/>
  <c r="FX61" i="91"/>
  <c r="FB57" i="91"/>
  <c r="FZ66" i="91"/>
  <c r="FR66" i="91"/>
  <c r="FL66" i="91"/>
  <c r="FF66" i="91"/>
  <c r="EX66" i="91"/>
  <c r="FY65" i="91"/>
  <c r="FK65" i="91"/>
  <c r="FE65" i="91"/>
  <c r="FZ63" i="91"/>
  <c r="FW61" i="91"/>
  <c r="FC61" i="91"/>
  <c r="FY58" i="91"/>
  <c r="FK58" i="91"/>
  <c r="FX65" i="91"/>
  <c r="FD65" i="91"/>
  <c r="FL58" i="91"/>
  <c r="FF58" i="91"/>
  <c r="EX58" i="91"/>
  <c r="FE56" i="91"/>
  <c r="FW64" i="91"/>
  <c r="FV64" i="91"/>
  <c r="FX55" i="91"/>
  <c r="FT61" i="91"/>
  <c r="FN61" i="91"/>
  <c r="EZ61" i="91"/>
  <c r="FN60" i="91"/>
  <c r="GA61" i="91"/>
  <c r="FS61" i="91"/>
  <c r="GA60" i="91"/>
  <c r="FS60" i="91"/>
  <c r="EY60" i="91"/>
  <c r="GA59" i="91"/>
  <c r="FS59" i="91"/>
  <c r="FN58" i="91"/>
  <c r="EZ58" i="91"/>
  <c r="FV57" i="91"/>
  <c r="FP57" i="91"/>
  <c r="FH57" i="91"/>
  <c r="FT65" i="91"/>
  <c r="FP65" i="91"/>
  <c r="FZ60" i="91"/>
  <c r="GA58" i="91"/>
  <c r="FG58" i="91"/>
  <c r="EY58" i="91"/>
  <c r="FT56" i="91"/>
  <c r="FB56" i="91"/>
  <c r="FT60" i="91"/>
  <c r="FH59" i="91"/>
  <c r="FM57" i="91"/>
  <c r="EZ62" i="91"/>
  <c r="EZ60" i="91"/>
  <c r="FU59" i="91"/>
  <c r="FO59" i="91"/>
  <c r="FW58" i="91"/>
  <c r="FM56" i="91"/>
  <c r="FG56" i="91"/>
  <c r="EY56" i="91"/>
  <c r="FN64" i="91"/>
  <c r="FU63" i="91"/>
  <c r="FO63" i="91"/>
  <c r="GA62" i="91"/>
  <c r="FS62" i="91"/>
  <c r="FM62" i="91"/>
  <c r="FG62" i="91"/>
  <c r="EY62" i="91"/>
  <c r="FZ61" i="91"/>
  <c r="FR61" i="91"/>
  <c r="FL61" i="91"/>
  <c r="FF61" i="91"/>
  <c r="EX61" i="91"/>
  <c r="GA54" i="91"/>
  <c r="FG54" i="91"/>
  <c r="FT64" i="91"/>
  <c r="EZ64" i="91"/>
  <c r="GA57" i="91"/>
  <c r="FJ57" i="91"/>
  <c r="FD57" i="91"/>
  <c r="FS57" i="91"/>
  <c r="FT66" i="91"/>
  <c r="FN66" i="91"/>
  <c r="EZ66" i="91"/>
  <c r="FP64" i="91"/>
  <c r="FH64" i="91"/>
  <c r="FB64" i="91"/>
  <c r="FW60" i="91"/>
  <c r="FY60" i="91"/>
  <c r="FK60" i="91"/>
  <c r="FX59" i="91"/>
  <c r="FJ59" i="91"/>
  <c r="FD59" i="91"/>
  <c r="FO57" i="91"/>
  <c r="FC57" i="91"/>
  <c r="FV56" i="91"/>
  <c r="FY55" i="91"/>
  <c r="FK55" i="91"/>
  <c r="FE55" i="91"/>
  <c r="EY66" i="91"/>
  <c r="FU65" i="91"/>
  <c r="FW65" i="91"/>
  <c r="FQ65" i="91"/>
  <c r="FI65" i="91"/>
  <c r="FU64" i="91"/>
  <c r="FO64" i="91"/>
  <c r="FA64" i="91"/>
  <c r="FD62" i="91"/>
  <c r="FV60" i="91"/>
  <c r="FP60" i="91"/>
  <c r="FH60" i="91"/>
  <c r="FB60" i="91"/>
  <c r="FU56" i="91"/>
  <c r="FW56" i="91"/>
  <c r="FO56" i="91"/>
  <c r="FA56" i="91"/>
  <c r="FU66" i="91"/>
  <c r="FO66" i="91"/>
  <c r="FA66" i="91"/>
  <c r="GA65" i="91"/>
  <c r="FS65" i="91"/>
  <c r="FX62" i="91"/>
  <c r="FJ62" i="91"/>
  <c r="FV61" i="91"/>
  <c r="FJ61" i="91"/>
  <c r="FD61" i="91"/>
  <c r="FZ59" i="91"/>
  <c r="FR59" i="91"/>
  <c r="FT59" i="91"/>
  <c r="FL59" i="91"/>
  <c r="FN59" i="91"/>
  <c r="FF59" i="91"/>
  <c r="EX59" i="91"/>
  <c r="EZ59" i="91"/>
  <c r="FZ58" i="91"/>
  <c r="FR58" i="91"/>
  <c r="FB66" i="91"/>
  <c r="FN65" i="91"/>
  <c r="EZ65" i="91"/>
  <c r="FV63" i="91"/>
  <c r="FP63" i="91"/>
  <c r="FH63" i="91"/>
  <c r="EZ63" i="91"/>
  <c r="FB63" i="91"/>
  <c r="FS58" i="91"/>
  <c r="FM58" i="91"/>
  <c r="FC59" i="91"/>
  <c r="FL56" i="91"/>
  <c r="FM66" i="91"/>
  <c r="FY63" i="91"/>
  <c r="FE63" i="91"/>
  <c r="FV62" i="91"/>
  <c r="FN62" i="91"/>
  <c r="FP62" i="91"/>
  <c r="FH62" i="91"/>
  <c r="FB62" i="91"/>
  <c r="FV58" i="91"/>
  <c r="FX58" i="91"/>
  <c r="FP58" i="91"/>
  <c r="FH58" i="91"/>
  <c r="FJ58" i="91"/>
  <c r="FB58" i="91"/>
  <c r="FD58" i="91"/>
  <c r="FX66" i="91"/>
  <c r="FV65" i="91"/>
  <c r="FH65" i="91"/>
  <c r="FJ65" i="91"/>
  <c r="FX63" i="91"/>
  <c r="FL63" i="91"/>
  <c r="FD63" i="91"/>
  <c r="FX60" i="91"/>
  <c r="FJ60" i="91"/>
  <c r="FU58" i="91"/>
  <c r="FO58" i="91"/>
  <c r="FQ58" i="91"/>
  <c r="FI58" i="91"/>
  <c r="FA58" i="91"/>
  <c r="FC58" i="91"/>
  <c r="GA55" i="91"/>
  <c r="FS55" i="91"/>
  <c r="FO55" i="91"/>
  <c r="FX64" i="91"/>
  <c r="FZ64" i="91"/>
  <c r="FR64" i="91"/>
  <c r="FJ64" i="91"/>
  <c r="FL64" i="91"/>
  <c r="FF64" i="91"/>
  <c r="EX64" i="91"/>
  <c r="FQ61" i="91"/>
  <c r="FY59" i="91"/>
  <c r="FE59" i="91"/>
  <c r="FH54" i="91"/>
  <c r="FO65" i="91"/>
  <c r="FK64" i="91"/>
  <c r="FP61" i="91"/>
  <c r="FH61" i="91"/>
  <c r="FB61" i="91"/>
  <c r="FR60" i="91"/>
  <c r="FL60" i="91"/>
  <c r="FF60" i="91"/>
  <c r="EX60" i="91"/>
  <c r="FW57" i="91"/>
  <c r="FK57" i="91"/>
  <c r="FQ56" i="91"/>
  <c r="FI56" i="91"/>
  <c r="FR62" i="91"/>
  <c r="FL62" i="91"/>
  <c r="EX62" i="91"/>
  <c r="FV59" i="91"/>
  <c r="FE58" i="91"/>
  <c r="FJ55" i="91"/>
  <c r="FW66" i="91"/>
  <c r="FY66" i="91"/>
  <c r="FK66" i="91"/>
  <c r="FY61" i="91"/>
  <c r="FK61" i="91"/>
  <c r="FE61" i="91"/>
  <c r="FU60" i="91"/>
  <c r="FO60" i="91"/>
  <c r="FA60" i="91"/>
  <c r="GA56" i="91"/>
  <c r="FV66" i="91"/>
  <c r="FP66" i="91"/>
  <c r="FH66" i="91"/>
  <c r="FJ66" i="91"/>
  <c r="FD66" i="91"/>
  <c r="FQ63" i="91"/>
  <c r="FI63" i="91"/>
  <c r="FN56" i="91"/>
  <c r="FT55" i="91"/>
  <c r="FN55" i="91"/>
  <c r="FP55" i="91"/>
  <c r="FH55" i="91"/>
  <c r="EZ55" i="91"/>
  <c r="FA55" i="91"/>
  <c r="AY12" i="194"/>
  <c r="BA21" i="194"/>
  <c r="AY26" i="194"/>
  <c r="AY27" i="194"/>
  <c r="AV12" i="194"/>
  <c r="AZ12" i="194"/>
  <c r="AW22" i="194"/>
  <c r="BA22" i="194"/>
  <c r="AV26" i="194"/>
  <c r="AZ26" i="194"/>
  <c r="AW12" i="194"/>
  <c r="AX24" i="194"/>
  <c r="BA25" i="194"/>
  <c r="AX12" i="194"/>
  <c r="AV21" i="194"/>
  <c r="AZ21" i="194"/>
  <c r="AY22" i="194"/>
  <c r="AY23" i="194"/>
  <c r="AX26" i="194"/>
  <c r="AV22" i="194"/>
  <c r="AZ22" i="194"/>
  <c r="AZ23" i="194"/>
  <c r="AX27" i="194"/>
  <c r="AX57" i="92"/>
  <c r="AZ54" i="92"/>
  <c r="AZ49" i="92"/>
  <c r="AY47" i="92"/>
  <c r="AX56" i="92"/>
  <c r="AY48" i="92"/>
  <c r="BE50" i="92"/>
  <c r="AY59" i="92"/>
  <c r="BE57" i="92"/>
  <c r="AZ57" i="92"/>
  <c r="BA56" i="92"/>
  <c r="BA52" i="92"/>
  <c r="BD48" i="92"/>
  <c r="BE58" i="92"/>
  <c r="BB55" i="92"/>
  <c r="BB51" i="92"/>
  <c r="BC48" i="92"/>
  <c r="BB59" i="92"/>
  <c r="FQ66" i="91"/>
  <c r="FI66" i="91"/>
  <c r="FC66" i="91"/>
  <c r="FM65" i="91"/>
  <c r="FG65" i="91"/>
  <c r="EY65" i="91"/>
  <c r="FM59" i="91"/>
  <c r="FG59" i="91"/>
  <c r="EY59" i="91"/>
  <c r="FQ57" i="91"/>
  <c r="FI57" i="91"/>
  <c r="FA57" i="91"/>
  <c r="FQ64" i="91"/>
  <c r="FI64" i="91"/>
  <c r="FC64" i="91"/>
  <c r="FM63" i="91"/>
  <c r="FG63" i="91"/>
  <c r="EY63" i="91"/>
  <c r="FM61" i="91"/>
  <c r="FG61" i="91"/>
  <c r="EY61" i="91"/>
  <c r="FQ60" i="91"/>
  <c r="FI60" i="91"/>
  <c r="FC60" i="91"/>
  <c r="FM55" i="91"/>
  <c r="FG55" i="91"/>
  <c r="EY55" i="91"/>
  <c r="FN54" i="91"/>
  <c r="EZ54" i="91"/>
  <c r="FC56" i="91"/>
  <c r="FE66" i="91"/>
  <c r="FA65" i="91"/>
  <c r="FQ59" i="91"/>
  <c r="FI59" i="91"/>
  <c r="FA59" i="91"/>
  <c r="FY57" i="91"/>
  <c r="FE57" i="91"/>
  <c r="FG57" i="91"/>
  <c r="EY57" i="91"/>
  <c r="FV55" i="91"/>
  <c r="FB55" i="91"/>
  <c r="FD55" i="91"/>
  <c r="FE64" i="91"/>
  <c r="FA63" i="91"/>
  <c r="FI61" i="91"/>
  <c r="FA61" i="91"/>
  <c r="FM60" i="91"/>
  <c r="FE60" i="91"/>
  <c r="FZ56" i="91"/>
  <c r="FR56" i="91"/>
  <c r="FF56" i="91"/>
  <c r="EX56" i="91"/>
  <c r="AV24" i="127"/>
  <c r="AX32" i="127"/>
  <c r="AW14" i="127"/>
  <c r="AW13" i="127"/>
  <c r="AZ13" i="127"/>
  <c r="AU15" i="127"/>
  <c r="AV14" i="127"/>
  <c r="AV29" i="127"/>
  <c r="AT13" i="127"/>
  <c r="AT24" i="127"/>
  <c r="AY13" i="127"/>
  <c r="AZ15" i="127"/>
  <c r="AW32" i="127"/>
  <c r="AU14" i="127"/>
  <c r="AT30" i="127"/>
  <c r="AU27" i="127"/>
  <c r="AZ26" i="127"/>
  <c r="AX13" i="127"/>
  <c r="AX24" i="127"/>
  <c r="AY15" i="127"/>
  <c r="AY34" i="127"/>
  <c r="AV32" i="127"/>
  <c r="AT14" i="127"/>
  <c r="AT29" i="127"/>
  <c r="AV27" i="127"/>
  <c r="AV15" i="127"/>
  <c r="AW15" i="127"/>
  <c r="AW34" i="127"/>
  <c r="AU32" i="127"/>
  <c r="AV13" i="127"/>
  <c r="AT35" i="127"/>
  <c r="AX30" i="127"/>
  <c r="AW30" i="127"/>
  <c r="AW35" i="127"/>
  <c r="AV30" i="127"/>
  <c r="AV35" i="127"/>
  <c r="AU30" i="127"/>
  <c r="AT27" i="127"/>
  <c r="AY25" i="127"/>
  <c r="AW25" i="127"/>
  <c r="AV25" i="127"/>
  <c r="AU25" i="127"/>
  <c r="AZ33" i="127"/>
  <c r="AW24" i="127"/>
  <c r="AW29" i="127"/>
  <c r="BZ46" i="126"/>
  <c r="CD47" i="126"/>
  <c r="CG46" i="126"/>
  <c r="CC42" i="126"/>
  <c r="CG24" i="126"/>
  <c r="CC15" i="126"/>
  <c r="BX43" i="126"/>
  <c r="BX44" i="126"/>
  <c r="BZ47" i="126"/>
  <c r="BW45" i="126"/>
  <c r="BV43" i="126"/>
  <c r="CE43" i="126"/>
  <c r="CB38" i="126"/>
  <c r="CA26" i="126"/>
  <c r="BX29" i="126"/>
  <c r="CD46" i="126"/>
  <c r="BY43" i="126"/>
  <c r="BX25" i="126"/>
  <c r="BW43" i="126"/>
  <c r="CF40" i="126"/>
  <c r="BZ38" i="126"/>
  <c r="CD32" i="126"/>
  <c r="BW46" i="126"/>
  <c r="CD45" i="126"/>
  <c r="CA39" i="126"/>
  <c r="CG36" i="126"/>
  <c r="BZ30" i="126"/>
  <c r="CB13" i="126"/>
  <c r="CB24" i="126"/>
  <c r="CG13" i="126"/>
  <c r="CE46" i="126"/>
  <c r="CC45" i="126"/>
  <c r="CC40" i="126"/>
  <c r="CF38" i="126"/>
  <c r="BX38" i="126"/>
  <c r="CB41" i="126"/>
  <c r="CB40" i="126"/>
  <c r="BZ39" i="126"/>
  <c r="CD26" i="126"/>
  <c r="BW26" i="126"/>
  <c r="CA25" i="126"/>
  <c r="CA40" i="126"/>
  <c r="CG38" i="126"/>
  <c r="CC38" i="126"/>
  <c r="BV38" i="126"/>
  <c r="BY34" i="126"/>
  <c r="BW30" i="126"/>
  <c r="CE38" i="126"/>
  <c r="CG30" i="126"/>
  <c r="CB29" i="126"/>
  <c r="CA27" i="126"/>
  <c r="CC25" i="126"/>
  <c r="CB25" i="126"/>
  <c r="BW38" i="126"/>
  <c r="BX36" i="126"/>
  <c r="BW25" i="126"/>
  <c r="BZ25" i="126"/>
  <c r="BH105" i="135"/>
  <c r="BD105" i="135"/>
  <c r="BJ104" i="135"/>
  <c r="BF104" i="135"/>
  <c r="BK105" i="135"/>
  <c r="BG105" i="135"/>
  <c r="BC105" i="135"/>
  <c r="BI101" i="135"/>
  <c r="BD109" i="135"/>
  <c r="BH99" i="135"/>
  <c r="BD99" i="135"/>
  <c r="BK99" i="135"/>
  <c r="BG99" i="135"/>
  <c r="BC99" i="135"/>
  <c r="BI109" i="135"/>
  <c r="BI118" i="135"/>
  <c r="BK109" i="135"/>
  <c r="BJ112" i="135"/>
  <c r="BD111" i="135"/>
  <c r="BH108" i="135"/>
  <c r="BD108" i="135"/>
  <c r="BH100" i="135"/>
  <c r="BJ99" i="135"/>
  <c r="BF99" i="135"/>
  <c r="BB99" i="135"/>
  <c r="BK100" i="135"/>
  <c r="BJ100" i="135"/>
  <c r="BI112" i="135"/>
  <c r="BJ113" i="135"/>
  <c r="BF113" i="135"/>
  <c r="BE109" i="135"/>
  <c r="BF105" i="135"/>
  <c r="BB105" i="135"/>
  <c r="BJ102" i="135"/>
  <c r="BF102" i="135"/>
  <c r="BB102" i="135"/>
  <c r="BH101" i="135"/>
  <c r="BD101" i="135"/>
  <c r="BJ115" i="135"/>
  <c r="BB115" i="135"/>
  <c r="BD100" i="135"/>
  <c r="BB113" i="135"/>
  <c r="BB104" i="135"/>
  <c r="BE101" i="135"/>
  <c r="BK116" i="135"/>
  <c r="BG116" i="135"/>
  <c r="BG104" i="135"/>
  <c r="BJ111" i="135"/>
  <c r="BK104" i="135"/>
  <c r="BC104" i="135"/>
  <c r="BH118" i="135"/>
  <c r="BD118" i="135"/>
  <c r="BD116" i="135"/>
  <c r="BF108" i="135"/>
  <c r="BI102" i="135"/>
  <c r="BE108" i="135"/>
  <c r="BE104" i="135"/>
  <c r="BB117" i="135"/>
  <c r="BH112" i="135"/>
  <c r="BD112" i="135"/>
  <c r="BK111" i="135"/>
  <c r="BG111" i="135"/>
  <c r="BC111" i="135"/>
  <c r="BI108" i="135"/>
  <c r="BJ105" i="135"/>
  <c r="BH104" i="135"/>
  <c r="BD104" i="135"/>
  <c r="BG100" i="135"/>
  <c r="BC100" i="135"/>
  <c r="BI104" i="135"/>
  <c r="BH115" i="135"/>
  <c r="BD115" i="135"/>
  <c r="BE112" i="135"/>
  <c r="BF111" i="135"/>
  <c r="BB111" i="135"/>
  <c r="BF107" i="135"/>
  <c r="BK115" i="135"/>
  <c r="BG115" i="135"/>
  <c r="BC115" i="135"/>
  <c r="BI113" i="135"/>
  <c r="BE113" i="135"/>
  <c r="BH109" i="135"/>
  <c r="BI107" i="135"/>
  <c r="BE107" i="135"/>
  <c r="BJ108" i="135"/>
  <c r="BB108" i="135"/>
  <c r="BH107" i="135"/>
  <c r="BD107" i="135"/>
  <c r="BF101" i="135"/>
  <c r="BE118" i="135"/>
  <c r="BD117" i="135"/>
  <c r="BC116" i="135"/>
  <c r="BF115" i="135"/>
  <c r="BE105" i="135"/>
  <c r="BJ117" i="135"/>
  <c r="BF117" i="135"/>
  <c r="BH113" i="135"/>
  <c r="BD113" i="135"/>
  <c r="BI111" i="135"/>
  <c r="BE111" i="135"/>
  <c r="BH102" i="135"/>
  <c r="BD102" i="135"/>
  <c r="BK101" i="135"/>
  <c r="BG101" i="135"/>
  <c r="BC101" i="135"/>
  <c r="BF100" i="135"/>
  <c r="BB100" i="135"/>
  <c r="BJ116" i="135"/>
  <c r="BF116" i="135"/>
  <c r="BB116" i="135"/>
  <c r="BH111" i="135"/>
  <c r="BJ101" i="135"/>
  <c r="BB101" i="135"/>
  <c r="BI116" i="135"/>
  <c r="BC109" i="135"/>
  <c r="BE116" i="135"/>
  <c r="BG112" i="135"/>
  <c r="BG109" i="135"/>
  <c r="BJ118" i="135"/>
  <c r="BF118" i="135"/>
  <c r="BB118" i="135"/>
  <c r="BI117" i="135"/>
  <c r="BE117" i="135"/>
  <c r="BH116" i="135"/>
  <c r="BK113" i="135"/>
  <c r="BG113" i="135"/>
  <c r="BC113" i="135"/>
  <c r="BF112" i="135"/>
  <c r="BB112" i="135"/>
  <c r="BJ109" i="135"/>
  <c r="BF109" i="135"/>
  <c r="BB109" i="135"/>
  <c r="BB107" i="135"/>
  <c r="BK102" i="135"/>
  <c r="BG102" i="135"/>
  <c r="BC102" i="135"/>
  <c r="BI100" i="135"/>
  <c r="BK112" i="135"/>
  <c r="BC112" i="135"/>
  <c r="BI99" i="135"/>
  <c r="BE99" i="135"/>
  <c r="BK117" i="135"/>
  <c r="BG117" i="135"/>
  <c r="BC117" i="135"/>
  <c r="BK108" i="135"/>
  <c r="BG108" i="135"/>
  <c r="BC108" i="135"/>
  <c r="BE100" i="135"/>
  <c r="BH117" i="135"/>
  <c r="BJ107" i="135"/>
  <c r="BI105" i="135"/>
  <c r="BE102" i="135"/>
  <c r="BK118" i="135"/>
  <c r="BG118" i="135"/>
  <c r="BC118" i="135"/>
  <c r="BI115" i="135"/>
  <c r="BE115" i="135"/>
  <c r="BK107" i="135"/>
  <c r="BG107" i="135"/>
  <c r="BC107" i="135"/>
  <c r="AK49" i="132"/>
  <c r="AP26" i="101"/>
  <c r="AN26" i="101"/>
  <c r="AF31" i="101"/>
  <c r="AG36" i="178"/>
  <c r="AD28" i="178"/>
  <c r="U30" i="57"/>
  <c r="AS26" i="92"/>
  <c r="AR25" i="92"/>
  <c r="AN25" i="92"/>
  <c r="AP31" i="92"/>
  <c r="AY24" i="127" l="1"/>
  <c r="AZ24" i="127"/>
  <c r="AY29" i="127"/>
  <c r="AU29" i="127"/>
  <c r="AY14" i="127"/>
  <c r="AX34" i="127"/>
  <c r="AX15" i="127"/>
  <c r="AU24" i="127"/>
  <c r="AU13" i="127"/>
  <c r="AV34" i="127"/>
  <c r="AU34" i="127"/>
  <c r="AT15" i="127"/>
  <c r="AZ14" i="127"/>
  <c r="AZ29" i="127"/>
  <c r="AX29" i="127"/>
  <c r="AX14" i="127"/>
  <c r="AZ34" i="127"/>
  <c r="AT34" i="127"/>
  <c r="CE24" i="126"/>
  <c r="CE13" i="126"/>
  <c r="BV14" i="126"/>
  <c r="BV37" i="126"/>
  <c r="CA24" i="126"/>
  <c r="CD14" i="126"/>
  <c r="CD37" i="126"/>
  <c r="CB14" i="126"/>
  <c r="BW24" i="126"/>
  <c r="CA44" i="126"/>
  <c r="CA15" i="126"/>
  <c r="CF14" i="126"/>
  <c r="CF37" i="126"/>
  <c r="BZ14" i="126"/>
  <c r="BZ37" i="126"/>
  <c r="BY15" i="126"/>
  <c r="CD44" i="126"/>
  <c r="BX37" i="126"/>
  <c r="BX14" i="126"/>
  <c r="CG14" i="126"/>
  <c r="BY24" i="126"/>
  <c r="BY13" i="126"/>
  <c r="CA38" i="126"/>
  <c r="BZ24" i="126"/>
  <c r="BZ13" i="126"/>
  <c r="CA13" i="126"/>
  <c r="BY44" i="126"/>
  <c r="CD15" i="126"/>
  <c r="BW13" i="126"/>
  <c r="BV24" i="126"/>
  <c r="BW14" i="126"/>
  <c r="BW37" i="126"/>
  <c r="CE37" i="126"/>
  <c r="CE14" i="126"/>
  <c r="CB15" i="126"/>
  <c r="CB44" i="126"/>
  <c r="CE44" i="126"/>
  <c r="CA14" i="126"/>
  <c r="CA37" i="126"/>
  <c r="CF15" i="126"/>
  <c r="CF44" i="126"/>
  <c r="BV13" i="126"/>
  <c r="BZ15" i="126"/>
  <c r="BZ44" i="126"/>
  <c r="BW15" i="126"/>
  <c r="BW44" i="126"/>
  <c r="BY14" i="126"/>
  <c r="BY37" i="126"/>
  <c r="CG15" i="126"/>
  <c r="CG44" i="126"/>
  <c r="BX15" i="126"/>
  <c r="CC44" i="126"/>
  <c r="CE15" i="126"/>
  <c r="BZ46" i="98"/>
  <c r="BL37" i="98"/>
  <c r="AX37" i="98"/>
  <c r="L12" i="98"/>
  <c r="K12" i="98"/>
  <c r="J12" i="98"/>
  <c r="I26" i="98"/>
  <c r="I12" i="98"/>
  <c r="BN59" i="98"/>
  <c r="BO59" i="98"/>
  <c r="BP59" i="98"/>
  <c r="BQ59" i="98"/>
  <c r="BR59" i="98"/>
  <c r="BS59" i="98"/>
  <c r="BT59" i="98"/>
  <c r="BU59" i="98"/>
  <c r="BV59" i="98"/>
  <c r="BW59" i="98"/>
  <c r="BX59" i="98"/>
  <c r="BY59" i="98"/>
  <c r="BZ59" i="98"/>
  <c r="CA59" i="98"/>
  <c r="BN60" i="98"/>
  <c r="BO60" i="98"/>
  <c r="BP60" i="98"/>
  <c r="BQ60" i="98"/>
  <c r="BR60" i="98"/>
  <c r="BS60" i="98"/>
  <c r="BT60" i="98"/>
  <c r="BU60" i="98"/>
  <c r="BV60" i="98"/>
  <c r="BW60" i="98"/>
  <c r="BX60" i="98"/>
  <c r="BY60" i="98"/>
  <c r="BZ60" i="98"/>
  <c r="CA60" i="98"/>
  <c r="BN61" i="98"/>
  <c r="BO61" i="98"/>
  <c r="BP61" i="98"/>
  <c r="BQ61" i="98"/>
  <c r="BR61" i="98"/>
  <c r="BS61" i="98"/>
  <c r="BT61" i="98"/>
  <c r="BU61" i="98"/>
  <c r="BV61" i="98"/>
  <c r="BW61" i="98"/>
  <c r="BX61" i="98"/>
  <c r="BY61" i="98"/>
  <c r="BZ61" i="98"/>
  <c r="CA61" i="98"/>
  <c r="BN62" i="98"/>
  <c r="BO62" i="98"/>
  <c r="BP62" i="98"/>
  <c r="BQ62" i="98"/>
  <c r="BR62" i="98"/>
  <c r="BS62" i="98"/>
  <c r="BT62" i="98"/>
  <c r="BU62" i="98"/>
  <c r="BV62" i="98"/>
  <c r="BW62" i="98"/>
  <c r="BX62" i="98"/>
  <c r="BY62" i="98"/>
  <c r="BZ62" i="98"/>
  <c r="CA62" i="98"/>
  <c r="BN63" i="98"/>
  <c r="BO63" i="98"/>
  <c r="BP63" i="98"/>
  <c r="BQ63" i="98"/>
  <c r="BR63" i="98"/>
  <c r="BS63" i="98"/>
  <c r="BT63" i="98"/>
  <c r="BU63" i="98"/>
  <c r="BV63" i="98"/>
  <c r="BW63" i="98"/>
  <c r="BX63" i="98"/>
  <c r="BY63" i="98"/>
  <c r="BZ63" i="98"/>
  <c r="CA63" i="98"/>
  <c r="BN64" i="98"/>
  <c r="BO64" i="98"/>
  <c r="BP64" i="98"/>
  <c r="BQ64" i="98"/>
  <c r="BR64" i="98"/>
  <c r="BS64" i="98"/>
  <c r="BT64" i="98"/>
  <c r="BU64" i="98"/>
  <c r="BV64" i="98"/>
  <c r="BW64" i="98"/>
  <c r="BX64" i="98"/>
  <c r="BY64" i="98"/>
  <c r="BZ64" i="98"/>
  <c r="CA64" i="98"/>
  <c r="BN65" i="98"/>
  <c r="BO65" i="98"/>
  <c r="BP65" i="98"/>
  <c r="BQ65" i="98"/>
  <c r="BR65" i="98"/>
  <c r="BS65" i="98"/>
  <c r="BT65" i="98"/>
  <c r="BU65" i="98"/>
  <c r="BV65" i="98"/>
  <c r="BW65" i="98"/>
  <c r="BX65" i="98"/>
  <c r="BY65" i="98"/>
  <c r="BZ65" i="98"/>
  <c r="CA65" i="98"/>
  <c r="BN66" i="98"/>
  <c r="BO66" i="98"/>
  <c r="BP66" i="98"/>
  <c r="BQ66" i="98"/>
  <c r="BR66" i="98"/>
  <c r="BS66" i="98"/>
  <c r="BT66" i="98"/>
  <c r="BU66" i="98"/>
  <c r="BV66" i="98"/>
  <c r="BW66" i="98"/>
  <c r="BX66" i="98"/>
  <c r="BY66" i="98"/>
  <c r="BZ66" i="98"/>
  <c r="CA66" i="98"/>
  <c r="BN67" i="98"/>
  <c r="BO67" i="98"/>
  <c r="BP67" i="98"/>
  <c r="BQ67" i="98"/>
  <c r="BR67" i="98"/>
  <c r="BS67" i="98"/>
  <c r="BT67" i="98"/>
  <c r="BU67" i="98"/>
  <c r="BV67" i="98"/>
  <c r="BW67" i="98"/>
  <c r="BX67" i="98"/>
  <c r="BY67" i="98"/>
  <c r="BZ67" i="98"/>
  <c r="CA67" i="98"/>
  <c r="BN68" i="98"/>
  <c r="BO68" i="98"/>
  <c r="BP68" i="98"/>
  <c r="BQ68" i="98"/>
  <c r="BR68" i="98"/>
  <c r="BS68" i="98"/>
  <c r="BT68" i="98"/>
  <c r="BU68" i="98"/>
  <c r="BV68" i="98"/>
  <c r="BW68" i="98"/>
  <c r="BX68" i="98"/>
  <c r="BY68" i="98"/>
  <c r="BZ68" i="98"/>
  <c r="CA68" i="98"/>
  <c r="BN69" i="98"/>
  <c r="BO69" i="98"/>
  <c r="BP69" i="98"/>
  <c r="BQ69" i="98"/>
  <c r="BR69" i="98"/>
  <c r="BS69" i="98"/>
  <c r="BT69" i="98"/>
  <c r="BU69" i="98"/>
  <c r="BV69" i="98"/>
  <c r="BW69" i="98"/>
  <c r="BX69" i="98"/>
  <c r="BY69" i="98"/>
  <c r="BZ69" i="98"/>
  <c r="CA69" i="98"/>
  <c r="BN70" i="98"/>
  <c r="BO70" i="98"/>
  <c r="BP70" i="98"/>
  <c r="BQ70" i="98"/>
  <c r="BR70" i="98"/>
  <c r="BS70" i="98"/>
  <c r="BT70" i="98"/>
  <c r="BU70" i="98"/>
  <c r="BV70" i="98"/>
  <c r="BW70" i="98"/>
  <c r="BX70" i="98"/>
  <c r="BY70" i="98"/>
  <c r="BZ70" i="98"/>
  <c r="CA70" i="98"/>
  <c r="BN71" i="98"/>
  <c r="BO71" i="98"/>
  <c r="BP71" i="98"/>
  <c r="BQ71" i="98"/>
  <c r="BR71" i="98"/>
  <c r="BS71" i="98"/>
  <c r="BT71" i="98"/>
  <c r="BU71" i="98"/>
  <c r="BV71" i="98"/>
  <c r="BW71" i="98"/>
  <c r="BX71" i="98"/>
  <c r="BY71" i="98"/>
  <c r="BZ71" i="98"/>
  <c r="CA71" i="98"/>
  <c r="BN72" i="98"/>
  <c r="BO72" i="98"/>
  <c r="BP72" i="98"/>
  <c r="BQ72" i="98"/>
  <c r="BR72" i="98"/>
  <c r="BS72" i="98"/>
  <c r="BT72" i="98"/>
  <c r="BU72" i="98"/>
  <c r="BV72" i="98"/>
  <c r="BW72" i="98"/>
  <c r="BX72" i="98"/>
  <c r="BY72" i="98"/>
  <c r="BZ72" i="98"/>
  <c r="CA72" i="98"/>
  <c r="BN73" i="98"/>
  <c r="BO73" i="98"/>
  <c r="BP73" i="98"/>
  <c r="BQ73" i="98"/>
  <c r="BR73" i="98"/>
  <c r="BS73" i="98"/>
  <c r="BT73" i="98"/>
  <c r="BU73" i="98"/>
  <c r="BV73" i="98"/>
  <c r="BW73" i="98"/>
  <c r="BX73" i="98"/>
  <c r="BY73" i="98"/>
  <c r="BZ73" i="98"/>
  <c r="CA73" i="98"/>
  <c r="BN74" i="98"/>
  <c r="BO74" i="98"/>
  <c r="BP74" i="98"/>
  <c r="BQ74" i="98"/>
  <c r="BR74" i="98"/>
  <c r="BS74" i="98"/>
  <c r="BT74" i="98"/>
  <c r="BU74" i="98"/>
  <c r="BV74" i="98"/>
  <c r="BW74" i="98"/>
  <c r="BX74" i="98"/>
  <c r="BY74" i="98"/>
  <c r="BZ74" i="98"/>
  <c r="CA74" i="98"/>
  <c r="BN75" i="98"/>
  <c r="BO75" i="98"/>
  <c r="BP75" i="98"/>
  <c r="BQ75" i="98"/>
  <c r="BR75" i="98"/>
  <c r="BS75" i="98"/>
  <c r="BT75" i="98"/>
  <c r="BU75" i="98"/>
  <c r="BV75" i="98"/>
  <c r="BW75" i="98"/>
  <c r="BX75" i="98"/>
  <c r="BY75" i="98"/>
  <c r="BZ75" i="98"/>
  <c r="CA75" i="98"/>
  <c r="BN76" i="98"/>
  <c r="BO76" i="98"/>
  <c r="BP76" i="98"/>
  <c r="BQ76" i="98"/>
  <c r="BR76" i="98"/>
  <c r="BS76" i="98"/>
  <c r="BT76" i="98"/>
  <c r="BU76" i="98"/>
  <c r="BV76" i="98"/>
  <c r="BW76" i="98"/>
  <c r="BX76" i="98"/>
  <c r="BY76" i="98"/>
  <c r="BZ76" i="98"/>
  <c r="CA76" i="98"/>
  <c r="BN78" i="98"/>
  <c r="BO78" i="98"/>
  <c r="BP78" i="98"/>
  <c r="BQ78" i="98"/>
  <c r="BR78" i="98"/>
  <c r="BS78" i="98"/>
  <c r="BT78" i="98"/>
  <c r="BU78" i="98"/>
  <c r="BV78" i="98"/>
  <c r="BW78" i="98"/>
  <c r="BX78" i="98"/>
  <c r="BY78" i="98"/>
  <c r="BZ78" i="98"/>
  <c r="CA78" i="98"/>
  <c r="BN79" i="98"/>
  <c r="BO79" i="98"/>
  <c r="BP79" i="98"/>
  <c r="BQ79" i="98"/>
  <c r="BR79" i="98"/>
  <c r="BS79" i="98"/>
  <c r="BT79" i="98"/>
  <c r="BU79" i="98"/>
  <c r="BV79" i="98"/>
  <c r="BW79" i="98"/>
  <c r="BX79" i="98"/>
  <c r="BY79" i="98"/>
  <c r="BZ79" i="98"/>
  <c r="CA79" i="98"/>
  <c r="BN80" i="98"/>
  <c r="BO80" i="98"/>
  <c r="BP80" i="98"/>
  <c r="BQ80" i="98"/>
  <c r="BR80" i="98"/>
  <c r="BS80" i="98"/>
  <c r="BT80" i="98"/>
  <c r="BU80" i="98"/>
  <c r="BV80" i="98"/>
  <c r="BW80" i="98"/>
  <c r="BX80" i="98"/>
  <c r="BY80" i="98"/>
  <c r="BZ80" i="98"/>
  <c r="CA80" i="98"/>
  <c r="BN81" i="98"/>
  <c r="BO81" i="98"/>
  <c r="BP81" i="98"/>
  <c r="BQ81" i="98"/>
  <c r="BR81" i="98"/>
  <c r="BS81" i="98"/>
  <c r="BT81" i="98"/>
  <c r="BU81" i="98"/>
  <c r="BV81" i="98"/>
  <c r="BW81" i="98"/>
  <c r="BX81" i="98"/>
  <c r="BY81" i="98"/>
  <c r="BZ81" i="98"/>
  <c r="CA81" i="98"/>
  <c r="BN82" i="98"/>
  <c r="BO82" i="98"/>
  <c r="BP82" i="98"/>
  <c r="BQ82" i="98"/>
  <c r="BR82" i="98"/>
  <c r="BS82" i="98"/>
  <c r="BT82" i="98"/>
  <c r="BU82" i="98"/>
  <c r="BV82" i="98"/>
  <c r="BW82" i="98"/>
  <c r="BX82" i="98"/>
  <c r="BY82" i="98"/>
  <c r="BZ82" i="98"/>
  <c r="CA82" i="98"/>
  <c r="BN83" i="98"/>
  <c r="BO83" i="98"/>
  <c r="BP83" i="98"/>
  <c r="BQ83" i="98"/>
  <c r="BR83" i="98"/>
  <c r="BS83" i="98"/>
  <c r="BT83" i="98"/>
  <c r="BU83" i="98"/>
  <c r="BV83" i="98"/>
  <c r="BW83" i="98"/>
  <c r="BX83" i="98"/>
  <c r="BY83" i="98"/>
  <c r="BZ83" i="98"/>
  <c r="CA83" i="98"/>
  <c r="BM59" i="98"/>
  <c r="BM60" i="98"/>
  <c r="BM61" i="98"/>
  <c r="BM62" i="98"/>
  <c r="BM63" i="98"/>
  <c r="BM64" i="98"/>
  <c r="BM65" i="98"/>
  <c r="BM66" i="98"/>
  <c r="BM67" i="98"/>
  <c r="BM68" i="98"/>
  <c r="BM69" i="98"/>
  <c r="BM70" i="98"/>
  <c r="BM71" i="98"/>
  <c r="BM72" i="98"/>
  <c r="BM73" i="98"/>
  <c r="BM74" i="98"/>
  <c r="BM75" i="98"/>
  <c r="BM76" i="98"/>
  <c r="BM78" i="98"/>
  <c r="BM79" i="98"/>
  <c r="BM80" i="98"/>
  <c r="BM81" i="98"/>
  <c r="BM82" i="98"/>
  <c r="BM83" i="98"/>
  <c r="BN46" i="98"/>
  <c r="BO46" i="98"/>
  <c r="BP46" i="98"/>
  <c r="BQ46" i="98"/>
  <c r="BR46" i="98"/>
  <c r="BS46" i="98"/>
  <c r="BT46" i="98"/>
  <c r="BU46" i="98"/>
  <c r="BV46" i="98"/>
  <c r="BW46" i="98"/>
  <c r="BX46" i="98"/>
  <c r="BY46" i="98"/>
  <c r="CA46" i="98"/>
  <c r="BN47" i="98"/>
  <c r="BO47" i="98"/>
  <c r="BP47" i="98"/>
  <c r="BQ47" i="98"/>
  <c r="BR47" i="98"/>
  <c r="BS47" i="98"/>
  <c r="BT47" i="98"/>
  <c r="BU47" i="98"/>
  <c r="BV47" i="98"/>
  <c r="BW47" i="98"/>
  <c r="BX47" i="98"/>
  <c r="BY47" i="98"/>
  <c r="BZ47" i="98"/>
  <c r="CA47" i="98"/>
  <c r="BN48" i="98"/>
  <c r="BO48" i="98"/>
  <c r="BP48" i="98"/>
  <c r="BQ48" i="98"/>
  <c r="BR48" i="98"/>
  <c r="BS48" i="98"/>
  <c r="BT48" i="98"/>
  <c r="BU48" i="98"/>
  <c r="BV48" i="98"/>
  <c r="BW48" i="98"/>
  <c r="BX48" i="98"/>
  <c r="BY48" i="98"/>
  <c r="BZ48" i="98"/>
  <c r="CA48" i="98"/>
  <c r="BM47" i="98"/>
  <c r="BM48" i="98"/>
  <c r="BM46" i="98"/>
  <c r="BN43" i="98"/>
  <c r="BO43" i="98"/>
  <c r="BP43" i="98"/>
  <c r="BQ43" i="98"/>
  <c r="BR43" i="98"/>
  <c r="BS43" i="98"/>
  <c r="BT43" i="98"/>
  <c r="BU43" i="98"/>
  <c r="BV43" i="98"/>
  <c r="BW43" i="98"/>
  <c r="BX43" i="98"/>
  <c r="BY43" i="98"/>
  <c r="BZ43" i="98"/>
  <c r="CA43" i="98"/>
  <c r="BN44" i="98"/>
  <c r="BO44" i="98"/>
  <c r="BP44" i="98"/>
  <c r="BQ44" i="98"/>
  <c r="BR44" i="98"/>
  <c r="BS44" i="98"/>
  <c r="BT44" i="98"/>
  <c r="BU44" i="98"/>
  <c r="BV44" i="98"/>
  <c r="BW44" i="98"/>
  <c r="BX44" i="98"/>
  <c r="BY44" i="98"/>
  <c r="BZ44" i="98"/>
  <c r="CA44" i="98"/>
  <c r="BM44" i="98"/>
  <c r="BM43" i="98"/>
  <c r="AY59" i="98"/>
  <c r="AZ59" i="98"/>
  <c r="BA59" i="98"/>
  <c r="BB59" i="98"/>
  <c r="BC59" i="98"/>
  <c r="BD59" i="98"/>
  <c r="BE59" i="98"/>
  <c r="BF59" i="98"/>
  <c r="BG59" i="98"/>
  <c r="BH59" i="98"/>
  <c r="BI59" i="98"/>
  <c r="BJ59" i="98"/>
  <c r="BK59" i="98"/>
  <c r="BL59" i="98"/>
  <c r="AY60" i="98"/>
  <c r="AZ60" i="98"/>
  <c r="BA60" i="98"/>
  <c r="BB60" i="98"/>
  <c r="BC60" i="98"/>
  <c r="BD60" i="98"/>
  <c r="BE60" i="98"/>
  <c r="BF60" i="98"/>
  <c r="BG60" i="98"/>
  <c r="BH60" i="98"/>
  <c r="BI60" i="98"/>
  <c r="BJ60" i="98"/>
  <c r="BK60" i="98"/>
  <c r="BL60" i="98"/>
  <c r="AY61" i="98"/>
  <c r="AZ61" i="98"/>
  <c r="BA61" i="98"/>
  <c r="BB61" i="98"/>
  <c r="BC61" i="98"/>
  <c r="BD61" i="98"/>
  <c r="BE61" i="98"/>
  <c r="BF61" i="98"/>
  <c r="BG61" i="98"/>
  <c r="BH61" i="98"/>
  <c r="BI61" i="98"/>
  <c r="BJ61" i="98"/>
  <c r="BK61" i="98"/>
  <c r="BL61" i="98"/>
  <c r="AY62" i="98"/>
  <c r="AZ62" i="98"/>
  <c r="BA62" i="98"/>
  <c r="BB62" i="98"/>
  <c r="BC62" i="98"/>
  <c r="BD62" i="98"/>
  <c r="BE62" i="98"/>
  <c r="BF62" i="98"/>
  <c r="BG62" i="98"/>
  <c r="BH62" i="98"/>
  <c r="BI62" i="98"/>
  <c r="BJ62" i="98"/>
  <c r="BK62" i="98"/>
  <c r="BL62" i="98"/>
  <c r="AY63" i="98"/>
  <c r="AZ63" i="98"/>
  <c r="BA63" i="98"/>
  <c r="BB63" i="98"/>
  <c r="BC63" i="98"/>
  <c r="BD63" i="98"/>
  <c r="BE63" i="98"/>
  <c r="BF63" i="98"/>
  <c r="BG63" i="98"/>
  <c r="BH63" i="98"/>
  <c r="BI63" i="98"/>
  <c r="BJ63" i="98"/>
  <c r="BK63" i="98"/>
  <c r="BL63" i="98"/>
  <c r="AY64" i="98"/>
  <c r="AZ64" i="98"/>
  <c r="BA64" i="98"/>
  <c r="BB64" i="98"/>
  <c r="BC64" i="98"/>
  <c r="BD64" i="98"/>
  <c r="BE64" i="98"/>
  <c r="BF64" i="98"/>
  <c r="BG64" i="98"/>
  <c r="BH64" i="98"/>
  <c r="BI64" i="98"/>
  <c r="BJ64" i="98"/>
  <c r="BK64" i="98"/>
  <c r="BL64" i="98"/>
  <c r="AY65" i="98"/>
  <c r="AZ65" i="98"/>
  <c r="BA65" i="98"/>
  <c r="BB65" i="98"/>
  <c r="BC65" i="98"/>
  <c r="BD65" i="98"/>
  <c r="BE65" i="98"/>
  <c r="BF65" i="98"/>
  <c r="BG65" i="98"/>
  <c r="BH65" i="98"/>
  <c r="BI65" i="98"/>
  <c r="BJ65" i="98"/>
  <c r="BK65" i="98"/>
  <c r="BL65" i="98"/>
  <c r="AY66" i="98"/>
  <c r="AZ66" i="98"/>
  <c r="BA66" i="98"/>
  <c r="BB66" i="98"/>
  <c r="BC66" i="98"/>
  <c r="BD66" i="98"/>
  <c r="BE66" i="98"/>
  <c r="BF66" i="98"/>
  <c r="BG66" i="98"/>
  <c r="BH66" i="98"/>
  <c r="BI66" i="98"/>
  <c r="BJ66" i="98"/>
  <c r="BK66" i="98"/>
  <c r="BL66" i="98"/>
  <c r="AY67" i="98"/>
  <c r="AZ67" i="98"/>
  <c r="BA67" i="98"/>
  <c r="BB67" i="98"/>
  <c r="BC67" i="98"/>
  <c r="BD67" i="98"/>
  <c r="BE67" i="98"/>
  <c r="BF67" i="98"/>
  <c r="BG67" i="98"/>
  <c r="BH67" i="98"/>
  <c r="BI67" i="98"/>
  <c r="BJ67" i="98"/>
  <c r="BK67" i="98"/>
  <c r="BL67" i="98"/>
  <c r="AY68" i="98"/>
  <c r="AZ68" i="98"/>
  <c r="BA68" i="98"/>
  <c r="BB68" i="98"/>
  <c r="BC68" i="98"/>
  <c r="BD68" i="98"/>
  <c r="BE68" i="98"/>
  <c r="BF68" i="98"/>
  <c r="BG68" i="98"/>
  <c r="BH68" i="98"/>
  <c r="BI68" i="98"/>
  <c r="BJ68" i="98"/>
  <c r="BK68" i="98"/>
  <c r="BL68" i="98"/>
  <c r="AY69" i="98"/>
  <c r="AZ69" i="98"/>
  <c r="BA69" i="98"/>
  <c r="BB69" i="98"/>
  <c r="BC69" i="98"/>
  <c r="BD69" i="98"/>
  <c r="BE69" i="98"/>
  <c r="BF69" i="98"/>
  <c r="BG69" i="98"/>
  <c r="BH69" i="98"/>
  <c r="BI69" i="98"/>
  <c r="BJ69" i="98"/>
  <c r="BK69" i="98"/>
  <c r="BL69" i="98"/>
  <c r="AY70" i="98"/>
  <c r="AZ70" i="98"/>
  <c r="BA70" i="98"/>
  <c r="BB70" i="98"/>
  <c r="BC70" i="98"/>
  <c r="BD70" i="98"/>
  <c r="BE70" i="98"/>
  <c r="BF70" i="98"/>
  <c r="BG70" i="98"/>
  <c r="BH70" i="98"/>
  <c r="BI70" i="98"/>
  <c r="BJ70" i="98"/>
  <c r="BK70" i="98"/>
  <c r="BL70" i="98"/>
  <c r="AY71" i="98"/>
  <c r="AZ71" i="98"/>
  <c r="BA71" i="98"/>
  <c r="BB71" i="98"/>
  <c r="BC71" i="98"/>
  <c r="BD71" i="98"/>
  <c r="BE71" i="98"/>
  <c r="BF71" i="98"/>
  <c r="BG71" i="98"/>
  <c r="BH71" i="98"/>
  <c r="BI71" i="98"/>
  <c r="BJ71" i="98"/>
  <c r="BK71" i="98"/>
  <c r="BL71" i="98"/>
  <c r="AY72" i="98"/>
  <c r="AZ72" i="98"/>
  <c r="BA72" i="98"/>
  <c r="BB72" i="98"/>
  <c r="BC72" i="98"/>
  <c r="BD72" i="98"/>
  <c r="BE72" i="98"/>
  <c r="BF72" i="98"/>
  <c r="BG72" i="98"/>
  <c r="BH72" i="98"/>
  <c r="BI72" i="98"/>
  <c r="BJ72" i="98"/>
  <c r="BK72" i="98"/>
  <c r="BL72" i="98"/>
  <c r="AY73" i="98"/>
  <c r="AZ73" i="98"/>
  <c r="BA73" i="98"/>
  <c r="BB73" i="98"/>
  <c r="BC73" i="98"/>
  <c r="BD73" i="98"/>
  <c r="BE73" i="98"/>
  <c r="BF73" i="98"/>
  <c r="BG73" i="98"/>
  <c r="BH73" i="98"/>
  <c r="BI73" i="98"/>
  <c r="BJ73" i="98"/>
  <c r="BK73" i="98"/>
  <c r="BL73" i="98"/>
  <c r="AY74" i="98"/>
  <c r="AZ74" i="98"/>
  <c r="BA74" i="98"/>
  <c r="BB74" i="98"/>
  <c r="BC74" i="98"/>
  <c r="BD74" i="98"/>
  <c r="BE74" i="98"/>
  <c r="BF74" i="98"/>
  <c r="BG74" i="98"/>
  <c r="BH74" i="98"/>
  <c r="BI74" i="98"/>
  <c r="BJ74" i="98"/>
  <c r="BK74" i="98"/>
  <c r="BL74" i="98"/>
  <c r="AY75" i="98"/>
  <c r="AZ75" i="98"/>
  <c r="BA75" i="98"/>
  <c r="BB75" i="98"/>
  <c r="BC75" i="98"/>
  <c r="BD75" i="98"/>
  <c r="BE75" i="98"/>
  <c r="BF75" i="98"/>
  <c r="BG75" i="98"/>
  <c r="BH75" i="98"/>
  <c r="BI75" i="98"/>
  <c r="BJ75" i="98"/>
  <c r="BK75" i="98"/>
  <c r="BL75" i="98"/>
  <c r="AY76" i="98"/>
  <c r="AZ76" i="98"/>
  <c r="BA76" i="98"/>
  <c r="BB76" i="98"/>
  <c r="BC76" i="98"/>
  <c r="BD76" i="98"/>
  <c r="BE76" i="98"/>
  <c r="BF76" i="98"/>
  <c r="BG76" i="98"/>
  <c r="BH76" i="98"/>
  <c r="BI76" i="98"/>
  <c r="BJ76" i="98"/>
  <c r="BK76" i="98"/>
  <c r="BL76" i="98"/>
  <c r="AY78" i="98"/>
  <c r="AZ78" i="98"/>
  <c r="BA78" i="98"/>
  <c r="BB78" i="98"/>
  <c r="BC78" i="98"/>
  <c r="BD78" i="98"/>
  <c r="BE78" i="98"/>
  <c r="BF78" i="98"/>
  <c r="BG78" i="98"/>
  <c r="BH78" i="98"/>
  <c r="BI78" i="98"/>
  <c r="BJ78" i="98"/>
  <c r="BK78" i="98"/>
  <c r="BL78" i="98"/>
  <c r="AY79" i="98"/>
  <c r="AZ79" i="98"/>
  <c r="BA79" i="98"/>
  <c r="BB79" i="98"/>
  <c r="BC79" i="98"/>
  <c r="BD79" i="98"/>
  <c r="BE79" i="98"/>
  <c r="BF79" i="98"/>
  <c r="BG79" i="98"/>
  <c r="BH79" i="98"/>
  <c r="BI79" i="98"/>
  <c r="BJ79" i="98"/>
  <c r="BK79" i="98"/>
  <c r="BL79" i="98"/>
  <c r="AY80" i="98"/>
  <c r="AZ80" i="98"/>
  <c r="BA80" i="98"/>
  <c r="BB80" i="98"/>
  <c r="BC80" i="98"/>
  <c r="BD80" i="98"/>
  <c r="BE80" i="98"/>
  <c r="BF80" i="98"/>
  <c r="BG80" i="98"/>
  <c r="BH80" i="98"/>
  <c r="BI80" i="98"/>
  <c r="BJ80" i="98"/>
  <c r="BK80" i="98"/>
  <c r="BL80" i="98"/>
  <c r="AY81" i="98"/>
  <c r="AZ81" i="98"/>
  <c r="BA81" i="98"/>
  <c r="BB81" i="98"/>
  <c r="BC81" i="98"/>
  <c r="BD81" i="98"/>
  <c r="BE81" i="98"/>
  <c r="BF81" i="98"/>
  <c r="BG81" i="98"/>
  <c r="BH81" i="98"/>
  <c r="BI81" i="98"/>
  <c r="BJ81" i="98"/>
  <c r="BK81" i="98"/>
  <c r="BL81" i="98"/>
  <c r="AY82" i="98"/>
  <c r="AZ82" i="98"/>
  <c r="BA82" i="98"/>
  <c r="BB82" i="98"/>
  <c r="BC82" i="98"/>
  <c r="BD82" i="98"/>
  <c r="BE82" i="98"/>
  <c r="BF82" i="98"/>
  <c r="BG82" i="98"/>
  <c r="BH82" i="98"/>
  <c r="BI82" i="98"/>
  <c r="BJ82" i="98"/>
  <c r="BK82" i="98"/>
  <c r="BL82" i="98"/>
  <c r="AY83" i="98"/>
  <c r="AZ83" i="98"/>
  <c r="BA83" i="98"/>
  <c r="BB83" i="98"/>
  <c r="BC83" i="98"/>
  <c r="BD83" i="98"/>
  <c r="BE83" i="98"/>
  <c r="BF83" i="98"/>
  <c r="BG83" i="98"/>
  <c r="BH83" i="98"/>
  <c r="BI83" i="98"/>
  <c r="BJ83" i="98"/>
  <c r="BK83" i="98"/>
  <c r="BL83" i="98"/>
  <c r="AX59" i="98"/>
  <c r="AX60" i="98"/>
  <c r="AX61" i="98"/>
  <c r="AX62" i="98"/>
  <c r="AX63" i="98"/>
  <c r="AX64" i="98"/>
  <c r="AX65" i="98"/>
  <c r="AX66" i="98"/>
  <c r="AX67" i="98"/>
  <c r="AX68" i="98"/>
  <c r="AX69" i="98"/>
  <c r="AX70" i="98"/>
  <c r="AX71" i="98"/>
  <c r="AX72" i="98"/>
  <c r="AX73" i="98"/>
  <c r="AX74" i="98"/>
  <c r="AX75" i="98"/>
  <c r="AX76" i="98"/>
  <c r="AX78" i="98"/>
  <c r="AX79" i="98"/>
  <c r="AX80" i="98"/>
  <c r="AX81" i="98"/>
  <c r="AX82" i="98"/>
  <c r="AX83" i="98"/>
  <c r="AX46" i="98"/>
  <c r="BL48" i="98"/>
  <c r="BL46" i="98"/>
  <c r="AY46" i="98"/>
  <c r="AZ46" i="98"/>
  <c r="BA46" i="98"/>
  <c r="BB46" i="98"/>
  <c r="BC46" i="98"/>
  <c r="BD46" i="98"/>
  <c r="BE46" i="98"/>
  <c r="BF46" i="98"/>
  <c r="BG46" i="98"/>
  <c r="BH46" i="98"/>
  <c r="BI46" i="98"/>
  <c r="BJ46" i="98"/>
  <c r="BK46" i="98"/>
  <c r="AY47" i="98"/>
  <c r="AZ47" i="98"/>
  <c r="BA47" i="98"/>
  <c r="BB47" i="98"/>
  <c r="BC47" i="98"/>
  <c r="BD47" i="98"/>
  <c r="BE47" i="98"/>
  <c r="BF47" i="98"/>
  <c r="BG47" i="98"/>
  <c r="BH47" i="98"/>
  <c r="BI47" i="98"/>
  <c r="BJ47" i="98"/>
  <c r="BK47" i="98"/>
  <c r="BL47" i="98"/>
  <c r="AY48" i="98"/>
  <c r="AZ48" i="98"/>
  <c r="BA48" i="98"/>
  <c r="BB48" i="98"/>
  <c r="BC48" i="98"/>
  <c r="BD48" i="98"/>
  <c r="BE48" i="98"/>
  <c r="BF48" i="98"/>
  <c r="BG48" i="98"/>
  <c r="BH48" i="98"/>
  <c r="BI48" i="98"/>
  <c r="BJ48" i="98"/>
  <c r="BK48" i="98"/>
  <c r="AX47" i="98"/>
  <c r="AX48" i="98"/>
  <c r="BN37" i="98"/>
  <c r="BO37" i="98"/>
  <c r="BP37" i="98"/>
  <c r="BQ37" i="98"/>
  <c r="BR37" i="98"/>
  <c r="BS37" i="98"/>
  <c r="BT37" i="98"/>
  <c r="BU37" i="98"/>
  <c r="BV37" i="98"/>
  <c r="BW37" i="98"/>
  <c r="BX37" i="98"/>
  <c r="BY37" i="98"/>
  <c r="BZ37" i="98"/>
  <c r="CA37" i="98"/>
  <c r="BN38" i="98"/>
  <c r="BO38" i="98"/>
  <c r="BP38" i="98"/>
  <c r="BQ38" i="98"/>
  <c r="BR38" i="98"/>
  <c r="BS38" i="98"/>
  <c r="BT38" i="98"/>
  <c r="BU38" i="98"/>
  <c r="BV38" i="98"/>
  <c r="BW38" i="98"/>
  <c r="BX38" i="98"/>
  <c r="BY38" i="98"/>
  <c r="BZ38" i="98"/>
  <c r="CA38" i="98"/>
  <c r="BN39" i="98"/>
  <c r="BO39" i="98"/>
  <c r="BP39" i="98"/>
  <c r="BQ39" i="98"/>
  <c r="BR39" i="98"/>
  <c r="BS39" i="98"/>
  <c r="BT39" i="98"/>
  <c r="BU39" i="98"/>
  <c r="BV39" i="98"/>
  <c r="BW39" i="98"/>
  <c r="BX39" i="98"/>
  <c r="BY39" i="98"/>
  <c r="BZ39" i="98"/>
  <c r="CA39" i="98"/>
  <c r="BN40" i="98"/>
  <c r="BO40" i="98"/>
  <c r="BP40" i="98"/>
  <c r="BQ40" i="98"/>
  <c r="BR40" i="98"/>
  <c r="BS40" i="98"/>
  <c r="BT40" i="98"/>
  <c r="BU40" i="98"/>
  <c r="BV40" i="98"/>
  <c r="BW40" i="98"/>
  <c r="BX40" i="98"/>
  <c r="BY40" i="98"/>
  <c r="BZ40" i="98"/>
  <c r="CA40" i="98"/>
  <c r="BN41" i="98"/>
  <c r="BO41" i="98"/>
  <c r="BP41" i="98"/>
  <c r="BQ41" i="98"/>
  <c r="BR41" i="98"/>
  <c r="BS41" i="98"/>
  <c r="BT41" i="98"/>
  <c r="BU41" i="98"/>
  <c r="BV41" i="98"/>
  <c r="BW41" i="98"/>
  <c r="BX41" i="98"/>
  <c r="BY41" i="98"/>
  <c r="BZ41" i="98"/>
  <c r="CA41" i="98"/>
  <c r="BM38" i="98"/>
  <c r="BM39" i="98"/>
  <c r="BM40" i="98"/>
  <c r="BM41" i="98"/>
  <c r="BM37" i="98"/>
  <c r="AY37" i="98"/>
  <c r="AZ37" i="98"/>
  <c r="BA37" i="98"/>
  <c r="BB37" i="98"/>
  <c r="BC37" i="98"/>
  <c r="BD37" i="98"/>
  <c r="BE37" i="98"/>
  <c r="BF37" i="98"/>
  <c r="BG37" i="98"/>
  <c r="BH37" i="98"/>
  <c r="BI37" i="98"/>
  <c r="BJ37" i="98"/>
  <c r="BK37" i="98"/>
  <c r="AY38" i="98"/>
  <c r="AZ38" i="98"/>
  <c r="BA38" i="98"/>
  <c r="BB38" i="98"/>
  <c r="BC38" i="98"/>
  <c r="BD38" i="98"/>
  <c r="BE38" i="98"/>
  <c r="BF38" i="98"/>
  <c r="BG38" i="98"/>
  <c r="BH38" i="98"/>
  <c r="BI38" i="98"/>
  <c r="BJ38" i="98"/>
  <c r="BK38" i="98"/>
  <c r="BL38" i="98"/>
  <c r="AY39" i="98"/>
  <c r="AZ39" i="98"/>
  <c r="BA39" i="98"/>
  <c r="BB39" i="98"/>
  <c r="BC39" i="98"/>
  <c r="BD39" i="98"/>
  <c r="BE39" i="98"/>
  <c r="BF39" i="98"/>
  <c r="BG39" i="98"/>
  <c r="BH39" i="98"/>
  <c r="BI39" i="98"/>
  <c r="BJ39" i="98"/>
  <c r="BK39" i="98"/>
  <c r="BL39" i="98"/>
  <c r="AY40" i="98"/>
  <c r="AZ40" i="98"/>
  <c r="BA40" i="98"/>
  <c r="BB40" i="98"/>
  <c r="BC40" i="98"/>
  <c r="BD40" i="98"/>
  <c r="BE40" i="98"/>
  <c r="BF40" i="98"/>
  <c r="BG40" i="98"/>
  <c r="BH40" i="98"/>
  <c r="BI40" i="98"/>
  <c r="BJ40" i="98"/>
  <c r="BK40" i="98"/>
  <c r="BL40" i="98"/>
  <c r="AY41" i="98"/>
  <c r="AZ41" i="98"/>
  <c r="BA41" i="98"/>
  <c r="BB41" i="98"/>
  <c r="BC41" i="98"/>
  <c r="BD41" i="98"/>
  <c r="BE41" i="98"/>
  <c r="BF41" i="98"/>
  <c r="BG41" i="98"/>
  <c r="BH41" i="98"/>
  <c r="BI41" i="98"/>
  <c r="BJ41" i="98"/>
  <c r="BK41" i="98"/>
  <c r="BL41" i="98"/>
  <c r="AX38" i="98"/>
  <c r="AX39" i="98"/>
  <c r="AX40" i="98"/>
  <c r="AX41" i="98"/>
  <c r="AU84" i="98"/>
  <c r="AV84" i="98"/>
  <c r="K26" i="98"/>
  <c r="G27" i="98"/>
  <c r="D27" i="98"/>
  <c r="C60" i="17"/>
  <c r="C71" i="174"/>
  <c r="C125" i="174"/>
  <c r="D124" i="176"/>
  <c r="E124" i="176"/>
  <c r="F124" i="176"/>
  <c r="G124" i="176"/>
  <c r="H124" i="176"/>
  <c r="I124" i="176"/>
  <c r="J124" i="176"/>
  <c r="K124" i="176"/>
  <c r="L124" i="176"/>
  <c r="M124" i="176"/>
  <c r="N124" i="176"/>
  <c r="C124" i="176"/>
  <c r="D70" i="176"/>
  <c r="E70" i="176"/>
  <c r="F70" i="176"/>
  <c r="G70" i="176"/>
  <c r="H70" i="176"/>
  <c r="I70" i="176"/>
  <c r="J70" i="176"/>
  <c r="K70" i="176"/>
  <c r="L70" i="176"/>
  <c r="M70" i="176"/>
  <c r="N70" i="176"/>
  <c r="C70" i="176"/>
  <c r="D109" i="89"/>
  <c r="E109" i="89"/>
  <c r="F109" i="89"/>
  <c r="G109" i="89"/>
  <c r="H109" i="89"/>
  <c r="I109" i="89"/>
  <c r="J109" i="89"/>
  <c r="K109" i="89"/>
  <c r="L109" i="89"/>
  <c r="M109" i="89"/>
  <c r="N109" i="89"/>
  <c r="C109" i="89"/>
  <c r="D60" i="89"/>
  <c r="E60" i="89"/>
  <c r="F60" i="89"/>
  <c r="G60" i="89"/>
  <c r="H60" i="89"/>
  <c r="I60" i="89"/>
  <c r="J60" i="89"/>
  <c r="K60" i="89"/>
  <c r="L60" i="89"/>
  <c r="M60" i="89"/>
  <c r="N60" i="89"/>
  <c r="C60" i="89"/>
  <c r="D71" i="174"/>
  <c r="E71" i="174"/>
  <c r="F71" i="174"/>
  <c r="G71" i="174"/>
  <c r="H71" i="174"/>
  <c r="I71" i="174"/>
  <c r="J71" i="174"/>
  <c r="K71" i="174"/>
  <c r="L71" i="174"/>
  <c r="M71" i="174"/>
  <c r="N71" i="174"/>
  <c r="O71" i="174"/>
  <c r="P71" i="174"/>
  <c r="Q71" i="174"/>
  <c r="D125" i="174"/>
  <c r="E125" i="174"/>
  <c r="F125" i="174"/>
  <c r="G125" i="174"/>
  <c r="H125" i="174"/>
  <c r="I125" i="174"/>
  <c r="J125" i="174"/>
  <c r="K125" i="174"/>
  <c r="L125" i="174"/>
  <c r="M125" i="174"/>
  <c r="N125" i="174"/>
  <c r="O125" i="174"/>
  <c r="P125" i="174"/>
  <c r="Q125" i="174"/>
  <c r="D60" i="17"/>
  <c r="E60" i="17"/>
  <c r="F60" i="17"/>
  <c r="G60" i="17"/>
  <c r="H60" i="17"/>
  <c r="I60" i="17"/>
  <c r="J60" i="17"/>
  <c r="K60" i="17"/>
  <c r="L60" i="17"/>
  <c r="M60" i="17"/>
  <c r="N60" i="17"/>
  <c r="O60" i="17"/>
  <c r="P60" i="17"/>
  <c r="Q60" i="17"/>
  <c r="D109" i="17"/>
  <c r="E109" i="17"/>
  <c r="F109" i="17"/>
  <c r="G109" i="17"/>
  <c r="H109" i="17"/>
  <c r="I109" i="17"/>
  <c r="J109" i="17"/>
  <c r="K109" i="17"/>
  <c r="L109" i="17"/>
  <c r="M109" i="17"/>
  <c r="N109" i="17"/>
  <c r="O109" i="17"/>
  <c r="P109" i="17"/>
  <c r="Q109" i="17"/>
  <c r="C109" i="17"/>
  <c r="G12" i="171"/>
  <c r="T25" i="18"/>
  <c r="C45" i="18"/>
  <c r="BQ41" i="15"/>
  <c r="BR41" i="15"/>
  <c r="DK41" i="15" s="1"/>
  <c r="BS41" i="15"/>
  <c r="BT41" i="15"/>
  <c r="BU41" i="15"/>
  <c r="BV41" i="15"/>
  <c r="BW41" i="15"/>
  <c r="BX41" i="15"/>
  <c r="BY41" i="15"/>
  <c r="BZ41" i="15"/>
  <c r="CA41" i="15"/>
  <c r="CB41" i="15"/>
  <c r="CC41" i="15"/>
  <c r="CD41" i="15"/>
  <c r="CE41" i="15"/>
  <c r="CF41" i="15"/>
  <c r="CG41" i="15"/>
  <c r="CH41" i="15"/>
  <c r="CI41" i="15"/>
  <c r="CJ41" i="15"/>
  <c r="CK41" i="15"/>
  <c r="CL41" i="15"/>
  <c r="CM41" i="15"/>
  <c r="CN41" i="15"/>
  <c r="CO41" i="15"/>
  <c r="CP41" i="15"/>
  <c r="CQ41" i="15"/>
  <c r="CR41" i="15"/>
  <c r="CS41" i="15"/>
  <c r="CT41" i="15"/>
  <c r="CU41" i="15"/>
  <c r="CV41" i="15"/>
  <c r="CW41" i="15"/>
  <c r="CX41" i="15"/>
  <c r="CY41" i="15"/>
  <c r="CZ41" i="15"/>
  <c r="DA41" i="15"/>
  <c r="DB41" i="15"/>
  <c r="DC41" i="15"/>
  <c r="DD41" i="15"/>
  <c r="DE41" i="15"/>
  <c r="DF41" i="15"/>
  <c r="DG41" i="15"/>
  <c r="DH41" i="15"/>
  <c r="BQ42" i="15"/>
  <c r="BR42" i="15"/>
  <c r="BS42" i="15"/>
  <c r="BT42" i="15"/>
  <c r="BU42" i="15"/>
  <c r="BV42" i="15"/>
  <c r="BW42" i="15"/>
  <c r="BX42" i="15"/>
  <c r="BY42" i="15"/>
  <c r="BZ42" i="15"/>
  <c r="CA42" i="15"/>
  <c r="CB42" i="15"/>
  <c r="CC42" i="15"/>
  <c r="CD42" i="15"/>
  <c r="CE42" i="15"/>
  <c r="CF42" i="15"/>
  <c r="CG42" i="15"/>
  <c r="CH42" i="15"/>
  <c r="CI42" i="15"/>
  <c r="CJ42" i="15"/>
  <c r="CK42" i="15"/>
  <c r="CL42" i="15"/>
  <c r="CM42" i="15"/>
  <c r="CN42" i="15"/>
  <c r="CO42" i="15"/>
  <c r="CP42" i="15"/>
  <c r="CQ42" i="15"/>
  <c r="CR42" i="15"/>
  <c r="CS42" i="15"/>
  <c r="CT42" i="15"/>
  <c r="CU42" i="15"/>
  <c r="CV42" i="15"/>
  <c r="CW42" i="15"/>
  <c r="CX42" i="15"/>
  <c r="CY42" i="15"/>
  <c r="CZ42" i="15"/>
  <c r="DA42" i="15"/>
  <c r="DB42" i="15"/>
  <c r="DC42" i="15"/>
  <c r="DD42" i="15"/>
  <c r="DE42" i="15"/>
  <c r="DF42" i="15"/>
  <c r="DG42" i="15"/>
  <c r="DH42" i="15"/>
  <c r="BQ43" i="15"/>
  <c r="BR43" i="15"/>
  <c r="BS43" i="15"/>
  <c r="BT43" i="15"/>
  <c r="BU43" i="15"/>
  <c r="BV43" i="15"/>
  <c r="BW43" i="15"/>
  <c r="BX43" i="15"/>
  <c r="BY43" i="15"/>
  <c r="BZ43" i="15"/>
  <c r="CA43" i="15"/>
  <c r="CB43" i="15"/>
  <c r="CC43" i="15"/>
  <c r="CD43" i="15"/>
  <c r="CE43" i="15"/>
  <c r="CF43" i="15"/>
  <c r="CG43" i="15"/>
  <c r="CH43" i="15"/>
  <c r="CI43" i="15"/>
  <c r="CJ43" i="15"/>
  <c r="CK43" i="15"/>
  <c r="CL43" i="15"/>
  <c r="CM43" i="15"/>
  <c r="CN43" i="15"/>
  <c r="CO43" i="15"/>
  <c r="CP43" i="15"/>
  <c r="CQ43" i="15"/>
  <c r="CR43" i="15"/>
  <c r="CS43" i="15"/>
  <c r="CT43" i="15"/>
  <c r="CU43" i="15"/>
  <c r="CV43" i="15"/>
  <c r="CW43" i="15"/>
  <c r="CX43" i="15"/>
  <c r="CY43" i="15"/>
  <c r="CZ43" i="15"/>
  <c r="DA43" i="15"/>
  <c r="DB43" i="15"/>
  <c r="DC43" i="15"/>
  <c r="DD43" i="15"/>
  <c r="DE43" i="15"/>
  <c r="DF43" i="15"/>
  <c r="DG43" i="15"/>
  <c r="DH43" i="15"/>
  <c r="E22" i="167"/>
  <c r="EC41" i="15" l="1"/>
  <c r="DU41" i="15"/>
  <c r="DY41" i="15"/>
  <c r="DT41" i="15"/>
  <c r="DL41" i="15"/>
  <c r="DR42" i="15"/>
  <c r="DO43" i="15"/>
  <c r="EA42" i="15"/>
  <c r="EE41" i="15"/>
  <c r="DR41" i="15"/>
  <c r="DJ41" i="15"/>
  <c r="DM41" i="15"/>
  <c r="DS42" i="15"/>
  <c r="EB41" i="15"/>
  <c r="DQ43" i="15"/>
  <c r="EB42" i="15"/>
  <c r="DO41" i="15"/>
  <c r="DZ42" i="15"/>
  <c r="DS41" i="15"/>
  <c r="EA43" i="15"/>
  <c r="DN43" i="15"/>
  <c r="CC37" i="126"/>
  <c r="CD13" i="126"/>
  <c r="CC14" i="126"/>
  <c r="CC13" i="126"/>
  <c r="CF13" i="126"/>
  <c r="CD24" i="126"/>
  <c r="CC24" i="126"/>
  <c r="CF24" i="126"/>
  <c r="BV44" i="126"/>
  <c r="BX24" i="126"/>
  <c r="BV15" i="126"/>
  <c r="CG37" i="126"/>
  <c r="CB37" i="126"/>
  <c r="BX13" i="126"/>
  <c r="CE37" i="98"/>
  <c r="DX43" i="15"/>
  <c r="DY43" i="15"/>
  <c r="DP43" i="15"/>
  <c r="DP42" i="15"/>
  <c r="DK42" i="15"/>
  <c r="EE43" i="15"/>
  <c r="DW43" i="15"/>
  <c r="DR43" i="15"/>
  <c r="DJ43" i="15"/>
  <c r="DX42" i="15"/>
  <c r="DU43" i="15"/>
  <c r="DQ42" i="15"/>
  <c r="EC42" i="15"/>
  <c r="DU42" i="15"/>
  <c r="EA41" i="15"/>
  <c r="DN41" i="15"/>
  <c r="EC43" i="15"/>
  <c r="DJ42" i="15"/>
  <c r="DX41" i="15"/>
  <c r="DM43" i="15"/>
  <c r="ED43" i="15"/>
  <c r="DV43" i="15"/>
  <c r="DT43" i="15"/>
  <c r="DY42" i="15"/>
  <c r="DT42" i="15"/>
  <c r="DL42" i="15"/>
  <c r="EB43" i="15"/>
  <c r="EE42" i="15"/>
  <c r="DW42" i="15"/>
  <c r="DZ41" i="15"/>
  <c r="DL43" i="15"/>
  <c r="DS43" i="15"/>
  <c r="DK43" i="15"/>
  <c r="DO42" i="15"/>
  <c r="DW41" i="15"/>
  <c r="DN42" i="15"/>
  <c r="ED41" i="15"/>
  <c r="DV41" i="15"/>
  <c r="DM42" i="15"/>
  <c r="DZ43" i="15"/>
  <c r="ED42" i="15"/>
  <c r="DV42" i="15"/>
  <c r="DQ41" i="15"/>
  <c r="DP41" i="15"/>
  <c r="AE33" i="91"/>
  <c r="AE34" i="91"/>
  <c r="AE35" i="91"/>
  <c r="AE36" i="91"/>
  <c r="AE32" i="91"/>
  <c r="W45" i="175"/>
  <c r="V45" i="175"/>
  <c r="U45" i="175"/>
  <c r="T45" i="175"/>
  <c r="S45" i="175"/>
  <c r="R45" i="175"/>
  <c r="Q45" i="175"/>
  <c r="P45" i="175"/>
  <c r="W31" i="175"/>
  <c r="V31" i="175"/>
  <c r="U31" i="175"/>
  <c r="T31" i="175"/>
  <c r="S31" i="175"/>
  <c r="R31" i="175"/>
  <c r="Q31" i="175"/>
  <c r="P31" i="175"/>
  <c r="W22" i="175"/>
  <c r="V22" i="175"/>
  <c r="U22" i="175"/>
  <c r="T22" i="175"/>
  <c r="S22" i="175"/>
  <c r="R22" i="175"/>
  <c r="Q22" i="175"/>
  <c r="P22" i="175"/>
  <c r="W124" i="176"/>
  <c r="V124" i="176"/>
  <c r="U124" i="176"/>
  <c r="T124" i="176"/>
  <c r="S124" i="176"/>
  <c r="R124" i="176"/>
  <c r="Q124" i="176"/>
  <c r="P124" i="176"/>
  <c r="W70" i="176"/>
  <c r="V70" i="176"/>
  <c r="U70" i="176"/>
  <c r="T70" i="176"/>
  <c r="S70" i="176"/>
  <c r="R70" i="176"/>
  <c r="Q70" i="176"/>
  <c r="P70" i="176"/>
  <c r="W12" i="176"/>
  <c r="V12" i="176"/>
  <c r="U12" i="176"/>
  <c r="T12" i="176"/>
  <c r="S12" i="176"/>
  <c r="R12" i="176"/>
  <c r="Q12" i="176"/>
  <c r="P12" i="176"/>
  <c r="W46" i="62"/>
  <c r="V46" i="62"/>
  <c r="U46" i="62"/>
  <c r="T46" i="62"/>
  <c r="S46" i="62"/>
  <c r="R46" i="62"/>
  <c r="Q46" i="62"/>
  <c r="P46" i="62"/>
  <c r="W32" i="62"/>
  <c r="V32" i="62"/>
  <c r="U32" i="62"/>
  <c r="T32" i="62"/>
  <c r="S32" i="62"/>
  <c r="R32" i="62"/>
  <c r="Q32" i="62"/>
  <c r="P32" i="62"/>
  <c r="W23" i="62"/>
  <c r="V23" i="62"/>
  <c r="U23" i="62"/>
  <c r="T23" i="62"/>
  <c r="S23" i="62"/>
  <c r="R23" i="62"/>
  <c r="Q23" i="62"/>
  <c r="P23" i="62"/>
  <c r="P105" i="89"/>
  <c r="Q105" i="89"/>
  <c r="R105" i="89"/>
  <c r="S105" i="89"/>
  <c r="T105" i="89"/>
  <c r="U105" i="89"/>
  <c r="V105" i="89"/>
  <c r="W105" i="89"/>
  <c r="P106" i="89"/>
  <c r="Q106" i="89"/>
  <c r="R106" i="89"/>
  <c r="S106" i="89"/>
  <c r="T106" i="89"/>
  <c r="U106" i="89"/>
  <c r="V106" i="89"/>
  <c r="W106" i="89"/>
  <c r="P107" i="89"/>
  <c r="Q107" i="89"/>
  <c r="R107" i="89"/>
  <c r="S107" i="89"/>
  <c r="T107" i="89"/>
  <c r="U107" i="89"/>
  <c r="V107" i="89"/>
  <c r="W107" i="89"/>
  <c r="W109" i="89"/>
  <c r="V109" i="89"/>
  <c r="U109" i="89"/>
  <c r="T109" i="89"/>
  <c r="S109" i="89"/>
  <c r="R109" i="89"/>
  <c r="Q109" i="89"/>
  <c r="P109" i="89"/>
  <c r="W60" i="89"/>
  <c r="V60" i="89"/>
  <c r="U60" i="89"/>
  <c r="T60" i="89"/>
  <c r="S60" i="89"/>
  <c r="R60" i="89"/>
  <c r="Q60" i="89"/>
  <c r="P60" i="89"/>
  <c r="W12" i="89"/>
  <c r="V12" i="89"/>
  <c r="U12" i="89"/>
  <c r="T12" i="89"/>
  <c r="S12" i="89"/>
  <c r="R12" i="89"/>
  <c r="Q12" i="89"/>
  <c r="P12" i="89"/>
  <c r="AC45" i="173"/>
  <c r="AB45" i="173"/>
  <c r="AA45" i="173"/>
  <c r="Z45" i="173"/>
  <c r="Y45" i="173"/>
  <c r="X45" i="173"/>
  <c r="W45" i="173"/>
  <c r="V45" i="173"/>
  <c r="U45" i="173"/>
  <c r="T45" i="173"/>
  <c r="AC31" i="173"/>
  <c r="AB31" i="173"/>
  <c r="AA31" i="173"/>
  <c r="Z31" i="173"/>
  <c r="Y31" i="173"/>
  <c r="X31" i="173"/>
  <c r="W31" i="173"/>
  <c r="V31" i="173"/>
  <c r="U31" i="173"/>
  <c r="T31" i="173"/>
  <c r="AC22" i="173"/>
  <c r="AB22" i="173"/>
  <c r="AA22" i="173"/>
  <c r="Z22" i="173"/>
  <c r="Y22" i="173"/>
  <c r="X22" i="173"/>
  <c r="W22" i="173"/>
  <c r="V22" i="173"/>
  <c r="U22" i="173"/>
  <c r="T22" i="173"/>
  <c r="AC125" i="174"/>
  <c r="AB125" i="174"/>
  <c r="AA125" i="174"/>
  <c r="Z125" i="174"/>
  <c r="Y125" i="174"/>
  <c r="X125" i="174"/>
  <c r="W125" i="174"/>
  <c r="V125" i="174"/>
  <c r="U125" i="174"/>
  <c r="T125" i="174"/>
  <c r="AC71" i="174"/>
  <c r="AB71" i="174"/>
  <c r="AA71" i="174"/>
  <c r="Z71" i="174"/>
  <c r="Y71" i="174"/>
  <c r="X71" i="174"/>
  <c r="W71" i="174"/>
  <c r="V71" i="174"/>
  <c r="U71" i="174"/>
  <c r="T71" i="174"/>
  <c r="AC12" i="174"/>
  <c r="AB12" i="174"/>
  <c r="AA12" i="174"/>
  <c r="Z12" i="174"/>
  <c r="Y12" i="174"/>
  <c r="X12" i="174"/>
  <c r="W12" i="174"/>
  <c r="V12" i="174"/>
  <c r="U12" i="174"/>
  <c r="T12" i="174"/>
  <c r="AC109" i="17"/>
  <c r="AB109" i="17"/>
  <c r="AA109" i="17"/>
  <c r="Z109" i="17"/>
  <c r="Y109" i="17"/>
  <c r="X109" i="17"/>
  <c r="W109" i="17"/>
  <c r="V109" i="17"/>
  <c r="U109" i="17"/>
  <c r="T109" i="17"/>
  <c r="AC60" i="17"/>
  <c r="AB60" i="17"/>
  <c r="AA60" i="17"/>
  <c r="Z60" i="17"/>
  <c r="Y60" i="17"/>
  <c r="X60" i="17"/>
  <c r="W60" i="17"/>
  <c r="V60" i="17"/>
  <c r="U60" i="17"/>
  <c r="T60" i="17"/>
  <c r="AC12" i="17"/>
  <c r="AB12" i="17"/>
  <c r="AA12" i="17"/>
  <c r="Z12" i="17"/>
  <c r="Y12" i="17"/>
  <c r="X12" i="17"/>
  <c r="W12" i="17"/>
  <c r="V12" i="17"/>
  <c r="U12" i="17"/>
  <c r="T12" i="17"/>
  <c r="D13" i="98"/>
  <c r="D14" i="98"/>
  <c r="D15" i="98"/>
  <c r="D16" i="98"/>
  <c r="D17" i="98"/>
  <c r="D18" i="98"/>
  <c r="D19" i="98"/>
  <c r="D20" i="98"/>
  <c r="D21" i="98"/>
  <c r="D22" i="98"/>
  <c r="D23" i="98"/>
  <c r="D24" i="98"/>
  <c r="D25" i="98"/>
  <c r="D26" i="98"/>
  <c r="D12" i="98"/>
  <c r="AB22" i="175" l="1"/>
  <c r="AB45" i="175"/>
  <c r="Y22" i="175"/>
  <c r="AB46" i="62"/>
  <c r="AA124" i="176"/>
  <c r="AA23" i="62"/>
  <c r="AA32" i="62"/>
  <c r="AA46" i="62"/>
  <c r="Z106" i="89"/>
  <c r="Z105" i="89"/>
  <c r="Y12" i="89"/>
  <c r="AB107" i="89"/>
  <c r="AB106" i="89"/>
  <c r="AA12" i="89"/>
  <c r="Y107" i="89"/>
  <c r="Y105" i="89"/>
  <c r="AA106" i="89"/>
  <c r="AF31" i="173"/>
  <c r="AJ31" i="173"/>
  <c r="AI45" i="173"/>
  <c r="AJ45" i="173"/>
  <c r="Z23" i="62"/>
  <c r="Z32" i="62"/>
  <c r="Z46" i="62"/>
  <c r="Y23" i="62"/>
  <c r="Y32" i="62"/>
  <c r="Y46" i="62"/>
  <c r="Z109" i="89"/>
  <c r="AA107" i="89"/>
  <c r="AB105" i="89"/>
  <c r="AH22" i="173"/>
  <c r="AG31" i="173"/>
  <c r="AF45" i="173"/>
  <c r="AI60" i="17"/>
  <c r="AI12" i="17"/>
  <c r="AF12" i="17"/>
  <c r="AH12" i="17"/>
  <c r="AB12" i="176"/>
  <c r="AB124" i="176"/>
  <c r="Z124" i="176"/>
  <c r="AB70" i="176"/>
  <c r="Y60" i="89"/>
  <c r="AA105" i="89"/>
  <c r="AF125" i="174"/>
  <c r="AG12" i="174"/>
  <c r="AJ125" i="174"/>
  <c r="AG125" i="174"/>
  <c r="AH71" i="174"/>
  <c r="AF71" i="174"/>
  <c r="AJ71" i="174"/>
  <c r="AI12" i="174"/>
  <c r="AF109" i="17"/>
  <c r="AF60" i="17"/>
  <c r="AJ109" i="17"/>
  <c r="AJ60" i="17"/>
  <c r="Z22" i="175"/>
  <c r="Z31" i="175"/>
  <c r="AA22" i="175"/>
  <c r="AA31" i="175"/>
  <c r="Y31" i="175"/>
  <c r="Y45" i="175"/>
  <c r="Z45" i="175"/>
  <c r="AA45" i="175"/>
  <c r="AB31" i="175"/>
  <c r="Z70" i="176"/>
  <c r="Z12" i="176"/>
  <c r="AA12" i="176"/>
  <c r="AA70" i="176"/>
  <c r="Y12" i="176"/>
  <c r="Y70" i="176"/>
  <c r="Y124" i="176"/>
  <c r="AB23" i="62"/>
  <c r="AB32" i="62"/>
  <c r="Y106" i="89"/>
  <c r="Z12" i="89"/>
  <c r="Z107" i="89"/>
  <c r="AA109" i="89"/>
  <c r="AB60" i="89"/>
  <c r="AB109" i="89"/>
  <c r="Y109" i="89"/>
  <c r="AA60" i="89"/>
  <c r="AB12" i="89"/>
  <c r="Z60" i="89"/>
  <c r="AI22" i="173"/>
  <c r="AJ22" i="173"/>
  <c r="AI31" i="173"/>
  <c r="AF22" i="173"/>
  <c r="AH45" i="173"/>
  <c r="AG22" i="173"/>
  <c r="AH31" i="173"/>
  <c r="AG45" i="173"/>
  <c r="AF12" i="174"/>
  <c r="AJ12" i="174"/>
  <c r="AH12" i="174"/>
  <c r="AI71" i="174"/>
  <c r="AH125" i="174"/>
  <c r="AI125" i="174"/>
  <c r="AG71" i="174"/>
  <c r="AJ12" i="17"/>
  <c r="AH109" i="17"/>
  <c r="AG60" i="17"/>
  <c r="AI109" i="17"/>
  <c r="AG12" i="17"/>
  <c r="AH60" i="17"/>
  <c r="AG109" i="17"/>
  <c r="R22" i="65"/>
  <c r="R23" i="65"/>
  <c r="R24" i="65"/>
  <c r="R25" i="65"/>
  <c r="R26" i="65"/>
  <c r="R27" i="65"/>
  <c r="R28" i="65"/>
  <c r="R29" i="65"/>
  <c r="R30" i="65"/>
  <c r="R31" i="65"/>
  <c r="R32" i="65"/>
  <c r="R33" i="65"/>
  <c r="R34" i="65"/>
  <c r="R35" i="65"/>
  <c r="R36" i="65"/>
  <c r="R37" i="65"/>
  <c r="R38" i="65"/>
  <c r="R39" i="65"/>
  <c r="CE69" i="135"/>
  <c r="CF69" i="135"/>
  <c r="CG69" i="135"/>
  <c r="CH69" i="135"/>
  <c r="CI69" i="135"/>
  <c r="CJ69" i="135"/>
  <c r="CK69" i="135"/>
  <c r="CL69" i="135"/>
  <c r="CM69" i="135"/>
  <c r="CN69" i="135"/>
  <c r="FI69" i="135" s="1"/>
  <c r="CO69" i="135"/>
  <c r="CP69" i="135"/>
  <c r="FK69" i="135" s="1"/>
  <c r="CQ69" i="135"/>
  <c r="FL69" i="135" s="1"/>
  <c r="CR69" i="135"/>
  <c r="FM69" i="135" s="1"/>
  <c r="CS69" i="135"/>
  <c r="CT69" i="135"/>
  <c r="CU69" i="135"/>
  <c r="CV69" i="135"/>
  <c r="CW69" i="135"/>
  <c r="CX69" i="135"/>
  <c r="CY69" i="135"/>
  <c r="CZ69" i="135"/>
  <c r="DA69" i="135"/>
  <c r="DB69" i="135"/>
  <c r="DC69" i="135"/>
  <c r="DD69" i="135"/>
  <c r="DE69" i="135"/>
  <c r="FR69" i="135" s="1"/>
  <c r="DF69" i="135"/>
  <c r="DG69" i="135"/>
  <c r="FT69" i="135" s="1"/>
  <c r="DH69" i="135"/>
  <c r="FU69" i="135" s="1"/>
  <c r="DI69" i="135"/>
  <c r="DJ69" i="135"/>
  <c r="DK69" i="135"/>
  <c r="DL69" i="135"/>
  <c r="DM69" i="135"/>
  <c r="DN69" i="135"/>
  <c r="DO69" i="135"/>
  <c r="DP69" i="135"/>
  <c r="DQ69" i="135"/>
  <c r="DS69" i="135"/>
  <c r="DT69" i="135"/>
  <c r="DU69" i="135"/>
  <c r="DV69" i="135"/>
  <c r="DW69" i="135"/>
  <c r="DX69" i="135"/>
  <c r="DY69" i="135"/>
  <c r="EA69" i="135"/>
  <c r="EB69" i="135"/>
  <c r="EC69" i="135"/>
  <c r="ED69" i="135"/>
  <c r="EE69" i="135"/>
  <c r="EF69" i="135"/>
  <c r="EG69" i="135"/>
  <c r="EI69" i="135"/>
  <c r="EJ69" i="135"/>
  <c r="EK69" i="135"/>
  <c r="EL69" i="135"/>
  <c r="EM69" i="135"/>
  <c r="EN69" i="135"/>
  <c r="EO69" i="135"/>
  <c r="EQ69" i="135"/>
  <c r="ER69" i="135"/>
  <c r="ES69" i="135"/>
  <c r="ET69" i="135"/>
  <c r="EU69" i="135"/>
  <c r="EV69" i="135"/>
  <c r="EW69" i="135"/>
  <c r="EY69" i="135"/>
  <c r="EZ69" i="135"/>
  <c r="FA69" i="135"/>
  <c r="FB69" i="135"/>
  <c r="FC69" i="135"/>
  <c r="FD69" i="135"/>
  <c r="FE69" i="135"/>
  <c r="CE70" i="135"/>
  <c r="CF70" i="135"/>
  <c r="CG70" i="135"/>
  <c r="CH70" i="135"/>
  <c r="CI70" i="135"/>
  <c r="CJ70" i="135"/>
  <c r="CK70" i="135"/>
  <c r="CL70" i="135"/>
  <c r="CM70" i="135"/>
  <c r="CN70" i="135"/>
  <c r="CO70" i="135"/>
  <c r="CP70" i="135"/>
  <c r="CQ70" i="135"/>
  <c r="CR70" i="135"/>
  <c r="CS70" i="135"/>
  <c r="FN70" i="135" s="1"/>
  <c r="CT70" i="135"/>
  <c r="CU70" i="135"/>
  <c r="CV70" i="135"/>
  <c r="CW70" i="135"/>
  <c r="CX70" i="135"/>
  <c r="CY70" i="135"/>
  <c r="CZ70" i="135"/>
  <c r="DA70" i="135"/>
  <c r="DC70" i="135"/>
  <c r="DD70" i="135"/>
  <c r="DE70" i="135"/>
  <c r="DF70" i="135"/>
  <c r="DG70" i="135"/>
  <c r="DH70" i="135"/>
  <c r="DI70" i="135"/>
  <c r="DK70" i="135"/>
  <c r="DN70" i="135"/>
  <c r="DO70" i="135"/>
  <c r="DP70" i="135"/>
  <c r="DQ70" i="135"/>
  <c r="DS70" i="135"/>
  <c r="DV70" i="135"/>
  <c r="DW70" i="135"/>
  <c r="DX70" i="135"/>
  <c r="DY70" i="135"/>
  <c r="EA70" i="135"/>
  <c r="EC70" i="135"/>
  <c r="ED70" i="135"/>
  <c r="EE70" i="135"/>
  <c r="EF70" i="135"/>
  <c r="EG70" i="135"/>
  <c r="EI70" i="135"/>
  <c r="EK70" i="135"/>
  <c r="EL70" i="135"/>
  <c r="EM70" i="135"/>
  <c r="EN70" i="135"/>
  <c r="EO70" i="135"/>
  <c r="EQ70" i="135"/>
  <c r="ER70" i="135"/>
  <c r="ES70" i="135"/>
  <c r="ET70" i="135"/>
  <c r="EU70" i="135"/>
  <c r="EV70" i="135"/>
  <c r="EW70" i="135"/>
  <c r="EY70" i="135"/>
  <c r="EZ70" i="135"/>
  <c r="FA70" i="135"/>
  <c r="FB70" i="135"/>
  <c r="FC70" i="135"/>
  <c r="FD70" i="135"/>
  <c r="FE70" i="135"/>
  <c r="CE71" i="135"/>
  <c r="CF71" i="135"/>
  <c r="CG71" i="135"/>
  <c r="CH71" i="135"/>
  <c r="CI71" i="135"/>
  <c r="CJ71" i="135"/>
  <c r="CK71" i="135"/>
  <c r="CL71" i="135"/>
  <c r="CM71" i="135"/>
  <c r="CN71" i="135"/>
  <c r="CO71" i="135"/>
  <c r="CP71" i="135"/>
  <c r="FK71" i="135" s="1"/>
  <c r="CQ71" i="135"/>
  <c r="FL71" i="135" s="1"/>
  <c r="CR71" i="135"/>
  <c r="FM71" i="135" s="1"/>
  <c r="CS71" i="135"/>
  <c r="CT71" i="135"/>
  <c r="CU71" i="135"/>
  <c r="CV71" i="135"/>
  <c r="CW71" i="135"/>
  <c r="CX71" i="135"/>
  <c r="CY71" i="135"/>
  <c r="CZ71" i="135"/>
  <c r="DA71" i="135"/>
  <c r="DB71" i="135"/>
  <c r="DC71" i="135"/>
  <c r="DD71" i="135"/>
  <c r="DE71" i="135"/>
  <c r="DF71" i="135"/>
  <c r="DG71" i="135"/>
  <c r="FT71" i="135" s="1"/>
  <c r="DH71" i="135"/>
  <c r="DI71" i="135"/>
  <c r="DJ71" i="135"/>
  <c r="DK71" i="135"/>
  <c r="DL71" i="135"/>
  <c r="DM71" i="135"/>
  <c r="DN71" i="135"/>
  <c r="DO71" i="135"/>
  <c r="DP71" i="135"/>
  <c r="DQ71" i="135"/>
  <c r="DS71" i="135"/>
  <c r="DT71" i="135"/>
  <c r="DU71" i="135"/>
  <c r="DV71" i="135"/>
  <c r="DW71" i="135"/>
  <c r="DX71" i="135"/>
  <c r="DY71" i="135"/>
  <c r="EA71" i="135"/>
  <c r="EB71" i="135"/>
  <c r="ED71" i="135"/>
  <c r="EE71" i="135"/>
  <c r="EF71" i="135"/>
  <c r="EG71" i="135"/>
  <c r="EI71" i="135"/>
  <c r="EJ71" i="135"/>
  <c r="EL71" i="135"/>
  <c r="EM71" i="135"/>
  <c r="EN71" i="135"/>
  <c r="EO71" i="135"/>
  <c r="EQ71" i="135"/>
  <c r="ER71" i="135"/>
  <c r="ET71" i="135"/>
  <c r="EU71" i="135"/>
  <c r="EV71" i="135"/>
  <c r="EW71" i="135"/>
  <c r="EY71" i="135"/>
  <c r="EZ71" i="135"/>
  <c r="FB71" i="135"/>
  <c r="FC71" i="135"/>
  <c r="FD71" i="135"/>
  <c r="FE71" i="135"/>
  <c r="CE72" i="135"/>
  <c r="CH72" i="135"/>
  <c r="CI72" i="135"/>
  <c r="CK72" i="135"/>
  <c r="CM72" i="135"/>
  <c r="CP72" i="135"/>
  <c r="CQ72" i="135"/>
  <c r="CS72" i="135"/>
  <c r="CX72" i="135"/>
  <c r="CY72" i="135"/>
  <c r="DA72" i="135"/>
  <c r="DF72" i="135"/>
  <c r="DG72" i="135"/>
  <c r="DI72" i="135"/>
  <c r="DN72" i="135"/>
  <c r="DO72" i="135"/>
  <c r="DP72" i="135"/>
  <c r="DQ72" i="135"/>
  <c r="DV72" i="135"/>
  <c r="DW72" i="135"/>
  <c r="DX72" i="135"/>
  <c r="DY72" i="135"/>
  <c r="EE72" i="135"/>
  <c r="EG72" i="135"/>
  <c r="EM72" i="135"/>
  <c r="EO72" i="135"/>
  <c r="ER72" i="135"/>
  <c r="EU72" i="135"/>
  <c r="EW72" i="135"/>
  <c r="EZ72" i="135"/>
  <c r="FC72" i="135"/>
  <c r="FE72" i="135"/>
  <c r="CE73" i="135"/>
  <c r="CH73" i="135"/>
  <c r="CI73" i="135"/>
  <c r="CJ73" i="135"/>
  <c r="CM73" i="135"/>
  <c r="CP73" i="135"/>
  <c r="CQ73" i="135"/>
  <c r="CR73" i="135"/>
  <c r="CX73" i="135"/>
  <c r="CY73" i="135"/>
  <c r="DA73" i="135"/>
  <c r="DF73" i="135"/>
  <c r="DG73" i="135"/>
  <c r="DI73" i="135"/>
  <c r="DK73" i="135"/>
  <c r="DM73" i="135"/>
  <c r="DN73" i="135"/>
  <c r="DO73" i="135"/>
  <c r="DQ73" i="135"/>
  <c r="DS73" i="135"/>
  <c r="DU73" i="135"/>
  <c r="DV73" i="135"/>
  <c r="DW73" i="135"/>
  <c r="DY73" i="135"/>
  <c r="ED73" i="135"/>
  <c r="EE73" i="135"/>
  <c r="EF73" i="135"/>
  <c r="EG73" i="135"/>
  <c r="EL73" i="135"/>
  <c r="EM73" i="135"/>
  <c r="EN73" i="135"/>
  <c r="EO73" i="135"/>
  <c r="EQ73" i="135"/>
  <c r="ET73" i="135"/>
  <c r="EU73" i="135"/>
  <c r="EV73" i="135"/>
  <c r="EY73" i="135"/>
  <c r="FB73" i="135"/>
  <c r="FC73" i="135"/>
  <c r="FD73" i="135"/>
  <c r="CE74" i="135"/>
  <c r="CF74" i="135"/>
  <c r="CG74" i="135"/>
  <c r="CH74" i="135"/>
  <c r="CI74" i="135"/>
  <c r="CJ74" i="135"/>
  <c r="CK74" i="135"/>
  <c r="CL74" i="135"/>
  <c r="CM74" i="135"/>
  <c r="CN74" i="135"/>
  <c r="FI74" i="135" s="1"/>
  <c r="CO74" i="135"/>
  <c r="CP74" i="135"/>
  <c r="CQ74" i="135"/>
  <c r="CR74" i="135"/>
  <c r="CS74" i="135"/>
  <c r="FN74" i="135" s="1"/>
  <c r="CT74" i="135"/>
  <c r="FO74" i="135" s="1"/>
  <c r="CU74" i="135"/>
  <c r="CV74" i="135"/>
  <c r="CW74" i="135"/>
  <c r="CX74" i="135"/>
  <c r="CY74" i="135"/>
  <c r="CZ74" i="135"/>
  <c r="DA74" i="135"/>
  <c r="DB74" i="135"/>
  <c r="DC74" i="135"/>
  <c r="DD74" i="135"/>
  <c r="DE74" i="135"/>
  <c r="DF74" i="135"/>
  <c r="FS74" i="135" s="1"/>
  <c r="DG74" i="135"/>
  <c r="DH74" i="135"/>
  <c r="DI74" i="135"/>
  <c r="DJ74" i="135"/>
  <c r="FW74" i="135" s="1"/>
  <c r="DK74" i="135"/>
  <c r="DL74" i="135"/>
  <c r="DM74" i="135"/>
  <c r="DN74" i="135"/>
  <c r="DO74" i="135"/>
  <c r="DP74" i="135"/>
  <c r="DQ74" i="135"/>
  <c r="DR74" i="135"/>
  <c r="DS74" i="135"/>
  <c r="DT74" i="135"/>
  <c r="DU74" i="135"/>
  <c r="DV74" i="135"/>
  <c r="DW74" i="135"/>
  <c r="DX74" i="135"/>
  <c r="DY74" i="135"/>
  <c r="GD74" i="135" s="1"/>
  <c r="DZ74" i="135"/>
  <c r="GE74" i="135" s="1"/>
  <c r="EA74" i="135"/>
  <c r="EB74" i="135"/>
  <c r="EC74" i="135"/>
  <c r="ED74" i="135"/>
  <c r="EE74" i="135"/>
  <c r="EF74" i="135"/>
  <c r="EG74" i="135"/>
  <c r="EH74" i="135"/>
  <c r="EI74" i="135"/>
  <c r="EJ74" i="135"/>
  <c r="EK74" i="135"/>
  <c r="EL74" i="135"/>
  <c r="EM74" i="135"/>
  <c r="EN74" i="135"/>
  <c r="EO74" i="135"/>
  <c r="GL74" i="135" s="1"/>
  <c r="EP74" i="135"/>
  <c r="EQ74" i="135"/>
  <c r="ER74" i="135"/>
  <c r="ES74" i="135"/>
  <c r="ET74" i="135"/>
  <c r="EU74" i="135"/>
  <c r="EV74" i="135"/>
  <c r="EW74" i="135"/>
  <c r="EX74" i="135"/>
  <c r="EY74" i="135"/>
  <c r="EZ74" i="135"/>
  <c r="FA74" i="135"/>
  <c r="FB74" i="135"/>
  <c r="FC74" i="135"/>
  <c r="FD74" i="135"/>
  <c r="FE74" i="135"/>
  <c r="FF74" i="135"/>
  <c r="CE75" i="135"/>
  <c r="CF75" i="135"/>
  <c r="CG75" i="135"/>
  <c r="CH75" i="135"/>
  <c r="CI75" i="135"/>
  <c r="CJ75" i="135"/>
  <c r="CK75" i="135"/>
  <c r="CL75" i="135"/>
  <c r="CM75" i="135"/>
  <c r="CN75" i="135"/>
  <c r="CO75" i="135"/>
  <c r="CP75" i="135"/>
  <c r="CQ75" i="135"/>
  <c r="FL75" i="135" s="1"/>
  <c r="CR75" i="135"/>
  <c r="CS75" i="135"/>
  <c r="FN75" i="135" s="1"/>
  <c r="CT75" i="135"/>
  <c r="FO75" i="135" s="1"/>
  <c r="CU75" i="135"/>
  <c r="CV75" i="135"/>
  <c r="CW75" i="135"/>
  <c r="CX75" i="135"/>
  <c r="CY75" i="135"/>
  <c r="CZ75" i="135"/>
  <c r="DA75" i="135"/>
  <c r="DB75" i="135"/>
  <c r="DC75" i="135"/>
  <c r="DD75" i="135"/>
  <c r="DE75" i="135"/>
  <c r="DF75" i="135"/>
  <c r="DG75" i="135"/>
  <c r="DH75" i="135"/>
  <c r="DI75" i="135"/>
  <c r="FV75" i="135" s="1"/>
  <c r="DJ75" i="135"/>
  <c r="DK75" i="135"/>
  <c r="DM75" i="135"/>
  <c r="DN75" i="135"/>
  <c r="DO75" i="135"/>
  <c r="DP75" i="135"/>
  <c r="DQ75" i="135"/>
  <c r="DR75" i="135"/>
  <c r="DS75" i="135"/>
  <c r="DU75" i="135"/>
  <c r="DV75" i="135"/>
  <c r="DW75" i="135"/>
  <c r="DX75" i="135"/>
  <c r="DY75" i="135"/>
  <c r="DZ75" i="135"/>
  <c r="EA75" i="135"/>
  <c r="EB75" i="135"/>
  <c r="EC75" i="135"/>
  <c r="ED75" i="135"/>
  <c r="EE75" i="135"/>
  <c r="EF75" i="135"/>
  <c r="EG75" i="135"/>
  <c r="EH75" i="135"/>
  <c r="EI75" i="135"/>
  <c r="EJ75" i="135"/>
  <c r="EK75" i="135"/>
  <c r="GH75" i="135" s="1"/>
  <c r="EL75" i="135"/>
  <c r="EM75" i="135"/>
  <c r="EN75" i="135"/>
  <c r="EO75" i="135"/>
  <c r="EP75" i="135"/>
  <c r="EQ75" i="135"/>
  <c r="ER75" i="135"/>
  <c r="ES75" i="135"/>
  <c r="ET75" i="135"/>
  <c r="EU75" i="135"/>
  <c r="EV75" i="135"/>
  <c r="EW75" i="135"/>
  <c r="EX75" i="135"/>
  <c r="EY75" i="135"/>
  <c r="EZ75" i="135"/>
  <c r="FA75" i="135"/>
  <c r="FB75" i="135"/>
  <c r="FC75" i="135"/>
  <c r="FD75" i="135"/>
  <c r="FE75" i="135"/>
  <c r="GT75" i="135" s="1"/>
  <c r="FF75" i="135"/>
  <c r="CE76" i="135"/>
  <c r="CF76" i="135"/>
  <c r="CG76" i="135"/>
  <c r="CH76" i="135"/>
  <c r="CI76" i="135"/>
  <c r="CJ76" i="135"/>
  <c r="CK76" i="135"/>
  <c r="CL76" i="135"/>
  <c r="CM76" i="135"/>
  <c r="CN76" i="135"/>
  <c r="CO76" i="135"/>
  <c r="CP76" i="135"/>
  <c r="CQ76" i="135"/>
  <c r="CR76" i="135"/>
  <c r="FM76" i="135" s="1"/>
  <c r="CS76" i="135"/>
  <c r="CT76" i="135"/>
  <c r="CU76" i="135"/>
  <c r="CV76" i="135"/>
  <c r="CW76" i="135"/>
  <c r="CX76" i="135"/>
  <c r="CY76" i="135"/>
  <c r="CZ76" i="135"/>
  <c r="DA76" i="135"/>
  <c r="DB76" i="135"/>
  <c r="DC76" i="135"/>
  <c r="DD76" i="135"/>
  <c r="DE76" i="135"/>
  <c r="FR76" i="135" s="1"/>
  <c r="DF76" i="135"/>
  <c r="DG76" i="135"/>
  <c r="DH76" i="135"/>
  <c r="DI76" i="135"/>
  <c r="DJ76" i="135"/>
  <c r="DK76" i="135"/>
  <c r="DL76" i="135"/>
  <c r="DM76" i="135"/>
  <c r="DN76" i="135"/>
  <c r="DO76" i="135"/>
  <c r="DP76" i="135"/>
  <c r="DQ76" i="135"/>
  <c r="DR76" i="135"/>
  <c r="DS76" i="135"/>
  <c r="DT76" i="135"/>
  <c r="DU76" i="135"/>
  <c r="DV76" i="135"/>
  <c r="GA76" i="135" s="1"/>
  <c r="DW76" i="135"/>
  <c r="DX76" i="135"/>
  <c r="DY76" i="135"/>
  <c r="GD76" i="135" s="1"/>
  <c r="DZ76" i="135"/>
  <c r="EA76" i="135"/>
  <c r="EB76" i="135"/>
  <c r="EC76" i="135"/>
  <c r="ED76" i="135"/>
  <c r="EE76" i="135"/>
  <c r="EF76" i="135"/>
  <c r="EG76" i="135"/>
  <c r="EH76" i="135"/>
  <c r="EI76" i="135"/>
  <c r="EJ76" i="135"/>
  <c r="GG76" i="135" s="1"/>
  <c r="EK76" i="135"/>
  <c r="EL76" i="135"/>
  <c r="GI76" i="135" s="1"/>
  <c r="EM76" i="135"/>
  <c r="EN76" i="135"/>
  <c r="EO76" i="135"/>
  <c r="EP76" i="135"/>
  <c r="EQ76" i="135"/>
  <c r="ER76" i="135"/>
  <c r="ES76" i="135"/>
  <c r="ET76" i="135"/>
  <c r="EU76" i="135"/>
  <c r="EV76" i="135"/>
  <c r="EW76" i="135"/>
  <c r="EX76" i="135"/>
  <c r="EY76" i="135"/>
  <c r="EZ76" i="135"/>
  <c r="FA76" i="135"/>
  <c r="FB76" i="135"/>
  <c r="FC76" i="135"/>
  <c r="FD76" i="135"/>
  <c r="FE76" i="135"/>
  <c r="FF76" i="135"/>
  <c r="FH76" i="135"/>
  <c r="FI76" i="135"/>
  <c r="FJ76" i="135"/>
  <c r="CQ77" i="135"/>
  <c r="FL77" i="135" s="1"/>
  <c r="DG77" i="135"/>
  <c r="FT77" i="135" s="1"/>
  <c r="DR77" i="135"/>
  <c r="DZ77" i="135"/>
  <c r="EA77" i="135"/>
  <c r="ED77" i="135"/>
  <c r="EI77" i="135"/>
  <c r="EL77" i="135"/>
  <c r="FW77" i="135"/>
  <c r="B78" i="135"/>
  <c r="C78" i="135"/>
  <c r="D78" i="135"/>
  <c r="E78" i="135"/>
  <c r="F78" i="135"/>
  <c r="G78" i="135"/>
  <c r="H78" i="135"/>
  <c r="I78" i="135"/>
  <c r="J78" i="135"/>
  <c r="K78" i="135"/>
  <c r="L78" i="135"/>
  <c r="M78" i="135"/>
  <c r="CP78" i="135" s="1"/>
  <c r="N78" i="135"/>
  <c r="O78" i="135"/>
  <c r="P78" i="135"/>
  <c r="Q78" i="135"/>
  <c r="R78" i="135"/>
  <c r="S78" i="135"/>
  <c r="T78" i="135"/>
  <c r="U78" i="135"/>
  <c r="V78" i="135"/>
  <c r="W78" i="135"/>
  <c r="X78" i="135"/>
  <c r="Y78" i="135"/>
  <c r="Z78" i="135"/>
  <c r="AA78" i="135"/>
  <c r="AB78" i="135"/>
  <c r="AC78" i="135"/>
  <c r="AD78" i="135"/>
  <c r="AE78" i="135"/>
  <c r="AF78" i="135"/>
  <c r="AG78" i="135"/>
  <c r="AH78" i="135"/>
  <c r="AI78" i="135"/>
  <c r="AJ78" i="135"/>
  <c r="AK78" i="135"/>
  <c r="AL78" i="135"/>
  <c r="AM78" i="135"/>
  <c r="AN78" i="135"/>
  <c r="AO78" i="135"/>
  <c r="AP78" i="135"/>
  <c r="AQ78" i="135"/>
  <c r="AR78" i="135"/>
  <c r="AS78" i="135"/>
  <c r="AT78" i="135"/>
  <c r="AU78" i="135"/>
  <c r="DX78" i="135" s="1"/>
  <c r="AV78" i="135"/>
  <c r="AW78" i="135"/>
  <c r="DZ78" i="135" s="1"/>
  <c r="AX78" i="135"/>
  <c r="AY78" i="135"/>
  <c r="AZ78" i="135"/>
  <c r="BA78" i="135"/>
  <c r="BB78" i="135"/>
  <c r="BC78" i="135"/>
  <c r="BD78" i="135"/>
  <c r="BE78" i="135"/>
  <c r="BF78" i="135"/>
  <c r="BG78" i="135"/>
  <c r="BH78" i="135"/>
  <c r="BI78" i="135"/>
  <c r="BJ78" i="135"/>
  <c r="BK78" i="135"/>
  <c r="EN78" i="135" s="1"/>
  <c r="BL78" i="135"/>
  <c r="BM78" i="135"/>
  <c r="BN78" i="135"/>
  <c r="BO78" i="135"/>
  <c r="BP78" i="135"/>
  <c r="BQ78" i="135"/>
  <c r="BR78" i="135"/>
  <c r="BS78" i="135"/>
  <c r="BT78" i="135"/>
  <c r="BU78" i="135"/>
  <c r="BV78" i="135"/>
  <c r="BW78" i="135"/>
  <c r="EZ78" i="135" s="1"/>
  <c r="BX78" i="135"/>
  <c r="BY78" i="135"/>
  <c r="BZ78" i="135"/>
  <c r="FC78" i="135" s="1"/>
  <c r="CA78" i="135"/>
  <c r="CB78" i="135"/>
  <c r="FE78" i="135" s="1"/>
  <c r="CC78" i="135"/>
  <c r="CE80" i="135"/>
  <c r="CF80" i="135"/>
  <c r="CG80" i="135"/>
  <c r="CH80" i="135"/>
  <c r="CI80" i="135"/>
  <c r="CJ80" i="135"/>
  <c r="CK80" i="135"/>
  <c r="CL80" i="135"/>
  <c r="CM80" i="135"/>
  <c r="CN80" i="135"/>
  <c r="CO80" i="135"/>
  <c r="FJ80" i="135" s="1"/>
  <c r="CP80" i="135"/>
  <c r="CQ80" i="135"/>
  <c r="CR80" i="135"/>
  <c r="CS80" i="135"/>
  <c r="CT80" i="135"/>
  <c r="CU80" i="135"/>
  <c r="CV80" i="135"/>
  <c r="CW80" i="135"/>
  <c r="CX80" i="135"/>
  <c r="CY80" i="135"/>
  <c r="CZ80" i="135"/>
  <c r="DA80" i="135"/>
  <c r="DB80" i="135"/>
  <c r="DC80" i="135"/>
  <c r="DD80" i="135"/>
  <c r="DE80" i="135"/>
  <c r="DF80" i="135"/>
  <c r="DG80" i="135"/>
  <c r="DH80" i="135"/>
  <c r="DI80" i="135"/>
  <c r="DJ80" i="135"/>
  <c r="DK80" i="135"/>
  <c r="DL80" i="135"/>
  <c r="DM80" i="135"/>
  <c r="DN80" i="135"/>
  <c r="DO80" i="135"/>
  <c r="DP80" i="135"/>
  <c r="DQ80" i="135"/>
  <c r="DR80" i="135"/>
  <c r="DS80" i="135"/>
  <c r="DT80" i="135"/>
  <c r="DU80" i="135"/>
  <c r="FZ80" i="135" s="1"/>
  <c r="DV80" i="135"/>
  <c r="GA80" i="135" s="1"/>
  <c r="DW80" i="135"/>
  <c r="DX80" i="135"/>
  <c r="DY80" i="135"/>
  <c r="DZ80" i="135"/>
  <c r="EA80" i="135"/>
  <c r="EB80" i="135"/>
  <c r="EC80" i="135"/>
  <c r="ED80" i="135"/>
  <c r="EE80" i="135"/>
  <c r="EF80" i="135"/>
  <c r="EG80" i="135"/>
  <c r="EH80" i="135"/>
  <c r="EI80" i="135"/>
  <c r="EJ80" i="135"/>
  <c r="GG80" i="135" s="1"/>
  <c r="EK80" i="135"/>
  <c r="EL80" i="135"/>
  <c r="EM80" i="135"/>
  <c r="EN80" i="135"/>
  <c r="EO80" i="135"/>
  <c r="EP80" i="135"/>
  <c r="EQ80" i="135"/>
  <c r="ER80" i="135"/>
  <c r="ES80" i="135"/>
  <c r="ET80" i="135"/>
  <c r="EU80" i="135"/>
  <c r="EV80" i="135"/>
  <c r="EW80" i="135"/>
  <c r="EX80" i="135"/>
  <c r="EY80" i="135"/>
  <c r="EZ80" i="135"/>
  <c r="FA80" i="135"/>
  <c r="FB80" i="135"/>
  <c r="GQ80" i="135" s="1"/>
  <c r="FC80" i="135"/>
  <c r="FD80" i="135"/>
  <c r="FE80" i="135"/>
  <c r="FF80" i="135"/>
  <c r="CE81" i="135"/>
  <c r="CF81" i="135"/>
  <c r="CG81" i="135"/>
  <c r="CH81" i="135"/>
  <c r="CI81" i="135"/>
  <c r="CJ81" i="135"/>
  <c r="CK81" i="135"/>
  <c r="CL81" i="135"/>
  <c r="CM81" i="135"/>
  <c r="CN81" i="135"/>
  <c r="CO81" i="135"/>
  <c r="CP81" i="135"/>
  <c r="CQ81" i="135"/>
  <c r="CR81" i="135"/>
  <c r="FM81" i="135" s="1"/>
  <c r="CS81" i="135"/>
  <c r="CT81" i="135"/>
  <c r="CU81" i="135"/>
  <c r="CV81" i="135"/>
  <c r="CW81" i="135"/>
  <c r="CX81" i="135"/>
  <c r="CY81" i="135"/>
  <c r="CZ81" i="135"/>
  <c r="DA81" i="135"/>
  <c r="DB81" i="135"/>
  <c r="DC81" i="135"/>
  <c r="DD81" i="135"/>
  <c r="DE81" i="135"/>
  <c r="DF81" i="135"/>
  <c r="DG81" i="135"/>
  <c r="DH81" i="135"/>
  <c r="DI81" i="135"/>
  <c r="FV81" i="135" s="1"/>
  <c r="DJ81" i="135"/>
  <c r="DK81" i="135"/>
  <c r="DL81" i="135"/>
  <c r="DM81" i="135"/>
  <c r="DN81" i="135"/>
  <c r="DO81" i="135"/>
  <c r="DP81" i="135"/>
  <c r="DQ81" i="135"/>
  <c r="DR81" i="135"/>
  <c r="DS81" i="135"/>
  <c r="DT81" i="135"/>
  <c r="DU81" i="135"/>
  <c r="DV81" i="135"/>
  <c r="DW81" i="135"/>
  <c r="DX81" i="135"/>
  <c r="GC81" i="135" s="1"/>
  <c r="DY81" i="135"/>
  <c r="GD81" i="135" s="1"/>
  <c r="DZ81" i="135"/>
  <c r="EA81" i="135"/>
  <c r="EB81" i="135"/>
  <c r="EC81" i="135"/>
  <c r="ED81" i="135"/>
  <c r="EE81" i="135"/>
  <c r="EF81" i="135"/>
  <c r="EG81" i="135"/>
  <c r="EH81" i="135"/>
  <c r="EI81" i="135"/>
  <c r="EJ81" i="135"/>
  <c r="EK81" i="135"/>
  <c r="EL81" i="135"/>
  <c r="EM81" i="135"/>
  <c r="GJ81" i="135" s="1"/>
  <c r="EN81" i="135"/>
  <c r="GK81" i="135" s="1"/>
  <c r="EO81" i="135"/>
  <c r="EP81" i="135"/>
  <c r="EQ81" i="135"/>
  <c r="ER81" i="135"/>
  <c r="ES81" i="135"/>
  <c r="ET81" i="135"/>
  <c r="EU81" i="135"/>
  <c r="EV81" i="135"/>
  <c r="EW81" i="135"/>
  <c r="EX81" i="135"/>
  <c r="EY81" i="135"/>
  <c r="EZ81" i="135"/>
  <c r="FA81" i="135"/>
  <c r="FB81" i="135"/>
  <c r="FC81" i="135"/>
  <c r="FD81" i="135"/>
  <c r="GS81" i="135" s="1"/>
  <c r="FE81" i="135"/>
  <c r="GT81" i="135" s="1"/>
  <c r="FF81" i="135"/>
  <c r="FH81" i="135"/>
  <c r="CE82" i="135"/>
  <c r="CF82" i="135"/>
  <c r="CG82" i="135"/>
  <c r="CH82" i="135"/>
  <c r="CI82" i="135"/>
  <c r="CJ82" i="135"/>
  <c r="CK82" i="135"/>
  <c r="CL82" i="135"/>
  <c r="CM82" i="135"/>
  <c r="CN82" i="135"/>
  <c r="CO82" i="135"/>
  <c r="CP82" i="135"/>
  <c r="CQ82" i="135"/>
  <c r="CR82" i="135"/>
  <c r="CS82" i="135"/>
  <c r="CT82" i="135"/>
  <c r="CU82" i="135"/>
  <c r="CV82" i="135"/>
  <c r="CW82" i="135"/>
  <c r="CX82" i="135"/>
  <c r="CY82" i="135"/>
  <c r="CZ82" i="135"/>
  <c r="DA82" i="135"/>
  <c r="DB82" i="135"/>
  <c r="DC82" i="135"/>
  <c r="DD82" i="135"/>
  <c r="DE82" i="135"/>
  <c r="FR82" i="135" s="1"/>
  <c r="DF82" i="135"/>
  <c r="DG82" i="135"/>
  <c r="DH82" i="135"/>
  <c r="DI82" i="135"/>
  <c r="FV82" i="135" s="1"/>
  <c r="DJ82" i="135"/>
  <c r="DK82" i="135"/>
  <c r="DL82" i="135"/>
  <c r="DM82" i="135"/>
  <c r="DN82" i="135"/>
  <c r="DO82" i="135"/>
  <c r="DP82" i="135"/>
  <c r="DQ82" i="135"/>
  <c r="DR82" i="135"/>
  <c r="DS82" i="135"/>
  <c r="DT82" i="135"/>
  <c r="DU82" i="135"/>
  <c r="DV82" i="135"/>
  <c r="DW82" i="135"/>
  <c r="DX82" i="135"/>
  <c r="GC82" i="135" s="1"/>
  <c r="DY82" i="135"/>
  <c r="DZ82" i="135"/>
  <c r="GE82" i="135" s="1"/>
  <c r="EA82" i="135"/>
  <c r="EB82" i="135"/>
  <c r="EC82" i="135"/>
  <c r="ED82" i="135"/>
  <c r="EE82" i="135"/>
  <c r="EF82" i="135"/>
  <c r="EG82" i="135"/>
  <c r="EH82" i="135"/>
  <c r="EI82" i="135"/>
  <c r="EJ82" i="135"/>
  <c r="EK82" i="135"/>
  <c r="EL82" i="135"/>
  <c r="EM82" i="135"/>
  <c r="EN82" i="135"/>
  <c r="EO82" i="135"/>
  <c r="EP82" i="135"/>
  <c r="EQ82" i="135"/>
  <c r="ER82" i="135"/>
  <c r="ES82" i="135"/>
  <c r="ET82" i="135"/>
  <c r="EU82" i="135"/>
  <c r="EV82" i="135"/>
  <c r="EW82" i="135"/>
  <c r="EX82" i="135"/>
  <c r="EY82" i="135"/>
  <c r="EZ82" i="135"/>
  <c r="FA82" i="135"/>
  <c r="FB82" i="135"/>
  <c r="GQ82" i="135" s="1"/>
  <c r="FC82" i="135"/>
  <c r="FD82" i="135"/>
  <c r="FE82" i="135"/>
  <c r="FF82" i="135"/>
  <c r="CE83" i="135"/>
  <c r="CF83" i="135"/>
  <c r="CG83" i="135"/>
  <c r="CH83" i="135"/>
  <c r="CI83" i="135"/>
  <c r="CJ83" i="135"/>
  <c r="CK83" i="135"/>
  <c r="CL83" i="135"/>
  <c r="CM83" i="135"/>
  <c r="FH83" i="135" s="1"/>
  <c r="CN83" i="135"/>
  <c r="CO83" i="135"/>
  <c r="FJ83" i="135" s="1"/>
  <c r="CP83" i="135"/>
  <c r="FK83" i="135" s="1"/>
  <c r="CQ83" i="135"/>
  <c r="CR83" i="135"/>
  <c r="CS83" i="135"/>
  <c r="FN83" i="135" s="1"/>
  <c r="CT83" i="135"/>
  <c r="CU83" i="135"/>
  <c r="CV83" i="135"/>
  <c r="CW83" i="135"/>
  <c r="CX83" i="135"/>
  <c r="CY83" i="135"/>
  <c r="CZ83" i="135"/>
  <c r="DA83" i="135"/>
  <c r="DB83" i="135"/>
  <c r="DC83" i="135"/>
  <c r="DD83" i="135"/>
  <c r="DE83" i="135"/>
  <c r="FR83" i="135" s="1"/>
  <c r="DF83" i="135"/>
  <c r="FS83" i="135" s="1"/>
  <c r="DG83" i="135"/>
  <c r="DH83" i="135"/>
  <c r="DI83" i="135"/>
  <c r="FV83" i="135" s="1"/>
  <c r="DJ83" i="135"/>
  <c r="DK83" i="135"/>
  <c r="DL83" i="135"/>
  <c r="DM83" i="135"/>
  <c r="DN83" i="135"/>
  <c r="DO83" i="135"/>
  <c r="DP83" i="135"/>
  <c r="DQ83" i="135"/>
  <c r="DR83" i="135"/>
  <c r="DS83" i="135"/>
  <c r="DT83" i="135"/>
  <c r="DU83" i="135"/>
  <c r="DV83" i="135"/>
  <c r="GA83" i="135" s="1"/>
  <c r="DW83" i="135"/>
  <c r="DX83" i="135"/>
  <c r="DY83" i="135"/>
  <c r="DZ83" i="135"/>
  <c r="EA83" i="135"/>
  <c r="EB83" i="135"/>
  <c r="EC83" i="135"/>
  <c r="ED83" i="135"/>
  <c r="EE83" i="135"/>
  <c r="EF83" i="135"/>
  <c r="EG83" i="135"/>
  <c r="EH83" i="135"/>
  <c r="EI83" i="135"/>
  <c r="EJ83" i="135"/>
  <c r="EK83" i="135"/>
  <c r="EL83" i="135"/>
  <c r="EM83" i="135"/>
  <c r="EN83" i="135"/>
  <c r="EO83" i="135"/>
  <c r="EP83" i="135"/>
  <c r="EQ83" i="135"/>
  <c r="ER83" i="135"/>
  <c r="ES83" i="135"/>
  <c r="ET83" i="135"/>
  <c r="EU83" i="135"/>
  <c r="EV83" i="135"/>
  <c r="EW83" i="135"/>
  <c r="EX83" i="135"/>
  <c r="EY83" i="135"/>
  <c r="EZ83" i="135"/>
  <c r="FA83" i="135"/>
  <c r="FB83" i="135"/>
  <c r="FC83" i="135"/>
  <c r="FD83" i="135"/>
  <c r="GS83" i="135" s="1"/>
  <c r="FE83" i="135"/>
  <c r="GT83" i="135" s="1"/>
  <c r="FF83" i="135"/>
  <c r="CE84" i="135"/>
  <c r="CF84" i="135"/>
  <c r="CG84" i="135"/>
  <c r="CH84" i="135"/>
  <c r="CI84" i="135"/>
  <c r="CJ84" i="135"/>
  <c r="CK84" i="135"/>
  <c r="CL84" i="135"/>
  <c r="CM84" i="135"/>
  <c r="CN84" i="135"/>
  <c r="CO84" i="135"/>
  <c r="CP84" i="135"/>
  <c r="CQ84" i="135"/>
  <c r="FL84" i="135" s="1"/>
  <c r="CR84" i="135"/>
  <c r="CS84" i="135"/>
  <c r="CT84" i="135"/>
  <c r="CU84" i="135"/>
  <c r="CV84" i="135"/>
  <c r="CW84" i="135"/>
  <c r="CX84" i="135"/>
  <c r="CY84" i="135"/>
  <c r="CZ84" i="135"/>
  <c r="DB84" i="135"/>
  <c r="DC84" i="135"/>
  <c r="DD84" i="135"/>
  <c r="DE84" i="135"/>
  <c r="DF84" i="135"/>
  <c r="DG84" i="135"/>
  <c r="DH84" i="135"/>
  <c r="DJ84" i="135"/>
  <c r="DK84" i="135"/>
  <c r="DM84" i="135"/>
  <c r="DN84" i="135"/>
  <c r="DO84" i="135"/>
  <c r="DP84" i="135"/>
  <c r="DR84" i="135"/>
  <c r="DS84" i="135"/>
  <c r="DU84" i="135"/>
  <c r="DV84" i="135"/>
  <c r="DW84" i="135"/>
  <c r="DX84" i="135"/>
  <c r="DZ84" i="135"/>
  <c r="EA84" i="135"/>
  <c r="EB84" i="135"/>
  <c r="EC84" i="135"/>
  <c r="ED84" i="135"/>
  <c r="EE84" i="135"/>
  <c r="EF84" i="135"/>
  <c r="EH84" i="135"/>
  <c r="EI84" i="135"/>
  <c r="EJ84" i="135"/>
  <c r="EK84" i="135"/>
  <c r="EL84" i="135"/>
  <c r="EM84" i="135"/>
  <c r="EN84" i="135"/>
  <c r="EP84" i="135"/>
  <c r="EQ84" i="135"/>
  <c r="ER84" i="135"/>
  <c r="ES84" i="135"/>
  <c r="ET84" i="135"/>
  <c r="EU84" i="135"/>
  <c r="EV84" i="135"/>
  <c r="EW84" i="135"/>
  <c r="EX84" i="135"/>
  <c r="EY84" i="135"/>
  <c r="GN84" i="135" s="1"/>
  <c r="EZ84" i="135"/>
  <c r="FA84" i="135"/>
  <c r="FB84" i="135"/>
  <c r="FC84" i="135"/>
  <c r="FD84" i="135"/>
  <c r="FE84" i="135"/>
  <c r="FF84" i="135"/>
  <c r="FH84" i="135"/>
  <c r="FY84" i="135"/>
  <c r="CE85" i="135"/>
  <c r="CG85" i="135"/>
  <c r="CM85" i="135"/>
  <c r="CO85" i="135"/>
  <c r="CU85" i="135"/>
  <c r="DC85" i="135"/>
  <c r="DK85" i="135"/>
  <c r="DM85" i="135"/>
  <c r="DN85" i="135"/>
  <c r="DS85" i="135"/>
  <c r="DU85" i="135"/>
  <c r="DV85" i="135"/>
  <c r="EA85" i="135"/>
  <c r="EC85" i="135"/>
  <c r="ED85" i="135"/>
  <c r="EI85" i="135"/>
  <c r="EK85" i="135"/>
  <c r="EL85" i="135"/>
  <c r="EQ85" i="135"/>
  <c r="ES85" i="135"/>
  <c r="ET85" i="135"/>
  <c r="EY85" i="135"/>
  <c r="FA85" i="135"/>
  <c r="FB85" i="135"/>
  <c r="CE86" i="135"/>
  <c r="CF86" i="135"/>
  <c r="CG86" i="135"/>
  <c r="CH86" i="135"/>
  <c r="CI86" i="135"/>
  <c r="CJ86" i="135"/>
  <c r="CK86" i="135"/>
  <c r="CL86" i="135"/>
  <c r="CM86" i="135"/>
  <c r="CN86" i="135"/>
  <c r="CO86" i="135"/>
  <c r="CP86" i="135"/>
  <c r="CQ86" i="135"/>
  <c r="CR86" i="135"/>
  <c r="CS86" i="135"/>
  <c r="CT86" i="135"/>
  <c r="CV86" i="135"/>
  <c r="CW86" i="135"/>
  <c r="CX86" i="135"/>
  <c r="CY86" i="135"/>
  <c r="CZ86" i="135"/>
  <c r="DA86" i="135"/>
  <c r="DB86" i="135"/>
  <c r="DD86" i="135"/>
  <c r="DE86" i="135"/>
  <c r="DF86" i="135"/>
  <c r="DG86" i="135"/>
  <c r="DH86" i="135"/>
  <c r="DI86" i="135"/>
  <c r="DJ86" i="135"/>
  <c r="DL86" i="135"/>
  <c r="DM86" i="135"/>
  <c r="DN86" i="135"/>
  <c r="DO86" i="135"/>
  <c r="DP86" i="135"/>
  <c r="DQ86" i="135"/>
  <c r="DR86" i="135"/>
  <c r="DT86" i="135"/>
  <c r="DU86" i="135"/>
  <c r="DV86" i="135"/>
  <c r="DW86" i="135"/>
  <c r="DX86" i="135"/>
  <c r="DY86" i="135"/>
  <c r="DZ86" i="135"/>
  <c r="EA86" i="135"/>
  <c r="EB86" i="135"/>
  <c r="EC86" i="135"/>
  <c r="ED86" i="135"/>
  <c r="EE86" i="135"/>
  <c r="EF86" i="135"/>
  <c r="EG86" i="135"/>
  <c r="EH86" i="135"/>
  <c r="EI86" i="135"/>
  <c r="EJ86" i="135"/>
  <c r="GG86" i="135" s="1"/>
  <c r="EK86" i="135"/>
  <c r="EL86" i="135"/>
  <c r="EM86" i="135"/>
  <c r="EN86" i="135"/>
  <c r="EO86" i="135"/>
  <c r="EP86" i="135"/>
  <c r="EQ86" i="135"/>
  <c r="ER86" i="135"/>
  <c r="ES86" i="135"/>
  <c r="ET86" i="135"/>
  <c r="EU86" i="135"/>
  <c r="EV86" i="135"/>
  <c r="EW86" i="135"/>
  <c r="EX86" i="135"/>
  <c r="EY86" i="135"/>
  <c r="EZ86" i="135"/>
  <c r="FA86" i="135"/>
  <c r="FB86" i="135"/>
  <c r="FC86" i="135"/>
  <c r="FD86" i="135"/>
  <c r="GS86" i="135" s="1"/>
  <c r="FE86" i="135"/>
  <c r="FF86" i="135"/>
  <c r="FX86" i="135"/>
  <c r="CE87" i="135"/>
  <c r="CF87" i="135"/>
  <c r="CG87" i="135"/>
  <c r="CH87" i="135"/>
  <c r="CI87" i="135"/>
  <c r="CJ87" i="135"/>
  <c r="CL87" i="135"/>
  <c r="CM87" i="135"/>
  <c r="CN87" i="135"/>
  <c r="CO87" i="135"/>
  <c r="CP87" i="135"/>
  <c r="CQ87" i="135"/>
  <c r="CR87" i="135"/>
  <c r="CT87" i="135"/>
  <c r="CU87" i="135"/>
  <c r="CV87" i="135"/>
  <c r="CW87" i="135"/>
  <c r="CX87" i="135"/>
  <c r="CY87" i="135"/>
  <c r="CZ87" i="135"/>
  <c r="DB87" i="135"/>
  <c r="DC87" i="135"/>
  <c r="DD87" i="135"/>
  <c r="DE87" i="135"/>
  <c r="DF87" i="135"/>
  <c r="DG87" i="135"/>
  <c r="DH87" i="135"/>
  <c r="DJ87" i="135"/>
  <c r="DK87" i="135"/>
  <c r="DL87" i="135"/>
  <c r="DM87" i="135"/>
  <c r="DN87" i="135"/>
  <c r="DO87" i="135"/>
  <c r="DP87" i="135"/>
  <c r="DR87" i="135"/>
  <c r="DS87" i="135"/>
  <c r="DT87" i="135"/>
  <c r="DU87" i="135"/>
  <c r="DV87" i="135"/>
  <c r="DW87" i="135"/>
  <c r="DX87" i="135"/>
  <c r="DZ87" i="135"/>
  <c r="EA87" i="135"/>
  <c r="EB87" i="135"/>
  <c r="EC87" i="135"/>
  <c r="ED87" i="135"/>
  <c r="EE87" i="135"/>
  <c r="EF87" i="135"/>
  <c r="EG87" i="135"/>
  <c r="EH87" i="135"/>
  <c r="EI87" i="135"/>
  <c r="EJ87" i="135"/>
  <c r="EK87" i="135"/>
  <c r="EL87" i="135"/>
  <c r="GI87" i="135" s="1"/>
  <c r="EM87" i="135"/>
  <c r="EN87" i="135"/>
  <c r="GK87" i="135" s="1"/>
  <c r="EO87" i="135"/>
  <c r="EP87" i="135"/>
  <c r="GM87" i="135" s="1"/>
  <c r="EQ87" i="135"/>
  <c r="ER87" i="135"/>
  <c r="ES87" i="135"/>
  <c r="ET87" i="135"/>
  <c r="EU87" i="135"/>
  <c r="EV87" i="135"/>
  <c r="EW87" i="135"/>
  <c r="EX87" i="135"/>
  <c r="EY87" i="135"/>
  <c r="EZ87" i="135"/>
  <c r="FA87" i="135"/>
  <c r="FB87" i="135"/>
  <c r="FC87" i="135"/>
  <c r="GR87" i="135" s="1"/>
  <c r="FD87" i="135"/>
  <c r="FE87" i="135"/>
  <c r="FF87" i="135"/>
  <c r="GD87" i="135"/>
  <c r="CE88" i="135"/>
  <c r="CF88" i="135"/>
  <c r="CG88" i="135"/>
  <c r="CH88" i="135"/>
  <c r="CI88" i="135"/>
  <c r="CJ88" i="135"/>
  <c r="CK88" i="135"/>
  <c r="CL88" i="135"/>
  <c r="CM88" i="135"/>
  <c r="CN88" i="135"/>
  <c r="CO88" i="135"/>
  <c r="CP88" i="135"/>
  <c r="FK88" i="135" s="1"/>
  <c r="CQ88" i="135"/>
  <c r="CR88" i="135"/>
  <c r="CS88" i="135"/>
  <c r="CT88" i="135"/>
  <c r="CU88" i="135"/>
  <c r="CV88" i="135"/>
  <c r="CW88" i="135"/>
  <c r="CX88" i="135"/>
  <c r="CY88" i="135"/>
  <c r="CZ88" i="135"/>
  <c r="DA88" i="135"/>
  <c r="DB88" i="135"/>
  <c r="DC88" i="135"/>
  <c r="DD88" i="135"/>
  <c r="DE88" i="135"/>
  <c r="DF88" i="135"/>
  <c r="DG88" i="135"/>
  <c r="FT88" i="135" s="1"/>
  <c r="DH88" i="135"/>
  <c r="DI88" i="135"/>
  <c r="DJ88" i="135"/>
  <c r="DK88" i="135"/>
  <c r="DL88" i="135"/>
  <c r="DM88" i="135"/>
  <c r="DN88" i="135"/>
  <c r="DO88" i="135"/>
  <c r="DP88" i="135"/>
  <c r="DQ88" i="135"/>
  <c r="DR88" i="135"/>
  <c r="DS88" i="135"/>
  <c r="DT88" i="135"/>
  <c r="DU88" i="135"/>
  <c r="DV88" i="135"/>
  <c r="DW88" i="135"/>
  <c r="DX88" i="135"/>
  <c r="DY88" i="135"/>
  <c r="DZ88" i="135"/>
  <c r="EA88" i="135"/>
  <c r="EB88" i="135"/>
  <c r="EC88" i="135"/>
  <c r="ED88" i="135"/>
  <c r="EE88" i="135"/>
  <c r="EF88" i="135"/>
  <c r="EG88" i="135"/>
  <c r="EH88" i="135"/>
  <c r="EI88" i="135"/>
  <c r="EJ88" i="135"/>
  <c r="EK88" i="135"/>
  <c r="GH88" i="135" s="1"/>
  <c r="EL88" i="135"/>
  <c r="GI88" i="135" s="1"/>
  <c r="EM88" i="135"/>
  <c r="EN88" i="135"/>
  <c r="EO88" i="135"/>
  <c r="GL88" i="135" s="1"/>
  <c r="EP88" i="135"/>
  <c r="EQ88" i="135"/>
  <c r="ER88" i="135"/>
  <c r="ES88" i="135"/>
  <c r="ET88" i="135"/>
  <c r="EU88" i="135"/>
  <c r="EV88" i="135"/>
  <c r="EW88" i="135"/>
  <c r="EX88" i="135"/>
  <c r="EY88" i="135"/>
  <c r="EZ88" i="135"/>
  <c r="FA88" i="135"/>
  <c r="FB88" i="135"/>
  <c r="FC88" i="135"/>
  <c r="FD88" i="135"/>
  <c r="GS88" i="135" s="1"/>
  <c r="FE88" i="135"/>
  <c r="FF88" i="135"/>
  <c r="FH88" i="135"/>
  <c r="FI88" i="135"/>
  <c r="FJ88" i="135"/>
  <c r="B89" i="135"/>
  <c r="C89" i="135"/>
  <c r="D89" i="135"/>
  <c r="E89" i="135"/>
  <c r="F89" i="135"/>
  <c r="G89" i="135"/>
  <c r="H89" i="135"/>
  <c r="I89" i="135"/>
  <c r="J89" i="135"/>
  <c r="K89" i="135"/>
  <c r="L89" i="135"/>
  <c r="M89" i="135"/>
  <c r="N89" i="135"/>
  <c r="O89" i="135"/>
  <c r="P89" i="135"/>
  <c r="Q89" i="135"/>
  <c r="R89" i="135"/>
  <c r="S89" i="135"/>
  <c r="T89" i="135"/>
  <c r="U89" i="135"/>
  <c r="V89" i="135"/>
  <c r="W89" i="135"/>
  <c r="X89" i="135"/>
  <c r="Y89" i="135"/>
  <c r="Z89" i="135"/>
  <c r="DC89" i="135" s="1"/>
  <c r="AA89" i="135"/>
  <c r="AB89" i="135"/>
  <c r="AC89" i="135"/>
  <c r="AD89" i="135"/>
  <c r="AE89" i="135"/>
  <c r="AF89" i="135"/>
  <c r="AG89" i="135"/>
  <c r="DJ89" i="135" s="1"/>
  <c r="AH89" i="135"/>
  <c r="AI89" i="135"/>
  <c r="AJ89" i="135"/>
  <c r="AK89" i="135"/>
  <c r="AL89" i="135"/>
  <c r="AM89" i="135"/>
  <c r="AN89" i="135"/>
  <c r="AO89" i="135"/>
  <c r="AP89" i="135"/>
  <c r="AQ89" i="135"/>
  <c r="AR89" i="135"/>
  <c r="AS89" i="135"/>
  <c r="AT89" i="135"/>
  <c r="AU89" i="135"/>
  <c r="AV89" i="135"/>
  <c r="AW89" i="135"/>
  <c r="AX89" i="135"/>
  <c r="AY89" i="135"/>
  <c r="AZ89" i="135"/>
  <c r="BA89" i="135"/>
  <c r="BB89" i="135"/>
  <c r="BC89" i="135"/>
  <c r="BD89" i="135"/>
  <c r="BE89" i="135"/>
  <c r="BF89" i="135"/>
  <c r="BG89" i="135"/>
  <c r="EJ89" i="135" s="1"/>
  <c r="BH89" i="135"/>
  <c r="BI89" i="135"/>
  <c r="BJ89" i="135"/>
  <c r="BK89" i="135"/>
  <c r="EN89" i="135" s="1"/>
  <c r="BL89" i="135"/>
  <c r="BM89" i="135"/>
  <c r="BN89" i="135"/>
  <c r="BO89" i="135"/>
  <c r="BP89" i="135"/>
  <c r="BQ89" i="135"/>
  <c r="BR89" i="135"/>
  <c r="BS89" i="135"/>
  <c r="BT89" i="135"/>
  <c r="BU89" i="135"/>
  <c r="BV89" i="135"/>
  <c r="BW89" i="135"/>
  <c r="BX89" i="135"/>
  <c r="BY89" i="135"/>
  <c r="BZ89" i="135"/>
  <c r="CA89" i="135"/>
  <c r="FD89" i="135" s="1"/>
  <c r="CB89" i="135"/>
  <c r="CC89" i="135"/>
  <c r="CE89" i="135"/>
  <c r="CF89" i="135"/>
  <c r="AG119" i="135"/>
  <c r="AH119" i="135"/>
  <c r="AI119" i="135"/>
  <c r="AJ119" i="135"/>
  <c r="AK119" i="135"/>
  <c r="AL119" i="135"/>
  <c r="AM119" i="135"/>
  <c r="AN119" i="135"/>
  <c r="AO119" i="135"/>
  <c r="AP119" i="135"/>
  <c r="AQ119" i="135"/>
  <c r="AR119" i="135"/>
  <c r="AS119" i="135"/>
  <c r="AT119" i="135"/>
  <c r="AU119" i="135"/>
  <c r="AV119" i="135"/>
  <c r="AW119" i="135"/>
  <c r="AX119" i="135"/>
  <c r="AY119" i="135"/>
  <c r="AZ119" i="135"/>
  <c r="AG120" i="135"/>
  <c r="AH120" i="135"/>
  <c r="AI120" i="135"/>
  <c r="AJ120" i="135"/>
  <c r="AK120" i="135"/>
  <c r="AL120" i="135"/>
  <c r="AM120" i="135"/>
  <c r="AN120" i="135"/>
  <c r="AO120" i="135"/>
  <c r="AP120" i="135"/>
  <c r="AQ120" i="135"/>
  <c r="AR120" i="135"/>
  <c r="AS120" i="135"/>
  <c r="AT120" i="135"/>
  <c r="AU120" i="135"/>
  <c r="AV120" i="135"/>
  <c r="AW120" i="135"/>
  <c r="AX120" i="135"/>
  <c r="AY120" i="135"/>
  <c r="AZ120" i="135"/>
  <c r="AG121" i="135"/>
  <c r="AH121" i="135"/>
  <c r="AI121" i="135"/>
  <c r="AJ121" i="135"/>
  <c r="AK121" i="135"/>
  <c r="AL121" i="135"/>
  <c r="AM121" i="135"/>
  <c r="AN121" i="135"/>
  <c r="AO121" i="135"/>
  <c r="AP121" i="135"/>
  <c r="AQ121" i="135"/>
  <c r="AR121" i="135"/>
  <c r="AS121" i="135"/>
  <c r="AT121" i="135"/>
  <c r="AU121" i="135"/>
  <c r="AV121" i="135"/>
  <c r="AW121" i="135"/>
  <c r="AX121" i="135"/>
  <c r="AY121" i="135"/>
  <c r="AZ121" i="135"/>
  <c r="AG122" i="135"/>
  <c r="AH122" i="135"/>
  <c r="AI122" i="135"/>
  <c r="AJ122" i="135"/>
  <c r="AK122" i="135"/>
  <c r="AL122" i="135"/>
  <c r="AM122" i="135"/>
  <c r="AN122" i="135"/>
  <c r="AO122" i="135"/>
  <c r="AP122" i="135"/>
  <c r="AQ122" i="135"/>
  <c r="AR122" i="135"/>
  <c r="AS122" i="135"/>
  <c r="AT122" i="135"/>
  <c r="AU122" i="135"/>
  <c r="AV122" i="135"/>
  <c r="AW122" i="135"/>
  <c r="AX122" i="135"/>
  <c r="AY122" i="135"/>
  <c r="AZ122" i="135"/>
  <c r="AG123" i="135"/>
  <c r="AH123" i="135"/>
  <c r="AI123" i="135"/>
  <c r="AJ123" i="135"/>
  <c r="AK123" i="135"/>
  <c r="AL123" i="135"/>
  <c r="AM123" i="135"/>
  <c r="AN123" i="135"/>
  <c r="AO123" i="135"/>
  <c r="AP123" i="135"/>
  <c r="AQ123" i="135"/>
  <c r="AR123" i="135"/>
  <c r="AS123" i="135"/>
  <c r="AT123" i="135"/>
  <c r="AU123" i="135"/>
  <c r="AV123" i="135"/>
  <c r="AW123" i="135"/>
  <c r="AX123" i="135"/>
  <c r="AY123" i="135"/>
  <c r="AZ123" i="135"/>
  <c r="AG124" i="135"/>
  <c r="AH124" i="135"/>
  <c r="AI124" i="135"/>
  <c r="AJ124" i="135"/>
  <c r="AK124" i="135"/>
  <c r="AL124" i="135"/>
  <c r="AM124" i="135"/>
  <c r="AN124" i="135"/>
  <c r="AO124" i="135"/>
  <c r="AP124" i="135"/>
  <c r="AQ124" i="135"/>
  <c r="AR124" i="135"/>
  <c r="AS124" i="135"/>
  <c r="AT124" i="135"/>
  <c r="AU124" i="135"/>
  <c r="AV124" i="135"/>
  <c r="AW124" i="135"/>
  <c r="AX124" i="135"/>
  <c r="AY124" i="135"/>
  <c r="AZ124" i="135"/>
  <c r="AG125" i="135"/>
  <c r="AH125" i="135"/>
  <c r="AI125" i="135"/>
  <c r="AJ125" i="135"/>
  <c r="AK125" i="135"/>
  <c r="AL125" i="135"/>
  <c r="AM125" i="135"/>
  <c r="AN125" i="135"/>
  <c r="AO125" i="135"/>
  <c r="AP125" i="135"/>
  <c r="AQ125" i="135"/>
  <c r="AR125" i="135"/>
  <c r="AS125" i="135"/>
  <c r="AT125" i="135"/>
  <c r="AU125" i="135"/>
  <c r="AV125" i="135"/>
  <c r="AW125" i="135"/>
  <c r="AX125" i="135"/>
  <c r="AY125" i="135"/>
  <c r="AZ125" i="135"/>
  <c r="AG126" i="135"/>
  <c r="AH126" i="135"/>
  <c r="AI126" i="135"/>
  <c r="AJ126" i="135"/>
  <c r="AK126" i="135"/>
  <c r="AL126" i="135"/>
  <c r="AM126" i="135"/>
  <c r="AN126" i="135"/>
  <c r="AO126" i="135"/>
  <c r="AP126" i="135"/>
  <c r="AQ126" i="135"/>
  <c r="AR126" i="135"/>
  <c r="AS126" i="135"/>
  <c r="AT126" i="135"/>
  <c r="AU126" i="135"/>
  <c r="AV126" i="135"/>
  <c r="AW126" i="135"/>
  <c r="AX126" i="135"/>
  <c r="AY126" i="135"/>
  <c r="AZ126" i="135"/>
  <c r="AG127" i="135"/>
  <c r="AH127" i="135"/>
  <c r="AI127" i="135"/>
  <c r="AJ127" i="135"/>
  <c r="AK127" i="135"/>
  <c r="AL127" i="135"/>
  <c r="AM127" i="135"/>
  <c r="AN127" i="135"/>
  <c r="AO127" i="135"/>
  <c r="AP127" i="135"/>
  <c r="AQ127" i="135"/>
  <c r="AR127" i="135"/>
  <c r="AS127" i="135"/>
  <c r="AT127" i="135"/>
  <c r="AU127" i="135"/>
  <c r="AV127" i="135"/>
  <c r="AW127" i="135"/>
  <c r="AX127" i="135"/>
  <c r="AY127" i="135"/>
  <c r="AZ127" i="135"/>
  <c r="AG128" i="135"/>
  <c r="AH128" i="135"/>
  <c r="AI128" i="135"/>
  <c r="AJ128" i="135"/>
  <c r="AK128" i="135"/>
  <c r="AL128" i="135"/>
  <c r="AM128" i="135"/>
  <c r="AN128" i="135"/>
  <c r="AO128" i="135"/>
  <c r="AP128" i="135"/>
  <c r="AQ128" i="135"/>
  <c r="AR128" i="135"/>
  <c r="AS128" i="135"/>
  <c r="AT128" i="135"/>
  <c r="AU128" i="135"/>
  <c r="AV128" i="135"/>
  <c r="AW128" i="135"/>
  <c r="AX128" i="135"/>
  <c r="AY128" i="135"/>
  <c r="AZ128" i="135"/>
  <c r="AG129" i="135"/>
  <c r="AH129" i="135"/>
  <c r="AI129" i="135"/>
  <c r="AJ129" i="135"/>
  <c r="AK129" i="135"/>
  <c r="AL129" i="135"/>
  <c r="AM129" i="135"/>
  <c r="AN129" i="135"/>
  <c r="AO129" i="135"/>
  <c r="AP129" i="135"/>
  <c r="AQ129" i="135"/>
  <c r="AR129" i="135"/>
  <c r="AS129" i="135"/>
  <c r="AT129" i="135"/>
  <c r="AU129" i="135"/>
  <c r="AV129" i="135"/>
  <c r="AW129" i="135"/>
  <c r="AX129" i="135"/>
  <c r="AY129" i="135"/>
  <c r="AZ129" i="135"/>
  <c r="AG130" i="135"/>
  <c r="AH130" i="135"/>
  <c r="AI130" i="135"/>
  <c r="AJ130" i="135"/>
  <c r="AK130" i="135"/>
  <c r="AL130" i="135"/>
  <c r="AM130" i="135"/>
  <c r="AN130" i="135"/>
  <c r="AO130" i="135"/>
  <c r="AP130" i="135"/>
  <c r="AQ130" i="135"/>
  <c r="AR130" i="135"/>
  <c r="AS130" i="135"/>
  <c r="AT130" i="135"/>
  <c r="AU130" i="135"/>
  <c r="AV130" i="135"/>
  <c r="AW130" i="135"/>
  <c r="AX130" i="135"/>
  <c r="AY130" i="135"/>
  <c r="AZ130" i="135"/>
  <c r="AG131" i="135"/>
  <c r="AH131" i="135"/>
  <c r="AI131" i="135"/>
  <c r="AJ131" i="135"/>
  <c r="AK131" i="135"/>
  <c r="AL131" i="135"/>
  <c r="AM131" i="135"/>
  <c r="AN131" i="135"/>
  <c r="AO131" i="135"/>
  <c r="AP131" i="135"/>
  <c r="AQ131" i="135"/>
  <c r="AR131" i="135"/>
  <c r="AS131" i="135"/>
  <c r="AT131" i="135"/>
  <c r="AU131" i="135"/>
  <c r="AV131" i="135"/>
  <c r="AW131" i="135"/>
  <c r="AX131" i="135"/>
  <c r="AY131" i="135"/>
  <c r="AZ131" i="135"/>
  <c r="AG132" i="135"/>
  <c r="AH132" i="135"/>
  <c r="AI132" i="135"/>
  <c r="AJ132" i="135"/>
  <c r="AK132" i="135"/>
  <c r="AL132" i="135"/>
  <c r="AM132" i="135"/>
  <c r="AN132" i="135"/>
  <c r="AO132" i="135"/>
  <c r="AP132" i="135"/>
  <c r="AQ132" i="135"/>
  <c r="AR132" i="135"/>
  <c r="AS132" i="135"/>
  <c r="AT132" i="135"/>
  <c r="AU132" i="135"/>
  <c r="AV132" i="135"/>
  <c r="AW132" i="135"/>
  <c r="AX132" i="135"/>
  <c r="AY132" i="135"/>
  <c r="AZ132" i="135"/>
  <c r="AG133" i="135"/>
  <c r="AH133" i="135"/>
  <c r="AI133" i="135"/>
  <c r="AJ133" i="135"/>
  <c r="AK133" i="135"/>
  <c r="AL133" i="135"/>
  <c r="AM133" i="135"/>
  <c r="AN133" i="135"/>
  <c r="AO133" i="135"/>
  <c r="AP133" i="135"/>
  <c r="AQ133" i="135"/>
  <c r="AR133" i="135"/>
  <c r="AS133" i="135"/>
  <c r="AT133" i="135"/>
  <c r="AU133" i="135"/>
  <c r="AV133" i="135"/>
  <c r="AW133" i="135"/>
  <c r="AX133" i="135"/>
  <c r="AY133" i="135"/>
  <c r="AZ133" i="135"/>
  <c r="AG43" i="135"/>
  <c r="AH43" i="135"/>
  <c r="AI43" i="135"/>
  <c r="AJ43" i="135"/>
  <c r="AK43" i="135"/>
  <c r="AL43" i="135"/>
  <c r="AM43" i="135"/>
  <c r="AN43" i="135"/>
  <c r="AO43" i="135"/>
  <c r="AP43" i="135"/>
  <c r="AQ43" i="135"/>
  <c r="AR43" i="135"/>
  <c r="AS43" i="135"/>
  <c r="AT43" i="135"/>
  <c r="AU43" i="135"/>
  <c r="AV43" i="135"/>
  <c r="AW43" i="135"/>
  <c r="AX43" i="135"/>
  <c r="AY43" i="135"/>
  <c r="AZ43" i="135"/>
  <c r="AG44" i="135"/>
  <c r="AH44" i="135"/>
  <c r="AI44" i="135"/>
  <c r="AJ44" i="135"/>
  <c r="AK44" i="135"/>
  <c r="AL44" i="135"/>
  <c r="AM44" i="135"/>
  <c r="AN44" i="135"/>
  <c r="AO44" i="135"/>
  <c r="AP44" i="135"/>
  <c r="AQ44" i="135"/>
  <c r="AR44" i="135"/>
  <c r="AS44" i="135"/>
  <c r="AT44" i="135"/>
  <c r="AU44" i="135"/>
  <c r="AV44" i="135"/>
  <c r="AW44" i="135"/>
  <c r="AX44" i="135"/>
  <c r="AY44" i="135"/>
  <c r="AZ44" i="135"/>
  <c r="AG45" i="135"/>
  <c r="AH45" i="135"/>
  <c r="AI45" i="135"/>
  <c r="AJ45" i="135"/>
  <c r="AK45" i="135"/>
  <c r="AL45" i="135"/>
  <c r="AM45" i="135"/>
  <c r="AN45" i="135"/>
  <c r="AO45" i="135"/>
  <c r="AP45" i="135"/>
  <c r="AQ45" i="135"/>
  <c r="AR45" i="135"/>
  <c r="AS45" i="135"/>
  <c r="AT45" i="135"/>
  <c r="AU45" i="135"/>
  <c r="AV45" i="135"/>
  <c r="AW45" i="135"/>
  <c r="AX45" i="135"/>
  <c r="AY45" i="135"/>
  <c r="AZ45" i="135"/>
  <c r="AG46" i="135"/>
  <c r="AH46" i="135"/>
  <c r="AI46" i="135"/>
  <c r="AJ46" i="135"/>
  <c r="AK46" i="135"/>
  <c r="AL46" i="135"/>
  <c r="AM46" i="135"/>
  <c r="AN46" i="135"/>
  <c r="AO46" i="135"/>
  <c r="AP46" i="135"/>
  <c r="AQ46" i="135"/>
  <c r="AR46" i="135"/>
  <c r="AS46" i="135"/>
  <c r="AT46" i="135"/>
  <c r="AU46" i="135"/>
  <c r="AV46" i="135"/>
  <c r="AW46" i="135"/>
  <c r="AX46" i="135"/>
  <c r="AY46" i="135"/>
  <c r="AZ46" i="135"/>
  <c r="AG47" i="135"/>
  <c r="AH47" i="135"/>
  <c r="AI47" i="135"/>
  <c r="AJ47" i="135"/>
  <c r="AK47" i="135"/>
  <c r="AL47" i="135"/>
  <c r="AM47" i="135"/>
  <c r="AN47" i="135"/>
  <c r="AO47" i="135"/>
  <c r="AP47" i="135"/>
  <c r="AQ47" i="135"/>
  <c r="AR47" i="135"/>
  <c r="AS47" i="135"/>
  <c r="AT47" i="135"/>
  <c r="AU47" i="135"/>
  <c r="AV47" i="135"/>
  <c r="AW47" i="135"/>
  <c r="AX47" i="135"/>
  <c r="AY47" i="135"/>
  <c r="AZ47" i="135"/>
  <c r="AG48" i="135"/>
  <c r="AH48" i="135"/>
  <c r="AI48" i="135"/>
  <c r="AJ48" i="135"/>
  <c r="AK48" i="135"/>
  <c r="AL48" i="135"/>
  <c r="AM48" i="135"/>
  <c r="AN48" i="135"/>
  <c r="AO48" i="135"/>
  <c r="AP48" i="135"/>
  <c r="AQ48" i="135"/>
  <c r="AR48" i="135"/>
  <c r="AS48" i="135"/>
  <c r="AT48" i="135"/>
  <c r="AU48" i="135"/>
  <c r="AV48" i="135"/>
  <c r="AW48" i="135"/>
  <c r="AX48" i="135"/>
  <c r="AY48" i="135"/>
  <c r="AZ48" i="135"/>
  <c r="AG49" i="135"/>
  <c r="AH49" i="135"/>
  <c r="AI49" i="135"/>
  <c r="AJ49" i="135"/>
  <c r="AK49" i="135"/>
  <c r="AL49" i="135"/>
  <c r="AM49" i="135"/>
  <c r="AN49" i="135"/>
  <c r="AO49" i="135"/>
  <c r="AP49" i="135"/>
  <c r="AQ49" i="135"/>
  <c r="AR49" i="135"/>
  <c r="AS49" i="135"/>
  <c r="AT49" i="135"/>
  <c r="AU49" i="135"/>
  <c r="AV49" i="135"/>
  <c r="AX49" i="135"/>
  <c r="AZ49" i="135"/>
  <c r="BJ49" i="135"/>
  <c r="AG51" i="135"/>
  <c r="AH51" i="135"/>
  <c r="AI51" i="135"/>
  <c r="AJ51" i="135"/>
  <c r="AK51" i="135"/>
  <c r="AL51" i="135"/>
  <c r="AM51" i="135"/>
  <c r="AN51" i="135"/>
  <c r="AO51" i="135"/>
  <c r="AP51" i="135"/>
  <c r="AQ51" i="135"/>
  <c r="AR51" i="135"/>
  <c r="AW51" i="135"/>
  <c r="AX51" i="135"/>
  <c r="AY51" i="135"/>
  <c r="AZ51" i="135"/>
  <c r="AG52" i="135"/>
  <c r="AH52" i="135"/>
  <c r="AI52" i="135"/>
  <c r="AJ52" i="135"/>
  <c r="AK52" i="135"/>
  <c r="AL52" i="135"/>
  <c r="AM52" i="135"/>
  <c r="AN52" i="135"/>
  <c r="AO52" i="135"/>
  <c r="AP52" i="135"/>
  <c r="AQ52" i="135"/>
  <c r="AR52" i="135"/>
  <c r="AW52" i="135"/>
  <c r="AX52" i="135"/>
  <c r="AY52" i="135"/>
  <c r="AZ52" i="135"/>
  <c r="AG53" i="135"/>
  <c r="AH53" i="135"/>
  <c r="AI53" i="135"/>
  <c r="AJ53" i="135"/>
  <c r="AK53" i="135"/>
  <c r="AL53" i="135"/>
  <c r="AM53" i="135"/>
  <c r="AN53" i="135"/>
  <c r="AO53" i="135"/>
  <c r="AP53" i="135"/>
  <c r="AQ53" i="135"/>
  <c r="AR53" i="135"/>
  <c r="AW53" i="135"/>
  <c r="AX53" i="135"/>
  <c r="AY53" i="135"/>
  <c r="AZ53" i="135"/>
  <c r="AG54" i="135"/>
  <c r="AH54" i="135"/>
  <c r="AI54" i="135"/>
  <c r="AJ54" i="135"/>
  <c r="AK54" i="135"/>
  <c r="AL54" i="135"/>
  <c r="AM54" i="135"/>
  <c r="AN54" i="135"/>
  <c r="AO54" i="135"/>
  <c r="AP54" i="135"/>
  <c r="AQ54" i="135"/>
  <c r="AR54" i="135"/>
  <c r="AW54" i="135"/>
  <c r="AX54" i="135"/>
  <c r="AY54" i="135"/>
  <c r="AZ54" i="135"/>
  <c r="AG55" i="135"/>
  <c r="AH55" i="135"/>
  <c r="AI55" i="135"/>
  <c r="AJ55" i="135"/>
  <c r="AK55" i="135"/>
  <c r="AL55" i="135"/>
  <c r="AM55" i="135"/>
  <c r="AN55" i="135"/>
  <c r="AO55" i="135"/>
  <c r="AP55" i="135"/>
  <c r="AQ55" i="135"/>
  <c r="AR55" i="135"/>
  <c r="AW55" i="135"/>
  <c r="AX55" i="135"/>
  <c r="AY55" i="135"/>
  <c r="AZ55" i="135"/>
  <c r="AG56" i="135"/>
  <c r="AH56" i="135"/>
  <c r="AI56" i="135"/>
  <c r="AJ56" i="135"/>
  <c r="AK56" i="135"/>
  <c r="AL56" i="135"/>
  <c r="AM56" i="135"/>
  <c r="AN56" i="135"/>
  <c r="AO56" i="135"/>
  <c r="AP56" i="135"/>
  <c r="AQ56" i="135"/>
  <c r="AR56" i="135"/>
  <c r="AW56" i="135"/>
  <c r="AX56" i="135"/>
  <c r="AY56" i="135"/>
  <c r="AZ56" i="135"/>
  <c r="AG57" i="135"/>
  <c r="AH57" i="135"/>
  <c r="AI57" i="135"/>
  <c r="AJ57" i="135"/>
  <c r="AK57" i="135"/>
  <c r="AL57" i="135"/>
  <c r="AM57" i="135"/>
  <c r="AN57" i="135"/>
  <c r="AO57" i="135"/>
  <c r="AP57" i="135"/>
  <c r="AQ57" i="135"/>
  <c r="AR57" i="135"/>
  <c r="AW57" i="135"/>
  <c r="AX57" i="135"/>
  <c r="AY57" i="135"/>
  <c r="AZ57" i="135"/>
  <c r="AG58" i="135"/>
  <c r="AH58" i="135"/>
  <c r="AI58" i="135"/>
  <c r="AJ58" i="135"/>
  <c r="AK58" i="135"/>
  <c r="AL58" i="135"/>
  <c r="AM58" i="135"/>
  <c r="AN58" i="135"/>
  <c r="AO58" i="135"/>
  <c r="AP58" i="135"/>
  <c r="AQ58" i="135"/>
  <c r="AR58" i="135"/>
  <c r="AS58" i="135"/>
  <c r="AT58" i="135"/>
  <c r="AW58" i="135"/>
  <c r="AX58" i="135"/>
  <c r="AY58" i="135"/>
  <c r="AZ58" i="135"/>
  <c r="AG59" i="135"/>
  <c r="AH59" i="135"/>
  <c r="AI59" i="135"/>
  <c r="AJ59" i="135"/>
  <c r="AK59" i="135"/>
  <c r="AL59" i="135"/>
  <c r="AM59" i="135"/>
  <c r="AN59" i="135"/>
  <c r="AO59" i="135"/>
  <c r="AP59" i="135"/>
  <c r="AQ59" i="135"/>
  <c r="AR59" i="135"/>
  <c r="AS59" i="135"/>
  <c r="AT59" i="135"/>
  <c r="AW59" i="135"/>
  <c r="AX59" i="135"/>
  <c r="AY59" i="135"/>
  <c r="AZ59" i="135"/>
  <c r="EV33" i="14"/>
  <c r="EV34" i="14"/>
  <c r="EV35" i="14"/>
  <c r="EV36" i="14"/>
  <c r="EV37" i="14"/>
  <c r="EV39" i="14"/>
  <c r="EV40" i="14"/>
  <c r="EV42" i="14"/>
  <c r="EV43" i="14"/>
  <c r="EV44" i="14"/>
  <c r="EV55" i="14"/>
  <c r="EV56" i="14"/>
  <c r="EV58" i="14"/>
  <c r="EV59" i="14"/>
  <c r="EV60" i="14"/>
  <c r="EV61" i="14"/>
  <c r="EV62" i="14"/>
  <c r="EV63" i="14"/>
  <c r="EV64" i="14"/>
  <c r="EV65" i="14"/>
  <c r="EV66" i="14"/>
  <c r="EV67" i="14"/>
  <c r="EV68" i="14"/>
  <c r="EV69" i="14"/>
  <c r="EV70" i="14"/>
  <c r="EV71" i="14"/>
  <c r="EV72" i="14"/>
  <c r="EV74" i="14"/>
  <c r="EV75" i="14"/>
  <c r="EV76" i="14"/>
  <c r="EV77" i="14"/>
  <c r="EV78" i="14"/>
  <c r="EV79" i="14"/>
  <c r="C23" i="15"/>
  <c r="H23" i="15" s="1"/>
  <c r="D23" i="15"/>
  <c r="I23" i="15" s="1"/>
  <c r="E23" i="15"/>
  <c r="J23" i="15" s="1"/>
  <c r="U12" i="58"/>
  <c r="AB12" i="58"/>
  <c r="Q59" i="83"/>
  <c r="BB59" i="83" s="1"/>
  <c r="R59" i="83"/>
  <c r="BF59" i="83" s="1"/>
  <c r="S59" i="83"/>
  <c r="BG59" i="83" s="1"/>
  <c r="Z59" i="83"/>
  <c r="BH59" i="83" s="1"/>
  <c r="AA59" i="83"/>
  <c r="BL59" i="83" s="1"/>
  <c r="AB59" i="83"/>
  <c r="BM59" i="83" s="1"/>
  <c r="AI59" i="83"/>
  <c r="BQ59" i="83" s="1"/>
  <c r="AJ59" i="83"/>
  <c r="BO59" i="83" s="1"/>
  <c r="AK59" i="83"/>
  <c r="BP59" i="83" s="1"/>
  <c r="AR59" i="83"/>
  <c r="BW59" i="83" s="1"/>
  <c r="AS59" i="83"/>
  <c r="BU59" i="83" s="1"/>
  <c r="AT59" i="83"/>
  <c r="BV59" i="83" s="1"/>
  <c r="FS88" i="135" l="1"/>
  <c r="DZ89" i="135"/>
  <c r="FK86" i="135"/>
  <c r="FQ74" i="135"/>
  <c r="FJ69" i="135"/>
  <c r="EI89" i="135"/>
  <c r="FS69" i="135"/>
  <c r="FO70" i="135"/>
  <c r="GM80" i="135"/>
  <c r="FN69" i="135"/>
  <c r="GT82" i="135"/>
  <c r="GR74" i="135"/>
  <c r="GL76" i="135"/>
  <c r="GH81" i="135"/>
  <c r="FI83" i="135"/>
  <c r="FL70" i="135"/>
  <c r="GB74" i="135"/>
  <c r="GP80" i="135"/>
  <c r="FX80" i="135"/>
  <c r="FR80" i="135"/>
  <c r="GJ74" i="135"/>
  <c r="FY81" i="135"/>
  <c r="FH69" i="135"/>
  <c r="FP81" i="135"/>
  <c r="FA89" i="135"/>
  <c r="FL82" i="135"/>
  <c r="FK82" i="135"/>
  <c r="FK84" i="135"/>
  <c r="FZ83" i="135"/>
  <c r="FX83" i="135"/>
  <c r="FK80" i="135"/>
  <c r="FY82" i="135"/>
  <c r="FK81" i="135"/>
  <c r="EK78" i="135"/>
  <c r="GA81" i="135"/>
  <c r="CF78" i="135"/>
  <c r="GF86" i="135"/>
  <c r="CE78" i="135"/>
  <c r="FJ81" i="135"/>
  <c r="GN86" i="135"/>
  <c r="GO86" i="135"/>
  <c r="GJ88" i="135"/>
  <c r="FH82" i="135"/>
  <c r="GG88" i="135"/>
  <c r="FT82" i="135"/>
  <c r="FN81" i="135"/>
  <c r="GK82" i="135"/>
  <c r="FT75" i="135"/>
  <c r="GK75" i="135"/>
  <c r="GQ87" i="135"/>
  <c r="CM89" i="135"/>
  <c r="FH89" i="135" s="1"/>
  <c r="FV76" i="135"/>
  <c r="FP83" i="135"/>
  <c r="FO83" i="135"/>
  <c r="FP80" i="135"/>
  <c r="GS74" i="135"/>
  <c r="DI89" i="135"/>
  <c r="GF82" i="135"/>
  <c r="GC74" i="135"/>
  <c r="CN89" i="135"/>
  <c r="FI89" i="135" s="1"/>
  <c r="GS76" i="135"/>
  <c r="DQ89" i="135"/>
  <c r="FE89" i="135"/>
  <c r="FQ88" i="135"/>
  <c r="FW88" i="135"/>
  <c r="GK76" i="135"/>
  <c r="GC76" i="135"/>
  <c r="DG89" i="135"/>
  <c r="FW80" i="135"/>
  <c r="FW69" i="135"/>
  <c r="FU74" i="135"/>
  <c r="FP69" i="135"/>
  <c r="GI74" i="135"/>
  <c r="FV74" i="135"/>
  <c r="GT74" i="135"/>
  <c r="FX76" i="135"/>
  <c r="GL82" i="135"/>
  <c r="FH86" i="135"/>
  <c r="FO82" i="135"/>
  <c r="FL74" i="135"/>
  <c r="FN76" i="135"/>
  <c r="FQ80" i="135"/>
  <c r="GD82" i="135"/>
  <c r="FT74" i="135"/>
  <c r="FP88" i="135"/>
  <c r="DV78" i="135"/>
  <c r="FM83" i="135"/>
  <c r="FH80" i="135"/>
  <c r="GD83" i="135"/>
  <c r="DU78" i="135"/>
  <c r="GF80" i="135"/>
  <c r="GU76" i="135"/>
  <c r="FQ69" i="135"/>
  <c r="GL81" i="135"/>
  <c r="GQ74" i="135"/>
  <c r="CN78" i="135"/>
  <c r="EJ78" i="135"/>
  <c r="FO81" i="135"/>
  <c r="FI71" i="135"/>
  <c r="FR71" i="135"/>
  <c r="GL75" i="135"/>
  <c r="FJ71" i="135"/>
  <c r="FN86" i="135"/>
  <c r="FT83" i="135"/>
  <c r="GK74" i="135"/>
  <c r="GM81" i="135"/>
  <c r="FI80" i="135"/>
  <c r="FX81" i="135"/>
  <c r="GF81" i="135"/>
  <c r="EL78" i="135"/>
  <c r="GE80" i="135"/>
  <c r="GS82" i="135"/>
  <c r="GA74" i="135"/>
  <c r="EM89" i="135"/>
  <c r="FK70" i="135"/>
  <c r="FK74" i="135"/>
  <c r="FQ71" i="135"/>
  <c r="GU80" i="135"/>
  <c r="GU75" i="135"/>
  <c r="GE76" i="135"/>
  <c r="FM70" i="135"/>
  <c r="FY80" i="135"/>
  <c r="GJ86" i="135"/>
  <c r="CQ89" i="135"/>
  <c r="FJ84" i="135"/>
  <c r="GM82" i="135"/>
  <c r="FO76" i="135"/>
  <c r="FS71" i="135"/>
  <c r="GM75" i="135"/>
  <c r="FU83" i="135"/>
  <c r="FO88" i="135"/>
  <c r="GQ84" i="135"/>
  <c r="FU81" i="135"/>
  <c r="FY88" i="135"/>
  <c r="GB83" i="135"/>
  <c r="GL86" i="135"/>
  <c r="FJ75" i="135"/>
  <c r="GT86" i="135"/>
  <c r="GP82" i="135"/>
  <c r="GO74" i="135"/>
  <c r="FI75" i="135"/>
  <c r="FM80" i="135"/>
  <c r="CM78" i="135"/>
  <c r="FZ81" i="135"/>
  <c r="GH82" i="135"/>
  <c r="GO88" i="135"/>
  <c r="GF88" i="135"/>
  <c r="GN74" i="135"/>
  <c r="FC89" i="135"/>
  <c r="FQ81" i="135"/>
  <c r="FV80" i="135"/>
  <c r="FR75" i="135"/>
  <c r="GG83" i="135"/>
  <c r="EI78" i="135"/>
  <c r="FR81" i="135"/>
  <c r="GQ75" i="135"/>
  <c r="DE89" i="135"/>
  <c r="GO87" i="135"/>
  <c r="GP81" i="135"/>
  <c r="FS76" i="135"/>
  <c r="EP78" i="135"/>
  <c r="FZ82" i="135"/>
  <c r="FS81" i="135"/>
  <c r="CH89" i="135"/>
  <c r="CG89" i="135"/>
  <c r="FW83" i="135"/>
  <c r="GH76" i="135"/>
  <c r="EO78" i="135"/>
  <c r="FU88" i="135"/>
  <c r="GR88" i="135"/>
  <c r="FI84" i="135"/>
  <c r="FM88" i="135"/>
  <c r="FJ74" i="135"/>
  <c r="CT78" i="135"/>
  <c r="GB76" i="135"/>
  <c r="GK80" i="135"/>
  <c r="FM86" i="135"/>
  <c r="GP74" i="135"/>
  <c r="GO84" i="135"/>
  <c r="FO84" i="135"/>
  <c r="GN82" i="135"/>
  <c r="DI78" i="135"/>
  <c r="FX82" i="135"/>
  <c r="FP75" i="135"/>
  <c r="GU88" i="135"/>
  <c r="GR80" i="135"/>
  <c r="DY78" i="135"/>
  <c r="FL80" i="135"/>
  <c r="GI86" i="135"/>
  <c r="GP75" i="135"/>
  <c r="FY83" i="135"/>
  <c r="GK86" i="135"/>
  <c r="CR89" i="135"/>
  <c r="GH87" i="135"/>
  <c r="FI86" i="135"/>
  <c r="FT76" i="135"/>
  <c r="FJ82" i="135"/>
  <c r="FN80" i="135"/>
  <c r="GJ75" i="135"/>
  <c r="DC78" i="135"/>
  <c r="FQ83" i="135"/>
  <c r="GR75" i="135"/>
  <c r="GO83" i="135"/>
  <c r="FQ82" i="135"/>
  <c r="DJ78" i="135"/>
  <c r="FF78" i="135"/>
  <c r="DS89" i="135"/>
  <c r="EY78" i="135"/>
  <c r="EZ89" i="135"/>
  <c r="GM83" i="135"/>
  <c r="FU80" i="135"/>
  <c r="EY89" i="135"/>
  <c r="FL86" i="135"/>
  <c r="FL83" i="135"/>
  <c r="GB88" i="135"/>
  <c r="GK88" i="135"/>
  <c r="FZ74" i="135"/>
  <c r="GE83" i="135"/>
  <c r="FQ75" i="135"/>
  <c r="CR78" i="135"/>
  <c r="FS80" i="135"/>
  <c r="FW81" i="135"/>
  <c r="DH78" i="135"/>
  <c r="CS78" i="135"/>
  <c r="GI75" i="135"/>
  <c r="GC88" i="135"/>
  <c r="GJ82" i="135"/>
  <c r="GO80" i="135"/>
  <c r="GU74" i="135"/>
  <c r="GM88" i="135"/>
  <c r="GQ83" i="135"/>
  <c r="FV88" i="135"/>
  <c r="FU71" i="135"/>
  <c r="FP76" i="135"/>
  <c r="FM84" i="135"/>
  <c r="GF76" i="135"/>
  <c r="FN71" i="135"/>
  <c r="DV89" i="135"/>
  <c r="GD88" i="135"/>
  <c r="GB82" i="135"/>
  <c r="FB78" i="135"/>
  <c r="FU82" i="135"/>
  <c r="GI82" i="135"/>
  <c r="GO76" i="135"/>
  <c r="FN88" i="135"/>
  <c r="FX74" i="135"/>
  <c r="FT81" i="135"/>
  <c r="GO75" i="135"/>
  <c r="GF69" i="135"/>
  <c r="GH86" i="135"/>
  <c r="GH83" i="135"/>
  <c r="EM78" i="135"/>
  <c r="CO89" i="135"/>
  <c r="FJ89" i="135" s="1"/>
  <c r="GR81" i="135"/>
  <c r="GH80" i="135"/>
  <c r="GA82" i="135"/>
  <c r="EF89" i="135"/>
  <c r="GK89" i="135" s="1"/>
  <c r="FL81" i="135"/>
  <c r="FH75" i="135"/>
  <c r="DK89" i="135"/>
  <c r="FD78" i="135"/>
  <c r="GB81" i="135"/>
  <c r="GP84" i="135"/>
  <c r="GO81" i="135"/>
  <c r="CW78" i="135"/>
  <c r="FH74" i="135"/>
  <c r="GG74" i="135"/>
  <c r="FW76" i="135"/>
  <c r="FP82" i="135"/>
  <c r="GU83" i="135"/>
  <c r="GG81" i="135"/>
  <c r="GA88" i="135"/>
  <c r="GU86" i="135"/>
  <c r="DS78" i="135"/>
  <c r="FS75" i="135"/>
  <c r="FT80" i="135"/>
  <c r="GR82" i="135"/>
  <c r="GS75" i="135"/>
  <c r="GK83" i="135"/>
  <c r="FX88" i="135"/>
  <c r="DD78" i="135"/>
  <c r="FH71" i="135"/>
  <c r="FN84" i="135"/>
  <c r="FN82" i="135"/>
  <c r="GD80" i="135"/>
  <c r="GG87" i="135"/>
  <c r="FI70" i="135"/>
  <c r="GN88" i="135"/>
  <c r="GR83" i="135"/>
  <c r="FA78" i="135"/>
  <c r="FM75" i="135"/>
  <c r="GQ86" i="135"/>
  <c r="GM76" i="135"/>
  <c r="GI83" i="135"/>
  <c r="GE81" i="135"/>
  <c r="FR74" i="135"/>
  <c r="DK78" i="135"/>
  <c r="CU78" i="135"/>
  <c r="GI81" i="135"/>
  <c r="GH74" i="135"/>
  <c r="FR88" i="135"/>
  <c r="DQ78" i="135"/>
  <c r="DH89" i="135"/>
  <c r="FV69" i="135"/>
  <c r="FZ88" i="135"/>
  <c r="GL83" i="135"/>
  <c r="EP89" i="135"/>
  <c r="GR76" i="135"/>
  <c r="GN87" i="135"/>
  <c r="GN80" i="135"/>
  <c r="FL76" i="135"/>
  <c r="GJ76" i="135"/>
  <c r="EK89" i="135"/>
  <c r="FK75" i="135"/>
  <c r="EG78" i="135"/>
  <c r="GT80" i="135"/>
  <c r="GC86" i="135"/>
  <c r="DW89" i="135"/>
  <c r="GF83" i="135"/>
  <c r="DM89" i="135"/>
  <c r="EO89" i="135"/>
  <c r="FL88" i="135"/>
  <c r="DX89" i="135"/>
  <c r="CK78" i="135"/>
  <c r="FS82" i="135"/>
  <c r="GS80" i="135"/>
  <c r="FJ86" i="135"/>
  <c r="FH70" i="135"/>
  <c r="DA78" i="135"/>
  <c r="EL89" i="135"/>
  <c r="EW78" i="135"/>
  <c r="GT78" i="135" s="1"/>
  <c r="EC89" i="135"/>
  <c r="DU89" i="135"/>
  <c r="GQ88" i="135"/>
  <c r="GR84" i="135"/>
  <c r="GQ76" i="135"/>
  <c r="GR86" i="135"/>
  <c r="GN81" i="135"/>
  <c r="ES89" i="135"/>
  <c r="FP70" i="135"/>
  <c r="GC69" i="135"/>
  <c r="GQ81" i="135"/>
  <c r="GP76" i="135"/>
  <c r="FZ76" i="135"/>
  <c r="FW71" i="135"/>
  <c r="GN83" i="135"/>
  <c r="FY74" i="135"/>
  <c r="FO71" i="135"/>
  <c r="GF87" i="135"/>
  <c r="DF78" i="135"/>
  <c r="FY76" i="135"/>
  <c r="DB78" i="135"/>
  <c r="CL78" i="135"/>
  <c r="GE88" i="135"/>
  <c r="FM82" i="135"/>
  <c r="FV71" i="135"/>
  <c r="CZ78" i="135"/>
  <c r="CJ78" i="135"/>
  <c r="GM74" i="135"/>
  <c r="EQ89" i="135"/>
  <c r="EA89" i="135"/>
  <c r="CU89" i="135"/>
  <c r="FP89" i="135" s="1"/>
  <c r="CP89" i="135"/>
  <c r="FO86" i="135"/>
  <c r="DT89" i="135"/>
  <c r="FB89" i="135"/>
  <c r="FW82" i="135"/>
  <c r="GE84" i="135"/>
  <c r="GJ72" i="135"/>
  <c r="FQ70" i="135"/>
  <c r="DG78" i="135"/>
  <c r="CT89" i="135"/>
  <c r="GS84" i="135"/>
  <c r="BI45" i="135"/>
  <c r="GS87" i="135"/>
  <c r="FU75" i="135"/>
  <c r="FF89" i="135"/>
  <c r="EW89" i="135"/>
  <c r="CV78" i="135"/>
  <c r="EV89" i="135"/>
  <c r="GS89" i="135" s="1"/>
  <c r="DP89" i="135"/>
  <c r="CZ89" i="135"/>
  <c r="GU82" i="135"/>
  <c r="GG82" i="135"/>
  <c r="BK54" i="135"/>
  <c r="BG54" i="135"/>
  <c r="BD123" i="135"/>
  <c r="EU89" i="135"/>
  <c r="EE89" i="135"/>
  <c r="DO89" i="135"/>
  <c r="CY89" i="135"/>
  <c r="GN85" i="135"/>
  <c r="GF74" i="135"/>
  <c r="GU81" i="135"/>
  <c r="FP74" i="135"/>
  <c r="GJ73" i="135"/>
  <c r="GU87" i="135"/>
  <c r="GG84" i="135"/>
  <c r="FS84" i="135"/>
  <c r="DO78" i="135"/>
  <c r="CI78" i="135"/>
  <c r="EX89" i="135"/>
  <c r="GT76" i="135"/>
  <c r="DD89" i="135"/>
  <c r="GP86" i="135"/>
  <c r="DW78" i="135"/>
  <c r="GG75" i="135"/>
  <c r="EH89" i="135"/>
  <c r="DB89" i="135"/>
  <c r="FW89" i="135" s="1"/>
  <c r="CL89" i="135"/>
  <c r="EU78" i="135"/>
  <c r="GR78" i="135" s="1"/>
  <c r="CY78" i="135"/>
  <c r="EG89" i="135"/>
  <c r="DA89" i="135"/>
  <c r="CK89" i="135"/>
  <c r="EX78" i="135"/>
  <c r="EH78" i="135"/>
  <c r="DR78" i="135"/>
  <c r="GE78" i="135" s="1"/>
  <c r="FQ84" i="135"/>
  <c r="GJ83" i="135"/>
  <c r="GC83" i="135"/>
  <c r="GC80" i="135"/>
  <c r="EE78" i="135"/>
  <c r="CQ78" i="135"/>
  <c r="FW75" i="135"/>
  <c r="BD47" i="135"/>
  <c r="GO82" i="135"/>
  <c r="ET78" i="135"/>
  <c r="ED78" i="135"/>
  <c r="DN78" i="135"/>
  <c r="CX78" i="135"/>
  <c r="CH78" i="135"/>
  <c r="FK78" i="135" s="1"/>
  <c r="GQ69" i="135"/>
  <c r="FW84" i="135"/>
  <c r="FJ70" i="135"/>
  <c r="DY89" i="135"/>
  <c r="GP88" i="135"/>
  <c r="ER78" i="135"/>
  <c r="GO78" i="135" s="1"/>
  <c r="EB78" i="135"/>
  <c r="GB73" i="135"/>
  <c r="GB80" i="135"/>
  <c r="CS89" i="135"/>
  <c r="ET89" i="135"/>
  <c r="ED89" i="135"/>
  <c r="DN89" i="135"/>
  <c r="DE78" i="135"/>
  <c r="EQ78" i="135"/>
  <c r="EA78" i="135"/>
  <c r="GN76" i="135"/>
  <c r="CW89" i="135"/>
  <c r="FH73" i="135"/>
  <c r="GB69" i="135"/>
  <c r="DR89" i="135"/>
  <c r="GE89" i="135" s="1"/>
  <c r="FI82" i="135"/>
  <c r="GI80" i="135"/>
  <c r="BK121" i="135"/>
  <c r="ER89" i="135"/>
  <c r="EB89" i="135"/>
  <c r="GG89" i="135" s="1"/>
  <c r="DL89" i="135"/>
  <c r="CV89" i="135"/>
  <c r="GC75" i="135"/>
  <c r="BJ133" i="135"/>
  <c r="BB133" i="135"/>
  <c r="BJ131" i="135"/>
  <c r="BF131" i="135"/>
  <c r="BB131" i="135"/>
  <c r="BH130" i="135"/>
  <c r="BB129" i="135"/>
  <c r="BH128" i="135"/>
  <c r="BD128" i="135"/>
  <c r="FI81" i="135"/>
  <c r="EV78" i="135"/>
  <c r="EF78" i="135"/>
  <c r="GK78" i="135" s="1"/>
  <c r="DP78" i="135"/>
  <c r="GC78" i="135" s="1"/>
  <c r="GK69" i="135"/>
  <c r="GA69" i="135"/>
  <c r="GJ84" i="135"/>
  <c r="GT84" i="135"/>
  <c r="CJ89" i="135"/>
  <c r="GA87" i="135"/>
  <c r="GE86" i="135"/>
  <c r="FU86" i="135"/>
  <c r="ES78" i="135"/>
  <c r="EC78" i="135"/>
  <c r="DM78" i="135"/>
  <c r="CG78" i="135"/>
  <c r="GR69" i="135"/>
  <c r="GH69" i="135"/>
  <c r="FX69" i="135"/>
  <c r="BT59" i="83"/>
  <c r="CM59" i="83" s="1"/>
  <c r="BC59" i="83"/>
  <c r="CE59" i="83" s="1"/>
  <c r="CX89" i="135"/>
  <c r="CO78" i="135"/>
  <c r="FK76" i="135"/>
  <c r="FU76" i="135"/>
  <c r="GP87" i="135"/>
  <c r="GM86" i="135"/>
  <c r="FX87" i="135"/>
  <c r="FW87" i="135"/>
  <c r="FL87" i="135"/>
  <c r="FX84" i="135"/>
  <c r="FU84" i="135"/>
  <c r="GN71" i="135"/>
  <c r="FX70" i="135"/>
  <c r="GJ69" i="135"/>
  <c r="GT88" i="135"/>
  <c r="FJ87" i="135"/>
  <c r="FS87" i="135"/>
  <c r="FI87" i="135"/>
  <c r="GR73" i="135"/>
  <c r="GK73" i="135"/>
  <c r="FL73" i="135"/>
  <c r="GJ87" i="135"/>
  <c r="GP83" i="135"/>
  <c r="GF75" i="135"/>
  <c r="FZ86" i="135"/>
  <c r="FM74" i="135"/>
  <c r="GA73" i="135"/>
  <c r="FV73" i="135"/>
  <c r="GR70" i="135"/>
  <c r="FP71" i="135"/>
  <c r="GB87" i="135"/>
  <c r="FR87" i="135"/>
  <c r="FH87" i="135"/>
  <c r="FV86" i="135"/>
  <c r="GE75" i="135"/>
  <c r="FX71" i="135"/>
  <c r="GN70" i="135"/>
  <c r="GN69" i="135"/>
  <c r="CI89" i="135"/>
  <c r="FQ76" i="135"/>
  <c r="GI71" i="135"/>
  <c r="GT87" i="135"/>
  <c r="GJ80" i="135"/>
  <c r="DT78" i="135"/>
  <c r="BH43" i="135"/>
  <c r="DF89" i="135"/>
  <c r="FP85" i="135"/>
  <c r="GI84" i="135"/>
  <c r="GD71" i="135"/>
  <c r="GT69" i="135"/>
  <c r="FZ69" i="135"/>
  <c r="GN75" i="135"/>
  <c r="BD43" i="135"/>
  <c r="BJ59" i="135"/>
  <c r="BF59" i="135"/>
  <c r="BB59" i="135"/>
  <c r="BI128" i="135"/>
  <c r="GD86" i="135"/>
  <c r="FT86" i="135"/>
  <c r="GB75" i="135"/>
  <c r="GT72" i="135"/>
  <c r="GC72" i="135"/>
  <c r="FH72" i="135"/>
  <c r="GS69" i="135"/>
  <c r="GI69" i="135"/>
  <c r="BG121" i="135"/>
  <c r="FT73" i="135"/>
  <c r="GR71" i="135"/>
  <c r="GN73" i="135"/>
  <c r="GI73" i="135"/>
  <c r="GA72" i="135"/>
  <c r="GL87" i="135"/>
  <c r="GU84" i="135"/>
  <c r="DL78" i="135"/>
  <c r="BC49" i="135"/>
  <c r="BG58" i="135"/>
  <c r="BD44" i="135"/>
  <c r="GA84" i="135"/>
  <c r="GD73" i="135"/>
  <c r="FM73" i="135"/>
  <c r="GB70" i="135"/>
  <c r="FZ87" i="135"/>
  <c r="FP87" i="135"/>
  <c r="FO87" i="135"/>
  <c r="GD75" i="135"/>
  <c r="FK73" i="135"/>
  <c r="GQ71" i="135"/>
  <c r="GS70" i="135"/>
  <c r="GL69" i="135"/>
  <c r="BJ57" i="135"/>
  <c r="BF57" i="135"/>
  <c r="BB57" i="135"/>
  <c r="BH47" i="135"/>
  <c r="BI130" i="135"/>
  <c r="BE130" i="135"/>
  <c r="BE126" i="135"/>
  <c r="GH70" i="135"/>
  <c r="GA70" i="135"/>
  <c r="BF54" i="135"/>
  <c r="BJ53" i="135"/>
  <c r="BF53" i="135"/>
  <c r="BB48" i="135"/>
  <c r="BG46" i="135"/>
  <c r="FU87" i="135"/>
  <c r="FK87" i="135"/>
  <c r="FS86" i="135"/>
  <c r="GQ85" i="135"/>
  <c r="GF85" i="135"/>
  <c r="FL72" i="135"/>
  <c r="GK71" i="135"/>
  <c r="GF70" i="135"/>
  <c r="BD124" i="135"/>
  <c r="FJ85" i="135"/>
  <c r="FZ75" i="135"/>
  <c r="GD72" i="135"/>
  <c r="GL70" i="135"/>
  <c r="FU70" i="135"/>
  <c r="BJ44" i="135"/>
  <c r="BF44" i="135"/>
  <c r="BB44" i="135"/>
  <c r="BB121" i="135"/>
  <c r="BB119" i="135"/>
  <c r="GE87" i="135"/>
  <c r="FT87" i="135"/>
  <c r="GB86" i="135"/>
  <c r="GA86" i="135"/>
  <c r="FR86" i="135"/>
  <c r="FQ86" i="135"/>
  <c r="FZ85" i="135"/>
  <c r="FH85" i="135"/>
  <c r="GH84" i="135"/>
  <c r="FT84" i="135"/>
  <c r="FX75" i="135"/>
  <c r="GF71" i="135"/>
  <c r="GG69" i="135"/>
  <c r="BE56" i="135"/>
  <c r="BE54" i="135"/>
  <c r="BI49" i="135"/>
  <c r="BE49" i="135"/>
  <c r="BK133" i="135"/>
  <c r="BG133" i="135"/>
  <c r="BC133" i="135"/>
  <c r="GC84" i="135"/>
  <c r="FR84" i="135"/>
  <c r="FT70" i="135"/>
  <c r="GK70" i="135"/>
  <c r="BE59" i="83"/>
  <c r="CD59" i="83" s="1"/>
  <c r="BX59" i="83"/>
  <c r="CN59" i="83" s="1"/>
  <c r="BN59" i="83"/>
  <c r="CJ59" i="83" s="1"/>
  <c r="BD59" i="83"/>
  <c r="CF59" i="83" s="1"/>
  <c r="BI59" i="83"/>
  <c r="CH59" i="83" s="1"/>
  <c r="BY59" i="83"/>
  <c r="CO59" i="83" s="1"/>
  <c r="BJ59" i="83"/>
  <c r="CI59" i="83" s="1"/>
  <c r="BK59" i="83"/>
  <c r="CG59" i="83" s="1"/>
  <c r="BJ47" i="135"/>
  <c r="BF47" i="135"/>
  <c r="BB47" i="135"/>
  <c r="BD130" i="135"/>
  <c r="FY87" i="135"/>
  <c r="FM87" i="135"/>
  <c r="GF84" i="135"/>
  <c r="BH57" i="135"/>
  <c r="BD57" i="135"/>
  <c r="GI85" i="135"/>
  <c r="FX85" i="135"/>
  <c r="FO69" i="135"/>
  <c r="BI53" i="135"/>
  <c r="BE53" i="135"/>
  <c r="BD127" i="135"/>
  <c r="BI126" i="135"/>
  <c r="BD121" i="135"/>
  <c r="GC87" i="135"/>
  <c r="FY86" i="135"/>
  <c r="FW86" i="135"/>
  <c r="GH85" i="135"/>
  <c r="BI59" i="135"/>
  <c r="BG52" i="135"/>
  <c r="BI43" i="135"/>
  <c r="BJ127" i="135"/>
  <c r="BB127" i="135"/>
  <c r="BK125" i="135"/>
  <c r="BG125" i="135"/>
  <c r="BJ121" i="135"/>
  <c r="BF121" i="135"/>
  <c r="FQ87" i="135"/>
  <c r="FV70" i="135"/>
  <c r="GL80" i="135"/>
  <c r="BG56" i="135"/>
  <c r="FO80" i="135"/>
  <c r="GP70" i="135"/>
  <c r="GM84" i="135"/>
  <c r="GK84" i="135"/>
  <c r="GB84" i="135"/>
  <c r="FZ84" i="135"/>
  <c r="FP84" i="135"/>
  <c r="FZ73" i="135"/>
  <c r="GR72" i="135"/>
  <c r="GB72" i="135"/>
  <c r="FS72" i="135"/>
  <c r="FN72" i="135"/>
  <c r="GT71" i="135"/>
  <c r="GG71" i="135"/>
  <c r="GC71" i="135"/>
  <c r="GO70" i="135"/>
  <c r="GP69" i="135"/>
  <c r="GO69" i="135"/>
  <c r="GD69" i="135"/>
  <c r="GS73" i="135"/>
  <c r="GL73" i="135"/>
  <c r="FV72" i="135"/>
  <c r="GS71" i="135"/>
  <c r="GF77" i="135"/>
  <c r="GL72" i="135"/>
  <c r="FK72" i="135"/>
  <c r="GO71" i="135"/>
  <c r="GB71" i="135"/>
  <c r="GA71" i="135"/>
  <c r="GT70" i="135"/>
  <c r="GI70" i="135"/>
  <c r="FS70" i="135"/>
  <c r="GQ73" i="135"/>
  <c r="GJ70" i="135"/>
  <c r="GC70" i="135"/>
  <c r="GJ71" i="135"/>
  <c r="FZ71" i="135"/>
  <c r="GA75" i="135"/>
  <c r="GQ70" i="135"/>
  <c r="FY69" i="135"/>
  <c r="GO72" i="135"/>
  <c r="GA85" i="135"/>
  <c r="GE77" i="135"/>
  <c r="GP85" i="135"/>
  <c r="GI77" i="135"/>
  <c r="BH55" i="135"/>
  <c r="BH51" i="135"/>
  <c r="BD51" i="135"/>
  <c r="BJ45" i="135"/>
  <c r="BF45" i="135"/>
  <c r="BB45" i="135"/>
  <c r="BK44" i="135"/>
  <c r="BG44" i="135"/>
  <c r="BC44" i="135"/>
  <c r="BK131" i="135"/>
  <c r="BG131" i="135"/>
  <c r="BC131" i="135"/>
  <c r="BC127" i="135"/>
  <c r="BJ125" i="135"/>
  <c r="BB125" i="135"/>
  <c r="BH124" i="135"/>
  <c r="BH122" i="135"/>
  <c r="BD122" i="135"/>
  <c r="BE119" i="135"/>
  <c r="BD119" i="135"/>
  <c r="BE58" i="135"/>
  <c r="BH54" i="135"/>
  <c r="BD54" i="135"/>
  <c r="BI46" i="135"/>
  <c r="BE46" i="135"/>
  <c r="BG43" i="135"/>
  <c r="BG130" i="135"/>
  <c r="BJ124" i="135"/>
  <c r="BF124" i="135"/>
  <c r="BB124" i="135"/>
  <c r="BK119" i="135"/>
  <c r="BG119" i="135"/>
  <c r="BC119" i="135"/>
  <c r="BB46" i="135"/>
  <c r="BH59" i="135"/>
  <c r="BH58" i="135"/>
  <c r="BD58" i="135"/>
  <c r="BK55" i="135"/>
  <c r="BH53" i="135"/>
  <c r="BE52" i="135"/>
  <c r="BG49" i="135"/>
  <c r="BD48" i="135"/>
  <c r="BD46" i="135"/>
  <c r="BI133" i="135"/>
  <c r="BE133" i="135"/>
  <c r="BK123" i="135"/>
  <c r="BG123" i="135"/>
  <c r="BC123" i="135"/>
  <c r="BK122" i="135"/>
  <c r="BG122" i="135"/>
  <c r="BC122" i="135"/>
  <c r="BJ119" i="135"/>
  <c r="BF119" i="135"/>
  <c r="BI57" i="135"/>
  <c r="BF56" i="135"/>
  <c r="BH52" i="135"/>
  <c r="BD52" i="135"/>
  <c r="BF49" i="135"/>
  <c r="BI132" i="135"/>
  <c r="BE132" i="135"/>
  <c r="BF129" i="135"/>
  <c r="BK128" i="135"/>
  <c r="BG128" i="135"/>
  <c r="BC128" i="135"/>
  <c r="BD126" i="135"/>
  <c r="BJ123" i="135"/>
  <c r="BF123" i="135"/>
  <c r="BB123" i="135"/>
  <c r="BE121" i="135"/>
  <c r="BI120" i="135"/>
  <c r="BE120" i="135"/>
  <c r="BI51" i="135"/>
  <c r="BJ48" i="135"/>
  <c r="BF48" i="135"/>
  <c r="BK47" i="135"/>
  <c r="BG47" i="135"/>
  <c r="BC47" i="135"/>
  <c r="BD132" i="135"/>
  <c r="BH131" i="135"/>
  <c r="BD131" i="135"/>
  <c r="BE124" i="135"/>
  <c r="BH120" i="135"/>
  <c r="BD120" i="135"/>
  <c r="FR70" i="135"/>
  <c r="GL71" i="135"/>
  <c r="FX73" i="135"/>
  <c r="FS73" i="135"/>
  <c r="FY71" i="135"/>
  <c r="GD70" i="135"/>
  <c r="FT72" i="135"/>
  <c r="BK129" i="135"/>
  <c r="BG129" i="135"/>
  <c r="BC129" i="135"/>
  <c r="BE125" i="135"/>
  <c r="BH56" i="135"/>
  <c r="BD56" i="135"/>
  <c r="BD49" i="135"/>
  <c r="BH45" i="135"/>
  <c r="BD45" i="135"/>
  <c r="BJ129" i="135"/>
  <c r="BJ128" i="135"/>
  <c r="BF128" i="135"/>
  <c r="BB128" i="135"/>
  <c r="BD125" i="135"/>
  <c r="BE123" i="135"/>
  <c r="BI122" i="135"/>
  <c r="BE122" i="135"/>
  <c r="BI55" i="135"/>
  <c r="BE45" i="135"/>
  <c r="BH132" i="135"/>
  <c r="BD59" i="135"/>
  <c r="BF58" i="135"/>
  <c r="BF52" i="135"/>
  <c r="BG48" i="135"/>
  <c r="BC48" i="135"/>
  <c r="BJ46" i="135"/>
  <c r="BF46" i="135"/>
  <c r="BH44" i="135"/>
  <c r="BJ43" i="135"/>
  <c r="BF43" i="135"/>
  <c r="BB43" i="135"/>
  <c r="BE129" i="135"/>
  <c r="BE128" i="135"/>
  <c r="BK127" i="135"/>
  <c r="BG127" i="135"/>
  <c r="BC125" i="135"/>
  <c r="BE57" i="135"/>
  <c r="BD55" i="135"/>
  <c r="BD53" i="135"/>
  <c r="BK52" i="135"/>
  <c r="BC52" i="135"/>
  <c r="BE51" i="135"/>
  <c r="BB49" i="135"/>
  <c r="BD129" i="135"/>
  <c r="BF125" i="135"/>
  <c r="BI124" i="135"/>
  <c r="BF127" i="135"/>
  <c r="BH126" i="135"/>
  <c r="BG124" i="135"/>
  <c r="BK58" i="135"/>
  <c r="BC58" i="135"/>
  <c r="BK56" i="135"/>
  <c r="BC56" i="135"/>
  <c r="BC54" i="135"/>
  <c r="BJ58" i="135"/>
  <c r="BB58" i="135"/>
  <c r="BJ56" i="135"/>
  <c r="BB56" i="135"/>
  <c r="BJ54" i="135"/>
  <c r="BB54" i="135"/>
  <c r="BJ52" i="135"/>
  <c r="BB52" i="135"/>
  <c r="BF133" i="135"/>
  <c r="BJ132" i="135"/>
  <c r="BF132" i="135"/>
  <c r="BB132" i="135"/>
  <c r="BK130" i="135"/>
  <c r="BC130" i="135"/>
  <c r="BI129" i="135"/>
  <c r="BI127" i="135"/>
  <c r="BE127" i="135"/>
  <c r="BC121" i="135"/>
  <c r="BI58" i="135"/>
  <c r="BI56" i="135"/>
  <c r="BE55" i="135"/>
  <c r="BI54" i="135"/>
  <c r="BI52" i="135"/>
  <c r="BK49" i="135"/>
  <c r="BK48" i="135"/>
  <c r="BK46" i="135"/>
  <c r="BC46" i="135"/>
  <c r="BG132" i="135"/>
  <c r="BJ130" i="135"/>
  <c r="BF130" i="135"/>
  <c r="BB130" i="135"/>
  <c r="BH129" i="135"/>
  <c r="BH127" i="135"/>
  <c r="BH125" i="135"/>
  <c r="BE59" i="135"/>
  <c r="BH123" i="135"/>
  <c r="BG55" i="135"/>
  <c r="BC55" i="135"/>
  <c r="BK59" i="135"/>
  <c r="BG59" i="135"/>
  <c r="BC59" i="135"/>
  <c r="BK57" i="135"/>
  <c r="BG57" i="135"/>
  <c r="BC57" i="135"/>
  <c r="BJ55" i="135"/>
  <c r="BF55" i="135"/>
  <c r="BB55" i="135"/>
  <c r="BK53" i="135"/>
  <c r="BG53" i="135"/>
  <c r="BC53" i="135"/>
  <c r="BK51" i="135"/>
  <c r="BG51" i="135"/>
  <c r="BC51" i="135"/>
  <c r="BH49" i="135"/>
  <c r="BI47" i="135"/>
  <c r="BE47" i="135"/>
  <c r="BE44" i="135"/>
  <c r="BE43" i="135"/>
  <c r="BH133" i="135"/>
  <c r="BD133" i="135"/>
  <c r="BE131" i="135"/>
  <c r="BG126" i="135"/>
  <c r="BJ120" i="135"/>
  <c r="BF120" i="135"/>
  <c r="BB120" i="135"/>
  <c r="BB53" i="135"/>
  <c r="BJ51" i="135"/>
  <c r="BF51" i="135"/>
  <c r="BB51" i="135"/>
  <c r="BE48" i="135"/>
  <c r="BK45" i="135"/>
  <c r="BG45" i="135"/>
  <c r="BC45" i="135"/>
  <c r="BJ126" i="135"/>
  <c r="BF126" i="135"/>
  <c r="BB126" i="135"/>
  <c r="BI121" i="135"/>
  <c r="BJ122" i="135"/>
  <c r="BF122" i="135"/>
  <c r="BB122" i="135"/>
  <c r="BH121" i="135"/>
  <c r="BI119" i="135"/>
  <c r="BK120" i="135"/>
  <c r="BG120" i="135"/>
  <c r="BC120" i="135"/>
  <c r="BH119" i="135"/>
  <c r="BH48" i="135"/>
  <c r="BI44" i="135"/>
  <c r="BK126" i="135"/>
  <c r="BC126" i="135"/>
  <c r="BI125" i="135"/>
  <c r="BH46" i="135"/>
  <c r="BK43" i="135"/>
  <c r="BC43" i="135"/>
  <c r="BI131" i="135"/>
  <c r="BK124" i="135"/>
  <c r="BC124" i="135"/>
  <c r="BI123" i="135"/>
  <c r="BI48" i="135"/>
  <c r="BK132" i="135"/>
  <c r="BC132" i="135"/>
  <c r="M23" i="15"/>
  <c r="BS59" i="83"/>
  <c r="CL59" i="83" s="1"/>
  <c r="BR59" i="83"/>
  <c r="CK59" i="83" s="1"/>
  <c r="BJ41" i="58"/>
  <c r="GF89" i="135" l="1"/>
  <c r="FH78" i="135"/>
  <c r="GP89" i="135"/>
  <c r="FI78" i="135"/>
  <c r="GH78" i="135"/>
  <c r="FV89" i="135"/>
  <c r="FT89" i="135"/>
  <c r="GD89" i="135"/>
  <c r="GI78" i="135"/>
  <c r="GT89" i="135"/>
  <c r="GG78" i="135"/>
  <c r="FZ78" i="135"/>
  <c r="GA78" i="135"/>
  <c r="GJ89" i="135"/>
  <c r="FL89" i="135"/>
  <c r="FR89" i="135"/>
  <c r="GR89" i="135"/>
  <c r="GM78" i="135"/>
  <c r="GJ78" i="135"/>
  <c r="GN89" i="135"/>
  <c r="FM78" i="135"/>
  <c r="GF78" i="135"/>
  <c r="FK89" i="135"/>
  <c r="GL78" i="135"/>
  <c r="FO78" i="135"/>
  <c r="FV78" i="135"/>
  <c r="GD78" i="135"/>
  <c r="GS78" i="135"/>
  <c r="FM89" i="135"/>
  <c r="GU78" i="135"/>
  <c r="FW78" i="135"/>
  <c r="FU78" i="135"/>
  <c r="FX89" i="135"/>
  <c r="FP78" i="135"/>
  <c r="GN78" i="135"/>
  <c r="GQ78" i="135"/>
  <c r="GO89" i="135"/>
  <c r="FN78" i="135"/>
  <c r="GA89" i="135"/>
  <c r="FX78" i="135"/>
  <c r="GP78" i="135"/>
  <c r="FR78" i="135"/>
  <c r="FQ78" i="135"/>
  <c r="FS78" i="135"/>
  <c r="FU89" i="135"/>
  <c r="GB89" i="135"/>
  <c r="FY89" i="135"/>
  <c r="FO89" i="135"/>
  <c r="GH89" i="135"/>
  <c r="FZ89" i="135"/>
  <c r="GM89" i="135"/>
  <c r="GI89" i="135"/>
  <c r="FL78" i="135"/>
  <c r="GC89" i="135"/>
  <c r="GL89" i="135"/>
  <c r="GQ89" i="135"/>
  <c r="GU89" i="135"/>
  <c r="GB78" i="135"/>
  <c r="FQ89" i="135"/>
  <c r="FT78" i="135"/>
  <c r="FJ78" i="135"/>
  <c r="FN89" i="135"/>
  <c r="FS89" i="135"/>
  <c r="FY78" i="135"/>
  <c r="M28" i="171"/>
  <c r="J23" i="188" l="1"/>
  <c r="J24" i="188"/>
  <c r="J25" i="188"/>
  <c r="J26" i="188"/>
  <c r="J27" i="188"/>
  <c r="J28" i="188"/>
  <c r="J30" i="188"/>
  <c r="J31" i="188"/>
  <c r="J32" i="188"/>
  <c r="J33" i="188"/>
  <c r="J34" i="188"/>
  <c r="J35" i="188"/>
  <c r="J36" i="188"/>
  <c r="J37" i="188"/>
  <c r="J38" i="188"/>
  <c r="J39" i="188"/>
  <c r="J40" i="188"/>
  <c r="J41" i="188"/>
  <c r="J42" i="188"/>
  <c r="J43" i="188"/>
  <c r="J44" i="188"/>
  <c r="J45" i="188"/>
  <c r="J46" i="188"/>
  <c r="G23" i="188"/>
  <c r="G23" i="128"/>
  <c r="H23" i="128"/>
  <c r="B17" i="171"/>
  <c r="V12" i="75" l="1"/>
  <c r="Y27" i="171" l="1"/>
  <c r="AQ36" i="171" l="1"/>
  <c r="AP36" i="171"/>
  <c r="AO36" i="171"/>
  <c r="AN36" i="171"/>
  <c r="AM36" i="171"/>
  <c r="AQ35" i="171"/>
  <c r="AP35" i="171"/>
  <c r="AO35" i="171"/>
  <c r="AN35" i="171"/>
  <c r="AM35" i="171"/>
  <c r="AQ34" i="171"/>
  <c r="AP34" i="171"/>
  <c r="AO34" i="171"/>
  <c r="AN34" i="171"/>
  <c r="AM34" i="171"/>
  <c r="AQ33" i="171"/>
  <c r="AP33" i="171"/>
  <c r="AO33" i="171"/>
  <c r="AN33" i="171"/>
  <c r="AM33" i="171"/>
  <c r="AQ31" i="171"/>
  <c r="AP31" i="171"/>
  <c r="AO31" i="171"/>
  <c r="AN31" i="171"/>
  <c r="AM31" i="171"/>
  <c r="AQ30" i="171"/>
  <c r="AP30" i="171"/>
  <c r="AO30" i="171"/>
  <c r="AN30" i="171"/>
  <c r="AM30" i="171"/>
  <c r="AQ29" i="171"/>
  <c r="AP29" i="171"/>
  <c r="AO29" i="171"/>
  <c r="AN29" i="171"/>
  <c r="AM29" i="171"/>
  <c r="AQ28" i="171"/>
  <c r="AP28" i="171"/>
  <c r="AO28" i="171"/>
  <c r="AN28" i="171"/>
  <c r="AM28" i="171"/>
  <c r="AN27" i="171"/>
  <c r="AO27" i="171"/>
  <c r="AP27" i="171"/>
  <c r="AQ27" i="171"/>
  <c r="AM27" i="171"/>
  <c r="AG34" i="171"/>
  <c r="AH34" i="171"/>
  <c r="AI34" i="171"/>
  <c r="AJ34" i="171"/>
  <c r="AK34" i="171"/>
  <c r="AG35" i="171"/>
  <c r="AH35" i="171"/>
  <c r="AI35" i="171"/>
  <c r="AJ35" i="171"/>
  <c r="AK35" i="171"/>
  <c r="AG36" i="171"/>
  <c r="AH36" i="171"/>
  <c r="AI36" i="171"/>
  <c r="AJ36" i="171"/>
  <c r="AK36" i="171"/>
  <c r="AK33" i="171"/>
  <c r="AJ33" i="171"/>
  <c r="AI33" i="171"/>
  <c r="AH33" i="171"/>
  <c r="AG33" i="171"/>
  <c r="AG29" i="171"/>
  <c r="AH29" i="171"/>
  <c r="AI29" i="171"/>
  <c r="AJ29" i="171"/>
  <c r="AK29" i="171"/>
  <c r="AG30" i="171"/>
  <c r="AH30" i="171"/>
  <c r="AI30" i="171"/>
  <c r="AJ30" i="171"/>
  <c r="AK30" i="171"/>
  <c r="AG31" i="171"/>
  <c r="AH31" i="171"/>
  <c r="AI31" i="171"/>
  <c r="AJ31" i="171"/>
  <c r="AK31" i="171"/>
  <c r="AH28" i="171"/>
  <c r="AI28" i="171"/>
  <c r="AJ28" i="171"/>
  <c r="AK28" i="171"/>
  <c r="AG28" i="171"/>
  <c r="AA34" i="171"/>
  <c r="AB34" i="171"/>
  <c r="AC34" i="171"/>
  <c r="AD34" i="171"/>
  <c r="AE34" i="171"/>
  <c r="AA35" i="171"/>
  <c r="AB35" i="171"/>
  <c r="AC35" i="171"/>
  <c r="AD35" i="171"/>
  <c r="AE35" i="171"/>
  <c r="AA36" i="171"/>
  <c r="AB36" i="171"/>
  <c r="AC36" i="171"/>
  <c r="AD36" i="171"/>
  <c r="AE36" i="171"/>
  <c r="AE33" i="171"/>
  <c r="AD33" i="171"/>
  <c r="AC33" i="171"/>
  <c r="AB33" i="171"/>
  <c r="AA33" i="171"/>
  <c r="AA28" i="171"/>
  <c r="AB28" i="171"/>
  <c r="AC28" i="171"/>
  <c r="AD28" i="171"/>
  <c r="AE28" i="171"/>
  <c r="AA29" i="171"/>
  <c r="AB29" i="171"/>
  <c r="AC29" i="171"/>
  <c r="AD29" i="171"/>
  <c r="AE29" i="171"/>
  <c r="AA30" i="171"/>
  <c r="AB30" i="171"/>
  <c r="AC30" i="171"/>
  <c r="AD30" i="171"/>
  <c r="AE30" i="171"/>
  <c r="AA31" i="171"/>
  <c r="AB31" i="171"/>
  <c r="AC31" i="171"/>
  <c r="AD31" i="171"/>
  <c r="AE31" i="171"/>
  <c r="AB27" i="171"/>
  <c r="AC27" i="171"/>
  <c r="AD27" i="171"/>
  <c r="AE27" i="171"/>
  <c r="AA27" i="171"/>
  <c r="L12" i="101" l="1"/>
  <c r="K12" i="101"/>
  <c r="J12" i="101"/>
  <c r="I12" i="101"/>
  <c r="W85" i="95"/>
  <c r="O12" i="101" l="1"/>
  <c r="N12" i="101"/>
  <c r="S85" i="95"/>
  <c r="T85" i="95"/>
  <c r="U85" i="95"/>
  <c r="V85" i="95"/>
  <c r="X85" i="95"/>
  <c r="Y85" i="95"/>
  <c r="Z85" i="95"/>
  <c r="AA85" i="95"/>
  <c r="AB85" i="95"/>
  <c r="S87" i="83"/>
  <c r="S86" i="83"/>
  <c r="T86" i="83"/>
  <c r="U86" i="83"/>
  <c r="V86" i="83"/>
  <c r="W86" i="83"/>
  <c r="X86" i="83"/>
  <c r="Y86" i="83"/>
  <c r="Z86" i="83"/>
  <c r="AA86" i="83"/>
  <c r="AB86" i="83"/>
  <c r="T23" i="173"/>
  <c r="U23" i="173"/>
  <c r="G12" i="98"/>
  <c r="G13" i="98"/>
  <c r="G14" i="98"/>
  <c r="G15" i="98"/>
  <c r="G16" i="98"/>
  <c r="G17" i="98"/>
  <c r="G18" i="98"/>
  <c r="G19" i="98"/>
  <c r="G20" i="98"/>
  <c r="G21" i="98"/>
  <c r="G22" i="98"/>
  <c r="G23" i="98"/>
  <c r="G24" i="98"/>
  <c r="G25" i="98"/>
  <c r="G26" i="98"/>
  <c r="Q84" i="98"/>
  <c r="BM84" i="98" s="1"/>
  <c r="AH86" i="83" l="1"/>
  <c r="AF85" i="95"/>
  <c r="AI85" i="95"/>
  <c r="AG86" i="83"/>
  <c r="AE86" i="83"/>
  <c r="AI86" i="83"/>
  <c r="AF86" i="83"/>
  <c r="AH85" i="95"/>
  <c r="AG85" i="95"/>
  <c r="AE85" i="95"/>
  <c r="AI21" i="58"/>
  <c r="D12" i="179"/>
  <c r="D21" i="179"/>
  <c r="D20" i="179"/>
  <c r="D19" i="179"/>
  <c r="D18" i="179"/>
  <c r="D17" i="179"/>
  <c r="D16" i="179"/>
  <c r="D15" i="179"/>
  <c r="D14" i="179"/>
  <c r="D13" i="179"/>
  <c r="B22" i="179"/>
  <c r="I20" i="179" s="1"/>
  <c r="C22" i="179"/>
  <c r="J14" i="179" s="1"/>
  <c r="D91" i="19"/>
  <c r="S91" i="19" s="1"/>
  <c r="S86" i="95"/>
  <c r="U86" i="95"/>
  <c r="V22" i="74"/>
  <c r="V23" i="74"/>
  <c r="V24" i="74"/>
  <c r="V25" i="74"/>
  <c r="V26" i="74"/>
  <c r="V21" i="74"/>
  <c r="T86" i="95"/>
  <c r="V86" i="95"/>
  <c r="W86" i="95"/>
  <c r="X86" i="95"/>
  <c r="Y86" i="95"/>
  <c r="Z86" i="95"/>
  <c r="AA86" i="95"/>
  <c r="AB86" i="95"/>
  <c r="AQ22" i="58"/>
  <c r="AR22" i="58"/>
  <c r="AS22" i="58"/>
  <c r="AT22" i="58"/>
  <c r="AQ23" i="58"/>
  <c r="AR23" i="58"/>
  <c r="AS23" i="58"/>
  <c r="AT23" i="58"/>
  <c r="AQ24" i="58"/>
  <c r="AR24" i="58"/>
  <c r="AS24" i="58"/>
  <c r="AT24" i="58"/>
  <c r="AQ25" i="58"/>
  <c r="AR25" i="58"/>
  <c r="AS25" i="58"/>
  <c r="AT25" i="58"/>
  <c r="AQ26" i="58"/>
  <c r="AR26" i="58"/>
  <c r="AS26" i="58"/>
  <c r="AT26" i="58"/>
  <c r="AQ27" i="58"/>
  <c r="AR27" i="58"/>
  <c r="AS27" i="58"/>
  <c r="AT27" i="58"/>
  <c r="AQ28" i="58"/>
  <c r="AR28" i="58"/>
  <c r="AS28" i="58"/>
  <c r="AT28" i="58"/>
  <c r="AT21" i="58"/>
  <c r="AS21" i="58"/>
  <c r="AR21" i="58"/>
  <c r="AQ21" i="58"/>
  <c r="AP22" i="58"/>
  <c r="AP23" i="58"/>
  <c r="AP24" i="58"/>
  <c r="AP25" i="58"/>
  <c r="AP26" i="58"/>
  <c r="AP27" i="58"/>
  <c r="AP28" i="58"/>
  <c r="AP21" i="58"/>
  <c r="AO22" i="58"/>
  <c r="AO23" i="58"/>
  <c r="AO24" i="58"/>
  <c r="AO25" i="58"/>
  <c r="AO26" i="58"/>
  <c r="AO27" i="58"/>
  <c r="AO28" i="58"/>
  <c r="AO21" i="58"/>
  <c r="AM22" i="58"/>
  <c r="AM23" i="58"/>
  <c r="AM24" i="58"/>
  <c r="AM25" i="58"/>
  <c r="AM26" i="58"/>
  <c r="AM27" i="58"/>
  <c r="AM28" i="58"/>
  <c r="AN22" i="58"/>
  <c r="AN23" i="58"/>
  <c r="AN24" i="58"/>
  <c r="AN25" i="58"/>
  <c r="AN26" i="58"/>
  <c r="AN27" i="58"/>
  <c r="AN28" i="58"/>
  <c r="AN21" i="58"/>
  <c r="AM21" i="58"/>
  <c r="AL22" i="58"/>
  <c r="AL23" i="58"/>
  <c r="AL24" i="58"/>
  <c r="AL25" i="58"/>
  <c r="AL26" i="58"/>
  <c r="AL27" i="58"/>
  <c r="AL28" i="58"/>
  <c r="AL21" i="58"/>
  <c r="AK22" i="58"/>
  <c r="AK23" i="58"/>
  <c r="AK24" i="58"/>
  <c r="AK25" i="58"/>
  <c r="AK26" i="58"/>
  <c r="AK27" i="58"/>
  <c r="AK28" i="58"/>
  <c r="AK21" i="58"/>
  <c r="AJ22" i="58"/>
  <c r="AJ23" i="58"/>
  <c r="AJ24" i="58"/>
  <c r="AJ25" i="58"/>
  <c r="AJ26" i="58"/>
  <c r="AJ27" i="58"/>
  <c r="AJ28" i="58"/>
  <c r="AJ21" i="58"/>
  <c r="AI22" i="58"/>
  <c r="AI23" i="58"/>
  <c r="AI24" i="58"/>
  <c r="AI25" i="58"/>
  <c r="AI26" i="58"/>
  <c r="AI27" i="58"/>
  <c r="AI28" i="58"/>
  <c r="S92" i="19"/>
  <c r="T92" i="19"/>
  <c r="U91" i="19"/>
  <c r="V91" i="19"/>
  <c r="W91" i="19"/>
  <c r="X91" i="19"/>
  <c r="Y91" i="19"/>
  <c r="Z91" i="19"/>
  <c r="AA91" i="19"/>
  <c r="AB91" i="19"/>
  <c r="U92" i="19"/>
  <c r="V92" i="19"/>
  <c r="W92" i="19"/>
  <c r="X92" i="19"/>
  <c r="Y92" i="19"/>
  <c r="Z92" i="19"/>
  <c r="AA92" i="19"/>
  <c r="AB92" i="19"/>
  <c r="S85" i="19"/>
  <c r="T87" i="83"/>
  <c r="AE87" i="83" s="1"/>
  <c r="U87" i="83"/>
  <c r="V87" i="83"/>
  <c r="W87" i="83"/>
  <c r="X87" i="83"/>
  <c r="Y87" i="83"/>
  <c r="Z87" i="83"/>
  <c r="AA87" i="83"/>
  <c r="AB87" i="83"/>
  <c r="AF86" i="95" l="1"/>
  <c r="AF87" i="83"/>
  <c r="AI92" i="19"/>
  <c r="AG87" i="83"/>
  <c r="AG86" i="95"/>
  <c r="T91" i="19"/>
  <c r="AE91" i="19" s="1"/>
  <c r="AG91" i="19"/>
  <c r="AF92" i="19"/>
  <c r="AH86" i="95"/>
  <c r="AI86" i="95"/>
  <c r="AH92" i="19"/>
  <c r="AH91" i="19"/>
  <c r="AE86" i="95"/>
  <c r="AH87" i="83"/>
  <c r="AI87" i="83"/>
  <c r="I15" i="179"/>
  <c r="I17" i="179"/>
  <c r="I12" i="179"/>
  <c r="I16" i="179"/>
  <c r="I18" i="179"/>
  <c r="I21" i="179"/>
  <c r="J16" i="179"/>
  <c r="I13" i="179"/>
  <c r="I14" i="179"/>
  <c r="J15" i="179"/>
  <c r="J19" i="179"/>
  <c r="I19" i="179"/>
  <c r="AG92" i="19"/>
  <c r="AI91" i="19"/>
  <c r="J12" i="179"/>
  <c r="J20" i="179"/>
  <c r="J21" i="179"/>
  <c r="J13" i="179"/>
  <c r="J18" i="179"/>
  <c r="J17" i="179"/>
  <c r="AE92" i="19"/>
  <c r="AF91" i="19"/>
  <c r="Z91" i="84"/>
  <c r="W89" i="84"/>
  <c r="S87" i="84"/>
  <c r="S91" i="84"/>
  <c r="T91" i="84"/>
  <c r="S92" i="84"/>
  <c r="T92" i="84"/>
  <c r="U91" i="84"/>
  <c r="V91" i="84"/>
  <c r="W91" i="84"/>
  <c r="X91" i="84"/>
  <c r="Y91" i="84"/>
  <c r="AA91" i="84"/>
  <c r="AB91" i="84"/>
  <c r="U92" i="84"/>
  <c r="V92" i="84"/>
  <c r="W92" i="84"/>
  <c r="X92" i="84"/>
  <c r="Y92" i="84"/>
  <c r="Z92" i="84"/>
  <c r="AA92" i="84"/>
  <c r="AB92" i="84"/>
  <c r="AE61" i="190"/>
  <c r="AX61" i="190" s="1"/>
  <c r="AD61" i="190"/>
  <c r="AY61" i="190" s="1"/>
  <c r="Y61" i="190"/>
  <c r="AV61" i="190" s="1"/>
  <c r="X61" i="190"/>
  <c r="AU61" i="190" s="1"/>
  <c r="S61" i="190"/>
  <c r="AR61" i="190" s="1"/>
  <c r="R61" i="190"/>
  <c r="AQ61" i="190" s="1"/>
  <c r="M61" i="190"/>
  <c r="AN61" i="190" s="1"/>
  <c r="L61" i="190"/>
  <c r="AM61" i="190" s="1"/>
  <c r="G61" i="190"/>
  <c r="AH61" i="190" s="1"/>
  <c r="F61" i="190"/>
  <c r="AG61" i="190" s="1"/>
  <c r="BB60" i="190"/>
  <c r="AE60" i="190"/>
  <c r="AX60" i="190" s="1"/>
  <c r="AD60" i="190"/>
  <c r="AW60" i="190" s="1"/>
  <c r="Y60" i="190"/>
  <c r="AV60" i="190" s="1"/>
  <c r="X60" i="190"/>
  <c r="AU60" i="190" s="1"/>
  <c r="S60" i="190"/>
  <c r="AP60" i="190" s="1"/>
  <c r="R60" i="190"/>
  <c r="AQ60" i="190" s="1"/>
  <c r="M60" i="190"/>
  <c r="L60" i="190"/>
  <c r="G60" i="190"/>
  <c r="AH60" i="190" s="1"/>
  <c r="F60" i="190"/>
  <c r="AE58" i="190"/>
  <c r="AD58" i="190"/>
  <c r="Y58" i="190"/>
  <c r="AT58" i="190" s="1"/>
  <c r="X58" i="190"/>
  <c r="AS58" i="190" s="1"/>
  <c r="S58" i="190"/>
  <c r="AR58" i="190" s="1"/>
  <c r="R58" i="190"/>
  <c r="AQ58" i="190" s="1"/>
  <c r="M58" i="190"/>
  <c r="AL58" i="190" s="1"/>
  <c r="L58" i="190"/>
  <c r="AK58" i="190" s="1"/>
  <c r="G58" i="190"/>
  <c r="F58" i="190"/>
  <c r="AE56" i="190"/>
  <c r="AZ56" i="190" s="1"/>
  <c r="AD56" i="190"/>
  <c r="AY56" i="190" s="1"/>
  <c r="Y56" i="190"/>
  <c r="AV56" i="190" s="1"/>
  <c r="X56" i="190"/>
  <c r="AU56" i="190" s="1"/>
  <c r="S56" i="190"/>
  <c r="AR56" i="190" s="1"/>
  <c r="R56" i="190"/>
  <c r="AQ56" i="190" s="1"/>
  <c r="M56" i="190"/>
  <c r="AN56" i="190" s="1"/>
  <c r="L56" i="190"/>
  <c r="AM56" i="190" s="1"/>
  <c r="G56" i="190"/>
  <c r="AH56" i="190" s="1"/>
  <c r="F56" i="190"/>
  <c r="AG56" i="190" s="1"/>
  <c r="AE55" i="190"/>
  <c r="AZ55" i="190" s="1"/>
  <c r="AD55" i="190"/>
  <c r="AW55" i="190" s="1"/>
  <c r="Y55" i="190"/>
  <c r="AT55" i="190" s="1"/>
  <c r="X55" i="190"/>
  <c r="AS55" i="190" s="1"/>
  <c r="S55" i="190"/>
  <c r="R55" i="190"/>
  <c r="AO55" i="190" s="1"/>
  <c r="M55" i="190"/>
  <c r="AN55" i="190" s="1"/>
  <c r="L55" i="190"/>
  <c r="AM55" i="190" s="1"/>
  <c r="G55" i="190"/>
  <c r="F55" i="190"/>
  <c r="AI55" i="190" s="1"/>
  <c r="AE54" i="190"/>
  <c r="AZ54" i="190" s="1"/>
  <c r="AD54" i="190"/>
  <c r="AY54" i="190" s="1"/>
  <c r="Y54" i="190"/>
  <c r="AT54" i="190" s="1"/>
  <c r="X54" i="190"/>
  <c r="AS54" i="190" s="1"/>
  <c r="S54" i="190"/>
  <c r="AR54" i="190" s="1"/>
  <c r="R54" i="190"/>
  <c r="AQ54" i="190" s="1"/>
  <c r="M54" i="190"/>
  <c r="L54" i="190"/>
  <c r="G54" i="190"/>
  <c r="AJ54" i="190" s="1"/>
  <c r="F54" i="190"/>
  <c r="AI54" i="190" s="1"/>
  <c r="AE52" i="190"/>
  <c r="AD52" i="190"/>
  <c r="Y52" i="190"/>
  <c r="AV52" i="190" s="1"/>
  <c r="X52" i="190"/>
  <c r="AU52" i="190" s="1"/>
  <c r="S52" i="190"/>
  <c r="AR52" i="190" s="1"/>
  <c r="R52" i="190"/>
  <c r="AQ52" i="190" s="1"/>
  <c r="M52" i="190"/>
  <c r="AL52" i="190" s="1"/>
  <c r="L52" i="190"/>
  <c r="AM52" i="190" s="1"/>
  <c r="G52" i="190"/>
  <c r="F52" i="190"/>
  <c r="AE51" i="190"/>
  <c r="AX51" i="190" s="1"/>
  <c r="AD51" i="190"/>
  <c r="AY51" i="190" s="1"/>
  <c r="Y51" i="190"/>
  <c r="AV51" i="190" s="1"/>
  <c r="X51" i="190"/>
  <c r="AU51" i="190" s="1"/>
  <c r="S51" i="190"/>
  <c r="R51" i="190"/>
  <c r="M51" i="190"/>
  <c r="AN51" i="190" s="1"/>
  <c r="L51" i="190"/>
  <c r="AM51" i="190" s="1"/>
  <c r="G51" i="190"/>
  <c r="AH51" i="190" s="1"/>
  <c r="F51" i="190"/>
  <c r="AG51" i="190" s="1"/>
  <c r="BJ48" i="190"/>
  <c r="BH48" i="190"/>
  <c r="BF48" i="190"/>
  <c r="BD48" i="190"/>
  <c r="AE48" i="190"/>
  <c r="AZ48" i="190" s="1"/>
  <c r="AD48" i="190"/>
  <c r="Y48" i="190"/>
  <c r="AV48" i="190" s="1"/>
  <c r="X48" i="190"/>
  <c r="S48" i="190"/>
  <c r="R48" i="190"/>
  <c r="M48" i="190"/>
  <c r="L48" i="190"/>
  <c r="G48" i="190"/>
  <c r="AJ48" i="190" s="1"/>
  <c r="F48" i="190"/>
  <c r="AG48" i="190" s="1"/>
  <c r="AE47" i="190"/>
  <c r="AZ47" i="190" s="1"/>
  <c r="AD47" i="190"/>
  <c r="AY47" i="190" s="1"/>
  <c r="Y47" i="190"/>
  <c r="AT47" i="190" s="1"/>
  <c r="X47" i="190"/>
  <c r="S47" i="190"/>
  <c r="AR47" i="190" s="1"/>
  <c r="R47" i="190"/>
  <c r="AQ47" i="190" s="1"/>
  <c r="M47" i="190"/>
  <c r="AL47" i="190" s="1"/>
  <c r="L47" i="190"/>
  <c r="AK47" i="190" s="1"/>
  <c r="G47" i="190"/>
  <c r="AJ47" i="190" s="1"/>
  <c r="F47" i="190"/>
  <c r="AI47" i="190" s="1"/>
  <c r="AE46" i="190"/>
  <c r="AD46" i="190"/>
  <c r="Y46" i="190"/>
  <c r="AV46" i="190" s="1"/>
  <c r="X46" i="190"/>
  <c r="S46" i="190"/>
  <c r="AR46" i="190" s="1"/>
  <c r="R46" i="190"/>
  <c r="AQ46" i="190" s="1"/>
  <c r="M46" i="190"/>
  <c r="AN46" i="190" s="1"/>
  <c r="L46" i="190"/>
  <c r="AK46" i="190" s="1"/>
  <c r="G46" i="190"/>
  <c r="F46" i="190"/>
  <c r="AE45" i="190"/>
  <c r="AX45" i="190" s="1"/>
  <c r="AD45" i="190"/>
  <c r="Y45" i="190"/>
  <c r="AV45" i="190" s="1"/>
  <c r="X45" i="190"/>
  <c r="AU45" i="190" s="1"/>
  <c r="S45" i="190"/>
  <c r="AP45" i="190" s="1"/>
  <c r="R45" i="190"/>
  <c r="M45" i="190"/>
  <c r="AN45" i="190" s="1"/>
  <c r="L45" i="190"/>
  <c r="G45" i="190"/>
  <c r="AJ45" i="190" s="1"/>
  <c r="F45" i="190"/>
  <c r="AE43" i="190"/>
  <c r="AD43" i="190"/>
  <c r="AY43" i="190" s="1"/>
  <c r="Y43" i="190"/>
  <c r="AT43" i="190" s="1"/>
  <c r="X43" i="190"/>
  <c r="AU43" i="190" s="1"/>
  <c r="S43" i="190"/>
  <c r="R43" i="190"/>
  <c r="AQ43" i="190" s="1"/>
  <c r="M43" i="190"/>
  <c r="AL43" i="190" s="1"/>
  <c r="L43" i="190"/>
  <c r="G43" i="190"/>
  <c r="F43" i="190"/>
  <c r="AG43" i="190" s="1"/>
  <c r="AE41" i="190"/>
  <c r="AZ41" i="190" s="1"/>
  <c r="AD41" i="190"/>
  <c r="AY41" i="190" s="1"/>
  <c r="Y41" i="190"/>
  <c r="AV41" i="190" s="1"/>
  <c r="X41" i="190"/>
  <c r="AS41" i="190" s="1"/>
  <c r="S41" i="190"/>
  <c r="AR41" i="190" s="1"/>
  <c r="R41" i="190"/>
  <c r="AQ41" i="190" s="1"/>
  <c r="M41" i="190"/>
  <c r="AL41" i="190" s="1"/>
  <c r="L41" i="190"/>
  <c r="AK41" i="190" s="1"/>
  <c r="G41" i="190"/>
  <c r="AJ41" i="190" s="1"/>
  <c r="F41" i="190"/>
  <c r="AI41" i="190" s="1"/>
  <c r="AE40" i="190"/>
  <c r="AX40" i="190" s="1"/>
  <c r="AD40" i="190"/>
  <c r="Y40" i="190"/>
  <c r="AT40" i="190" s="1"/>
  <c r="X40" i="190"/>
  <c r="AU40" i="190" s="1"/>
  <c r="S40" i="190"/>
  <c r="AP40" i="190" s="1"/>
  <c r="R40" i="190"/>
  <c r="AQ40" i="190" s="1"/>
  <c r="M40" i="190"/>
  <c r="AL40" i="190" s="1"/>
  <c r="L40" i="190"/>
  <c r="AM40" i="190" s="1"/>
  <c r="G40" i="190"/>
  <c r="AH40" i="190" s="1"/>
  <c r="F40" i="190"/>
  <c r="AE39" i="190"/>
  <c r="AX39" i="190" s="1"/>
  <c r="AD39" i="190"/>
  <c r="AW39" i="190" s="1"/>
  <c r="Y39" i="190"/>
  <c r="X39" i="190"/>
  <c r="AU39" i="190" s="1"/>
  <c r="S39" i="190"/>
  <c r="R39" i="190"/>
  <c r="AO39" i="190" s="1"/>
  <c r="M39" i="190"/>
  <c r="AN39" i="190" s="1"/>
  <c r="L39" i="190"/>
  <c r="AM39" i="190" s="1"/>
  <c r="G39" i="190"/>
  <c r="AJ39" i="190" s="1"/>
  <c r="F39" i="190"/>
  <c r="AI39" i="190" s="1"/>
  <c r="AE37" i="190"/>
  <c r="AD37" i="190"/>
  <c r="AW37" i="190" s="1"/>
  <c r="Y37" i="190"/>
  <c r="AT37" i="190" s="1"/>
  <c r="X37" i="190"/>
  <c r="AU37" i="190" s="1"/>
  <c r="S37" i="190"/>
  <c r="AP37" i="190" s="1"/>
  <c r="R37" i="190"/>
  <c r="AO37" i="190" s="1"/>
  <c r="M37" i="190"/>
  <c r="AL37" i="190" s="1"/>
  <c r="L37" i="190"/>
  <c r="G37" i="190"/>
  <c r="AJ37" i="190" s="1"/>
  <c r="F37" i="190"/>
  <c r="AE36" i="190"/>
  <c r="AX36" i="190" s="1"/>
  <c r="AD36" i="190"/>
  <c r="AY36" i="190" s="1"/>
  <c r="Y36" i="190"/>
  <c r="AV36" i="190" s="1"/>
  <c r="X36" i="190"/>
  <c r="AS36" i="190" s="1"/>
  <c r="S36" i="190"/>
  <c r="AP36" i="190" s="1"/>
  <c r="R36" i="190"/>
  <c r="M36" i="190"/>
  <c r="AN36" i="190" s="1"/>
  <c r="L36" i="190"/>
  <c r="AM36" i="190" s="1"/>
  <c r="G36" i="190"/>
  <c r="AJ36" i="190" s="1"/>
  <c r="F36" i="190"/>
  <c r="AI36" i="190" s="1"/>
  <c r="O26" i="190"/>
  <c r="N26" i="190"/>
  <c r="L26" i="190"/>
  <c r="K26" i="190"/>
  <c r="I26" i="190"/>
  <c r="H26" i="190"/>
  <c r="F26" i="190"/>
  <c r="E26" i="190"/>
  <c r="C26" i="190"/>
  <c r="B26" i="190"/>
  <c r="P25" i="190"/>
  <c r="AA25" i="190" s="1"/>
  <c r="M25" i="190"/>
  <c r="J25" i="190"/>
  <c r="G25" i="190"/>
  <c r="U25" i="190" s="1"/>
  <c r="D25" i="190"/>
  <c r="S25" i="190" s="1"/>
  <c r="P24" i="190"/>
  <c r="AA24" i="190" s="1"/>
  <c r="M24" i="190"/>
  <c r="Y24" i="190" s="1"/>
  <c r="J24" i="190"/>
  <c r="V24" i="190" s="1"/>
  <c r="G24" i="190"/>
  <c r="T24" i="190" s="1"/>
  <c r="D24" i="190"/>
  <c r="S24" i="190" s="1"/>
  <c r="P23" i="190"/>
  <c r="AA23" i="190" s="1"/>
  <c r="M23" i="190"/>
  <c r="Y23" i="190" s="1"/>
  <c r="J23" i="190"/>
  <c r="W23" i="190" s="1"/>
  <c r="G23" i="190"/>
  <c r="U23" i="190" s="1"/>
  <c r="D23" i="190"/>
  <c r="P22" i="190"/>
  <c r="AA22" i="190" s="1"/>
  <c r="M22" i="190"/>
  <c r="J22" i="190"/>
  <c r="G22" i="190"/>
  <c r="D22" i="190"/>
  <c r="P14" i="190"/>
  <c r="O14" i="190"/>
  <c r="N14" i="190"/>
  <c r="M14" i="190"/>
  <c r="L14" i="190"/>
  <c r="K14" i="190"/>
  <c r="J14" i="190"/>
  <c r="I14" i="190"/>
  <c r="H14" i="190"/>
  <c r="G14" i="190"/>
  <c r="F14" i="190"/>
  <c r="E14" i="190"/>
  <c r="D14" i="190"/>
  <c r="C14" i="190"/>
  <c r="B14" i="190"/>
  <c r="AA13" i="190"/>
  <c r="Z13" i="190"/>
  <c r="Y13" i="190"/>
  <c r="X13" i="190"/>
  <c r="W13" i="190"/>
  <c r="V13" i="190"/>
  <c r="U13" i="190"/>
  <c r="T13" i="190"/>
  <c r="S13" i="190"/>
  <c r="R13" i="190"/>
  <c r="AA12" i="190"/>
  <c r="Z12" i="190"/>
  <c r="Y12" i="190"/>
  <c r="X12" i="190"/>
  <c r="W12" i="190"/>
  <c r="V12" i="190"/>
  <c r="U12" i="190"/>
  <c r="T12" i="190"/>
  <c r="S12" i="190"/>
  <c r="R12" i="190"/>
  <c r="AH91" i="84" l="1"/>
  <c r="AI92" i="84"/>
  <c r="AI91" i="84"/>
  <c r="AE92" i="84"/>
  <c r="AE91" i="84"/>
  <c r="AG92" i="84"/>
  <c r="AH92" i="84"/>
  <c r="AF91" i="84"/>
  <c r="AG91" i="84"/>
  <c r="AF92" i="84"/>
  <c r="AZ45" i="190"/>
  <c r="BK45" i="190" s="1"/>
  <c r="AF13" i="190"/>
  <c r="AZ51" i="190"/>
  <c r="BK51" i="190" s="1"/>
  <c r="AF12" i="190"/>
  <c r="AD13" i="190"/>
  <c r="AR60" i="190"/>
  <c r="BG60" i="190" s="1"/>
  <c r="AY37" i="190"/>
  <c r="BJ37" i="190" s="1"/>
  <c r="AO43" i="190"/>
  <c r="BF43" i="190" s="1"/>
  <c r="AY55" i="190"/>
  <c r="BJ55" i="190" s="1"/>
  <c r="AG13" i="190"/>
  <c r="AH39" i="190"/>
  <c r="BC39" i="190" s="1"/>
  <c r="AG54" i="190"/>
  <c r="BB54" i="190" s="1"/>
  <c r="AI56" i="190"/>
  <c r="BB56" i="190" s="1"/>
  <c r="AI61" i="190"/>
  <c r="BB61" i="190" s="1"/>
  <c r="AN58" i="190"/>
  <c r="BE58" i="190" s="1"/>
  <c r="AC13" i="190"/>
  <c r="Z23" i="190"/>
  <c r="AG23" i="190" s="1"/>
  <c r="AG36" i="190"/>
  <c r="BB36" i="190" s="1"/>
  <c r="AQ39" i="190"/>
  <c r="BF39" i="190" s="1"/>
  <c r="AN40" i="190"/>
  <c r="BE40" i="190" s="1"/>
  <c r="AH41" i="190"/>
  <c r="BC41" i="190" s="1"/>
  <c r="AN52" i="190"/>
  <c r="BE52" i="190" s="1"/>
  <c r="AH54" i="190"/>
  <c r="BC54" i="190" s="1"/>
  <c r="AG55" i="190"/>
  <c r="BB55" i="190" s="1"/>
  <c r="AJ56" i="190"/>
  <c r="BC56" i="190" s="1"/>
  <c r="AJ61" i="190"/>
  <c r="BC61" i="190" s="1"/>
  <c r="AH36" i="190"/>
  <c r="BC36" i="190" s="1"/>
  <c r="AZ39" i="190"/>
  <c r="BK39" i="190" s="1"/>
  <c r="AV40" i="190"/>
  <c r="BI40" i="190" s="1"/>
  <c r="AP41" i="190"/>
  <c r="BG41" i="190" s="1"/>
  <c r="AI43" i="190"/>
  <c r="BB43" i="190" s="1"/>
  <c r="AH48" i="190"/>
  <c r="BC48" i="190" s="1"/>
  <c r="AI51" i="190"/>
  <c r="BB51" i="190" s="1"/>
  <c r="AX54" i="190"/>
  <c r="BK54" i="190" s="1"/>
  <c r="AK56" i="190"/>
  <c r="BD56" i="190" s="1"/>
  <c r="AK61" i="190"/>
  <c r="BD61" i="190" s="1"/>
  <c r="AR45" i="190"/>
  <c r="BG45" i="190" s="1"/>
  <c r="AI48" i="190"/>
  <c r="BB48" i="190" s="1"/>
  <c r="AJ51" i="190"/>
  <c r="BC51" i="190" s="1"/>
  <c r="AQ55" i="190"/>
  <c r="BF55" i="190" s="1"/>
  <c r="AL56" i="190"/>
  <c r="BE56" i="190" s="1"/>
  <c r="AL61" i="190"/>
  <c r="BE61" i="190" s="1"/>
  <c r="AK36" i="190"/>
  <c r="BD36" i="190" s="1"/>
  <c r="AV43" i="190"/>
  <c r="BI43" i="190" s="1"/>
  <c r="AS45" i="190"/>
  <c r="BH45" i="190" s="1"/>
  <c r="AK51" i="190"/>
  <c r="BD51" i="190" s="1"/>
  <c r="AT61" i="190"/>
  <c r="BI61" i="190" s="1"/>
  <c r="AZ36" i="190"/>
  <c r="BK36" i="190" s="1"/>
  <c r="AR37" i="190"/>
  <c r="BG37" i="190" s="1"/>
  <c r="AX48" i="190"/>
  <c r="BK48" i="190" s="1"/>
  <c r="AL51" i="190"/>
  <c r="BE51" i="190" s="1"/>
  <c r="AX55" i="190"/>
  <c r="BK55" i="190" s="1"/>
  <c r="AM58" i="190"/>
  <c r="BD58" i="190" s="1"/>
  <c r="AJ60" i="190"/>
  <c r="BC60" i="190" s="1"/>
  <c r="AZ61" i="190"/>
  <c r="BK61" i="190" s="1"/>
  <c r="AL36" i="190"/>
  <c r="BE36" i="190" s="1"/>
  <c r="AG45" i="190"/>
  <c r="AI45" i="190"/>
  <c r="AW45" i="190"/>
  <c r="AY45" i="190"/>
  <c r="AL46" i="190"/>
  <c r="BE46" i="190" s="1"/>
  <c r="J26" i="190"/>
  <c r="V22" i="190"/>
  <c r="M26" i="190"/>
  <c r="Y22" i="190"/>
  <c r="AI37" i="190"/>
  <c r="AG37" i="190"/>
  <c r="AX37" i="190"/>
  <c r="AZ37" i="190"/>
  <c r="AM46" i="190"/>
  <c r="BD46" i="190" s="1"/>
  <c r="T22" i="190"/>
  <c r="U22" i="190"/>
  <c r="AQ36" i="190"/>
  <c r="AO36" i="190"/>
  <c r="AS47" i="190"/>
  <c r="AU47" i="190"/>
  <c r="S23" i="190"/>
  <c r="R23" i="190"/>
  <c r="W25" i="190"/>
  <c r="V25" i="190"/>
  <c r="Z22" i="190"/>
  <c r="AG22" i="190" s="1"/>
  <c r="X25" i="190"/>
  <c r="Y25" i="190"/>
  <c r="AE12" i="190"/>
  <c r="AE13" i="190"/>
  <c r="W24" i="190"/>
  <c r="AE24" i="190" s="1"/>
  <c r="AH37" i="190"/>
  <c r="BC37" i="190" s="1"/>
  <c r="AP43" i="190"/>
  <c r="AR43" i="190"/>
  <c r="AM45" i="190"/>
  <c r="AK45" i="190"/>
  <c r="AH45" i="190"/>
  <c r="BC45" i="190" s="1"/>
  <c r="AO46" i="190"/>
  <c r="BF46" i="190" s="1"/>
  <c r="AM47" i="190"/>
  <c r="BD47" i="190" s="1"/>
  <c r="AO51" i="190"/>
  <c r="AQ51" i="190"/>
  <c r="AR39" i="190"/>
  <c r="AP39" i="190"/>
  <c r="AS46" i="190"/>
  <c r="AU46" i="190"/>
  <c r="AN47" i="190"/>
  <c r="BE47" i="190" s="1"/>
  <c r="AV39" i="190"/>
  <c r="AT39" i="190"/>
  <c r="AN41" i="190"/>
  <c r="BE41" i="190" s="1"/>
  <c r="U24" i="190"/>
  <c r="AD24" i="190" s="1"/>
  <c r="T25" i="190"/>
  <c r="AD25" i="190" s="1"/>
  <c r="T23" i="190"/>
  <c r="AD23" i="190" s="1"/>
  <c r="AV37" i="190"/>
  <c r="BI37" i="190" s="1"/>
  <c r="AO45" i="190"/>
  <c r="AQ45" i="190"/>
  <c r="AO47" i="190"/>
  <c r="BF47" i="190" s="1"/>
  <c r="AJ55" i="190"/>
  <c r="AH55" i="190"/>
  <c r="AY60" i="190"/>
  <c r="BJ60" i="190" s="1"/>
  <c r="AU58" i="190"/>
  <c r="BH58" i="190" s="1"/>
  <c r="AZ60" i="190"/>
  <c r="BK60" i="190" s="1"/>
  <c r="AO41" i="190"/>
  <c r="BF41" i="190" s="1"/>
  <c r="AP47" i="190"/>
  <c r="BG47" i="190" s="1"/>
  <c r="AT48" i="190"/>
  <c r="BI48" i="190" s="1"/>
  <c r="AO54" i="190"/>
  <c r="BF54" i="190" s="1"/>
  <c r="AV58" i="190"/>
  <c r="BI58" i="190" s="1"/>
  <c r="AW56" i="190"/>
  <c r="BJ56" i="190" s="1"/>
  <c r="AC12" i="190"/>
  <c r="AO40" i="190"/>
  <c r="BF40" i="190" s="1"/>
  <c r="AW43" i="190"/>
  <c r="BJ43" i="190" s="1"/>
  <c r="AV47" i="190"/>
  <c r="BI47" i="190" s="1"/>
  <c r="AW51" i="190"/>
  <c r="BJ51" i="190" s="1"/>
  <c r="AK52" i="190"/>
  <c r="BD52" i="190" s="1"/>
  <c r="AU54" i="190"/>
  <c r="BH54" i="190" s="1"/>
  <c r="AX56" i="190"/>
  <c r="BK56" i="190" s="1"/>
  <c r="AW36" i="190"/>
  <c r="BJ36" i="190" s="1"/>
  <c r="AR40" i="190"/>
  <c r="BG40" i="190" s="1"/>
  <c r="AV54" i="190"/>
  <c r="BI54" i="190" s="1"/>
  <c r="AU55" i="190"/>
  <c r="BH55" i="190" s="1"/>
  <c r="AP54" i="190"/>
  <c r="BG54" i="190" s="1"/>
  <c r="AG12" i="190"/>
  <c r="AU41" i="190"/>
  <c r="BH41" i="190" s="1"/>
  <c r="AT46" i="190"/>
  <c r="BI46" i="190" s="1"/>
  <c r="AO60" i="190"/>
  <c r="BF60" i="190" s="1"/>
  <c r="AW61" i="190"/>
  <c r="BJ61" i="190" s="1"/>
  <c r="AD12" i="190"/>
  <c r="AQ37" i="190"/>
  <c r="BF37" i="190" s="1"/>
  <c r="AG39" i="190"/>
  <c r="BB39" i="190" s="1"/>
  <c r="AY39" i="190"/>
  <c r="BJ39" i="190" s="1"/>
  <c r="AS40" i="190"/>
  <c r="BH40" i="190" s="1"/>
  <c r="AW54" i="190"/>
  <c r="BJ54" i="190" s="1"/>
  <c r="AV55" i="190"/>
  <c r="BI55" i="190" s="1"/>
  <c r="D26" i="190"/>
  <c r="S22" i="190"/>
  <c r="R22" i="190"/>
  <c r="AI40" i="190"/>
  <c r="AG40" i="190"/>
  <c r="AM37" i="190"/>
  <c r="AK37" i="190"/>
  <c r="AP51" i="190"/>
  <c r="AR51" i="190"/>
  <c r="AR36" i="190"/>
  <c r="BG36" i="190" s="1"/>
  <c r="AY40" i="190"/>
  <c r="AW40" i="190"/>
  <c r="AJ43" i="190"/>
  <c r="AH43" i="190"/>
  <c r="AZ43" i="190"/>
  <c r="AX43" i="190"/>
  <c r="AI46" i="190"/>
  <c r="AG46" i="190"/>
  <c r="AY46" i="190"/>
  <c r="AW46" i="190"/>
  <c r="AP55" i="190"/>
  <c r="AR55" i="190"/>
  <c r="AM43" i="190"/>
  <c r="AK43" i="190"/>
  <c r="AZ46" i="190"/>
  <c r="AX46" i="190"/>
  <c r="AS52" i="190"/>
  <c r="BH52" i="190" s="1"/>
  <c r="W22" i="190"/>
  <c r="AT52" i="190"/>
  <c r="BI52" i="190" s="1"/>
  <c r="X22" i="190"/>
  <c r="R24" i="190"/>
  <c r="AC24" i="190" s="1"/>
  <c r="Z24" i="190"/>
  <c r="AG24" i="190" s="1"/>
  <c r="AU36" i="190"/>
  <c r="BH36" i="190" s="1"/>
  <c r="AS37" i="190"/>
  <c r="BH37" i="190" s="1"/>
  <c r="AJ40" i="190"/>
  <c r="BC40" i="190" s="1"/>
  <c r="AT41" i="190"/>
  <c r="BI41" i="190" s="1"/>
  <c r="AT45" i="190"/>
  <c r="BI45" i="190" s="1"/>
  <c r="AG47" i="190"/>
  <c r="BB47" i="190" s="1"/>
  <c r="AW47" i="190"/>
  <c r="BJ47" i="190" s="1"/>
  <c r="AI52" i="190"/>
  <c r="AG52" i="190"/>
  <c r="AY52" i="190"/>
  <c r="AW52" i="190"/>
  <c r="AM54" i="190"/>
  <c r="AK54" i="190"/>
  <c r="AS56" i="190"/>
  <c r="BH56" i="190" s="1"/>
  <c r="AJ58" i="190"/>
  <c r="AH58" i="190"/>
  <c r="X24" i="190"/>
  <c r="AF24" i="190" s="1"/>
  <c r="AJ46" i="190"/>
  <c r="AH46" i="190"/>
  <c r="P26" i="190"/>
  <c r="AT36" i="190"/>
  <c r="BI36" i="190" s="1"/>
  <c r="AN60" i="190"/>
  <c r="AL60" i="190"/>
  <c r="V23" i="190"/>
  <c r="AE23" i="190" s="1"/>
  <c r="AS39" i="190"/>
  <c r="BH39" i="190" s="1"/>
  <c r="AK40" i="190"/>
  <c r="BD40" i="190" s="1"/>
  <c r="AG41" i="190"/>
  <c r="BB41" i="190" s="1"/>
  <c r="AH47" i="190"/>
  <c r="BC47" i="190" s="1"/>
  <c r="AX47" i="190"/>
  <c r="BK47" i="190" s="1"/>
  <c r="AN48" i="190"/>
  <c r="AL48" i="190"/>
  <c r="AJ52" i="190"/>
  <c r="AH52" i="190"/>
  <c r="AZ52" i="190"/>
  <c r="AX52" i="190"/>
  <c r="AN54" i="190"/>
  <c r="AL54" i="190"/>
  <c r="AT56" i="190"/>
  <c r="BI56" i="190" s="1"/>
  <c r="AS61" i="190"/>
  <c r="BH61" i="190" s="1"/>
  <c r="G26" i="190"/>
  <c r="AK39" i="190"/>
  <c r="BD39" i="190" s="1"/>
  <c r="AN43" i="190"/>
  <c r="BE43" i="190" s="1"/>
  <c r="AL45" i="190"/>
  <c r="BE45" i="190" s="1"/>
  <c r="AS51" i="190"/>
  <c r="BH51" i="190" s="1"/>
  <c r="AM60" i="190"/>
  <c r="AK60" i="190"/>
  <c r="X23" i="190"/>
  <c r="AF23" i="190" s="1"/>
  <c r="R25" i="190"/>
  <c r="AC25" i="190" s="1"/>
  <c r="Z25" i="190"/>
  <c r="AG25" i="190" s="1"/>
  <c r="AN37" i="190"/>
  <c r="BE37" i="190" s="1"/>
  <c r="AL39" i="190"/>
  <c r="BE39" i="190" s="1"/>
  <c r="AW41" i="190"/>
  <c r="BJ41" i="190" s="1"/>
  <c r="AR48" i="190"/>
  <c r="AP48" i="190"/>
  <c r="AT51" i="190"/>
  <c r="BI51" i="190" s="1"/>
  <c r="AZ58" i="190"/>
  <c r="AX58" i="190"/>
  <c r="AZ40" i="190"/>
  <c r="BK40" i="190" s="1"/>
  <c r="AM41" i="190"/>
  <c r="BD41" i="190" s="1"/>
  <c r="AX41" i="190"/>
  <c r="BK41" i="190" s="1"/>
  <c r="AI58" i="190"/>
  <c r="AG58" i="190"/>
  <c r="AY58" i="190"/>
  <c r="AW58" i="190"/>
  <c r="AS43" i="190"/>
  <c r="BH43" i="190" s="1"/>
  <c r="AO52" i="190"/>
  <c r="BF52" i="190" s="1"/>
  <c r="AK55" i="190"/>
  <c r="BD55" i="190" s="1"/>
  <c r="AO58" i="190"/>
  <c r="BF58" i="190" s="1"/>
  <c r="AS60" i="190"/>
  <c r="BH60" i="190" s="1"/>
  <c r="AP46" i="190"/>
  <c r="BG46" i="190" s="1"/>
  <c r="AP52" i="190"/>
  <c r="BG52" i="190" s="1"/>
  <c r="AL55" i="190"/>
  <c r="BE55" i="190" s="1"/>
  <c r="AP58" i="190"/>
  <c r="BG58" i="190" s="1"/>
  <c r="AT60" i="190"/>
  <c r="BI60" i="190" s="1"/>
  <c r="AO56" i="190"/>
  <c r="BF56" i="190" s="1"/>
  <c r="AO61" i="190"/>
  <c r="BF61" i="190" s="1"/>
  <c r="AP56" i="190"/>
  <c r="BG56" i="190" s="1"/>
  <c r="AP61" i="190"/>
  <c r="BG61" i="190" s="1"/>
  <c r="AF22" i="190" l="1"/>
  <c r="BK37" i="190"/>
  <c r="BJ45" i="190"/>
  <c r="BF51" i="190"/>
  <c r="AE22" i="190"/>
  <c r="BB45" i="190"/>
  <c r="AF25" i="190"/>
  <c r="BH46" i="190"/>
  <c r="BB37" i="190"/>
  <c r="BD43" i="190"/>
  <c r="BD45" i="190"/>
  <c r="BD54" i="190"/>
  <c r="BG43" i="190"/>
  <c r="AD22" i="190"/>
  <c r="BI39" i="190"/>
  <c r="BG39" i="190"/>
  <c r="BK43" i="190"/>
  <c r="BJ58" i="190"/>
  <c r="BH47" i="190"/>
  <c r="AC23" i="190"/>
  <c r="BC43" i="190"/>
  <c r="BB52" i="190"/>
  <c r="BJ46" i="190"/>
  <c r="BF45" i="190"/>
  <c r="AE25" i="190"/>
  <c r="BF36" i="190"/>
  <c r="BC52" i="190"/>
  <c r="BK58" i="190"/>
  <c r="BC55" i="190"/>
  <c r="BD60" i="190"/>
  <c r="BE54" i="190"/>
  <c r="BC58" i="190"/>
  <c r="BJ52" i="190"/>
  <c r="BK46" i="190"/>
  <c r="BB46" i="190"/>
  <c r="BJ40" i="190"/>
  <c r="AC22" i="190"/>
  <c r="BG48" i="190"/>
  <c r="BD37" i="190"/>
  <c r="BK52" i="190"/>
  <c r="BE60" i="190"/>
  <c r="BG55" i="190"/>
  <c r="BB58" i="190"/>
  <c r="BE48" i="190"/>
  <c r="BC46" i="190"/>
  <c r="BG51" i="190"/>
  <c r="BB40" i="190"/>
  <c r="CO55" i="179"/>
  <c r="CP55" i="179"/>
  <c r="CQ55" i="179"/>
  <c r="CR55" i="179"/>
  <c r="CS55" i="179"/>
  <c r="CT55" i="179"/>
  <c r="CU55" i="179"/>
  <c r="CV55" i="179"/>
  <c r="CW55" i="179"/>
  <c r="CX55" i="179"/>
  <c r="CO56" i="179"/>
  <c r="CP56" i="179"/>
  <c r="CQ56" i="179"/>
  <c r="CR56" i="179"/>
  <c r="CS56" i="179"/>
  <c r="CT56" i="179"/>
  <c r="CU56" i="179"/>
  <c r="CV56" i="179"/>
  <c r="CW56" i="179"/>
  <c r="CX56" i="179"/>
  <c r="CO57" i="179"/>
  <c r="CP57" i="179"/>
  <c r="CQ57" i="179"/>
  <c r="CR57" i="179"/>
  <c r="CS57" i="179"/>
  <c r="CT57" i="179"/>
  <c r="CU57" i="179"/>
  <c r="CV57" i="179"/>
  <c r="CW57" i="179"/>
  <c r="CX57" i="179"/>
  <c r="CO58" i="179"/>
  <c r="CP58" i="179"/>
  <c r="CQ58" i="179"/>
  <c r="CR58" i="179"/>
  <c r="CS58" i="179"/>
  <c r="CT58" i="179"/>
  <c r="CU58" i="179"/>
  <c r="CV58" i="179"/>
  <c r="CW58" i="179"/>
  <c r="CX58" i="179"/>
  <c r="CO59" i="179"/>
  <c r="CP59" i="179"/>
  <c r="CQ59" i="179"/>
  <c r="CR59" i="179"/>
  <c r="CS59" i="179"/>
  <c r="CT59" i="179"/>
  <c r="CU59" i="179"/>
  <c r="CV59" i="179"/>
  <c r="CW59" i="179"/>
  <c r="CX59" i="179"/>
  <c r="CO60" i="179"/>
  <c r="CP60" i="179"/>
  <c r="CQ60" i="179"/>
  <c r="CR60" i="179"/>
  <c r="CS60" i="179"/>
  <c r="CT60" i="179"/>
  <c r="CU60" i="179"/>
  <c r="CV60" i="179"/>
  <c r="CW60" i="179"/>
  <c r="CX60" i="179"/>
  <c r="CO61" i="179"/>
  <c r="CP61" i="179"/>
  <c r="CQ61" i="179"/>
  <c r="CR61" i="179"/>
  <c r="CS61" i="179"/>
  <c r="CT61" i="179"/>
  <c r="CU61" i="179"/>
  <c r="CV61" i="179"/>
  <c r="CW61" i="179"/>
  <c r="CX61" i="179"/>
  <c r="CO62" i="179"/>
  <c r="CP62" i="179"/>
  <c r="CQ62" i="179"/>
  <c r="CR62" i="179"/>
  <c r="CS62" i="179"/>
  <c r="CT62" i="179"/>
  <c r="CU62" i="179"/>
  <c r="CV62" i="179"/>
  <c r="CW62" i="179"/>
  <c r="CX62" i="179"/>
  <c r="CO63" i="179"/>
  <c r="CP63" i="179"/>
  <c r="CQ63" i="179"/>
  <c r="CR63" i="179"/>
  <c r="CS63" i="179"/>
  <c r="CT63" i="179"/>
  <c r="CU63" i="179"/>
  <c r="CV63" i="179"/>
  <c r="CW63" i="179"/>
  <c r="CX63" i="179"/>
  <c r="CO64" i="179"/>
  <c r="CP64" i="179"/>
  <c r="CQ64" i="179"/>
  <c r="CR64" i="179"/>
  <c r="CS64" i="179"/>
  <c r="CT64" i="179"/>
  <c r="CU64" i="179"/>
  <c r="CV64" i="179"/>
  <c r="CW64" i="179"/>
  <c r="CX64" i="179"/>
  <c r="CO65" i="179"/>
  <c r="CP65" i="179"/>
  <c r="CQ65" i="179"/>
  <c r="CR65" i="179"/>
  <c r="CS65" i="179"/>
  <c r="CT65" i="179"/>
  <c r="CU65" i="179"/>
  <c r="CV65" i="179"/>
  <c r="CW65" i="179"/>
  <c r="CX65" i="179"/>
  <c r="CO66" i="179"/>
  <c r="CP66" i="179"/>
  <c r="CQ66" i="179"/>
  <c r="CR66" i="179"/>
  <c r="CS66" i="179"/>
  <c r="CT66" i="179"/>
  <c r="CU66" i="179"/>
  <c r="CV66" i="179"/>
  <c r="CW66" i="179"/>
  <c r="CX66" i="179"/>
  <c r="CO67" i="179"/>
  <c r="CP67" i="179"/>
  <c r="CQ67" i="179"/>
  <c r="CR67" i="179"/>
  <c r="CS67" i="179"/>
  <c r="CT67" i="179"/>
  <c r="CU67" i="179"/>
  <c r="CV67" i="179"/>
  <c r="CW67" i="179"/>
  <c r="CX67" i="179"/>
  <c r="CO68" i="179"/>
  <c r="CP68" i="179"/>
  <c r="CQ68" i="179"/>
  <c r="CR68" i="179"/>
  <c r="CS68" i="179"/>
  <c r="CT68" i="179"/>
  <c r="CU68" i="179"/>
  <c r="CV68" i="179"/>
  <c r="CW68" i="179"/>
  <c r="CX68" i="179"/>
  <c r="CO69" i="179"/>
  <c r="CP69" i="179"/>
  <c r="CQ69" i="179"/>
  <c r="CR69" i="179"/>
  <c r="CS69" i="179"/>
  <c r="CT69" i="179"/>
  <c r="CU69" i="179"/>
  <c r="CV69" i="179"/>
  <c r="CW69" i="179"/>
  <c r="CX69" i="179"/>
  <c r="CO70" i="179"/>
  <c r="CP70" i="179"/>
  <c r="CQ70" i="179"/>
  <c r="CR70" i="179"/>
  <c r="CS70" i="179"/>
  <c r="CT70" i="179"/>
  <c r="CU70" i="179"/>
  <c r="CV70" i="179"/>
  <c r="CW70" i="179"/>
  <c r="CX70" i="179"/>
  <c r="CO71" i="179"/>
  <c r="CP71" i="179"/>
  <c r="CQ71" i="179"/>
  <c r="CR71" i="179"/>
  <c r="CS71" i="179"/>
  <c r="CT71" i="179"/>
  <c r="CU71" i="179"/>
  <c r="CV71" i="179"/>
  <c r="CW71" i="179"/>
  <c r="CX71" i="179"/>
  <c r="CO72" i="179"/>
  <c r="CP72" i="179"/>
  <c r="CQ72" i="179"/>
  <c r="CR72" i="179"/>
  <c r="CS72" i="179"/>
  <c r="CT72" i="179"/>
  <c r="CU72" i="179"/>
  <c r="CV72" i="179"/>
  <c r="CW72" i="179"/>
  <c r="CX72" i="179"/>
  <c r="CO74" i="179"/>
  <c r="CP74" i="179"/>
  <c r="CQ74" i="179"/>
  <c r="CR74" i="179"/>
  <c r="CS74" i="179"/>
  <c r="CT74" i="179"/>
  <c r="CU74" i="179"/>
  <c r="CV74" i="179"/>
  <c r="CW74" i="179"/>
  <c r="CX74" i="179"/>
  <c r="CO75" i="179"/>
  <c r="CP75" i="179"/>
  <c r="CQ75" i="179"/>
  <c r="CR75" i="179"/>
  <c r="CS75" i="179"/>
  <c r="CT75" i="179"/>
  <c r="CU75" i="179"/>
  <c r="CV75" i="179"/>
  <c r="CW75" i="179"/>
  <c r="CX75" i="179"/>
  <c r="CO76" i="179"/>
  <c r="CP76" i="179"/>
  <c r="CQ76" i="179"/>
  <c r="CR76" i="179"/>
  <c r="CS76" i="179"/>
  <c r="CT76" i="179"/>
  <c r="CU76" i="179"/>
  <c r="CV76" i="179"/>
  <c r="CW76" i="179"/>
  <c r="CX76" i="179"/>
  <c r="CO77" i="179"/>
  <c r="CP77" i="179"/>
  <c r="CQ77" i="179"/>
  <c r="CR77" i="179"/>
  <c r="CS77" i="179"/>
  <c r="CT77" i="179"/>
  <c r="CU77" i="179"/>
  <c r="CV77" i="179"/>
  <c r="CW77" i="179"/>
  <c r="CX77" i="179"/>
  <c r="CO78" i="179"/>
  <c r="CP78" i="179"/>
  <c r="CQ78" i="179"/>
  <c r="CR78" i="179"/>
  <c r="CS78" i="179"/>
  <c r="CT78" i="179"/>
  <c r="CU78" i="179"/>
  <c r="CV78" i="179"/>
  <c r="CW78" i="179"/>
  <c r="CX78" i="179"/>
  <c r="CO79" i="179"/>
  <c r="CP79" i="179"/>
  <c r="CQ79" i="179"/>
  <c r="CR79" i="179"/>
  <c r="CS79" i="179"/>
  <c r="CT79" i="179"/>
  <c r="CU79" i="179"/>
  <c r="CV79" i="179"/>
  <c r="CW79" i="179"/>
  <c r="CX79" i="179"/>
  <c r="AZ55" i="179"/>
  <c r="BA55" i="179"/>
  <c r="BB55" i="179"/>
  <c r="BC55" i="179"/>
  <c r="BD55" i="179"/>
  <c r="BE55" i="179"/>
  <c r="BF55" i="179"/>
  <c r="BG55" i="179"/>
  <c r="BH55" i="179"/>
  <c r="BI55" i="179"/>
  <c r="AZ56" i="179"/>
  <c r="BA56" i="179"/>
  <c r="BB56" i="179"/>
  <c r="BC56" i="179"/>
  <c r="BD56" i="179"/>
  <c r="BE56" i="179"/>
  <c r="BF56" i="179"/>
  <c r="BG56" i="179"/>
  <c r="BH56" i="179"/>
  <c r="BI56" i="179"/>
  <c r="AZ57" i="179"/>
  <c r="BA57" i="179"/>
  <c r="BB57" i="179"/>
  <c r="BC57" i="179"/>
  <c r="BD57" i="179"/>
  <c r="BE57" i="179"/>
  <c r="BF57" i="179"/>
  <c r="BG57" i="179"/>
  <c r="BH57" i="179"/>
  <c r="BI57" i="179"/>
  <c r="AZ58" i="179"/>
  <c r="BA58" i="179"/>
  <c r="BB58" i="179"/>
  <c r="BC58" i="179"/>
  <c r="BD58" i="179"/>
  <c r="BE58" i="179"/>
  <c r="BF58" i="179"/>
  <c r="BG58" i="179"/>
  <c r="BH58" i="179"/>
  <c r="BI58" i="179"/>
  <c r="AZ59" i="179"/>
  <c r="BA59" i="179"/>
  <c r="BB59" i="179"/>
  <c r="BC59" i="179"/>
  <c r="BD59" i="179"/>
  <c r="BE59" i="179"/>
  <c r="BF59" i="179"/>
  <c r="BG59" i="179"/>
  <c r="BH59" i="179"/>
  <c r="BI59" i="179"/>
  <c r="AZ60" i="179"/>
  <c r="BA60" i="179"/>
  <c r="BB60" i="179"/>
  <c r="BC60" i="179"/>
  <c r="BD60" i="179"/>
  <c r="BE60" i="179"/>
  <c r="BF60" i="179"/>
  <c r="BG60" i="179"/>
  <c r="BH60" i="179"/>
  <c r="BI60" i="179"/>
  <c r="AZ61" i="179"/>
  <c r="BA61" i="179"/>
  <c r="BB61" i="179"/>
  <c r="BC61" i="179"/>
  <c r="BD61" i="179"/>
  <c r="BE61" i="179"/>
  <c r="BF61" i="179"/>
  <c r="BG61" i="179"/>
  <c r="BH61" i="179"/>
  <c r="BI61" i="179"/>
  <c r="AZ62" i="179"/>
  <c r="BA62" i="179"/>
  <c r="BB62" i="179"/>
  <c r="BC62" i="179"/>
  <c r="BD62" i="179"/>
  <c r="BE62" i="179"/>
  <c r="BF62" i="179"/>
  <c r="BG62" i="179"/>
  <c r="BH62" i="179"/>
  <c r="BI62" i="179"/>
  <c r="AZ63" i="179"/>
  <c r="BA63" i="179"/>
  <c r="BB63" i="179"/>
  <c r="BC63" i="179"/>
  <c r="BD63" i="179"/>
  <c r="BE63" i="179"/>
  <c r="BF63" i="179"/>
  <c r="BG63" i="179"/>
  <c r="BH63" i="179"/>
  <c r="BI63" i="179"/>
  <c r="AZ64" i="179"/>
  <c r="BA64" i="179"/>
  <c r="BB64" i="179"/>
  <c r="BC64" i="179"/>
  <c r="BD64" i="179"/>
  <c r="BE64" i="179"/>
  <c r="BF64" i="179"/>
  <c r="BG64" i="179"/>
  <c r="BH64" i="179"/>
  <c r="BI64" i="179"/>
  <c r="AZ65" i="179"/>
  <c r="BA65" i="179"/>
  <c r="BB65" i="179"/>
  <c r="BC65" i="179"/>
  <c r="BD65" i="179"/>
  <c r="BE65" i="179"/>
  <c r="BF65" i="179"/>
  <c r="BG65" i="179"/>
  <c r="BH65" i="179"/>
  <c r="BI65" i="179"/>
  <c r="AZ66" i="179"/>
  <c r="BA66" i="179"/>
  <c r="BB66" i="179"/>
  <c r="BC66" i="179"/>
  <c r="BD66" i="179"/>
  <c r="BE66" i="179"/>
  <c r="BF66" i="179"/>
  <c r="BG66" i="179"/>
  <c r="BH66" i="179"/>
  <c r="BI66" i="179"/>
  <c r="AZ67" i="179"/>
  <c r="BA67" i="179"/>
  <c r="BB67" i="179"/>
  <c r="BC67" i="179"/>
  <c r="BD67" i="179"/>
  <c r="BE67" i="179"/>
  <c r="BF67" i="179"/>
  <c r="BG67" i="179"/>
  <c r="BH67" i="179"/>
  <c r="BI67" i="179"/>
  <c r="AZ68" i="179"/>
  <c r="BA68" i="179"/>
  <c r="BB68" i="179"/>
  <c r="BC68" i="179"/>
  <c r="BD68" i="179"/>
  <c r="BE68" i="179"/>
  <c r="BF68" i="179"/>
  <c r="BG68" i="179"/>
  <c r="BH68" i="179"/>
  <c r="BI68" i="179"/>
  <c r="AZ69" i="179"/>
  <c r="BA69" i="179"/>
  <c r="BB69" i="179"/>
  <c r="BC69" i="179"/>
  <c r="BD69" i="179"/>
  <c r="BE69" i="179"/>
  <c r="BF69" i="179"/>
  <c r="BG69" i="179"/>
  <c r="BH69" i="179"/>
  <c r="BI69" i="179"/>
  <c r="AZ70" i="179"/>
  <c r="BA70" i="179"/>
  <c r="BB70" i="179"/>
  <c r="BC70" i="179"/>
  <c r="BD70" i="179"/>
  <c r="BE70" i="179"/>
  <c r="BF70" i="179"/>
  <c r="BG70" i="179"/>
  <c r="BH70" i="179"/>
  <c r="BI70" i="179"/>
  <c r="AZ71" i="179"/>
  <c r="BA71" i="179"/>
  <c r="BB71" i="179"/>
  <c r="BC71" i="179"/>
  <c r="BD71" i="179"/>
  <c r="BE71" i="179"/>
  <c r="BF71" i="179"/>
  <c r="BG71" i="179"/>
  <c r="BH71" i="179"/>
  <c r="BI71" i="179"/>
  <c r="AZ72" i="179"/>
  <c r="BA72" i="179"/>
  <c r="BB72" i="179"/>
  <c r="BC72" i="179"/>
  <c r="BD72" i="179"/>
  <c r="BE72" i="179"/>
  <c r="BF72" i="179"/>
  <c r="BG72" i="179"/>
  <c r="BH72" i="179"/>
  <c r="BI72" i="179"/>
  <c r="AZ74" i="179"/>
  <c r="BA74" i="179"/>
  <c r="BB74" i="179"/>
  <c r="BC74" i="179"/>
  <c r="BD74" i="179"/>
  <c r="BE74" i="179"/>
  <c r="BF74" i="179"/>
  <c r="BG74" i="179"/>
  <c r="BH74" i="179"/>
  <c r="BI74" i="179"/>
  <c r="AZ75" i="179"/>
  <c r="BA75" i="179"/>
  <c r="BB75" i="179"/>
  <c r="BC75" i="179"/>
  <c r="BD75" i="179"/>
  <c r="BE75" i="179"/>
  <c r="BF75" i="179"/>
  <c r="BG75" i="179"/>
  <c r="BH75" i="179"/>
  <c r="BI75" i="179"/>
  <c r="AZ76" i="179"/>
  <c r="BA76" i="179"/>
  <c r="BB76" i="179"/>
  <c r="BC76" i="179"/>
  <c r="BD76" i="179"/>
  <c r="BE76" i="179"/>
  <c r="BF76" i="179"/>
  <c r="BG76" i="179"/>
  <c r="BH76" i="179"/>
  <c r="BI76" i="179"/>
  <c r="AZ77" i="179"/>
  <c r="BA77" i="179"/>
  <c r="BB77" i="179"/>
  <c r="BC77" i="179"/>
  <c r="BD77" i="179"/>
  <c r="BE77" i="179"/>
  <c r="BF77" i="179"/>
  <c r="BG77" i="179"/>
  <c r="BH77" i="179"/>
  <c r="BI77" i="179"/>
  <c r="AZ78" i="179"/>
  <c r="BA78" i="179"/>
  <c r="BB78" i="179"/>
  <c r="BC78" i="179"/>
  <c r="BD78" i="179"/>
  <c r="BE78" i="179"/>
  <c r="BF78" i="179"/>
  <c r="BG78" i="179"/>
  <c r="BH78" i="179"/>
  <c r="BI78" i="179"/>
  <c r="AZ79" i="179"/>
  <c r="BA79" i="179"/>
  <c r="BB79" i="179"/>
  <c r="BC79" i="179"/>
  <c r="BD79" i="179"/>
  <c r="BE79" i="179"/>
  <c r="BF79" i="179"/>
  <c r="BG79" i="179"/>
  <c r="BH79" i="179"/>
  <c r="BI79" i="179"/>
  <c r="F22" i="179"/>
  <c r="L16" i="179" s="1"/>
  <c r="G12" i="179"/>
  <c r="D40" i="94"/>
  <c r="E40" i="94"/>
  <c r="F40" i="94"/>
  <c r="G40" i="94"/>
  <c r="I40" i="94"/>
  <c r="J40" i="94"/>
  <c r="L40" i="94"/>
  <c r="M40" i="94"/>
  <c r="D32" i="94"/>
  <c r="E32" i="94"/>
  <c r="F32" i="94"/>
  <c r="G32" i="94"/>
  <c r="I32" i="94"/>
  <c r="J32" i="94"/>
  <c r="L32" i="94"/>
  <c r="M32" i="94"/>
  <c r="D22" i="94"/>
  <c r="E22" i="94"/>
  <c r="F22" i="94"/>
  <c r="G22" i="94"/>
  <c r="I22" i="94"/>
  <c r="J22" i="94"/>
  <c r="L22" i="94"/>
  <c r="M22" i="94"/>
  <c r="C22" i="94"/>
  <c r="D35" i="19"/>
  <c r="F35" i="19"/>
  <c r="G35" i="19"/>
  <c r="I35" i="19"/>
  <c r="J35" i="19"/>
  <c r="L35" i="19"/>
  <c r="M35" i="19"/>
  <c r="O35" i="19"/>
  <c r="P35" i="19"/>
  <c r="C35" i="19"/>
  <c r="D45" i="19"/>
  <c r="F45" i="19"/>
  <c r="G45" i="19"/>
  <c r="I45" i="19"/>
  <c r="J45" i="19"/>
  <c r="C45" i="19"/>
  <c r="D22" i="19"/>
  <c r="F22" i="19"/>
  <c r="G22" i="19"/>
  <c r="I22" i="19"/>
  <c r="J22" i="19"/>
  <c r="C22" i="19"/>
  <c r="D45" i="95"/>
  <c r="F45" i="95"/>
  <c r="G45" i="95"/>
  <c r="I45" i="95"/>
  <c r="J45" i="95"/>
  <c r="L45" i="95"/>
  <c r="M45" i="95"/>
  <c r="O45" i="95"/>
  <c r="P45" i="95"/>
  <c r="C45" i="95"/>
  <c r="F36" i="95"/>
  <c r="G36" i="95"/>
  <c r="I36" i="95"/>
  <c r="J36" i="95"/>
  <c r="L36" i="95"/>
  <c r="M36" i="95"/>
  <c r="O36" i="95"/>
  <c r="P36" i="95"/>
  <c r="D36" i="95"/>
  <c r="C36" i="95"/>
  <c r="D22" i="95"/>
  <c r="F22" i="95"/>
  <c r="G22" i="95"/>
  <c r="I22" i="95"/>
  <c r="J22" i="95"/>
  <c r="L22" i="95"/>
  <c r="M22" i="95"/>
  <c r="O22" i="95"/>
  <c r="P22" i="95"/>
  <c r="C22" i="95"/>
  <c r="D45" i="84"/>
  <c r="F45" i="84"/>
  <c r="G45" i="84"/>
  <c r="I45" i="84"/>
  <c r="J45" i="84"/>
  <c r="L45" i="84"/>
  <c r="M45" i="84"/>
  <c r="O45" i="84"/>
  <c r="P45" i="84"/>
  <c r="C45" i="84"/>
  <c r="D35" i="84"/>
  <c r="F35" i="84"/>
  <c r="G35" i="84"/>
  <c r="I35" i="84"/>
  <c r="J35" i="84"/>
  <c r="L35" i="84"/>
  <c r="M35" i="84"/>
  <c r="O35" i="84"/>
  <c r="P35" i="84"/>
  <c r="C35" i="84"/>
  <c r="F22" i="84"/>
  <c r="G22" i="84"/>
  <c r="I22" i="84"/>
  <c r="J22" i="84"/>
  <c r="L22" i="84"/>
  <c r="M22" i="84"/>
  <c r="O22" i="84"/>
  <c r="P22" i="84"/>
  <c r="D22" i="18"/>
  <c r="C22" i="18"/>
  <c r="CG29" i="120"/>
  <c r="CA39" i="120"/>
  <c r="CA41" i="120"/>
  <c r="CD27" i="120"/>
  <c r="CA28" i="120"/>
  <c r="CB28" i="120"/>
  <c r="BX39" i="120"/>
  <c r="BY29" i="120"/>
  <c r="BY32" i="120"/>
  <c r="BZ32" i="120"/>
  <c r="BW35" i="120"/>
  <c r="CG48" i="88"/>
  <c r="CF52" i="88"/>
  <c r="CG52" i="88"/>
  <c r="CF54" i="88"/>
  <c r="CG54" i="88"/>
  <c r="CF42" i="88"/>
  <c r="CG31" i="88"/>
  <c r="BZ48" i="88"/>
  <c r="CA48" i="88"/>
  <c r="CB48" i="88"/>
  <c r="BZ50" i="88"/>
  <c r="CA50" i="88"/>
  <c r="CB50" i="88"/>
  <c r="BZ52" i="88"/>
  <c r="CA52" i="88"/>
  <c r="CB52" i="88"/>
  <c r="BZ54" i="88"/>
  <c r="CA54" i="88"/>
  <c r="CB54" i="88"/>
  <c r="BZ42" i="88"/>
  <c r="CA42" i="88"/>
  <c r="CB42" i="88"/>
  <c r="BZ44" i="88"/>
  <c r="CA44" i="88"/>
  <c r="CB44" i="88"/>
  <c r="BZ46" i="88"/>
  <c r="CA46" i="88"/>
  <c r="CB46" i="88"/>
  <c r="BZ27" i="88"/>
  <c r="CA27" i="88"/>
  <c r="CB27" i="88"/>
  <c r="BZ29" i="88"/>
  <c r="CA29" i="88"/>
  <c r="CB29" i="88"/>
  <c r="BZ31" i="88"/>
  <c r="CA31" i="88"/>
  <c r="CB31" i="88"/>
  <c r="CB25" i="88"/>
  <c r="CC25" i="88"/>
  <c r="Q22" i="94" l="1"/>
  <c r="R22" i="94"/>
  <c r="R32" i="94"/>
  <c r="R40" i="94"/>
  <c r="CB41" i="120"/>
  <c r="CB39" i="120"/>
  <c r="CB45" i="120"/>
  <c r="CG46" i="88"/>
  <c r="CG50" i="88"/>
  <c r="CF29" i="88"/>
  <c r="CG38" i="88"/>
  <c r="CE29" i="88"/>
  <c r="CE38" i="88"/>
  <c r="CD29" i="88"/>
  <c r="CG27" i="88"/>
  <c r="BZ25" i="88"/>
  <c r="CC31" i="88"/>
  <c r="CC29" i="88"/>
  <c r="CC27" i="88"/>
  <c r="CC46" i="88"/>
  <c r="CC44" i="88"/>
  <c r="CC42" i="88"/>
  <c r="CC54" i="88"/>
  <c r="CC52" i="88"/>
  <c r="CC50" i="88"/>
  <c r="CC48" i="88"/>
  <c r="CG32" i="88"/>
  <c r="CG28" i="88"/>
  <c r="CB32" i="88"/>
  <c r="CB30" i="88"/>
  <c r="CB28" i="88"/>
  <c r="CB26" i="88"/>
  <c r="CB45" i="88"/>
  <c r="CB43" i="88"/>
  <c r="CB55" i="88"/>
  <c r="CB53" i="88"/>
  <c r="CB51" i="88"/>
  <c r="CB49" i="88"/>
  <c r="CF30" i="88"/>
  <c r="CE32" i="88"/>
  <c r="CE26" i="88"/>
  <c r="CD30" i="88"/>
  <c r="BZ32" i="88"/>
  <c r="BZ28" i="88"/>
  <c r="BZ45" i="88"/>
  <c r="BZ53" i="88"/>
  <c r="BZ51" i="88"/>
  <c r="CC38" i="88"/>
  <c r="CG40" i="88"/>
  <c r="CG36" i="88"/>
  <c r="CG34" i="88"/>
  <c r="CF46" i="88"/>
  <c r="CF50" i="88"/>
  <c r="CF48" i="88"/>
  <c r="CA38" i="88"/>
  <c r="CE46" i="88"/>
  <c r="CE40" i="88"/>
  <c r="CE36" i="88"/>
  <c r="CE34" i="88"/>
  <c r="CE54" i="88"/>
  <c r="CE52" i="88"/>
  <c r="CE50" i="88"/>
  <c r="CE48" i="88"/>
  <c r="CA25" i="88"/>
  <c r="CD46" i="88"/>
  <c r="CD54" i="88"/>
  <c r="CD52" i="88"/>
  <c r="CD50" i="88"/>
  <c r="CD48" i="88"/>
  <c r="CC32" i="88"/>
  <c r="CC28" i="88"/>
  <c r="CC26" i="88"/>
  <c r="CC45" i="88"/>
  <c r="CC39" i="88"/>
  <c r="CC37" i="88"/>
  <c r="CC35" i="88"/>
  <c r="CC55" i="88"/>
  <c r="CC53" i="88"/>
  <c r="CC51" i="88"/>
  <c r="CC49" i="88"/>
  <c r="CG45" i="88"/>
  <c r="CG55" i="88"/>
  <c r="CG53" i="88"/>
  <c r="CG51" i="88"/>
  <c r="CG49" i="88"/>
  <c r="CF45" i="88"/>
  <c r="CF55" i="88"/>
  <c r="CF53" i="88"/>
  <c r="CF51" i="88"/>
  <c r="CF49" i="88"/>
  <c r="CA32" i="88"/>
  <c r="CA30" i="88"/>
  <c r="CA28" i="88"/>
  <c r="CA26" i="88"/>
  <c r="CA45" i="88"/>
  <c r="CA43" i="88"/>
  <c r="CA41" i="88"/>
  <c r="CA39" i="88"/>
  <c r="CA37" i="88"/>
  <c r="CA35" i="88"/>
  <c r="CA55" i="88"/>
  <c r="CA53" i="88"/>
  <c r="CA51" i="88"/>
  <c r="CA49" i="88"/>
  <c r="CE45" i="88"/>
  <c r="CE55" i="88"/>
  <c r="CE53" i="88"/>
  <c r="CE51" i="88"/>
  <c r="CE49" i="88"/>
  <c r="BZ30" i="88"/>
  <c r="BZ26" i="88"/>
  <c r="BZ55" i="88"/>
  <c r="BZ49" i="88"/>
  <c r="CD45" i="88"/>
  <c r="CD55" i="88"/>
  <c r="CD53" i="88"/>
  <c r="CD51" i="88"/>
  <c r="CD49" i="88"/>
  <c r="CC30" i="88"/>
  <c r="CC43" i="88"/>
  <c r="CC41" i="88"/>
  <c r="CG30" i="88"/>
  <c r="CG26" i="88"/>
  <c r="CG43" i="88"/>
  <c r="CG41" i="88"/>
  <c r="CG39" i="88"/>
  <c r="CG37" i="88"/>
  <c r="CG35" i="88"/>
  <c r="CB41" i="88"/>
  <c r="CB39" i="88"/>
  <c r="CB37" i="88"/>
  <c r="CB35" i="88"/>
  <c r="CF32" i="88"/>
  <c r="CF28" i="88"/>
  <c r="CF26" i="88"/>
  <c r="CF43" i="88"/>
  <c r="CF41" i="88"/>
  <c r="CF39" i="88"/>
  <c r="CF37" i="88"/>
  <c r="CF35" i="88"/>
  <c r="CE30" i="88"/>
  <c r="CE28" i="88"/>
  <c r="CE43" i="88"/>
  <c r="CE41" i="88"/>
  <c r="CE39" i="88"/>
  <c r="CE37" i="88"/>
  <c r="CE35" i="88"/>
  <c r="BZ43" i="88"/>
  <c r="BZ41" i="88"/>
  <c r="BZ39" i="88"/>
  <c r="BZ37" i="88"/>
  <c r="BZ35" i="88"/>
  <c r="CF25" i="88"/>
  <c r="CD32" i="88"/>
  <c r="CD28" i="88"/>
  <c r="CD26" i="88"/>
  <c r="CD43" i="88"/>
  <c r="CD41" i="88"/>
  <c r="CD39" i="88"/>
  <c r="CD37" i="88"/>
  <c r="CD35" i="88"/>
  <c r="CG25" i="88"/>
  <c r="CC40" i="88"/>
  <c r="CC36" i="88"/>
  <c r="CC34" i="88"/>
  <c r="CG42" i="88"/>
  <c r="CG29" i="88"/>
  <c r="CG44" i="88"/>
  <c r="CB40" i="88"/>
  <c r="CB38" i="88"/>
  <c r="CB36" i="88"/>
  <c r="CB34" i="88"/>
  <c r="CF44" i="88"/>
  <c r="CF31" i="88"/>
  <c r="CF27" i="88"/>
  <c r="CF40" i="88"/>
  <c r="CF38" i="88"/>
  <c r="CF36" i="88"/>
  <c r="CF34" i="88"/>
  <c r="CA40" i="88"/>
  <c r="CA36" i="88"/>
  <c r="CA34" i="88"/>
  <c r="CE31" i="88"/>
  <c r="CE27" i="88"/>
  <c r="CE44" i="88"/>
  <c r="CE42" i="88"/>
  <c r="BZ40" i="88"/>
  <c r="BZ38" i="88"/>
  <c r="BZ36" i="88"/>
  <c r="BZ34" i="88"/>
  <c r="CD31" i="88"/>
  <c r="CD27" i="88"/>
  <c r="CD44" i="88"/>
  <c r="CD42" i="88"/>
  <c r="CD40" i="88"/>
  <c r="CD38" i="88"/>
  <c r="CD36" i="88"/>
  <c r="CD34" i="88"/>
  <c r="CB40" i="120"/>
  <c r="BY26" i="120"/>
  <c r="BV42" i="120"/>
  <c r="CE32" i="120"/>
  <c r="CA42" i="120"/>
  <c r="BY30" i="120"/>
  <c r="BY28" i="120"/>
  <c r="BV27" i="120"/>
  <c r="BX42" i="120"/>
  <c r="BZ40" i="120"/>
  <c r="CD42" i="120"/>
  <c r="CD40" i="120"/>
  <c r="BW28" i="120"/>
  <c r="BY45" i="120"/>
  <c r="CC34" i="120"/>
  <c r="CC39" i="120"/>
  <c r="CC47" i="120"/>
  <c r="CF29" i="120"/>
  <c r="BX35" i="120"/>
  <c r="BW40" i="120"/>
  <c r="BV47" i="120"/>
  <c r="CA35" i="120"/>
  <c r="CA32" i="120"/>
  <c r="CA30" i="120"/>
  <c r="CF26" i="120"/>
  <c r="CG40" i="120"/>
  <c r="CE38" i="120"/>
  <c r="BV31" i="120"/>
  <c r="BX32" i="120"/>
  <c r="BV45" i="120"/>
  <c r="CG42" i="120"/>
  <c r="CA46" i="120"/>
  <c r="BZ35" i="120"/>
  <c r="BW26" i="120"/>
  <c r="BV40" i="120"/>
  <c r="BZ46" i="120"/>
  <c r="CD32" i="120"/>
  <c r="CD35" i="120"/>
  <c r="CD31" i="120"/>
  <c r="CF31" i="120"/>
  <c r="CG28" i="120"/>
  <c r="CF40" i="120"/>
  <c r="CG47" i="120"/>
  <c r="CE45" i="120"/>
  <c r="CF42" i="120"/>
  <c r="BY35" i="120"/>
  <c r="BW29" i="120"/>
  <c r="BZ39" i="120"/>
  <c r="CC46" i="120"/>
  <c r="CG33" i="120"/>
  <c r="CE31" i="120"/>
  <c r="CE40" i="120"/>
  <c r="CA40" i="120"/>
  <c r="BW32" i="120"/>
  <c r="BZ42" i="120"/>
  <c r="BY39" i="120"/>
  <c r="CB33" i="120"/>
  <c r="CB42" i="120"/>
  <c r="CB46" i="120"/>
  <c r="CF33" i="120"/>
  <c r="CE28" i="120"/>
  <c r="CG39" i="120"/>
  <c r="CE47" i="120"/>
  <c r="BX30" i="120"/>
  <c r="CA45" i="120"/>
  <c r="CG35" i="120"/>
  <c r="CF30" i="120"/>
  <c r="CE42" i="120"/>
  <c r="CF39" i="120"/>
  <c r="BW30" i="120"/>
  <c r="BV46" i="120"/>
  <c r="CD28" i="120"/>
  <c r="CD41" i="120"/>
  <c r="CD39" i="120"/>
  <c r="CE30" i="120"/>
  <c r="CG41" i="120"/>
  <c r="CF46" i="120"/>
  <c r="BW47" i="120"/>
  <c r="BZ34" i="120"/>
  <c r="BW33" i="120"/>
  <c r="BW42" i="120"/>
  <c r="CC28" i="120"/>
  <c r="CC26" i="120"/>
  <c r="CC45" i="120"/>
  <c r="CF32" i="120"/>
  <c r="CF41" i="120"/>
  <c r="CE46" i="120"/>
  <c r="BX45" i="120"/>
  <c r="BZ29" i="120"/>
  <c r="BX40" i="120"/>
  <c r="CB26" i="120"/>
  <c r="CE29" i="120"/>
  <c r="CG26" i="120"/>
  <c r="CE41" i="120"/>
  <c r="BX28" i="120"/>
  <c r="BX33" i="120"/>
  <c r="BV30" i="120"/>
  <c r="BV39" i="120"/>
  <c r="CC36" i="120"/>
  <c r="CC41" i="120"/>
  <c r="BV33" i="120"/>
  <c r="BX26" i="120"/>
  <c r="BV25" i="120"/>
  <c r="BW36" i="120"/>
  <c r="BY34" i="120"/>
  <c r="BX31" i="120"/>
  <c r="CB35" i="120"/>
  <c r="CB36" i="120"/>
  <c r="CB34" i="120"/>
  <c r="CG34" i="120"/>
  <c r="CG45" i="120"/>
  <c r="BX44" i="120"/>
  <c r="BZ31" i="120"/>
  <c r="CD46" i="120"/>
  <c r="CD26" i="120"/>
  <c r="CD45" i="120"/>
  <c r="BW39" i="120"/>
  <c r="BX36" i="120"/>
  <c r="BZ26" i="120"/>
  <c r="BZ45" i="120"/>
  <c r="CE35" i="120"/>
  <c r="CE27" i="120"/>
  <c r="CG38" i="120"/>
  <c r="CE39" i="120"/>
  <c r="BZ38" i="120"/>
  <c r="BV36" i="120"/>
  <c r="BW45" i="120"/>
  <c r="BX34" i="120"/>
  <c r="BW31" i="120"/>
  <c r="BV28" i="120"/>
  <c r="BZ41" i="120"/>
  <c r="CA26" i="120"/>
  <c r="CA33" i="120"/>
  <c r="CA44" i="120"/>
  <c r="CA36" i="120"/>
  <c r="CA34" i="120"/>
  <c r="CE26" i="120"/>
  <c r="CF34" i="120"/>
  <c r="CG31" i="120"/>
  <c r="CF45" i="120"/>
  <c r="BY36" i="120"/>
  <c r="BW34" i="120"/>
  <c r="BZ27" i="120"/>
  <c r="CD30" i="120"/>
  <c r="CD33" i="120"/>
  <c r="CG36" i="120"/>
  <c r="CC35" i="120"/>
  <c r="BZ28" i="120"/>
  <c r="CD47" i="120"/>
  <c r="CF35" i="120"/>
  <c r="CC44" i="120"/>
  <c r="BX29" i="120"/>
  <c r="CD34" i="120"/>
  <c r="CE34" i="120"/>
  <c r="BW41" i="120"/>
  <c r="BV38" i="120"/>
  <c r="BV34" i="120"/>
  <c r="BZ30" i="120"/>
  <c r="BY27" i="120"/>
  <c r="BV26" i="120"/>
  <c r="BX41" i="120"/>
  <c r="BW38" i="120"/>
  <c r="CD25" i="120"/>
  <c r="CC32" i="120"/>
  <c r="CC30" i="120"/>
  <c r="CC33" i="120"/>
  <c r="CC31" i="120"/>
  <c r="CC27" i="120"/>
  <c r="CC42" i="120"/>
  <c r="CC40" i="120"/>
  <c r="CG30" i="120"/>
  <c r="CF36" i="120"/>
  <c r="CF28" i="120"/>
  <c r="BW44" i="120"/>
  <c r="CD36" i="120"/>
  <c r="BZ33" i="120"/>
  <c r="CB32" i="120"/>
  <c r="CC25" i="120"/>
  <c r="CB31" i="120"/>
  <c r="CB27" i="120"/>
  <c r="CB38" i="120"/>
  <c r="CE36" i="120"/>
  <c r="BY46" i="120"/>
  <c r="BV32" i="120"/>
  <c r="BX47" i="120"/>
  <c r="BV35" i="120"/>
  <c r="CF44" i="120"/>
  <c r="CF27" i="120"/>
  <c r="BY31" i="120"/>
  <c r="BY40" i="120"/>
  <c r="BY41" i="120"/>
  <c r="BY44" i="120"/>
  <c r="BX27" i="120"/>
  <c r="BX46" i="120"/>
  <c r="CB30" i="120"/>
  <c r="CB47" i="120"/>
  <c r="BY47" i="120"/>
  <c r="BZ36" i="120"/>
  <c r="BY33" i="120"/>
  <c r="BW27" i="120"/>
  <c r="BY42" i="120"/>
  <c r="BV41" i="120"/>
  <c r="BZ47" i="120"/>
  <c r="BW46" i="120"/>
  <c r="CA47" i="120"/>
  <c r="CB25" i="120"/>
  <c r="CA31" i="120"/>
  <c r="CA27" i="120"/>
  <c r="CA38" i="120"/>
  <c r="CG32" i="120"/>
  <c r="CF47" i="120"/>
  <c r="CG44" i="120"/>
  <c r="CG27" i="120"/>
  <c r="CG46" i="120"/>
  <c r="CE44" i="120"/>
  <c r="CA33" i="88"/>
  <c r="CG33" i="88"/>
  <c r="Z22" i="94" l="1"/>
  <c r="CD33" i="88"/>
  <c r="BZ47" i="88"/>
  <c r="CD47" i="88"/>
  <c r="CG47" i="88"/>
  <c r="CG24" i="88"/>
  <c r="CC33" i="88"/>
  <c r="CB33" i="88"/>
  <c r="CE24" i="88"/>
  <c r="BZ24" i="88"/>
  <c r="CF47" i="88"/>
  <c r="CF24" i="88"/>
  <c r="CD25" i="88"/>
  <c r="BZ33" i="88"/>
  <c r="CA47" i="88"/>
  <c r="CF33" i="88"/>
  <c r="CD24" i="88"/>
  <c r="CA24" i="88"/>
  <c r="CB24" i="88"/>
  <c r="CE47" i="88"/>
  <c r="CB47" i="88"/>
  <c r="CE33" i="88"/>
  <c r="CC24" i="88"/>
  <c r="CC47" i="88"/>
  <c r="CE25" i="88"/>
  <c r="CD44" i="120"/>
  <c r="CC38" i="120"/>
  <c r="BZ25" i="120"/>
  <c r="CG25" i="120"/>
  <c r="BZ44" i="120"/>
  <c r="CE25" i="120"/>
  <c r="BY25" i="120"/>
  <c r="BX25" i="120"/>
  <c r="BV44" i="120"/>
  <c r="BW25" i="120"/>
  <c r="CF25" i="120"/>
  <c r="CB44" i="120"/>
  <c r="CD38" i="120"/>
  <c r="CA25" i="120"/>
  <c r="BX38" i="120"/>
  <c r="BY38" i="120"/>
  <c r="CF38" i="120"/>
  <c r="BV35" i="88"/>
  <c r="BW35" i="88"/>
  <c r="BX35" i="88"/>
  <c r="BY35" i="88"/>
  <c r="BV36" i="88"/>
  <c r="BW36" i="88"/>
  <c r="BX36" i="88"/>
  <c r="BY36" i="88"/>
  <c r="BV37" i="88"/>
  <c r="BW37" i="88"/>
  <c r="BX37" i="88"/>
  <c r="BY37" i="88"/>
  <c r="BV38" i="88"/>
  <c r="BW38" i="88"/>
  <c r="BX38" i="88"/>
  <c r="BY38" i="88"/>
  <c r="BV39" i="88"/>
  <c r="BW39" i="88"/>
  <c r="BX39" i="88"/>
  <c r="BY39" i="88"/>
  <c r="BV40" i="88"/>
  <c r="BW40" i="88"/>
  <c r="BX40" i="88"/>
  <c r="BY40" i="88"/>
  <c r="BV41" i="88"/>
  <c r="BW41" i="88"/>
  <c r="BX41" i="88"/>
  <c r="BY41" i="88"/>
  <c r="BV42" i="88"/>
  <c r="BW42" i="88"/>
  <c r="BX42" i="88"/>
  <c r="BY42" i="88"/>
  <c r="BV43" i="88"/>
  <c r="BW43" i="88"/>
  <c r="BX43" i="88"/>
  <c r="BY43" i="88"/>
  <c r="BV44" i="88"/>
  <c r="BW44" i="88"/>
  <c r="BX44" i="88"/>
  <c r="BY44" i="88"/>
  <c r="BV45" i="88"/>
  <c r="BW45" i="88"/>
  <c r="BX45" i="88"/>
  <c r="BY45" i="88"/>
  <c r="BV46" i="88"/>
  <c r="BW46" i="88"/>
  <c r="BX46" i="88"/>
  <c r="BY46" i="88"/>
  <c r="BV55" i="88"/>
  <c r="BW55" i="88"/>
  <c r="BX55" i="88"/>
  <c r="BY55" i="88"/>
  <c r="BV49" i="88"/>
  <c r="BW49" i="88"/>
  <c r="BX49" i="88"/>
  <c r="BY49" i="88"/>
  <c r="BV50" i="88"/>
  <c r="BW50" i="88"/>
  <c r="BX50" i="88"/>
  <c r="BY50" i="88"/>
  <c r="BV51" i="88"/>
  <c r="BW51" i="88"/>
  <c r="BX51" i="88"/>
  <c r="BY51" i="88"/>
  <c r="BV52" i="88"/>
  <c r="BW52" i="88"/>
  <c r="BX52" i="88"/>
  <c r="BY52" i="88"/>
  <c r="BV53" i="88"/>
  <c r="BW53" i="88"/>
  <c r="BX53" i="88"/>
  <c r="BY53" i="88"/>
  <c r="BV54" i="88"/>
  <c r="BW54" i="88"/>
  <c r="BX54" i="88"/>
  <c r="BY54" i="88"/>
  <c r="BV48" i="88"/>
  <c r="BW48" i="88"/>
  <c r="BX48" i="88"/>
  <c r="BX34" i="88"/>
  <c r="BY34" i="88"/>
  <c r="BV26" i="88"/>
  <c r="BW26" i="88"/>
  <c r="BX26" i="88"/>
  <c r="BY26" i="88"/>
  <c r="BV27" i="88"/>
  <c r="BW27" i="88"/>
  <c r="BX27" i="88"/>
  <c r="BY27" i="88"/>
  <c r="BV28" i="88"/>
  <c r="BW28" i="88"/>
  <c r="BX28" i="88"/>
  <c r="BY28" i="88"/>
  <c r="BV29" i="88"/>
  <c r="BW29" i="88"/>
  <c r="BX29" i="88"/>
  <c r="BY29" i="88"/>
  <c r="BV30" i="88"/>
  <c r="BW30" i="88"/>
  <c r="BX30" i="88"/>
  <c r="BY30" i="88"/>
  <c r="BV31" i="88"/>
  <c r="BW31" i="88"/>
  <c r="BX31" i="88"/>
  <c r="BY31" i="88"/>
  <c r="BV32" i="88"/>
  <c r="BW32" i="88"/>
  <c r="BX32" i="88"/>
  <c r="BY32" i="88"/>
  <c r="AD13" i="177"/>
  <c r="M13" i="88"/>
  <c r="M14" i="88"/>
  <c r="M15" i="88"/>
  <c r="H13" i="88"/>
  <c r="H14" i="88"/>
  <c r="H15" i="88"/>
  <c r="AQ15" i="88"/>
  <c r="AQ14" i="88"/>
  <c r="AQ13" i="88"/>
  <c r="AL15" i="88"/>
  <c r="AL14" i="88"/>
  <c r="AL13" i="88"/>
  <c r="AG15" i="88"/>
  <c r="AG14" i="88"/>
  <c r="AG13" i="88"/>
  <c r="AB15" i="88"/>
  <c r="AB14" i="88"/>
  <c r="AB13" i="88"/>
  <c r="W15" i="88"/>
  <c r="W14" i="88"/>
  <c r="W13" i="88"/>
  <c r="R15" i="88"/>
  <c r="R14" i="88"/>
  <c r="R13" i="88"/>
  <c r="C15" i="88"/>
  <c r="C14" i="88"/>
  <c r="C13" i="88"/>
  <c r="N13" i="88"/>
  <c r="O13" i="88"/>
  <c r="P13" i="88"/>
  <c r="Q13" i="88"/>
  <c r="S13" i="88"/>
  <c r="BE13" i="88" s="1"/>
  <c r="T13" i="88"/>
  <c r="U13" i="88"/>
  <c r="V13" i="88"/>
  <c r="X13" i="88"/>
  <c r="Y13" i="88"/>
  <c r="Z13" i="88"/>
  <c r="AA13" i="88"/>
  <c r="AC13" i="88"/>
  <c r="AD13" i="88"/>
  <c r="AE13" i="88"/>
  <c r="AF13" i="88"/>
  <c r="AH13" i="88"/>
  <c r="AI13" i="88"/>
  <c r="AJ13" i="88"/>
  <c r="AK13" i="88"/>
  <c r="AM13" i="88"/>
  <c r="AN13" i="88"/>
  <c r="AO13" i="88"/>
  <c r="AP13" i="88"/>
  <c r="AR13" i="88"/>
  <c r="AS13" i="88"/>
  <c r="AT13" i="88"/>
  <c r="AU13" i="88"/>
  <c r="I14" i="88"/>
  <c r="J14" i="88"/>
  <c r="K14" i="88"/>
  <c r="L14" i="88"/>
  <c r="N14" i="88"/>
  <c r="O14" i="88"/>
  <c r="P14" i="88"/>
  <c r="Q14" i="88"/>
  <c r="S14" i="88"/>
  <c r="T14" i="88"/>
  <c r="U14" i="88"/>
  <c r="V14" i="88"/>
  <c r="X14" i="88"/>
  <c r="Y14" i="88"/>
  <c r="Z14" i="88"/>
  <c r="AA14" i="88"/>
  <c r="AC14" i="88"/>
  <c r="AD14" i="88"/>
  <c r="AE14" i="88"/>
  <c r="AF14" i="88"/>
  <c r="AH14" i="88"/>
  <c r="AI14" i="88"/>
  <c r="AJ14" i="88"/>
  <c r="AK14" i="88"/>
  <c r="AM14" i="88"/>
  <c r="AN14" i="88"/>
  <c r="AO14" i="88"/>
  <c r="AP14" i="88"/>
  <c r="BT14" i="88" s="1"/>
  <c r="AR14" i="88"/>
  <c r="AS14" i="88"/>
  <c r="AT14" i="88"/>
  <c r="AU14" i="88"/>
  <c r="I15" i="88"/>
  <c r="J15" i="88"/>
  <c r="K15" i="88"/>
  <c r="L15" i="88"/>
  <c r="N15" i="88"/>
  <c r="O15" i="88"/>
  <c r="P15" i="88"/>
  <c r="Q15" i="88"/>
  <c r="S15" i="88"/>
  <c r="T15" i="88"/>
  <c r="U15" i="88"/>
  <c r="V15" i="88"/>
  <c r="X15" i="88"/>
  <c r="Y15" i="88"/>
  <c r="Z15" i="88"/>
  <c r="AA15" i="88"/>
  <c r="AC15" i="88"/>
  <c r="AD15" i="88"/>
  <c r="AE15" i="88"/>
  <c r="AF15" i="88"/>
  <c r="AH15" i="88"/>
  <c r="AI15" i="88"/>
  <c r="AJ15" i="88"/>
  <c r="AK15" i="88"/>
  <c r="AM15" i="88"/>
  <c r="AN15" i="88"/>
  <c r="AO15" i="88"/>
  <c r="BS15" i="88" s="1"/>
  <c r="AP15" i="88"/>
  <c r="AR15" i="88"/>
  <c r="AS15" i="88"/>
  <c r="AT15" i="88"/>
  <c r="AU15" i="88"/>
  <c r="AQ15" i="177"/>
  <c r="AQ14" i="177"/>
  <c r="AQ13" i="177"/>
  <c r="AL15" i="177"/>
  <c r="AL14" i="177"/>
  <c r="AL13" i="177"/>
  <c r="AG15" i="177"/>
  <c r="AG14" i="177"/>
  <c r="AG13" i="177"/>
  <c r="AB15" i="177"/>
  <c r="AB14" i="177"/>
  <c r="AB13" i="177"/>
  <c r="W15" i="177"/>
  <c r="W14" i="177"/>
  <c r="W13" i="177"/>
  <c r="R15" i="177"/>
  <c r="R14" i="177"/>
  <c r="R13" i="177"/>
  <c r="M15" i="177"/>
  <c r="M14" i="177"/>
  <c r="M13" i="177"/>
  <c r="H15" i="177"/>
  <c r="H14" i="177"/>
  <c r="H13" i="177"/>
  <c r="C15" i="177"/>
  <c r="C14" i="177"/>
  <c r="C13" i="177"/>
  <c r="AG25" i="75"/>
  <c r="AG24" i="75"/>
  <c r="AG23" i="75"/>
  <c r="AE25" i="75"/>
  <c r="AE24" i="75"/>
  <c r="AE23" i="75"/>
  <c r="BT15" i="88" l="1"/>
  <c r="BD14" i="88"/>
  <c r="BF13" i="88"/>
  <c r="BH13" i="88"/>
  <c r="BG13" i="88"/>
  <c r="BT13" i="88"/>
  <c r="BS13" i="88"/>
  <c r="BR13" i="88"/>
  <c r="BQ13" i="88"/>
  <c r="BI14" i="88"/>
  <c r="BL14" i="88"/>
  <c r="BK14" i="88"/>
  <c r="BJ14" i="88"/>
  <c r="CB25" i="177"/>
  <c r="CD25" i="177"/>
  <c r="BN14" i="88"/>
  <c r="BM14" i="88"/>
  <c r="BH15" i="88"/>
  <c r="BD15" i="88"/>
  <c r="BG15" i="88"/>
  <c r="BC15" i="88"/>
  <c r="BF15" i="88"/>
  <c r="BB15" i="88"/>
  <c r="BE15" i="88"/>
  <c r="BA15" i="88"/>
  <c r="BP14" i="88"/>
  <c r="CG14" i="88" s="1"/>
  <c r="BY30" i="177"/>
  <c r="BY28" i="177"/>
  <c r="BY26" i="177"/>
  <c r="BV25" i="177"/>
  <c r="BX25" i="177"/>
  <c r="BX31" i="177"/>
  <c r="BW29" i="177"/>
  <c r="BW27" i="177"/>
  <c r="BX42" i="177"/>
  <c r="BX49" i="177"/>
  <c r="CB29" i="177"/>
  <c r="CB27" i="177"/>
  <c r="CB37" i="177"/>
  <c r="CB35" i="177"/>
  <c r="CB46" i="177"/>
  <c r="CB44" i="177"/>
  <c r="CB42" i="177"/>
  <c r="CB40" i="177"/>
  <c r="CB55" i="177"/>
  <c r="CB53" i="177"/>
  <c r="CB51" i="177"/>
  <c r="CB49" i="177"/>
  <c r="CF31" i="177"/>
  <c r="CF29" i="177"/>
  <c r="CF27" i="177"/>
  <c r="CF37" i="177"/>
  <c r="CF35" i="177"/>
  <c r="CF46" i="177"/>
  <c r="CF44" i="177"/>
  <c r="CF42" i="177"/>
  <c r="CF40" i="177"/>
  <c r="CF55" i="177"/>
  <c r="CF53" i="177"/>
  <c r="CF51" i="177"/>
  <c r="CF49" i="177"/>
  <c r="BW31" i="177"/>
  <c r="BV29" i="177"/>
  <c r="BV27" i="177"/>
  <c r="BW36" i="177"/>
  <c r="BW46" i="177"/>
  <c r="BW44" i="177"/>
  <c r="BW42" i="177"/>
  <c r="BW40" i="177"/>
  <c r="BW55" i="177"/>
  <c r="BW53" i="177"/>
  <c r="BW51" i="177"/>
  <c r="BW49" i="177"/>
  <c r="CA31" i="177"/>
  <c r="CA29" i="177"/>
  <c r="CA27" i="177"/>
  <c r="CA37" i="177"/>
  <c r="CA35" i="177"/>
  <c r="CA46" i="177"/>
  <c r="CA44" i="177"/>
  <c r="CA42" i="177"/>
  <c r="CA40" i="177"/>
  <c r="CA55" i="177"/>
  <c r="CA53" i="177"/>
  <c r="CA51" i="177"/>
  <c r="CA49" i="177"/>
  <c r="CE31" i="177"/>
  <c r="CE29" i="177"/>
  <c r="CE27" i="177"/>
  <c r="CE37" i="177"/>
  <c r="CE35" i="177"/>
  <c r="CE46" i="177"/>
  <c r="CE44" i="177"/>
  <c r="CE42" i="177"/>
  <c r="CE40" i="177"/>
  <c r="CE55" i="177"/>
  <c r="CE53" i="177"/>
  <c r="CE51" i="177"/>
  <c r="CE49" i="177"/>
  <c r="CC25" i="177"/>
  <c r="BX30" i="177"/>
  <c r="BX28" i="177"/>
  <c r="BX26" i="177"/>
  <c r="BY37" i="177"/>
  <c r="BY35" i="177"/>
  <c r="BY45" i="177"/>
  <c r="BY43" i="177"/>
  <c r="BY41" i="177"/>
  <c r="BY39" i="177"/>
  <c r="BY54" i="177"/>
  <c r="BY52" i="177"/>
  <c r="BY50" i="177"/>
  <c r="BY48" i="177"/>
  <c r="CC30" i="177"/>
  <c r="CC28" i="177"/>
  <c r="CC26" i="177"/>
  <c r="CC36" i="177"/>
  <c r="CC34" i="177"/>
  <c r="CC45" i="177"/>
  <c r="CC43" i="177"/>
  <c r="CC41" i="177"/>
  <c r="CC39" i="177"/>
  <c r="CC54" i="177"/>
  <c r="CC52" i="177"/>
  <c r="CC50" i="177"/>
  <c r="CC48" i="177"/>
  <c r="CG30" i="177"/>
  <c r="CG28" i="177"/>
  <c r="CG26" i="177"/>
  <c r="CG36" i="177"/>
  <c r="CG34" i="177"/>
  <c r="CG45" i="177"/>
  <c r="CG43" i="177"/>
  <c r="CG41" i="177"/>
  <c r="CG39" i="177"/>
  <c r="CG54" i="177"/>
  <c r="CG52" i="177"/>
  <c r="CG50" i="177"/>
  <c r="CG48" i="177"/>
  <c r="BX44" i="177"/>
  <c r="BX53" i="177"/>
  <c r="CB31" i="177"/>
  <c r="BV36" i="177"/>
  <c r="BV40" i="177"/>
  <c r="BV49" i="177"/>
  <c r="BZ29" i="177"/>
  <c r="BZ35" i="177"/>
  <c r="BZ42" i="177"/>
  <c r="BZ53" i="177"/>
  <c r="CD31" i="177"/>
  <c r="CD37" i="177"/>
  <c r="CD44" i="177"/>
  <c r="CD55" i="177"/>
  <c r="CD51" i="177"/>
  <c r="BY25" i="177"/>
  <c r="BZ25" i="177"/>
  <c r="BW30" i="177"/>
  <c r="BW28" i="177"/>
  <c r="BW26" i="177"/>
  <c r="BX37" i="177"/>
  <c r="BX35" i="177"/>
  <c r="BX45" i="177"/>
  <c r="BX43" i="177"/>
  <c r="BX41" i="177"/>
  <c r="BX39" i="177"/>
  <c r="BX54" i="177"/>
  <c r="BX52" i="177"/>
  <c r="BX50" i="177"/>
  <c r="BX48" i="177"/>
  <c r="CB30" i="177"/>
  <c r="CB28" i="177"/>
  <c r="CB26" i="177"/>
  <c r="CB36" i="177"/>
  <c r="CB34" i="177"/>
  <c r="CB45" i="177"/>
  <c r="CB43" i="177"/>
  <c r="CB41" i="177"/>
  <c r="CB39" i="177"/>
  <c r="CB54" i="177"/>
  <c r="CB52" i="177"/>
  <c r="CB50" i="177"/>
  <c r="CB48" i="177"/>
  <c r="CF30" i="177"/>
  <c r="CF28" i="177"/>
  <c r="CF26" i="177"/>
  <c r="CF36" i="177"/>
  <c r="CF34" i="177"/>
  <c r="CF45" i="177"/>
  <c r="CF43" i="177"/>
  <c r="CF41" i="177"/>
  <c r="CF39" i="177"/>
  <c r="CF54" i="177"/>
  <c r="CF52" i="177"/>
  <c r="CF50" i="177"/>
  <c r="CF48" i="177"/>
  <c r="BX36" i="177"/>
  <c r="BX40" i="177"/>
  <c r="BV46" i="177"/>
  <c r="BV53" i="177"/>
  <c r="CA25" i="177"/>
  <c r="CG25" i="177"/>
  <c r="BV30" i="177"/>
  <c r="BV28" i="177"/>
  <c r="BV26" i="177"/>
  <c r="BW37" i="177"/>
  <c r="BW35" i="177"/>
  <c r="BW45" i="177"/>
  <c r="BW43" i="177"/>
  <c r="BW41" i="177"/>
  <c r="BW39" i="177"/>
  <c r="BW54" i="177"/>
  <c r="BW52" i="177"/>
  <c r="BW50" i="177"/>
  <c r="BW48" i="177"/>
  <c r="CA30" i="177"/>
  <c r="CA28" i="177"/>
  <c r="CA26" i="177"/>
  <c r="CA36" i="177"/>
  <c r="CA34" i="177"/>
  <c r="CA45" i="177"/>
  <c r="CA43" i="177"/>
  <c r="CA41" i="177"/>
  <c r="CA39" i="177"/>
  <c r="CA54" i="177"/>
  <c r="CA52" i="177"/>
  <c r="CA50" i="177"/>
  <c r="CA48" i="177"/>
  <c r="CE30" i="177"/>
  <c r="CE28" i="177"/>
  <c r="CE26" i="177"/>
  <c r="CE36" i="177"/>
  <c r="CE34" i="177"/>
  <c r="CE45" i="177"/>
  <c r="CE43" i="177"/>
  <c r="CE41" i="177"/>
  <c r="CE39" i="177"/>
  <c r="CE54" i="177"/>
  <c r="CE52" i="177"/>
  <c r="CE50" i="177"/>
  <c r="CE48" i="177"/>
  <c r="BX34" i="177"/>
  <c r="BX55" i="177"/>
  <c r="BV44" i="177"/>
  <c r="BV55" i="177"/>
  <c r="BZ27" i="177"/>
  <c r="BZ46" i="177"/>
  <c r="BZ40" i="177"/>
  <c r="BZ51" i="177"/>
  <c r="CD35" i="177"/>
  <c r="CD40" i="177"/>
  <c r="BW25" i="177"/>
  <c r="CF25" i="177"/>
  <c r="BY29" i="177"/>
  <c r="BY27" i="177"/>
  <c r="BV31" i="177"/>
  <c r="BV37" i="177"/>
  <c r="BV35" i="177"/>
  <c r="BV45" i="177"/>
  <c r="BV43" i="177"/>
  <c r="BV41" i="177"/>
  <c r="BV39" i="177"/>
  <c r="BV54" i="177"/>
  <c r="BV52" i="177"/>
  <c r="BV50" i="177"/>
  <c r="BV48" i="177"/>
  <c r="BZ30" i="177"/>
  <c r="BZ28" i="177"/>
  <c r="BZ26" i="177"/>
  <c r="BZ36" i="177"/>
  <c r="BZ34" i="177"/>
  <c r="BZ45" i="177"/>
  <c r="BZ43" i="177"/>
  <c r="BZ41" i="177"/>
  <c r="BZ39" i="177"/>
  <c r="BZ54" i="177"/>
  <c r="BZ52" i="177"/>
  <c r="BZ50" i="177"/>
  <c r="BZ48" i="177"/>
  <c r="CD30" i="177"/>
  <c r="CD28" i="177"/>
  <c r="CD26" i="177"/>
  <c r="CD36" i="177"/>
  <c r="CD34" i="177"/>
  <c r="CD45" i="177"/>
  <c r="CD43" i="177"/>
  <c r="CD41" i="177"/>
  <c r="CD39" i="177"/>
  <c r="CD54" i="177"/>
  <c r="CD52" i="177"/>
  <c r="CD50" i="177"/>
  <c r="CD48" i="177"/>
  <c r="BX46" i="177"/>
  <c r="BX51" i="177"/>
  <c r="BV34" i="177"/>
  <c r="BV42" i="177"/>
  <c r="BV51" i="177"/>
  <c r="BZ31" i="177"/>
  <c r="BZ37" i="177"/>
  <c r="BZ44" i="177"/>
  <c r="BZ55" i="177"/>
  <c r="BZ49" i="177"/>
  <c r="CD29" i="177"/>
  <c r="CD27" i="177"/>
  <c r="CD46" i="177"/>
  <c r="CD42" i="177"/>
  <c r="CD53" i="177"/>
  <c r="CD49" i="177"/>
  <c r="BY31" i="177"/>
  <c r="BX29" i="177"/>
  <c r="BX27" i="177"/>
  <c r="BY34" i="177"/>
  <c r="BY36" i="177"/>
  <c r="BY46" i="177"/>
  <c r="BY44" i="177"/>
  <c r="BY42" i="177"/>
  <c r="BY40" i="177"/>
  <c r="BY55" i="177"/>
  <c r="BY53" i="177"/>
  <c r="BY51" i="177"/>
  <c r="BY49" i="177"/>
  <c r="CC31" i="177"/>
  <c r="CC29" i="177"/>
  <c r="CC27" i="177"/>
  <c r="CC37" i="177"/>
  <c r="CC35" i="177"/>
  <c r="CC46" i="177"/>
  <c r="CC44" i="177"/>
  <c r="CC42" i="177"/>
  <c r="CC40" i="177"/>
  <c r="CC55" i="177"/>
  <c r="CC53" i="177"/>
  <c r="CC51" i="177"/>
  <c r="CC49" i="177"/>
  <c r="CG31" i="177"/>
  <c r="CG29" i="177"/>
  <c r="CG27" i="177"/>
  <c r="CG37" i="177"/>
  <c r="CG35" i="177"/>
  <c r="CG46" i="177"/>
  <c r="CG44" i="177"/>
  <c r="CG42" i="177"/>
  <c r="CG40" i="177"/>
  <c r="CG55" i="177"/>
  <c r="CG53" i="177"/>
  <c r="CG51" i="177"/>
  <c r="CG49" i="177"/>
  <c r="BO13" i="88"/>
  <c r="BM13" i="88"/>
  <c r="BH14" i="88"/>
  <c r="BF14" i="88"/>
  <c r="BR15" i="88"/>
  <c r="BR14" i="88"/>
  <c r="BQ15" i="88"/>
  <c r="BO15" i="88"/>
  <c r="CF15" i="88" s="1"/>
  <c r="BK15" i="88"/>
  <c r="BI15" i="88"/>
  <c r="BP15" i="88"/>
  <c r="CG15" i="88" s="1"/>
  <c r="BL15" i="88"/>
  <c r="BQ14" i="88"/>
  <c r="BE14" i="88"/>
  <c r="BA14" i="88"/>
  <c r="BV34" i="88"/>
  <c r="BY48" i="88"/>
  <c r="BV25" i="88"/>
  <c r="BN15" i="88"/>
  <c r="BJ15" i="88"/>
  <c r="BO14" i="88"/>
  <c r="BP13" i="88"/>
  <c r="BL13" i="88"/>
  <c r="BM15" i="88"/>
  <c r="BK13" i="88"/>
  <c r="BN13" i="88"/>
  <c r="BJ13" i="88"/>
  <c r="BI13" i="88"/>
  <c r="BZ13" i="88" s="1"/>
  <c r="BS14" i="88"/>
  <c r="BG14" i="88"/>
  <c r="CB14" i="88" s="1"/>
  <c r="BC14" i="88"/>
  <c r="BB14" i="88"/>
  <c r="BX25" i="88"/>
  <c r="BW34" i="88"/>
  <c r="CB37" i="120"/>
  <c r="CD43" i="120"/>
  <c r="CD24" i="120"/>
  <c r="BW43" i="120"/>
  <c r="CE37" i="120"/>
  <c r="BW24" i="120"/>
  <c r="BX24" i="120"/>
  <c r="CE43" i="120"/>
  <c r="BX37" i="120"/>
  <c r="BY37" i="120"/>
  <c r="CA43" i="120"/>
  <c r="BV43" i="120"/>
  <c r="BX13" i="120"/>
  <c r="CA37" i="120"/>
  <c r="CD37" i="120"/>
  <c r="CG37" i="120"/>
  <c r="BW14" i="120"/>
  <c r="CG43" i="120"/>
  <c r="BW34" i="177"/>
  <c r="CE25" i="177"/>
  <c r="AE13" i="177"/>
  <c r="AU14" i="177"/>
  <c r="P13" i="177"/>
  <c r="AT13" i="177"/>
  <c r="Q14" i="177"/>
  <c r="AC13" i="177"/>
  <c r="AF13" i="177"/>
  <c r="N13" i="177"/>
  <c r="AR13" i="177"/>
  <c r="AF15" i="177"/>
  <c r="Q13" i="177"/>
  <c r="AU13" i="177"/>
  <c r="P14" i="177"/>
  <c r="AE15" i="177"/>
  <c r="AT14" i="177"/>
  <c r="O14" i="177"/>
  <c r="O15" i="177"/>
  <c r="AD14" i="177"/>
  <c r="AD15" i="177"/>
  <c r="AS14" i="177"/>
  <c r="AS15" i="177"/>
  <c r="O13" i="177"/>
  <c r="AS13" i="177"/>
  <c r="N14" i="177"/>
  <c r="N15" i="177"/>
  <c r="AC14" i="177"/>
  <c r="AC15" i="177"/>
  <c r="AR14" i="177"/>
  <c r="AR15" i="177"/>
  <c r="Q15" i="177"/>
  <c r="AF14" i="177"/>
  <c r="AU15" i="177"/>
  <c r="P15" i="177"/>
  <c r="AE14" i="177"/>
  <c r="AT15" i="177"/>
  <c r="O14" i="112"/>
  <c r="Q23" i="19"/>
  <c r="Q24" i="19"/>
  <c r="Q25" i="19"/>
  <c r="Q26" i="19"/>
  <c r="Q27" i="19"/>
  <c r="Q28" i="19"/>
  <c r="Q29" i="19"/>
  <c r="Q30" i="19"/>
  <c r="Q31" i="19"/>
  <c r="Q32" i="19"/>
  <c r="Q33" i="19"/>
  <c r="Q34" i="19"/>
  <c r="Q36" i="19"/>
  <c r="Q37" i="19"/>
  <c r="Q38" i="19"/>
  <c r="Q39" i="19"/>
  <c r="Q40" i="19"/>
  <c r="Q41" i="19"/>
  <c r="Q42" i="19"/>
  <c r="Q43" i="19"/>
  <c r="Q44" i="19"/>
  <c r="Q45" i="19"/>
  <c r="Q46" i="19"/>
  <c r="Q47" i="19"/>
  <c r="Q48" i="19"/>
  <c r="Q49" i="19"/>
  <c r="Q22" i="19"/>
  <c r="N23" i="19"/>
  <c r="N24" i="19"/>
  <c r="N25" i="19"/>
  <c r="N26" i="19"/>
  <c r="N27" i="19"/>
  <c r="N28" i="19"/>
  <c r="N29" i="19"/>
  <c r="N30" i="19"/>
  <c r="N31" i="19"/>
  <c r="N32" i="19"/>
  <c r="N33" i="19"/>
  <c r="N34" i="19"/>
  <c r="N36" i="19"/>
  <c r="N37" i="19"/>
  <c r="N38" i="19"/>
  <c r="N39" i="19"/>
  <c r="N40" i="19"/>
  <c r="N41" i="19"/>
  <c r="N42" i="19"/>
  <c r="N43" i="19"/>
  <c r="N44" i="19"/>
  <c r="N45" i="19"/>
  <c r="N46" i="19"/>
  <c r="N47" i="19"/>
  <c r="N48" i="19"/>
  <c r="N49" i="19"/>
  <c r="N22" i="19"/>
  <c r="K23" i="19"/>
  <c r="K24" i="19"/>
  <c r="K25" i="19"/>
  <c r="K26" i="19"/>
  <c r="K27" i="19"/>
  <c r="K28" i="19"/>
  <c r="K29" i="19"/>
  <c r="K30" i="19"/>
  <c r="K31" i="19"/>
  <c r="K32" i="19"/>
  <c r="K33" i="19"/>
  <c r="K34" i="19"/>
  <c r="K36" i="19"/>
  <c r="K37" i="19"/>
  <c r="K38" i="19"/>
  <c r="X38" i="19" s="1"/>
  <c r="K39" i="19"/>
  <c r="K40" i="19"/>
  <c r="K41" i="19"/>
  <c r="K42" i="19"/>
  <c r="K43" i="19"/>
  <c r="K44" i="19"/>
  <c r="K46" i="19"/>
  <c r="K47" i="19"/>
  <c r="K48" i="19"/>
  <c r="K49" i="19"/>
  <c r="H49" i="19"/>
  <c r="H23" i="19"/>
  <c r="H24" i="19"/>
  <c r="H25" i="19"/>
  <c r="H26" i="19"/>
  <c r="H27" i="19"/>
  <c r="H28" i="19"/>
  <c r="H29" i="19"/>
  <c r="H30" i="19"/>
  <c r="H31" i="19"/>
  <c r="H32" i="19"/>
  <c r="H33" i="19"/>
  <c r="H34" i="19"/>
  <c r="H36" i="19"/>
  <c r="H37" i="19"/>
  <c r="H38" i="19"/>
  <c r="H39" i="19"/>
  <c r="H40" i="19"/>
  <c r="H41" i="19"/>
  <c r="H42" i="19"/>
  <c r="H43" i="19"/>
  <c r="H44" i="19"/>
  <c r="H46" i="19"/>
  <c r="H47" i="19"/>
  <c r="H48" i="19"/>
  <c r="E23" i="19"/>
  <c r="E24" i="19"/>
  <c r="E25" i="19"/>
  <c r="T25" i="19" s="1"/>
  <c r="E26" i="19"/>
  <c r="E27" i="19"/>
  <c r="E28" i="19"/>
  <c r="E29" i="19"/>
  <c r="E30" i="19"/>
  <c r="E31" i="19"/>
  <c r="E32" i="19"/>
  <c r="E33" i="19"/>
  <c r="E34" i="19"/>
  <c r="E36" i="19"/>
  <c r="E37" i="19"/>
  <c r="E38" i="19"/>
  <c r="E39" i="19"/>
  <c r="E40" i="19"/>
  <c r="E41" i="19"/>
  <c r="E42" i="19"/>
  <c r="E43" i="19"/>
  <c r="E44" i="19"/>
  <c r="E46" i="19"/>
  <c r="E47" i="19"/>
  <c r="E48" i="19"/>
  <c r="E49" i="19"/>
  <c r="AR76" i="19"/>
  <c r="BU76" i="19" s="1"/>
  <c r="AS76" i="19"/>
  <c r="BY76" i="19" s="1"/>
  <c r="AT76" i="19"/>
  <c r="BZ76" i="19" s="1"/>
  <c r="AR77" i="19"/>
  <c r="BX77" i="19" s="1"/>
  <c r="AS77" i="19"/>
  <c r="BV77" i="19" s="1"/>
  <c r="AT77" i="19"/>
  <c r="BW77" i="19" s="1"/>
  <c r="AI76" i="19"/>
  <c r="BR76" i="19" s="1"/>
  <c r="AJ76" i="19"/>
  <c r="BS76" i="19" s="1"/>
  <c r="AK76" i="19"/>
  <c r="BQ76" i="19" s="1"/>
  <c r="AI77" i="19"/>
  <c r="BO77" i="19" s="1"/>
  <c r="AJ77" i="19"/>
  <c r="BS77" i="19" s="1"/>
  <c r="AK77" i="19"/>
  <c r="BQ77" i="19" s="1"/>
  <c r="Z76" i="19"/>
  <c r="BI76" i="19" s="1"/>
  <c r="AA76" i="19"/>
  <c r="BJ76" i="19" s="1"/>
  <c r="AB76" i="19"/>
  <c r="BK76" i="19" s="1"/>
  <c r="Z77" i="19"/>
  <c r="BL77" i="19" s="1"/>
  <c r="AA77" i="19"/>
  <c r="BJ77" i="19" s="1"/>
  <c r="AB77" i="19"/>
  <c r="BK77" i="19" s="1"/>
  <c r="Q76" i="19"/>
  <c r="BC76" i="19" s="1"/>
  <c r="Q77" i="19"/>
  <c r="BC77" i="19" s="1"/>
  <c r="R77" i="19"/>
  <c r="BG77" i="19" s="1"/>
  <c r="S77" i="19"/>
  <c r="BH77" i="19" s="1"/>
  <c r="R76" i="19"/>
  <c r="BD76" i="19" s="1"/>
  <c r="S76" i="19"/>
  <c r="BE76" i="19" s="1"/>
  <c r="H77" i="19"/>
  <c r="AW77" i="19" s="1"/>
  <c r="I77" i="19"/>
  <c r="AX77" i="19" s="1"/>
  <c r="J77" i="19"/>
  <c r="AY77" i="19" s="1"/>
  <c r="I76" i="19"/>
  <c r="BA76" i="19" s="1"/>
  <c r="J76" i="19"/>
  <c r="BB76" i="19" s="1"/>
  <c r="H76" i="19"/>
  <c r="AW76" i="19" s="1"/>
  <c r="T12" i="95"/>
  <c r="AR76" i="95"/>
  <c r="BU76" i="95" s="1"/>
  <c r="AS76" i="95"/>
  <c r="BY76" i="95" s="1"/>
  <c r="AT76" i="95"/>
  <c r="BW76" i="95" s="1"/>
  <c r="AR77" i="95"/>
  <c r="BU77" i="95" s="1"/>
  <c r="AS77" i="95"/>
  <c r="BY77" i="95" s="1"/>
  <c r="AT77" i="95"/>
  <c r="BW77" i="95" s="1"/>
  <c r="AI76" i="95"/>
  <c r="BO76" i="95" s="1"/>
  <c r="AJ76" i="95"/>
  <c r="BP76" i="95" s="1"/>
  <c r="AK76" i="95"/>
  <c r="BQ76" i="95" s="1"/>
  <c r="AI77" i="95"/>
  <c r="BO77" i="95" s="1"/>
  <c r="AJ77" i="95"/>
  <c r="BS77" i="95" s="1"/>
  <c r="AK77" i="95"/>
  <c r="BQ77" i="95" s="1"/>
  <c r="Z76" i="95"/>
  <c r="BI76" i="95" s="1"/>
  <c r="AA76" i="95"/>
  <c r="BM76" i="95" s="1"/>
  <c r="AB76" i="95"/>
  <c r="BK76" i="95" s="1"/>
  <c r="Z77" i="95"/>
  <c r="BI77" i="95" s="1"/>
  <c r="AA77" i="95"/>
  <c r="BJ77" i="95" s="1"/>
  <c r="AB77" i="95"/>
  <c r="BK77" i="95" s="1"/>
  <c r="Q76" i="95"/>
  <c r="BC76" i="95" s="1"/>
  <c r="R76" i="95"/>
  <c r="BG76" i="95" s="1"/>
  <c r="S76" i="95"/>
  <c r="BE76" i="95" s="1"/>
  <c r="Q77" i="95"/>
  <c r="BC77" i="95" s="1"/>
  <c r="R77" i="95"/>
  <c r="BG77" i="95" s="1"/>
  <c r="S77" i="95"/>
  <c r="BE77" i="95" s="1"/>
  <c r="H76" i="95"/>
  <c r="AW76" i="95" s="1"/>
  <c r="I76" i="95"/>
  <c r="BA76" i="95" s="1"/>
  <c r="J76" i="95"/>
  <c r="AY76" i="95" s="1"/>
  <c r="H77" i="95"/>
  <c r="AW77" i="95" s="1"/>
  <c r="I77" i="95"/>
  <c r="BA77" i="95" s="1"/>
  <c r="J77" i="95"/>
  <c r="AY77" i="95" s="1"/>
  <c r="Q23" i="95"/>
  <c r="Q24" i="95"/>
  <c r="Q25" i="95"/>
  <c r="Q26" i="95"/>
  <c r="Q27" i="95"/>
  <c r="Q28" i="95"/>
  <c r="Q29" i="95"/>
  <c r="Q30" i="95"/>
  <c r="Q31" i="95"/>
  <c r="Q32" i="95"/>
  <c r="Q33" i="95"/>
  <c r="Q34" i="95"/>
  <c r="Q35" i="95"/>
  <c r="Q37" i="95"/>
  <c r="Q38" i="95"/>
  <c r="Q39" i="95"/>
  <c r="Q40" i="95"/>
  <c r="Q41" i="95"/>
  <c r="Q42" i="95"/>
  <c r="Q43" i="95"/>
  <c r="Q44" i="95"/>
  <c r="Q46" i="95"/>
  <c r="Q47" i="95"/>
  <c r="Q48" i="95"/>
  <c r="Q49" i="95"/>
  <c r="N23" i="95"/>
  <c r="N24" i="95"/>
  <c r="N25" i="95"/>
  <c r="N26" i="95"/>
  <c r="N27" i="95"/>
  <c r="N28" i="95"/>
  <c r="N29" i="95"/>
  <c r="N30" i="95"/>
  <c r="N31" i="95"/>
  <c r="N32" i="95"/>
  <c r="N33" i="95"/>
  <c r="N34" i="95"/>
  <c r="N35" i="95"/>
  <c r="N37" i="95"/>
  <c r="N38" i="95"/>
  <c r="N39" i="95"/>
  <c r="N40" i="95"/>
  <c r="N41" i="95"/>
  <c r="N42" i="95"/>
  <c r="N43" i="95"/>
  <c r="N44" i="95"/>
  <c r="N46" i="95"/>
  <c r="N47" i="95"/>
  <c r="N48" i="95"/>
  <c r="N49" i="95"/>
  <c r="K37" i="95"/>
  <c r="K38" i="95"/>
  <c r="K39" i="95"/>
  <c r="K40" i="95"/>
  <c r="K41" i="95"/>
  <c r="K42" i="95"/>
  <c r="K43" i="95"/>
  <c r="K44" i="95"/>
  <c r="K46" i="95"/>
  <c r="K47" i="95"/>
  <c r="K48" i="95"/>
  <c r="K49" i="95"/>
  <c r="K23" i="95"/>
  <c r="K24" i="95"/>
  <c r="K25" i="95"/>
  <c r="K26" i="95"/>
  <c r="K27" i="95"/>
  <c r="K28" i="95"/>
  <c r="K29" i="95"/>
  <c r="K30" i="95"/>
  <c r="K31" i="95"/>
  <c r="K32" i="95"/>
  <c r="K33" i="95"/>
  <c r="K34" i="95"/>
  <c r="Y34" i="95" s="1"/>
  <c r="K35" i="95"/>
  <c r="H23" i="95"/>
  <c r="H24" i="95"/>
  <c r="H25" i="95"/>
  <c r="H26" i="95"/>
  <c r="H27" i="95"/>
  <c r="H28" i="95"/>
  <c r="H29" i="95"/>
  <c r="H30" i="95"/>
  <c r="H31" i="95"/>
  <c r="H32" i="95"/>
  <c r="H33" i="95"/>
  <c r="H34" i="95"/>
  <c r="H35" i="95"/>
  <c r="H37" i="95"/>
  <c r="H38" i="95"/>
  <c r="H39" i="95"/>
  <c r="H40" i="95"/>
  <c r="H41" i="95"/>
  <c r="H42" i="95"/>
  <c r="H43" i="95"/>
  <c r="H44" i="95"/>
  <c r="H46" i="95"/>
  <c r="H47" i="95"/>
  <c r="H48" i="95"/>
  <c r="H49" i="95"/>
  <c r="E23" i="95"/>
  <c r="E24" i="95"/>
  <c r="E25" i="95"/>
  <c r="E26" i="95"/>
  <c r="E28" i="95"/>
  <c r="E29" i="95"/>
  <c r="E30" i="95"/>
  <c r="E31" i="95"/>
  <c r="E32" i="95"/>
  <c r="E33" i="95"/>
  <c r="E35" i="95"/>
  <c r="E37" i="95"/>
  <c r="E38" i="95"/>
  <c r="E39" i="95"/>
  <c r="E40" i="95"/>
  <c r="E41" i="95"/>
  <c r="E42" i="95"/>
  <c r="E43" i="95"/>
  <c r="E44" i="95"/>
  <c r="E46" i="95"/>
  <c r="E47" i="95"/>
  <c r="E48" i="95"/>
  <c r="E49" i="95"/>
  <c r="AI70" i="94"/>
  <c r="BH70" i="94" s="1"/>
  <c r="AJ70" i="94"/>
  <c r="BI70" i="94" s="1"/>
  <c r="AK70" i="94"/>
  <c r="BG70" i="94" s="1"/>
  <c r="AI71" i="94"/>
  <c r="BH71" i="94" s="1"/>
  <c r="AJ71" i="94"/>
  <c r="BI71" i="94" s="1"/>
  <c r="AK71" i="94"/>
  <c r="BG71" i="94" s="1"/>
  <c r="Z70" i="94"/>
  <c r="AY70" i="94" s="1"/>
  <c r="AA70" i="94"/>
  <c r="AZ70" i="94" s="1"/>
  <c r="AB70" i="94"/>
  <c r="BA70" i="94" s="1"/>
  <c r="Z71" i="94"/>
  <c r="AY71" i="94" s="1"/>
  <c r="AA71" i="94"/>
  <c r="AZ71" i="94" s="1"/>
  <c r="AB71" i="94"/>
  <c r="BA71" i="94" s="1"/>
  <c r="Q70" i="94"/>
  <c r="AS70" i="94" s="1"/>
  <c r="R70" i="94"/>
  <c r="AT70" i="94" s="1"/>
  <c r="S70" i="94"/>
  <c r="AU70" i="94" s="1"/>
  <c r="Q71" i="94"/>
  <c r="AS71" i="94" s="1"/>
  <c r="R71" i="94"/>
  <c r="AT71" i="94" s="1"/>
  <c r="S71" i="94"/>
  <c r="AU71" i="94" s="1"/>
  <c r="H70" i="94"/>
  <c r="AM70" i="94" s="1"/>
  <c r="I70" i="94"/>
  <c r="AQ70" i="94" s="1"/>
  <c r="J70" i="94"/>
  <c r="AR70" i="94" s="1"/>
  <c r="H71" i="94"/>
  <c r="AM71" i="94" s="1"/>
  <c r="I71" i="94"/>
  <c r="AQ71" i="94" s="1"/>
  <c r="J71" i="94"/>
  <c r="AR71" i="94" s="1"/>
  <c r="I69" i="94"/>
  <c r="J69" i="94"/>
  <c r="N33" i="94"/>
  <c r="N34" i="94"/>
  <c r="N35" i="94"/>
  <c r="N36" i="94"/>
  <c r="N37" i="94"/>
  <c r="N38" i="94"/>
  <c r="N39" i="94"/>
  <c r="N41" i="94"/>
  <c r="N42" i="94"/>
  <c r="N43" i="94"/>
  <c r="N23" i="94"/>
  <c r="N24" i="94"/>
  <c r="N25" i="94"/>
  <c r="N26" i="94"/>
  <c r="N27" i="94"/>
  <c r="N28" i="94"/>
  <c r="N29" i="94"/>
  <c r="N30" i="94"/>
  <c r="N31" i="94"/>
  <c r="K23" i="94"/>
  <c r="K24" i="94"/>
  <c r="K25" i="94"/>
  <c r="K26" i="94"/>
  <c r="K27" i="94"/>
  <c r="K28" i="94"/>
  <c r="K29" i="94"/>
  <c r="K30" i="94"/>
  <c r="K31" i="94"/>
  <c r="K33" i="94"/>
  <c r="K34" i="94"/>
  <c r="K35" i="94"/>
  <c r="K36" i="94"/>
  <c r="K37" i="94"/>
  <c r="K38" i="94"/>
  <c r="K39" i="94"/>
  <c r="K41" i="94"/>
  <c r="K42" i="94"/>
  <c r="K43" i="94"/>
  <c r="H23" i="94"/>
  <c r="H24" i="94"/>
  <c r="H25" i="94"/>
  <c r="H26" i="94"/>
  <c r="H27" i="94"/>
  <c r="H28" i="94"/>
  <c r="H29" i="94"/>
  <c r="H30" i="94"/>
  <c r="H31" i="94"/>
  <c r="H33" i="94"/>
  <c r="H34" i="94"/>
  <c r="H35" i="94"/>
  <c r="H36" i="94"/>
  <c r="H37" i="94"/>
  <c r="H38" i="94"/>
  <c r="H39" i="94"/>
  <c r="H41" i="94"/>
  <c r="H42" i="94"/>
  <c r="H43" i="94"/>
  <c r="C30" i="84"/>
  <c r="C22" i="84" s="1"/>
  <c r="D34" i="84"/>
  <c r="D31" i="84"/>
  <c r="C49" i="83"/>
  <c r="CC13" i="88" l="1"/>
  <c r="CA13" i="88"/>
  <c r="CF13" i="88"/>
  <c r="CB13" i="88"/>
  <c r="CG13" i="88"/>
  <c r="BZ14" i="88"/>
  <c r="CD14" i="88"/>
  <c r="CA15" i="88"/>
  <c r="CD13" i="88"/>
  <c r="CC15" i="88"/>
  <c r="CC14" i="88"/>
  <c r="CE14" i="88"/>
  <c r="CE13" i="88"/>
  <c r="CA14" i="88"/>
  <c r="BZ15" i="88"/>
  <c r="CB15" i="88"/>
  <c r="CE15" i="88"/>
  <c r="X34" i="95"/>
  <c r="AC45" i="19"/>
  <c r="AB45" i="19"/>
  <c r="AA45" i="19"/>
  <c r="Z45" i="19"/>
  <c r="BN77" i="95"/>
  <c r="CJ77" i="95" s="1"/>
  <c r="BL76" i="95"/>
  <c r="CH76" i="95" s="1"/>
  <c r="BM77" i="95"/>
  <c r="CI77" i="95" s="1"/>
  <c r="AX77" i="95"/>
  <c r="CC77" i="95" s="1"/>
  <c r="BT76" i="95"/>
  <c r="CM76" i="95" s="1"/>
  <c r="BN76" i="95"/>
  <c r="CJ76" i="95" s="1"/>
  <c r="BV77" i="95"/>
  <c r="CO77" i="95" s="1"/>
  <c r="BH76" i="95"/>
  <c r="CG76" i="95" s="1"/>
  <c r="D22" i="84"/>
  <c r="Z22" i="19"/>
  <c r="AA22" i="19"/>
  <c r="E35" i="19"/>
  <c r="AC22" i="19"/>
  <c r="AB22" i="19"/>
  <c r="CG15" i="120"/>
  <c r="CG13" i="120"/>
  <c r="BZ43" i="120"/>
  <c r="CE15" i="120"/>
  <c r="CF15" i="120"/>
  <c r="CD15" i="88"/>
  <c r="BY25" i="88"/>
  <c r="F15" i="88"/>
  <c r="AY15" i="88" s="1"/>
  <c r="BX15" i="88" s="1"/>
  <c r="BX47" i="88"/>
  <c r="BW25" i="88"/>
  <c r="L13" i="88"/>
  <c r="BD13" i="88" s="1"/>
  <c r="I13" i="88"/>
  <c r="BA13" i="88" s="1"/>
  <c r="F13" i="88"/>
  <c r="AY13" i="88" s="1"/>
  <c r="J13" i="88"/>
  <c r="BB13" i="88" s="1"/>
  <c r="F14" i="88"/>
  <c r="AY14" i="88" s="1"/>
  <c r="BX14" i="88" s="1"/>
  <c r="BX33" i="88"/>
  <c r="CF14" i="88"/>
  <c r="K13" i="88"/>
  <c r="BC13" i="88" s="1"/>
  <c r="BY47" i="88"/>
  <c r="G15" i="88"/>
  <c r="AZ15" i="88" s="1"/>
  <c r="BY15" i="88" s="1"/>
  <c r="G14" i="88"/>
  <c r="AZ14" i="88" s="1"/>
  <c r="BY14" i="88" s="1"/>
  <c r="BY33" i="88"/>
  <c r="BV33" i="88"/>
  <c r="D14" i="88"/>
  <c r="AW14" i="88" s="1"/>
  <c r="BV14" i="88" s="1"/>
  <c r="D13" i="88"/>
  <c r="AW13" i="88" s="1"/>
  <c r="D15" i="88"/>
  <c r="AW15" i="88" s="1"/>
  <c r="BV15" i="88" s="1"/>
  <c r="BV47" i="88"/>
  <c r="BW33" i="88"/>
  <c r="E14" i="88"/>
  <c r="AX14" i="88" s="1"/>
  <c r="BW14" i="88" s="1"/>
  <c r="G13" i="88"/>
  <c r="AZ13" i="88" s="1"/>
  <c r="E13" i="88"/>
  <c r="AX13" i="88" s="1"/>
  <c r="E15" i="88"/>
  <c r="AX15" i="88" s="1"/>
  <c r="BW15" i="88" s="1"/>
  <c r="BW47" i="88"/>
  <c r="BH77" i="95"/>
  <c r="CG77" i="95" s="1"/>
  <c r="BX77" i="95"/>
  <c r="CN77" i="95" s="1"/>
  <c r="AZ77" i="95"/>
  <c r="CB77" i="95" s="1"/>
  <c r="BF76" i="95"/>
  <c r="CE76" i="95" s="1"/>
  <c r="E45" i="95"/>
  <c r="E36" i="95"/>
  <c r="BR77" i="95"/>
  <c r="CK77" i="95" s="1"/>
  <c r="BX76" i="95"/>
  <c r="CN76" i="95" s="1"/>
  <c r="AZ76" i="95"/>
  <c r="CB76" i="95" s="1"/>
  <c r="BP77" i="95"/>
  <c r="CL77" i="95" s="1"/>
  <c r="BV76" i="95"/>
  <c r="CO76" i="95" s="1"/>
  <c r="AX76" i="95"/>
  <c r="CC76" i="95" s="1"/>
  <c r="CB15" i="120"/>
  <c r="CC15" i="120"/>
  <c r="CF14" i="120"/>
  <c r="CA15" i="120"/>
  <c r="CC43" i="120"/>
  <c r="BY24" i="120"/>
  <c r="BV24" i="120"/>
  <c r="BZ24" i="120"/>
  <c r="CD13" i="120"/>
  <c r="CA13" i="120"/>
  <c r="CC24" i="120"/>
  <c r="CG24" i="120"/>
  <c r="BW15" i="120"/>
  <c r="BX43" i="120"/>
  <c r="CC37" i="120"/>
  <c r="CD15" i="120"/>
  <c r="CA24" i="120"/>
  <c r="BZ15" i="120"/>
  <c r="BW13" i="120"/>
  <c r="BV15" i="120"/>
  <c r="CF13" i="120"/>
  <c r="CA14" i="120"/>
  <c r="BW37" i="120"/>
  <c r="CE14" i="120"/>
  <c r="BV37" i="120"/>
  <c r="BZ14" i="120"/>
  <c r="CE13" i="120"/>
  <c r="BY14" i="120"/>
  <c r="BZ13" i="120"/>
  <c r="BY43" i="120"/>
  <c r="CB13" i="120"/>
  <c r="BV13" i="120"/>
  <c r="BX14" i="120"/>
  <c r="CE24" i="120"/>
  <c r="CD14" i="120"/>
  <c r="CC13" i="120"/>
  <c r="CF43" i="120"/>
  <c r="CB24" i="120"/>
  <c r="BV14" i="120"/>
  <c r="CF24" i="120"/>
  <c r="CG14" i="120"/>
  <c r="BZ37" i="120"/>
  <c r="CB43" i="120"/>
  <c r="BY13" i="120"/>
  <c r="CF37" i="120"/>
  <c r="Q45" i="95"/>
  <c r="BF77" i="95"/>
  <c r="CE77" i="95" s="1"/>
  <c r="H22" i="95"/>
  <c r="BT77" i="95"/>
  <c r="CM77" i="95" s="1"/>
  <c r="BL77" i="95"/>
  <c r="CH77" i="95" s="1"/>
  <c r="BD77" i="95"/>
  <c r="CF77" i="95" s="1"/>
  <c r="BZ76" i="95"/>
  <c r="CP76" i="95" s="1"/>
  <c r="BR76" i="95"/>
  <c r="CK76" i="95" s="1"/>
  <c r="BJ76" i="95"/>
  <c r="CI76" i="95" s="1"/>
  <c r="BB76" i="95"/>
  <c r="CD76" i="95" s="1"/>
  <c r="E22" i="95"/>
  <c r="BS76" i="95"/>
  <c r="CL76" i="95" s="1"/>
  <c r="K45" i="95"/>
  <c r="K36" i="95"/>
  <c r="Q36" i="95"/>
  <c r="BD76" i="95"/>
  <c r="CF76" i="95" s="1"/>
  <c r="N22" i="95"/>
  <c r="BZ77" i="95"/>
  <c r="CP77" i="95" s="1"/>
  <c r="BB77" i="95"/>
  <c r="CD77" i="95" s="1"/>
  <c r="H45" i="95"/>
  <c r="H36" i="95"/>
  <c r="Q22" i="95"/>
  <c r="K22" i="95"/>
  <c r="N45" i="95"/>
  <c r="N36" i="95"/>
  <c r="BU77" i="19"/>
  <c r="CN77" i="19" s="1"/>
  <c r="BR77" i="19"/>
  <c r="CK77" i="19" s="1"/>
  <c r="BX76" i="19"/>
  <c r="CN76" i="19" s="1"/>
  <c r="BP77" i="19"/>
  <c r="CL77" i="19" s="1"/>
  <c r="BV76" i="19"/>
  <c r="CO76" i="19" s="1"/>
  <c r="E22" i="19"/>
  <c r="H22" i="19"/>
  <c r="N35" i="19"/>
  <c r="BM77" i="19"/>
  <c r="CI77" i="19" s="1"/>
  <c r="BN76" i="19"/>
  <c r="CJ76" i="19" s="1"/>
  <c r="K22" i="19"/>
  <c r="BF76" i="19"/>
  <c r="CE76" i="19" s="1"/>
  <c r="E45" i="19"/>
  <c r="H45" i="19"/>
  <c r="BB77" i="19"/>
  <c r="CD77" i="19" s="1"/>
  <c r="AX76" i="19"/>
  <c r="CC76" i="19" s="1"/>
  <c r="H35" i="19"/>
  <c r="Q35" i="19"/>
  <c r="AZ77" i="19"/>
  <c r="CB77" i="19" s="1"/>
  <c r="K45" i="19"/>
  <c r="BT77" i="19"/>
  <c r="CM77" i="19" s="1"/>
  <c r="K35" i="19"/>
  <c r="BF70" i="94"/>
  <c r="BV70" i="94" s="1"/>
  <c r="AP70" i="94"/>
  <c r="BL70" i="94" s="1"/>
  <c r="BF71" i="94"/>
  <c r="BV71" i="94" s="1"/>
  <c r="AX71" i="94"/>
  <c r="BQ71" i="94" s="1"/>
  <c r="AP71" i="94"/>
  <c r="BL71" i="94" s="1"/>
  <c r="AX70" i="94"/>
  <c r="BQ70" i="94" s="1"/>
  <c r="N32" i="94"/>
  <c r="BE71" i="94"/>
  <c r="BU71" i="94" s="1"/>
  <c r="AW71" i="94"/>
  <c r="BP71" i="94" s="1"/>
  <c r="AO71" i="94"/>
  <c r="BN71" i="94" s="1"/>
  <c r="BE70" i="94"/>
  <c r="BU70" i="94" s="1"/>
  <c r="AW70" i="94"/>
  <c r="BP70" i="94" s="1"/>
  <c r="AO70" i="94"/>
  <c r="BN70" i="94" s="1"/>
  <c r="H32" i="94"/>
  <c r="N40" i="94"/>
  <c r="BD71" i="94"/>
  <c r="BT71" i="94" s="1"/>
  <c r="AV71" i="94"/>
  <c r="BO71" i="94" s="1"/>
  <c r="AN71" i="94"/>
  <c r="BM71" i="94" s="1"/>
  <c r="BD70" i="94"/>
  <c r="BT70" i="94" s="1"/>
  <c r="AV70" i="94"/>
  <c r="BO70" i="94" s="1"/>
  <c r="AN70" i="94"/>
  <c r="BM70" i="94" s="1"/>
  <c r="H40" i="94"/>
  <c r="H22" i="94"/>
  <c r="BC71" i="94"/>
  <c r="BS71" i="94" s="1"/>
  <c r="BC70" i="94"/>
  <c r="BS70" i="94" s="1"/>
  <c r="BJ71" i="94"/>
  <c r="BW71" i="94" s="1"/>
  <c r="BB71" i="94"/>
  <c r="BR71" i="94" s="1"/>
  <c r="BJ70" i="94"/>
  <c r="BW70" i="94" s="1"/>
  <c r="BB70" i="94"/>
  <c r="BR70" i="94" s="1"/>
  <c r="K32" i="94"/>
  <c r="K40" i="94"/>
  <c r="K22" i="94"/>
  <c r="N22" i="94"/>
  <c r="I15" i="177"/>
  <c r="BA15" i="177" s="1"/>
  <c r="AK15" i="177"/>
  <c r="BP15" i="177" s="1"/>
  <c r="T13" i="177"/>
  <c r="BF13" i="177" s="1"/>
  <c r="U15" i="177"/>
  <c r="BG15" i="177" s="1"/>
  <c r="D13" i="177"/>
  <c r="AW13" i="177" s="1"/>
  <c r="BV24" i="177"/>
  <c r="D15" i="177"/>
  <c r="AW15" i="177" s="1"/>
  <c r="AJ15" i="177"/>
  <c r="BO15" i="177" s="1"/>
  <c r="AA15" i="177"/>
  <c r="BL15" i="177" s="1"/>
  <c r="AH15" i="177"/>
  <c r="BM15" i="177" s="1"/>
  <c r="V13" i="177"/>
  <c r="BH13" i="177" s="1"/>
  <c r="AM13" i="177"/>
  <c r="BQ13" i="177" s="1"/>
  <c r="AJ14" i="177"/>
  <c r="BO14" i="177" s="1"/>
  <c r="AK14" i="177"/>
  <c r="BP14" i="177" s="1"/>
  <c r="Z13" i="177"/>
  <c r="BK13" i="177" s="1"/>
  <c r="AO13" i="177"/>
  <c r="BS13" i="177" s="1"/>
  <c r="AM14" i="177"/>
  <c r="BQ14" i="177" s="1"/>
  <c r="AN14" i="177"/>
  <c r="BR14" i="177" s="1"/>
  <c r="AA14" i="177"/>
  <c r="BL14" i="177" s="1"/>
  <c r="AH14" i="177"/>
  <c r="BM14" i="177" s="1"/>
  <c r="AI15" i="177"/>
  <c r="BN15" i="177" s="1"/>
  <c r="U14" i="177"/>
  <c r="BG14" i="177" s="1"/>
  <c r="K13" i="177"/>
  <c r="BC13" i="177" s="1"/>
  <c r="S13" i="177"/>
  <c r="BE13" i="177" s="1"/>
  <c r="G13" i="177"/>
  <c r="AZ13" i="177" s="1"/>
  <c r="Y14" i="177"/>
  <c r="BJ14" i="177" s="1"/>
  <c r="K15" i="177"/>
  <c r="BC15" i="177" s="1"/>
  <c r="V15" i="177"/>
  <c r="BH15" i="177" s="1"/>
  <c r="F13" i="177"/>
  <c r="AY13" i="177" s="1"/>
  <c r="J14" i="177"/>
  <c r="BB14" i="177" s="1"/>
  <c r="AO14" i="177"/>
  <c r="BS14" i="177" s="1"/>
  <c r="AM15" i="177"/>
  <c r="BQ15" i="177" s="1"/>
  <c r="Z14" i="177"/>
  <c r="BK14" i="177" s="1"/>
  <c r="K14" i="177"/>
  <c r="BC14" i="177" s="1"/>
  <c r="X15" i="177"/>
  <c r="BI15" i="177" s="1"/>
  <c r="Y15" i="177"/>
  <c r="BJ15" i="177" s="1"/>
  <c r="J13" i="177"/>
  <c r="BB13" i="177" s="1"/>
  <c r="G15" i="177"/>
  <c r="AZ15" i="177" s="1"/>
  <c r="T15" i="177"/>
  <c r="BF15" i="177" s="1"/>
  <c r="X13" i="177"/>
  <c r="BI13" i="177" s="1"/>
  <c r="BZ24" i="177"/>
  <c r="AA13" i="177"/>
  <c r="BL13" i="177" s="1"/>
  <c r="AJ13" i="177"/>
  <c r="BO13" i="177" s="1"/>
  <c r="Z15" i="177"/>
  <c r="BK15" i="177" s="1"/>
  <c r="E13" i="177"/>
  <c r="AX13" i="177" s="1"/>
  <c r="X14" i="177"/>
  <c r="BI14" i="177" s="1"/>
  <c r="T14" i="177"/>
  <c r="BF14" i="177" s="1"/>
  <c r="F15" i="177"/>
  <c r="AY15" i="177" s="1"/>
  <c r="I13" i="177"/>
  <c r="BA13" i="177" s="1"/>
  <c r="AI14" i="177"/>
  <c r="BN14" i="177" s="1"/>
  <c r="G14" i="177"/>
  <c r="AZ14" i="177" s="1"/>
  <c r="J15" i="177"/>
  <c r="BB15" i="177" s="1"/>
  <c r="AP15" i="177"/>
  <c r="BT15" i="177" s="1"/>
  <c r="I14" i="177"/>
  <c r="BA14" i="177" s="1"/>
  <c r="AN13" i="177"/>
  <c r="BR13" i="177" s="1"/>
  <c r="L14" i="177"/>
  <c r="BD14" i="177" s="1"/>
  <c r="AO15" i="177"/>
  <c r="BS15" i="177" s="1"/>
  <c r="V14" i="177"/>
  <c r="BH14" i="177" s="1"/>
  <c r="AH13" i="177"/>
  <c r="BM13" i="177" s="1"/>
  <c r="AN15" i="177"/>
  <c r="BR15" i="177" s="1"/>
  <c r="S15" i="177"/>
  <c r="BE15" i="177" s="1"/>
  <c r="E15" i="177"/>
  <c r="AX15" i="177" s="1"/>
  <c r="AI13" i="177"/>
  <c r="BN13" i="177" s="1"/>
  <c r="L13" i="177"/>
  <c r="BD13" i="177" s="1"/>
  <c r="AP13" i="177"/>
  <c r="BT13" i="177" s="1"/>
  <c r="L15" i="177"/>
  <c r="BD15" i="177" s="1"/>
  <c r="D14" i="177"/>
  <c r="AW14" i="177" s="1"/>
  <c r="U13" i="177"/>
  <c r="BG13" i="177" s="1"/>
  <c r="S14" i="177"/>
  <c r="BE14" i="177" s="1"/>
  <c r="Y13" i="177"/>
  <c r="BJ13" i="177" s="1"/>
  <c r="AP14" i="177"/>
  <c r="BT14" i="177" s="1"/>
  <c r="CG33" i="177"/>
  <c r="F14" i="177"/>
  <c r="AY14" i="177" s="1"/>
  <c r="AK13" i="177"/>
  <c r="BP13" i="177" s="1"/>
  <c r="E14" i="177"/>
  <c r="AX14" i="177" s="1"/>
  <c r="BZ77" i="19"/>
  <c r="CP77" i="19" s="1"/>
  <c r="BP76" i="19"/>
  <c r="CL76" i="19" s="1"/>
  <c r="BH76" i="19"/>
  <c r="CG76" i="19" s="1"/>
  <c r="AZ76" i="19"/>
  <c r="CB76" i="19" s="1"/>
  <c r="BY77" i="19"/>
  <c r="CO77" i="19" s="1"/>
  <c r="BI77" i="19"/>
  <c r="CH77" i="19" s="1"/>
  <c r="BA77" i="19"/>
  <c r="CC77" i="19" s="1"/>
  <c r="BW76" i="19"/>
  <c r="CP76" i="19" s="1"/>
  <c r="BO76" i="19"/>
  <c r="CK76" i="19" s="1"/>
  <c r="BG76" i="19"/>
  <c r="CF76" i="19" s="1"/>
  <c r="AY76" i="19"/>
  <c r="CD76" i="19" s="1"/>
  <c r="BN77" i="19"/>
  <c r="CJ77" i="19" s="1"/>
  <c r="BF77" i="19"/>
  <c r="CE77" i="19" s="1"/>
  <c r="BT76" i="19"/>
  <c r="CM76" i="19" s="1"/>
  <c r="BL76" i="19"/>
  <c r="CH76" i="19" s="1"/>
  <c r="BM76" i="19"/>
  <c r="CI76" i="19" s="1"/>
  <c r="BE77" i="19"/>
  <c r="CG77" i="19" s="1"/>
  <c r="BD77" i="19"/>
  <c r="CF77" i="19" s="1"/>
  <c r="BZ13" i="177" l="1"/>
  <c r="AI45" i="19"/>
  <c r="BY47" i="177"/>
  <c r="CG47" i="177"/>
  <c r="CA15" i="177"/>
  <c r="BY15" i="177"/>
  <c r="BV14" i="177"/>
  <c r="CG14" i="177"/>
  <c r="CD15" i="177"/>
  <c r="CF13" i="177"/>
  <c r="CD13" i="177"/>
  <c r="CB47" i="177"/>
  <c r="CF33" i="177"/>
  <c r="BX24" i="177"/>
  <c r="CG24" i="177"/>
  <c r="BY24" i="177"/>
  <c r="CE47" i="177"/>
  <c r="BY33" i="177"/>
  <c r="BV13" i="177"/>
  <c r="BY14" i="177"/>
  <c r="BV24" i="88"/>
  <c r="BW24" i="88"/>
  <c r="V35" i="19"/>
  <c r="W35" i="19"/>
  <c r="T35" i="19"/>
  <c r="U35" i="19"/>
  <c r="X45" i="19"/>
  <c r="Y45" i="19"/>
  <c r="AH45" i="19" s="1"/>
  <c r="Y35" i="19"/>
  <c r="X35" i="19"/>
  <c r="Z35" i="19"/>
  <c r="AA35" i="19"/>
  <c r="W45" i="19"/>
  <c r="V45" i="19"/>
  <c r="T45" i="19"/>
  <c r="U45" i="19"/>
  <c r="AI22" i="19"/>
  <c r="AC35" i="19"/>
  <c r="AB35" i="19"/>
  <c r="AJ45" i="19"/>
  <c r="U36" i="95"/>
  <c r="T36" i="95"/>
  <c r="T45" i="95"/>
  <c r="U45" i="95"/>
  <c r="AA22" i="95"/>
  <c r="Z22" i="95"/>
  <c r="AA45" i="95"/>
  <c r="Z45" i="95"/>
  <c r="Y22" i="95"/>
  <c r="X22" i="95"/>
  <c r="AC22" i="95"/>
  <c r="AB22" i="95"/>
  <c r="V36" i="95"/>
  <c r="W36" i="95"/>
  <c r="X45" i="95"/>
  <c r="Y45" i="95"/>
  <c r="Z36" i="95"/>
  <c r="AA36" i="95"/>
  <c r="AB45" i="95"/>
  <c r="AC45" i="95"/>
  <c r="AB36" i="95"/>
  <c r="AC36" i="95"/>
  <c r="AJ36" i="95" s="1"/>
  <c r="X36" i="95"/>
  <c r="Y36" i="95"/>
  <c r="V45" i="95"/>
  <c r="W45" i="95"/>
  <c r="U22" i="95"/>
  <c r="T22" i="95"/>
  <c r="W22" i="95"/>
  <c r="V22" i="95"/>
  <c r="V22" i="94"/>
  <c r="U22" i="94"/>
  <c r="AB22" i="94" s="1"/>
  <c r="U40" i="94"/>
  <c r="V40" i="94"/>
  <c r="S22" i="94"/>
  <c r="T22" i="94"/>
  <c r="W40" i="94"/>
  <c r="X40" i="94"/>
  <c r="X32" i="94"/>
  <c r="W32" i="94"/>
  <c r="X22" i="94"/>
  <c r="W22" i="94"/>
  <c r="U32" i="94"/>
  <c r="V32" i="94"/>
  <c r="AB32" i="94" s="1"/>
  <c r="T40" i="94"/>
  <c r="S40" i="94"/>
  <c r="S32" i="94"/>
  <c r="T32" i="94"/>
  <c r="V22" i="19"/>
  <c r="W22" i="19"/>
  <c r="T22" i="19"/>
  <c r="U22" i="19"/>
  <c r="Y22" i="19"/>
  <c r="X22" i="19"/>
  <c r="AJ22" i="19"/>
  <c r="CF47" i="177"/>
  <c r="CG15" i="177"/>
  <c r="BW15" i="177"/>
  <c r="BV47" i="177"/>
  <c r="CA24" i="177"/>
  <c r="BV33" i="177"/>
  <c r="BZ14" i="177"/>
  <c r="CC13" i="177"/>
  <c r="BW13" i="177"/>
  <c r="CB14" i="177"/>
  <c r="CD14" i="177"/>
  <c r="CC15" i="177"/>
  <c r="CA13" i="177"/>
  <c r="CA47" i="177"/>
  <c r="CD47" i="177"/>
  <c r="CF24" i="177"/>
  <c r="CD24" i="177"/>
  <c r="CG13" i="177"/>
  <c r="CF15" i="177"/>
  <c r="BZ47" i="177"/>
  <c r="BX47" i="177"/>
  <c r="CC33" i="177"/>
  <c r="CB24" i="177"/>
  <c r="BW47" i="177"/>
  <c r="CB15" i="177"/>
  <c r="BZ15" i="177"/>
  <c r="CF14" i="177"/>
  <c r="BX15" i="177"/>
  <c r="BX13" i="177"/>
  <c r="CC14" i="177"/>
  <c r="CB13" i="177"/>
  <c r="BY13" i="177"/>
  <c r="BX33" i="177"/>
  <c r="BW33" i="177"/>
  <c r="CA33" i="177"/>
  <c r="CE33" i="177"/>
  <c r="BX14" i="177"/>
  <c r="BW14" i="177"/>
  <c r="CE14" i="177"/>
  <c r="BV15" i="177"/>
  <c r="CE15" i="177"/>
  <c r="CE24" i="177"/>
  <c r="CA14" i="177"/>
  <c r="CE13" i="177"/>
  <c r="BZ33" i="177"/>
  <c r="CC24" i="177"/>
  <c r="BW24" i="177"/>
  <c r="CB33" i="177"/>
  <c r="CD33" i="177"/>
  <c r="CC47" i="177"/>
  <c r="BW13" i="88"/>
  <c r="BX24" i="88"/>
  <c r="BV13" i="88"/>
  <c r="BY13" i="88"/>
  <c r="BY24" i="88"/>
  <c r="BX13" i="88"/>
  <c r="CC14" i="120"/>
  <c r="BY15" i="120"/>
  <c r="BX15" i="120"/>
  <c r="CB14" i="120"/>
  <c r="AR60" i="84"/>
  <c r="AS60" i="84"/>
  <c r="AT60" i="84"/>
  <c r="AR61" i="84"/>
  <c r="BT61" i="84" s="1"/>
  <c r="AS61" i="84"/>
  <c r="BX61" i="84" s="1"/>
  <c r="AT61" i="84"/>
  <c r="BY61" i="84" s="1"/>
  <c r="AR62" i="84"/>
  <c r="AS62" i="84"/>
  <c r="AT62" i="84"/>
  <c r="BV62" i="84" s="1"/>
  <c r="AR63" i="84"/>
  <c r="BT63" i="84" s="1"/>
  <c r="AS63" i="84"/>
  <c r="AT63" i="84"/>
  <c r="BY63" i="84" s="1"/>
  <c r="AR64" i="84"/>
  <c r="BW64" i="84" s="1"/>
  <c r="AS64" i="84"/>
  <c r="BX64" i="84" s="1"/>
  <c r="AT64" i="84"/>
  <c r="AR65" i="84"/>
  <c r="AS65" i="84"/>
  <c r="BU65" i="84" s="1"/>
  <c r="AT65" i="84"/>
  <c r="BY65" i="84" s="1"/>
  <c r="AR66" i="84"/>
  <c r="AS66" i="84"/>
  <c r="BX66" i="84" s="1"/>
  <c r="AT66" i="84"/>
  <c r="BV66" i="84" s="1"/>
  <c r="AR67" i="84"/>
  <c r="BT67" i="84" s="1"/>
  <c r="AS67" i="84"/>
  <c r="AT67" i="84"/>
  <c r="AR68" i="84"/>
  <c r="BW68" i="84" s="1"/>
  <c r="AS68" i="84"/>
  <c r="BX68" i="84" s="1"/>
  <c r="AT68" i="84"/>
  <c r="AR69" i="84"/>
  <c r="BT69" i="84" s="1"/>
  <c r="AS69" i="84"/>
  <c r="BU69" i="84" s="1"/>
  <c r="AT69" i="84"/>
  <c r="BY69" i="84" s="1"/>
  <c r="AR70" i="84"/>
  <c r="BW70" i="84" s="1"/>
  <c r="AS70" i="84"/>
  <c r="BX70" i="84" s="1"/>
  <c r="AT70" i="84"/>
  <c r="BV70" i="84" s="1"/>
  <c r="AR71" i="84"/>
  <c r="BT71" i="84" s="1"/>
  <c r="AS71" i="84"/>
  <c r="AT71" i="84"/>
  <c r="BV71" i="84" s="1"/>
  <c r="AR72" i="84"/>
  <c r="BW72" i="84" s="1"/>
  <c r="AS72" i="84"/>
  <c r="BX72" i="84" s="1"/>
  <c r="AT72" i="84"/>
  <c r="BV72" i="84" s="1"/>
  <c r="AR73" i="84"/>
  <c r="BT73" i="84" s="1"/>
  <c r="AS73" i="84"/>
  <c r="BU73" i="84" s="1"/>
  <c r="AT73" i="84"/>
  <c r="BV73" i="84" s="1"/>
  <c r="AR74" i="84"/>
  <c r="AS74" i="84"/>
  <c r="BX74" i="84" s="1"/>
  <c r="AT74" i="84"/>
  <c r="BV74" i="84" s="1"/>
  <c r="AR75" i="84"/>
  <c r="BT75" i="84" s="1"/>
  <c r="AS75" i="84"/>
  <c r="BX75" i="84" s="1"/>
  <c r="AT75" i="84"/>
  <c r="BV75" i="84" s="1"/>
  <c r="AR76" i="84"/>
  <c r="BW76" i="84" s="1"/>
  <c r="AS76" i="84"/>
  <c r="BX76" i="84" s="1"/>
  <c r="AT76" i="84"/>
  <c r="AR77" i="84"/>
  <c r="BT77" i="84" s="1"/>
  <c r="AS77" i="84"/>
  <c r="BX77" i="84" s="1"/>
  <c r="AT77" i="84"/>
  <c r="BY77" i="84" s="1"/>
  <c r="AS59" i="84"/>
  <c r="AT59" i="84"/>
  <c r="AR59" i="84"/>
  <c r="AI60" i="84"/>
  <c r="AJ60" i="84"/>
  <c r="AK60" i="84"/>
  <c r="AI61" i="84"/>
  <c r="BN61" i="84" s="1"/>
  <c r="AJ61" i="84"/>
  <c r="BR61" i="84" s="1"/>
  <c r="AK61" i="84"/>
  <c r="AI62" i="84"/>
  <c r="BN62" i="84" s="1"/>
  <c r="AJ62" i="84"/>
  <c r="BO62" i="84" s="1"/>
  <c r="AK62" i="84"/>
  <c r="BP62" i="84" s="1"/>
  <c r="AI63" i="84"/>
  <c r="AJ63" i="84"/>
  <c r="BR63" i="84" s="1"/>
  <c r="AK63" i="84"/>
  <c r="BS63" i="84" s="1"/>
  <c r="AI64" i="84"/>
  <c r="BN64" i="84" s="1"/>
  <c r="AJ64" i="84"/>
  <c r="BO64" i="84" s="1"/>
  <c r="AK64" i="84"/>
  <c r="BP64" i="84" s="1"/>
  <c r="AI65" i="84"/>
  <c r="BN65" i="84" s="1"/>
  <c r="AJ65" i="84"/>
  <c r="BR65" i="84" s="1"/>
  <c r="AK65" i="84"/>
  <c r="AI66" i="84"/>
  <c r="BN66" i="84" s="1"/>
  <c r="AJ66" i="84"/>
  <c r="BO66" i="84" s="1"/>
  <c r="AK66" i="84"/>
  <c r="BP66" i="84" s="1"/>
  <c r="AI67" i="84"/>
  <c r="AJ67" i="84"/>
  <c r="BR67" i="84" s="1"/>
  <c r="AK67" i="84"/>
  <c r="BS67" i="84" s="1"/>
  <c r="AI68" i="84"/>
  <c r="BN68" i="84" s="1"/>
  <c r="AJ68" i="84"/>
  <c r="AK68" i="84"/>
  <c r="BP68" i="84" s="1"/>
  <c r="AI69" i="84"/>
  <c r="BQ69" i="84" s="1"/>
  <c r="AJ69" i="84"/>
  <c r="BR69" i="84" s="1"/>
  <c r="AK69" i="84"/>
  <c r="BS69" i="84" s="1"/>
  <c r="AI70" i="84"/>
  <c r="AJ70" i="84"/>
  <c r="BO70" i="84" s="1"/>
  <c r="AK70" i="84"/>
  <c r="BP70" i="84" s="1"/>
  <c r="AI71" i="84"/>
  <c r="AJ71" i="84"/>
  <c r="BR71" i="84" s="1"/>
  <c r="AK71" i="84"/>
  <c r="BS71" i="84" s="1"/>
  <c r="AI72" i="84"/>
  <c r="BN72" i="84" s="1"/>
  <c r="AJ72" i="84"/>
  <c r="AK72" i="84"/>
  <c r="BP72" i="84" s="1"/>
  <c r="AI73" i="84"/>
  <c r="BN73" i="84" s="1"/>
  <c r="AJ73" i="84"/>
  <c r="BR73" i="84" s="1"/>
  <c r="AK73" i="84"/>
  <c r="AI74" i="84"/>
  <c r="BN74" i="84" s="1"/>
  <c r="AJ74" i="84"/>
  <c r="BO74" i="84" s="1"/>
  <c r="AK74" i="84"/>
  <c r="BP74" i="84" s="1"/>
  <c r="AI75" i="84"/>
  <c r="AJ75" i="84"/>
  <c r="BR75" i="84" s="1"/>
  <c r="AK75" i="84"/>
  <c r="BS75" i="84" s="1"/>
  <c r="AI76" i="84"/>
  <c r="BN76" i="84" s="1"/>
  <c r="AJ76" i="84"/>
  <c r="AK76" i="84"/>
  <c r="BP76" i="84" s="1"/>
  <c r="AI77" i="84"/>
  <c r="BN77" i="84" s="1"/>
  <c r="AJ77" i="84"/>
  <c r="BR77" i="84" s="1"/>
  <c r="AK77" i="84"/>
  <c r="AJ59" i="84"/>
  <c r="AK59" i="84"/>
  <c r="AI59" i="84"/>
  <c r="Z60" i="84"/>
  <c r="AA60" i="84"/>
  <c r="AB60" i="84"/>
  <c r="Z61" i="84"/>
  <c r="BH61" i="84" s="1"/>
  <c r="AA61" i="84"/>
  <c r="AB61" i="84"/>
  <c r="Z62" i="84"/>
  <c r="BK62" i="84" s="1"/>
  <c r="AA62" i="84"/>
  <c r="BL62" i="84" s="1"/>
  <c r="AB62" i="84"/>
  <c r="Z63" i="84"/>
  <c r="BH63" i="84" s="1"/>
  <c r="AA63" i="84"/>
  <c r="BI63" i="84" s="1"/>
  <c r="AB63" i="84"/>
  <c r="BM63" i="84" s="1"/>
  <c r="Z64" i="84"/>
  <c r="BH64" i="84" s="1"/>
  <c r="AA64" i="84"/>
  <c r="BI64" i="84" s="1"/>
  <c r="AB64" i="84"/>
  <c r="BJ64" i="84" s="1"/>
  <c r="Z65" i="84"/>
  <c r="BH65" i="84" s="1"/>
  <c r="AA65" i="84"/>
  <c r="BI65" i="84" s="1"/>
  <c r="AB65" i="84"/>
  <c r="BJ65" i="84" s="1"/>
  <c r="Z66" i="84"/>
  <c r="BK66" i="84" s="1"/>
  <c r="AA66" i="84"/>
  <c r="BL66" i="84" s="1"/>
  <c r="AB66" i="84"/>
  <c r="Z67" i="84"/>
  <c r="AA67" i="84"/>
  <c r="BL67" i="84" s="1"/>
  <c r="AB67" i="84"/>
  <c r="BM67" i="84" s="1"/>
  <c r="Z68" i="84"/>
  <c r="AA68" i="84"/>
  <c r="BI68" i="84" s="1"/>
  <c r="AB68" i="84"/>
  <c r="BJ68" i="84" s="1"/>
  <c r="Z69" i="84"/>
  <c r="BK69" i="84" s="1"/>
  <c r="AA69" i="84"/>
  <c r="BI69" i="84" s="1"/>
  <c r="AB69" i="84"/>
  <c r="BJ69" i="84" s="1"/>
  <c r="Z70" i="84"/>
  <c r="BK70" i="84" s="1"/>
  <c r="AA70" i="84"/>
  <c r="BL70" i="84" s="1"/>
  <c r="AB70" i="84"/>
  <c r="Z71" i="84"/>
  <c r="BK71" i="84" s="1"/>
  <c r="AA71" i="84"/>
  <c r="BI71" i="84" s="1"/>
  <c r="AB71" i="84"/>
  <c r="BM71" i="84" s="1"/>
  <c r="Z72" i="84"/>
  <c r="AA72" i="84"/>
  <c r="AB72" i="84"/>
  <c r="BM72" i="84" s="1"/>
  <c r="Z73" i="84"/>
  <c r="BH73" i="84" s="1"/>
  <c r="AA73" i="84"/>
  <c r="AB73" i="84"/>
  <c r="BJ73" i="84" s="1"/>
  <c r="Z74" i="84"/>
  <c r="BK74" i="84" s="1"/>
  <c r="AA74" i="84"/>
  <c r="BI74" i="84" s="1"/>
  <c r="AB74" i="84"/>
  <c r="Z75" i="84"/>
  <c r="AA75" i="84"/>
  <c r="BL75" i="84" s="1"/>
  <c r="AB75" i="84"/>
  <c r="BM75" i="84" s="1"/>
  <c r="Z76" i="84"/>
  <c r="AA76" i="84"/>
  <c r="BI76" i="84" s="1"/>
  <c r="AB76" i="84"/>
  <c r="BM76" i="84" s="1"/>
  <c r="Z77" i="84"/>
  <c r="BH77" i="84" s="1"/>
  <c r="AA77" i="84"/>
  <c r="AB77" i="84"/>
  <c r="AA59" i="84"/>
  <c r="AB59" i="84"/>
  <c r="Z59" i="84"/>
  <c r="Q60" i="84"/>
  <c r="R60" i="84"/>
  <c r="S60" i="84"/>
  <c r="Q61" i="84"/>
  <c r="R61" i="84"/>
  <c r="BC61" i="84" s="1"/>
  <c r="S61" i="84"/>
  <c r="BD61" i="84" s="1"/>
  <c r="Q62" i="84"/>
  <c r="BE62" i="84" s="1"/>
  <c r="R62" i="84"/>
  <c r="S62" i="84"/>
  <c r="BG62" i="84" s="1"/>
  <c r="Q63" i="84"/>
  <c r="BB63" i="84" s="1"/>
  <c r="R63" i="84"/>
  <c r="BF63" i="84" s="1"/>
  <c r="S63" i="84"/>
  <c r="BG63" i="84" s="1"/>
  <c r="Q64" i="84"/>
  <c r="BB64" i="84" s="1"/>
  <c r="R64" i="84"/>
  <c r="BC64" i="84" s="1"/>
  <c r="S64" i="84"/>
  <c r="BD64" i="84" s="1"/>
  <c r="Q65" i="84"/>
  <c r="BE65" i="84" s="1"/>
  <c r="R65" i="84"/>
  <c r="BC65" i="84" s="1"/>
  <c r="S65" i="84"/>
  <c r="BD65" i="84" s="1"/>
  <c r="Q66" i="84"/>
  <c r="BE66" i="84" s="1"/>
  <c r="R66" i="84"/>
  <c r="S66" i="84"/>
  <c r="Q67" i="84"/>
  <c r="BB67" i="84" s="1"/>
  <c r="R67" i="84"/>
  <c r="BC67" i="84" s="1"/>
  <c r="S67" i="84"/>
  <c r="Q68" i="84"/>
  <c r="BB68" i="84" s="1"/>
  <c r="R68" i="84"/>
  <c r="BC68" i="84" s="1"/>
  <c r="S68" i="84"/>
  <c r="BD68" i="84" s="1"/>
  <c r="Q69" i="84"/>
  <c r="R69" i="84"/>
  <c r="BC69" i="84" s="1"/>
  <c r="S69" i="84"/>
  <c r="BD69" i="84" s="1"/>
  <c r="Q70" i="84"/>
  <c r="BE70" i="84" s="1"/>
  <c r="R70" i="84"/>
  <c r="S70" i="84"/>
  <c r="BG70" i="84" s="1"/>
  <c r="Q71" i="84"/>
  <c r="BB71" i="84" s="1"/>
  <c r="R71" i="84"/>
  <c r="BF71" i="84" s="1"/>
  <c r="S71" i="84"/>
  <c r="Q72" i="84"/>
  <c r="BB72" i="84" s="1"/>
  <c r="R72" i="84"/>
  <c r="BF72" i="84" s="1"/>
  <c r="S72" i="84"/>
  <c r="BD72" i="84" s="1"/>
  <c r="Q73" i="84"/>
  <c r="BE73" i="84" s="1"/>
  <c r="R73" i="84"/>
  <c r="BC73" i="84" s="1"/>
  <c r="S73" i="84"/>
  <c r="BD73" i="84" s="1"/>
  <c r="Q74" i="84"/>
  <c r="BE74" i="84" s="1"/>
  <c r="R74" i="84"/>
  <c r="BF74" i="84" s="1"/>
  <c r="S74" i="84"/>
  <c r="BG74" i="84" s="1"/>
  <c r="Q75" i="84"/>
  <c r="BB75" i="84" s="1"/>
  <c r="R75" i="84"/>
  <c r="BC75" i="84" s="1"/>
  <c r="S75" i="84"/>
  <c r="Q76" i="84"/>
  <c r="BB76" i="84" s="1"/>
  <c r="R76" i="84"/>
  <c r="BC76" i="84" s="1"/>
  <c r="S76" i="84"/>
  <c r="BD76" i="84" s="1"/>
  <c r="Q77" i="84"/>
  <c r="BE77" i="84" s="1"/>
  <c r="R77" i="84"/>
  <c r="BC77" i="84" s="1"/>
  <c r="S77" i="84"/>
  <c r="BD77" i="84" s="1"/>
  <c r="R59" i="84"/>
  <c r="S59" i="84"/>
  <c r="Q59" i="84"/>
  <c r="AP52" i="75"/>
  <c r="AO52" i="75"/>
  <c r="AN52" i="75"/>
  <c r="AM52" i="75"/>
  <c r="AL52" i="75"/>
  <c r="AK52" i="75"/>
  <c r="AJ52" i="75"/>
  <c r="AI52" i="75"/>
  <c r="AP51" i="75"/>
  <c r="AO51" i="75"/>
  <c r="AN51" i="75"/>
  <c r="AM51" i="75"/>
  <c r="AL51" i="75"/>
  <c r="AK51" i="75"/>
  <c r="AJ51" i="75"/>
  <c r="AI51" i="75"/>
  <c r="AP50" i="75"/>
  <c r="AO50" i="75"/>
  <c r="AN50" i="75"/>
  <c r="AM50" i="75"/>
  <c r="AL50" i="75"/>
  <c r="AK50" i="75"/>
  <c r="AJ50" i="75"/>
  <c r="AI50" i="75"/>
  <c r="AP49" i="75"/>
  <c r="AO49" i="75"/>
  <c r="AN49" i="75"/>
  <c r="AM49" i="75"/>
  <c r="AL49" i="75"/>
  <c r="AK49" i="75"/>
  <c r="AJ49" i="75"/>
  <c r="AI49" i="75"/>
  <c r="AH49" i="75"/>
  <c r="AG49" i="75"/>
  <c r="AF49" i="75"/>
  <c r="AE49" i="75"/>
  <c r="AD49" i="75"/>
  <c r="AC49" i="75"/>
  <c r="AB49" i="75"/>
  <c r="AA49" i="75"/>
  <c r="AP48" i="75"/>
  <c r="AO48" i="75"/>
  <c r="AN48" i="75"/>
  <c r="AM48" i="75"/>
  <c r="AL48" i="75"/>
  <c r="AK48" i="75"/>
  <c r="AJ48" i="75"/>
  <c r="AI48" i="75"/>
  <c r="AH48" i="75"/>
  <c r="AG48" i="75"/>
  <c r="AF48" i="75"/>
  <c r="AE48" i="75"/>
  <c r="AD48" i="75"/>
  <c r="AC48" i="75"/>
  <c r="AB48" i="75"/>
  <c r="AA48" i="75"/>
  <c r="AP46" i="75"/>
  <c r="AO46" i="75"/>
  <c r="AN46" i="75"/>
  <c r="AM46" i="75"/>
  <c r="AL46" i="75"/>
  <c r="AK46" i="75"/>
  <c r="AJ46" i="75"/>
  <c r="AI46" i="75"/>
  <c r="AH46" i="75"/>
  <c r="AG46" i="75"/>
  <c r="AF46" i="75"/>
  <c r="AE46" i="75"/>
  <c r="AD46" i="75"/>
  <c r="AC46" i="75"/>
  <c r="AB46" i="75"/>
  <c r="AA46" i="75"/>
  <c r="AP45" i="75"/>
  <c r="AO45" i="75"/>
  <c r="AN45" i="75"/>
  <c r="AM45" i="75"/>
  <c r="AL45" i="75"/>
  <c r="AK45" i="75"/>
  <c r="AJ45" i="75"/>
  <c r="AI45" i="75"/>
  <c r="AH45" i="75"/>
  <c r="AG45" i="75"/>
  <c r="AF45" i="75"/>
  <c r="AE45" i="75"/>
  <c r="AD45" i="75"/>
  <c r="AC45" i="75"/>
  <c r="AB45" i="75"/>
  <c r="AA45" i="75"/>
  <c r="AP44" i="75"/>
  <c r="AO44" i="75"/>
  <c r="AN44" i="75"/>
  <c r="AM44" i="75"/>
  <c r="AL44" i="75"/>
  <c r="AK44" i="75"/>
  <c r="AJ44" i="75"/>
  <c r="AI44" i="75"/>
  <c r="AH44" i="75"/>
  <c r="AG44" i="75"/>
  <c r="AF44" i="75"/>
  <c r="AE44" i="75"/>
  <c r="AD44" i="75"/>
  <c r="AC44" i="75"/>
  <c r="AB44" i="75"/>
  <c r="AA44" i="75"/>
  <c r="AP42" i="75"/>
  <c r="AO42" i="75"/>
  <c r="AN42" i="75"/>
  <c r="AM42" i="75"/>
  <c r="AL42" i="75"/>
  <c r="AK42" i="75"/>
  <c r="AJ42" i="75"/>
  <c r="AI42" i="75"/>
  <c r="AH42" i="75"/>
  <c r="AG42" i="75"/>
  <c r="AF42" i="75"/>
  <c r="AE42" i="75"/>
  <c r="AD42" i="75"/>
  <c r="AC42" i="75"/>
  <c r="AB42" i="75"/>
  <c r="AA42" i="75"/>
  <c r="AP41" i="75"/>
  <c r="AO41" i="75"/>
  <c r="AN41" i="75"/>
  <c r="AM41" i="75"/>
  <c r="AL41" i="75"/>
  <c r="AK41" i="75"/>
  <c r="AJ41" i="75"/>
  <c r="AI41" i="75"/>
  <c r="AH41" i="75"/>
  <c r="AG41" i="75"/>
  <c r="AF41" i="75"/>
  <c r="AE41" i="75"/>
  <c r="AD41" i="75"/>
  <c r="AC41" i="75"/>
  <c r="AB41" i="75"/>
  <c r="AA41" i="75"/>
  <c r="AP39" i="75"/>
  <c r="AO39" i="75"/>
  <c r="AN39" i="75"/>
  <c r="AM39" i="75"/>
  <c r="AL39" i="75"/>
  <c r="AK39" i="75"/>
  <c r="AJ39" i="75"/>
  <c r="AI39" i="75"/>
  <c r="AH39" i="75"/>
  <c r="AG39" i="75"/>
  <c r="AF39" i="75"/>
  <c r="AE39" i="75"/>
  <c r="AD39" i="75"/>
  <c r="AC39" i="75"/>
  <c r="AB39" i="75"/>
  <c r="AA39" i="75"/>
  <c r="AP38" i="75"/>
  <c r="AO38" i="75"/>
  <c r="AN38" i="75"/>
  <c r="AM38" i="75"/>
  <c r="AL38" i="75"/>
  <c r="AK38" i="75"/>
  <c r="AJ38" i="75"/>
  <c r="AI38" i="75"/>
  <c r="AH38" i="75"/>
  <c r="AG38" i="75"/>
  <c r="AF38" i="75"/>
  <c r="AE38" i="75"/>
  <c r="AD38" i="75"/>
  <c r="AC38" i="75"/>
  <c r="AB38" i="75"/>
  <c r="AA38" i="75"/>
  <c r="AP37" i="75"/>
  <c r="AO37" i="75"/>
  <c r="AN37" i="75"/>
  <c r="AM37" i="75"/>
  <c r="AL37" i="75"/>
  <c r="AK37" i="75"/>
  <c r="AJ37" i="75"/>
  <c r="AI37" i="75"/>
  <c r="AH37" i="75"/>
  <c r="AG37" i="75"/>
  <c r="AF37" i="75"/>
  <c r="AE37" i="75"/>
  <c r="AD37" i="75"/>
  <c r="AC37" i="75"/>
  <c r="AB37" i="75"/>
  <c r="AA37" i="75"/>
  <c r="AP36" i="75"/>
  <c r="AO36" i="75"/>
  <c r="AN36" i="75"/>
  <c r="AM36" i="75"/>
  <c r="AL36" i="75"/>
  <c r="AK36" i="75"/>
  <c r="AJ36" i="75"/>
  <c r="AI36" i="75"/>
  <c r="AH36" i="75"/>
  <c r="AG36" i="75"/>
  <c r="AF36" i="75"/>
  <c r="AE36" i="75"/>
  <c r="AD36" i="75"/>
  <c r="AC36" i="75"/>
  <c r="AB36" i="75"/>
  <c r="AA36" i="75"/>
  <c r="AP35" i="75"/>
  <c r="AL35" i="75"/>
  <c r="AO35" i="75"/>
  <c r="AN35" i="75"/>
  <c r="AM35" i="75"/>
  <c r="AK35" i="75"/>
  <c r="AJ35" i="75"/>
  <c r="AI35" i="75"/>
  <c r="AH35" i="75"/>
  <c r="AG35" i="75"/>
  <c r="AF35" i="75"/>
  <c r="AE35" i="75"/>
  <c r="AD35" i="75"/>
  <c r="AC35" i="75"/>
  <c r="AB35" i="75"/>
  <c r="AA35" i="75"/>
  <c r="V13" i="75"/>
  <c r="U13" i="75"/>
  <c r="U12" i="75"/>
  <c r="T13" i="75"/>
  <c r="T12" i="75"/>
  <c r="S13" i="75"/>
  <c r="S12" i="75"/>
  <c r="R12" i="75"/>
  <c r="R13" i="75"/>
  <c r="Q13" i="75"/>
  <c r="Q12" i="75"/>
  <c r="P12" i="75"/>
  <c r="P13" i="75"/>
  <c r="O13" i="75"/>
  <c r="Q23" i="84"/>
  <c r="Q24" i="84"/>
  <c r="Q25" i="84"/>
  <c r="Q26" i="84"/>
  <c r="Q27" i="84"/>
  <c r="AB27" i="84" s="1"/>
  <c r="Q28" i="84"/>
  <c r="Q29" i="84"/>
  <c r="Q30" i="84"/>
  <c r="AB30" i="84" s="1"/>
  <c r="Q31" i="84"/>
  <c r="Q32" i="84"/>
  <c r="Q33" i="84"/>
  <c r="Q34" i="84"/>
  <c r="Q36" i="84"/>
  <c r="Q37" i="84"/>
  <c r="Q38" i="84"/>
  <c r="Q39" i="84"/>
  <c r="Q40" i="84"/>
  <c r="Q41" i="84"/>
  <c r="Q42" i="84"/>
  <c r="Q43" i="84"/>
  <c r="Q44" i="84"/>
  <c r="Q46" i="84"/>
  <c r="Q47" i="84"/>
  <c r="Q48" i="84"/>
  <c r="Q49" i="84"/>
  <c r="O12" i="75"/>
  <c r="N23" i="84"/>
  <c r="N24" i="84"/>
  <c r="N25" i="84"/>
  <c r="N26" i="84"/>
  <c r="N27" i="84"/>
  <c r="Z27" i="84" s="1"/>
  <c r="N28" i="84"/>
  <c r="N29" i="84"/>
  <c r="N30" i="84"/>
  <c r="Z30" i="84" s="1"/>
  <c r="N31" i="84"/>
  <c r="N32" i="84"/>
  <c r="N33" i="84"/>
  <c r="N34" i="84"/>
  <c r="N36" i="84"/>
  <c r="N37" i="84"/>
  <c r="N38" i="84"/>
  <c r="N39" i="84"/>
  <c r="N40" i="84"/>
  <c r="N41" i="84"/>
  <c r="N42" i="84"/>
  <c r="N43" i="84"/>
  <c r="N44" i="84"/>
  <c r="N46" i="84"/>
  <c r="N47" i="84"/>
  <c r="N48" i="84"/>
  <c r="N49" i="84"/>
  <c r="K23" i="84"/>
  <c r="K24" i="84"/>
  <c r="K25" i="84"/>
  <c r="K26" i="84"/>
  <c r="K27" i="84"/>
  <c r="X27" i="84" s="1"/>
  <c r="K28" i="84"/>
  <c r="K29" i="84"/>
  <c r="K30" i="84"/>
  <c r="Y30" i="84" s="1"/>
  <c r="K31" i="84"/>
  <c r="K32" i="84"/>
  <c r="K33" i="84"/>
  <c r="K34" i="84"/>
  <c r="K36" i="84"/>
  <c r="K37" i="84"/>
  <c r="K38" i="84"/>
  <c r="K39" i="84"/>
  <c r="K40" i="84"/>
  <c r="K41" i="84"/>
  <c r="K42" i="84"/>
  <c r="K43" i="84"/>
  <c r="K44" i="84"/>
  <c r="K46" i="84"/>
  <c r="K47" i="84"/>
  <c r="K48" i="84"/>
  <c r="K49" i="84"/>
  <c r="Y24" i="75"/>
  <c r="H23" i="84"/>
  <c r="H24" i="84"/>
  <c r="H25" i="84"/>
  <c r="H26" i="84"/>
  <c r="H27" i="84"/>
  <c r="V27" i="84" s="1"/>
  <c r="H28" i="84"/>
  <c r="H29" i="84"/>
  <c r="H30" i="84"/>
  <c r="W30" i="84" s="1"/>
  <c r="H31" i="84"/>
  <c r="H32" i="84"/>
  <c r="H33" i="84"/>
  <c r="H34" i="84"/>
  <c r="H36" i="84"/>
  <c r="H37" i="84"/>
  <c r="H38" i="84"/>
  <c r="H39" i="84"/>
  <c r="H40" i="84"/>
  <c r="H41" i="84"/>
  <c r="H42" i="84"/>
  <c r="H43" i="84"/>
  <c r="H44" i="84"/>
  <c r="H46" i="84"/>
  <c r="H47" i="84"/>
  <c r="H48" i="84"/>
  <c r="H49" i="84"/>
  <c r="E23" i="84"/>
  <c r="E24" i="84"/>
  <c r="E25" i="84"/>
  <c r="E26" i="84"/>
  <c r="E27" i="84"/>
  <c r="T27" i="84" s="1"/>
  <c r="E28" i="84"/>
  <c r="T28" i="84" s="1"/>
  <c r="E29" i="84"/>
  <c r="T29" i="84" s="1"/>
  <c r="E30" i="84"/>
  <c r="T30" i="84" s="1"/>
  <c r="E31" i="84"/>
  <c r="E32" i="84"/>
  <c r="E33" i="84"/>
  <c r="E34" i="84"/>
  <c r="E36" i="84"/>
  <c r="E37" i="84"/>
  <c r="E38" i="84"/>
  <c r="E39" i="84"/>
  <c r="E40" i="84"/>
  <c r="E41" i="84"/>
  <c r="E42" i="84"/>
  <c r="E43" i="84"/>
  <c r="E44" i="84"/>
  <c r="E46" i="84"/>
  <c r="E47" i="84"/>
  <c r="E48" i="84"/>
  <c r="E49" i="84"/>
  <c r="Y23" i="75"/>
  <c r="W25" i="75"/>
  <c r="U25" i="75"/>
  <c r="Q25" i="75"/>
  <c r="O25" i="75"/>
  <c r="AR60" i="83"/>
  <c r="AS60" i="83"/>
  <c r="AT60" i="83"/>
  <c r="AR61" i="83"/>
  <c r="AS61" i="83"/>
  <c r="BX61" i="83" s="1"/>
  <c r="AT61" i="83"/>
  <c r="AR62" i="83"/>
  <c r="BT62" i="83" s="1"/>
  <c r="AS62" i="83"/>
  <c r="AT62" i="83"/>
  <c r="AR63" i="83"/>
  <c r="AS63" i="83"/>
  <c r="AT63" i="83"/>
  <c r="BV63" i="83" s="1"/>
  <c r="AR64" i="83"/>
  <c r="AS64" i="83"/>
  <c r="AT64" i="83"/>
  <c r="AR65" i="83"/>
  <c r="AS65" i="83"/>
  <c r="BX65" i="83" s="1"/>
  <c r="AT65" i="83"/>
  <c r="AR66" i="83"/>
  <c r="BT66" i="83" s="1"/>
  <c r="AS66" i="83"/>
  <c r="AT66" i="83"/>
  <c r="AR67" i="83"/>
  <c r="AS67" i="83"/>
  <c r="AT67" i="83"/>
  <c r="BV67" i="83" s="1"/>
  <c r="AR68" i="83"/>
  <c r="AS68" i="83"/>
  <c r="AT68" i="83"/>
  <c r="AR69" i="83"/>
  <c r="AS69" i="83"/>
  <c r="BX69" i="83" s="1"/>
  <c r="AT69" i="83"/>
  <c r="AR70" i="83"/>
  <c r="BT70" i="83" s="1"/>
  <c r="AS70" i="83"/>
  <c r="AT70" i="83"/>
  <c r="AR71" i="83"/>
  <c r="AS71" i="83"/>
  <c r="AT71" i="83"/>
  <c r="BV71" i="83" s="1"/>
  <c r="AR72" i="83"/>
  <c r="AS72" i="83"/>
  <c r="AT72" i="83"/>
  <c r="AR73" i="83"/>
  <c r="AS73" i="83"/>
  <c r="BX73" i="83" s="1"/>
  <c r="AT73" i="83"/>
  <c r="AR74" i="83"/>
  <c r="BT74" i="83" s="1"/>
  <c r="AS74" i="83"/>
  <c r="AT74" i="83"/>
  <c r="AR75" i="83"/>
  <c r="AS75" i="83"/>
  <c r="AT75" i="83"/>
  <c r="BV75" i="83" s="1"/>
  <c r="AR76" i="83"/>
  <c r="AS76" i="83"/>
  <c r="AT76" i="83"/>
  <c r="AR77" i="83"/>
  <c r="AS77" i="83"/>
  <c r="BX77" i="83" s="1"/>
  <c r="AT77" i="83"/>
  <c r="AI60" i="83"/>
  <c r="AJ60" i="83"/>
  <c r="AK60" i="83"/>
  <c r="AI61" i="83"/>
  <c r="BN61" i="83" s="1"/>
  <c r="AJ61" i="83"/>
  <c r="AK61" i="83"/>
  <c r="AI62" i="83"/>
  <c r="BN62" i="83" s="1"/>
  <c r="AJ62" i="83"/>
  <c r="AK62" i="83"/>
  <c r="BP62" i="83" s="1"/>
  <c r="AI63" i="83"/>
  <c r="BQ63" i="83" s="1"/>
  <c r="AJ63" i="83"/>
  <c r="AK63" i="83"/>
  <c r="BP63" i="83" s="1"/>
  <c r="AI64" i="83"/>
  <c r="AJ64" i="83"/>
  <c r="BR64" i="83" s="1"/>
  <c r="AK64" i="83"/>
  <c r="BS64" i="83" s="1"/>
  <c r="AI65" i="83"/>
  <c r="BN65" i="83" s="1"/>
  <c r="AJ65" i="83"/>
  <c r="BR65" i="83" s="1"/>
  <c r="AK65" i="83"/>
  <c r="AI66" i="83"/>
  <c r="BN66" i="83" s="1"/>
  <c r="AJ66" i="83"/>
  <c r="AK66" i="83"/>
  <c r="BP66" i="83" s="1"/>
  <c r="AI67" i="83"/>
  <c r="BQ67" i="83" s="1"/>
  <c r="AJ67" i="83"/>
  <c r="AK67" i="83"/>
  <c r="BP67" i="83" s="1"/>
  <c r="AI68" i="83"/>
  <c r="AJ68" i="83"/>
  <c r="BO68" i="83" s="1"/>
  <c r="AK68" i="83"/>
  <c r="BS68" i="83" s="1"/>
  <c r="AI69" i="83"/>
  <c r="BN69" i="83" s="1"/>
  <c r="AJ69" i="83"/>
  <c r="BR69" i="83" s="1"/>
  <c r="AK69" i="83"/>
  <c r="AI70" i="83"/>
  <c r="BN70" i="83" s="1"/>
  <c r="AJ70" i="83"/>
  <c r="AK70" i="83"/>
  <c r="BP70" i="83" s="1"/>
  <c r="AI71" i="83"/>
  <c r="BQ71" i="83" s="1"/>
  <c r="AJ71" i="83"/>
  <c r="AK71" i="83"/>
  <c r="BP71" i="83" s="1"/>
  <c r="AI72" i="83"/>
  <c r="AJ72" i="83"/>
  <c r="BO72" i="83" s="1"/>
  <c r="AK72" i="83"/>
  <c r="BS72" i="83" s="1"/>
  <c r="AI73" i="83"/>
  <c r="BN73" i="83" s="1"/>
  <c r="AJ73" i="83"/>
  <c r="BO73" i="83" s="1"/>
  <c r="AK73" i="83"/>
  <c r="AI74" i="83"/>
  <c r="BN74" i="83" s="1"/>
  <c r="AJ74" i="83"/>
  <c r="AK74" i="83"/>
  <c r="BP74" i="83" s="1"/>
  <c r="AI75" i="83"/>
  <c r="BQ75" i="83" s="1"/>
  <c r="AJ75" i="83"/>
  <c r="AK75" i="83"/>
  <c r="BP75" i="83" s="1"/>
  <c r="AI76" i="83"/>
  <c r="AJ76" i="83"/>
  <c r="BO76" i="83" s="1"/>
  <c r="AK76" i="83"/>
  <c r="BS76" i="83" s="1"/>
  <c r="AI77" i="83"/>
  <c r="BN77" i="83" s="1"/>
  <c r="AJ77" i="83"/>
  <c r="BR77" i="83" s="1"/>
  <c r="AK77" i="83"/>
  <c r="Z60" i="83"/>
  <c r="AA60" i="83"/>
  <c r="AB60" i="83"/>
  <c r="Z61" i="83"/>
  <c r="BK61" i="83" s="1"/>
  <c r="AA61" i="83"/>
  <c r="AB61" i="83"/>
  <c r="BJ61" i="83" s="1"/>
  <c r="Z62" i="83"/>
  <c r="BK62" i="83" s="1"/>
  <c r="AA62" i="83"/>
  <c r="AB62" i="83"/>
  <c r="BJ62" i="83" s="1"/>
  <c r="Z63" i="83"/>
  <c r="AA63" i="83"/>
  <c r="BI63" i="83" s="1"/>
  <c r="AB63" i="83"/>
  <c r="BM63" i="83" s="1"/>
  <c r="Z64" i="83"/>
  <c r="BH64" i="83" s="1"/>
  <c r="AA64" i="83"/>
  <c r="BI64" i="83" s="1"/>
  <c r="AB64" i="83"/>
  <c r="Z65" i="83"/>
  <c r="BH65" i="83" s="1"/>
  <c r="AA65" i="83"/>
  <c r="AB65" i="83"/>
  <c r="BJ65" i="83" s="1"/>
  <c r="Z66" i="83"/>
  <c r="BK66" i="83" s="1"/>
  <c r="AA66" i="83"/>
  <c r="AB66" i="83"/>
  <c r="BJ66" i="83" s="1"/>
  <c r="Z67" i="83"/>
  <c r="AA67" i="83"/>
  <c r="BI67" i="83" s="1"/>
  <c r="AB67" i="83"/>
  <c r="BM67" i="83" s="1"/>
  <c r="Z68" i="83"/>
  <c r="BH68" i="83" s="1"/>
  <c r="AA68" i="83"/>
  <c r="BL68" i="83" s="1"/>
  <c r="AB68" i="83"/>
  <c r="Z69" i="83"/>
  <c r="BK69" i="83" s="1"/>
  <c r="AA69" i="83"/>
  <c r="AB69" i="83"/>
  <c r="BJ69" i="83" s="1"/>
  <c r="Z70" i="83"/>
  <c r="BK70" i="83" s="1"/>
  <c r="AA70" i="83"/>
  <c r="AB70" i="83"/>
  <c r="BJ70" i="83" s="1"/>
  <c r="Z71" i="83"/>
  <c r="AA71" i="83"/>
  <c r="BI71" i="83" s="1"/>
  <c r="AB71" i="83"/>
  <c r="BM71" i="83" s="1"/>
  <c r="Z72" i="83"/>
  <c r="BH72" i="83" s="1"/>
  <c r="AA72" i="83"/>
  <c r="BI72" i="83" s="1"/>
  <c r="AB72" i="83"/>
  <c r="BM72" i="83" s="1"/>
  <c r="Z73" i="83"/>
  <c r="BK73" i="83" s="1"/>
  <c r="AA73" i="83"/>
  <c r="BI73" i="83" s="1"/>
  <c r="AB73" i="83"/>
  <c r="BJ73" i="83" s="1"/>
  <c r="Z74" i="83"/>
  <c r="BK74" i="83" s="1"/>
  <c r="AA74" i="83"/>
  <c r="BL74" i="83" s="1"/>
  <c r="AB74" i="83"/>
  <c r="BM74" i="83" s="1"/>
  <c r="Z75" i="83"/>
  <c r="BH75" i="83" s="1"/>
  <c r="AA75" i="83"/>
  <c r="BI75" i="83" s="1"/>
  <c r="AB75" i="83"/>
  <c r="BM75" i="83" s="1"/>
  <c r="Z76" i="83"/>
  <c r="BH76" i="83" s="1"/>
  <c r="AA76" i="83"/>
  <c r="BI76" i="83" s="1"/>
  <c r="AB76" i="83"/>
  <c r="BJ76" i="83" s="1"/>
  <c r="Z77" i="83"/>
  <c r="BH77" i="83" s="1"/>
  <c r="AA77" i="83"/>
  <c r="BI77" i="83" s="1"/>
  <c r="AB77" i="83"/>
  <c r="BJ77" i="83" s="1"/>
  <c r="Q60" i="83"/>
  <c r="BB60" i="83" s="1"/>
  <c r="R60" i="83"/>
  <c r="S60" i="83"/>
  <c r="Q61" i="83"/>
  <c r="BE61" i="83" s="1"/>
  <c r="R61" i="83"/>
  <c r="BC61" i="83" s="1"/>
  <c r="S61" i="83"/>
  <c r="BD61" i="83" s="1"/>
  <c r="Q62" i="83"/>
  <c r="BE62" i="83" s="1"/>
  <c r="R62" i="83"/>
  <c r="BF62" i="83" s="1"/>
  <c r="S62" i="83"/>
  <c r="BG62" i="83" s="1"/>
  <c r="Q63" i="83"/>
  <c r="BB63" i="83" s="1"/>
  <c r="R63" i="83"/>
  <c r="BC63" i="83" s="1"/>
  <c r="S63" i="83"/>
  <c r="BG63" i="83" s="1"/>
  <c r="Q64" i="83"/>
  <c r="BB64" i="83" s="1"/>
  <c r="R64" i="83"/>
  <c r="BC64" i="83" s="1"/>
  <c r="S64" i="83"/>
  <c r="BD64" i="83" s="1"/>
  <c r="Q65" i="83"/>
  <c r="BE65" i="83" s="1"/>
  <c r="R65" i="83"/>
  <c r="BC65" i="83" s="1"/>
  <c r="S65" i="83"/>
  <c r="BD65" i="83" s="1"/>
  <c r="Q66" i="83"/>
  <c r="BE66" i="83" s="1"/>
  <c r="R66" i="83"/>
  <c r="BF66" i="83" s="1"/>
  <c r="S66" i="83"/>
  <c r="BG66" i="83" s="1"/>
  <c r="Q67" i="83"/>
  <c r="BB67" i="83" s="1"/>
  <c r="R67" i="83"/>
  <c r="BC67" i="83" s="1"/>
  <c r="S67" i="83"/>
  <c r="BG67" i="83" s="1"/>
  <c r="Q68" i="83"/>
  <c r="BB68" i="83" s="1"/>
  <c r="R68" i="83"/>
  <c r="BC68" i="83" s="1"/>
  <c r="S68" i="83"/>
  <c r="BD68" i="83" s="1"/>
  <c r="Q69" i="83"/>
  <c r="BE69" i="83" s="1"/>
  <c r="R69" i="83"/>
  <c r="BC69" i="83" s="1"/>
  <c r="S69" i="83"/>
  <c r="BD69" i="83" s="1"/>
  <c r="Q70" i="83"/>
  <c r="BE70" i="83" s="1"/>
  <c r="R70" i="83"/>
  <c r="BF70" i="83" s="1"/>
  <c r="S70" i="83"/>
  <c r="BG70" i="83" s="1"/>
  <c r="Q71" i="83"/>
  <c r="BB71" i="83" s="1"/>
  <c r="R71" i="83"/>
  <c r="BC71" i="83" s="1"/>
  <c r="S71" i="83"/>
  <c r="BG71" i="83" s="1"/>
  <c r="Q72" i="83"/>
  <c r="BB72" i="83" s="1"/>
  <c r="R72" i="83"/>
  <c r="BC72" i="83" s="1"/>
  <c r="S72" i="83"/>
  <c r="BD72" i="83" s="1"/>
  <c r="Q73" i="83"/>
  <c r="BE73" i="83" s="1"/>
  <c r="R73" i="83"/>
  <c r="BC73" i="83" s="1"/>
  <c r="S73" i="83"/>
  <c r="BD73" i="83" s="1"/>
  <c r="Q74" i="83"/>
  <c r="BB74" i="83" s="1"/>
  <c r="R74" i="83"/>
  <c r="BF74" i="83" s="1"/>
  <c r="S74" i="83"/>
  <c r="BG74" i="83" s="1"/>
  <c r="Q75" i="83"/>
  <c r="BB75" i="83" s="1"/>
  <c r="R75" i="83"/>
  <c r="BC75" i="83" s="1"/>
  <c r="S75" i="83"/>
  <c r="BD75" i="83" s="1"/>
  <c r="Q76" i="83"/>
  <c r="BE76" i="83" s="1"/>
  <c r="R76" i="83"/>
  <c r="BC76" i="83" s="1"/>
  <c r="S76" i="83"/>
  <c r="BD76" i="83" s="1"/>
  <c r="Q77" i="83"/>
  <c r="BE77" i="83" s="1"/>
  <c r="R77" i="83"/>
  <c r="BF77" i="83" s="1"/>
  <c r="S77" i="83"/>
  <c r="BG77" i="83" s="1"/>
  <c r="T12" i="83"/>
  <c r="Q23" i="83"/>
  <c r="Q24" i="83"/>
  <c r="Q25" i="83"/>
  <c r="Q26" i="83"/>
  <c r="Q27" i="83"/>
  <c r="AC27" i="83" s="1"/>
  <c r="Q28" i="83"/>
  <c r="Q29" i="83"/>
  <c r="Q30" i="83"/>
  <c r="AC30" i="83" s="1"/>
  <c r="Q31" i="83"/>
  <c r="AB31" i="83" s="1"/>
  <c r="Q32" i="83"/>
  <c r="Q33" i="83"/>
  <c r="Q34" i="83"/>
  <c r="Q35" i="83"/>
  <c r="Q36" i="83"/>
  <c r="Q37" i="83"/>
  <c r="Q38" i="83"/>
  <c r="Q39" i="83"/>
  <c r="Q40" i="83"/>
  <c r="Q41" i="83"/>
  <c r="Q42" i="83"/>
  <c r="Q43" i="83"/>
  <c r="Q44" i="83"/>
  <c r="Q45" i="83"/>
  <c r="Q46" i="83"/>
  <c r="Q47" i="83"/>
  <c r="Q48" i="83"/>
  <c r="Q49" i="83"/>
  <c r="Q22" i="83"/>
  <c r="N23" i="83"/>
  <c r="N24" i="83"/>
  <c r="N25" i="83"/>
  <c r="N26" i="83"/>
  <c r="N27" i="83"/>
  <c r="Z27" i="83" s="1"/>
  <c r="N28" i="83"/>
  <c r="N29" i="83"/>
  <c r="N30" i="83"/>
  <c r="N31" i="83"/>
  <c r="AA31" i="83" s="1"/>
  <c r="N32" i="83"/>
  <c r="N33" i="83"/>
  <c r="N34" i="83"/>
  <c r="N35" i="83"/>
  <c r="N36" i="83"/>
  <c r="N37" i="83"/>
  <c r="N38" i="83"/>
  <c r="N39" i="83"/>
  <c r="N40" i="83"/>
  <c r="N41" i="83"/>
  <c r="N42" i="83"/>
  <c r="N43" i="83"/>
  <c r="N44" i="83"/>
  <c r="N45" i="83"/>
  <c r="N46" i="83"/>
  <c r="N47" i="83"/>
  <c r="N48" i="83"/>
  <c r="N49" i="83"/>
  <c r="N22" i="83"/>
  <c r="K23" i="83"/>
  <c r="K24" i="83"/>
  <c r="K25" i="83"/>
  <c r="K26" i="83"/>
  <c r="K27" i="83"/>
  <c r="X27" i="83" s="1"/>
  <c r="K28" i="83"/>
  <c r="K29" i="83"/>
  <c r="K30" i="83"/>
  <c r="K31" i="83"/>
  <c r="X31" i="83" s="1"/>
  <c r="K32" i="83"/>
  <c r="K33" i="83"/>
  <c r="K34" i="83"/>
  <c r="K35" i="83"/>
  <c r="K36" i="83"/>
  <c r="K37" i="83"/>
  <c r="K38" i="83"/>
  <c r="K39" i="83"/>
  <c r="K40" i="83"/>
  <c r="K41" i="83"/>
  <c r="K42" i="83"/>
  <c r="K43" i="83"/>
  <c r="K44" i="83"/>
  <c r="K45" i="83"/>
  <c r="K46" i="83"/>
  <c r="K47" i="83"/>
  <c r="K48" i="83"/>
  <c r="K49" i="83"/>
  <c r="K22" i="83"/>
  <c r="H23" i="83"/>
  <c r="H24" i="83"/>
  <c r="H25" i="83"/>
  <c r="H26" i="83"/>
  <c r="H27" i="83"/>
  <c r="V27" i="83" s="1"/>
  <c r="H28" i="83"/>
  <c r="H29" i="83"/>
  <c r="H30" i="83"/>
  <c r="H31" i="83"/>
  <c r="V31" i="83" s="1"/>
  <c r="H32" i="83"/>
  <c r="H33" i="83"/>
  <c r="H34" i="83"/>
  <c r="H35" i="83"/>
  <c r="H36" i="83"/>
  <c r="H37" i="83"/>
  <c r="H38" i="83"/>
  <c r="H39" i="83"/>
  <c r="H40" i="83"/>
  <c r="H41" i="83"/>
  <c r="H42" i="83"/>
  <c r="H43" i="83"/>
  <c r="H44" i="83"/>
  <c r="H45" i="83"/>
  <c r="H46" i="83"/>
  <c r="H47" i="83"/>
  <c r="H48" i="83"/>
  <c r="H49" i="83"/>
  <c r="H22" i="83"/>
  <c r="E23" i="83"/>
  <c r="T23" i="83" s="1"/>
  <c r="E24" i="83"/>
  <c r="E25" i="83"/>
  <c r="E26" i="83"/>
  <c r="U26" i="83" s="1"/>
  <c r="E28" i="83"/>
  <c r="E29" i="83"/>
  <c r="E30" i="83"/>
  <c r="E31" i="83"/>
  <c r="T31" i="83" s="1"/>
  <c r="E32" i="83"/>
  <c r="E33" i="83"/>
  <c r="E34" i="83"/>
  <c r="E35" i="83"/>
  <c r="E36" i="83"/>
  <c r="E37" i="83"/>
  <c r="E38" i="83"/>
  <c r="E39" i="83"/>
  <c r="E40" i="83"/>
  <c r="E41" i="83"/>
  <c r="E42" i="83"/>
  <c r="E43" i="83"/>
  <c r="E44" i="83"/>
  <c r="E45" i="83"/>
  <c r="E46" i="83"/>
  <c r="E47" i="83"/>
  <c r="E48" i="83"/>
  <c r="E49" i="83"/>
  <c r="E22" i="83"/>
  <c r="C25" i="75"/>
  <c r="E25" i="75"/>
  <c r="X22" i="125"/>
  <c r="U22" i="125"/>
  <c r="AO43" i="125"/>
  <c r="AZ43" i="125"/>
  <c r="T12" i="78"/>
  <c r="AR54" i="78"/>
  <c r="AS54" i="78"/>
  <c r="AT54" i="78"/>
  <c r="AR55" i="78"/>
  <c r="AS55" i="78"/>
  <c r="AT55" i="78"/>
  <c r="AR56" i="78"/>
  <c r="AS56" i="78"/>
  <c r="AT56" i="78"/>
  <c r="AR57" i="78"/>
  <c r="AS57" i="78"/>
  <c r="AT57" i="78"/>
  <c r="AR58" i="78"/>
  <c r="AS58" i="78"/>
  <c r="AT58" i="78"/>
  <c r="AR59" i="78"/>
  <c r="AS59" i="78"/>
  <c r="AT59" i="78"/>
  <c r="AR60" i="78"/>
  <c r="AS60" i="78"/>
  <c r="AT60" i="78"/>
  <c r="AR61" i="78"/>
  <c r="AS61" i="78"/>
  <c r="AT61" i="78"/>
  <c r="AR62" i="78"/>
  <c r="AS62" i="78"/>
  <c r="AT62" i="78"/>
  <c r="AR63" i="78"/>
  <c r="AS63" i="78"/>
  <c r="AT63" i="78"/>
  <c r="AR64" i="78"/>
  <c r="AS64" i="78"/>
  <c r="AT64" i="78"/>
  <c r="AR65" i="78"/>
  <c r="AS65" i="78"/>
  <c r="AT65" i="78"/>
  <c r="AR66" i="78"/>
  <c r="AS66" i="78"/>
  <c r="AT66" i="78"/>
  <c r="AR67" i="78"/>
  <c r="AS67" i="78"/>
  <c r="AT67" i="78"/>
  <c r="AR68" i="78"/>
  <c r="AS68" i="78"/>
  <c r="AT68" i="78"/>
  <c r="AR69" i="78"/>
  <c r="AS69" i="78"/>
  <c r="AT69" i="78"/>
  <c r="AR70" i="78"/>
  <c r="BW70" i="78" s="1"/>
  <c r="AS70" i="78"/>
  <c r="BU70" i="78" s="1"/>
  <c r="AT70" i="78"/>
  <c r="BV70" i="78" s="1"/>
  <c r="AR71" i="78"/>
  <c r="BW71" i="78" s="1"/>
  <c r="AS71" i="78"/>
  <c r="BX71" i="78" s="1"/>
  <c r="AT71" i="78"/>
  <c r="BY71" i="78" s="1"/>
  <c r="AS53" i="78"/>
  <c r="AT53" i="78"/>
  <c r="AR53" i="78"/>
  <c r="AI54" i="78"/>
  <c r="AJ54" i="78"/>
  <c r="AK54" i="78"/>
  <c r="AI55" i="78"/>
  <c r="AJ55" i="78"/>
  <c r="AK55" i="78"/>
  <c r="AI56" i="78"/>
  <c r="AJ56" i="78"/>
  <c r="AK56" i="78"/>
  <c r="AI57" i="78"/>
  <c r="AJ57" i="78"/>
  <c r="AK57" i="78"/>
  <c r="AI58" i="78"/>
  <c r="AJ58" i="78"/>
  <c r="AK58" i="78"/>
  <c r="AI59" i="78"/>
  <c r="AJ59" i="78"/>
  <c r="AK59" i="78"/>
  <c r="AI60" i="78"/>
  <c r="AJ60" i="78"/>
  <c r="AK60" i="78"/>
  <c r="AI62" i="78"/>
  <c r="AJ62" i="78"/>
  <c r="AK62" i="78"/>
  <c r="AI63" i="78"/>
  <c r="AJ63" i="78"/>
  <c r="AK63" i="78"/>
  <c r="AI64" i="78"/>
  <c r="AJ64" i="78"/>
  <c r="AK64" i="78"/>
  <c r="AI65" i="78"/>
  <c r="AJ65" i="78"/>
  <c r="AK65" i="78"/>
  <c r="AI66" i="78"/>
  <c r="AJ66" i="78"/>
  <c r="AK66" i="78"/>
  <c r="AI67" i="78"/>
  <c r="AJ67" i="78"/>
  <c r="AK67" i="78"/>
  <c r="AI68" i="78"/>
  <c r="AJ68" i="78"/>
  <c r="AK68" i="78"/>
  <c r="AI69" i="78"/>
  <c r="AJ69" i="78"/>
  <c r="AK69" i="78"/>
  <c r="AI70" i="78"/>
  <c r="BN70" i="78" s="1"/>
  <c r="AJ70" i="78"/>
  <c r="BO70" i="78" s="1"/>
  <c r="AK70" i="78"/>
  <c r="BP70" i="78" s="1"/>
  <c r="AI71" i="78"/>
  <c r="BQ71" i="78" s="1"/>
  <c r="AJ71" i="78"/>
  <c r="BO71" i="78" s="1"/>
  <c r="AK71" i="78"/>
  <c r="BP71" i="78" s="1"/>
  <c r="AJ53" i="78"/>
  <c r="AK53" i="78"/>
  <c r="AI53" i="78"/>
  <c r="Z54" i="78"/>
  <c r="AA54" i="78"/>
  <c r="AB54" i="78"/>
  <c r="Z55" i="78"/>
  <c r="AA55" i="78"/>
  <c r="AB55" i="78"/>
  <c r="Z56" i="78"/>
  <c r="AA56" i="78"/>
  <c r="AB56" i="78"/>
  <c r="Z57" i="78"/>
  <c r="AA57" i="78"/>
  <c r="AB57" i="78"/>
  <c r="Z58" i="78"/>
  <c r="AA58" i="78"/>
  <c r="AB58" i="78"/>
  <c r="Z59" i="78"/>
  <c r="AA59" i="78"/>
  <c r="AB59" i="78"/>
  <c r="Z60" i="78"/>
  <c r="AA60" i="78"/>
  <c r="AB60" i="78"/>
  <c r="Z62" i="78"/>
  <c r="AA62" i="78"/>
  <c r="AB62" i="78"/>
  <c r="Z63" i="78"/>
  <c r="AA63" i="78"/>
  <c r="AB63" i="78"/>
  <c r="Z64" i="78"/>
  <c r="AA64" i="78"/>
  <c r="AB64" i="78"/>
  <c r="Z65" i="78"/>
  <c r="AA65" i="78"/>
  <c r="AB65" i="78"/>
  <c r="Z66" i="78"/>
  <c r="AA66" i="78"/>
  <c r="AB66" i="78"/>
  <c r="Z67" i="78"/>
  <c r="AA67" i="78"/>
  <c r="AB67" i="78"/>
  <c r="Z68" i="78"/>
  <c r="AA68" i="78"/>
  <c r="AB68" i="78"/>
  <c r="Z69" i="78"/>
  <c r="AA69" i="78"/>
  <c r="AB69" i="78"/>
  <c r="Z70" i="78"/>
  <c r="BH70" i="78" s="1"/>
  <c r="AA70" i="78"/>
  <c r="BI70" i="78" s="1"/>
  <c r="AB70" i="78"/>
  <c r="BM70" i="78" s="1"/>
  <c r="Z71" i="78"/>
  <c r="BH71" i="78" s="1"/>
  <c r="AA71" i="78"/>
  <c r="BI71" i="78" s="1"/>
  <c r="AB71" i="78"/>
  <c r="BJ71" i="78" s="1"/>
  <c r="AA53" i="78"/>
  <c r="AB53" i="78"/>
  <c r="Z53" i="78"/>
  <c r="Q54" i="78"/>
  <c r="R54" i="78"/>
  <c r="S54" i="78"/>
  <c r="Q55" i="78"/>
  <c r="R55" i="78"/>
  <c r="S55" i="78"/>
  <c r="Q56" i="78"/>
  <c r="R56" i="78"/>
  <c r="S56" i="78"/>
  <c r="Q57" i="78"/>
  <c r="R57" i="78"/>
  <c r="S57" i="78"/>
  <c r="Q58" i="78"/>
  <c r="R58" i="78"/>
  <c r="S58" i="78"/>
  <c r="Q59" i="78"/>
  <c r="R59" i="78"/>
  <c r="S59" i="78"/>
  <c r="Q60" i="78"/>
  <c r="R60" i="78"/>
  <c r="S60" i="78"/>
  <c r="Q62" i="78"/>
  <c r="R62" i="78"/>
  <c r="S62" i="78"/>
  <c r="Q63" i="78"/>
  <c r="R63" i="78"/>
  <c r="S63" i="78"/>
  <c r="Q64" i="78"/>
  <c r="R64" i="78"/>
  <c r="S64" i="78"/>
  <c r="Q65" i="78"/>
  <c r="R65" i="78"/>
  <c r="S65" i="78"/>
  <c r="Q66" i="78"/>
  <c r="R66" i="78"/>
  <c r="S66" i="78"/>
  <c r="Q67" i="78"/>
  <c r="R67" i="78"/>
  <c r="S67" i="78"/>
  <c r="Q68" i="78"/>
  <c r="R68" i="78"/>
  <c r="S68" i="78"/>
  <c r="Q69" i="78"/>
  <c r="R69" i="78"/>
  <c r="S69" i="78"/>
  <c r="Q70" i="78"/>
  <c r="BE70" i="78" s="1"/>
  <c r="R70" i="78"/>
  <c r="BF70" i="78" s="1"/>
  <c r="S70" i="78"/>
  <c r="BG70" i="78" s="1"/>
  <c r="Q71" i="78"/>
  <c r="BB71" i="78" s="1"/>
  <c r="R71" i="78"/>
  <c r="BC71" i="78" s="1"/>
  <c r="S71" i="78"/>
  <c r="BG71" i="78" s="1"/>
  <c r="R53" i="78"/>
  <c r="S53" i="78"/>
  <c r="Q53" i="78"/>
  <c r="H54" i="78"/>
  <c r="I54" i="78"/>
  <c r="J54" i="78"/>
  <c r="H55" i="78"/>
  <c r="I55" i="78"/>
  <c r="J55" i="78"/>
  <c r="H56" i="78"/>
  <c r="I56" i="78"/>
  <c r="J56" i="78"/>
  <c r="H57" i="78"/>
  <c r="I57" i="78"/>
  <c r="J57" i="78"/>
  <c r="H58" i="78"/>
  <c r="I58" i="78"/>
  <c r="J58" i="78"/>
  <c r="H59" i="78"/>
  <c r="I59" i="78"/>
  <c r="J59" i="78"/>
  <c r="H60" i="78"/>
  <c r="I60" i="78"/>
  <c r="J60" i="78"/>
  <c r="H62" i="78"/>
  <c r="I62" i="78"/>
  <c r="J62" i="78"/>
  <c r="H63" i="78"/>
  <c r="I63" i="78"/>
  <c r="J63" i="78"/>
  <c r="H64" i="78"/>
  <c r="I64" i="78"/>
  <c r="J64" i="78"/>
  <c r="H65" i="78"/>
  <c r="I65" i="78"/>
  <c r="J65" i="78"/>
  <c r="H66" i="78"/>
  <c r="I66" i="78"/>
  <c r="J66" i="78"/>
  <c r="H67" i="78"/>
  <c r="I67" i="78"/>
  <c r="J67" i="78"/>
  <c r="H68" i="78"/>
  <c r="I68" i="78"/>
  <c r="J68" i="78"/>
  <c r="H69" i="78"/>
  <c r="I69" i="78"/>
  <c r="J69" i="78"/>
  <c r="H70" i="78"/>
  <c r="AY70" i="78" s="1"/>
  <c r="I70" i="78"/>
  <c r="AW70" i="78" s="1"/>
  <c r="J70" i="78"/>
  <c r="AX70" i="78" s="1"/>
  <c r="H71" i="78"/>
  <c r="AY71" i="78" s="1"/>
  <c r="I71" i="78"/>
  <c r="AZ71" i="78" s="1"/>
  <c r="J71" i="78"/>
  <c r="BA71" i="78" s="1"/>
  <c r="I53" i="78"/>
  <c r="J53" i="78"/>
  <c r="H53" i="78"/>
  <c r="Q23" i="78"/>
  <c r="AB23" i="78" s="1"/>
  <c r="Q24" i="78"/>
  <c r="Q25" i="78"/>
  <c r="Q26" i="78"/>
  <c r="Q27" i="78"/>
  <c r="Q28" i="78"/>
  <c r="Q29" i="78"/>
  <c r="AB29" i="78" s="1"/>
  <c r="Q30" i="78"/>
  <c r="Q31" i="78"/>
  <c r="Q32" i="78"/>
  <c r="Q33" i="78"/>
  <c r="Q34" i="78"/>
  <c r="Q35" i="78"/>
  <c r="Q36" i="78"/>
  <c r="Q37" i="78"/>
  <c r="Q38" i="78"/>
  <c r="Q39" i="78"/>
  <c r="Q40" i="78"/>
  <c r="Q41" i="78"/>
  <c r="Q42" i="78"/>
  <c r="Q43" i="78"/>
  <c r="Q22" i="78"/>
  <c r="N23" i="78"/>
  <c r="Z23" i="78" s="1"/>
  <c r="N24" i="78"/>
  <c r="N25" i="78"/>
  <c r="N26" i="78"/>
  <c r="N27" i="78"/>
  <c r="N28" i="78"/>
  <c r="N29" i="78"/>
  <c r="Z29" i="78" s="1"/>
  <c r="N30" i="78"/>
  <c r="N31" i="78"/>
  <c r="N32" i="78"/>
  <c r="N33" i="78"/>
  <c r="N34" i="78"/>
  <c r="N35" i="78"/>
  <c r="N36" i="78"/>
  <c r="N37" i="78"/>
  <c r="N38" i="78"/>
  <c r="N39" i="78"/>
  <c r="N40" i="78"/>
  <c r="N41" i="78"/>
  <c r="N42" i="78"/>
  <c r="N43" i="78"/>
  <c r="N22" i="78"/>
  <c r="K32" i="78"/>
  <c r="K33" i="78"/>
  <c r="K34" i="78"/>
  <c r="K35" i="78"/>
  <c r="K36" i="78"/>
  <c r="K37" i="78"/>
  <c r="K38" i="78"/>
  <c r="K39" i="78"/>
  <c r="K40" i="78"/>
  <c r="K41" i="78"/>
  <c r="K42" i="78"/>
  <c r="K43" i="78"/>
  <c r="K23" i="78"/>
  <c r="Y23" i="78" s="1"/>
  <c r="K24" i="78"/>
  <c r="K25" i="78"/>
  <c r="K26" i="78"/>
  <c r="K27" i="78"/>
  <c r="K28" i="78"/>
  <c r="K29" i="78"/>
  <c r="X29" i="78" s="1"/>
  <c r="K30" i="78"/>
  <c r="K31" i="78"/>
  <c r="K22" i="78"/>
  <c r="H23" i="78"/>
  <c r="W23" i="78" s="1"/>
  <c r="H24" i="78"/>
  <c r="H25" i="78"/>
  <c r="H26" i="78"/>
  <c r="H27" i="78"/>
  <c r="H28" i="78"/>
  <c r="H29" i="78"/>
  <c r="W29" i="78" s="1"/>
  <c r="H30" i="78"/>
  <c r="H31" i="78"/>
  <c r="H32" i="78"/>
  <c r="H33" i="78"/>
  <c r="H34" i="78"/>
  <c r="H35" i="78"/>
  <c r="H36" i="78"/>
  <c r="H37" i="78"/>
  <c r="H38" i="78"/>
  <c r="H39" i="78"/>
  <c r="H40" i="78"/>
  <c r="H41" i="78"/>
  <c r="H42" i="78"/>
  <c r="H43" i="78"/>
  <c r="H22" i="78"/>
  <c r="V29" i="78"/>
  <c r="T23" i="78"/>
  <c r="U23" i="78"/>
  <c r="E41" i="78"/>
  <c r="E42" i="78"/>
  <c r="E43" i="78"/>
  <c r="E40" i="78"/>
  <c r="E33" i="78"/>
  <c r="E34" i="78"/>
  <c r="E35" i="78"/>
  <c r="E36" i="78"/>
  <c r="E37" i="78"/>
  <c r="E38" i="78"/>
  <c r="E39" i="78"/>
  <c r="E32" i="78"/>
  <c r="E24" i="78"/>
  <c r="E25" i="78"/>
  <c r="E26" i="78"/>
  <c r="E27" i="78"/>
  <c r="E28" i="78"/>
  <c r="E29" i="78"/>
  <c r="T29" i="78" s="1"/>
  <c r="E30" i="78"/>
  <c r="E31" i="78"/>
  <c r="E22" i="78"/>
  <c r="S48" i="75"/>
  <c r="S49" i="75"/>
  <c r="S50" i="75"/>
  <c r="S51" i="75"/>
  <c r="S52" i="75"/>
  <c r="Y48" i="75"/>
  <c r="Y49" i="75"/>
  <c r="Y50" i="75"/>
  <c r="Y51" i="75"/>
  <c r="Y52" i="75"/>
  <c r="Y44" i="75"/>
  <c r="Y45" i="75"/>
  <c r="Y46" i="75"/>
  <c r="Y41" i="75"/>
  <c r="Y42" i="75"/>
  <c r="Y35" i="75"/>
  <c r="Y36" i="75"/>
  <c r="Y37" i="75"/>
  <c r="Y38" i="75"/>
  <c r="Y39" i="75"/>
  <c r="S23" i="75"/>
  <c r="S24" i="75"/>
  <c r="S44" i="75"/>
  <c r="S45" i="75"/>
  <c r="S46" i="75"/>
  <c r="S41" i="75"/>
  <c r="S42" i="75"/>
  <c r="S35" i="75"/>
  <c r="S36" i="75"/>
  <c r="S37" i="75"/>
  <c r="S38" i="75"/>
  <c r="S39" i="75"/>
  <c r="M23" i="75"/>
  <c r="M24" i="75"/>
  <c r="M25" i="75"/>
  <c r="M48" i="75"/>
  <c r="M49" i="75"/>
  <c r="M44" i="75"/>
  <c r="M45" i="75"/>
  <c r="M46" i="75"/>
  <c r="M41" i="75"/>
  <c r="M42" i="75"/>
  <c r="M36" i="75"/>
  <c r="M37" i="75"/>
  <c r="M38" i="75"/>
  <c r="M39" i="75"/>
  <c r="M35" i="75"/>
  <c r="G23" i="75"/>
  <c r="G24" i="75"/>
  <c r="G48" i="75"/>
  <c r="G49" i="75"/>
  <c r="G44" i="75"/>
  <c r="G45" i="75"/>
  <c r="G46" i="75"/>
  <c r="G41" i="75"/>
  <c r="G42" i="75"/>
  <c r="G36" i="75"/>
  <c r="G37" i="75"/>
  <c r="G38" i="75"/>
  <c r="G39" i="75"/>
  <c r="G35" i="75"/>
  <c r="AT25" i="75"/>
  <c r="AT24" i="75"/>
  <c r="AT23" i="75"/>
  <c r="AS39" i="75"/>
  <c r="AX36" i="171"/>
  <c r="AW35" i="171"/>
  <c r="AV34" i="171"/>
  <c r="AU34" i="171"/>
  <c r="AW31" i="171"/>
  <c r="AT31" i="171"/>
  <c r="AX30" i="171"/>
  <c r="AW30" i="171"/>
  <c r="AT29" i="171"/>
  <c r="AU28" i="171"/>
  <c r="AT28" i="171"/>
  <c r="AT35" i="171"/>
  <c r="AU35" i="171"/>
  <c r="AV36" i="171"/>
  <c r="AX28" i="171"/>
  <c r="AU29" i="171"/>
  <c r="AU30" i="171"/>
  <c r="AV30" i="171"/>
  <c r="AV31" i="171"/>
  <c r="AX31" i="171"/>
  <c r="AW36" i="171"/>
  <c r="AX35" i="171"/>
  <c r="AV35" i="171"/>
  <c r="AT34" i="171"/>
  <c r="AX33" i="171"/>
  <c r="AW33" i="171"/>
  <c r="AW29" i="171"/>
  <c r="AV29" i="171"/>
  <c r="AU27" i="171"/>
  <c r="AT27" i="171"/>
  <c r="AV27" i="171"/>
  <c r="G13" i="171"/>
  <c r="H13" i="171"/>
  <c r="I13" i="171"/>
  <c r="G14" i="171"/>
  <c r="H14" i="171"/>
  <c r="I14" i="171"/>
  <c r="G15" i="171"/>
  <c r="H15" i="171"/>
  <c r="I15" i="171"/>
  <c r="G16" i="171"/>
  <c r="H16" i="171"/>
  <c r="I16" i="171"/>
  <c r="H12" i="171"/>
  <c r="I12" i="171"/>
  <c r="Y36" i="171"/>
  <c r="Y35" i="171"/>
  <c r="Y34" i="171"/>
  <c r="Y33" i="171"/>
  <c r="Y31" i="171"/>
  <c r="Y30" i="171"/>
  <c r="Y29" i="171"/>
  <c r="Y28" i="171"/>
  <c r="S36" i="171"/>
  <c r="AR36" i="171" s="1"/>
  <c r="S35" i="171"/>
  <c r="AR35" i="171" s="1"/>
  <c r="S34" i="171"/>
  <c r="AR34" i="171" s="1"/>
  <c r="S33" i="171"/>
  <c r="AR33" i="171" s="1"/>
  <c r="S31" i="171"/>
  <c r="AR31" i="171" s="1"/>
  <c r="S30" i="171"/>
  <c r="AR30" i="171" s="1"/>
  <c r="S29" i="171"/>
  <c r="AR29" i="171" s="1"/>
  <c r="S28" i="171"/>
  <c r="AR28" i="171" s="1"/>
  <c r="S27" i="171"/>
  <c r="AR27" i="171" s="1"/>
  <c r="M29" i="171"/>
  <c r="AL29" i="171" s="1"/>
  <c r="M30" i="171"/>
  <c r="AL30" i="171" s="1"/>
  <c r="M31" i="171"/>
  <c r="AL31" i="171" s="1"/>
  <c r="M33" i="171"/>
  <c r="AL33" i="171" s="1"/>
  <c r="M34" i="171"/>
  <c r="AL34" i="171" s="1"/>
  <c r="M35" i="171"/>
  <c r="AL35" i="171" s="1"/>
  <c r="M36" i="171"/>
  <c r="AL36" i="171" s="1"/>
  <c r="AL28" i="171"/>
  <c r="G34" i="171"/>
  <c r="AF34" i="171" s="1"/>
  <c r="G35" i="171"/>
  <c r="AF35" i="171" s="1"/>
  <c r="G36" i="171"/>
  <c r="AF36" i="171" s="1"/>
  <c r="G33" i="171"/>
  <c r="AF33" i="171" s="1"/>
  <c r="G28" i="171"/>
  <c r="AF28" i="171" s="1"/>
  <c r="G29" i="171"/>
  <c r="AF29" i="171" s="1"/>
  <c r="G30" i="171"/>
  <c r="G31" i="171"/>
  <c r="AF31" i="171" s="1"/>
  <c r="G27" i="171"/>
  <c r="C17" i="171"/>
  <c r="H17" i="171" s="1"/>
  <c r="D17" i="171"/>
  <c r="I17" i="171" s="1"/>
  <c r="E17" i="171"/>
  <c r="G17" i="171"/>
  <c r="AT41" i="125"/>
  <c r="AR41" i="125"/>
  <c r="AT44" i="125"/>
  <c r="AT43" i="125"/>
  <c r="AI73" i="62"/>
  <c r="AJ73" i="62"/>
  <c r="AK73" i="62"/>
  <c r="AI74" i="62"/>
  <c r="AJ74" i="62"/>
  <c r="AK74" i="62"/>
  <c r="AI75" i="62"/>
  <c r="AJ75" i="62"/>
  <c r="AK75" i="62"/>
  <c r="AI76" i="62"/>
  <c r="AJ76" i="62"/>
  <c r="AK76" i="62"/>
  <c r="AI77" i="62"/>
  <c r="AJ77" i="62"/>
  <c r="AK77" i="62"/>
  <c r="AI78" i="62"/>
  <c r="AJ78" i="62"/>
  <c r="AK78" i="62"/>
  <c r="AI79" i="62"/>
  <c r="AJ79" i="62"/>
  <c r="AK79" i="62"/>
  <c r="AI80" i="62"/>
  <c r="AJ80" i="62"/>
  <c r="AK80" i="62"/>
  <c r="AI81" i="62"/>
  <c r="AJ81" i="62"/>
  <c r="AK81" i="62"/>
  <c r="AI82" i="62"/>
  <c r="AJ82" i="62"/>
  <c r="AK82" i="62"/>
  <c r="AI83" i="62"/>
  <c r="AJ83" i="62"/>
  <c r="AK83" i="62"/>
  <c r="AI84" i="62"/>
  <c r="AJ84" i="62"/>
  <c r="AK84" i="62"/>
  <c r="AI85" i="62"/>
  <c r="AJ85" i="62"/>
  <c r="AK85" i="62"/>
  <c r="AI86" i="62"/>
  <c r="AJ86" i="62"/>
  <c r="AK86" i="62"/>
  <c r="AI87" i="62"/>
  <c r="AJ87" i="62"/>
  <c r="AK87" i="62"/>
  <c r="AI88" i="62"/>
  <c r="AJ88" i="62"/>
  <c r="AK88" i="62"/>
  <c r="AI89" i="62"/>
  <c r="BE89" i="62" s="1"/>
  <c r="AJ89" i="62"/>
  <c r="BF89" i="62" s="1"/>
  <c r="AK89" i="62"/>
  <c r="BG89" i="62" s="1"/>
  <c r="AJ72" i="62"/>
  <c r="AK72" i="62"/>
  <c r="AI72" i="62"/>
  <c r="Z73" i="62"/>
  <c r="AA73" i="62"/>
  <c r="AB73" i="62"/>
  <c r="Z74" i="62"/>
  <c r="AA74" i="62"/>
  <c r="AB74" i="62"/>
  <c r="Z75" i="62"/>
  <c r="AA75" i="62"/>
  <c r="AB75" i="62"/>
  <c r="Z76" i="62"/>
  <c r="AA76" i="62"/>
  <c r="AB76" i="62"/>
  <c r="Z77" i="62"/>
  <c r="AA77" i="62"/>
  <c r="AB77" i="62"/>
  <c r="Z78" i="62"/>
  <c r="AA78" i="62"/>
  <c r="AB78" i="62"/>
  <c r="Z79" i="62"/>
  <c r="AA79" i="62"/>
  <c r="AB79" i="62"/>
  <c r="Z80" i="62"/>
  <c r="AA80" i="62"/>
  <c r="AB80" i="62"/>
  <c r="Z81" i="62"/>
  <c r="AA81" i="62"/>
  <c r="AB81" i="62"/>
  <c r="Z82" i="62"/>
  <c r="AA82" i="62"/>
  <c r="AB82" i="62"/>
  <c r="Z83" i="62"/>
  <c r="AA83" i="62"/>
  <c r="AB83" i="62"/>
  <c r="Z84" i="62"/>
  <c r="AA84" i="62"/>
  <c r="AB84" i="62"/>
  <c r="Z85" i="62"/>
  <c r="AA85" i="62"/>
  <c r="AB85" i="62"/>
  <c r="Z86" i="62"/>
  <c r="AA86" i="62"/>
  <c r="AB86" i="62"/>
  <c r="Z87" i="62"/>
  <c r="AA87" i="62"/>
  <c r="AB87" i="62"/>
  <c r="Z88" i="62"/>
  <c r="AA88" i="62"/>
  <c r="AB88" i="62"/>
  <c r="Z89" i="62"/>
  <c r="AY89" i="62" s="1"/>
  <c r="AA89" i="62"/>
  <c r="AZ89" i="62" s="1"/>
  <c r="AB89" i="62"/>
  <c r="BA89" i="62" s="1"/>
  <c r="AA72" i="62"/>
  <c r="AB72" i="62"/>
  <c r="Z72" i="62"/>
  <c r="Q73" i="62"/>
  <c r="R73" i="62"/>
  <c r="S73" i="62"/>
  <c r="Q74" i="62"/>
  <c r="R74" i="62"/>
  <c r="S74" i="62"/>
  <c r="Q75" i="62"/>
  <c r="R75" i="62"/>
  <c r="S75" i="62"/>
  <c r="Q76" i="62"/>
  <c r="R76" i="62"/>
  <c r="S76" i="62"/>
  <c r="Q77" i="62"/>
  <c r="R77" i="62"/>
  <c r="S77" i="62"/>
  <c r="Q78" i="62"/>
  <c r="R78" i="62"/>
  <c r="S78" i="62"/>
  <c r="Q79" i="62"/>
  <c r="R79" i="62"/>
  <c r="S79" i="62"/>
  <c r="Q80" i="62"/>
  <c r="R80" i="62"/>
  <c r="S80" i="62"/>
  <c r="Q81" i="62"/>
  <c r="R81" i="62"/>
  <c r="S81" i="62"/>
  <c r="Q82" i="62"/>
  <c r="R82" i="62"/>
  <c r="S82" i="62"/>
  <c r="Q83" i="62"/>
  <c r="R83" i="62"/>
  <c r="S83" i="62"/>
  <c r="Q84" i="62"/>
  <c r="R84" i="62"/>
  <c r="S84" i="62"/>
  <c r="Q85" i="62"/>
  <c r="R85" i="62"/>
  <c r="S85" i="62"/>
  <c r="Q86" i="62"/>
  <c r="R86" i="62"/>
  <c r="S86" i="62"/>
  <c r="Q87" i="62"/>
  <c r="R87" i="62"/>
  <c r="S87" i="62"/>
  <c r="Q88" i="62"/>
  <c r="R88" i="62"/>
  <c r="S88" i="62"/>
  <c r="Q89" i="62"/>
  <c r="AV89" i="62" s="1"/>
  <c r="R89" i="62"/>
  <c r="BC89" i="62" s="1"/>
  <c r="S89" i="62"/>
  <c r="AU89" i="62" s="1"/>
  <c r="R72" i="62"/>
  <c r="S72" i="62"/>
  <c r="Q72" i="62"/>
  <c r="H73" i="62"/>
  <c r="I73" i="62"/>
  <c r="J73" i="62"/>
  <c r="H74" i="62"/>
  <c r="I74" i="62"/>
  <c r="J74" i="62"/>
  <c r="H75" i="62"/>
  <c r="I75" i="62"/>
  <c r="J75" i="62"/>
  <c r="H76" i="62"/>
  <c r="I76" i="62"/>
  <c r="J76" i="62"/>
  <c r="H77" i="62"/>
  <c r="I77" i="62"/>
  <c r="J77" i="62"/>
  <c r="H78" i="62"/>
  <c r="I78" i="62"/>
  <c r="J78" i="62"/>
  <c r="H79" i="62"/>
  <c r="I79" i="62"/>
  <c r="J79" i="62"/>
  <c r="H80" i="62"/>
  <c r="I80" i="62"/>
  <c r="J80" i="62"/>
  <c r="H81" i="62"/>
  <c r="I81" i="62"/>
  <c r="J81" i="62"/>
  <c r="H82" i="62"/>
  <c r="I82" i="62"/>
  <c r="J82" i="62"/>
  <c r="H83" i="62"/>
  <c r="I83" i="62"/>
  <c r="J83" i="62"/>
  <c r="H84" i="62"/>
  <c r="I84" i="62"/>
  <c r="J84" i="62"/>
  <c r="H85" i="62"/>
  <c r="I85" i="62"/>
  <c r="J85" i="62"/>
  <c r="H86" i="62"/>
  <c r="I86" i="62"/>
  <c r="J86" i="62"/>
  <c r="H87" i="62"/>
  <c r="I87" i="62"/>
  <c r="J87" i="62"/>
  <c r="H88" i="62"/>
  <c r="I88" i="62"/>
  <c r="J88" i="62"/>
  <c r="H89" i="62"/>
  <c r="AM89" i="62" s="1"/>
  <c r="I89" i="62"/>
  <c r="AN89" i="62" s="1"/>
  <c r="J89" i="62"/>
  <c r="AO89" i="62" s="1"/>
  <c r="I72" i="62"/>
  <c r="J72" i="62"/>
  <c r="H72" i="62"/>
  <c r="AI70" i="62"/>
  <c r="AJ70" i="62"/>
  <c r="AK70" i="62"/>
  <c r="AJ69" i="62"/>
  <c r="AK69" i="62"/>
  <c r="AI69" i="62"/>
  <c r="Z70" i="62"/>
  <c r="AA70" i="62"/>
  <c r="AB70" i="62"/>
  <c r="AA69" i="62"/>
  <c r="AB69" i="62"/>
  <c r="Z69" i="62"/>
  <c r="Q70" i="62"/>
  <c r="R70" i="62"/>
  <c r="S70" i="62"/>
  <c r="R69" i="62"/>
  <c r="S69" i="62"/>
  <c r="Q69" i="62"/>
  <c r="H70" i="62"/>
  <c r="I70" i="62"/>
  <c r="J70" i="62"/>
  <c r="I69" i="62"/>
  <c r="J69" i="62"/>
  <c r="H69" i="62"/>
  <c r="P148" i="89"/>
  <c r="Q148" i="89"/>
  <c r="R148" i="89"/>
  <c r="S148" i="89"/>
  <c r="T148" i="89"/>
  <c r="U148" i="89"/>
  <c r="V148" i="89"/>
  <c r="W148" i="89"/>
  <c r="V26" i="89"/>
  <c r="R24" i="89"/>
  <c r="P108" i="89"/>
  <c r="Q108" i="89"/>
  <c r="R108" i="89"/>
  <c r="S108" i="89"/>
  <c r="T108" i="89"/>
  <c r="U108" i="89"/>
  <c r="V108" i="89"/>
  <c r="W108" i="89"/>
  <c r="AI65" i="62"/>
  <c r="AJ65" i="62"/>
  <c r="AK65" i="62"/>
  <c r="AI66" i="62"/>
  <c r="AJ66" i="62"/>
  <c r="AK66" i="62"/>
  <c r="AI67" i="62"/>
  <c r="AJ67" i="62"/>
  <c r="AK67" i="62"/>
  <c r="AJ64" i="62"/>
  <c r="AK64" i="62"/>
  <c r="AI64" i="62"/>
  <c r="Z65" i="62"/>
  <c r="AA65" i="62"/>
  <c r="AB65" i="62"/>
  <c r="Z66" i="62"/>
  <c r="AA66" i="62"/>
  <c r="AB66" i="62"/>
  <c r="Z67" i="62"/>
  <c r="AA67" i="62"/>
  <c r="AB67" i="62"/>
  <c r="AA64" i="62"/>
  <c r="AB64" i="62"/>
  <c r="Z64" i="62"/>
  <c r="Q65" i="62"/>
  <c r="R65" i="62"/>
  <c r="S65" i="62"/>
  <c r="Q66" i="62"/>
  <c r="R66" i="62"/>
  <c r="S66" i="62"/>
  <c r="Q67" i="62"/>
  <c r="R67" i="62"/>
  <c r="S67" i="62"/>
  <c r="R64" i="62"/>
  <c r="S64" i="62"/>
  <c r="Q64" i="62"/>
  <c r="H65" i="62"/>
  <c r="I65" i="62"/>
  <c r="J65" i="62"/>
  <c r="H66" i="62"/>
  <c r="I66" i="62"/>
  <c r="J66" i="62"/>
  <c r="H67" i="62"/>
  <c r="I67" i="62"/>
  <c r="J67" i="62"/>
  <c r="I64" i="62"/>
  <c r="J64" i="62"/>
  <c r="H64" i="62"/>
  <c r="T140" i="17"/>
  <c r="U140" i="17"/>
  <c r="V140" i="17"/>
  <c r="W140" i="17"/>
  <c r="X140" i="17"/>
  <c r="Y140" i="17"/>
  <c r="Z140" i="17"/>
  <c r="AA140" i="17"/>
  <c r="AB140" i="17"/>
  <c r="AC140" i="17"/>
  <c r="T118" i="17"/>
  <c r="U118" i="17"/>
  <c r="T106" i="17"/>
  <c r="U106" i="17"/>
  <c r="AF106" i="17" s="1"/>
  <c r="V106" i="17"/>
  <c r="W106" i="17"/>
  <c r="X106" i="17"/>
  <c r="Y106" i="17"/>
  <c r="Z106" i="17"/>
  <c r="AA106" i="17"/>
  <c r="AB106" i="17"/>
  <c r="AC106" i="17"/>
  <c r="AJ106" i="17" s="1"/>
  <c r="T75" i="17"/>
  <c r="U75" i="17"/>
  <c r="V75" i="17"/>
  <c r="W75" i="17"/>
  <c r="X75" i="17"/>
  <c r="Y75" i="17"/>
  <c r="Z75" i="17"/>
  <c r="AA75" i="17"/>
  <c r="AI75" i="17" s="1"/>
  <c r="AB75" i="17"/>
  <c r="AC75" i="17"/>
  <c r="T76" i="17"/>
  <c r="U76" i="17"/>
  <c r="V76" i="17"/>
  <c r="W76" i="17"/>
  <c r="X76" i="17"/>
  <c r="Y76" i="17"/>
  <c r="Z76" i="17"/>
  <c r="AA76" i="17"/>
  <c r="AB76" i="17"/>
  <c r="AC76" i="17"/>
  <c r="T77" i="17"/>
  <c r="U77" i="17"/>
  <c r="V77" i="17"/>
  <c r="W77" i="17"/>
  <c r="X77" i="17"/>
  <c r="Y77" i="17"/>
  <c r="Z77" i="17"/>
  <c r="AA77" i="17"/>
  <c r="AB77" i="17"/>
  <c r="AC77" i="17"/>
  <c r="T78" i="17"/>
  <c r="U78" i="17"/>
  <c r="V78" i="17"/>
  <c r="W78" i="17"/>
  <c r="X78" i="17"/>
  <c r="Y78" i="17"/>
  <c r="Z78" i="17"/>
  <c r="AA78" i="17"/>
  <c r="AB78" i="17"/>
  <c r="AC78" i="17"/>
  <c r="T79" i="17"/>
  <c r="U79" i="17"/>
  <c r="V79" i="17"/>
  <c r="W79" i="17"/>
  <c r="X79" i="17"/>
  <c r="Y79" i="17"/>
  <c r="Z79" i="17"/>
  <c r="AA79" i="17"/>
  <c r="AB79" i="17"/>
  <c r="AC79" i="17"/>
  <c r="AJ79" i="17" s="1"/>
  <c r="AC89" i="17"/>
  <c r="AC90" i="17"/>
  <c r="AC91" i="17"/>
  <c r="AC92" i="17"/>
  <c r="AC93" i="17"/>
  <c r="AB89" i="17"/>
  <c r="AB90" i="17"/>
  <c r="AB91" i="17"/>
  <c r="AB92" i="17"/>
  <c r="AB93" i="17"/>
  <c r="AA89" i="17"/>
  <c r="AA90" i="17"/>
  <c r="AA91" i="17"/>
  <c r="AA92" i="17"/>
  <c r="AA93" i="17"/>
  <c r="Z89" i="17"/>
  <c r="Z90" i="17"/>
  <c r="Z91" i="17"/>
  <c r="Z92" i="17"/>
  <c r="Z93" i="17"/>
  <c r="Y89" i="17"/>
  <c r="Y90" i="17"/>
  <c r="Y91" i="17"/>
  <c r="Y92" i="17"/>
  <c r="Y93" i="17"/>
  <c r="X89" i="17"/>
  <c r="X90" i="17"/>
  <c r="X91" i="17"/>
  <c r="X92" i="17"/>
  <c r="X93" i="17"/>
  <c r="W89" i="17"/>
  <c r="W90" i="17"/>
  <c r="W91" i="17"/>
  <c r="W92" i="17"/>
  <c r="W93" i="17"/>
  <c r="V89" i="17"/>
  <c r="V90" i="17"/>
  <c r="V91" i="17"/>
  <c r="V92" i="17"/>
  <c r="V93" i="17"/>
  <c r="U89" i="17"/>
  <c r="U90" i="17"/>
  <c r="U91" i="17"/>
  <c r="U92" i="17"/>
  <c r="U93" i="17"/>
  <c r="U88" i="17"/>
  <c r="T89" i="17"/>
  <c r="T90" i="17"/>
  <c r="T91" i="17"/>
  <c r="T92" i="17"/>
  <c r="T93" i="17"/>
  <c r="T88" i="17"/>
  <c r="AR43" i="125"/>
  <c r="AS43" i="125"/>
  <c r="AU43" i="125"/>
  <c r="AV43" i="125"/>
  <c r="AW43" i="125"/>
  <c r="AX43" i="125"/>
  <c r="AY43" i="125"/>
  <c r="BA43" i="125"/>
  <c r="AR44" i="125"/>
  <c r="AS44" i="125"/>
  <c r="AU44" i="125"/>
  <c r="AV44" i="125"/>
  <c r="AW44" i="125"/>
  <c r="AX44" i="125"/>
  <c r="AY44" i="125"/>
  <c r="AZ44" i="125"/>
  <c r="BA44" i="125"/>
  <c r="AR45" i="125"/>
  <c r="AS45" i="125"/>
  <c r="AT45" i="125"/>
  <c r="AU45" i="125"/>
  <c r="AV45" i="125"/>
  <c r="AW45" i="125"/>
  <c r="AX45" i="125"/>
  <c r="AY45" i="125"/>
  <c r="AZ45" i="125"/>
  <c r="BA45" i="125"/>
  <c r="AR46" i="125"/>
  <c r="AS46" i="125"/>
  <c r="AU46" i="125"/>
  <c r="AW46" i="125"/>
  <c r="AY46" i="125"/>
  <c r="BA46" i="125"/>
  <c r="AR49" i="125"/>
  <c r="AS49" i="125"/>
  <c r="AT49" i="125"/>
  <c r="AU49" i="125"/>
  <c r="AV49" i="125"/>
  <c r="AW49" i="125"/>
  <c r="AX49" i="125"/>
  <c r="AY49" i="125"/>
  <c r="AZ49" i="125"/>
  <c r="BA49" i="125"/>
  <c r="AR50" i="125"/>
  <c r="AS50" i="125"/>
  <c r="AT50" i="125"/>
  <c r="AU50" i="125"/>
  <c r="AV50" i="125"/>
  <c r="AW50" i="125"/>
  <c r="AX50" i="125"/>
  <c r="AY50" i="125"/>
  <c r="AZ50" i="125"/>
  <c r="BA50" i="125"/>
  <c r="AR52" i="125"/>
  <c r="AS52" i="125"/>
  <c r="AT52" i="125"/>
  <c r="AU52" i="125"/>
  <c r="AV52" i="125"/>
  <c r="AW52" i="125"/>
  <c r="AX52" i="125"/>
  <c r="AY52" i="125"/>
  <c r="AZ52" i="125"/>
  <c r="BA52" i="125"/>
  <c r="AR53" i="125"/>
  <c r="AS53" i="125"/>
  <c r="AT53" i="125"/>
  <c r="AU53" i="125"/>
  <c r="AV53" i="125"/>
  <c r="AW53" i="125"/>
  <c r="AX53" i="125"/>
  <c r="AY53" i="125"/>
  <c r="AZ53" i="125"/>
  <c r="BA53" i="125"/>
  <c r="AR54" i="125"/>
  <c r="AS54" i="125"/>
  <c r="AT54" i="125"/>
  <c r="AU54" i="125"/>
  <c r="AV54" i="125"/>
  <c r="AW54" i="125"/>
  <c r="AX54" i="125"/>
  <c r="AY54" i="125"/>
  <c r="AZ54" i="125"/>
  <c r="BA54" i="125"/>
  <c r="AR56" i="125"/>
  <c r="AS56" i="125"/>
  <c r="AT56" i="125"/>
  <c r="AU56" i="125"/>
  <c r="AV56" i="125"/>
  <c r="AW56" i="125"/>
  <c r="AX56" i="125"/>
  <c r="AY56" i="125"/>
  <c r="AZ56" i="125"/>
  <c r="BA56" i="125"/>
  <c r="AS58" i="125"/>
  <c r="AT58" i="125"/>
  <c r="AU58" i="125"/>
  <c r="AV58" i="125"/>
  <c r="AW58" i="125"/>
  <c r="AX58" i="125"/>
  <c r="AY58" i="125"/>
  <c r="AZ58" i="125"/>
  <c r="BA58" i="125"/>
  <c r="AR59" i="125"/>
  <c r="AS59" i="125"/>
  <c r="AT59" i="125"/>
  <c r="AU59" i="125"/>
  <c r="AV59" i="125"/>
  <c r="AW59" i="125"/>
  <c r="AX59" i="125"/>
  <c r="AY59" i="125"/>
  <c r="AZ59" i="125"/>
  <c r="BA59" i="125"/>
  <c r="Z23" i="18"/>
  <c r="T23" i="18"/>
  <c r="BS89" i="62" l="1"/>
  <c r="AF79" i="17"/>
  <c r="AJ75" i="17"/>
  <c r="AF75" i="17"/>
  <c r="AG106" i="17"/>
  <c r="AI140" i="17"/>
  <c r="AG92" i="17"/>
  <c r="AJ90" i="17"/>
  <c r="AJ22" i="95"/>
  <c r="AA22" i="94"/>
  <c r="AG79" i="17"/>
  <c r="AG75" i="17"/>
  <c r="AH106" i="17"/>
  <c r="AJ140" i="17"/>
  <c r="AF140" i="17"/>
  <c r="AC40" i="94"/>
  <c r="AF23" i="78"/>
  <c r="AI35" i="19"/>
  <c r="AG35" i="19"/>
  <c r="AJ35" i="19"/>
  <c r="AF45" i="95"/>
  <c r="AR89" i="62"/>
  <c r="BN89" i="62" s="1"/>
  <c r="Z148" i="89"/>
  <c r="AI90" i="17"/>
  <c r="AJ92" i="17"/>
  <c r="AB40" i="94"/>
  <c r="AC22" i="94"/>
  <c r="AH22" i="95"/>
  <c r="AF36" i="95"/>
  <c r="AH36" i="95"/>
  <c r="AH45" i="95"/>
  <c r="AH35" i="19"/>
  <c r="AG45" i="19"/>
  <c r="AA148" i="89"/>
  <c r="AB148" i="89"/>
  <c r="AF91" i="17"/>
  <c r="AI79" i="17"/>
  <c r="AG90" i="17"/>
  <c r="AH92" i="17"/>
  <c r="AI92" i="17"/>
  <c r="AH90" i="17"/>
  <c r="AH79" i="17"/>
  <c r="AH75" i="17"/>
  <c r="AI106" i="17"/>
  <c r="AG140" i="17"/>
  <c r="AS37" i="75"/>
  <c r="AS49" i="75"/>
  <c r="AH22" i="19"/>
  <c r="AF45" i="19"/>
  <c r="AG22" i="19"/>
  <c r="AF35" i="19"/>
  <c r="AG36" i="95"/>
  <c r="AI45" i="95"/>
  <c r="AG22" i="95"/>
  <c r="AI22" i="95"/>
  <c r="AF22" i="95"/>
  <c r="AJ45" i="95"/>
  <c r="AG45" i="95"/>
  <c r="AI36" i="95"/>
  <c r="AA40" i="94"/>
  <c r="AA32" i="94"/>
  <c r="AC32" i="94"/>
  <c r="BJ89" i="62"/>
  <c r="BW89" i="62" s="1"/>
  <c r="BI89" i="62"/>
  <c r="BV89" i="62" s="1"/>
  <c r="BH89" i="62"/>
  <c r="BU89" i="62" s="1"/>
  <c r="BB89" i="62"/>
  <c r="BR89" i="62" s="1"/>
  <c r="AT89" i="62"/>
  <c r="AS89" i="62"/>
  <c r="BO89" i="62" s="1"/>
  <c r="AQ89" i="62"/>
  <c r="BM89" i="62" s="1"/>
  <c r="AX89" i="62"/>
  <c r="BQ89" i="62" s="1"/>
  <c r="AP89" i="62"/>
  <c r="BL89" i="62" s="1"/>
  <c r="AW89" i="62"/>
  <c r="BD89" i="62"/>
  <c r="BT89" i="62" s="1"/>
  <c r="AB108" i="89"/>
  <c r="Y148" i="89"/>
  <c r="V22" i="78"/>
  <c r="W22" i="78"/>
  <c r="U32" i="78"/>
  <c r="T32" i="78"/>
  <c r="U40" i="78"/>
  <c r="T40" i="78"/>
  <c r="Z32" i="78"/>
  <c r="AA32" i="78"/>
  <c r="AC22" i="78"/>
  <c r="AB22" i="78"/>
  <c r="X40" i="78"/>
  <c r="Y40" i="78"/>
  <c r="Y32" i="78"/>
  <c r="X32" i="78"/>
  <c r="W40" i="78"/>
  <c r="V40" i="78"/>
  <c r="W32" i="78"/>
  <c r="V32" i="78"/>
  <c r="AA22" i="78"/>
  <c r="Z22" i="78"/>
  <c r="AA40" i="78"/>
  <c r="Z40" i="78"/>
  <c r="U22" i="78"/>
  <c r="T22" i="78"/>
  <c r="Y22" i="78"/>
  <c r="X22" i="78"/>
  <c r="AC40" i="78"/>
  <c r="AB40" i="78"/>
  <c r="AC32" i="78"/>
  <c r="AB32" i="78"/>
  <c r="AF93" i="17"/>
  <c r="AH89" i="17"/>
  <c r="AI91" i="17"/>
  <c r="AJ93" i="17"/>
  <c r="AF92" i="17"/>
  <c r="AG93" i="17"/>
  <c r="AI89" i="17"/>
  <c r="AJ91" i="17"/>
  <c r="AF90" i="17"/>
  <c r="AF89" i="17"/>
  <c r="AG91" i="17"/>
  <c r="AH93" i="17"/>
  <c r="AJ89" i="17"/>
  <c r="AG89" i="17"/>
  <c r="AH91" i="17"/>
  <c r="AI93" i="17"/>
  <c r="AH140" i="17"/>
  <c r="W22" i="83"/>
  <c r="V22" i="83"/>
  <c r="X45" i="83"/>
  <c r="Y45" i="83"/>
  <c r="Y36" i="83"/>
  <c r="X36" i="83"/>
  <c r="Y22" i="83"/>
  <c r="X22" i="83"/>
  <c r="AC22" i="83"/>
  <c r="AB22" i="83"/>
  <c r="AA22" i="83"/>
  <c r="Z22" i="83"/>
  <c r="AC36" i="83"/>
  <c r="AB36" i="83"/>
  <c r="U22" i="83"/>
  <c r="T22" i="83"/>
  <c r="V45" i="83"/>
  <c r="W45" i="83"/>
  <c r="AA45" i="83"/>
  <c r="Z45" i="83"/>
  <c r="U45" i="83"/>
  <c r="T45" i="83"/>
  <c r="W36" i="83"/>
  <c r="V36" i="83"/>
  <c r="AA36" i="83"/>
  <c r="Z36" i="83"/>
  <c r="AC45" i="83"/>
  <c r="AB45" i="83"/>
  <c r="U36" i="83"/>
  <c r="T36" i="83"/>
  <c r="AF22" i="19"/>
  <c r="AX41" i="75"/>
  <c r="AX42" i="75"/>
  <c r="AT44" i="75"/>
  <c r="AX46" i="75"/>
  <c r="AX48" i="75"/>
  <c r="AX50" i="75"/>
  <c r="AX51" i="75"/>
  <c r="AU36" i="75"/>
  <c r="AY37" i="75"/>
  <c r="AU38" i="75"/>
  <c r="AY39" i="75"/>
  <c r="AY41" i="75"/>
  <c r="AY42" i="75"/>
  <c r="AU44" i="75"/>
  <c r="AY45" i="75"/>
  <c r="AU46" i="75"/>
  <c r="AY46" i="75"/>
  <c r="AY48" i="75"/>
  <c r="AY51" i="75"/>
  <c r="AY52" i="75"/>
  <c r="AT38" i="75"/>
  <c r="AW35" i="75"/>
  <c r="AW45" i="75"/>
  <c r="AS48" i="75"/>
  <c r="AW39" i="75"/>
  <c r="AS42" i="75"/>
  <c r="AW51" i="75"/>
  <c r="X12" i="75"/>
  <c r="AX37" i="75"/>
  <c r="X13" i="75"/>
  <c r="AS35" i="75"/>
  <c r="AS36" i="75"/>
  <c r="AW36" i="75"/>
  <c r="AW37" i="75"/>
  <c r="AS38" i="75"/>
  <c r="AS41" i="75"/>
  <c r="AW41" i="75"/>
  <c r="AW42" i="75"/>
  <c r="AS44" i="75"/>
  <c r="AW44" i="75"/>
  <c r="AS45" i="75"/>
  <c r="AS46" i="75"/>
  <c r="AW46" i="75"/>
  <c r="AW49" i="75"/>
  <c r="AW50" i="75"/>
  <c r="AX39" i="75"/>
  <c r="AX45" i="75"/>
  <c r="AT49" i="75"/>
  <c r="AY36" i="75"/>
  <c r="AU39" i="75"/>
  <c r="AU41" i="75"/>
  <c r="AU45" i="75"/>
  <c r="AU49" i="75"/>
  <c r="AY50" i="75"/>
  <c r="AX36" i="75"/>
  <c r="AT39" i="75"/>
  <c r="AT45" i="75"/>
  <c r="AW38" i="75"/>
  <c r="AW48" i="75"/>
  <c r="AR35" i="75"/>
  <c r="AR41" i="75"/>
  <c r="AV41" i="75"/>
  <c r="AR42" i="75"/>
  <c r="AV42" i="75"/>
  <c r="AR44" i="75"/>
  <c r="AV44" i="75"/>
  <c r="AR45" i="75"/>
  <c r="AV45" i="75"/>
  <c r="AR46" i="75"/>
  <c r="AV46" i="75"/>
  <c r="AW52" i="75"/>
  <c r="Y25" i="75"/>
  <c r="AX35" i="75"/>
  <c r="AT36" i="75"/>
  <c r="AT37" i="75"/>
  <c r="AX38" i="75"/>
  <c r="AT41" i="75"/>
  <c r="AT42" i="75"/>
  <c r="AX44" i="75"/>
  <c r="AT46" i="75"/>
  <c r="AT48" i="75"/>
  <c r="AX49" i="75"/>
  <c r="AX52" i="75"/>
  <c r="Z12" i="75"/>
  <c r="AU37" i="75"/>
  <c r="AY38" i="75"/>
  <c r="AU42" i="75"/>
  <c r="AY44" i="75"/>
  <c r="AU48" i="75"/>
  <c r="AY49" i="75"/>
  <c r="AY35" i="75"/>
  <c r="S25" i="75"/>
  <c r="AR36" i="75"/>
  <c r="AV36" i="75"/>
  <c r="AR37" i="75"/>
  <c r="AV37" i="75"/>
  <c r="AR38" i="75"/>
  <c r="AV38" i="75"/>
  <c r="AR39" i="75"/>
  <c r="AV39" i="75"/>
  <c r="AR48" i="75"/>
  <c r="AV48" i="75"/>
  <c r="AR49" i="75"/>
  <c r="AV49" i="75"/>
  <c r="AV50" i="75"/>
  <c r="AV51" i="75"/>
  <c r="AV52" i="75"/>
  <c r="AF27" i="171"/>
  <c r="AY27" i="171" s="1"/>
  <c r="AY34" i="171"/>
  <c r="AY35" i="171"/>
  <c r="AY28" i="171"/>
  <c r="AY29" i="171"/>
  <c r="AY36" i="171"/>
  <c r="K14" i="171"/>
  <c r="AF30" i="171"/>
  <c r="AY30" i="171" s="1"/>
  <c r="BD63" i="84"/>
  <c r="CF63" i="84" s="1"/>
  <c r="BX69" i="84"/>
  <c r="CN69" i="84" s="1"/>
  <c r="Q35" i="84"/>
  <c r="BX65" i="84"/>
  <c r="CN65" i="84" s="1"/>
  <c r="E45" i="84"/>
  <c r="K22" i="84"/>
  <c r="BE63" i="84"/>
  <c r="CD63" i="84" s="1"/>
  <c r="BV69" i="84"/>
  <c r="CO69" i="84" s="1"/>
  <c r="BC71" i="84"/>
  <c r="CE71" i="84" s="1"/>
  <c r="E35" i="84"/>
  <c r="H45" i="84"/>
  <c r="N22" i="84"/>
  <c r="BO69" i="84"/>
  <c r="CK69" i="84" s="1"/>
  <c r="H35" i="84"/>
  <c r="BK77" i="84"/>
  <c r="CG77" i="84" s="1"/>
  <c r="K45" i="84"/>
  <c r="Q22" i="84"/>
  <c r="BL74" i="84"/>
  <c r="CH74" i="84" s="1"/>
  <c r="BT64" i="84"/>
  <c r="CM64" i="84" s="1"/>
  <c r="K35" i="84"/>
  <c r="N45" i="84"/>
  <c r="BH74" i="84"/>
  <c r="CG74" i="84" s="1"/>
  <c r="BP63" i="84"/>
  <c r="CL63" i="84" s="1"/>
  <c r="E22" i="84"/>
  <c r="N35" i="84"/>
  <c r="BE75" i="84"/>
  <c r="CD75" i="84" s="1"/>
  <c r="BK61" i="84"/>
  <c r="CG61" i="84" s="1"/>
  <c r="H22" i="84"/>
  <c r="Q45" i="84"/>
  <c r="BE71" i="84"/>
  <c r="CD71" i="84" s="1"/>
  <c r="BB62" i="83"/>
  <c r="CD62" i="83" s="1"/>
  <c r="BJ67" i="83"/>
  <c r="CI67" i="83" s="1"/>
  <c r="BW66" i="83"/>
  <c r="CM66" i="83" s="1"/>
  <c r="AV71" i="78"/>
  <c r="CA71" i="78" s="1"/>
  <c r="V23" i="78"/>
  <c r="AG23" i="78" s="1"/>
  <c r="BV71" i="78"/>
  <c r="CO71" i="78" s="1"/>
  <c r="AX71" i="78"/>
  <c r="CC71" i="78" s="1"/>
  <c r="BL71" i="84"/>
  <c r="CH71" i="84" s="1"/>
  <c r="BS76" i="84"/>
  <c r="CL76" i="84" s="1"/>
  <c r="BQ61" i="84"/>
  <c r="CJ61" i="84" s="1"/>
  <c r="BB77" i="84"/>
  <c r="CD77" i="84" s="1"/>
  <c r="BD70" i="84"/>
  <c r="CF70" i="84" s="1"/>
  <c r="BL76" i="84"/>
  <c r="CH76" i="84" s="1"/>
  <c r="BH69" i="84"/>
  <c r="CG69" i="84" s="1"/>
  <c r="BQ73" i="84"/>
  <c r="CJ73" i="84" s="1"/>
  <c r="BN69" i="84"/>
  <c r="CJ69" i="84" s="1"/>
  <c r="BO61" i="84"/>
  <c r="CK61" i="84" s="1"/>
  <c r="BO71" i="84"/>
  <c r="CK71" i="84" s="1"/>
  <c r="BV63" i="84"/>
  <c r="CO63" i="84" s="1"/>
  <c r="BG76" i="84"/>
  <c r="CF76" i="84" s="1"/>
  <c r="BE68" i="84"/>
  <c r="CD68" i="84" s="1"/>
  <c r="BJ76" i="84"/>
  <c r="CI76" i="84" s="1"/>
  <c r="BM68" i="84"/>
  <c r="CI68" i="84" s="1"/>
  <c r="BQ72" i="84"/>
  <c r="CJ72" i="84" s="1"/>
  <c r="BU66" i="84"/>
  <c r="CN66" i="84" s="1"/>
  <c r="BF65" i="84"/>
  <c r="CE65" i="84" s="1"/>
  <c r="BK63" i="84"/>
  <c r="CG63" i="84" s="1"/>
  <c r="BM73" i="84"/>
  <c r="CI73" i="84" s="1"/>
  <c r="BF76" i="84"/>
  <c r="CE76" i="84" s="1"/>
  <c r="BF67" i="84"/>
  <c r="CE67" i="84" s="1"/>
  <c r="BL68" i="84"/>
  <c r="BY71" i="84"/>
  <c r="CO71" i="84" s="1"/>
  <c r="BS66" i="84"/>
  <c r="CL66" i="84" s="1"/>
  <c r="BE76" i="84"/>
  <c r="CD76" i="84" s="1"/>
  <c r="BE67" i="84"/>
  <c r="CD67" i="84" s="1"/>
  <c r="BL63" i="84"/>
  <c r="CH63" i="84" s="1"/>
  <c r="BP71" i="84"/>
  <c r="CL71" i="84" s="1"/>
  <c r="BK75" i="84"/>
  <c r="BH75" i="84"/>
  <c r="BK67" i="84"/>
  <c r="BH67" i="84"/>
  <c r="BJ66" i="84"/>
  <c r="BM66" i="84"/>
  <c r="BG66" i="84"/>
  <c r="BD66" i="84"/>
  <c r="BT65" i="84"/>
  <c r="BW65" i="84"/>
  <c r="BD74" i="84"/>
  <c r="CF74" i="84" s="1"/>
  <c r="BJ77" i="84"/>
  <c r="BM77" i="84"/>
  <c r="BI72" i="84"/>
  <c r="BL72" i="84"/>
  <c r="BJ61" i="84"/>
  <c r="BM61" i="84"/>
  <c r="BN70" i="84"/>
  <c r="BQ70" i="84"/>
  <c r="BV67" i="84"/>
  <c r="BY67" i="84"/>
  <c r="BX62" i="84"/>
  <c r="BU62" i="84"/>
  <c r="BG71" i="84"/>
  <c r="BD71" i="84"/>
  <c r="BE69" i="84"/>
  <c r="BB69" i="84"/>
  <c r="BF66" i="84"/>
  <c r="BC66" i="84"/>
  <c r="BE61" i="84"/>
  <c r="BB61" i="84"/>
  <c r="BI77" i="84"/>
  <c r="BL77" i="84"/>
  <c r="BJ74" i="84"/>
  <c r="BM74" i="84"/>
  <c r="BH72" i="84"/>
  <c r="BK72" i="84"/>
  <c r="BI61" i="84"/>
  <c r="BL61" i="84"/>
  <c r="BS77" i="84"/>
  <c r="BP77" i="84"/>
  <c r="BN75" i="84"/>
  <c r="BQ75" i="84"/>
  <c r="BO72" i="84"/>
  <c r="BR72" i="84"/>
  <c r="BQ67" i="84"/>
  <c r="BN67" i="84"/>
  <c r="BS61" i="84"/>
  <c r="BP61" i="84"/>
  <c r="BU67" i="84"/>
  <c r="BX67" i="84"/>
  <c r="BV64" i="84"/>
  <c r="BY64" i="84"/>
  <c r="BW62" i="84"/>
  <c r="BT62" i="84"/>
  <c r="BU75" i="84"/>
  <c r="CN75" i="84" s="1"/>
  <c r="BC74" i="84"/>
  <c r="CE74" i="84" s="1"/>
  <c r="BB74" i="84"/>
  <c r="CD74" i="84" s="1"/>
  <c r="BC63" i="84"/>
  <c r="CE63" i="84" s="1"/>
  <c r="BJ63" i="84"/>
  <c r="CI63" i="84" s="1"/>
  <c r="BV77" i="84"/>
  <c r="CO77" i="84" s="1"/>
  <c r="BG73" i="84"/>
  <c r="CF73" i="84" s="1"/>
  <c r="BU77" i="84"/>
  <c r="CN77" i="84" s="1"/>
  <c r="BF73" i="84"/>
  <c r="CE73" i="84" s="1"/>
  <c r="BG68" i="84"/>
  <c r="CF68" i="84" s="1"/>
  <c r="BB66" i="84"/>
  <c r="CD66" i="84" s="1"/>
  <c r="BD62" i="84"/>
  <c r="CF62" i="84" s="1"/>
  <c r="BJ75" i="84"/>
  <c r="CI75" i="84" s="1"/>
  <c r="BJ67" i="84"/>
  <c r="CI67" i="84" s="1"/>
  <c r="BQ77" i="84"/>
  <c r="CJ77" i="84" s="1"/>
  <c r="BR74" i="84"/>
  <c r="CK74" i="84" s="1"/>
  <c r="BV61" i="84"/>
  <c r="CO61" i="84" s="1"/>
  <c r="BS74" i="84"/>
  <c r="CL74" i="84" s="1"/>
  <c r="BF75" i="84"/>
  <c r="CE75" i="84" s="1"/>
  <c r="BF68" i="84"/>
  <c r="CE68" i="84" s="1"/>
  <c r="BG65" i="84"/>
  <c r="CF65" i="84" s="1"/>
  <c r="BI75" i="84"/>
  <c r="CH75" i="84" s="1"/>
  <c r="BI67" i="84"/>
  <c r="CH67" i="84" s="1"/>
  <c r="BH62" i="84"/>
  <c r="CG62" i="84" s="1"/>
  <c r="BQ74" i="84"/>
  <c r="CJ74" i="84" s="1"/>
  <c r="BW67" i="84"/>
  <c r="CM67" i="84" s="1"/>
  <c r="BU64" i="84"/>
  <c r="CN64" i="84" s="1"/>
  <c r="BU61" i="84"/>
  <c r="CN61" i="84" s="1"/>
  <c r="BO77" i="84"/>
  <c r="CK77" i="84" s="1"/>
  <c r="BH71" i="84"/>
  <c r="CG71" i="84" s="1"/>
  <c r="BT76" i="84"/>
  <c r="CM76" i="84" s="1"/>
  <c r="BW69" i="84"/>
  <c r="CM69" i="84" s="1"/>
  <c r="BY66" i="84"/>
  <c r="CO66" i="84" s="1"/>
  <c r="BW63" i="84"/>
  <c r="CM63" i="84" s="1"/>
  <c r="BB65" i="84"/>
  <c r="CD65" i="84" s="1"/>
  <c r="BF70" i="84"/>
  <c r="BC70" i="84"/>
  <c r="BG67" i="84"/>
  <c r="BD67" i="84"/>
  <c r="BI73" i="84"/>
  <c r="BL73" i="84"/>
  <c r="BJ62" i="84"/>
  <c r="BM62" i="84"/>
  <c r="BO76" i="84"/>
  <c r="BR76" i="84"/>
  <c r="BQ71" i="84"/>
  <c r="BN71" i="84"/>
  <c r="BS65" i="84"/>
  <c r="BP65" i="84"/>
  <c r="BN63" i="84"/>
  <c r="BQ63" i="84"/>
  <c r="BW74" i="84"/>
  <c r="BT74" i="84"/>
  <c r="BV68" i="84"/>
  <c r="BY68" i="84"/>
  <c r="BX63" i="84"/>
  <c r="BU63" i="84"/>
  <c r="BG75" i="84"/>
  <c r="BD75" i="84"/>
  <c r="BF62" i="84"/>
  <c r="BC62" i="84"/>
  <c r="BH76" i="84"/>
  <c r="BK76" i="84"/>
  <c r="BJ70" i="84"/>
  <c r="BM70" i="84"/>
  <c r="BH68" i="84"/>
  <c r="BK68" i="84"/>
  <c r="BS73" i="84"/>
  <c r="BP73" i="84"/>
  <c r="BO68" i="84"/>
  <c r="BR68" i="84"/>
  <c r="BV76" i="84"/>
  <c r="BY76" i="84"/>
  <c r="BU71" i="84"/>
  <c r="BX71" i="84"/>
  <c r="BW66" i="84"/>
  <c r="BT66" i="84"/>
  <c r="BB73" i="84"/>
  <c r="CD73" i="84" s="1"/>
  <c r="BL65" i="84"/>
  <c r="CH65" i="84" s="1"/>
  <c r="BG72" i="84"/>
  <c r="CF72" i="84" s="1"/>
  <c r="BG64" i="84"/>
  <c r="CF64" i="84" s="1"/>
  <c r="BF64" i="84"/>
  <c r="CE64" i="84" s="1"/>
  <c r="BB62" i="84"/>
  <c r="CD62" i="84" s="1"/>
  <c r="CH68" i="84"/>
  <c r="BV65" i="84"/>
  <c r="CO65" i="84" s="1"/>
  <c r="BG77" i="84"/>
  <c r="CF77" i="84" s="1"/>
  <c r="BM64" i="84"/>
  <c r="CI64" i="84" s="1"/>
  <c r="BQ76" i="84"/>
  <c r="CJ76" i="84" s="1"/>
  <c r="BY73" i="84"/>
  <c r="CO73" i="84" s="1"/>
  <c r="BF77" i="84"/>
  <c r="CE77" i="84" s="1"/>
  <c r="BF61" i="84"/>
  <c r="CE61" i="84" s="1"/>
  <c r="BY75" i="84"/>
  <c r="CO75" i="84" s="1"/>
  <c r="BX73" i="84"/>
  <c r="CN73" i="84" s="1"/>
  <c r="BW71" i="84"/>
  <c r="CM71" i="84" s="1"/>
  <c r="BQ65" i="84"/>
  <c r="CJ65" i="84" s="1"/>
  <c r="BQ62" i="84"/>
  <c r="CJ62" i="84" s="1"/>
  <c r="BC72" i="84"/>
  <c r="CE72" i="84" s="1"/>
  <c r="BM69" i="84"/>
  <c r="CI69" i="84" s="1"/>
  <c r="BI66" i="84"/>
  <c r="CH66" i="84" s="1"/>
  <c r="BK64" i="84"/>
  <c r="CG64" i="84" s="1"/>
  <c r="BY74" i="84"/>
  <c r="CO74" i="84" s="1"/>
  <c r="BW73" i="84"/>
  <c r="CM73" i="84" s="1"/>
  <c r="BU72" i="84"/>
  <c r="CN72" i="84" s="1"/>
  <c r="BT70" i="84"/>
  <c r="CM70" i="84" s="1"/>
  <c r="BS68" i="84"/>
  <c r="CL68" i="84" s="1"/>
  <c r="BR66" i="84"/>
  <c r="CK66" i="84" s="1"/>
  <c r="BQ64" i="84"/>
  <c r="CJ64" i="84" s="1"/>
  <c r="BO63" i="84"/>
  <c r="CK63" i="84" s="1"/>
  <c r="BK65" i="84"/>
  <c r="CG65" i="84" s="1"/>
  <c r="BB70" i="84"/>
  <c r="CD70" i="84" s="1"/>
  <c r="BJ72" i="84"/>
  <c r="CI72" i="84" s="1"/>
  <c r="BP75" i="84"/>
  <c r="CL75" i="84" s="1"/>
  <c r="BO73" i="84"/>
  <c r="CK73" i="84" s="1"/>
  <c r="BS62" i="84"/>
  <c r="CL62" i="84" s="1"/>
  <c r="BE72" i="84"/>
  <c r="CD72" i="84" s="1"/>
  <c r="BG69" i="84"/>
  <c r="CF69" i="84" s="1"/>
  <c r="BE64" i="84"/>
  <c r="CD64" i="84" s="1"/>
  <c r="BG61" i="84"/>
  <c r="CF61" i="84" s="1"/>
  <c r="BK73" i="84"/>
  <c r="CG73" i="84" s="1"/>
  <c r="BI70" i="84"/>
  <c r="CH70" i="84" s="1"/>
  <c r="BO75" i="84"/>
  <c r="CK75" i="84" s="1"/>
  <c r="BY70" i="84"/>
  <c r="CO70" i="84" s="1"/>
  <c r="BU68" i="84"/>
  <c r="CN68" i="84" s="1"/>
  <c r="BS64" i="84"/>
  <c r="CL64" i="84" s="1"/>
  <c r="BR62" i="84"/>
  <c r="CK62" i="84" s="1"/>
  <c r="BF69" i="84"/>
  <c r="CE69" i="84" s="1"/>
  <c r="BH70" i="84"/>
  <c r="CG70" i="84" s="1"/>
  <c r="BL64" i="84"/>
  <c r="CH64" i="84" s="1"/>
  <c r="BY72" i="84"/>
  <c r="CO72" i="84" s="1"/>
  <c r="BU70" i="84"/>
  <c r="CN70" i="84" s="1"/>
  <c r="BT68" i="84"/>
  <c r="CM68" i="84" s="1"/>
  <c r="BR64" i="84"/>
  <c r="CK64" i="84" s="1"/>
  <c r="BJ71" i="84"/>
  <c r="CI71" i="84" s="1"/>
  <c r="BL69" i="84"/>
  <c r="CH69" i="84" s="1"/>
  <c r="BH66" i="84"/>
  <c r="CG66" i="84" s="1"/>
  <c r="BW75" i="84"/>
  <c r="CM75" i="84" s="1"/>
  <c r="BU74" i="84"/>
  <c r="CN74" i="84" s="1"/>
  <c r="BT72" i="84"/>
  <c r="CM72" i="84" s="1"/>
  <c r="BS70" i="84"/>
  <c r="CL70" i="84" s="1"/>
  <c r="BP67" i="84"/>
  <c r="CL67" i="84" s="1"/>
  <c r="BQ66" i="84"/>
  <c r="CJ66" i="84" s="1"/>
  <c r="BO65" i="84"/>
  <c r="CK65" i="84" s="1"/>
  <c r="BM65" i="84"/>
  <c r="CI65" i="84" s="1"/>
  <c r="BI62" i="84"/>
  <c r="CH62" i="84" s="1"/>
  <c r="BW77" i="84"/>
  <c r="CM77" i="84" s="1"/>
  <c r="BU76" i="84"/>
  <c r="CN76" i="84" s="1"/>
  <c r="BS72" i="84"/>
  <c r="CL72" i="84" s="1"/>
  <c r="BR70" i="84"/>
  <c r="CK70" i="84" s="1"/>
  <c r="BP69" i="84"/>
  <c r="CL69" i="84" s="1"/>
  <c r="BQ68" i="84"/>
  <c r="CJ68" i="84" s="1"/>
  <c r="BO67" i="84"/>
  <c r="CK67" i="84" s="1"/>
  <c r="BY62" i="84"/>
  <c r="CO62" i="84" s="1"/>
  <c r="BW61" i="84"/>
  <c r="CM61" i="84" s="1"/>
  <c r="BF75" i="83"/>
  <c r="CE75" i="83" s="1"/>
  <c r="BB70" i="83"/>
  <c r="CD70" i="83" s="1"/>
  <c r="Z31" i="83"/>
  <c r="AI31" i="83" s="1"/>
  <c r="BB66" i="83"/>
  <c r="CD66" i="83" s="1"/>
  <c r="BH69" i="83"/>
  <c r="CG69" i="83" s="1"/>
  <c r="T26" i="83"/>
  <c r="AF26" i="83" s="1"/>
  <c r="BL64" i="83"/>
  <c r="CH64" i="83" s="1"/>
  <c r="AB27" i="83"/>
  <c r="AJ27" i="83" s="1"/>
  <c r="BR73" i="83"/>
  <c r="CK73" i="83" s="1"/>
  <c r="BB77" i="83"/>
  <c r="CD77" i="83" s="1"/>
  <c r="BC74" i="83"/>
  <c r="CE74" i="83" s="1"/>
  <c r="BG73" i="83"/>
  <c r="CF73" i="83" s="1"/>
  <c r="BF68" i="83"/>
  <c r="CE68" i="83" s="1"/>
  <c r="BN71" i="83"/>
  <c r="CJ71" i="83" s="1"/>
  <c r="Y27" i="83"/>
  <c r="AH27" i="83" s="1"/>
  <c r="BH74" i="83"/>
  <c r="CG74" i="83" s="1"/>
  <c r="BO65" i="83"/>
  <c r="CK65" i="83" s="1"/>
  <c r="BD63" i="83"/>
  <c r="CF63" i="83" s="1"/>
  <c r="BD71" i="83"/>
  <c r="CF71" i="83" s="1"/>
  <c r="BH61" i="83"/>
  <c r="CG61" i="83" s="1"/>
  <c r="BK77" i="83"/>
  <c r="CG77" i="83" s="1"/>
  <c r="BJ75" i="83"/>
  <c r="CI75" i="83" s="1"/>
  <c r="AB30" i="83"/>
  <c r="AJ30" i="83" s="1"/>
  <c r="BD67" i="83"/>
  <c r="CF67" i="83" s="1"/>
  <c r="BL71" i="83"/>
  <c r="CH71" i="83" s="1"/>
  <c r="BU77" i="83"/>
  <c r="CN77" i="83" s="1"/>
  <c r="AA27" i="83"/>
  <c r="AI27" i="83" s="1"/>
  <c r="W31" i="83"/>
  <c r="AG31" i="83" s="1"/>
  <c r="BI66" i="83"/>
  <c r="BL66" i="83"/>
  <c r="BQ72" i="83"/>
  <c r="BN72" i="83"/>
  <c r="BQ64" i="83"/>
  <c r="BN64" i="83"/>
  <c r="BR61" i="83"/>
  <c r="BO61" i="83"/>
  <c r="BV77" i="83"/>
  <c r="BY77" i="83"/>
  <c r="BT75" i="83"/>
  <c r="BW75" i="83"/>
  <c r="BU72" i="83"/>
  <c r="BX72" i="83"/>
  <c r="BV69" i="83"/>
  <c r="BY69" i="83"/>
  <c r="BT67" i="83"/>
  <c r="BW67" i="83"/>
  <c r="BU64" i="83"/>
  <c r="BX64" i="83"/>
  <c r="BV61" i="83"/>
  <c r="BY61" i="83"/>
  <c r="BD77" i="83"/>
  <c r="CF77" i="83" s="1"/>
  <c r="BB76" i="83"/>
  <c r="CD76" i="83" s="1"/>
  <c r="BB73" i="83"/>
  <c r="CD73" i="83" s="1"/>
  <c r="BF71" i="83"/>
  <c r="CE71" i="83" s="1"/>
  <c r="BD70" i="83"/>
  <c r="CF70" i="83" s="1"/>
  <c r="BB69" i="83"/>
  <c r="CD69" i="83" s="1"/>
  <c r="BF67" i="83"/>
  <c r="CE67" i="83" s="1"/>
  <c r="BD66" i="83"/>
  <c r="CF66" i="83" s="1"/>
  <c r="BB65" i="83"/>
  <c r="CD65" i="83" s="1"/>
  <c r="BF63" i="83"/>
  <c r="CE63" i="83" s="1"/>
  <c r="BD62" i="83"/>
  <c r="CF62" i="83" s="1"/>
  <c r="BB61" i="83"/>
  <c r="CD61" i="83" s="1"/>
  <c r="BL75" i="83"/>
  <c r="CH75" i="83" s="1"/>
  <c r="BJ74" i="83"/>
  <c r="CI74" i="83" s="1"/>
  <c r="BH73" i="83"/>
  <c r="CG73" i="83" s="1"/>
  <c r="BM70" i="83"/>
  <c r="CI70" i="83" s="1"/>
  <c r="BI68" i="83"/>
  <c r="CH68" i="83" s="1"/>
  <c r="BK65" i="83"/>
  <c r="CG65" i="83" s="1"/>
  <c r="BM62" i="83"/>
  <c r="CI62" i="83" s="1"/>
  <c r="BO77" i="83"/>
  <c r="CK77" i="83" s="1"/>
  <c r="BQ74" i="83"/>
  <c r="CJ74" i="83" s="1"/>
  <c r="BS71" i="83"/>
  <c r="CL71" i="83" s="1"/>
  <c r="BO69" i="83"/>
  <c r="CK69" i="83" s="1"/>
  <c r="BQ62" i="83"/>
  <c r="CJ62" i="83" s="1"/>
  <c r="BU69" i="83"/>
  <c r="CN69" i="83" s="1"/>
  <c r="BM68" i="83"/>
  <c r="BJ68" i="83"/>
  <c r="BO74" i="83"/>
  <c r="BR74" i="83"/>
  <c r="BO66" i="83"/>
  <c r="BR66" i="83"/>
  <c r="BY74" i="83"/>
  <c r="BV74" i="83"/>
  <c r="BT72" i="83"/>
  <c r="BW72" i="83"/>
  <c r="BY66" i="83"/>
  <c r="BV66" i="83"/>
  <c r="BT64" i="83"/>
  <c r="BW64" i="83"/>
  <c r="BC77" i="83"/>
  <c r="CE77" i="83" s="1"/>
  <c r="BG75" i="83"/>
  <c r="CF75" i="83" s="1"/>
  <c r="BD74" i="83"/>
  <c r="CF74" i="83" s="1"/>
  <c r="BG72" i="83"/>
  <c r="CF72" i="83" s="1"/>
  <c r="BE71" i="83"/>
  <c r="CD71" i="83" s="1"/>
  <c r="BC70" i="83"/>
  <c r="CE70" i="83" s="1"/>
  <c r="BG68" i="83"/>
  <c r="CF68" i="83" s="1"/>
  <c r="BE67" i="83"/>
  <c r="CD67" i="83" s="1"/>
  <c r="BC66" i="83"/>
  <c r="CE66" i="83" s="1"/>
  <c r="BG64" i="83"/>
  <c r="CF64" i="83" s="1"/>
  <c r="BE63" i="83"/>
  <c r="CD63" i="83" s="1"/>
  <c r="BC62" i="83"/>
  <c r="CE62" i="83" s="1"/>
  <c r="BE74" i="83"/>
  <c r="CD74" i="83" s="1"/>
  <c r="BM76" i="83"/>
  <c r="CI76" i="83" s="1"/>
  <c r="BK75" i="83"/>
  <c r="CG75" i="83" s="1"/>
  <c r="BI74" i="83"/>
  <c r="CH74" i="83" s="1"/>
  <c r="BL72" i="83"/>
  <c r="CH72" i="83" s="1"/>
  <c r="BL67" i="83"/>
  <c r="CH67" i="83" s="1"/>
  <c r="BR76" i="83"/>
  <c r="CK76" i="83" s="1"/>
  <c r="BR68" i="83"/>
  <c r="CK68" i="83" s="1"/>
  <c r="BQ65" i="83"/>
  <c r="CJ65" i="83" s="1"/>
  <c r="BQ61" i="83"/>
  <c r="CJ61" i="83" s="1"/>
  <c r="BY67" i="83"/>
  <c r="CO67" i="83" s="1"/>
  <c r="AC31" i="83"/>
  <c r="AJ31" i="83" s="1"/>
  <c r="U31" i="83"/>
  <c r="AF31" i="83" s="1"/>
  <c r="BK71" i="83"/>
  <c r="BH71" i="83"/>
  <c r="BK63" i="83"/>
  <c r="BH63" i="83"/>
  <c r="BO71" i="83"/>
  <c r="BR71" i="83"/>
  <c r="BO63" i="83"/>
  <c r="BR63" i="83"/>
  <c r="BW77" i="83"/>
  <c r="BT77" i="83"/>
  <c r="BX74" i="83"/>
  <c r="BU74" i="83"/>
  <c r="BW69" i="83"/>
  <c r="BT69" i="83"/>
  <c r="BX66" i="83"/>
  <c r="BU66" i="83"/>
  <c r="BW61" i="83"/>
  <c r="BT61" i="83"/>
  <c r="BF72" i="83"/>
  <c r="CE72" i="83" s="1"/>
  <c r="BF64" i="83"/>
  <c r="CE64" i="83" s="1"/>
  <c r="BL76" i="83"/>
  <c r="CH76" i="83" s="1"/>
  <c r="BK72" i="83"/>
  <c r="CG72" i="83" s="1"/>
  <c r="BH70" i="83"/>
  <c r="CG70" i="83" s="1"/>
  <c r="BH62" i="83"/>
  <c r="CG62" i="83" s="1"/>
  <c r="BP76" i="83"/>
  <c r="CL76" i="83" s="1"/>
  <c r="BP68" i="83"/>
  <c r="CL68" i="83" s="1"/>
  <c r="BI65" i="83"/>
  <c r="BL65" i="83"/>
  <c r="BS73" i="83"/>
  <c r="BP73" i="83"/>
  <c r="BS65" i="83"/>
  <c r="BP65" i="83"/>
  <c r="BV76" i="83"/>
  <c r="BY76" i="83"/>
  <c r="BU71" i="83"/>
  <c r="BX71" i="83"/>
  <c r="BV68" i="83"/>
  <c r="BY68" i="83"/>
  <c r="BU63" i="83"/>
  <c r="BX63" i="83"/>
  <c r="BG76" i="83"/>
  <c r="CF76" i="83" s="1"/>
  <c r="BE75" i="83"/>
  <c r="CD75" i="83" s="1"/>
  <c r="BE72" i="83"/>
  <c r="CD72" i="83" s="1"/>
  <c r="BG69" i="83"/>
  <c r="CF69" i="83" s="1"/>
  <c r="BE68" i="83"/>
  <c r="CD68" i="83" s="1"/>
  <c r="BG65" i="83"/>
  <c r="CF65" i="83" s="1"/>
  <c r="BE64" i="83"/>
  <c r="CD64" i="83" s="1"/>
  <c r="BG61" i="83"/>
  <c r="CF61" i="83" s="1"/>
  <c r="BM77" i="83"/>
  <c r="CI77" i="83" s="1"/>
  <c r="BK76" i="83"/>
  <c r="CG76" i="83" s="1"/>
  <c r="BM73" i="83"/>
  <c r="CI73" i="83" s="1"/>
  <c r="BJ72" i="83"/>
  <c r="CI72" i="83" s="1"/>
  <c r="BM69" i="83"/>
  <c r="CI69" i="83" s="1"/>
  <c r="BK64" i="83"/>
  <c r="CG64" i="83" s="1"/>
  <c r="BM61" i="83"/>
  <c r="CI61" i="83" s="1"/>
  <c r="BQ73" i="83"/>
  <c r="CJ73" i="83" s="1"/>
  <c r="BS70" i="83"/>
  <c r="CL70" i="83" s="1"/>
  <c r="BP64" i="83"/>
  <c r="CL64" i="83" s="1"/>
  <c r="BY75" i="83"/>
  <c r="CO75" i="83" s="1"/>
  <c r="BU65" i="83"/>
  <c r="CN65" i="83" s="1"/>
  <c r="W27" i="83"/>
  <c r="AG27" i="83" s="1"/>
  <c r="BI70" i="83"/>
  <c r="BL70" i="83"/>
  <c r="BI62" i="83"/>
  <c r="BL62" i="83"/>
  <c r="BQ76" i="83"/>
  <c r="BN76" i="83"/>
  <c r="BQ68" i="83"/>
  <c r="BN68" i="83"/>
  <c r="BU76" i="83"/>
  <c r="BX76" i="83"/>
  <c r="BV73" i="83"/>
  <c r="BY73" i="83"/>
  <c r="BT71" i="83"/>
  <c r="BW71" i="83"/>
  <c r="BU68" i="83"/>
  <c r="BX68" i="83"/>
  <c r="BV65" i="83"/>
  <c r="BY65" i="83"/>
  <c r="BT63" i="83"/>
  <c r="BW63" i="83"/>
  <c r="BF76" i="83"/>
  <c r="CE76" i="83" s="1"/>
  <c r="BF73" i="83"/>
  <c r="CE73" i="83" s="1"/>
  <c r="BF69" i="83"/>
  <c r="CE69" i="83" s="1"/>
  <c r="BF65" i="83"/>
  <c r="CE65" i="83" s="1"/>
  <c r="BF61" i="83"/>
  <c r="CE61" i="83" s="1"/>
  <c r="BL77" i="83"/>
  <c r="CH77" i="83" s="1"/>
  <c r="BL73" i="83"/>
  <c r="CH73" i="83" s="1"/>
  <c r="BM66" i="83"/>
  <c r="CI66" i="83" s="1"/>
  <c r="BS75" i="83"/>
  <c r="CL75" i="83" s="1"/>
  <c r="BQ70" i="83"/>
  <c r="CJ70" i="83" s="1"/>
  <c r="BS67" i="83"/>
  <c r="CL67" i="83" s="1"/>
  <c r="BO64" i="83"/>
  <c r="CK64" i="83" s="1"/>
  <c r="BW74" i="83"/>
  <c r="CM74" i="83" s="1"/>
  <c r="BY63" i="83"/>
  <c r="CO63" i="83" s="1"/>
  <c r="BM64" i="83"/>
  <c r="BJ64" i="83"/>
  <c r="BO70" i="83"/>
  <c r="BR70" i="83"/>
  <c r="BO62" i="83"/>
  <c r="BR62" i="83"/>
  <c r="BT76" i="83"/>
  <c r="BW76" i="83"/>
  <c r="BY70" i="83"/>
  <c r="BV70" i="83"/>
  <c r="BT68" i="83"/>
  <c r="BW68" i="83"/>
  <c r="BY62" i="83"/>
  <c r="BV62" i="83"/>
  <c r="BL63" i="83"/>
  <c r="CH63" i="83" s="1"/>
  <c r="BR72" i="83"/>
  <c r="CK72" i="83" s="1"/>
  <c r="BN67" i="83"/>
  <c r="CJ67" i="83" s="1"/>
  <c r="BS63" i="83"/>
  <c r="CL63" i="83" s="1"/>
  <c r="BU73" i="83"/>
  <c r="CN73" i="83" s="1"/>
  <c r="BW62" i="83"/>
  <c r="CM62" i="83" s="1"/>
  <c r="Y31" i="83"/>
  <c r="AH31" i="83" s="1"/>
  <c r="BK67" i="83"/>
  <c r="BH67" i="83"/>
  <c r="BO75" i="83"/>
  <c r="BR75" i="83"/>
  <c r="BO67" i="83"/>
  <c r="BR67" i="83"/>
  <c r="BW73" i="83"/>
  <c r="BT73" i="83"/>
  <c r="BX70" i="83"/>
  <c r="BU70" i="83"/>
  <c r="BW65" i="83"/>
  <c r="BT65" i="83"/>
  <c r="BX62" i="83"/>
  <c r="BU62" i="83"/>
  <c r="BJ71" i="83"/>
  <c r="CI71" i="83" s="1"/>
  <c r="BH66" i="83"/>
  <c r="CG66" i="83" s="1"/>
  <c r="BJ63" i="83"/>
  <c r="CI63" i="83" s="1"/>
  <c r="BN75" i="83"/>
  <c r="CJ75" i="83" s="1"/>
  <c r="BP72" i="83"/>
  <c r="CL72" i="83" s="1"/>
  <c r="BS66" i="83"/>
  <c r="CL66" i="83" s="1"/>
  <c r="BN63" i="83"/>
  <c r="CJ63" i="83" s="1"/>
  <c r="BY71" i="83"/>
  <c r="CO71" i="83" s="1"/>
  <c r="BU61" i="83"/>
  <c r="CN61" i="83" s="1"/>
  <c r="BI69" i="83"/>
  <c r="BL69" i="83"/>
  <c r="BI61" i="83"/>
  <c r="BL61" i="83"/>
  <c r="BS77" i="83"/>
  <c r="BP77" i="83"/>
  <c r="BS69" i="83"/>
  <c r="BP69" i="83"/>
  <c r="BS61" i="83"/>
  <c r="BP61" i="83"/>
  <c r="BU75" i="83"/>
  <c r="BX75" i="83"/>
  <c r="BV72" i="83"/>
  <c r="BY72" i="83"/>
  <c r="BU67" i="83"/>
  <c r="BX67" i="83"/>
  <c r="BV64" i="83"/>
  <c r="BY64" i="83"/>
  <c r="BK68" i="83"/>
  <c r="CG68" i="83" s="1"/>
  <c r="BM65" i="83"/>
  <c r="CI65" i="83" s="1"/>
  <c r="BQ77" i="83"/>
  <c r="CJ77" i="83" s="1"/>
  <c r="BS74" i="83"/>
  <c r="CL74" i="83" s="1"/>
  <c r="BQ69" i="83"/>
  <c r="CJ69" i="83" s="1"/>
  <c r="BQ66" i="83"/>
  <c r="CJ66" i="83" s="1"/>
  <c r="BS62" i="83"/>
  <c r="CL62" i="83" s="1"/>
  <c r="BW70" i="83"/>
  <c r="CM70" i="83" s="1"/>
  <c r="AA23" i="78"/>
  <c r="AI23" i="78" s="1"/>
  <c r="BT71" i="78"/>
  <c r="CM71" i="78" s="1"/>
  <c r="BR70" i="78"/>
  <c r="CK70" i="78" s="1"/>
  <c r="AC23" i="78"/>
  <c r="AJ23" i="78" s="1"/>
  <c r="X23" i="78"/>
  <c r="BN71" i="78"/>
  <c r="CJ71" i="78" s="1"/>
  <c r="BL70" i="78"/>
  <c r="CH70" i="78" s="1"/>
  <c r="BT70" i="78"/>
  <c r="CM70" i="78" s="1"/>
  <c r="BL71" i="78"/>
  <c r="CH71" i="78" s="1"/>
  <c r="BJ70" i="78"/>
  <c r="CI70" i="78" s="1"/>
  <c r="BF71" i="78"/>
  <c r="CE71" i="78" s="1"/>
  <c r="AV70" i="78"/>
  <c r="CA70" i="78" s="1"/>
  <c r="BD71" i="78"/>
  <c r="CF71" i="78" s="1"/>
  <c r="BD70" i="78"/>
  <c r="CF70" i="78" s="1"/>
  <c r="BU71" i="78"/>
  <c r="CN71" i="78" s="1"/>
  <c r="BM71" i="78"/>
  <c r="CI71" i="78" s="1"/>
  <c r="BE71" i="78"/>
  <c r="CD71" i="78" s="1"/>
  <c r="AW71" i="78"/>
  <c r="CB71" i="78" s="1"/>
  <c r="BS70" i="78"/>
  <c r="CL70" i="78" s="1"/>
  <c r="BK70" i="78"/>
  <c r="CG70" i="78" s="1"/>
  <c r="BC70" i="78"/>
  <c r="CE70" i="78" s="1"/>
  <c r="BB70" i="78"/>
  <c r="CD70" i="78" s="1"/>
  <c r="BS71" i="78"/>
  <c r="CL71" i="78" s="1"/>
  <c r="BK71" i="78"/>
  <c r="CG71" i="78" s="1"/>
  <c r="BY70" i="78"/>
  <c r="CO70" i="78" s="1"/>
  <c r="BQ70" i="78"/>
  <c r="CJ70" i="78" s="1"/>
  <c r="BA70" i="78"/>
  <c r="CC70" i="78" s="1"/>
  <c r="BR71" i="78"/>
  <c r="CK71" i="78" s="1"/>
  <c r="BX70" i="78"/>
  <c r="CN70" i="78" s="1"/>
  <c r="AZ70" i="78"/>
  <c r="CB70" i="78" s="1"/>
  <c r="Y27" i="84"/>
  <c r="AH27" i="84" s="1"/>
  <c r="U30" i="84"/>
  <c r="AF30" i="84" s="1"/>
  <c r="U27" i="84"/>
  <c r="AF27" i="84" s="1"/>
  <c r="X30" i="84"/>
  <c r="AH30" i="84" s="1"/>
  <c r="V30" i="84"/>
  <c r="AG30" i="84" s="1"/>
  <c r="W27" i="84"/>
  <c r="AG27" i="84" s="1"/>
  <c r="AC30" i="84"/>
  <c r="AJ30" i="84" s="1"/>
  <c r="U29" i="84"/>
  <c r="AF29" i="84" s="1"/>
  <c r="AC27" i="84"/>
  <c r="AJ27" i="84" s="1"/>
  <c r="AA30" i="84"/>
  <c r="AI30" i="84" s="1"/>
  <c r="U28" i="84"/>
  <c r="AF28" i="84" s="1"/>
  <c r="AA27" i="84"/>
  <c r="AI27" i="84" s="1"/>
  <c r="AV35" i="75"/>
  <c r="AU35" i="75"/>
  <c r="AT35" i="75"/>
  <c r="AA12" i="75"/>
  <c r="AA13" i="75"/>
  <c r="Z13" i="75"/>
  <c r="Y12" i="75"/>
  <c r="Y13" i="75"/>
  <c r="G25" i="75"/>
  <c r="AG29" i="78"/>
  <c r="AH23" i="78"/>
  <c r="AC29" i="78"/>
  <c r="AJ29" i="78" s="1"/>
  <c r="AA29" i="78"/>
  <c r="AI29" i="78" s="1"/>
  <c r="Y29" i="78"/>
  <c r="AH29" i="78" s="1"/>
  <c r="U29" i="78"/>
  <c r="AF29" i="78" s="1"/>
  <c r="AV33" i="171"/>
  <c r="AT36" i="171"/>
  <c r="AW34" i="171"/>
  <c r="AT33" i="171"/>
  <c r="AU33" i="171"/>
  <c r="AY33" i="171"/>
  <c r="AU36" i="171"/>
  <c r="AX34" i="171"/>
  <c r="AY31" i="171"/>
  <c r="AT30" i="171"/>
  <c r="AW28" i="171"/>
  <c r="AU31" i="171"/>
  <c r="AX29" i="171"/>
  <c r="AV28" i="171"/>
  <c r="AX27" i="171"/>
  <c r="AW27" i="171"/>
  <c r="K15" i="171"/>
  <c r="K16" i="171"/>
  <c r="K12" i="171"/>
  <c r="K13" i="171"/>
  <c r="K17" i="171"/>
  <c r="AA108" i="89"/>
  <c r="Y108" i="89"/>
  <c r="Z108" i="89"/>
  <c r="N14" i="119"/>
  <c r="N12" i="119"/>
  <c r="N13" i="119"/>
  <c r="AZ60" i="80"/>
  <c r="J23" i="128"/>
  <c r="I46" i="188"/>
  <c r="G46" i="188"/>
  <c r="H46" i="188"/>
  <c r="M46" i="188" s="1"/>
  <c r="I45" i="188"/>
  <c r="G45" i="188"/>
  <c r="H45" i="188"/>
  <c r="M45" i="188" s="1"/>
  <c r="I44" i="188"/>
  <c r="G44" i="188"/>
  <c r="H44" i="188"/>
  <c r="M44" i="188" s="1"/>
  <c r="I43" i="188"/>
  <c r="G43" i="188"/>
  <c r="H43" i="188"/>
  <c r="M43" i="188" s="1"/>
  <c r="H42" i="188"/>
  <c r="M42" i="188" s="1"/>
  <c r="I41" i="188"/>
  <c r="G41" i="188"/>
  <c r="H41" i="188"/>
  <c r="M41" i="188" s="1"/>
  <c r="I40" i="188"/>
  <c r="G40" i="188"/>
  <c r="H40" i="188"/>
  <c r="M40" i="188" s="1"/>
  <c r="I39" i="188"/>
  <c r="G39" i="188"/>
  <c r="H39" i="188"/>
  <c r="M39" i="188" s="1"/>
  <c r="I38" i="188"/>
  <c r="G38" i="188"/>
  <c r="H38" i="188"/>
  <c r="M38" i="188" s="1"/>
  <c r="I37" i="188"/>
  <c r="G37" i="188"/>
  <c r="H37" i="188"/>
  <c r="M37" i="188" s="1"/>
  <c r="I36" i="188"/>
  <c r="G36" i="188"/>
  <c r="H36" i="188"/>
  <c r="M36" i="188" s="1"/>
  <c r="I35" i="188"/>
  <c r="G35" i="188"/>
  <c r="H35" i="188"/>
  <c r="M35" i="188" s="1"/>
  <c r="I34" i="188"/>
  <c r="G34" i="188"/>
  <c r="H34" i="188"/>
  <c r="M34" i="188" s="1"/>
  <c r="I33" i="188"/>
  <c r="G33" i="188"/>
  <c r="H33" i="188"/>
  <c r="M33" i="188" s="1"/>
  <c r="I32" i="188"/>
  <c r="G32" i="188"/>
  <c r="H32" i="188"/>
  <c r="M32" i="188" s="1"/>
  <c r="I31" i="188"/>
  <c r="G31" i="188"/>
  <c r="H31" i="188"/>
  <c r="M31" i="188" s="1"/>
  <c r="I30" i="188"/>
  <c r="G30" i="188"/>
  <c r="H30" i="188"/>
  <c r="M30" i="188" s="1"/>
  <c r="I28" i="188"/>
  <c r="G28" i="188"/>
  <c r="H28" i="188"/>
  <c r="M28" i="188" s="1"/>
  <c r="I27" i="188"/>
  <c r="G27" i="188"/>
  <c r="H27" i="188"/>
  <c r="M27" i="188" s="1"/>
  <c r="I26" i="188"/>
  <c r="G26" i="188"/>
  <c r="H26" i="188"/>
  <c r="M26" i="188" s="1"/>
  <c r="I25" i="188"/>
  <c r="G25" i="188"/>
  <c r="H25" i="188"/>
  <c r="M25" i="188" s="1"/>
  <c r="I24" i="188"/>
  <c r="G24" i="188"/>
  <c r="H24" i="188"/>
  <c r="M24" i="188" s="1"/>
  <c r="I23" i="188"/>
  <c r="L23" i="188" s="1"/>
  <c r="H23" i="188"/>
  <c r="M23" i="188" s="1"/>
  <c r="F12" i="188"/>
  <c r="E12" i="188"/>
  <c r="F13" i="188"/>
  <c r="E13" i="188"/>
  <c r="H24" i="128"/>
  <c r="G24" i="128"/>
  <c r="J24" i="128"/>
  <c r="I24" i="128"/>
  <c r="H25" i="128"/>
  <c r="G25" i="128"/>
  <c r="J25" i="128"/>
  <c r="I25" i="128"/>
  <c r="H26" i="128"/>
  <c r="G26" i="128"/>
  <c r="J26" i="128"/>
  <c r="I26" i="128"/>
  <c r="H27" i="128"/>
  <c r="G27" i="128"/>
  <c r="J27" i="128"/>
  <c r="I27" i="128"/>
  <c r="H28" i="128"/>
  <c r="G28" i="128"/>
  <c r="J28" i="128"/>
  <c r="I28" i="128"/>
  <c r="H30" i="128"/>
  <c r="G30" i="128"/>
  <c r="J30" i="128"/>
  <c r="I30" i="128"/>
  <c r="H31" i="128"/>
  <c r="G31" i="128"/>
  <c r="J31" i="128"/>
  <c r="I31" i="128"/>
  <c r="H32" i="128"/>
  <c r="G32" i="128"/>
  <c r="J32" i="128"/>
  <c r="I32" i="128"/>
  <c r="H33" i="128"/>
  <c r="G33" i="128"/>
  <c r="J33" i="128"/>
  <c r="M33" i="128" s="1"/>
  <c r="I33" i="128"/>
  <c r="H34" i="128"/>
  <c r="G34" i="128"/>
  <c r="J34" i="128"/>
  <c r="I34" i="128"/>
  <c r="H35" i="128"/>
  <c r="G35" i="128"/>
  <c r="J35" i="128"/>
  <c r="I35" i="128"/>
  <c r="H36" i="128"/>
  <c r="G36" i="128"/>
  <c r="J36" i="128"/>
  <c r="I36" i="128"/>
  <c r="H37" i="128"/>
  <c r="G37" i="128"/>
  <c r="J37" i="128"/>
  <c r="I37" i="128"/>
  <c r="H38" i="128"/>
  <c r="G38" i="128"/>
  <c r="J38" i="128"/>
  <c r="I38" i="128"/>
  <c r="H39" i="128"/>
  <c r="G39" i="128"/>
  <c r="J39" i="128"/>
  <c r="I39" i="128"/>
  <c r="H40" i="128"/>
  <c r="G40" i="128"/>
  <c r="J40" i="128"/>
  <c r="I40" i="128"/>
  <c r="H41" i="128"/>
  <c r="G41" i="128"/>
  <c r="J41" i="128"/>
  <c r="I41" i="128"/>
  <c r="H42" i="128"/>
  <c r="G42" i="128"/>
  <c r="J42" i="128"/>
  <c r="I42" i="128"/>
  <c r="H43" i="128"/>
  <c r="G43" i="128"/>
  <c r="J43" i="128"/>
  <c r="I43" i="128"/>
  <c r="H44" i="128"/>
  <c r="G44" i="128"/>
  <c r="J44" i="128"/>
  <c r="I44" i="128"/>
  <c r="H45" i="128"/>
  <c r="G45" i="128"/>
  <c r="J45" i="128"/>
  <c r="I45" i="128"/>
  <c r="H46" i="128"/>
  <c r="G46" i="128"/>
  <c r="J46" i="128"/>
  <c r="I46" i="128"/>
  <c r="I23" i="128"/>
  <c r="L23" i="128" s="1"/>
  <c r="AM28" i="178"/>
  <c r="AI28" i="178"/>
  <c r="E12" i="128"/>
  <c r="F12" i="128"/>
  <c r="F13" i="128"/>
  <c r="E13" i="128"/>
  <c r="AF45" i="83" l="1"/>
  <c r="AJ32" i="78"/>
  <c r="BP89" i="62"/>
  <c r="AF22" i="78"/>
  <c r="AG22" i="78"/>
  <c r="CL61" i="84"/>
  <c r="AH45" i="83"/>
  <c r="AH40" i="78"/>
  <c r="AG40" i="78"/>
  <c r="AI32" i="78"/>
  <c r="AI40" i="78"/>
  <c r="AH32" i="78"/>
  <c r="AF40" i="78"/>
  <c r="AJ40" i="78"/>
  <c r="AI22" i="78"/>
  <c r="AF32" i="78"/>
  <c r="AH22" i="78"/>
  <c r="AG32" i="78"/>
  <c r="AJ22" i="78"/>
  <c r="CL77" i="84"/>
  <c r="CH77" i="84"/>
  <c r="AC22" i="84"/>
  <c r="AB22" i="84"/>
  <c r="V22" i="84"/>
  <c r="W22" i="84"/>
  <c r="T22" i="84"/>
  <c r="U22" i="84"/>
  <c r="Z22" i="84"/>
  <c r="AA22" i="84"/>
  <c r="CO67" i="84"/>
  <c r="CI77" i="84"/>
  <c r="Y22" i="84"/>
  <c r="X22" i="84"/>
  <c r="AJ45" i="83"/>
  <c r="AG45" i="83"/>
  <c r="AG36" i="83"/>
  <c r="AF36" i="83"/>
  <c r="AI45" i="83"/>
  <c r="AI22" i="83"/>
  <c r="AH22" i="83"/>
  <c r="AH36" i="83"/>
  <c r="AF22" i="83"/>
  <c r="AJ36" i="83"/>
  <c r="AI36" i="83"/>
  <c r="AJ22" i="83"/>
  <c r="AG22" i="83"/>
  <c r="AV28" i="178"/>
  <c r="M37" i="128"/>
  <c r="M45" i="128"/>
  <c r="L45" i="128"/>
  <c r="M23" i="128"/>
  <c r="L33" i="128"/>
  <c r="M41" i="128"/>
  <c r="L41" i="128"/>
  <c r="L42" i="128"/>
  <c r="L38" i="128"/>
  <c r="L46" i="128"/>
  <c r="M43" i="128"/>
  <c r="M39" i="128"/>
  <c r="M35" i="128"/>
  <c r="M31" i="128"/>
  <c r="M28" i="128"/>
  <c r="M26" i="128"/>
  <c r="M24" i="128"/>
  <c r="L26" i="128"/>
  <c r="CI66" i="84"/>
  <c r="CH61" i="83"/>
  <c r="CI74" i="84"/>
  <c r="CO68" i="84"/>
  <c r="CN67" i="84"/>
  <c r="CK75" i="83"/>
  <c r="CN64" i="83"/>
  <c r="CM75" i="83"/>
  <c r="CN63" i="83"/>
  <c r="CD61" i="84"/>
  <c r="CK68" i="84"/>
  <c r="CG76" i="84"/>
  <c r="CJ75" i="84"/>
  <c r="CD69" i="84"/>
  <c r="CM72" i="83"/>
  <c r="CM62" i="84"/>
  <c r="CM66" i="84"/>
  <c r="CL73" i="84"/>
  <c r="CE62" i="84"/>
  <c r="CJ67" i="84"/>
  <c r="CG75" i="84"/>
  <c r="CN62" i="84"/>
  <c r="CF66" i="84"/>
  <c r="CN71" i="84"/>
  <c r="CG68" i="84"/>
  <c r="CJ70" i="84"/>
  <c r="CO76" i="84"/>
  <c r="CI70" i="84"/>
  <c r="CE66" i="84"/>
  <c r="CM74" i="84"/>
  <c r="CJ63" i="84"/>
  <c r="CI62" i="84"/>
  <c r="CH61" i="84"/>
  <c r="CF71" i="84"/>
  <c r="CI61" i="84"/>
  <c r="CG67" i="84"/>
  <c r="CM65" i="84"/>
  <c r="CH73" i="84"/>
  <c r="CO64" i="84"/>
  <c r="CK72" i="84"/>
  <c r="CG72" i="84"/>
  <c r="CH72" i="84"/>
  <c r="CF75" i="84"/>
  <c r="CN63" i="84"/>
  <c r="CJ71" i="84"/>
  <c r="CF67" i="84"/>
  <c r="CK76" i="84"/>
  <c r="CL65" i="84"/>
  <c r="CE70" i="84"/>
  <c r="CK71" i="83"/>
  <c r="CN71" i="83"/>
  <c r="CK66" i="83"/>
  <c r="CO62" i="83"/>
  <c r="CO74" i="83"/>
  <c r="CO64" i="83"/>
  <c r="CK62" i="83"/>
  <c r="CN68" i="83"/>
  <c r="CN67" i="83"/>
  <c r="CM68" i="83"/>
  <c r="CM71" i="83"/>
  <c r="CO69" i="83"/>
  <c r="CJ64" i="83"/>
  <c r="CG71" i="83"/>
  <c r="CO72" i="83"/>
  <c r="CM63" i="83"/>
  <c r="CN66" i="83"/>
  <c r="CI68" i="83"/>
  <c r="CN74" i="83"/>
  <c r="CJ68" i="83"/>
  <c r="CN75" i="83"/>
  <c r="CL77" i="83"/>
  <c r="CO65" i="83"/>
  <c r="CN76" i="83"/>
  <c r="CH70" i="83"/>
  <c r="CG67" i="83"/>
  <c r="CL73" i="83"/>
  <c r="CM61" i="83"/>
  <c r="CM77" i="83"/>
  <c r="CG63" i="83"/>
  <c r="CK61" i="83"/>
  <c r="CN62" i="83"/>
  <c r="CK67" i="83"/>
  <c r="CM76" i="83"/>
  <c r="CI64" i="83"/>
  <c r="CJ76" i="83"/>
  <c r="CO76" i="83"/>
  <c r="CH65" i="83"/>
  <c r="CK63" i="83"/>
  <c r="CO66" i="83"/>
  <c r="CO61" i="83"/>
  <c r="CN72" i="83"/>
  <c r="CO73" i="83"/>
  <c r="CH62" i="83"/>
  <c r="CK74" i="83"/>
  <c r="CL61" i="83"/>
  <c r="CM65" i="83"/>
  <c r="CM69" i="83"/>
  <c r="CJ72" i="83"/>
  <c r="CH69" i="83"/>
  <c r="CN70" i="83"/>
  <c r="CK70" i="83"/>
  <c r="CO68" i="83"/>
  <c r="CL65" i="83"/>
  <c r="CM67" i="83"/>
  <c r="CO77" i="83"/>
  <c r="CH66" i="83"/>
  <c r="CM64" i="83"/>
  <c r="CL69" i="83"/>
  <c r="CM73" i="83"/>
  <c r="CO70" i="83"/>
  <c r="L34" i="128"/>
  <c r="L30" i="128"/>
  <c r="L27" i="128"/>
  <c r="M46" i="128"/>
  <c r="M44" i="128"/>
  <c r="M42" i="128"/>
  <c r="M40" i="128"/>
  <c r="M38" i="128"/>
  <c r="M36" i="128"/>
  <c r="M34" i="128"/>
  <c r="M32" i="128"/>
  <c r="M30" i="128"/>
  <c r="M27" i="128"/>
  <c r="M25" i="128"/>
  <c r="L43" i="128"/>
  <c r="L37" i="128"/>
  <c r="H13" i="128"/>
  <c r="L28" i="128"/>
  <c r="L24" i="128"/>
  <c r="L44" i="128"/>
  <c r="L40" i="128"/>
  <c r="L36" i="128"/>
  <c r="L32" i="128"/>
  <c r="L25" i="128"/>
  <c r="L39" i="128"/>
  <c r="L35" i="128"/>
  <c r="L31" i="128"/>
  <c r="L38" i="188"/>
  <c r="L44" i="188"/>
  <c r="L46" i="188"/>
  <c r="H13" i="188"/>
  <c r="L30" i="188"/>
  <c r="L31" i="188"/>
  <c r="L35" i="188"/>
  <c r="L39" i="188"/>
  <c r="L41" i="188"/>
  <c r="L26" i="188"/>
  <c r="L32" i="188"/>
  <c r="L34" i="188"/>
  <c r="L25" i="188"/>
  <c r="L27" i="188"/>
  <c r="L24" i="188"/>
  <c r="L36" i="188"/>
  <c r="L43" i="188"/>
  <c r="L45" i="188"/>
  <c r="L28" i="188"/>
  <c r="L33" i="188"/>
  <c r="L40" i="188"/>
  <c r="L37" i="188"/>
  <c r="H12" i="188"/>
  <c r="AI22" i="84" l="1"/>
  <c r="AF22" i="84"/>
  <c r="AH22" i="84"/>
  <c r="AG22" i="84"/>
  <c r="AJ22" i="84"/>
  <c r="CD39" i="179"/>
  <c r="CF32" i="179"/>
  <c r="CG32" i="179"/>
  <c r="CH32" i="179"/>
  <c r="CI32" i="179"/>
  <c r="CJ32" i="179"/>
  <c r="CK32" i="179"/>
  <c r="CL32" i="179"/>
  <c r="CM32" i="179"/>
  <c r="CN32" i="179"/>
  <c r="CO32" i="179"/>
  <c r="CP32" i="179"/>
  <c r="CQ32" i="179"/>
  <c r="CR32" i="179"/>
  <c r="CS32" i="179"/>
  <c r="CT32" i="179"/>
  <c r="CU32" i="179"/>
  <c r="CV32" i="179"/>
  <c r="CW32" i="179"/>
  <c r="CX32" i="179"/>
  <c r="CF33" i="179"/>
  <c r="CG33" i="179"/>
  <c r="CH33" i="179"/>
  <c r="CI33" i="179"/>
  <c r="CJ33" i="179"/>
  <c r="CK33" i="179"/>
  <c r="CL33" i="179"/>
  <c r="CM33" i="179"/>
  <c r="CN33" i="179"/>
  <c r="CO33" i="179"/>
  <c r="CP33" i="179"/>
  <c r="CQ33" i="179"/>
  <c r="CR33" i="179"/>
  <c r="CS33" i="179"/>
  <c r="CT33" i="179"/>
  <c r="CU33" i="179"/>
  <c r="CV33" i="179"/>
  <c r="CW33" i="179"/>
  <c r="CX33" i="179"/>
  <c r="CF34" i="179"/>
  <c r="CG34" i="179"/>
  <c r="CH34" i="179"/>
  <c r="CI34" i="179"/>
  <c r="CJ34" i="179"/>
  <c r="CK34" i="179"/>
  <c r="CL34" i="179"/>
  <c r="CM34" i="179"/>
  <c r="CN34" i="179"/>
  <c r="CO34" i="179"/>
  <c r="CP34" i="179"/>
  <c r="CQ34" i="179"/>
  <c r="CR34" i="179"/>
  <c r="CS34" i="179"/>
  <c r="CT34" i="179"/>
  <c r="CU34" i="179"/>
  <c r="CV34" i="179"/>
  <c r="CW34" i="179"/>
  <c r="CX34" i="179"/>
  <c r="CF35" i="179"/>
  <c r="CG35" i="179"/>
  <c r="CH35" i="179"/>
  <c r="CI35" i="179"/>
  <c r="CJ35" i="179"/>
  <c r="CK35" i="179"/>
  <c r="CL35" i="179"/>
  <c r="CM35" i="179"/>
  <c r="CN35" i="179"/>
  <c r="CO35" i="179"/>
  <c r="CP35" i="179"/>
  <c r="CQ35" i="179"/>
  <c r="CR35" i="179"/>
  <c r="CS35" i="179"/>
  <c r="CT35" i="179"/>
  <c r="CU35" i="179"/>
  <c r="CV35" i="179"/>
  <c r="CW35" i="179"/>
  <c r="CX35" i="179"/>
  <c r="CF36" i="179"/>
  <c r="CG36" i="179"/>
  <c r="CH36" i="179"/>
  <c r="CI36" i="179"/>
  <c r="CJ36" i="179"/>
  <c r="CK36" i="179"/>
  <c r="CL36" i="179"/>
  <c r="CM36" i="179"/>
  <c r="CN36" i="179"/>
  <c r="CO36" i="179"/>
  <c r="CP36" i="179"/>
  <c r="CQ36" i="179"/>
  <c r="CR36" i="179"/>
  <c r="CS36" i="179"/>
  <c r="CT36" i="179"/>
  <c r="CU36" i="179"/>
  <c r="CV36" i="179"/>
  <c r="CW36" i="179"/>
  <c r="CX36" i="179"/>
  <c r="CF38" i="179"/>
  <c r="CG38" i="179"/>
  <c r="CH38" i="179"/>
  <c r="CI38" i="179"/>
  <c r="CJ38" i="179"/>
  <c r="CK38" i="179"/>
  <c r="CL38" i="179"/>
  <c r="CM38" i="179"/>
  <c r="CN38" i="179"/>
  <c r="CO38" i="179"/>
  <c r="CP38" i="179"/>
  <c r="CQ38" i="179"/>
  <c r="CR38" i="179"/>
  <c r="CS38" i="179"/>
  <c r="CT38" i="179"/>
  <c r="CU38" i="179"/>
  <c r="CV38" i="179"/>
  <c r="CW38" i="179"/>
  <c r="CX38" i="179"/>
  <c r="CF39" i="179"/>
  <c r="CG39" i="179"/>
  <c r="CH39" i="179"/>
  <c r="CI39" i="179"/>
  <c r="CJ39" i="179"/>
  <c r="CK39" i="179"/>
  <c r="CL39" i="179"/>
  <c r="CM39" i="179"/>
  <c r="CN39" i="179"/>
  <c r="CO39" i="179"/>
  <c r="CP39" i="179"/>
  <c r="CQ39" i="179"/>
  <c r="CR39" i="179"/>
  <c r="CS39" i="179"/>
  <c r="CT39" i="179"/>
  <c r="CU39" i="179"/>
  <c r="CV39" i="179"/>
  <c r="CW39" i="179"/>
  <c r="CX39" i="179"/>
  <c r="CF41" i="179"/>
  <c r="CG41" i="179"/>
  <c r="CH41" i="179"/>
  <c r="CI41" i="179"/>
  <c r="CJ41" i="179"/>
  <c r="CK41" i="179"/>
  <c r="CL41" i="179"/>
  <c r="CM41" i="179"/>
  <c r="CN41" i="179"/>
  <c r="CO41" i="179"/>
  <c r="CP41" i="179"/>
  <c r="CQ41" i="179"/>
  <c r="CR41" i="179"/>
  <c r="CS41" i="179"/>
  <c r="CT41" i="179"/>
  <c r="CU41" i="179"/>
  <c r="CV41" i="179"/>
  <c r="CW41" i="179"/>
  <c r="CX41" i="179"/>
  <c r="CF42" i="179"/>
  <c r="CG42" i="179"/>
  <c r="CH42" i="179"/>
  <c r="CI42" i="179"/>
  <c r="CJ42" i="179"/>
  <c r="CK42" i="179"/>
  <c r="CL42" i="179"/>
  <c r="CM42" i="179"/>
  <c r="CN42" i="179"/>
  <c r="CO42" i="179"/>
  <c r="CP42" i="179"/>
  <c r="CQ42" i="179"/>
  <c r="CR42" i="179"/>
  <c r="CS42" i="179"/>
  <c r="CT42" i="179"/>
  <c r="CU42" i="179"/>
  <c r="CV42" i="179"/>
  <c r="CW42" i="179"/>
  <c r="CX42" i="179"/>
  <c r="CF43" i="179"/>
  <c r="CG43" i="179"/>
  <c r="CH43" i="179"/>
  <c r="CI43" i="179"/>
  <c r="CJ43" i="179"/>
  <c r="CK43" i="179"/>
  <c r="CL43" i="179"/>
  <c r="CM43" i="179"/>
  <c r="CN43" i="179"/>
  <c r="CO43" i="179"/>
  <c r="CP43" i="179"/>
  <c r="CQ43" i="179"/>
  <c r="CR43" i="179"/>
  <c r="CS43" i="179"/>
  <c r="CT43" i="179"/>
  <c r="CU43" i="179"/>
  <c r="CV43" i="179"/>
  <c r="CW43" i="179"/>
  <c r="CX43" i="179"/>
  <c r="CF55" i="179"/>
  <c r="CG55" i="179"/>
  <c r="CH55" i="179"/>
  <c r="DM55" i="179" s="1"/>
  <c r="CI55" i="179"/>
  <c r="CJ55" i="179"/>
  <c r="CK55" i="179"/>
  <c r="CL55" i="179"/>
  <c r="CM55" i="179"/>
  <c r="CN55" i="179"/>
  <c r="CF56" i="179"/>
  <c r="CG56" i="179"/>
  <c r="CH56" i="179"/>
  <c r="CI56" i="179"/>
  <c r="CJ56" i="179"/>
  <c r="CK56" i="179"/>
  <c r="CL56" i="179"/>
  <c r="CM56" i="179"/>
  <c r="DR56" i="179" s="1"/>
  <c r="CN56" i="179"/>
  <c r="CF57" i="179"/>
  <c r="CG57" i="179"/>
  <c r="CH57" i="179"/>
  <c r="CI57" i="179"/>
  <c r="CJ57" i="179"/>
  <c r="CK57" i="179"/>
  <c r="CL57" i="179"/>
  <c r="CM57" i="179"/>
  <c r="CN57" i="179"/>
  <c r="CF58" i="179"/>
  <c r="CG58" i="179"/>
  <c r="CH58" i="179"/>
  <c r="CI58" i="179"/>
  <c r="CJ58" i="179"/>
  <c r="CK58" i="179"/>
  <c r="CL58" i="179"/>
  <c r="CM58" i="179"/>
  <c r="DR58" i="179" s="1"/>
  <c r="CN58" i="179"/>
  <c r="CF59" i="179"/>
  <c r="CG59" i="179"/>
  <c r="CH59" i="179"/>
  <c r="CI59" i="179"/>
  <c r="CJ59" i="179"/>
  <c r="CK59" i="179"/>
  <c r="CL59" i="179"/>
  <c r="CM59" i="179"/>
  <c r="CN59" i="179"/>
  <c r="CF60" i="179"/>
  <c r="CG60" i="179"/>
  <c r="CH60" i="179"/>
  <c r="CI60" i="179"/>
  <c r="CJ60" i="179"/>
  <c r="CK60" i="179"/>
  <c r="CL60" i="179"/>
  <c r="CM60" i="179"/>
  <c r="CN60" i="179"/>
  <c r="CF61" i="179"/>
  <c r="CG61" i="179"/>
  <c r="CH61" i="179"/>
  <c r="CI61" i="179"/>
  <c r="CJ61" i="179"/>
  <c r="CK61" i="179"/>
  <c r="CL61" i="179"/>
  <c r="CM61" i="179"/>
  <c r="CN61" i="179"/>
  <c r="CF62" i="179"/>
  <c r="CG62" i="179"/>
  <c r="CH62" i="179"/>
  <c r="CI62" i="179"/>
  <c r="DN62" i="179" s="1"/>
  <c r="CJ62" i="179"/>
  <c r="CK62" i="179"/>
  <c r="CL62" i="179"/>
  <c r="CM62" i="179"/>
  <c r="CN62" i="179"/>
  <c r="CF63" i="179"/>
  <c r="CG63" i="179"/>
  <c r="CH63" i="179"/>
  <c r="CI63" i="179"/>
  <c r="CJ63" i="179"/>
  <c r="CK63" i="179"/>
  <c r="CL63" i="179"/>
  <c r="CM63" i="179"/>
  <c r="CN63" i="179"/>
  <c r="CF64" i="179"/>
  <c r="CG64" i="179"/>
  <c r="CH64" i="179"/>
  <c r="CI64" i="179"/>
  <c r="CJ64" i="179"/>
  <c r="CK64" i="179"/>
  <c r="CL64" i="179"/>
  <c r="CM64" i="179"/>
  <c r="CN64" i="179"/>
  <c r="CF65" i="179"/>
  <c r="CG65" i="179"/>
  <c r="CH65" i="179"/>
  <c r="CI65" i="179"/>
  <c r="CJ65" i="179"/>
  <c r="CK65" i="179"/>
  <c r="CL65" i="179"/>
  <c r="CM65" i="179"/>
  <c r="CN65" i="179"/>
  <c r="CF66" i="179"/>
  <c r="CG66" i="179"/>
  <c r="CH66" i="179"/>
  <c r="CI66" i="179"/>
  <c r="CJ66" i="179"/>
  <c r="CK66" i="179"/>
  <c r="CL66" i="179"/>
  <c r="CM66" i="179"/>
  <c r="CN66" i="179"/>
  <c r="CF67" i="179"/>
  <c r="CG67" i="179"/>
  <c r="CH67" i="179"/>
  <c r="DM67" i="179" s="1"/>
  <c r="CI67" i="179"/>
  <c r="CJ67" i="179"/>
  <c r="CK67" i="179"/>
  <c r="CL67" i="179"/>
  <c r="CM67" i="179"/>
  <c r="CN67" i="179"/>
  <c r="CF68" i="179"/>
  <c r="CG68" i="179"/>
  <c r="CH68" i="179"/>
  <c r="CI68" i="179"/>
  <c r="CJ68" i="179"/>
  <c r="CK68" i="179"/>
  <c r="CL68" i="179"/>
  <c r="CM68" i="179"/>
  <c r="DR68" i="179" s="1"/>
  <c r="CN68" i="179"/>
  <c r="CF69" i="179"/>
  <c r="CG69" i="179"/>
  <c r="CH69" i="179"/>
  <c r="CI69" i="179"/>
  <c r="CJ69" i="179"/>
  <c r="DO69" i="179" s="1"/>
  <c r="CK69" i="179"/>
  <c r="CL69" i="179"/>
  <c r="CM69" i="179"/>
  <c r="CN69" i="179"/>
  <c r="DL69" i="179"/>
  <c r="CF70" i="179"/>
  <c r="CG70" i="179"/>
  <c r="DL70" i="179" s="1"/>
  <c r="CH70" i="179"/>
  <c r="CI70" i="179"/>
  <c r="CJ70" i="179"/>
  <c r="CK70" i="179"/>
  <c r="CL70" i="179"/>
  <c r="DQ70" i="179" s="1"/>
  <c r="CM70" i="179"/>
  <c r="CN70" i="179"/>
  <c r="CF71" i="179"/>
  <c r="CG71" i="179"/>
  <c r="CH71" i="179"/>
  <c r="CI71" i="179"/>
  <c r="DN71" i="179" s="1"/>
  <c r="CJ71" i="179"/>
  <c r="CK71" i="179"/>
  <c r="CL71" i="179"/>
  <c r="DQ71" i="179" s="1"/>
  <c r="CM71" i="179"/>
  <c r="CN71" i="179"/>
  <c r="CF72" i="179"/>
  <c r="DK72" i="179" s="1"/>
  <c r="CG72" i="179"/>
  <c r="CH72" i="179"/>
  <c r="CI72" i="179"/>
  <c r="DN72" i="179" s="1"/>
  <c r="CJ72" i="179"/>
  <c r="CK72" i="179"/>
  <c r="CL72" i="179"/>
  <c r="CM72" i="179"/>
  <c r="CN72" i="179"/>
  <c r="DS72" i="179" s="1"/>
  <c r="CF74" i="179"/>
  <c r="DK74" i="179" s="1"/>
  <c r="CG74" i="179"/>
  <c r="CH74" i="179"/>
  <c r="CI74" i="179"/>
  <c r="CJ74" i="179"/>
  <c r="CK74" i="179"/>
  <c r="DP74" i="179" s="1"/>
  <c r="CL74" i="179"/>
  <c r="CM74" i="179"/>
  <c r="CN74" i="179"/>
  <c r="DS74" i="179" s="1"/>
  <c r="CF75" i="179"/>
  <c r="CG75" i="179"/>
  <c r="CH75" i="179"/>
  <c r="DM75" i="179" s="1"/>
  <c r="CI75" i="179"/>
  <c r="CJ75" i="179"/>
  <c r="CK75" i="179"/>
  <c r="DP75" i="179" s="1"/>
  <c r="CL75" i="179"/>
  <c r="CM75" i="179"/>
  <c r="CN75" i="179"/>
  <c r="CF76" i="179"/>
  <c r="CG76" i="179"/>
  <c r="CH76" i="179"/>
  <c r="DM76" i="179" s="1"/>
  <c r="CI76" i="179"/>
  <c r="CJ76" i="179"/>
  <c r="CK76" i="179"/>
  <c r="CL76" i="179"/>
  <c r="CM76" i="179"/>
  <c r="DR76" i="179" s="1"/>
  <c r="CN76" i="179"/>
  <c r="CF77" i="179"/>
  <c r="CG77" i="179"/>
  <c r="CH77" i="179"/>
  <c r="CI77" i="179"/>
  <c r="CJ77" i="179"/>
  <c r="DO77" i="179" s="1"/>
  <c r="CK77" i="179"/>
  <c r="CL77" i="179"/>
  <c r="CM77" i="179"/>
  <c r="DR77" i="179" s="1"/>
  <c r="CN77" i="179"/>
  <c r="CF78" i="179"/>
  <c r="CG78" i="179"/>
  <c r="DL78" i="179" s="1"/>
  <c r="CH78" i="179"/>
  <c r="CI78" i="179"/>
  <c r="CJ78" i="179"/>
  <c r="DO78" i="179" s="1"/>
  <c r="CK78" i="179"/>
  <c r="CL78" i="179"/>
  <c r="CM78" i="179"/>
  <c r="CN78" i="179"/>
  <c r="CF79" i="179"/>
  <c r="CG79" i="179"/>
  <c r="DL79" i="179" s="1"/>
  <c r="CH79" i="179"/>
  <c r="CI79" i="179"/>
  <c r="CJ79" i="179"/>
  <c r="CK79" i="179"/>
  <c r="CL79" i="179"/>
  <c r="DQ79" i="179" s="1"/>
  <c r="CM79" i="179"/>
  <c r="CN79" i="179"/>
  <c r="CE33" i="179"/>
  <c r="CE34" i="179"/>
  <c r="CE35" i="179"/>
  <c r="CE36" i="179"/>
  <c r="CE38" i="179"/>
  <c r="CE39" i="179"/>
  <c r="CE41" i="179"/>
  <c r="CE42" i="179"/>
  <c r="CE43" i="179"/>
  <c r="CE55" i="179"/>
  <c r="CE56" i="179"/>
  <c r="CE57" i="179"/>
  <c r="CE58" i="179"/>
  <c r="CE59" i="179"/>
  <c r="CE60" i="179"/>
  <c r="CE61" i="179"/>
  <c r="CE62" i="179"/>
  <c r="CE63" i="179"/>
  <c r="CE64" i="179"/>
  <c r="CE65" i="179"/>
  <c r="CE66" i="179"/>
  <c r="CE67" i="179"/>
  <c r="CE68" i="179"/>
  <c r="CE69" i="179"/>
  <c r="CE70" i="179"/>
  <c r="CE71" i="179"/>
  <c r="CE72" i="179"/>
  <c r="CE74" i="179"/>
  <c r="CE75" i="179"/>
  <c r="CE76" i="179"/>
  <c r="CE77" i="179"/>
  <c r="CE78" i="179"/>
  <c r="CE79" i="179"/>
  <c r="CE32" i="179"/>
  <c r="CD32" i="179"/>
  <c r="BL38" i="179"/>
  <c r="BM38" i="179"/>
  <c r="BN38" i="179"/>
  <c r="BO38" i="179"/>
  <c r="BP38" i="179"/>
  <c r="BQ38" i="179"/>
  <c r="BR38" i="179"/>
  <c r="BS38" i="179"/>
  <c r="BT38" i="179"/>
  <c r="BV32" i="179"/>
  <c r="BW32" i="179"/>
  <c r="BX32" i="179"/>
  <c r="BY32" i="179"/>
  <c r="BZ32" i="179"/>
  <c r="CA32" i="179"/>
  <c r="CB32" i="179"/>
  <c r="CC32" i="179"/>
  <c r="BV33" i="179"/>
  <c r="BW33" i="179"/>
  <c r="BX33" i="179"/>
  <c r="BY33" i="179"/>
  <c r="BZ33" i="179"/>
  <c r="CA33" i="179"/>
  <c r="CB33" i="179"/>
  <c r="CC33" i="179"/>
  <c r="CD33" i="179"/>
  <c r="BV34" i="179"/>
  <c r="BW34" i="179"/>
  <c r="BX34" i="179"/>
  <c r="BY34" i="179"/>
  <c r="BZ34" i="179"/>
  <c r="CA34" i="179"/>
  <c r="CB34" i="179"/>
  <c r="CC34" i="179"/>
  <c r="CD34" i="179"/>
  <c r="BV35" i="179"/>
  <c r="BW35" i="179"/>
  <c r="BX35" i="179"/>
  <c r="BY35" i="179"/>
  <c r="BZ35" i="179"/>
  <c r="CA35" i="179"/>
  <c r="CB35" i="179"/>
  <c r="CC35" i="179"/>
  <c r="CD35" i="179"/>
  <c r="BV36" i="179"/>
  <c r="BW36" i="179"/>
  <c r="BX36" i="179"/>
  <c r="BY36" i="179"/>
  <c r="BZ36" i="179"/>
  <c r="CA36" i="179"/>
  <c r="CB36" i="179"/>
  <c r="CC36" i="179"/>
  <c r="CD36" i="179"/>
  <c r="BV38" i="179"/>
  <c r="BW38" i="179"/>
  <c r="BX38" i="179"/>
  <c r="BY38" i="179"/>
  <c r="BZ38" i="179"/>
  <c r="CA38" i="179"/>
  <c r="CB38" i="179"/>
  <c r="CC38" i="179"/>
  <c r="CD38" i="179"/>
  <c r="BV39" i="179"/>
  <c r="BW39" i="179"/>
  <c r="BX39" i="179"/>
  <c r="BY39" i="179"/>
  <c r="BZ39" i="179"/>
  <c r="CA39" i="179"/>
  <c r="CB39" i="179"/>
  <c r="CC39" i="179"/>
  <c r="BV41" i="179"/>
  <c r="BW41" i="179"/>
  <c r="BX41" i="179"/>
  <c r="BY41" i="179"/>
  <c r="BZ41" i="179"/>
  <c r="CA41" i="179"/>
  <c r="CB41" i="179"/>
  <c r="CC41" i="179"/>
  <c r="CD41" i="179"/>
  <c r="BV42" i="179"/>
  <c r="BW42" i="179"/>
  <c r="BX42" i="179"/>
  <c r="BY42" i="179"/>
  <c r="BZ42" i="179"/>
  <c r="CA42" i="179"/>
  <c r="CB42" i="179"/>
  <c r="CC42" i="179"/>
  <c r="CD42" i="179"/>
  <c r="BV43" i="179"/>
  <c r="BW43" i="179"/>
  <c r="BX43" i="179"/>
  <c r="BY43" i="179"/>
  <c r="BZ43" i="179"/>
  <c r="CA43" i="179"/>
  <c r="CB43" i="179"/>
  <c r="CC43" i="179"/>
  <c r="CD43" i="179"/>
  <c r="BV55" i="179"/>
  <c r="BW55" i="179"/>
  <c r="BX55" i="179"/>
  <c r="BY55" i="179"/>
  <c r="BZ55" i="179"/>
  <c r="CA55" i="179"/>
  <c r="CB55" i="179"/>
  <c r="CC55" i="179"/>
  <c r="CD55" i="179"/>
  <c r="BV56" i="179"/>
  <c r="BW56" i="179"/>
  <c r="BX56" i="179"/>
  <c r="BY56" i="179"/>
  <c r="BZ56" i="179"/>
  <c r="CA56" i="179"/>
  <c r="CB56" i="179"/>
  <c r="CC56" i="179"/>
  <c r="CD56" i="179"/>
  <c r="BV57" i="179"/>
  <c r="BW57" i="179"/>
  <c r="BX57" i="179"/>
  <c r="BY57" i="179"/>
  <c r="BZ57" i="179"/>
  <c r="CA57" i="179"/>
  <c r="CB57" i="179"/>
  <c r="CC57" i="179"/>
  <c r="CD57" i="179"/>
  <c r="BV58" i="179"/>
  <c r="BW58" i="179"/>
  <c r="BX58" i="179"/>
  <c r="BY58" i="179"/>
  <c r="BZ58" i="179"/>
  <c r="CA58" i="179"/>
  <c r="CB58" i="179"/>
  <c r="CC58" i="179"/>
  <c r="CD58" i="179"/>
  <c r="BV59" i="179"/>
  <c r="BW59" i="179"/>
  <c r="BX59" i="179"/>
  <c r="BY59" i="179"/>
  <c r="BZ59" i="179"/>
  <c r="CA59" i="179"/>
  <c r="CB59" i="179"/>
  <c r="CC59" i="179"/>
  <c r="CD59" i="179"/>
  <c r="BV60" i="179"/>
  <c r="BW60" i="179"/>
  <c r="BX60" i="179"/>
  <c r="BY60" i="179"/>
  <c r="BZ60" i="179"/>
  <c r="CA60" i="179"/>
  <c r="CB60" i="179"/>
  <c r="CC60" i="179"/>
  <c r="CD60" i="179"/>
  <c r="BV61" i="179"/>
  <c r="BW61" i="179"/>
  <c r="BX61" i="179"/>
  <c r="BY61" i="179"/>
  <c r="BZ61" i="179"/>
  <c r="CA61" i="179"/>
  <c r="CB61" i="179"/>
  <c r="CC61" i="179"/>
  <c r="CD61" i="179"/>
  <c r="BV62" i="179"/>
  <c r="BW62" i="179"/>
  <c r="BX62" i="179"/>
  <c r="BY62" i="179"/>
  <c r="BZ62" i="179"/>
  <c r="CA62" i="179"/>
  <c r="CB62" i="179"/>
  <c r="CC62" i="179"/>
  <c r="CD62" i="179"/>
  <c r="BV63" i="179"/>
  <c r="BW63" i="179"/>
  <c r="BX63" i="179"/>
  <c r="BY63" i="179"/>
  <c r="BZ63" i="179"/>
  <c r="CA63" i="179"/>
  <c r="CB63" i="179"/>
  <c r="CC63" i="179"/>
  <c r="CD63" i="179"/>
  <c r="BV64" i="179"/>
  <c r="BW64" i="179"/>
  <c r="BX64" i="179"/>
  <c r="BY64" i="179"/>
  <c r="BZ64" i="179"/>
  <c r="CA64" i="179"/>
  <c r="CB64" i="179"/>
  <c r="CC64" i="179"/>
  <c r="CD64" i="179"/>
  <c r="BV65" i="179"/>
  <c r="BW65" i="179"/>
  <c r="BX65" i="179"/>
  <c r="BY65" i="179"/>
  <c r="BZ65" i="179"/>
  <c r="CA65" i="179"/>
  <c r="CB65" i="179"/>
  <c r="CC65" i="179"/>
  <c r="CD65" i="179"/>
  <c r="BV66" i="179"/>
  <c r="BW66" i="179"/>
  <c r="BX66" i="179"/>
  <c r="BY66" i="179"/>
  <c r="BZ66" i="179"/>
  <c r="CA66" i="179"/>
  <c r="CB66" i="179"/>
  <c r="CC66" i="179"/>
  <c r="CD66" i="179"/>
  <c r="BV67" i="179"/>
  <c r="BW67" i="179"/>
  <c r="BX67" i="179"/>
  <c r="BY67" i="179"/>
  <c r="BZ67" i="179"/>
  <c r="CA67" i="179"/>
  <c r="CB67" i="179"/>
  <c r="CC67" i="179"/>
  <c r="CD67" i="179"/>
  <c r="BV68" i="179"/>
  <c r="BW68" i="179"/>
  <c r="BX68" i="179"/>
  <c r="BY68" i="179"/>
  <c r="BZ68" i="179"/>
  <c r="CA68" i="179"/>
  <c r="CB68" i="179"/>
  <c r="CC68" i="179"/>
  <c r="CD68" i="179"/>
  <c r="BV69" i="179"/>
  <c r="BW69" i="179"/>
  <c r="BX69" i="179"/>
  <c r="BY69" i="179"/>
  <c r="BZ69" i="179"/>
  <c r="CA69" i="179"/>
  <c r="CB69" i="179"/>
  <c r="CC69" i="179"/>
  <c r="CD69" i="179"/>
  <c r="BV70" i="179"/>
  <c r="BW70" i="179"/>
  <c r="BX70" i="179"/>
  <c r="BY70" i="179"/>
  <c r="BZ70" i="179"/>
  <c r="CA70" i="179"/>
  <c r="CB70" i="179"/>
  <c r="CC70" i="179"/>
  <c r="CD70" i="179"/>
  <c r="BV71" i="179"/>
  <c r="BW71" i="179"/>
  <c r="BX71" i="179"/>
  <c r="BY71" i="179"/>
  <c r="BZ71" i="179"/>
  <c r="CA71" i="179"/>
  <c r="CB71" i="179"/>
  <c r="CC71" i="179"/>
  <c r="CD71" i="179"/>
  <c r="BV72" i="179"/>
  <c r="BW72" i="179"/>
  <c r="BX72" i="179"/>
  <c r="BY72" i="179"/>
  <c r="BZ72" i="179"/>
  <c r="CA72" i="179"/>
  <c r="CB72" i="179"/>
  <c r="CC72" i="179"/>
  <c r="CD72" i="179"/>
  <c r="BV74" i="179"/>
  <c r="BW74" i="179"/>
  <c r="BX74" i="179"/>
  <c r="BY74" i="179"/>
  <c r="BZ74" i="179"/>
  <c r="CA74" i="179"/>
  <c r="CB74" i="179"/>
  <c r="CC74" i="179"/>
  <c r="CD74" i="179"/>
  <c r="BV75" i="179"/>
  <c r="BW75" i="179"/>
  <c r="BX75" i="179"/>
  <c r="BY75" i="179"/>
  <c r="BZ75" i="179"/>
  <c r="CA75" i="179"/>
  <c r="CB75" i="179"/>
  <c r="CC75" i="179"/>
  <c r="CD75" i="179"/>
  <c r="BV76" i="179"/>
  <c r="BW76" i="179"/>
  <c r="BX76" i="179"/>
  <c r="BY76" i="179"/>
  <c r="BZ76" i="179"/>
  <c r="CA76" i="179"/>
  <c r="CB76" i="179"/>
  <c r="CC76" i="179"/>
  <c r="CD76" i="179"/>
  <c r="BV77" i="179"/>
  <c r="BW77" i="179"/>
  <c r="BX77" i="179"/>
  <c r="BY77" i="179"/>
  <c r="BZ77" i="179"/>
  <c r="CA77" i="179"/>
  <c r="CB77" i="179"/>
  <c r="CC77" i="179"/>
  <c r="CD77" i="179"/>
  <c r="BV78" i="179"/>
  <c r="BW78" i="179"/>
  <c r="BX78" i="179"/>
  <c r="BY78" i="179"/>
  <c r="BZ78" i="179"/>
  <c r="CA78" i="179"/>
  <c r="CB78" i="179"/>
  <c r="CC78" i="179"/>
  <c r="CD78" i="179"/>
  <c r="BV79" i="179"/>
  <c r="BW79" i="179"/>
  <c r="BX79" i="179"/>
  <c r="BY79" i="179"/>
  <c r="BZ79" i="179"/>
  <c r="CA79" i="179"/>
  <c r="CB79" i="179"/>
  <c r="CC79" i="179"/>
  <c r="CD79" i="179"/>
  <c r="BU33" i="179"/>
  <c r="BU34" i="179"/>
  <c r="BU35" i="179"/>
  <c r="BU36" i="179"/>
  <c r="BU38" i="179"/>
  <c r="BU39" i="179"/>
  <c r="BU41" i="179"/>
  <c r="BU42" i="179"/>
  <c r="BU43" i="179"/>
  <c r="BU55" i="179"/>
  <c r="BU56" i="179"/>
  <c r="BU57" i="179"/>
  <c r="BU58" i="179"/>
  <c r="BU59" i="179"/>
  <c r="BU60" i="179"/>
  <c r="BU61" i="179"/>
  <c r="BU62" i="179"/>
  <c r="BU63" i="179"/>
  <c r="BU64" i="179"/>
  <c r="BU65" i="179"/>
  <c r="BU66" i="179"/>
  <c r="BU67" i="179"/>
  <c r="BU68" i="179"/>
  <c r="BU69" i="179"/>
  <c r="BU70" i="179"/>
  <c r="BU71" i="179"/>
  <c r="BU72" i="179"/>
  <c r="BU74" i="179"/>
  <c r="BU75" i="179"/>
  <c r="BU76" i="179"/>
  <c r="BU77" i="179"/>
  <c r="BU78" i="179"/>
  <c r="BU79" i="179"/>
  <c r="BU32" i="179"/>
  <c r="BL39" i="179"/>
  <c r="BM39" i="179"/>
  <c r="BN39" i="179"/>
  <c r="BO39" i="179"/>
  <c r="BP39" i="179"/>
  <c r="BQ39" i="179"/>
  <c r="BR39" i="179"/>
  <c r="BS39" i="179"/>
  <c r="BT39" i="179"/>
  <c r="BL41" i="179"/>
  <c r="BM41" i="179"/>
  <c r="BN41" i="179"/>
  <c r="BO41" i="179"/>
  <c r="BP41" i="179"/>
  <c r="BQ41" i="179"/>
  <c r="BR41" i="179"/>
  <c r="BS41" i="179"/>
  <c r="BT41" i="179"/>
  <c r="BL42" i="179"/>
  <c r="BM42" i="179"/>
  <c r="BN42" i="179"/>
  <c r="BO42" i="179"/>
  <c r="BP42" i="179"/>
  <c r="BQ42" i="179"/>
  <c r="BR42" i="179"/>
  <c r="BS42" i="179"/>
  <c r="BT42" i="179"/>
  <c r="BL43" i="179"/>
  <c r="BM43" i="179"/>
  <c r="BN43" i="179"/>
  <c r="BO43" i="179"/>
  <c r="BP43" i="179"/>
  <c r="BQ43" i="179"/>
  <c r="BR43" i="179"/>
  <c r="BS43" i="179"/>
  <c r="BT43" i="179"/>
  <c r="BL55" i="179"/>
  <c r="BM55" i="179"/>
  <c r="BN55" i="179"/>
  <c r="BO55" i="179"/>
  <c r="BP55" i="179"/>
  <c r="BQ55" i="179"/>
  <c r="BR55" i="179"/>
  <c r="BS55" i="179"/>
  <c r="BT55" i="179"/>
  <c r="BL56" i="179"/>
  <c r="BM56" i="179"/>
  <c r="BN56" i="179"/>
  <c r="BO56" i="179"/>
  <c r="BP56" i="179"/>
  <c r="BQ56" i="179"/>
  <c r="BR56" i="179"/>
  <c r="BS56" i="179"/>
  <c r="BT56" i="179"/>
  <c r="BL57" i="179"/>
  <c r="BM57" i="179"/>
  <c r="BN57" i="179"/>
  <c r="BO57" i="179"/>
  <c r="BP57" i="179"/>
  <c r="BQ57" i="179"/>
  <c r="BR57" i="179"/>
  <c r="BS57" i="179"/>
  <c r="BT57" i="179"/>
  <c r="BL58" i="179"/>
  <c r="BM58" i="179"/>
  <c r="BN58" i="179"/>
  <c r="BO58" i="179"/>
  <c r="BP58" i="179"/>
  <c r="BQ58" i="179"/>
  <c r="BR58" i="179"/>
  <c r="BS58" i="179"/>
  <c r="BT58" i="179"/>
  <c r="BL59" i="179"/>
  <c r="BM59" i="179"/>
  <c r="BN59" i="179"/>
  <c r="BO59" i="179"/>
  <c r="BP59" i="179"/>
  <c r="BQ59" i="179"/>
  <c r="BR59" i="179"/>
  <c r="BS59" i="179"/>
  <c r="BT59" i="179"/>
  <c r="BL60" i="179"/>
  <c r="BM60" i="179"/>
  <c r="BN60" i="179"/>
  <c r="BO60" i="179"/>
  <c r="BP60" i="179"/>
  <c r="BQ60" i="179"/>
  <c r="BR60" i="179"/>
  <c r="BS60" i="179"/>
  <c r="BT60" i="179"/>
  <c r="BL61" i="179"/>
  <c r="BM61" i="179"/>
  <c r="BN61" i="179"/>
  <c r="BO61" i="179"/>
  <c r="BP61" i="179"/>
  <c r="BQ61" i="179"/>
  <c r="BR61" i="179"/>
  <c r="BS61" i="179"/>
  <c r="BT61" i="179"/>
  <c r="BL62" i="179"/>
  <c r="BM62" i="179"/>
  <c r="BN62" i="179"/>
  <c r="BO62" i="179"/>
  <c r="BP62" i="179"/>
  <c r="BQ62" i="179"/>
  <c r="BR62" i="179"/>
  <c r="BS62" i="179"/>
  <c r="BT62" i="179"/>
  <c r="BL63" i="179"/>
  <c r="BM63" i="179"/>
  <c r="BN63" i="179"/>
  <c r="BO63" i="179"/>
  <c r="BP63" i="179"/>
  <c r="BQ63" i="179"/>
  <c r="BR63" i="179"/>
  <c r="BS63" i="179"/>
  <c r="BT63" i="179"/>
  <c r="BL64" i="179"/>
  <c r="BM64" i="179"/>
  <c r="BN64" i="179"/>
  <c r="BO64" i="179"/>
  <c r="BP64" i="179"/>
  <c r="BQ64" i="179"/>
  <c r="BR64" i="179"/>
  <c r="BS64" i="179"/>
  <c r="BT64" i="179"/>
  <c r="BL65" i="179"/>
  <c r="BM65" i="179"/>
  <c r="BN65" i="179"/>
  <c r="BO65" i="179"/>
  <c r="BP65" i="179"/>
  <c r="BQ65" i="179"/>
  <c r="BR65" i="179"/>
  <c r="BS65" i="179"/>
  <c r="BT65" i="179"/>
  <c r="BL66" i="179"/>
  <c r="BM66" i="179"/>
  <c r="BN66" i="179"/>
  <c r="BO66" i="179"/>
  <c r="BP66" i="179"/>
  <c r="BQ66" i="179"/>
  <c r="BR66" i="179"/>
  <c r="BS66" i="179"/>
  <c r="BT66" i="179"/>
  <c r="BL67" i="179"/>
  <c r="BM67" i="179"/>
  <c r="BN67" i="179"/>
  <c r="BO67" i="179"/>
  <c r="BP67" i="179"/>
  <c r="BQ67" i="179"/>
  <c r="BR67" i="179"/>
  <c r="BS67" i="179"/>
  <c r="BT67" i="179"/>
  <c r="BL68" i="179"/>
  <c r="BM68" i="179"/>
  <c r="BN68" i="179"/>
  <c r="BO68" i="179"/>
  <c r="BP68" i="179"/>
  <c r="BQ68" i="179"/>
  <c r="BR68" i="179"/>
  <c r="BS68" i="179"/>
  <c r="BT68" i="179"/>
  <c r="BL69" i="179"/>
  <c r="BM69" i="179"/>
  <c r="BN69" i="179"/>
  <c r="BO69" i="179"/>
  <c r="BP69" i="179"/>
  <c r="BQ69" i="179"/>
  <c r="BR69" i="179"/>
  <c r="BS69" i="179"/>
  <c r="BT69" i="179"/>
  <c r="BL70" i="179"/>
  <c r="BM70" i="179"/>
  <c r="BN70" i="179"/>
  <c r="BO70" i="179"/>
  <c r="BP70" i="179"/>
  <c r="BQ70" i="179"/>
  <c r="BR70" i="179"/>
  <c r="BS70" i="179"/>
  <c r="BT70" i="179"/>
  <c r="BL71" i="179"/>
  <c r="BM71" i="179"/>
  <c r="BN71" i="179"/>
  <c r="BO71" i="179"/>
  <c r="BP71" i="179"/>
  <c r="BQ71" i="179"/>
  <c r="BR71" i="179"/>
  <c r="BS71" i="179"/>
  <c r="BT71" i="179"/>
  <c r="BL72" i="179"/>
  <c r="BM72" i="179"/>
  <c r="BN72" i="179"/>
  <c r="BO72" i="179"/>
  <c r="BP72" i="179"/>
  <c r="BQ72" i="179"/>
  <c r="BR72" i="179"/>
  <c r="BS72" i="179"/>
  <c r="BT72" i="179"/>
  <c r="BL74" i="179"/>
  <c r="BM74" i="179"/>
  <c r="BN74" i="179"/>
  <c r="BO74" i="179"/>
  <c r="BP74" i="179"/>
  <c r="BQ74" i="179"/>
  <c r="BR74" i="179"/>
  <c r="BS74" i="179"/>
  <c r="BT74" i="179"/>
  <c r="BL75" i="179"/>
  <c r="BM75" i="179"/>
  <c r="BN75" i="179"/>
  <c r="BO75" i="179"/>
  <c r="BP75" i="179"/>
  <c r="BQ75" i="179"/>
  <c r="BR75" i="179"/>
  <c r="BS75" i="179"/>
  <c r="BT75" i="179"/>
  <c r="BL76" i="179"/>
  <c r="BM76" i="179"/>
  <c r="BN76" i="179"/>
  <c r="BO76" i="179"/>
  <c r="BP76" i="179"/>
  <c r="BQ76" i="179"/>
  <c r="BR76" i="179"/>
  <c r="BS76" i="179"/>
  <c r="BT76" i="179"/>
  <c r="BL77" i="179"/>
  <c r="BM77" i="179"/>
  <c r="BN77" i="179"/>
  <c r="BO77" i="179"/>
  <c r="BP77" i="179"/>
  <c r="BQ77" i="179"/>
  <c r="BR77" i="179"/>
  <c r="BS77" i="179"/>
  <c r="BT77" i="179"/>
  <c r="BL78" i="179"/>
  <c r="BM78" i="179"/>
  <c r="BN78" i="179"/>
  <c r="BO78" i="179"/>
  <c r="BP78" i="179"/>
  <c r="BQ78" i="179"/>
  <c r="BR78" i="179"/>
  <c r="BS78" i="179"/>
  <c r="BT78" i="179"/>
  <c r="BL79" i="179"/>
  <c r="BM79" i="179"/>
  <c r="BN79" i="179"/>
  <c r="BO79" i="179"/>
  <c r="BP79" i="179"/>
  <c r="BQ79" i="179"/>
  <c r="BR79" i="179"/>
  <c r="BS79" i="179"/>
  <c r="BT79" i="179"/>
  <c r="BK41" i="179"/>
  <c r="BK42" i="179"/>
  <c r="BK43" i="179"/>
  <c r="BK55" i="179"/>
  <c r="BK56" i="179"/>
  <c r="BK57" i="179"/>
  <c r="BK58" i="179"/>
  <c r="BK59" i="179"/>
  <c r="BK60" i="179"/>
  <c r="BK61" i="179"/>
  <c r="BK62" i="179"/>
  <c r="BK63" i="179"/>
  <c r="BK64" i="179"/>
  <c r="BK65" i="179"/>
  <c r="BK66" i="179"/>
  <c r="BK67" i="179"/>
  <c r="BK68" i="179"/>
  <c r="BK69" i="179"/>
  <c r="BK70" i="179"/>
  <c r="BK71" i="179"/>
  <c r="BK72" i="179"/>
  <c r="BK74" i="179"/>
  <c r="BK75" i="179"/>
  <c r="BK76" i="179"/>
  <c r="BK77" i="179"/>
  <c r="BK78" i="179"/>
  <c r="BK79" i="179"/>
  <c r="BK39" i="179"/>
  <c r="BK38" i="179"/>
  <c r="BL32" i="179"/>
  <c r="BM32" i="179"/>
  <c r="BN32" i="179"/>
  <c r="BO32" i="179"/>
  <c r="BP32" i="179"/>
  <c r="BQ32" i="179"/>
  <c r="BR32" i="179"/>
  <c r="BS32" i="179"/>
  <c r="BT32" i="179"/>
  <c r="BL33" i="179"/>
  <c r="BM33" i="179"/>
  <c r="BN33" i="179"/>
  <c r="BO33" i="179"/>
  <c r="BP33" i="179"/>
  <c r="BQ33" i="179"/>
  <c r="BR33" i="179"/>
  <c r="BS33" i="179"/>
  <c r="BT33" i="179"/>
  <c r="BL34" i="179"/>
  <c r="BM34" i="179"/>
  <c r="BN34" i="179"/>
  <c r="BO34" i="179"/>
  <c r="BP34" i="179"/>
  <c r="BQ34" i="179"/>
  <c r="BR34" i="179"/>
  <c r="BS34" i="179"/>
  <c r="BT34" i="179"/>
  <c r="BL35" i="179"/>
  <c r="BM35" i="179"/>
  <c r="BN35" i="179"/>
  <c r="BO35" i="179"/>
  <c r="BP35" i="179"/>
  <c r="BQ35" i="179"/>
  <c r="BR35" i="179"/>
  <c r="BS35" i="179"/>
  <c r="BT35" i="179"/>
  <c r="BL36" i="179"/>
  <c r="BM36" i="179"/>
  <c r="BN36" i="179"/>
  <c r="BO36" i="179"/>
  <c r="BP36" i="179"/>
  <c r="BQ36" i="179"/>
  <c r="BR36" i="179"/>
  <c r="BS36" i="179"/>
  <c r="BT36" i="179"/>
  <c r="BK36" i="179"/>
  <c r="BK35" i="179"/>
  <c r="BK34" i="179"/>
  <c r="BK33" i="179"/>
  <c r="BK32" i="179"/>
  <c r="C80" i="179"/>
  <c r="D80" i="179"/>
  <c r="E80" i="179"/>
  <c r="F80" i="179"/>
  <c r="G80" i="179"/>
  <c r="H80" i="179"/>
  <c r="I80" i="179"/>
  <c r="J80" i="179"/>
  <c r="K80" i="179"/>
  <c r="L80" i="179"/>
  <c r="M80" i="179"/>
  <c r="N80" i="179"/>
  <c r="O80" i="179"/>
  <c r="P80" i="179"/>
  <c r="Q80" i="179"/>
  <c r="R80" i="179"/>
  <c r="S80" i="179"/>
  <c r="T80" i="179"/>
  <c r="U80" i="179"/>
  <c r="AF80" i="179"/>
  <c r="AG80" i="179"/>
  <c r="AH80" i="179"/>
  <c r="AI80" i="179"/>
  <c r="AJ80" i="179"/>
  <c r="AK80" i="179"/>
  <c r="AL80" i="179"/>
  <c r="AM80" i="179"/>
  <c r="AN80" i="179"/>
  <c r="AO80" i="179"/>
  <c r="AP80" i="179"/>
  <c r="AQ80" i="179"/>
  <c r="AR80" i="179"/>
  <c r="AS80" i="179"/>
  <c r="AT80" i="179"/>
  <c r="AU80" i="179"/>
  <c r="AV80" i="179"/>
  <c r="AW80" i="179"/>
  <c r="AX80" i="179"/>
  <c r="AY80" i="179"/>
  <c r="B80" i="179"/>
  <c r="B80" i="14"/>
  <c r="AM27" i="178"/>
  <c r="AN27" i="178"/>
  <c r="AO27" i="178"/>
  <c r="AP27" i="178"/>
  <c r="AN28" i="178"/>
  <c r="AO28" i="178"/>
  <c r="AP28" i="178"/>
  <c r="AM29" i="178"/>
  <c r="AN29" i="178"/>
  <c r="AO29" i="178"/>
  <c r="AP29" i="178"/>
  <c r="AM30" i="178"/>
  <c r="AN30" i="178"/>
  <c r="AO30" i="178"/>
  <c r="AP30" i="178"/>
  <c r="AM32" i="178"/>
  <c r="AN32" i="178"/>
  <c r="AO32" i="178"/>
  <c r="AP32" i="178"/>
  <c r="AM33" i="178"/>
  <c r="AN33" i="178"/>
  <c r="AO33" i="178"/>
  <c r="AP33" i="178"/>
  <c r="AM35" i="178"/>
  <c r="AN35" i="178"/>
  <c r="AO35" i="178"/>
  <c r="AP35" i="178"/>
  <c r="AM36" i="178"/>
  <c r="AN36" i="178"/>
  <c r="AO36" i="178"/>
  <c r="AP36" i="178"/>
  <c r="AM37" i="178"/>
  <c r="AN37" i="178"/>
  <c r="AO37" i="178"/>
  <c r="AP37" i="178"/>
  <c r="AM48" i="178"/>
  <c r="AN48" i="178"/>
  <c r="AO48" i="178"/>
  <c r="AP48" i="178"/>
  <c r="AM49" i="178"/>
  <c r="AN49" i="178"/>
  <c r="AO49" i="178"/>
  <c r="AP49" i="178"/>
  <c r="AM50" i="178"/>
  <c r="AN50" i="178"/>
  <c r="AO50" i="178"/>
  <c r="AP50" i="178"/>
  <c r="AM51" i="178"/>
  <c r="AN51" i="178"/>
  <c r="AO51" i="178"/>
  <c r="AP51" i="178"/>
  <c r="AM52" i="178"/>
  <c r="AN52" i="178"/>
  <c r="AO52" i="178"/>
  <c r="AP52" i="178"/>
  <c r="AM53" i="178"/>
  <c r="AN53" i="178"/>
  <c r="AO53" i="178"/>
  <c r="AP53" i="178"/>
  <c r="AM54" i="178"/>
  <c r="AN54" i="178"/>
  <c r="AO54" i="178"/>
  <c r="AP54" i="178"/>
  <c r="AM55" i="178"/>
  <c r="AN55" i="178"/>
  <c r="AO55" i="178"/>
  <c r="AP55" i="178"/>
  <c r="AM56" i="178"/>
  <c r="AN56" i="178"/>
  <c r="AO56" i="178"/>
  <c r="AP56" i="178"/>
  <c r="AM57" i="178"/>
  <c r="AN57" i="178"/>
  <c r="AO57" i="178"/>
  <c r="AP57" i="178"/>
  <c r="AM58" i="178"/>
  <c r="AN58" i="178"/>
  <c r="AO58" i="178"/>
  <c r="AP58" i="178"/>
  <c r="AM59" i="178"/>
  <c r="AN59" i="178"/>
  <c r="AO59" i="178"/>
  <c r="AP59" i="178"/>
  <c r="AM60" i="178"/>
  <c r="AN60" i="178"/>
  <c r="AO60" i="178"/>
  <c r="AP60" i="178"/>
  <c r="AM61" i="178"/>
  <c r="AN61" i="178"/>
  <c r="AO61" i="178"/>
  <c r="AP61" i="178"/>
  <c r="AM62" i="178"/>
  <c r="AN62" i="178"/>
  <c r="AO62" i="178"/>
  <c r="AP62" i="178"/>
  <c r="AM63" i="178"/>
  <c r="AN63" i="178"/>
  <c r="AO63" i="178"/>
  <c r="AP63" i="178"/>
  <c r="AM64" i="178"/>
  <c r="AN64" i="178"/>
  <c r="AO64" i="178"/>
  <c r="AP64" i="178"/>
  <c r="AM65" i="178"/>
  <c r="AN65" i="178"/>
  <c r="AO65" i="178"/>
  <c r="AP65" i="178"/>
  <c r="AM67" i="178"/>
  <c r="AN67" i="178"/>
  <c r="AO67" i="178"/>
  <c r="AP67" i="178"/>
  <c r="AM68" i="178"/>
  <c r="AN68" i="178"/>
  <c r="AO68" i="178"/>
  <c r="AP68" i="178"/>
  <c r="AM69" i="178"/>
  <c r="AN69" i="178"/>
  <c r="AO69" i="178"/>
  <c r="AP69" i="178"/>
  <c r="AM70" i="178"/>
  <c r="AN70" i="178"/>
  <c r="AO70" i="178"/>
  <c r="AP70" i="178"/>
  <c r="AM71" i="178"/>
  <c r="AN71" i="178"/>
  <c r="AO71" i="178"/>
  <c r="AP71" i="178"/>
  <c r="AM72" i="178"/>
  <c r="AN72" i="178"/>
  <c r="AO72" i="178"/>
  <c r="AP72" i="178"/>
  <c r="AN26" i="178"/>
  <c r="AO26" i="178"/>
  <c r="AP26" i="178"/>
  <c r="AM26" i="178"/>
  <c r="BA32" i="179"/>
  <c r="BB32" i="179"/>
  <c r="BC32" i="179"/>
  <c r="BD32" i="179"/>
  <c r="BE32" i="179"/>
  <c r="BF32" i="179"/>
  <c r="BG32" i="179"/>
  <c r="BH32" i="179"/>
  <c r="BI32" i="179"/>
  <c r="BA33" i="179"/>
  <c r="BB33" i="179"/>
  <c r="BC33" i="179"/>
  <c r="BD33" i="179"/>
  <c r="BE33" i="179"/>
  <c r="BF33" i="179"/>
  <c r="BG33" i="179"/>
  <c r="BH33" i="179"/>
  <c r="BI33" i="179"/>
  <c r="BA34" i="179"/>
  <c r="BB34" i="179"/>
  <c r="BC34" i="179"/>
  <c r="BD34" i="179"/>
  <c r="BE34" i="179"/>
  <c r="BF34" i="179"/>
  <c r="BG34" i="179"/>
  <c r="BH34" i="179"/>
  <c r="BI34" i="179"/>
  <c r="BA35" i="179"/>
  <c r="BB35" i="179"/>
  <c r="BC35" i="179"/>
  <c r="BD35" i="179"/>
  <c r="BE35" i="179"/>
  <c r="BF35" i="179"/>
  <c r="BG35" i="179"/>
  <c r="BH35" i="179"/>
  <c r="BI35" i="179"/>
  <c r="BA36" i="179"/>
  <c r="BB36" i="179"/>
  <c r="BC36" i="179"/>
  <c r="BD36" i="179"/>
  <c r="BE36" i="179"/>
  <c r="BF36" i="179"/>
  <c r="BG36" i="179"/>
  <c r="BH36" i="179"/>
  <c r="BI36" i="179"/>
  <c r="BA38" i="179"/>
  <c r="BB38" i="179"/>
  <c r="BC38" i="179"/>
  <c r="BD38" i="179"/>
  <c r="BE38" i="179"/>
  <c r="BF38" i="179"/>
  <c r="BG38" i="179"/>
  <c r="BH38" i="179"/>
  <c r="BI38" i="179"/>
  <c r="BA39" i="179"/>
  <c r="BB39" i="179"/>
  <c r="BC39" i="179"/>
  <c r="BD39" i="179"/>
  <c r="BE39" i="179"/>
  <c r="BF39" i="179"/>
  <c r="BG39" i="179"/>
  <c r="BH39" i="179"/>
  <c r="BI39" i="179"/>
  <c r="BA41" i="179"/>
  <c r="BB41" i="179"/>
  <c r="BC41" i="179"/>
  <c r="BD41" i="179"/>
  <c r="BE41" i="179"/>
  <c r="BF41" i="179"/>
  <c r="BG41" i="179"/>
  <c r="BH41" i="179"/>
  <c r="BI41" i="179"/>
  <c r="BA42" i="179"/>
  <c r="BB42" i="179"/>
  <c r="BC42" i="179"/>
  <c r="BD42" i="179"/>
  <c r="BE42" i="179"/>
  <c r="BF42" i="179"/>
  <c r="BG42" i="179"/>
  <c r="BH42" i="179"/>
  <c r="BI42" i="179"/>
  <c r="BA43" i="179"/>
  <c r="BB43" i="179"/>
  <c r="BC43" i="179"/>
  <c r="BD43" i="179"/>
  <c r="BE43" i="179"/>
  <c r="BF43" i="179"/>
  <c r="BG43" i="179"/>
  <c r="BH43" i="179"/>
  <c r="BI43" i="179"/>
  <c r="AZ33" i="179"/>
  <c r="AZ34" i="179"/>
  <c r="AZ35" i="179"/>
  <c r="AZ36" i="179"/>
  <c r="AZ38" i="179"/>
  <c r="AZ39" i="179"/>
  <c r="AZ41" i="179"/>
  <c r="AZ42" i="179"/>
  <c r="AZ43" i="179"/>
  <c r="AZ32" i="179"/>
  <c r="V38" i="179"/>
  <c r="W38" i="179"/>
  <c r="X38" i="179"/>
  <c r="Y38" i="179"/>
  <c r="Z38" i="179"/>
  <c r="AA38" i="179"/>
  <c r="AB38" i="179"/>
  <c r="AC38" i="179"/>
  <c r="AD38" i="179"/>
  <c r="AE38" i="179"/>
  <c r="V39" i="179"/>
  <c r="W39" i="179"/>
  <c r="X39" i="179"/>
  <c r="Y39" i="179"/>
  <c r="Z39" i="179"/>
  <c r="AA39" i="179"/>
  <c r="AB39" i="179"/>
  <c r="AC39" i="179"/>
  <c r="AD39" i="179"/>
  <c r="AE39" i="179"/>
  <c r="V41" i="179"/>
  <c r="W41" i="179"/>
  <c r="X41" i="179"/>
  <c r="Y41" i="179"/>
  <c r="Z41" i="179"/>
  <c r="AA41" i="179"/>
  <c r="AB41" i="179"/>
  <c r="AC41" i="179"/>
  <c r="AD41" i="179"/>
  <c r="AE41" i="179"/>
  <c r="V42" i="179"/>
  <c r="W42" i="179"/>
  <c r="X42" i="179"/>
  <c r="Y42" i="179"/>
  <c r="Z42" i="179"/>
  <c r="AA42" i="179"/>
  <c r="AB42" i="179"/>
  <c r="AC42" i="179"/>
  <c r="AD42" i="179"/>
  <c r="AE42" i="179"/>
  <c r="V43" i="179"/>
  <c r="W43" i="179"/>
  <c r="X43" i="179"/>
  <c r="Y43" i="179"/>
  <c r="Z43" i="179"/>
  <c r="AA43" i="179"/>
  <c r="AB43" i="179"/>
  <c r="AC43" i="179"/>
  <c r="AD43" i="179"/>
  <c r="AE43" i="179"/>
  <c r="V55" i="179"/>
  <c r="W55" i="179"/>
  <c r="X55" i="179"/>
  <c r="Y55" i="179"/>
  <c r="Z55" i="179"/>
  <c r="AA55" i="179"/>
  <c r="AB55" i="179"/>
  <c r="AC55" i="179"/>
  <c r="AD55" i="179"/>
  <c r="AE55" i="179"/>
  <c r="V56" i="179"/>
  <c r="W56" i="179"/>
  <c r="X56" i="179"/>
  <c r="Y56" i="179"/>
  <c r="Z56" i="179"/>
  <c r="AA56" i="179"/>
  <c r="AB56" i="179"/>
  <c r="AC56" i="179"/>
  <c r="AD56" i="179"/>
  <c r="AE56" i="179"/>
  <c r="V57" i="179"/>
  <c r="W57" i="179"/>
  <c r="X57" i="179"/>
  <c r="Y57" i="179"/>
  <c r="Z57" i="179"/>
  <c r="AA57" i="179"/>
  <c r="AB57" i="179"/>
  <c r="AC57" i="179"/>
  <c r="AD57" i="179"/>
  <c r="AE57" i="179"/>
  <c r="V58" i="179"/>
  <c r="W58" i="179"/>
  <c r="X58" i="179"/>
  <c r="Y58" i="179"/>
  <c r="Z58" i="179"/>
  <c r="AA58" i="179"/>
  <c r="AB58" i="179"/>
  <c r="AC58" i="179"/>
  <c r="AD58" i="179"/>
  <c r="AE58" i="179"/>
  <c r="V59" i="179"/>
  <c r="W59" i="179"/>
  <c r="X59" i="179"/>
  <c r="Y59" i="179"/>
  <c r="Z59" i="179"/>
  <c r="AA59" i="179"/>
  <c r="AB59" i="179"/>
  <c r="AC59" i="179"/>
  <c r="AD59" i="179"/>
  <c r="AE59" i="179"/>
  <c r="V60" i="179"/>
  <c r="W60" i="179"/>
  <c r="X60" i="179"/>
  <c r="Y60" i="179"/>
  <c r="Z60" i="179"/>
  <c r="AA60" i="179"/>
  <c r="AB60" i="179"/>
  <c r="AC60" i="179"/>
  <c r="AD60" i="179"/>
  <c r="AE60" i="179"/>
  <c r="V61" i="179"/>
  <c r="W61" i="179"/>
  <c r="X61" i="179"/>
  <c r="Y61" i="179"/>
  <c r="Z61" i="179"/>
  <c r="AA61" i="179"/>
  <c r="AB61" i="179"/>
  <c r="AC61" i="179"/>
  <c r="AD61" i="179"/>
  <c r="AE61" i="179"/>
  <c r="V62" i="179"/>
  <c r="W62" i="179"/>
  <c r="X62" i="179"/>
  <c r="Y62" i="179"/>
  <c r="Z62" i="179"/>
  <c r="AA62" i="179"/>
  <c r="AB62" i="179"/>
  <c r="AC62" i="179"/>
  <c r="AD62" i="179"/>
  <c r="AE62" i="179"/>
  <c r="V63" i="179"/>
  <c r="W63" i="179"/>
  <c r="X63" i="179"/>
  <c r="Y63" i="179"/>
  <c r="Z63" i="179"/>
  <c r="AA63" i="179"/>
  <c r="AB63" i="179"/>
  <c r="AC63" i="179"/>
  <c r="AD63" i="179"/>
  <c r="AE63" i="179"/>
  <c r="V64" i="179"/>
  <c r="W64" i="179"/>
  <c r="X64" i="179"/>
  <c r="Y64" i="179"/>
  <c r="Z64" i="179"/>
  <c r="AA64" i="179"/>
  <c r="AB64" i="179"/>
  <c r="AC64" i="179"/>
  <c r="AD64" i="179"/>
  <c r="AE64" i="179"/>
  <c r="V65" i="179"/>
  <c r="W65" i="179"/>
  <c r="X65" i="179"/>
  <c r="Y65" i="179"/>
  <c r="Z65" i="179"/>
  <c r="AA65" i="179"/>
  <c r="AB65" i="179"/>
  <c r="AC65" i="179"/>
  <c r="AD65" i="179"/>
  <c r="AE65" i="179"/>
  <c r="V66" i="179"/>
  <c r="W66" i="179"/>
  <c r="X66" i="179"/>
  <c r="Y66" i="179"/>
  <c r="Z66" i="179"/>
  <c r="AA66" i="179"/>
  <c r="AB66" i="179"/>
  <c r="AC66" i="179"/>
  <c r="AD66" i="179"/>
  <c r="AE66" i="179"/>
  <c r="V67" i="179"/>
  <c r="W67" i="179"/>
  <c r="X67" i="179"/>
  <c r="Y67" i="179"/>
  <c r="Z67" i="179"/>
  <c r="AA67" i="179"/>
  <c r="AB67" i="179"/>
  <c r="AC67" i="179"/>
  <c r="AD67" i="179"/>
  <c r="AE67" i="179"/>
  <c r="V68" i="179"/>
  <c r="W68" i="179"/>
  <c r="X68" i="179"/>
  <c r="Y68" i="179"/>
  <c r="Z68" i="179"/>
  <c r="AA68" i="179"/>
  <c r="AB68" i="179"/>
  <c r="AC68" i="179"/>
  <c r="AD68" i="179"/>
  <c r="AE68" i="179"/>
  <c r="V69" i="179"/>
  <c r="W69" i="179"/>
  <c r="X69" i="179"/>
  <c r="Y69" i="179"/>
  <c r="Z69" i="179"/>
  <c r="AA69" i="179"/>
  <c r="AB69" i="179"/>
  <c r="AC69" i="179"/>
  <c r="AD69" i="179"/>
  <c r="AE69" i="179"/>
  <c r="V70" i="179"/>
  <c r="W70" i="179"/>
  <c r="X70" i="179"/>
  <c r="Y70" i="179"/>
  <c r="Z70" i="179"/>
  <c r="AA70" i="179"/>
  <c r="AB70" i="179"/>
  <c r="AC70" i="179"/>
  <c r="AD70" i="179"/>
  <c r="AE70" i="179"/>
  <c r="V71" i="179"/>
  <c r="W71" i="179"/>
  <c r="X71" i="179"/>
  <c r="Y71" i="179"/>
  <c r="Z71" i="179"/>
  <c r="AA71" i="179"/>
  <c r="AB71" i="179"/>
  <c r="AC71" i="179"/>
  <c r="AD71" i="179"/>
  <c r="AE71" i="179"/>
  <c r="V72" i="179"/>
  <c r="W72" i="179"/>
  <c r="X72" i="179"/>
  <c r="Y72" i="179"/>
  <c r="Z72" i="179"/>
  <c r="AA72" i="179"/>
  <c r="AB72" i="179"/>
  <c r="AC72" i="179"/>
  <c r="AD72" i="179"/>
  <c r="AE72" i="179"/>
  <c r="V74" i="179"/>
  <c r="W74" i="179"/>
  <c r="X74" i="179"/>
  <c r="Y74" i="179"/>
  <c r="Z74" i="179"/>
  <c r="AA74" i="179"/>
  <c r="AB74" i="179"/>
  <c r="AC74" i="179"/>
  <c r="AD74" i="179"/>
  <c r="AE74" i="179"/>
  <c r="V75" i="179"/>
  <c r="W75" i="179"/>
  <c r="X75" i="179"/>
  <c r="Y75" i="179"/>
  <c r="Z75" i="179"/>
  <c r="AA75" i="179"/>
  <c r="AB75" i="179"/>
  <c r="AC75" i="179"/>
  <c r="AD75" i="179"/>
  <c r="AE75" i="179"/>
  <c r="V76" i="179"/>
  <c r="W76" i="179"/>
  <c r="X76" i="179"/>
  <c r="Y76" i="179"/>
  <c r="Z76" i="179"/>
  <c r="AA76" i="179"/>
  <c r="AB76" i="179"/>
  <c r="AC76" i="179"/>
  <c r="AD76" i="179"/>
  <c r="AE76" i="179"/>
  <c r="V77" i="179"/>
  <c r="W77" i="179"/>
  <c r="X77" i="179"/>
  <c r="Y77" i="179"/>
  <c r="Z77" i="179"/>
  <c r="AA77" i="179"/>
  <c r="AB77" i="179"/>
  <c r="AC77" i="179"/>
  <c r="AD77" i="179"/>
  <c r="AE77" i="179"/>
  <c r="V78" i="179"/>
  <c r="W78" i="179"/>
  <c r="X78" i="179"/>
  <c r="Y78" i="179"/>
  <c r="Z78" i="179"/>
  <c r="AA78" i="179"/>
  <c r="AB78" i="179"/>
  <c r="AC78" i="179"/>
  <c r="AD78" i="179"/>
  <c r="AE78" i="179"/>
  <c r="V79" i="179"/>
  <c r="W79" i="179"/>
  <c r="X79" i="179"/>
  <c r="Y79" i="179"/>
  <c r="Z79" i="179"/>
  <c r="AA79" i="179"/>
  <c r="AB79" i="179"/>
  <c r="AC79" i="179"/>
  <c r="AD79" i="179"/>
  <c r="AE79" i="179"/>
  <c r="W32" i="179"/>
  <c r="X32" i="179"/>
  <c r="Y32" i="179"/>
  <c r="Z32" i="179"/>
  <c r="AA32" i="179"/>
  <c r="AB32" i="179"/>
  <c r="AC32" i="179"/>
  <c r="AD32" i="179"/>
  <c r="AE32" i="179"/>
  <c r="W33" i="179"/>
  <c r="X33" i="179"/>
  <c r="Y33" i="179"/>
  <c r="Z33" i="179"/>
  <c r="AA33" i="179"/>
  <c r="AB33" i="179"/>
  <c r="AC33" i="179"/>
  <c r="AD33" i="179"/>
  <c r="AE33" i="179"/>
  <c r="W34" i="179"/>
  <c r="X34" i="179"/>
  <c r="Y34" i="179"/>
  <c r="Z34" i="179"/>
  <c r="AA34" i="179"/>
  <c r="AB34" i="179"/>
  <c r="AC34" i="179"/>
  <c r="AD34" i="179"/>
  <c r="AE34" i="179"/>
  <c r="W35" i="179"/>
  <c r="X35" i="179"/>
  <c r="Y35" i="179"/>
  <c r="Z35" i="179"/>
  <c r="AA35" i="179"/>
  <c r="AB35" i="179"/>
  <c r="AC35" i="179"/>
  <c r="AD35" i="179"/>
  <c r="AE35" i="179"/>
  <c r="W36" i="179"/>
  <c r="X36" i="179"/>
  <c r="Y36" i="179"/>
  <c r="Z36" i="179"/>
  <c r="AA36" i="179"/>
  <c r="AB36" i="179"/>
  <c r="AC36" i="179"/>
  <c r="AD36" i="179"/>
  <c r="AE36" i="179"/>
  <c r="V35" i="179"/>
  <c r="V33" i="179"/>
  <c r="V34" i="179"/>
  <c r="V36" i="179"/>
  <c r="V32" i="179"/>
  <c r="AI27" i="178"/>
  <c r="AJ27" i="178"/>
  <c r="AK27" i="178"/>
  <c r="AL27" i="178"/>
  <c r="AJ28" i="178"/>
  <c r="AK28" i="178"/>
  <c r="AL28" i="178"/>
  <c r="AI29" i="178"/>
  <c r="AJ29" i="178"/>
  <c r="AK29" i="178"/>
  <c r="AL29" i="178"/>
  <c r="AI30" i="178"/>
  <c r="AJ30" i="178"/>
  <c r="AK30" i="178"/>
  <c r="AL30" i="178"/>
  <c r="AI32" i="178"/>
  <c r="AJ32" i="178"/>
  <c r="AK32" i="178"/>
  <c r="AL32" i="178"/>
  <c r="AI33" i="178"/>
  <c r="AJ33" i="178"/>
  <c r="AK33" i="178"/>
  <c r="AL33" i="178"/>
  <c r="AI35" i="178"/>
  <c r="AJ35" i="178"/>
  <c r="AK35" i="178"/>
  <c r="AL35" i="178"/>
  <c r="AI36" i="178"/>
  <c r="AJ36" i="178"/>
  <c r="AK36" i="178"/>
  <c r="AL36" i="178"/>
  <c r="AI37" i="178"/>
  <c r="AJ37" i="178"/>
  <c r="AK37" i="178"/>
  <c r="AL37" i="178"/>
  <c r="AI48" i="178"/>
  <c r="AJ48" i="178"/>
  <c r="AK48" i="178"/>
  <c r="AL48" i="178"/>
  <c r="AI49" i="178"/>
  <c r="AJ49" i="178"/>
  <c r="AK49" i="178"/>
  <c r="AL49" i="178"/>
  <c r="AI50" i="178"/>
  <c r="AJ50" i="178"/>
  <c r="AK50" i="178"/>
  <c r="AL50" i="178"/>
  <c r="AI51" i="178"/>
  <c r="AJ51" i="178"/>
  <c r="AK51" i="178"/>
  <c r="AL51" i="178"/>
  <c r="AI52" i="178"/>
  <c r="AJ52" i="178"/>
  <c r="AK52" i="178"/>
  <c r="AL52" i="178"/>
  <c r="AI53" i="178"/>
  <c r="AJ53" i="178"/>
  <c r="AK53" i="178"/>
  <c r="AL53" i="178"/>
  <c r="AI54" i="178"/>
  <c r="AJ54" i="178"/>
  <c r="AK54" i="178"/>
  <c r="AL54" i="178"/>
  <c r="AI55" i="178"/>
  <c r="AJ55" i="178"/>
  <c r="AK55" i="178"/>
  <c r="AL55" i="178"/>
  <c r="AI56" i="178"/>
  <c r="AJ56" i="178"/>
  <c r="AK56" i="178"/>
  <c r="AL56" i="178"/>
  <c r="AI57" i="178"/>
  <c r="AJ57" i="178"/>
  <c r="AK57" i="178"/>
  <c r="AL57" i="178"/>
  <c r="AI58" i="178"/>
  <c r="AJ58" i="178"/>
  <c r="AK58" i="178"/>
  <c r="AL58" i="178"/>
  <c r="AI59" i="178"/>
  <c r="AJ59" i="178"/>
  <c r="AK59" i="178"/>
  <c r="AL59" i="178"/>
  <c r="AI60" i="178"/>
  <c r="AJ60" i="178"/>
  <c r="AK60" i="178"/>
  <c r="AL60" i="178"/>
  <c r="AI61" i="178"/>
  <c r="AJ61" i="178"/>
  <c r="AK61" i="178"/>
  <c r="AL61" i="178"/>
  <c r="AI62" i="178"/>
  <c r="AJ62" i="178"/>
  <c r="AK62" i="178"/>
  <c r="AL62" i="178"/>
  <c r="AI63" i="178"/>
  <c r="AJ63" i="178"/>
  <c r="AK63" i="178"/>
  <c r="AL63" i="178"/>
  <c r="AI64" i="178"/>
  <c r="AJ64" i="178"/>
  <c r="AK64" i="178"/>
  <c r="AL64" i="178"/>
  <c r="AI65" i="178"/>
  <c r="AJ65" i="178"/>
  <c r="AK65" i="178"/>
  <c r="AL65" i="178"/>
  <c r="AI67" i="178"/>
  <c r="AJ67" i="178"/>
  <c r="AK67" i="178"/>
  <c r="AL67" i="178"/>
  <c r="AI68" i="178"/>
  <c r="AJ68" i="178"/>
  <c r="AK68" i="178"/>
  <c r="AL68" i="178"/>
  <c r="AI69" i="178"/>
  <c r="AJ69" i="178"/>
  <c r="AK69" i="178"/>
  <c r="AL69" i="178"/>
  <c r="AI70" i="178"/>
  <c r="AJ70" i="178"/>
  <c r="AK70" i="178"/>
  <c r="AL70" i="178"/>
  <c r="AI71" i="178"/>
  <c r="AJ71" i="178"/>
  <c r="AK71" i="178"/>
  <c r="AL71" i="178"/>
  <c r="AI72" i="178"/>
  <c r="AJ72" i="178"/>
  <c r="AK72" i="178"/>
  <c r="AL72" i="178"/>
  <c r="AJ26" i="178"/>
  <c r="AK26" i="178"/>
  <c r="AL26" i="178"/>
  <c r="AI26" i="178"/>
  <c r="AF70" i="178"/>
  <c r="AE27" i="178"/>
  <c r="AF27" i="178"/>
  <c r="AG27" i="178"/>
  <c r="AH27" i="178"/>
  <c r="AE28" i="178"/>
  <c r="AF28" i="178"/>
  <c r="AG28" i="178"/>
  <c r="AH28" i="178"/>
  <c r="AE29" i="178"/>
  <c r="AF29" i="178"/>
  <c r="AG29" i="178"/>
  <c r="AH29" i="178"/>
  <c r="AE30" i="178"/>
  <c r="AF30" i="178"/>
  <c r="AG30" i="178"/>
  <c r="AH30" i="178"/>
  <c r="AE32" i="178"/>
  <c r="AF32" i="178"/>
  <c r="AG32" i="178"/>
  <c r="AH32" i="178"/>
  <c r="AE33" i="178"/>
  <c r="AF33" i="178"/>
  <c r="AG33" i="178"/>
  <c r="AH33" i="178"/>
  <c r="AE35" i="178"/>
  <c r="AF35" i="178"/>
  <c r="AG35" i="178"/>
  <c r="AH35" i="178"/>
  <c r="AE36" i="178"/>
  <c r="AF36" i="178"/>
  <c r="AH36" i="178"/>
  <c r="AE37" i="178"/>
  <c r="AF37" i="178"/>
  <c r="AG37" i="178"/>
  <c r="AH37" i="178"/>
  <c r="AE48" i="178"/>
  <c r="AF48" i="178"/>
  <c r="AG48" i="178"/>
  <c r="AH48" i="178"/>
  <c r="AE49" i="178"/>
  <c r="AF49" i="178"/>
  <c r="AG49" i="178"/>
  <c r="AH49" i="178"/>
  <c r="AE50" i="178"/>
  <c r="AF50" i="178"/>
  <c r="AG50" i="178"/>
  <c r="AH50" i="178"/>
  <c r="AE51" i="178"/>
  <c r="AF51" i="178"/>
  <c r="AG51" i="178"/>
  <c r="AH51" i="178"/>
  <c r="AE52" i="178"/>
  <c r="AF52" i="178"/>
  <c r="AG52" i="178"/>
  <c r="AH52" i="178"/>
  <c r="AE53" i="178"/>
  <c r="AF53" i="178"/>
  <c r="AG53" i="178"/>
  <c r="AH53" i="178"/>
  <c r="AE54" i="178"/>
  <c r="AF54" i="178"/>
  <c r="AG54" i="178"/>
  <c r="AH54" i="178"/>
  <c r="AE55" i="178"/>
  <c r="AF55" i="178"/>
  <c r="AG55" i="178"/>
  <c r="AH55" i="178"/>
  <c r="AE56" i="178"/>
  <c r="AF56" i="178"/>
  <c r="AG56" i="178"/>
  <c r="AH56" i="178"/>
  <c r="AE57" i="178"/>
  <c r="AF57" i="178"/>
  <c r="AG57" i="178"/>
  <c r="AH57" i="178"/>
  <c r="AE58" i="178"/>
  <c r="AF58" i="178"/>
  <c r="AG58" i="178"/>
  <c r="AH58" i="178"/>
  <c r="AE59" i="178"/>
  <c r="AF59" i="178"/>
  <c r="AG59" i="178"/>
  <c r="AH59" i="178"/>
  <c r="AE60" i="178"/>
  <c r="AF60" i="178"/>
  <c r="AG60" i="178"/>
  <c r="AH60" i="178"/>
  <c r="AE61" i="178"/>
  <c r="AF61" i="178"/>
  <c r="AG61" i="178"/>
  <c r="AH61" i="178"/>
  <c r="AE62" i="178"/>
  <c r="AF62" i="178"/>
  <c r="AG62" i="178"/>
  <c r="AH62" i="178"/>
  <c r="AE63" i="178"/>
  <c r="AF63" i="178"/>
  <c r="AG63" i="178"/>
  <c r="AH63" i="178"/>
  <c r="AE64" i="178"/>
  <c r="AF64" i="178"/>
  <c r="AG64" i="178"/>
  <c r="AH64" i="178"/>
  <c r="AE65" i="178"/>
  <c r="AF65" i="178"/>
  <c r="AG65" i="178"/>
  <c r="AH65" i="178"/>
  <c r="AE67" i="178"/>
  <c r="AF67" i="178"/>
  <c r="AG67" i="178"/>
  <c r="AH67" i="178"/>
  <c r="AE68" i="178"/>
  <c r="AF68" i="178"/>
  <c r="AG68" i="178"/>
  <c r="AH68" i="178"/>
  <c r="AE69" i="178"/>
  <c r="AF69" i="178"/>
  <c r="AG69" i="178"/>
  <c r="AH69" i="178"/>
  <c r="AE70" i="178"/>
  <c r="AG70" i="178"/>
  <c r="AH70" i="178"/>
  <c r="AE71" i="178"/>
  <c r="AF71" i="178"/>
  <c r="AG71" i="178"/>
  <c r="AH71" i="178"/>
  <c r="AE72" i="178"/>
  <c r="AF72" i="178"/>
  <c r="AG72" i="178"/>
  <c r="AH72" i="178"/>
  <c r="AF26" i="178"/>
  <c r="AG26" i="178"/>
  <c r="AH26" i="178"/>
  <c r="AE26" i="178"/>
  <c r="AB32" i="178"/>
  <c r="AC32" i="178"/>
  <c r="AD32" i="178"/>
  <c r="AB33" i="178"/>
  <c r="AC33" i="178"/>
  <c r="AD33" i="178"/>
  <c r="AB35" i="178"/>
  <c r="AC35" i="178"/>
  <c r="AD35" i="178"/>
  <c r="AB36" i="178"/>
  <c r="AC36" i="178"/>
  <c r="AD36" i="178"/>
  <c r="AB37" i="178"/>
  <c r="AC37" i="178"/>
  <c r="AD37" i="178"/>
  <c r="AB48" i="178"/>
  <c r="AC48" i="178"/>
  <c r="AD48" i="178"/>
  <c r="AB49" i="178"/>
  <c r="AC49" i="178"/>
  <c r="AD49" i="178"/>
  <c r="AB50" i="178"/>
  <c r="AC50" i="178"/>
  <c r="AD50" i="178"/>
  <c r="AB51" i="178"/>
  <c r="AC51" i="178"/>
  <c r="AD51" i="178"/>
  <c r="AB52" i="178"/>
  <c r="AC52" i="178"/>
  <c r="AD52" i="178"/>
  <c r="AB53" i="178"/>
  <c r="AC53" i="178"/>
  <c r="AD53" i="178"/>
  <c r="AB54" i="178"/>
  <c r="AC54" i="178"/>
  <c r="AD54" i="178"/>
  <c r="AB55" i="178"/>
  <c r="AC55" i="178"/>
  <c r="AD55" i="178"/>
  <c r="AB56" i="178"/>
  <c r="AC56" i="178"/>
  <c r="AD56" i="178"/>
  <c r="AB57" i="178"/>
  <c r="AC57" i="178"/>
  <c r="AD57" i="178"/>
  <c r="AB58" i="178"/>
  <c r="AC58" i="178"/>
  <c r="AD58" i="178"/>
  <c r="AB59" i="178"/>
  <c r="AC59" i="178"/>
  <c r="AD59" i="178"/>
  <c r="AB60" i="178"/>
  <c r="AC60" i="178"/>
  <c r="AD60" i="178"/>
  <c r="AB61" i="178"/>
  <c r="AC61" i="178"/>
  <c r="AD61" i="178"/>
  <c r="AB62" i="178"/>
  <c r="AC62" i="178"/>
  <c r="AD62" i="178"/>
  <c r="AB63" i="178"/>
  <c r="AC63" i="178"/>
  <c r="AD63" i="178"/>
  <c r="AB64" i="178"/>
  <c r="AC64" i="178"/>
  <c r="AD64" i="178"/>
  <c r="AB65" i="178"/>
  <c r="AC65" i="178"/>
  <c r="AD65" i="178"/>
  <c r="AB67" i="178"/>
  <c r="AC67" i="178"/>
  <c r="AD67" i="178"/>
  <c r="AB68" i="178"/>
  <c r="AC68" i="178"/>
  <c r="AD68" i="178"/>
  <c r="AB69" i="178"/>
  <c r="AC69" i="178"/>
  <c r="AD69" i="178"/>
  <c r="AB70" i="178"/>
  <c r="AC70" i="178"/>
  <c r="AD70" i="178"/>
  <c r="AB71" i="178"/>
  <c r="AC71" i="178"/>
  <c r="AD71" i="178"/>
  <c r="AB72" i="178"/>
  <c r="AC72" i="178"/>
  <c r="AD72" i="178"/>
  <c r="AB27" i="178"/>
  <c r="AC27" i="178"/>
  <c r="AD27" i="178"/>
  <c r="AB28" i="178"/>
  <c r="AC28" i="178"/>
  <c r="AB29" i="178"/>
  <c r="AC29" i="178"/>
  <c r="AD29" i="178"/>
  <c r="AB30" i="178"/>
  <c r="AC30" i="178"/>
  <c r="AD30" i="178"/>
  <c r="AC26" i="178"/>
  <c r="AD26" i="178"/>
  <c r="AB26" i="178"/>
  <c r="AA26" i="178"/>
  <c r="AA27" i="178"/>
  <c r="AA28" i="178"/>
  <c r="AA29" i="178"/>
  <c r="AA30" i="178"/>
  <c r="AA32" i="178"/>
  <c r="AA33" i="178"/>
  <c r="AA35" i="178"/>
  <c r="AA36" i="178"/>
  <c r="AA37" i="178"/>
  <c r="AA48" i="178"/>
  <c r="AA49" i="178"/>
  <c r="AA50" i="178"/>
  <c r="AA51" i="178"/>
  <c r="AA52" i="178"/>
  <c r="AA53" i="178"/>
  <c r="AA54" i="178"/>
  <c r="AA55" i="178"/>
  <c r="AA56" i="178"/>
  <c r="AA57" i="178"/>
  <c r="AA58" i="178"/>
  <c r="AA59" i="178"/>
  <c r="AA60" i="178"/>
  <c r="AA61" i="178"/>
  <c r="AA62" i="178"/>
  <c r="AA63" i="178"/>
  <c r="AA64" i="178"/>
  <c r="AA65" i="178"/>
  <c r="AA67" i="178"/>
  <c r="AA68" i="178"/>
  <c r="AA69" i="178"/>
  <c r="AA70" i="178"/>
  <c r="AA71" i="178"/>
  <c r="AA72" i="178"/>
  <c r="DI39" i="179" l="1"/>
  <c r="AR26" i="178"/>
  <c r="AV26" i="178"/>
  <c r="AU26" i="178"/>
  <c r="AS26" i="178"/>
  <c r="AV27" i="178"/>
  <c r="AV37" i="178"/>
  <c r="DN43" i="179"/>
  <c r="DQ42" i="179"/>
  <c r="DL41" i="179"/>
  <c r="DS43" i="179"/>
  <c r="DK43" i="179"/>
  <c r="DN42" i="179"/>
  <c r="DQ41" i="179"/>
  <c r="DR43" i="179"/>
  <c r="DM42" i="179"/>
  <c r="DP41" i="179"/>
  <c r="DR39" i="179"/>
  <c r="DN34" i="179"/>
  <c r="DE79" i="179"/>
  <c r="DF78" i="179"/>
  <c r="DG77" i="179"/>
  <c r="DH76" i="179"/>
  <c r="DI75" i="179"/>
  <c r="DA75" i="179"/>
  <c r="DB74" i="179"/>
  <c r="DC72" i="179"/>
  <c r="DD71" i="179"/>
  <c r="DE70" i="179"/>
  <c r="DF69" i="179"/>
  <c r="DG68" i="179"/>
  <c r="DH67" i="179"/>
  <c r="DI66" i="179"/>
  <c r="DA66" i="179"/>
  <c r="DB65" i="179"/>
  <c r="DC64" i="179"/>
  <c r="DD63" i="179"/>
  <c r="DF61" i="179"/>
  <c r="DG60" i="179"/>
  <c r="DH59" i="179"/>
  <c r="DI58" i="179"/>
  <c r="DA58" i="179"/>
  <c r="DB57" i="179"/>
  <c r="DC56" i="179"/>
  <c r="DD55" i="179"/>
  <c r="DG43" i="179"/>
  <c r="DH42" i="179"/>
  <c r="DI41" i="179"/>
  <c r="DA41" i="179"/>
  <c r="DN39" i="179"/>
  <c r="DQ38" i="179"/>
  <c r="DL36" i="179"/>
  <c r="DC65" i="179"/>
  <c r="DO35" i="179"/>
  <c r="DR34" i="179"/>
  <c r="DM33" i="179"/>
  <c r="DP32" i="179"/>
  <c r="BD80" i="179"/>
  <c r="BC80" i="179"/>
  <c r="DG33" i="179"/>
  <c r="CV80" i="179"/>
  <c r="BI80" i="179"/>
  <c r="BA80" i="179"/>
  <c r="CZ77" i="179"/>
  <c r="CZ68" i="179"/>
  <c r="CZ60" i="179"/>
  <c r="CZ43" i="179"/>
  <c r="DM39" i="179"/>
  <c r="DP38" i="179"/>
  <c r="DS36" i="179"/>
  <c r="DK36" i="179"/>
  <c r="DN35" i="179"/>
  <c r="DQ34" i="179"/>
  <c r="DL33" i="179"/>
  <c r="DO32" i="179"/>
  <c r="BH80" i="179"/>
  <c r="AZ80" i="179"/>
  <c r="DM35" i="179"/>
  <c r="CU80" i="179"/>
  <c r="CT80" i="179"/>
  <c r="BG80" i="179"/>
  <c r="CS80" i="179"/>
  <c r="BF80" i="179"/>
  <c r="CR80" i="179"/>
  <c r="BE80" i="179"/>
  <c r="CQ80" i="179"/>
  <c r="CX80" i="179"/>
  <c r="CP80" i="179"/>
  <c r="CW80" i="179"/>
  <c r="CO80" i="179"/>
  <c r="BB80" i="179"/>
  <c r="CZ32" i="179"/>
  <c r="DB79" i="179"/>
  <c r="DC78" i="179"/>
  <c r="DD77" i="179"/>
  <c r="DE76" i="179"/>
  <c r="DF75" i="179"/>
  <c r="DG74" i="179"/>
  <c r="DH72" i="179"/>
  <c r="DI71" i="179"/>
  <c r="DA71" i="179"/>
  <c r="DB70" i="179"/>
  <c r="DC69" i="179"/>
  <c r="DD68" i="179"/>
  <c r="DE67" i="179"/>
  <c r="DF66" i="179"/>
  <c r="DG65" i="179"/>
  <c r="DH64" i="179"/>
  <c r="DI63" i="179"/>
  <c r="DA63" i="179"/>
  <c r="DC61" i="179"/>
  <c r="DD60" i="179"/>
  <c r="DE59" i="179"/>
  <c r="DF58" i="179"/>
  <c r="DG57" i="179"/>
  <c r="DH56" i="179"/>
  <c r="DI55" i="179"/>
  <c r="DA55" i="179"/>
  <c r="DD43" i="179"/>
  <c r="DE42" i="179"/>
  <c r="DF41" i="179"/>
  <c r="DC39" i="179"/>
  <c r="DD38" i="179"/>
  <c r="DH32" i="179"/>
  <c r="DL43" i="179"/>
  <c r="DO42" i="179"/>
  <c r="DR41" i="179"/>
  <c r="DL39" i="179"/>
  <c r="DO38" i="179"/>
  <c r="DR36" i="179"/>
  <c r="DP34" i="179"/>
  <c r="DS33" i="179"/>
  <c r="DK33" i="179"/>
  <c r="DN32" i="179"/>
  <c r="CZ78" i="179"/>
  <c r="CZ69" i="179"/>
  <c r="CZ61" i="179"/>
  <c r="DH79" i="179"/>
  <c r="DI78" i="179"/>
  <c r="DA78" i="179"/>
  <c r="DB77" i="179"/>
  <c r="DC76" i="179"/>
  <c r="DD75" i="179"/>
  <c r="DE74" i="179"/>
  <c r="DF72" i="179"/>
  <c r="DG71" i="179"/>
  <c r="DH70" i="179"/>
  <c r="DI69" i="179"/>
  <c r="DA69" i="179"/>
  <c r="DB68" i="179"/>
  <c r="DC67" i="179"/>
  <c r="DD66" i="179"/>
  <c r="DE65" i="179"/>
  <c r="DF64" i="179"/>
  <c r="DG63" i="179"/>
  <c r="DI61" i="179"/>
  <c r="DA61" i="179"/>
  <c r="DB60" i="179"/>
  <c r="DC59" i="179"/>
  <c r="DD58" i="179"/>
  <c r="DE57" i="179"/>
  <c r="DF56" i="179"/>
  <c r="DG55" i="179"/>
  <c r="DB43" i="179"/>
  <c r="DC42" i="179"/>
  <c r="DD41" i="179"/>
  <c r="DA39" i="179"/>
  <c r="DB38" i="179"/>
  <c r="DG79" i="179"/>
  <c r="DH78" i="179"/>
  <c r="DI77" i="179"/>
  <c r="DA77" i="179"/>
  <c r="DB76" i="179"/>
  <c r="DC75" i="179"/>
  <c r="DD74" i="179"/>
  <c r="DE72" i="179"/>
  <c r="DF71" i="179"/>
  <c r="DG70" i="179"/>
  <c r="DH69" i="179"/>
  <c r="DI68" i="179"/>
  <c r="DA68" i="179"/>
  <c r="DB67" i="179"/>
  <c r="DC66" i="179"/>
  <c r="DD65" i="179"/>
  <c r="DE64" i="179"/>
  <c r="DF63" i="179"/>
  <c r="DH61" i="179"/>
  <c r="DI60" i="179"/>
  <c r="DH38" i="179"/>
  <c r="DO33" i="179"/>
  <c r="CZ74" i="179"/>
  <c r="CZ65" i="179"/>
  <c r="CZ57" i="179"/>
  <c r="DF38" i="179"/>
  <c r="DO43" i="179"/>
  <c r="DR42" i="179"/>
  <c r="DM41" i="179"/>
  <c r="DO39" i="179"/>
  <c r="DR38" i="179"/>
  <c r="DM36" i="179"/>
  <c r="DP35" i="179"/>
  <c r="DS34" i="179"/>
  <c r="DK34" i="179"/>
  <c r="DN33" i="179"/>
  <c r="DQ32" i="179"/>
  <c r="DB62" i="179"/>
  <c r="AD80" i="179"/>
  <c r="DH62" i="179"/>
  <c r="DG62" i="179"/>
  <c r="DE62" i="179"/>
  <c r="AE80" i="179"/>
  <c r="DC36" i="179"/>
  <c r="DD35" i="179"/>
  <c r="DE34" i="179"/>
  <c r="DF33" i="179"/>
  <c r="DF32" i="179"/>
  <c r="AA80" i="179"/>
  <c r="AB80" i="179"/>
  <c r="X80" i="179"/>
  <c r="Y80" i="179"/>
  <c r="W80" i="179"/>
  <c r="Z80" i="179"/>
  <c r="V80" i="179"/>
  <c r="AC80" i="179"/>
  <c r="CZ75" i="179"/>
  <c r="CZ66" i="179"/>
  <c r="CZ58" i="179"/>
  <c r="CZ41" i="179"/>
  <c r="CZ36" i="179"/>
  <c r="CZ35" i="179"/>
  <c r="DD79" i="179"/>
  <c r="DE78" i="179"/>
  <c r="DF77" i="179"/>
  <c r="DG76" i="179"/>
  <c r="DH75" i="179"/>
  <c r="DI74" i="179"/>
  <c r="DA74" i="179"/>
  <c r="DB72" i="179"/>
  <c r="DC71" i="179"/>
  <c r="DD70" i="179"/>
  <c r="DE69" i="179"/>
  <c r="DF68" i="179"/>
  <c r="DG67" i="179"/>
  <c r="DH66" i="179"/>
  <c r="DI65" i="179"/>
  <c r="DA65" i="179"/>
  <c r="DB64" i="179"/>
  <c r="DC63" i="179"/>
  <c r="DD62" i="179"/>
  <c r="DE61" i="179"/>
  <c r="DF60" i="179"/>
  <c r="DG59" i="179"/>
  <c r="DE43" i="179"/>
  <c r="CZ71" i="179"/>
  <c r="CZ63" i="179"/>
  <c r="CZ55" i="179"/>
  <c r="CZ33" i="179"/>
  <c r="DE36" i="179"/>
  <c r="DF35" i="179"/>
  <c r="DG34" i="179"/>
  <c r="DH33" i="179"/>
  <c r="DN79" i="179"/>
  <c r="DI79" i="179"/>
  <c r="DA79" i="179"/>
  <c r="CZ79" i="179"/>
  <c r="CZ70" i="179"/>
  <c r="CZ62" i="179"/>
  <c r="DB78" i="179"/>
  <c r="DC77" i="179"/>
  <c r="DD76" i="179"/>
  <c r="DE75" i="179"/>
  <c r="DF74" i="179"/>
  <c r="DG72" i="179"/>
  <c r="DH71" i="179"/>
  <c r="DI70" i="179"/>
  <c r="DA70" i="179"/>
  <c r="DB69" i="179"/>
  <c r="DC68" i="179"/>
  <c r="DD67" i="179"/>
  <c r="DE66" i="179"/>
  <c r="DF65" i="179"/>
  <c r="DG64" i="179"/>
  <c r="DH63" i="179"/>
  <c r="DI62" i="179"/>
  <c r="DA62" i="179"/>
  <c r="DB61" i="179"/>
  <c r="DC60" i="179"/>
  <c r="DD59" i="179"/>
  <c r="DE58" i="179"/>
  <c r="DF57" i="179"/>
  <c r="DG56" i="179"/>
  <c r="DH55" i="179"/>
  <c r="DC43" i="179"/>
  <c r="DD42" i="179"/>
  <c r="DE41" i="179"/>
  <c r="DB39" i="179"/>
  <c r="DC38" i="179"/>
  <c r="DD36" i="179"/>
  <c r="DE35" i="179"/>
  <c r="DF34" i="179"/>
  <c r="DG32" i="179"/>
  <c r="DI32" i="179"/>
  <c r="DM79" i="179"/>
  <c r="CZ39" i="179"/>
  <c r="DA60" i="179"/>
  <c r="DB59" i="179"/>
  <c r="DC58" i="179"/>
  <c r="DD57" i="179"/>
  <c r="DE56" i="179"/>
  <c r="DF55" i="179"/>
  <c r="DI43" i="179"/>
  <c r="DA43" i="179"/>
  <c r="DB42" i="179"/>
  <c r="DC41" i="179"/>
  <c r="DH39" i="179"/>
  <c r="DI38" i="179"/>
  <c r="DA38" i="179"/>
  <c r="DB36" i="179"/>
  <c r="DC35" i="179"/>
  <c r="DD34" i="179"/>
  <c r="DE33" i="179"/>
  <c r="DE32" i="179"/>
  <c r="DS79" i="179"/>
  <c r="DK79" i="179"/>
  <c r="DN78" i="179"/>
  <c r="DQ77" i="179"/>
  <c r="DL76" i="179"/>
  <c r="DO75" i="179"/>
  <c r="DR74" i="179"/>
  <c r="DJ74" i="179"/>
  <c r="DM72" i="179"/>
  <c r="DP71" i="179"/>
  <c r="DS70" i="179"/>
  <c r="DK70" i="179"/>
  <c r="DN69" i="179"/>
  <c r="DQ68" i="179"/>
  <c r="DL67" i="179"/>
  <c r="DO66" i="179"/>
  <c r="DR65" i="179"/>
  <c r="DM64" i="179"/>
  <c r="DP63" i="179"/>
  <c r="DS62" i="179"/>
  <c r="DK62" i="179"/>
  <c r="DN61" i="179"/>
  <c r="DQ60" i="179"/>
  <c r="DL59" i="179"/>
  <c r="CZ76" i="179"/>
  <c r="CZ67" i="179"/>
  <c r="CZ59" i="179"/>
  <c r="CZ42" i="179"/>
  <c r="CZ38" i="179"/>
  <c r="DF79" i="179"/>
  <c r="DG78" i="179"/>
  <c r="DH77" i="179"/>
  <c r="DI76" i="179"/>
  <c r="DA76" i="179"/>
  <c r="DB75" i="179"/>
  <c r="DC74" i="179"/>
  <c r="DD72" i="179"/>
  <c r="DE71" i="179"/>
  <c r="DF70" i="179"/>
  <c r="DG69" i="179"/>
  <c r="DH68" i="179"/>
  <c r="DI67" i="179"/>
  <c r="DA67" i="179"/>
  <c r="DB66" i="179"/>
  <c r="DD64" i="179"/>
  <c r="DE63" i="179"/>
  <c r="DF62" i="179"/>
  <c r="DG61" i="179"/>
  <c r="DH60" i="179"/>
  <c r="DI59" i="179"/>
  <c r="DA59" i="179"/>
  <c r="DB58" i="179"/>
  <c r="DC57" i="179"/>
  <c r="DD56" i="179"/>
  <c r="DE55" i="179"/>
  <c r="DH43" i="179"/>
  <c r="DI42" i="179"/>
  <c r="DA42" i="179"/>
  <c r="DB41" i="179"/>
  <c r="DG39" i="179"/>
  <c r="DI36" i="179"/>
  <c r="DA36" i="179"/>
  <c r="DB35" i="179"/>
  <c r="DC34" i="179"/>
  <c r="DD33" i="179"/>
  <c r="DD32" i="179"/>
  <c r="DR79" i="179"/>
  <c r="DJ79" i="179"/>
  <c r="DS42" i="179"/>
  <c r="DK42" i="179"/>
  <c r="DS38" i="179"/>
  <c r="DK38" i="179"/>
  <c r="DJ32" i="179"/>
  <c r="DF39" i="179"/>
  <c r="DG38" i="179"/>
  <c r="DH36" i="179"/>
  <c r="DI35" i="179"/>
  <c r="DA35" i="179"/>
  <c r="DB34" i="179"/>
  <c r="DC33" i="179"/>
  <c r="DC32" i="179"/>
  <c r="DJ42" i="179"/>
  <c r="DJ38" i="179"/>
  <c r="DH58" i="179"/>
  <c r="DI57" i="179"/>
  <c r="DA57" i="179"/>
  <c r="DB56" i="179"/>
  <c r="DC55" i="179"/>
  <c r="DF43" i="179"/>
  <c r="DG42" i="179"/>
  <c r="DH41" i="179"/>
  <c r="DE39" i="179"/>
  <c r="DG36" i="179"/>
  <c r="DH35" i="179"/>
  <c r="DI34" i="179"/>
  <c r="DA34" i="179"/>
  <c r="DB33" i="179"/>
  <c r="DB32" i="179"/>
  <c r="DP79" i="179"/>
  <c r="DS78" i="179"/>
  <c r="DK78" i="179"/>
  <c r="DN77" i="179"/>
  <c r="DQ76" i="179"/>
  <c r="DL75" i="179"/>
  <c r="DO74" i="179"/>
  <c r="DR72" i="179"/>
  <c r="DM71" i="179"/>
  <c r="DP70" i="179"/>
  <c r="DS69" i="179"/>
  <c r="DK69" i="179"/>
  <c r="DN68" i="179"/>
  <c r="DQ67" i="179"/>
  <c r="DL66" i="179"/>
  <c r="DO65" i="179"/>
  <c r="DR64" i="179"/>
  <c r="DM63" i="179"/>
  <c r="DP62" i="179"/>
  <c r="DS61" i="179"/>
  <c r="DK61" i="179"/>
  <c r="DN60" i="179"/>
  <c r="DQ59" i="179"/>
  <c r="DL58" i="179"/>
  <c r="DO57" i="179"/>
  <c r="DJ34" i="179"/>
  <c r="CZ72" i="179"/>
  <c r="CZ64" i="179"/>
  <c r="CZ56" i="179"/>
  <c r="CZ34" i="179"/>
  <c r="DC79" i="179"/>
  <c r="DD78" i="179"/>
  <c r="DE77" i="179"/>
  <c r="DF76" i="179"/>
  <c r="DG75" i="179"/>
  <c r="DH74" i="179"/>
  <c r="DI72" i="179"/>
  <c r="DA72" i="179"/>
  <c r="DB71" i="179"/>
  <c r="DC70" i="179"/>
  <c r="DD69" i="179"/>
  <c r="DE68" i="179"/>
  <c r="DF67" i="179"/>
  <c r="DG66" i="179"/>
  <c r="DH65" i="179"/>
  <c r="DI64" i="179"/>
  <c r="DA64" i="179"/>
  <c r="DB63" i="179"/>
  <c r="DC62" i="179"/>
  <c r="DD61" i="179"/>
  <c r="DE60" i="179"/>
  <c r="DF59" i="179"/>
  <c r="DG58" i="179"/>
  <c r="DH57" i="179"/>
  <c r="DI56" i="179"/>
  <c r="DA56" i="179"/>
  <c r="DB55" i="179"/>
  <c r="DF42" i="179"/>
  <c r="DG41" i="179"/>
  <c r="DD39" i="179"/>
  <c r="DE38" i="179"/>
  <c r="DF36" i="179"/>
  <c r="DG35" i="179"/>
  <c r="DH34" i="179"/>
  <c r="DI33" i="179"/>
  <c r="DA33" i="179"/>
  <c r="DA32" i="179"/>
  <c r="DO79" i="179"/>
  <c r="DO58" i="179"/>
  <c r="DR57" i="179"/>
  <c r="DQ43" i="179"/>
  <c r="DL42" i="179"/>
  <c r="DO41" i="179"/>
  <c r="DQ39" i="179"/>
  <c r="DL38" i="179"/>
  <c r="DO36" i="179"/>
  <c r="DR35" i="179"/>
  <c r="DJ35" i="179"/>
  <c r="DM34" i="179"/>
  <c r="DP33" i="179"/>
  <c r="DS32" i="179"/>
  <c r="DK32" i="179"/>
  <c r="DL56" i="179"/>
  <c r="DP43" i="179"/>
  <c r="DN41" i="179"/>
  <c r="DP39" i="179"/>
  <c r="DN36" i="179"/>
  <c r="DQ35" i="179"/>
  <c r="DL34" i="179"/>
  <c r="DR32" i="179"/>
  <c r="DM43" i="179"/>
  <c r="DP42" i="179"/>
  <c r="DS41" i="179"/>
  <c r="DK41" i="179"/>
  <c r="DJ41" i="179"/>
  <c r="DJ36" i="179"/>
  <c r="DS39" i="179"/>
  <c r="DK39" i="179"/>
  <c r="DN38" i="179"/>
  <c r="DQ36" i="179"/>
  <c r="DL35" i="179"/>
  <c r="DO34" i="179"/>
  <c r="DR33" i="179"/>
  <c r="DJ33" i="179"/>
  <c r="DM32" i="179"/>
  <c r="DJ43" i="179"/>
  <c r="DJ39" i="179"/>
  <c r="DM38" i="179"/>
  <c r="DP36" i="179"/>
  <c r="DS35" i="179"/>
  <c r="DK35" i="179"/>
  <c r="DQ33" i="179"/>
  <c r="DL32" i="179"/>
  <c r="BU80" i="179"/>
  <c r="BT80" i="179"/>
  <c r="BL80" i="179"/>
  <c r="CA80" i="179"/>
  <c r="DP60" i="179"/>
  <c r="DP66" i="179"/>
  <c r="DN64" i="179"/>
  <c r="DO68" i="179"/>
  <c r="DR67" i="179"/>
  <c r="DS65" i="179"/>
  <c r="DK65" i="179"/>
  <c r="DQ63" i="179"/>
  <c r="DL62" i="179"/>
  <c r="DO61" i="179"/>
  <c r="DR60" i="179"/>
  <c r="DS57" i="179"/>
  <c r="DK57" i="179"/>
  <c r="DJ65" i="179"/>
  <c r="DJ57" i="179"/>
  <c r="DM56" i="179"/>
  <c r="DP77" i="179"/>
  <c r="DL72" i="179"/>
  <c r="DP68" i="179"/>
  <c r="DL64" i="179"/>
  <c r="DJ76" i="179"/>
  <c r="DJ67" i="179"/>
  <c r="DM66" i="179"/>
  <c r="DP65" i="179"/>
  <c r="DS64" i="179"/>
  <c r="DK64" i="179"/>
  <c r="DN63" i="179"/>
  <c r="DQ62" i="179"/>
  <c r="DL61" i="179"/>
  <c r="DO60" i="179"/>
  <c r="DR59" i="179"/>
  <c r="DJ59" i="179"/>
  <c r="DM58" i="179"/>
  <c r="DP57" i="179"/>
  <c r="DS56" i="179"/>
  <c r="DK56" i="179"/>
  <c r="DN55" i="179"/>
  <c r="DR75" i="179"/>
  <c r="DM74" i="179"/>
  <c r="DP72" i="179"/>
  <c r="DS71" i="179"/>
  <c r="DK71" i="179"/>
  <c r="DN70" i="179"/>
  <c r="DQ69" i="179"/>
  <c r="DL68" i="179"/>
  <c r="DO67" i="179"/>
  <c r="DR66" i="179"/>
  <c r="DM65" i="179"/>
  <c r="DP64" i="179"/>
  <c r="DS63" i="179"/>
  <c r="DK63" i="179"/>
  <c r="DQ61" i="179"/>
  <c r="DL60" i="179"/>
  <c r="DO59" i="179"/>
  <c r="DM57" i="179"/>
  <c r="DP56" i="179"/>
  <c r="DS55" i="179"/>
  <c r="DK55" i="179"/>
  <c r="DP78" i="179"/>
  <c r="DS77" i="179"/>
  <c r="DK77" i="179"/>
  <c r="DN76" i="179"/>
  <c r="DQ75" i="179"/>
  <c r="DL74" i="179"/>
  <c r="DO72" i="179"/>
  <c r="DR71" i="179"/>
  <c r="DJ71" i="179"/>
  <c r="DM70" i="179"/>
  <c r="DP69" i="179"/>
  <c r="DJ63" i="179"/>
  <c r="DJ55" i="179"/>
  <c r="DP55" i="179"/>
  <c r="DM78" i="179"/>
  <c r="DS76" i="179"/>
  <c r="DK76" i="179"/>
  <c r="DN75" i="179"/>
  <c r="DQ74" i="179"/>
  <c r="DO71" i="179"/>
  <c r="DR70" i="179"/>
  <c r="DJ70" i="179"/>
  <c r="DM69" i="179"/>
  <c r="DS67" i="179"/>
  <c r="DK67" i="179"/>
  <c r="DN66" i="179"/>
  <c r="DQ65" i="179"/>
  <c r="DO63" i="179"/>
  <c r="DR62" i="179"/>
  <c r="DJ62" i="179"/>
  <c r="DM61" i="179"/>
  <c r="DS59" i="179"/>
  <c r="DK59" i="179"/>
  <c r="DN58" i="179"/>
  <c r="DQ57" i="179"/>
  <c r="DO55" i="179"/>
  <c r="DJ78" i="179"/>
  <c r="DJ69" i="179"/>
  <c r="DJ61" i="179"/>
  <c r="CG80" i="179"/>
  <c r="DQ78" i="179"/>
  <c r="DL77" i="179"/>
  <c r="DO76" i="179"/>
  <c r="DJ75" i="179"/>
  <c r="DJ66" i="179"/>
  <c r="DJ58" i="179"/>
  <c r="DS68" i="179"/>
  <c r="DK68" i="179"/>
  <c r="DN67" i="179"/>
  <c r="DQ66" i="179"/>
  <c r="DL65" i="179"/>
  <c r="DO64" i="179"/>
  <c r="DR63" i="179"/>
  <c r="DM62" i="179"/>
  <c r="DP61" i="179"/>
  <c r="DS60" i="179"/>
  <c r="DK60" i="179"/>
  <c r="DN59" i="179"/>
  <c r="DQ58" i="179"/>
  <c r="DL57" i="179"/>
  <c r="DO56" i="179"/>
  <c r="DR55" i="179"/>
  <c r="DJ77" i="179"/>
  <c r="DJ68" i="179"/>
  <c r="DJ60" i="179"/>
  <c r="DM59" i="179"/>
  <c r="DP58" i="179"/>
  <c r="DN56" i="179"/>
  <c r="DQ55" i="179"/>
  <c r="CN80" i="179"/>
  <c r="CF80" i="179"/>
  <c r="CJ80" i="179"/>
  <c r="DJ72" i="179"/>
  <c r="DJ64" i="179"/>
  <c r="DJ56" i="179"/>
  <c r="DR78" i="179"/>
  <c r="DM77" i="179"/>
  <c r="DP76" i="179"/>
  <c r="DS75" i="179"/>
  <c r="DK75" i="179"/>
  <c r="DN74" i="179"/>
  <c r="DQ72" i="179"/>
  <c r="DL71" i="179"/>
  <c r="DO70" i="179"/>
  <c r="DR69" i="179"/>
  <c r="DM68" i="179"/>
  <c r="DP67" i="179"/>
  <c r="DS66" i="179"/>
  <c r="DK66" i="179"/>
  <c r="DN65" i="179"/>
  <c r="DQ64" i="179"/>
  <c r="DL63" i="179"/>
  <c r="DO62" i="179"/>
  <c r="DR61" i="179"/>
  <c r="DM60" i="179"/>
  <c r="DP59" i="179"/>
  <c r="DS58" i="179"/>
  <c r="DK58" i="179"/>
  <c r="DN57" i="179"/>
  <c r="DQ56" i="179"/>
  <c r="DL55" i="179"/>
  <c r="CK80" i="179"/>
  <c r="CI80" i="179"/>
  <c r="CH80" i="179"/>
  <c r="CM80" i="179"/>
  <c r="BY80" i="179"/>
  <c r="CE80" i="179"/>
  <c r="CL80" i="179"/>
  <c r="BX80" i="179"/>
  <c r="BZ80" i="179"/>
  <c r="BW80" i="179"/>
  <c r="CD80" i="179"/>
  <c r="BV80" i="179"/>
  <c r="BO80" i="179"/>
  <c r="CC80" i="179"/>
  <c r="CB80" i="179"/>
  <c r="BN80" i="179"/>
  <c r="BK80" i="179"/>
  <c r="BM80" i="179"/>
  <c r="BS80" i="179"/>
  <c r="BR80" i="179"/>
  <c r="BQ80" i="179"/>
  <c r="BP80" i="179"/>
  <c r="V40" i="89"/>
  <c r="J26" i="178"/>
  <c r="K26" i="178"/>
  <c r="L26" i="178"/>
  <c r="M26" i="178"/>
  <c r="V26" i="178"/>
  <c r="W26" i="178"/>
  <c r="X26" i="178"/>
  <c r="Y26" i="178"/>
  <c r="AT26" i="178"/>
  <c r="J27" i="178"/>
  <c r="K27" i="178"/>
  <c r="L27" i="178"/>
  <c r="M27" i="178"/>
  <c r="V27" i="178"/>
  <c r="W27" i="178"/>
  <c r="X27" i="178"/>
  <c r="Y27" i="178"/>
  <c r="J28" i="178"/>
  <c r="K28" i="178"/>
  <c r="L28" i="178"/>
  <c r="M28" i="178"/>
  <c r="V28" i="178"/>
  <c r="W28" i="178"/>
  <c r="X28" i="178"/>
  <c r="Y28" i="178"/>
  <c r="J29" i="178"/>
  <c r="K29" i="178"/>
  <c r="L29" i="178"/>
  <c r="M29" i="178"/>
  <c r="V29" i="178"/>
  <c r="W29" i="178"/>
  <c r="X29" i="178"/>
  <c r="Y29" i="178"/>
  <c r="J30" i="178"/>
  <c r="K30" i="178"/>
  <c r="L30" i="178"/>
  <c r="M30" i="178"/>
  <c r="V30" i="178"/>
  <c r="W30" i="178"/>
  <c r="X30" i="178"/>
  <c r="Y30" i="178"/>
  <c r="J32" i="178"/>
  <c r="K32" i="178"/>
  <c r="L32" i="178"/>
  <c r="M32" i="178"/>
  <c r="V32" i="178"/>
  <c r="W32" i="178"/>
  <c r="X32" i="178"/>
  <c r="Y32" i="178"/>
  <c r="J33" i="178"/>
  <c r="K33" i="178"/>
  <c r="L33" i="178"/>
  <c r="M33" i="178"/>
  <c r="V33" i="178"/>
  <c r="W33" i="178"/>
  <c r="X33" i="178"/>
  <c r="Y33" i="178"/>
  <c r="J35" i="178"/>
  <c r="K35" i="178"/>
  <c r="L35" i="178"/>
  <c r="M35" i="178"/>
  <c r="V35" i="178"/>
  <c r="W35" i="178"/>
  <c r="X35" i="178"/>
  <c r="Y35" i="178"/>
  <c r="J36" i="178"/>
  <c r="K36" i="178"/>
  <c r="L36" i="178"/>
  <c r="M36" i="178"/>
  <c r="V36" i="178"/>
  <c r="W36" i="178"/>
  <c r="X36" i="178"/>
  <c r="Y36" i="178"/>
  <c r="J37" i="178"/>
  <c r="K37" i="178"/>
  <c r="L37" i="178"/>
  <c r="M37" i="178"/>
  <c r="V37" i="178"/>
  <c r="W37" i="178"/>
  <c r="X37" i="178"/>
  <c r="Y37" i="178"/>
  <c r="J48" i="178"/>
  <c r="K48" i="178"/>
  <c r="L48" i="178"/>
  <c r="M48" i="178"/>
  <c r="V48" i="178"/>
  <c r="W48" i="178"/>
  <c r="X48" i="178"/>
  <c r="Y48" i="178"/>
  <c r="J49" i="178"/>
  <c r="K49" i="178"/>
  <c r="L49" i="178"/>
  <c r="M49" i="178"/>
  <c r="V49" i="178"/>
  <c r="W49" i="178"/>
  <c r="X49" i="178"/>
  <c r="Y49" i="178"/>
  <c r="J50" i="178"/>
  <c r="K50" i="178"/>
  <c r="L50" i="178"/>
  <c r="M50" i="178"/>
  <c r="V50" i="178"/>
  <c r="W50" i="178"/>
  <c r="X50" i="178"/>
  <c r="Y50" i="178"/>
  <c r="J51" i="178"/>
  <c r="K51" i="178"/>
  <c r="L51" i="178"/>
  <c r="M51" i="178"/>
  <c r="V51" i="178"/>
  <c r="W51" i="178"/>
  <c r="X51" i="178"/>
  <c r="Y51" i="178"/>
  <c r="J52" i="178"/>
  <c r="K52" i="178"/>
  <c r="L52" i="178"/>
  <c r="M52" i="178"/>
  <c r="V52" i="178"/>
  <c r="W52" i="178"/>
  <c r="X52" i="178"/>
  <c r="Y52" i="178"/>
  <c r="J53" i="178"/>
  <c r="K53" i="178"/>
  <c r="L53" i="178"/>
  <c r="M53" i="178"/>
  <c r="V53" i="178"/>
  <c r="W53" i="178"/>
  <c r="X53" i="178"/>
  <c r="Y53" i="178"/>
  <c r="J54" i="178"/>
  <c r="K54" i="178"/>
  <c r="L54" i="178"/>
  <c r="M54" i="178"/>
  <c r="V54" i="178"/>
  <c r="W54" i="178"/>
  <c r="X54" i="178"/>
  <c r="Y54" i="178"/>
  <c r="J55" i="178"/>
  <c r="K55" i="178"/>
  <c r="L55" i="178"/>
  <c r="M55" i="178"/>
  <c r="V55" i="178"/>
  <c r="W55" i="178"/>
  <c r="X55" i="178"/>
  <c r="Y55" i="178"/>
  <c r="J56" i="178"/>
  <c r="K56" i="178"/>
  <c r="L56" i="178"/>
  <c r="M56" i="178"/>
  <c r="V56" i="178"/>
  <c r="W56" i="178"/>
  <c r="X56" i="178"/>
  <c r="Y56" i="178"/>
  <c r="J57" i="178"/>
  <c r="K57" i="178"/>
  <c r="L57" i="178"/>
  <c r="M57" i="178"/>
  <c r="V57" i="178"/>
  <c r="W57" i="178"/>
  <c r="X57" i="178"/>
  <c r="Y57" i="178"/>
  <c r="J58" i="178"/>
  <c r="K58" i="178"/>
  <c r="L58" i="178"/>
  <c r="M58" i="178"/>
  <c r="V58" i="178"/>
  <c r="W58" i="178"/>
  <c r="X58" i="178"/>
  <c r="Y58" i="178"/>
  <c r="J59" i="178"/>
  <c r="K59" i="178"/>
  <c r="L59" i="178"/>
  <c r="M59" i="178"/>
  <c r="V59" i="178"/>
  <c r="W59" i="178"/>
  <c r="X59" i="178"/>
  <c r="Y59" i="178"/>
  <c r="J60" i="178"/>
  <c r="K60" i="178"/>
  <c r="L60" i="178"/>
  <c r="M60" i="178"/>
  <c r="V60" i="178"/>
  <c r="W60" i="178"/>
  <c r="X60" i="178"/>
  <c r="Y60" i="178"/>
  <c r="J61" i="178"/>
  <c r="K61" i="178"/>
  <c r="L61" i="178"/>
  <c r="M61" i="178"/>
  <c r="V61" i="178"/>
  <c r="W61" i="178"/>
  <c r="X61" i="178"/>
  <c r="Y61" i="178"/>
  <c r="J62" i="178"/>
  <c r="K62" i="178"/>
  <c r="L62" i="178"/>
  <c r="M62" i="178"/>
  <c r="V62" i="178"/>
  <c r="W62" i="178"/>
  <c r="X62" i="178"/>
  <c r="Y62" i="178"/>
  <c r="AX62" i="178"/>
  <c r="J63" i="178"/>
  <c r="K63" i="178"/>
  <c r="L63" i="178"/>
  <c r="M63" i="178"/>
  <c r="V63" i="178"/>
  <c r="W63" i="178"/>
  <c r="X63" i="178"/>
  <c r="Y63" i="178"/>
  <c r="J64" i="178"/>
  <c r="K64" i="178"/>
  <c r="L64" i="178"/>
  <c r="M64" i="178"/>
  <c r="V64" i="178"/>
  <c r="W64" i="178"/>
  <c r="X64" i="178"/>
  <c r="Y64" i="178"/>
  <c r="J65" i="178"/>
  <c r="K65" i="178"/>
  <c r="L65" i="178"/>
  <c r="M65" i="178"/>
  <c r="V65" i="178"/>
  <c r="W65" i="178"/>
  <c r="X65" i="178"/>
  <c r="Y65" i="178"/>
  <c r="J67" i="178"/>
  <c r="K67" i="178"/>
  <c r="L67" i="178"/>
  <c r="M67" i="178"/>
  <c r="V67" i="178"/>
  <c r="W67" i="178"/>
  <c r="X67" i="178"/>
  <c r="Y67" i="178"/>
  <c r="J68" i="178"/>
  <c r="K68" i="178"/>
  <c r="L68" i="178"/>
  <c r="M68" i="178"/>
  <c r="V68" i="178"/>
  <c r="W68" i="178"/>
  <c r="X68" i="178"/>
  <c r="Y68" i="178"/>
  <c r="J69" i="178"/>
  <c r="K69" i="178"/>
  <c r="L69" i="178"/>
  <c r="M69" i="178"/>
  <c r="V69" i="178"/>
  <c r="W69" i="178"/>
  <c r="X69" i="178"/>
  <c r="Y69" i="178"/>
  <c r="J70" i="178"/>
  <c r="K70" i="178"/>
  <c r="L70" i="178"/>
  <c r="M70" i="178"/>
  <c r="V70" i="178"/>
  <c r="W70" i="178"/>
  <c r="X70" i="178"/>
  <c r="Y70" i="178"/>
  <c r="J71" i="178"/>
  <c r="K71" i="178"/>
  <c r="L71" i="178"/>
  <c r="M71" i="178"/>
  <c r="V71" i="178"/>
  <c r="W71" i="178"/>
  <c r="X71" i="178"/>
  <c r="Y71" i="178"/>
  <c r="J72" i="178"/>
  <c r="K72" i="178"/>
  <c r="L72" i="178"/>
  <c r="M72" i="178"/>
  <c r="V72" i="178"/>
  <c r="W72" i="178"/>
  <c r="X72" i="178"/>
  <c r="Y72" i="178"/>
  <c r="B73" i="178"/>
  <c r="C73" i="178"/>
  <c r="D73" i="178"/>
  <c r="E73" i="178"/>
  <c r="F73" i="178"/>
  <c r="G73" i="178"/>
  <c r="H73" i="178"/>
  <c r="I73" i="178"/>
  <c r="N73" i="178"/>
  <c r="O73" i="178"/>
  <c r="P73" i="178"/>
  <c r="Q73" i="178"/>
  <c r="R73" i="178"/>
  <c r="S73" i="178"/>
  <c r="T73" i="178"/>
  <c r="U73" i="178"/>
  <c r="H23" i="187"/>
  <c r="G23" i="187"/>
  <c r="G24" i="187"/>
  <c r="H24" i="187"/>
  <c r="G25" i="187"/>
  <c r="H25" i="187"/>
  <c r="H26" i="187"/>
  <c r="G26" i="187"/>
  <c r="H28" i="187"/>
  <c r="G28" i="187"/>
  <c r="H29" i="187"/>
  <c r="G29" i="187"/>
  <c r="H31" i="187"/>
  <c r="G31" i="187"/>
  <c r="G32" i="187"/>
  <c r="H32" i="187"/>
  <c r="H33" i="187"/>
  <c r="G33" i="187"/>
  <c r="G35" i="187"/>
  <c r="H35" i="187"/>
  <c r="G36" i="187"/>
  <c r="H36" i="187"/>
  <c r="H37" i="187"/>
  <c r="G37" i="187"/>
  <c r="H38" i="187"/>
  <c r="G38" i="187"/>
  <c r="H39" i="187"/>
  <c r="G39" i="187"/>
  <c r="H41" i="187"/>
  <c r="G41" i="187"/>
  <c r="G42" i="187"/>
  <c r="H42" i="187"/>
  <c r="H43" i="187"/>
  <c r="G43" i="187"/>
  <c r="G45" i="187"/>
  <c r="H45" i="187"/>
  <c r="G46" i="187"/>
  <c r="H46" i="187"/>
  <c r="H47" i="187"/>
  <c r="G47" i="187"/>
  <c r="H48" i="187"/>
  <c r="G48" i="187"/>
  <c r="H49" i="187"/>
  <c r="G49" i="187"/>
  <c r="H50" i="187"/>
  <c r="G50" i="187"/>
  <c r="G51" i="187"/>
  <c r="H51" i="187"/>
  <c r="H52" i="187"/>
  <c r="G52" i="187"/>
  <c r="G53" i="187"/>
  <c r="H53" i="187"/>
  <c r="G54" i="187"/>
  <c r="H54" i="187"/>
  <c r="H55" i="187"/>
  <c r="G55" i="187"/>
  <c r="H56" i="187"/>
  <c r="G56" i="187"/>
  <c r="H57" i="187"/>
  <c r="G57" i="187"/>
  <c r="H58" i="187"/>
  <c r="G58" i="187"/>
  <c r="G59" i="187"/>
  <c r="H59" i="187"/>
  <c r="H60" i="187"/>
  <c r="G60" i="187"/>
  <c r="G61" i="187"/>
  <c r="H61" i="187"/>
  <c r="G62" i="187"/>
  <c r="H62" i="187"/>
  <c r="H63" i="187"/>
  <c r="G63" i="187"/>
  <c r="E12" i="187"/>
  <c r="CX34" i="14"/>
  <c r="E16" i="178"/>
  <c r="F16" i="178"/>
  <c r="L13" i="178" s="1"/>
  <c r="G16" i="178"/>
  <c r="C16" i="178"/>
  <c r="J15" i="178" s="1"/>
  <c r="D16" i="178"/>
  <c r="B16" i="178"/>
  <c r="AI73" i="178" l="1"/>
  <c r="AO73" i="178"/>
  <c r="K15" i="178"/>
  <c r="K12" i="178"/>
  <c r="I13" i="178"/>
  <c r="I12" i="178"/>
  <c r="AP73" i="178"/>
  <c r="AH73" i="178"/>
  <c r="AG73" i="178"/>
  <c r="AN73" i="178"/>
  <c r="AF73" i="178"/>
  <c r="AM73" i="178"/>
  <c r="AE73" i="178"/>
  <c r="AL73" i="178"/>
  <c r="AD73" i="178"/>
  <c r="AA73" i="178"/>
  <c r="AK73" i="178"/>
  <c r="AC73" i="178"/>
  <c r="AJ73" i="178"/>
  <c r="AB73" i="178"/>
  <c r="DI80" i="179"/>
  <c r="DA80" i="179"/>
  <c r="CZ80" i="179"/>
  <c r="DF80" i="179"/>
  <c r="DD80" i="179"/>
  <c r="DB80" i="179"/>
  <c r="DJ80" i="179"/>
  <c r="DQ80" i="179"/>
  <c r="DS80" i="179"/>
  <c r="DL80" i="179"/>
  <c r="DM80" i="179"/>
  <c r="DP80" i="179"/>
  <c r="DR80" i="179"/>
  <c r="DK80" i="179"/>
  <c r="DN80" i="179"/>
  <c r="DO80" i="179"/>
  <c r="DC80" i="179"/>
  <c r="DE80" i="179"/>
  <c r="DG80" i="179"/>
  <c r="DH80" i="179"/>
  <c r="X73" i="178"/>
  <c r="AS67" i="178"/>
  <c r="AT29" i="178"/>
  <c r="AT52" i="178"/>
  <c r="AR68" i="178"/>
  <c r="AU60" i="178"/>
  <c r="AU49" i="178"/>
  <c r="AU37" i="178"/>
  <c r="AS51" i="178"/>
  <c r="AR33" i="178"/>
  <c r="AT27" i="178"/>
  <c r="AR69" i="178"/>
  <c r="AR58" i="178"/>
  <c r="AU69" i="178"/>
  <c r="AU63" i="178"/>
  <c r="AR51" i="178"/>
  <c r="AR29" i="178"/>
  <c r="AU68" i="178"/>
  <c r="AU61" i="178"/>
  <c r="AT54" i="178"/>
  <c r="AX60" i="178"/>
  <c r="AV64" i="178"/>
  <c r="AY55" i="178"/>
  <c r="AY36" i="178"/>
  <c r="AY33" i="178"/>
  <c r="AS69" i="178"/>
  <c r="AX57" i="178"/>
  <c r="AV56" i="178"/>
  <c r="AX52" i="178"/>
  <c r="AR52" i="178"/>
  <c r="AR67" i="178"/>
  <c r="AR61" i="178"/>
  <c r="AS58" i="178"/>
  <c r="AX35" i="178"/>
  <c r="AY26" i="178"/>
  <c r="AT72" i="178"/>
  <c r="AR27" i="178"/>
  <c r="AT61" i="178"/>
  <c r="AY29" i="178"/>
  <c r="AV69" i="178"/>
  <c r="AT69" i="178"/>
  <c r="AS52" i="178"/>
  <c r="AU70" i="178"/>
  <c r="AR71" i="178"/>
  <c r="AX70" i="178"/>
  <c r="AT68" i="178"/>
  <c r="AS68" i="178"/>
  <c r="AT57" i="178"/>
  <c r="AR53" i="178"/>
  <c r="AX71" i="178"/>
  <c r="AY64" i="178"/>
  <c r="AY62" i="178"/>
  <c r="AX58" i="178"/>
  <c r="AS35" i="178"/>
  <c r="AT56" i="178"/>
  <c r="AT48" i="178"/>
  <c r="AS70" i="178"/>
  <c r="AW69" i="178"/>
  <c r="AU65" i="178"/>
  <c r="AT49" i="178"/>
  <c r="AR48" i="178"/>
  <c r="AU33" i="178"/>
  <c r="AU32" i="178"/>
  <c r="AV32" i="178"/>
  <c r="AY35" i="178"/>
  <c r="AX29" i="178"/>
  <c r="AR64" i="178"/>
  <c r="AS63" i="178"/>
  <c r="K73" i="178"/>
  <c r="AR62" i="178"/>
  <c r="AT58" i="178"/>
  <c r="AU53" i="178"/>
  <c r="AT33" i="178"/>
  <c r="AX27" i="178"/>
  <c r="AY37" i="178"/>
  <c r="AT71" i="178"/>
  <c r="AS71" i="178"/>
  <c r="AU57" i="178"/>
  <c r="AT53" i="178"/>
  <c r="AS53" i="178"/>
  <c r="AU52" i="178"/>
  <c r="AR30" i="178"/>
  <c r="AU29" i="178"/>
  <c r="AY28" i="178"/>
  <c r="AT60" i="178"/>
  <c r="AY59" i="178"/>
  <c r="AX72" i="178"/>
  <c r="AY71" i="178"/>
  <c r="AX68" i="178"/>
  <c r="AW65" i="178"/>
  <c r="AS62" i="178"/>
  <c r="AX55" i="178"/>
  <c r="AR55" i="178"/>
  <c r="AX50" i="178"/>
  <c r="AS48" i="178"/>
  <c r="AR32" i="178"/>
  <c r="AS28" i="178"/>
  <c r="V73" i="178"/>
  <c r="AT70" i="178"/>
  <c r="AW70" i="178"/>
  <c r="AV65" i="178"/>
  <c r="AW57" i="178"/>
  <c r="AR54" i="178"/>
  <c r="AU36" i="178"/>
  <c r="AX32" i="178"/>
  <c r="AY27" i="178"/>
  <c r="AU72" i="178"/>
  <c r="AV63" i="178"/>
  <c r="AY52" i="178"/>
  <c r="AY49" i="178"/>
  <c r="AT37" i="178"/>
  <c r="AS30" i="178"/>
  <c r="AY65" i="178"/>
  <c r="AW62" i="178"/>
  <c r="AW61" i="178"/>
  <c r="AV59" i="178"/>
  <c r="AU58" i="178"/>
  <c r="AS72" i="178"/>
  <c r="AW72" i="178"/>
  <c r="AX67" i="178"/>
  <c r="AS65" i="178"/>
  <c r="AT63" i="178"/>
  <c r="AY63" i="178"/>
  <c r="AU56" i="178"/>
  <c r="AY51" i="178"/>
  <c r="AU50" i="178"/>
  <c r="AX49" i="178"/>
  <c r="AS49" i="178"/>
  <c r="AS37" i="178"/>
  <c r="AR37" i="178"/>
  <c r="AS33" i="178"/>
  <c r="AY30" i="178"/>
  <c r="AS29" i="178"/>
  <c r="AV67" i="178"/>
  <c r="AW30" i="178"/>
  <c r="AR65" i="178"/>
  <c r="AX61" i="178"/>
  <c r="AT59" i="178"/>
  <c r="AS59" i="178"/>
  <c r="AT55" i="178"/>
  <c r="AS55" i="178"/>
  <c r="AU54" i="178"/>
  <c r="AX53" i="178"/>
  <c r="AW53" i="178"/>
  <c r="AS50" i="178"/>
  <c r="AR50" i="178"/>
  <c r="AW49" i="178"/>
  <c r="AU48" i="178"/>
  <c r="AW37" i="178"/>
  <c r="AR35" i="178"/>
  <c r="AX33" i="178"/>
  <c r="AW33" i="178"/>
  <c r="AS32" i="178"/>
  <c r="AY32" i="178"/>
  <c r="AX30" i="178"/>
  <c r="AW29" i="178"/>
  <c r="AT28" i="178"/>
  <c r="AS27" i="178"/>
  <c r="Y73" i="178"/>
  <c r="AY69" i="178"/>
  <c r="AX69" i="178"/>
  <c r="AW68" i="178"/>
  <c r="AU67" i="178"/>
  <c r="AT67" i="178"/>
  <c r="AS61" i="178"/>
  <c r="AR72" i="178"/>
  <c r="AV68" i="178"/>
  <c r="AY68" i="178"/>
  <c r="AY58" i="178"/>
  <c r="AV71" i="178"/>
  <c r="AY67" i="178"/>
  <c r="AT65" i="178"/>
  <c r="AV62" i="178"/>
  <c r="AV29" i="178"/>
  <c r="AY72" i="178"/>
  <c r="AU71" i="178"/>
  <c r="AY70" i="178"/>
  <c r="AR70" i="178"/>
  <c r="AV48" i="178"/>
  <c r="AW67" i="178"/>
  <c r="W73" i="178"/>
  <c r="AV72" i="178"/>
  <c r="AX65" i="178"/>
  <c r="AS64" i="178"/>
  <c r="AV33" i="178"/>
  <c r="AU64" i="178"/>
  <c r="AT64" i="178"/>
  <c r="AW64" i="178"/>
  <c r="AY60" i="178"/>
  <c r="AS60" i="178"/>
  <c r="AR60" i="178"/>
  <c r="AU59" i="178"/>
  <c r="AW58" i="178"/>
  <c r="AX56" i="178"/>
  <c r="AS56" i="178"/>
  <c r="AR56" i="178"/>
  <c r="AY54" i="178"/>
  <c r="AV52" i="178"/>
  <c r="AU51" i="178"/>
  <c r="AY50" i="178"/>
  <c r="AR49" i="178"/>
  <c r="AT36" i="178"/>
  <c r="AS36" i="178"/>
  <c r="AU30" i="178"/>
  <c r="AT30" i="178"/>
  <c r="AW28" i="178"/>
  <c r="AU27" i="178"/>
  <c r="AW26" i="178"/>
  <c r="AX63" i="178"/>
  <c r="AR63" i="178"/>
  <c r="AW60" i="178"/>
  <c r="AW56" i="178"/>
  <c r="AW55" i="178"/>
  <c r="AV55" i="178"/>
  <c r="AX54" i="178"/>
  <c r="AV49" i="178"/>
  <c r="AX37" i="178"/>
  <c r="AR36" i="178"/>
  <c r="AV35" i="178"/>
  <c r="AU28" i="178"/>
  <c r="AX64" i="178"/>
  <c r="AW63" i="178"/>
  <c r="AU62" i="178"/>
  <c r="AT62" i="178"/>
  <c r="AV60" i="178"/>
  <c r="AX59" i="178"/>
  <c r="AR59" i="178"/>
  <c r="AY57" i="178"/>
  <c r="AS57" i="178"/>
  <c r="AR57" i="178"/>
  <c r="AW54" i="178"/>
  <c r="AV53" i="178"/>
  <c r="AV50" i="178"/>
  <c r="AX36" i="178"/>
  <c r="AW36" i="178"/>
  <c r="AT32" i="178"/>
  <c r="AY56" i="178"/>
  <c r="AX51" i="178"/>
  <c r="AW50" i="178"/>
  <c r="AX48" i="178"/>
  <c r="AU35" i="178"/>
  <c r="AT35" i="178"/>
  <c r="AR28" i="178"/>
  <c r="AV58" i="178"/>
  <c r="AU55" i="178"/>
  <c r="AV54" i="178"/>
  <c r="AY53" i="178"/>
  <c r="AT50" i="178"/>
  <c r="AV36" i="178"/>
  <c r="AW35" i="178"/>
  <c r="AX28" i="178"/>
  <c r="AW27" i="178"/>
  <c r="AY61" i="178"/>
  <c r="AV57" i="178"/>
  <c r="AW52" i="178"/>
  <c r="AV51" i="178"/>
  <c r="AW48" i="178"/>
  <c r="AY48" i="178"/>
  <c r="AW32" i="178"/>
  <c r="AV30" i="178"/>
  <c r="AX26" i="178"/>
  <c r="AW71" i="178"/>
  <c r="AV70" i="178"/>
  <c r="AV61" i="178"/>
  <c r="AW59" i="178"/>
  <c r="AT51" i="178"/>
  <c r="M73" i="178"/>
  <c r="L73" i="178"/>
  <c r="AS54" i="178"/>
  <c r="AW51" i="178"/>
  <c r="J73" i="178"/>
  <c r="K14" i="178"/>
  <c r="J12" i="178"/>
  <c r="J14" i="178"/>
  <c r="J13" i="178"/>
  <c r="K13" i="178"/>
  <c r="O13" i="178" s="1"/>
  <c r="L12" i="178"/>
  <c r="I15" i="178"/>
  <c r="L15" i="178"/>
  <c r="O15" i="178" s="1"/>
  <c r="I14" i="178"/>
  <c r="L14" i="178"/>
  <c r="AX73" i="178" l="1"/>
  <c r="AR73" i="178"/>
  <c r="O12" i="178"/>
  <c r="AT73" i="178"/>
  <c r="AU73" i="178"/>
  <c r="AS73" i="178"/>
  <c r="AY73" i="178"/>
  <c r="O14" i="178"/>
  <c r="AV73" i="178"/>
  <c r="AW73" i="178"/>
  <c r="AA25" i="48"/>
  <c r="U23" i="13"/>
  <c r="X28" i="70"/>
  <c r="AR72" i="18"/>
  <c r="AS72" i="18"/>
  <c r="AT72" i="18"/>
  <c r="AR73" i="18"/>
  <c r="AS73" i="18"/>
  <c r="AT73" i="18"/>
  <c r="AR74" i="18"/>
  <c r="AS74" i="18"/>
  <c r="AT74" i="18"/>
  <c r="AR75" i="18"/>
  <c r="AS75" i="18"/>
  <c r="AT75" i="18"/>
  <c r="AR76" i="18"/>
  <c r="AS76" i="18"/>
  <c r="AT76" i="18"/>
  <c r="AR77" i="18"/>
  <c r="AS77" i="18"/>
  <c r="AT77" i="18"/>
  <c r="AR78" i="18"/>
  <c r="AS78" i="18"/>
  <c r="AT78" i="18"/>
  <c r="AR79" i="18"/>
  <c r="AS79" i="18"/>
  <c r="AT79" i="18"/>
  <c r="AR80" i="18"/>
  <c r="AS80" i="18"/>
  <c r="AT80" i="18"/>
  <c r="AR81" i="18"/>
  <c r="AS81" i="18"/>
  <c r="AT81" i="18"/>
  <c r="AR82" i="18"/>
  <c r="AS82" i="18"/>
  <c r="AT82" i="18"/>
  <c r="AR83" i="18"/>
  <c r="AS83" i="18"/>
  <c r="AT83" i="18"/>
  <c r="AR84" i="18"/>
  <c r="AS84" i="18"/>
  <c r="AT84" i="18"/>
  <c r="AR85" i="18"/>
  <c r="AS85" i="18"/>
  <c r="AT85" i="18"/>
  <c r="AR86" i="18"/>
  <c r="AS86" i="18"/>
  <c r="AT86" i="18"/>
  <c r="AR87" i="18"/>
  <c r="AS87" i="18"/>
  <c r="AT87" i="18"/>
  <c r="AR88" i="18"/>
  <c r="AS88" i="18"/>
  <c r="AT88" i="18"/>
  <c r="AS71" i="18"/>
  <c r="AT71" i="18"/>
  <c r="AR71" i="18"/>
  <c r="AJ72" i="18"/>
  <c r="AK72" i="18"/>
  <c r="AJ73" i="18"/>
  <c r="AK73" i="18"/>
  <c r="AJ74" i="18"/>
  <c r="AK74" i="18"/>
  <c r="AJ75" i="18"/>
  <c r="AK75" i="18"/>
  <c r="AJ76" i="18"/>
  <c r="AK76" i="18"/>
  <c r="AJ77" i="18"/>
  <c r="AK77" i="18"/>
  <c r="AJ78" i="18"/>
  <c r="AK78" i="18"/>
  <c r="AJ79" i="18"/>
  <c r="AK79" i="18"/>
  <c r="AJ80" i="18"/>
  <c r="AK80" i="18"/>
  <c r="AJ81" i="18"/>
  <c r="AK81" i="18"/>
  <c r="AJ82" i="18"/>
  <c r="AK82" i="18"/>
  <c r="AJ83" i="18"/>
  <c r="AK83" i="18"/>
  <c r="AJ84" i="18"/>
  <c r="AK84" i="18"/>
  <c r="AJ85" i="18"/>
  <c r="AK85" i="18"/>
  <c r="AJ86" i="18"/>
  <c r="AK86" i="18"/>
  <c r="AJ87" i="18"/>
  <c r="AK87" i="18"/>
  <c r="AJ88" i="18"/>
  <c r="AK88" i="18"/>
  <c r="AJ71" i="18"/>
  <c r="AK71" i="18"/>
  <c r="AI72" i="18"/>
  <c r="AI73" i="18"/>
  <c r="AI74" i="18"/>
  <c r="AI75" i="18"/>
  <c r="AI76" i="18"/>
  <c r="AI77" i="18"/>
  <c r="AI78" i="18"/>
  <c r="AI79" i="18"/>
  <c r="AI80" i="18"/>
  <c r="AI81" i="18"/>
  <c r="AI82" i="18"/>
  <c r="AI83" i="18"/>
  <c r="AI84" i="18"/>
  <c r="AI85" i="18"/>
  <c r="AI86" i="18"/>
  <c r="AI87" i="18"/>
  <c r="AI88" i="18"/>
  <c r="AI71" i="18"/>
  <c r="AA72" i="18"/>
  <c r="AB72" i="18"/>
  <c r="AA73" i="18"/>
  <c r="AB73" i="18"/>
  <c r="AA74" i="18"/>
  <c r="AB74" i="18"/>
  <c r="AA75" i="18"/>
  <c r="AB75" i="18"/>
  <c r="AA76" i="18"/>
  <c r="AB76" i="18"/>
  <c r="AA77" i="18"/>
  <c r="AB77" i="18"/>
  <c r="AA78" i="18"/>
  <c r="AB78" i="18"/>
  <c r="AA79" i="18"/>
  <c r="AB79" i="18"/>
  <c r="AA80" i="18"/>
  <c r="AB80" i="18"/>
  <c r="AA81" i="18"/>
  <c r="AB81" i="18"/>
  <c r="AA82" i="18"/>
  <c r="AB82" i="18"/>
  <c r="AA83" i="18"/>
  <c r="AB83" i="18"/>
  <c r="AA84" i="18"/>
  <c r="AB84" i="18"/>
  <c r="AA85" i="18"/>
  <c r="AB85" i="18"/>
  <c r="AA86" i="18"/>
  <c r="AB86" i="18"/>
  <c r="AA87" i="18"/>
  <c r="AB87" i="18"/>
  <c r="AA88" i="18"/>
  <c r="AB88" i="18"/>
  <c r="AA71" i="18"/>
  <c r="AB71" i="18"/>
  <c r="Z72" i="18"/>
  <c r="Z73" i="18"/>
  <c r="Z74" i="18"/>
  <c r="Z75" i="18"/>
  <c r="Z76" i="18"/>
  <c r="Z77" i="18"/>
  <c r="Z78" i="18"/>
  <c r="Z79" i="18"/>
  <c r="Z80" i="18"/>
  <c r="Z81" i="18"/>
  <c r="Z82" i="18"/>
  <c r="Z83" i="18"/>
  <c r="Z84" i="18"/>
  <c r="Z85" i="18"/>
  <c r="Z86" i="18"/>
  <c r="Z87" i="18"/>
  <c r="Z88" i="18"/>
  <c r="Z71" i="18"/>
  <c r="R72" i="18"/>
  <c r="S72" i="18"/>
  <c r="R73" i="18"/>
  <c r="S73" i="18"/>
  <c r="R74" i="18"/>
  <c r="S74" i="18"/>
  <c r="R75" i="18"/>
  <c r="S75" i="18"/>
  <c r="R76" i="18"/>
  <c r="S76" i="18"/>
  <c r="R77" i="18"/>
  <c r="S77" i="18"/>
  <c r="R78" i="18"/>
  <c r="S78" i="18"/>
  <c r="R79" i="18"/>
  <c r="S79" i="18"/>
  <c r="R80" i="18"/>
  <c r="S80" i="18"/>
  <c r="R81" i="18"/>
  <c r="S81" i="18"/>
  <c r="R82" i="18"/>
  <c r="S82" i="18"/>
  <c r="R83" i="18"/>
  <c r="S83" i="18"/>
  <c r="R84" i="18"/>
  <c r="S84" i="18"/>
  <c r="R85" i="18"/>
  <c r="S85" i="18"/>
  <c r="R86" i="18"/>
  <c r="S86" i="18"/>
  <c r="R87" i="18"/>
  <c r="S87" i="18"/>
  <c r="R88" i="18"/>
  <c r="S88" i="18"/>
  <c r="R71" i="18"/>
  <c r="S71" i="18"/>
  <c r="Q72" i="18"/>
  <c r="Q73" i="18"/>
  <c r="Q74" i="18"/>
  <c r="Q75" i="18"/>
  <c r="Q76" i="18"/>
  <c r="Q77" i="18"/>
  <c r="Q78" i="18"/>
  <c r="Q79" i="18"/>
  <c r="Q80" i="18"/>
  <c r="Q81" i="18"/>
  <c r="Q82" i="18"/>
  <c r="Q83" i="18"/>
  <c r="Q84" i="18"/>
  <c r="Q85" i="18"/>
  <c r="Q86" i="18"/>
  <c r="Q87" i="18"/>
  <c r="Q88" i="18"/>
  <c r="Q71" i="18"/>
  <c r="I72" i="18"/>
  <c r="J72" i="18"/>
  <c r="I73" i="18"/>
  <c r="J73" i="18"/>
  <c r="I74" i="18"/>
  <c r="J74" i="18"/>
  <c r="I75" i="18"/>
  <c r="J75" i="18"/>
  <c r="I76" i="18"/>
  <c r="J76" i="18"/>
  <c r="I77" i="18"/>
  <c r="J77" i="18"/>
  <c r="I78" i="18"/>
  <c r="J78" i="18"/>
  <c r="I79" i="18"/>
  <c r="J79" i="18"/>
  <c r="I80" i="18"/>
  <c r="J80" i="18"/>
  <c r="I81" i="18"/>
  <c r="J81" i="18"/>
  <c r="I82" i="18"/>
  <c r="J82" i="18"/>
  <c r="I83" i="18"/>
  <c r="J83" i="18"/>
  <c r="I84" i="18"/>
  <c r="J84" i="18"/>
  <c r="I85" i="18"/>
  <c r="J85" i="18"/>
  <c r="I86" i="18"/>
  <c r="J86" i="18"/>
  <c r="I87" i="18"/>
  <c r="J87" i="18"/>
  <c r="I88" i="18"/>
  <c r="J88" i="18"/>
  <c r="I71" i="18"/>
  <c r="J71" i="18"/>
  <c r="H72" i="18"/>
  <c r="H73" i="18"/>
  <c r="H74" i="18"/>
  <c r="H75" i="18"/>
  <c r="H76" i="18"/>
  <c r="H77" i="18"/>
  <c r="H78" i="18"/>
  <c r="H79" i="18"/>
  <c r="H80" i="18"/>
  <c r="H81" i="18"/>
  <c r="H82" i="18"/>
  <c r="H83" i="18"/>
  <c r="H84" i="18"/>
  <c r="H85" i="18"/>
  <c r="H86" i="18"/>
  <c r="H87" i="18"/>
  <c r="H88" i="18"/>
  <c r="H71" i="18"/>
  <c r="AS64" i="18"/>
  <c r="AT64" i="18"/>
  <c r="AS65" i="18"/>
  <c r="AT65" i="18"/>
  <c r="AS66" i="18"/>
  <c r="AT66" i="18"/>
  <c r="AS63" i="18"/>
  <c r="AT63" i="18"/>
  <c r="AR64" i="18"/>
  <c r="AR65" i="18"/>
  <c r="AR66" i="18"/>
  <c r="AR63" i="18"/>
  <c r="AI64" i="18"/>
  <c r="AJ64" i="18"/>
  <c r="AK64" i="18"/>
  <c r="AI65" i="18"/>
  <c r="AJ65" i="18"/>
  <c r="AK65" i="18"/>
  <c r="AI66" i="18"/>
  <c r="AJ66" i="18"/>
  <c r="AK66" i="18"/>
  <c r="AJ63" i="18"/>
  <c r="AK63" i="18"/>
  <c r="AI63" i="18"/>
  <c r="Z64" i="18"/>
  <c r="AA64" i="18"/>
  <c r="AB64" i="18"/>
  <c r="Z65" i="18"/>
  <c r="AA65" i="18"/>
  <c r="AB65" i="18"/>
  <c r="Z66" i="18"/>
  <c r="AA66" i="18"/>
  <c r="AB66" i="18"/>
  <c r="AA63" i="18"/>
  <c r="AB63" i="18"/>
  <c r="Z63" i="18"/>
  <c r="Q64" i="18"/>
  <c r="R64" i="18"/>
  <c r="S64" i="18"/>
  <c r="Q65" i="18"/>
  <c r="R65" i="18"/>
  <c r="S65" i="18"/>
  <c r="Q66" i="18"/>
  <c r="R66" i="18"/>
  <c r="S66" i="18"/>
  <c r="R63" i="18"/>
  <c r="S63" i="18"/>
  <c r="Q63" i="18"/>
  <c r="H64" i="18"/>
  <c r="I64" i="18"/>
  <c r="J64" i="18"/>
  <c r="H65" i="18"/>
  <c r="I65" i="18"/>
  <c r="J65" i="18"/>
  <c r="H66" i="18"/>
  <c r="I66" i="18"/>
  <c r="J66" i="18"/>
  <c r="I63" i="18"/>
  <c r="J63" i="18"/>
  <c r="H63" i="18"/>
  <c r="BL72" i="18" l="1"/>
  <c r="BI72" i="18"/>
  <c r="AS69" i="18"/>
  <c r="AT69" i="18"/>
  <c r="AS68" i="18"/>
  <c r="AT68" i="18"/>
  <c r="AR69" i="18"/>
  <c r="AR68" i="18"/>
  <c r="AI69" i="18"/>
  <c r="AJ69" i="18"/>
  <c r="AK69" i="18"/>
  <c r="AJ68" i="18"/>
  <c r="AK68" i="18"/>
  <c r="AI68" i="18"/>
  <c r="Z69" i="18"/>
  <c r="AA69" i="18"/>
  <c r="AB69" i="18"/>
  <c r="AA68" i="18"/>
  <c r="AB68" i="18"/>
  <c r="Z68" i="18"/>
  <c r="Q69" i="18"/>
  <c r="R69" i="18"/>
  <c r="S69" i="18"/>
  <c r="R68" i="18"/>
  <c r="S68" i="18"/>
  <c r="Q68" i="18"/>
  <c r="H69" i="18"/>
  <c r="I69" i="18"/>
  <c r="J69" i="18"/>
  <c r="I68" i="18"/>
  <c r="J68" i="18"/>
  <c r="H68" i="18"/>
  <c r="R92" i="172"/>
  <c r="R89" i="172"/>
  <c r="R96" i="172"/>
  <c r="S96" i="172"/>
  <c r="T96" i="172"/>
  <c r="U96" i="172"/>
  <c r="V96" i="172"/>
  <c r="W96" i="172"/>
  <c r="X96" i="172"/>
  <c r="Y96" i="172"/>
  <c r="Z96" i="172"/>
  <c r="AA96" i="172"/>
  <c r="S92" i="172"/>
  <c r="T92" i="172"/>
  <c r="U92" i="172"/>
  <c r="V92" i="172"/>
  <c r="W92" i="172"/>
  <c r="X92" i="172"/>
  <c r="Y92" i="172"/>
  <c r="Z92" i="172"/>
  <c r="AA92" i="172"/>
  <c r="R93" i="172"/>
  <c r="S93" i="172"/>
  <c r="T93" i="172"/>
  <c r="U93" i="172"/>
  <c r="V93" i="172"/>
  <c r="W93" i="172"/>
  <c r="X93" i="172"/>
  <c r="Y93" i="172"/>
  <c r="Z93" i="172"/>
  <c r="AA93" i="172"/>
  <c r="R94" i="172"/>
  <c r="S94" i="172"/>
  <c r="T94" i="172"/>
  <c r="U94" i="172"/>
  <c r="V94" i="172"/>
  <c r="W94" i="172"/>
  <c r="X94" i="172"/>
  <c r="Y94" i="172"/>
  <c r="Z94" i="172"/>
  <c r="AA94" i="172"/>
  <c r="R95" i="172"/>
  <c r="S95" i="172"/>
  <c r="T95" i="172"/>
  <c r="U95" i="172"/>
  <c r="V95" i="172"/>
  <c r="W95" i="172"/>
  <c r="X95" i="172"/>
  <c r="Y95" i="172"/>
  <c r="Z95" i="172"/>
  <c r="AA95" i="172"/>
  <c r="R90" i="172"/>
  <c r="S89" i="172"/>
  <c r="T89" i="172"/>
  <c r="U89" i="172"/>
  <c r="V89" i="172"/>
  <c r="W89" i="172"/>
  <c r="X89" i="172"/>
  <c r="Y89" i="172"/>
  <c r="Z89" i="172"/>
  <c r="AA89" i="172"/>
  <c r="S90" i="172"/>
  <c r="T90" i="172"/>
  <c r="U90" i="172"/>
  <c r="V90" i="172"/>
  <c r="W90" i="172"/>
  <c r="X90" i="172"/>
  <c r="Y90" i="172"/>
  <c r="Z90" i="172"/>
  <c r="AA90" i="172"/>
  <c r="R91" i="172"/>
  <c r="S91" i="172"/>
  <c r="T91" i="172"/>
  <c r="U91" i="172"/>
  <c r="V91" i="172"/>
  <c r="W91" i="172"/>
  <c r="X91" i="172"/>
  <c r="Y91" i="172"/>
  <c r="Z91" i="172"/>
  <c r="AA91" i="172"/>
  <c r="S89" i="19"/>
  <c r="T89" i="19"/>
  <c r="U89" i="19"/>
  <c r="V89" i="19"/>
  <c r="W89" i="19"/>
  <c r="X89" i="19"/>
  <c r="Y89" i="19"/>
  <c r="Z89" i="19"/>
  <c r="AA89" i="19"/>
  <c r="AB89" i="19"/>
  <c r="U90" i="19"/>
  <c r="V90" i="19"/>
  <c r="W90" i="19"/>
  <c r="X90" i="19"/>
  <c r="Y90" i="19"/>
  <c r="Z90" i="19"/>
  <c r="AA90" i="19"/>
  <c r="AB90" i="19"/>
  <c r="U93" i="19"/>
  <c r="V93" i="19"/>
  <c r="W93" i="19"/>
  <c r="X93" i="19"/>
  <c r="Y93" i="19"/>
  <c r="Z93" i="19"/>
  <c r="AA93" i="19"/>
  <c r="AB93" i="19"/>
  <c r="Y94" i="19"/>
  <c r="Z94" i="19"/>
  <c r="AA94" i="19"/>
  <c r="AB94" i="19"/>
  <c r="U86" i="19"/>
  <c r="V86" i="19"/>
  <c r="W86" i="19"/>
  <c r="X86" i="19"/>
  <c r="Y86" i="19"/>
  <c r="Z86" i="19"/>
  <c r="AA86" i="19"/>
  <c r="AB86" i="19"/>
  <c r="S87" i="19"/>
  <c r="T87" i="19"/>
  <c r="U87" i="19"/>
  <c r="V87" i="19"/>
  <c r="W87" i="19"/>
  <c r="X87" i="19"/>
  <c r="Y87" i="19"/>
  <c r="Z87" i="19"/>
  <c r="AA87" i="19"/>
  <c r="AB87" i="19"/>
  <c r="S88" i="19"/>
  <c r="T88" i="19"/>
  <c r="U88" i="19"/>
  <c r="V88" i="19"/>
  <c r="W88" i="19"/>
  <c r="X88" i="19"/>
  <c r="Y88" i="19"/>
  <c r="Z88" i="19"/>
  <c r="AA88" i="19"/>
  <c r="AB88" i="19"/>
  <c r="T85" i="19"/>
  <c r="AE85" i="19" s="1"/>
  <c r="U85" i="19"/>
  <c r="V85" i="19"/>
  <c r="W85" i="19"/>
  <c r="X85" i="19"/>
  <c r="Y85" i="19"/>
  <c r="Z85" i="19"/>
  <c r="AA85" i="19"/>
  <c r="AB85" i="19"/>
  <c r="AD89" i="172" l="1"/>
  <c r="AC96" i="172"/>
  <c r="AF89" i="172"/>
  <c r="AG95" i="172"/>
  <c r="AC95" i="172"/>
  <c r="AD94" i="172"/>
  <c r="AE93" i="172"/>
  <c r="AE89" i="172"/>
  <c r="AG88" i="19"/>
  <c r="AE91" i="172"/>
  <c r="AE90" i="172"/>
  <c r="AI90" i="19"/>
  <c r="AH94" i="19"/>
  <c r="AF93" i="19"/>
  <c r="AF90" i="19"/>
  <c r="AF89" i="19"/>
  <c r="AG85" i="19"/>
  <c r="AH87" i="19"/>
  <c r="AI86" i="19"/>
  <c r="AI89" i="19"/>
  <c r="AD90" i="172"/>
  <c r="AF95" i="172"/>
  <c r="AG94" i="172"/>
  <c r="AC94" i="172"/>
  <c r="AD93" i="172"/>
  <c r="AE92" i="172"/>
  <c r="AG96" i="172"/>
  <c r="AG90" i="172"/>
  <c r="AC90" i="172"/>
  <c r="AE95" i="172"/>
  <c r="AF94" i="172"/>
  <c r="AG93" i="172"/>
  <c r="AC93" i="172"/>
  <c r="AD92" i="172"/>
  <c r="AF96" i="172"/>
  <c r="AE96" i="172"/>
  <c r="AD91" i="172"/>
  <c r="AF92" i="172"/>
  <c r="AG91" i="172"/>
  <c r="AC91" i="172"/>
  <c r="AD96" i="172"/>
  <c r="AF91" i="172"/>
  <c r="AF90" i="172"/>
  <c r="AG89" i="172"/>
  <c r="AC89" i="172"/>
  <c r="AD95" i="172"/>
  <c r="AE94" i="172"/>
  <c r="AF93" i="172"/>
  <c r="AG92" i="172"/>
  <c r="AC92" i="172"/>
  <c r="AI85" i="19"/>
  <c r="AH93" i="19"/>
  <c r="AH90" i="19"/>
  <c r="AH89" i="19"/>
  <c r="AF88" i="19"/>
  <c r="AI94" i="19"/>
  <c r="AG93" i="19"/>
  <c r="AG90" i="19"/>
  <c r="AG89" i="19"/>
  <c r="AG87" i="19"/>
  <c r="AH86" i="19"/>
  <c r="AI93" i="19"/>
  <c r="AE89" i="19"/>
  <c r="AI88" i="19"/>
  <c r="AF87" i="19"/>
  <c r="AH88" i="19"/>
  <c r="AI87" i="19"/>
  <c r="AE87" i="19"/>
  <c r="AF86" i="19"/>
  <c r="AE88" i="19"/>
  <c r="AG86" i="19"/>
  <c r="AH85" i="19"/>
  <c r="AF85" i="19"/>
  <c r="S88" i="84" l="1"/>
  <c r="T88" i="84"/>
  <c r="U88" i="84"/>
  <c r="V88" i="84"/>
  <c r="W88" i="84"/>
  <c r="X88" i="84"/>
  <c r="Y88" i="84"/>
  <c r="Z88" i="84"/>
  <c r="AA88" i="84"/>
  <c r="AB88" i="84"/>
  <c r="S89" i="84"/>
  <c r="T89" i="84"/>
  <c r="U89" i="84"/>
  <c r="V89" i="84"/>
  <c r="X89" i="84"/>
  <c r="Y89" i="84"/>
  <c r="Z89" i="84"/>
  <c r="AA89" i="84"/>
  <c r="AB89" i="84"/>
  <c r="U90" i="84"/>
  <c r="V90" i="84"/>
  <c r="W90" i="84"/>
  <c r="X90" i="84"/>
  <c r="Y90" i="84"/>
  <c r="Z90" i="84"/>
  <c r="AA90" i="84"/>
  <c r="AB90" i="84"/>
  <c r="S93" i="84"/>
  <c r="T93" i="84"/>
  <c r="U93" i="84"/>
  <c r="V93" i="84"/>
  <c r="W93" i="84"/>
  <c r="X93" i="84"/>
  <c r="Y93" i="84"/>
  <c r="Z93" i="84"/>
  <c r="AA93" i="84"/>
  <c r="AB93" i="84"/>
  <c r="W94" i="84"/>
  <c r="X94" i="84"/>
  <c r="Y94" i="84"/>
  <c r="Z94" i="84"/>
  <c r="AA94" i="84"/>
  <c r="AB94" i="84"/>
  <c r="S85" i="84"/>
  <c r="T85" i="84"/>
  <c r="U85" i="84"/>
  <c r="V85" i="84"/>
  <c r="W85" i="84"/>
  <c r="X85" i="84"/>
  <c r="Y85" i="84"/>
  <c r="Z85" i="84"/>
  <c r="AA85" i="84"/>
  <c r="AB85" i="84"/>
  <c r="U86" i="84"/>
  <c r="V86" i="84"/>
  <c r="W86" i="84"/>
  <c r="X86" i="84"/>
  <c r="Y86" i="84"/>
  <c r="Z86" i="84"/>
  <c r="AA86" i="84"/>
  <c r="AB86" i="84"/>
  <c r="T87" i="84"/>
  <c r="U87" i="84"/>
  <c r="V87" i="84"/>
  <c r="W87" i="84"/>
  <c r="X87" i="84"/>
  <c r="Y87" i="84"/>
  <c r="Z87" i="84"/>
  <c r="AA87" i="84"/>
  <c r="AB87" i="84"/>
  <c r="AC118" i="17"/>
  <c r="AA118" i="17"/>
  <c r="Y118" i="17"/>
  <c r="W118" i="17"/>
  <c r="AC27" i="13"/>
  <c r="AE24" i="13"/>
  <c r="AF24" i="13"/>
  <c r="AE25" i="13"/>
  <c r="AF25" i="13"/>
  <c r="AE26" i="13"/>
  <c r="AF26" i="13"/>
  <c r="AE27" i="13"/>
  <c r="AF27" i="13"/>
  <c r="AE23" i="13"/>
  <c r="AF23" i="13"/>
  <c r="AD24" i="13"/>
  <c r="AD25" i="13"/>
  <c r="AD26" i="13"/>
  <c r="AD27" i="13"/>
  <c r="AD23" i="13"/>
  <c r="AC24" i="13"/>
  <c r="AC25" i="13"/>
  <c r="AC26" i="13"/>
  <c r="AC23" i="13"/>
  <c r="AC29" i="13"/>
  <c r="AC139" i="17"/>
  <c r="AA139" i="17"/>
  <c r="X139" i="17"/>
  <c r="W139" i="17"/>
  <c r="T139" i="17"/>
  <c r="AC98" i="17"/>
  <c r="Z98" i="17"/>
  <c r="W98" i="17"/>
  <c r="V98" i="17"/>
  <c r="T98" i="17"/>
  <c r="T30" i="17"/>
  <c r="U30" i="17"/>
  <c r="AC30" i="17"/>
  <c r="Z30" i="17"/>
  <c r="Y30" i="17"/>
  <c r="V30" i="17"/>
  <c r="P163" i="176"/>
  <c r="Q163" i="176"/>
  <c r="R163" i="176"/>
  <c r="S163" i="176"/>
  <c r="Z163" i="176" s="1"/>
  <c r="T163" i="176"/>
  <c r="U163" i="176"/>
  <c r="V163" i="176"/>
  <c r="W163" i="176"/>
  <c r="P164" i="176"/>
  <c r="Q164" i="176"/>
  <c r="R164" i="176"/>
  <c r="S164" i="176"/>
  <c r="Z164" i="176" s="1"/>
  <c r="T164" i="176"/>
  <c r="U164" i="176"/>
  <c r="V164" i="176"/>
  <c r="W164" i="176"/>
  <c r="P165" i="176"/>
  <c r="Q165" i="176"/>
  <c r="R165" i="176"/>
  <c r="S165" i="176"/>
  <c r="Z165" i="176" s="1"/>
  <c r="T165" i="176"/>
  <c r="U165" i="176"/>
  <c r="V165" i="176"/>
  <c r="W165" i="176"/>
  <c r="P166" i="176"/>
  <c r="Q166" i="176"/>
  <c r="R166" i="176"/>
  <c r="S166" i="176"/>
  <c r="Z166" i="176" s="1"/>
  <c r="T166" i="176"/>
  <c r="U166" i="176"/>
  <c r="V166" i="176"/>
  <c r="W166" i="176"/>
  <c r="P167" i="176"/>
  <c r="Q167" i="176"/>
  <c r="R167" i="176"/>
  <c r="S167" i="176"/>
  <c r="Z167" i="176" s="1"/>
  <c r="T167" i="176"/>
  <c r="U167" i="176"/>
  <c r="V167" i="176"/>
  <c r="W167" i="176"/>
  <c r="P168" i="176"/>
  <c r="Q168" i="176"/>
  <c r="R168" i="176"/>
  <c r="S168" i="176"/>
  <c r="Z168" i="176" s="1"/>
  <c r="T168" i="176"/>
  <c r="U168" i="176"/>
  <c r="V168" i="176"/>
  <c r="W168" i="176"/>
  <c r="P117" i="176"/>
  <c r="Q117" i="176"/>
  <c r="R117" i="176"/>
  <c r="S117" i="176"/>
  <c r="Z117" i="176" s="1"/>
  <c r="T117" i="176"/>
  <c r="U117" i="176"/>
  <c r="V117" i="176"/>
  <c r="W117" i="176"/>
  <c r="P118" i="176"/>
  <c r="Q118" i="176"/>
  <c r="R118" i="176"/>
  <c r="S118" i="176"/>
  <c r="Z118" i="176" s="1"/>
  <c r="T118" i="176"/>
  <c r="U118" i="176"/>
  <c r="V118" i="176"/>
  <c r="W118" i="176"/>
  <c r="P119" i="176"/>
  <c r="Q119" i="176"/>
  <c r="R119" i="176"/>
  <c r="S119" i="176"/>
  <c r="Z119" i="176" s="1"/>
  <c r="T119" i="176"/>
  <c r="U119" i="176"/>
  <c r="V119" i="176"/>
  <c r="W119" i="176"/>
  <c r="P120" i="176"/>
  <c r="Q120" i="176"/>
  <c r="R120" i="176"/>
  <c r="S120" i="176"/>
  <c r="Z120" i="176" s="1"/>
  <c r="T120" i="176"/>
  <c r="U120" i="176"/>
  <c r="V120" i="176"/>
  <c r="W120" i="176"/>
  <c r="AB120" i="176" s="1"/>
  <c r="P121" i="176"/>
  <c r="Q121" i="176"/>
  <c r="R121" i="176"/>
  <c r="S121" i="176"/>
  <c r="Z121" i="176" s="1"/>
  <c r="T121" i="176"/>
  <c r="U121" i="176"/>
  <c r="V121" i="176"/>
  <c r="W121" i="176"/>
  <c r="AB121" i="176" s="1"/>
  <c r="P122" i="176"/>
  <c r="Q122" i="176"/>
  <c r="R122" i="176"/>
  <c r="S122" i="176"/>
  <c r="Z122" i="176" s="1"/>
  <c r="T122" i="176"/>
  <c r="U122" i="176"/>
  <c r="V122" i="176"/>
  <c r="W122" i="176"/>
  <c r="AB122" i="176" s="1"/>
  <c r="P59" i="176"/>
  <c r="Q59" i="176"/>
  <c r="R59" i="176"/>
  <c r="S59" i="176"/>
  <c r="T59" i="176"/>
  <c r="U59" i="176"/>
  <c r="V59" i="176"/>
  <c r="W59" i="176"/>
  <c r="AB59" i="176" s="1"/>
  <c r="P60" i="176"/>
  <c r="Q60" i="176"/>
  <c r="R60" i="176"/>
  <c r="S60" i="176"/>
  <c r="Z60" i="176" s="1"/>
  <c r="T60" i="176"/>
  <c r="U60" i="176"/>
  <c r="V60" i="176"/>
  <c r="W60" i="176"/>
  <c r="P61" i="176"/>
  <c r="Q61" i="176"/>
  <c r="R61" i="176"/>
  <c r="S61" i="176"/>
  <c r="Z61" i="176" s="1"/>
  <c r="T61" i="176"/>
  <c r="U61" i="176"/>
  <c r="V61" i="176"/>
  <c r="W61" i="176"/>
  <c r="AB61" i="176" s="1"/>
  <c r="P62" i="176"/>
  <c r="Q62" i="176"/>
  <c r="R62" i="176"/>
  <c r="S62" i="176"/>
  <c r="Z62" i="176" s="1"/>
  <c r="T62" i="176"/>
  <c r="U62" i="176"/>
  <c r="V62" i="176"/>
  <c r="W62" i="176"/>
  <c r="P63" i="176"/>
  <c r="Q63" i="176"/>
  <c r="R63" i="176"/>
  <c r="S63" i="176"/>
  <c r="Z63" i="176" s="1"/>
  <c r="T63" i="176"/>
  <c r="U63" i="176"/>
  <c r="V63" i="176"/>
  <c r="W63" i="176"/>
  <c r="AB63" i="176" s="1"/>
  <c r="P64" i="176"/>
  <c r="Q64" i="176"/>
  <c r="R64" i="176"/>
  <c r="S64" i="176"/>
  <c r="Z64" i="176" s="1"/>
  <c r="T64" i="176"/>
  <c r="U64" i="176"/>
  <c r="V64" i="176"/>
  <c r="W64" i="176"/>
  <c r="P65" i="176"/>
  <c r="Q65" i="176"/>
  <c r="R65" i="176"/>
  <c r="S65" i="176"/>
  <c r="Z65" i="176" s="1"/>
  <c r="T65" i="176"/>
  <c r="U65" i="176"/>
  <c r="V65" i="176"/>
  <c r="W65" i="176"/>
  <c r="P66" i="176"/>
  <c r="Q66" i="176"/>
  <c r="R66" i="176"/>
  <c r="S66" i="176"/>
  <c r="Z66" i="176" s="1"/>
  <c r="T66" i="176"/>
  <c r="U66" i="176"/>
  <c r="V66" i="176"/>
  <c r="W66" i="176"/>
  <c r="P67" i="176"/>
  <c r="Q67" i="176"/>
  <c r="R67" i="176"/>
  <c r="S67" i="176"/>
  <c r="Z67" i="176" s="1"/>
  <c r="T67" i="176"/>
  <c r="U67" i="176"/>
  <c r="V67" i="176"/>
  <c r="W67" i="176"/>
  <c r="AB67" i="176" s="1"/>
  <c r="P68" i="176"/>
  <c r="Q68" i="176"/>
  <c r="R68" i="176"/>
  <c r="S68" i="176"/>
  <c r="Z68" i="176" s="1"/>
  <c r="T68" i="176"/>
  <c r="U68" i="176"/>
  <c r="V68" i="176"/>
  <c r="W68" i="176"/>
  <c r="T110" i="174"/>
  <c r="U110" i="174"/>
  <c r="V110" i="174"/>
  <c r="W110" i="174"/>
  <c r="X110" i="174"/>
  <c r="Y110" i="174"/>
  <c r="Z110" i="174"/>
  <c r="AA110" i="174"/>
  <c r="AI110" i="174" s="1"/>
  <c r="AB110" i="174"/>
  <c r="AC110" i="174"/>
  <c r="T111" i="174"/>
  <c r="U111" i="174"/>
  <c r="V111" i="174"/>
  <c r="W111" i="174"/>
  <c r="X111" i="174"/>
  <c r="Y111" i="174"/>
  <c r="AH111" i="174" s="1"/>
  <c r="Z111" i="174"/>
  <c r="AA111" i="174"/>
  <c r="AB111" i="174"/>
  <c r="AC111" i="174"/>
  <c r="T112" i="174"/>
  <c r="U112" i="174"/>
  <c r="V112" i="174"/>
  <c r="W112" i="174"/>
  <c r="AG112" i="174" s="1"/>
  <c r="X112" i="174"/>
  <c r="Y112" i="174"/>
  <c r="Z112" i="174"/>
  <c r="AA112" i="174"/>
  <c r="AB112" i="174"/>
  <c r="AC112" i="174"/>
  <c r="T113" i="174"/>
  <c r="U113" i="174"/>
  <c r="AF113" i="174" s="1"/>
  <c r="V113" i="174"/>
  <c r="W113" i="174"/>
  <c r="X113" i="174"/>
  <c r="Y113" i="174"/>
  <c r="Z113" i="174"/>
  <c r="AA113" i="174"/>
  <c r="AB113" i="174"/>
  <c r="AC113" i="174"/>
  <c r="AJ113" i="174" s="1"/>
  <c r="T114" i="174"/>
  <c r="U114" i="174"/>
  <c r="V114" i="174"/>
  <c r="W114" i="174"/>
  <c r="X114" i="174"/>
  <c r="Y114" i="174"/>
  <c r="Z114" i="174"/>
  <c r="AA114" i="174"/>
  <c r="AI114" i="174" s="1"/>
  <c r="AB114" i="174"/>
  <c r="AC114" i="174"/>
  <c r="T115" i="174"/>
  <c r="U115" i="174"/>
  <c r="V115" i="174"/>
  <c r="W115" i="174"/>
  <c r="X115" i="174"/>
  <c r="Y115" i="174"/>
  <c r="AH115" i="174" s="1"/>
  <c r="Z115" i="174"/>
  <c r="AA115" i="174"/>
  <c r="AB115" i="174"/>
  <c r="AC115" i="174"/>
  <c r="T116" i="174"/>
  <c r="U116" i="174"/>
  <c r="V116" i="174"/>
  <c r="W116" i="174"/>
  <c r="AG116" i="174" s="1"/>
  <c r="X116" i="174"/>
  <c r="Y116" i="174"/>
  <c r="Z116" i="174"/>
  <c r="AA116" i="174"/>
  <c r="AB116" i="174"/>
  <c r="AC116" i="174"/>
  <c r="T117" i="174"/>
  <c r="U117" i="174"/>
  <c r="AF117" i="174" s="1"/>
  <c r="V117" i="174"/>
  <c r="W117" i="174"/>
  <c r="X117" i="174"/>
  <c r="Y117" i="174"/>
  <c r="Z117" i="174"/>
  <c r="AA117" i="174"/>
  <c r="AB117" i="174"/>
  <c r="AC117" i="174"/>
  <c r="AJ117" i="174" s="1"/>
  <c r="T159" i="174"/>
  <c r="U159" i="174"/>
  <c r="V159" i="174"/>
  <c r="W159" i="174"/>
  <c r="X159" i="174"/>
  <c r="Y159" i="174"/>
  <c r="Z159" i="174"/>
  <c r="AA159" i="174"/>
  <c r="AI159" i="174" s="1"/>
  <c r="AB159" i="174"/>
  <c r="AC159" i="174"/>
  <c r="T118" i="174"/>
  <c r="U118" i="174"/>
  <c r="V118" i="174"/>
  <c r="W118" i="174"/>
  <c r="X118" i="174"/>
  <c r="Y118" i="174"/>
  <c r="AH118" i="174" s="1"/>
  <c r="Z118" i="174"/>
  <c r="AA118" i="174"/>
  <c r="AB118" i="174"/>
  <c r="AC118" i="174"/>
  <c r="T119" i="174"/>
  <c r="U119" i="174"/>
  <c r="V119" i="174"/>
  <c r="W119" i="174"/>
  <c r="AG119" i="174" s="1"/>
  <c r="X119" i="174"/>
  <c r="Y119" i="174"/>
  <c r="Z119" i="174"/>
  <c r="AA119" i="174"/>
  <c r="AB119" i="174"/>
  <c r="AC119" i="174"/>
  <c r="T120" i="174"/>
  <c r="U120" i="174"/>
  <c r="AF120" i="174" s="1"/>
  <c r="V120" i="174"/>
  <c r="W120" i="174"/>
  <c r="X120" i="174"/>
  <c r="Y120" i="174"/>
  <c r="Z120" i="174"/>
  <c r="AA120" i="174"/>
  <c r="AB120" i="174"/>
  <c r="AC120" i="174"/>
  <c r="AJ120" i="174" s="1"/>
  <c r="T121" i="174"/>
  <c r="U121" i="174"/>
  <c r="V121" i="174"/>
  <c r="W121" i="174"/>
  <c r="X121" i="174"/>
  <c r="Y121" i="174"/>
  <c r="Z121" i="174"/>
  <c r="AA121" i="174"/>
  <c r="AI121" i="174" s="1"/>
  <c r="AB121" i="174"/>
  <c r="AC121" i="174"/>
  <c r="T122" i="174"/>
  <c r="U122" i="174"/>
  <c r="V122" i="174"/>
  <c r="W122" i="174"/>
  <c r="X122" i="174"/>
  <c r="Y122" i="174"/>
  <c r="AH122" i="174" s="1"/>
  <c r="Z122" i="174"/>
  <c r="AA122" i="174"/>
  <c r="AB122" i="174"/>
  <c r="AC122" i="174"/>
  <c r="T123" i="174"/>
  <c r="U123" i="174"/>
  <c r="V123" i="174"/>
  <c r="W123" i="174"/>
  <c r="AG123" i="174" s="1"/>
  <c r="X123" i="174"/>
  <c r="Y123" i="174"/>
  <c r="Z123" i="174"/>
  <c r="AA123" i="174"/>
  <c r="AB123" i="174"/>
  <c r="AC123" i="174"/>
  <c r="T68" i="174"/>
  <c r="U68" i="174"/>
  <c r="AF68" i="174" s="1"/>
  <c r="V68" i="174"/>
  <c r="W68" i="174"/>
  <c r="X68" i="174"/>
  <c r="Y68" i="174"/>
  <c r="Z68" i="174"/>
  <c r="AA68" i="174"/>
  <c r="AB68" i="174"/>
  <c r="AC68" i="174"/>
  <c r="AJ68" i="174" s="1"/>
  <c r="T69" i="174"/>
  <c r="U69" i="174"/>
  <c r="V69" i="174"/>
  <c r="W69" i="174"/>
  <c r="X69" i="174"/>
  <c r="Y69" i="174"/>
  <c r="Z69" i="174"/>
  <c r="AA69" i="174"/>
  <c r="AI69" i="174" s="1"/>
  <c r="AB69" i="174"/>
  <c r="AC69" i="174"/>
  <c r="T65" i="174"/>
  <c r="U65" i="174"/>
  <c r="V65" i="174"/>
  <c r="W65" i="174"/>
  <c r="X65" i="174"/>
  <c r="Y65" i="174"/>
  <c r="AH65" i="174" s="1"/>
  <c r="Z65" i="174"/>
  <c r="AA65" i="174"/>
  <c r="AB65" i="174"/>
  <c r="AC65" i="174"/>
  <c r="T61" i="174"/>
  <c r="U61" i="174"/>
  <c r="V61" i="174"/>
  <c r="W61" i="174"/>
  <c r="AG61" i="174" s="1"/>
  <c r="X61" i="174"/>
  <c r="Y61" i="174"/>
  <c r="Z61" i="174"/>
  <c r="AA61" i="174"/>
  <c r="AB61" i="174"/>
  <c r="AC61" i="174"/>
  <c r="T58" i="174"/>
  <c r="U58" i="174"/>
  <c r="AF58" i="174" s="1"/>
  <c r="V58" i="174"/>
  <c r="W58" i="174"/>
  <c r="X58" i="174"/>
  <c r="Y58" i="174"/>
  <c r="Z58" i="174"/>
  <c r="AA58" i="174"/>
  <c r="AB58" i="174"/>
  <c r="AC58" i="174"/>
  <c r="AJ58" i="174" s="1"/>
  <c r="T56" i="174"/>
  <c r="U56" i="174"/>
  <c r="V56" i="174"/>
  <c r="W56" i="174"/>
  <c r="X56" i="174"/>
  <c r="Y56" i="174"/>
  <c r="Z56" i="174"/>
  <c r="AA56" i="174"/>
  <c r="AI56" i="174" s="1"/>
  <c r="AB56" i="174"/>
  <c r="AC56" i="174"/>
  <c r="T34" i="174"/>
  <c r="U34" i="174"/>
  <c r="V34" i="174"/>
  <c r="W34" i="174"/>
  <c r="X34" i="174"/>
  <c r="Y34" i="174"/>
  <c r="AH34" i="174" s="1"/>
  <c r="Z34" i="174"/>
  <c r="AA34" i="174"/>
  <c r="AB34" i="174"/>
  <c r="AC34" i="174"/>
  <c r="T31" i="174"/>
  <c r="U31" i="174"/>
  <c r="V31" i="174"/>
  <c r="W31" i="174"/>
  <c r="AG31" i="174" s="1"/>
  <c r="X31" i="174"/>
  <c r="Y31" i="174"/>
  <c r="Z31" i="174"/>
  <c r="AA31" i="174"/>
  <c r="AB31" i="174"/>
  <c r="AC31" i="174"/>
  <c r="T24" i="174"/>
  <c r="U24" i="174"/>
  <c r="V24" i="174"/>
  <c r="W24" i="174"/>
  <c r="X24" i="174"/>
  <c r="Y24" i="174"/>
  <c r="Z24" i="174"/>
  <c r="AA24" i="174"/>
  <c r="AB24" i="174"/>
  <c r="AC24" i="174"/>
  <c r="T22" i="174"/>
  <c r="U22" i="174"/>
  <c r="V22" i="174"/>
  <c r="W22" i="174"/>
  <c r="X22" i="174"/>
  <c r="Y22" i="174"/>
  <c r="Z22" i="174"/>
  <c r="AA22" i="174"/>
  <c r="AB22" i="174"/>
  <c r="AC22" i="174"/>
  <c r="T16" i="174"/>
  <c r="U16" i="174"/>
  <c r="V16" i="174"/>
  <c r="W16" i="174"/>
  <c r="X16" i="174"/>
  <c r="Y16" i="174"/>
  <c r="Z16" i="174"/>
  <c r="AA16" i="174"/>
  <c r="AB16" i="174"/>
  <c r="AC16" i="174"/>
  <c r="E22" i="179"/>
  <c r="R24" i="13"/>
  <c r="S24" i="13"/>
  <c r="S25" i="13"/>
  <c r="S26" i="13"/>
  <c r="S27" i="13"/>
  <c r="S23" i="13"/>
  <c r="R25" i="13"/>
  <c r="R26" i="13"/>
  <c r="R27" i="13"/>
  <c r="R23" i="13"/>
  <c r="K13" i="13"/>
  <c r="AI72" i="175"/>
  <c r="AJ72" i="175"/>
  <c r="AK72" i="175"/>
  <c r="AI73" i="175"/>
  <c r="AJ73" i="175"/>
  <c r="AK73" i="175"/>
  <c r="AI74" i="175"/>
  <c r="AJ74" i="175"/>
  <c r="AK74" i="175"/>
  <c r="AI75" i="175"/>
  <c r="AJ75" i="175"/>
  <c r="AK75" i="175"/>
  <c r="AI76" i="175"/>
  <c r="AJ76" i="175"/>
  <c r="AK76" i="175"/>
  <c r="AI77" i="175"/>
  <c r="AJ77" i="175"/>
  <c r="AK77" i="175"/>
  <c r="AI78" i="175"/>
  <c r="AJ78" i="175"/>
  <c r="AK78" i="175"/>
  <c r="AI79" i="175"/>
  <c r="AJ79" i="175"/>
  <c r="AK79" i="175"/>
  <c r="AI80" i="175"/>
  <c r="AJ80" i="175"/>
  <c r="AK80" i="175"/>
  <c r="AI81" i="175"/>
  <c r="AJ81" i="175"/>
  <c r="AK81" i="175"/>
  <c r="AI82" i="175"/>
  <c r="AJ82" i="175"/>
  <c r="AK82" i="175"/>
  <c r="AI83" i="175"/>
  <c r="AJ83" i="175"/>
  <c r="AK83" i="175"/>
  <c r="AI84" i="175"/>
  <c r="AJ84" i="175"/>
  <c r="AK84" i="175"/>
  <c r="AI85" i="175"/>
  <c r="AJ85" i="175"/>
  <c r="AK85" i="175"/>
  <c r="AI86" i="175"/>
  <c r="AJ86" i="175"/>
  <c r="AK86" i="175"/>
  <c r="AI87" i="175"/>
  <c r="AJ87" i="175"/>
  <c r="AK87" i="175"/>
  <c r="AI88" i="175"/>
  <c r="AJ88" i="175"/>
  <c r="AK88" i="175"/>
  <c r="AJ71" i="175"/>
  <c r="AK71" i="175"/>
  <c r="AI71" i="175"/>
  <c r="AA72" i="175"/>
  <c r="AA73" i="175"/>
  <c r="AA74" i="175"/>
  <c r="AA75" i="175"/>
  <c r="AA76" i="175"/>
  <c r="AA77" i="175"/>
  <c r="AA78" i="175"/>
  <c r="AA79" i="175"/>
  <c r="AA80" i="175"/>
  <c r="AA81" i="175"/>
  <c r="AA82" i="175"/>
  <c r="AA83" i="175"/>
  <c r="AA84" i="175"/>
  <c r="AA85" i="175"/>
  <c r="AA86" i="175"/>
  <c r="AA87" i="175"/>
  <c r="AA88" i="175"/>
  <c r="AB72" i="175"/>
  <c r="AB73" i="175"/>
  <c r="AB74" i="175"/>
  <c r="AB75" i="175"/>
  <c r="AB76" i="175"/>
  <c r="AB77" i="175"/>
  <c r="AB78" i="175"/>
  <c r="AB79" i="175"/>
  <c r="AB80" i="175"/>
  <c r="AB81" i="175"/>
  <c r="AB82" i="175"/>
  <c r="AB83" i="175"/>
  <c r="AB84" i="175"/>
  <c r="AB85" i="175"/>
  <c r="AB86" i="175"/>
  <c r="AB87" i="175"/>
  <c r="AB88" i="175"/>
  <c r="AA71" i="175"/>
  <c r="AB71" i="175"/>
  <c r="Z72" i="175"/>
  <c r="Z73" i="175"/>
  <c r="Z74" i="175"/>
  <c r="Z75" i="175"/>
  <c r="Z76" i="175"/>
  <c r="Z77" i="175"/>
  <c r="Z78" i="175"/>
  <c r="Z79" i="175"/>
  <c r="Z80" i="175"/>
  <c r="Z81" i="175"/>
  <c r="Z82" i="175"/>
  <c r="Z83" i="175"/>
  <c r="Z84" i="175"/>
  <c r="Z85" i="175"/>
  <c r="Z86" i="175"/>
  <c r="Z87" i="175"/>
  <c r="Z88" i="175"/>
  <c r="Z71" i="175"/>
  <c r="S87" i="175"/>
  <c r="S83" i="175"/>
  <c r="R72" i="175"/>
  <c r="S72" i="175"/>
  <c r="R73" i="175"/>
  <c r="S73" i="175"/>
  <c r="R74" i="175"/>
  <c r="S74" i="175"/>
  <c r="R75" i="175"/>
  <c r="S75" i="175"/>
  <c r="R76" i="175"/>
  <c r="S76" i="175"/>
  <c r="R77" i="175"/>
  <c r="S77" i="175"/>
  <c r="R78" i="175"/>
  <c r="S78" i="175"/>
  <c r="R79" i="175"/>
  <c r="S79" i="175"/>
  <c r="R80" i="175"/>
  <c r="S80" i="175"/>
  <c r="R81" i="175"/>
  <c r="S81" i="175"/>
  <c r="R82" i="175"/>
  <c r="S82" i="175"/>
  <c r="R83" i="175"/>
  <c r="R84" i="175"/>
  <c r="S84" i="175"/>
  <c r="R85" i="175"/>
  <c r="S85" i="175"/>
  <c r="R86" i="175"/>
  <c r="S86" i="175"/>
  <c r="R87" i="175"/>
  <c r="R88" i="175"/>
  <c r="S88" i="175"/>
  <c r="R71" i="175"/>
  <c r="S71" i="175"/>
  <c r="Q72" i="175"/>
  <c r="Q73" i="175"/>
  <c r="Q74" i="175"/>
  <c r="Q75" i="175"/>
  <c r="Q76" i="175"/>
  <c r="Q77" i="175"/>
  <c r="Q78" i="175"/>
  <c r="Q79" i="175"/>
  <c r="Q80" i="175"/>
  <c r="Q81" i="175"/>
  <c r="Q82" i="175"/>
  <c r="Q83" i="175"/>
  <c r="Q84" i="175"/>
  <c r="Q85" i="175"/>
  <c r="Q86" i="175"/>
  <c r="Q87" i="175"/>
  <c r="Q88" i="175"/>
  <c r="Q71" i="175"/>
  <c r="J76" i="175"/>
  <c r="H72" i="175"/>
  <c r="I72" i="175"/>
  <c r="J72" i="175"/>
  <c r="H73" i="175"/>
  <c r="I73" i="175"/>
  <c r="J73" i="175"/>
  <c r="H74" i="175"/>
  <c r="I74" i="175"/>
  <c r="J74" i="175"/>
  <c r="H75" i="175"/>
  <c r="I75" i="175"/>
  <c r="J75" i="175"/>
  <c r="H76" i="175"/>
  <c r="I76" i="175"/>
  <c r="H77" i="175"/>
  <c r="I77" i="175"/>
  <c r="J77" i="175"/>
  <c r="H78" i="175"/>
  <c r="I78" i="175"/>
  <c r="J78" i="175"/>
  <c r="H79" i="175"/>
  <c r="I79" i="175"/>
  <c r="J79" i="175"/>
  <c r="H80" i="175"/>
  <c r="I80" i="175"/>
  <c r="J80" i="175"/>
  <c r="H81" i="175"/>
  <c r="I81" i="175"/>
  <c r="J81" i="175"/>
  <c r="H82" i="175"/>
  <c r="I82" i="175"/>
  <c r="J82" i="175"/>
  <c r="H83" i="175"/>
  <c r="I83" i="175"/>
  <c r="J83" i="175"/>
  <c r="H84" i="175"/>
  <c r="I84" i="175"/>
  <c r="J84" i="175"/>
  <c r="H85" i="175"/>
  <c r="I85" i="175"/>
  <c r="J85" i="175"/>
  <c r="H86" i="175"/>
  <c r="I86" i="175"/>
  <c r="J86" i="175"/>
  <c r="H87" i="175"/>
  <c r="I87" i="175"/>
  <c r="J87" i="175"/>
  <c r="H88" i="175"/>
  <c r="I88" i="175"/>
  <c r="J88" i="175"/>
  <c r="I71" i="175"/>
  <c r="J71" i="175"/>
  <c r="H71" i="175"/>
  <c r="AB69" i="175"/>
  <c r="AA69" i="175"/>
  <c r="AB68" i="175"/>
  <c r="AA68" i="175"/>
  <c r="Z69" i="175"/>
  <c r="Z68" i="175"/>
  <c r="AK69" i="175"/>
  <c r="AK68" i="175"/>
  <c r="AJ69" i="175"/>
  <c r="AI69" i="175"/>
  <c r="AJ68" i="175"/>
  <c r="AI68" i="175"/>
  <c r="S69" i="175"/>
  <c r="S68" i="175"/>
  <c r="R69" i="175"/>
  <c r="R68" i="175"/>
  <c r="Q69" i="175"/>
  <c r="Q68" i="175"/>
  <c r="I69" i="175"/>
  <c r="J69" i="175"/>
  <c r="J68" i="175"/>
  <c r="H69" i="175"/>
  <c r="I68" i="175"/>
  <c r="H68" i="175"/>
  <c r="AK64" i="175"/>
  <c r="AK65" i="175"/>
  <c r="AK66" i="175"/>
  <c r="AJ64" i="175"/>
  <c r="AJ65" i="175"/>
  <c r="AJ66" i="175"/>
  <c r="AJ63" i="175"/>
  <c r="AI64" i="175"/>
  <c r="AI65" i="175"/>
  <c r="AI66" i="175"/>
  <c r="AI63" i="175"/>
  <c r="AB65" i="175"/>
  <c r="AB63" i="175"/>
  <c r="AB64" i="175"/>
  <c r="AB66" i="175"/>
  <c r="AA64" i="175"/>
  <c r="AA65" i="175"/>
  <c r="AA66" i="175"/>
  <c r="AA63" i="175"/>
  <c r="Z64" i="175"/>
  <c r="Z65" i="175"/>
  <c r="Z66" i="175"/>
  <c r="Z63" i="175"/>
  <c r="S65" i="175"/>
  <c r="S64" i="175"/>
  <c r="S66" i="175"/>
  <c r="S63" i="175"/>
  <c r="R64" i="175"/>
  <c r="R65" i="175"/>
  <c r="R66" i="175"/>
  <c r="R63" i="175"/>
  <c r="Q64" i="175"/>
  <c r="Q65" i="175"/>
  <c r="Q66" i="175"/>
  <c r="Q63" i="175"/>
  <c r="J64" i="175"/>
  <c r="J65" i="175"/>
  <c r="J66" i="175"/>
  <c r="J63" i="175"/>
  <c r="I64" i="175"/>
  <c r="I65" i="175"/>
  <c r="I66" i="175"/>
  <c r="I63" i="175"/>
  <c r="H64" i="175"/>
  <c r="H65" i="175"/>
  <c r="H66" i="175"/>
  <c r="H63" i="175"/>
  <c r="AJ16" i="174" l="1"/>
  <c r="AG22" i="174"/>
  <c r="AI31" i="174"/>
  <c r="AJ34" i="174"/>
  <c r="AF34" i="174"/>
  <c r="AG56" i="174"/>
  <c r="AH58" i="174"/>
  <c r="AI61" i="174"/>
  <c r="AJ65" i="174"/>
  <c r="AF65" i="174"/>
  <c r="AG69" i="174"/>
  <c r="AH68" i="174"/>
  <c r="AI123" i="174"/>
  <c r="AJ122" i="174"/>
  <c r="AF122" i="174"/>
  <c r="AG121" i="174"/>
  <c r="AH120" i="174"/>
  <c r="AI119" i="174"/>
  <c r="AJ118" i="174"/>
  <c r="AF118" i="174"/>
  <c r="AG159" i="174"/>
  <c r="AH117" i="174"/>
  <c r="AI116" i="174"/>
  <c r="AJ115" i="174"/>
  <c r="AF115" i="174"/>
  <c r="AG114" i="174"/>
  <c r="AH113" i="174"/>
  <c r="AI112" i="174"/>
  <c r="AJ111" i="174"/>
  <c r="AF111" i="174"/>
  <c r="AG110" i="174"/>
  <c r="AB119" i="176"/>
  <c r="AB118" i="176"/>
  <c r="AB117" i="176"/>
  <c r="AB168" i="176"/>
  <c r="AB167" i="176"/>
  <c r="AB166" i="176"/>
  <c r="AB165" i="176"/>
  <c r="AB164" i="176"/>
  <c r="AB163" i="176"/>
  <c r="AG111" i="174"/>
  <c r="AH110" i="174"/>
  <c r="AH31" i="174"/>
  <c r="AI34" i="174"/>
  <c r="AJ56" i="174"/>
  <c r="AF56" i="174"/>
  <c r="AG58" i="174"/>
  <c r="AH61" i="174"/>
  <c r="AI65" i="174"/>
  <c r="AJ69" i="174"/>
  <c r="AF69" i="174"/>
  <c r="AG68" i="174"/>
  <c r="AH123" i="174"/>
  <c r="AI122" i="174"/>
  <c r="AJ121" i="174"/>
  <c r="AF121" i="174"/>
  <c r="AG120" i="174"/>
  <c r="AH119" i="174"/>
  <c r="AI118" i="174"/>
  <c r="AJ159" i="174"/>
  <c r="AF159" i="174"/>
  <c r="AG117" i="174"/>
  <c r="AH116" i="174"/>
  <c r="AI115" i="174"/>
  <c r="AJ114" i="174"/>
  <c r="AF114" i="174"/>
  <c r="AG113" i="174"/>
  <c r="AH112" i="174"/>
  <c r="AI111" i="174"/>
  <c r="AJ110" i="174"/>
  <c r="AF110" i="174"/>
  <c r="Y122" i="176"/>
  <c r="Y121" i="176"/>
  <c r="Y120" i="176"/>
  <c r="Y119" i="176"/>
  <c r="Y118" i="176"/>
  <c r="Y117" i="176"/>
  <c r="Y168" i="176"/>
  <c r="Y167" i="176"/>
  <c r="Y166" i="176"/>
  <c r="Y165" i="176"/>
  <c r="Y164" i="176"/>
  <c r="Y163" i="176"/>
  <c r="AA67" i="176"/>
  <c r="AA65" i="176"/>
  <c r="AA63" i="176"/>
  <c r="AA61" i="176"/>
  <c r="AA59" i="176"/>
  <c r="AA122" i="176"/>
  <c r="AA121" i="176"/>
  <c r="AA120" i="176"/>
  <c r="AA119" i="176"/>
  <c r="AA118" i="176"/>
  <c r="AA117" i="176"/>
  <c r="AA168" i="176"/>
  <c r="AA167" i="176"/>
  <c r="AA166" i="176"/>
  <c r="AA165" i="176"/>
  <c r="AA164" i="176"/>
  <c r="AA163" i="176"/>
  <c r="AF30" i="17"/>
  <c r="AJ31" i="174"/>
  <c r="AF31" i="174"/>
  <c r="AG34" i="174"/>
  <c r="AH56" i="174"/>
  <c r="AJ112" i="174"/>
  <c r="AF112" i="174"/>
  <c r="AI58" i="174"/>
  <c r="AJ61" i="174"/>
  <c r="AF61" i="174"/>
  <c r="AG65" i="174"/>
  <c r="AH69" i="174"/>
  <c r="AI68" i="174"/>
  <c r="AJ123" i="174"/>
  <c r="AF123" i="174"/>
  <c r="AG122" i="174"/>
  <c r="AH121" i="174"/>
  <c r="AI120" i="174"/>
  <c r="AJ119" i="174"/>
  <c r="AF119" i="174"/>
  <c r="AG118" i="174"/>
  <c r="AH159" i="174"/>
  <c r="AI117" i="174"/>
  <c r="AJ116" i="174"/>
  <c r="AF116" i="174"/>
  <c r="AG115" i="174"/>
  <c r="AH114" i="174"/>
  <c r="AI113" i="174"/>
  <c r="AH16" i="174"/>
  <c r="AJ24" i="174"/>
  <c r="AH22" i="174"/>
  <c r="AA68" i="176"/>
  <c r="AA66" i="176"/>
  <c r="AA64" i="176"/>
  <c r="AA62" i="176"/>
  <c r="AA60" i="176"/>
  <c r="Z59" i="176"/>
  <c r="Y68" i="176"/>
  <c r="Y67" i="176"/>
  <c r="Y66" i="176"/>
  <c r="Y65" i="176"/>
  <c r="Y64" i="176"/>
  <c r="Y63" i="176"/>
  <c r="Y62" i="176"/>
  <c r="Y61" i="176"/>
  <c r="Y60" i="176"/>
  <c r="Y59" i="176"/>
  <c r="AB68" i="176"/>
  <c r="AB66" i="176"/>
  <c r="AB65" i="176"/>
  <c r="AB64" i="176"/>
  <c r="AB62" i="176"/>
  <c r="AB60" i="176"/>
  <c r="AI22" i="174"/>
  <c r="AF24" i="174"/>
  <c r="AG16" i="174"/>
  <c r="AI24" i="174"/>
  <c r="AF16" i="174"/>
  <c r="AH24" i="174"/>
  <c r="AI16" i="174"/>
  <c r="AJ22" i="174"/>
  <c r="AF22" i="174"/>
  <c r="AG24" i="174"/>
  <c r="K13" i="179"/>
  <c r="K12" i="179"/>
  <c r="L15" i="179"/>
  <c r="L12" i="179"/>
  <c r="AG87" i="84"/>
  <c r="AH89" i="84"/>
  <c r="AI85" i="84"/>
  <c r="AE85" i="84"/>
  <c r="AI93" i="84"/>
  <c r="AE93" i="84"/>
  <c r="AF90" i="84"/>
  <c r="AF89" i="84"/>
  <c r="AG88" i="84"/>
  <c r="AH85" i="84"/>
  <c r="AI94" i="84"/>
  <c r="AH93" i="84"/>
  <c r="AE88" i="84"/>
  <c r="AF93" i="84"/>
  <c r="AI90" i="84"/>
  <c r="AI89" i="84"/>
  <c r="AE89" i="84"/>
  <c r="AF88" i="84"/>
  <c r="N16" i="179"/>
  <c r="K16" i="179"/>
  <c r="O16" i="179" s="1"/>
  <c r="L21" i="179"/>
  <c r="L20" i="179"/>
  <c r="K20" i="179"/>
  <c r="L19" i="179"/>
  <c r="K19" i="179"/>
  <c r="L18" i="179"/>
  <c r="K18" i="179"/>
  <c r="L14" i="179"/>
  <c r="K17" i="179"/>
  <c r="L13" i="179"/>
  <c r="N15" i="179"/>
  <c r="N19" i="179"/>
  <c r="K15" i="179"/>
  <c r="L17" i="179"/>
  <c r="N14" i="179"/>
  <c r="N20" i="179"/>
  <c r="K14" i="179"/>
  <c r="K21" i="179"/>
  <c r="AF85" i="84"/>
  <c r="AF86" i="84"/>
  <c r="AI86" i="84"/>
  <c r="AF87" i="84"/>
  <c r="AG85" i="84"/>
  <c r="AH94" i="84"/>
  <c r="AG93" i="84"/>
  <c r="AH90" i="84"/>
  <c r="AI88" i="84"/>
  <c r="AI87" i="84"/>
  <c r="AE87" i="84"/>
  <c r="AH87" i="84"/>
  <c r="AG86" i="84"/>
  <c r="AG94" i="84"/>
  <c r="AG90" i="84"/>
  <c r="AG89" i="84"/>
  <c r="AH88" i="84"/>
  <c r="AH86" i="84"/>
  <c r="AB118" i="17"/>
  <c r="AJ118" i="17" s="1"/>
  <c r="Z118" i="17"/>
  <c r="AI118" i="17" s="1"/>
  <c r="X118" i="17"/>
  <c r="AH118" i="17" s="1"/>
  <c r="V118" i="17"/>
  <c r="AG118" i="17" s="1"/>
  <c r="AA98" i="17"/>
  <c r="AI98" i="17" s="1"/>
  <c r="X30" i="17"/>
  <c r="AH30" i="17" s="1"/>
  <c r="Y139" i="17"/>
  <c r="AH139" i="17" s="1"/>
  <c r="AA30" i="17"/>
  <c r="AI30" i="17" s="1"/>
  <c r="AB30" i="17"/>
  <c r="AJ30" i="17" s="1"/>
  <c r="AG98" i="17"/>
  <c r="V139" i="17"/>
  <c r="AG139" i="17" s="1"/>
  <c r="Z139" i="17"/>
  <c r="AI139" i="17" s="1"/>
  <c r="U98" i="17"/>
  <c r="AF98" i="17" s="1"/>
  <c r="W30" i="17"/>
  <c r="AG30" i="17" s="1"/>
  <c r="AB98" i="17"/>
  <c r="AJ98" i="17" s="1"/>
  <c r="U139" i="17"/>
  <c r="AF139" i="17" s="1"/>
  <c r="X98" i="17"/>
  <c r="Y98" i="17"/>
  <c r="AB139" i="17"/>
  <c r="AJ139" i="17" s="1"/>
  <c r="AT87" i="173"/>
  <c r="BY87" i="173" s="1"/>
  <c r="AT72" i="173"/>
  <c r="BY72" i="173" s="1"/>
  <c r="AT73" i="173"/>
  <c r="BY73" i="173" s="1"/>
  <c r="AT74" i="173"/>
  <c r="BV74" i="173" s="1"/>
  <c r="AT75" i="173"/>
  <c r="BV75" i="173" s="1"/>
  <c r="AT76" i="173"/>
  <c r="BV76" i="173" s="1"/>
  <c r="AT77" i="173"/>
  <c r="BY77" i="173" s="1"/>
  <c r="AT78" i="173"/>
  <c r="BV78" i="173" s="1"/>
  <c r="AT79" i="173"/>
  <c r="BV79" i="173" s="1"/>
  <c r="AT80" i="173"/>
  <c r="BV80" i="173" s="1"/>
  <c r="AT81" i="173"/>
  <c r="BY81" i="173" s="1"/>
  <c r="AT82" i="173"/>
  <c r="BY82" i="173" s="1"/>
  <c r="AT83" i="173"/>
  <c r="BV83" i="173" s="1"/>
  <c r="AT84" i="173"/>
  <c r="BY84" i="173" s="1"/>
  <c r="AT85" i="173"/>
  <c r="BY85" i="173" s="1"/>
  <c r="AT86" i="173"/>
  <c r="BV86" i="173" s="1"/>
  <c r="AT88" i="173"/>
  <c r="AS72" i="173"/>
  <c r="AS73" i="173"/>
  <c r="BX73" i="173" s="1"/>
  <c r="AS74" i="173"/>
  <c r="BU74" i="173" s="1"/>
  <c r="AS75" i="173"/>
  <c r="BU75" i="173" s="1"/>
  <c r="AS76" i="173"/>
  <c r="BX76" i="173" s="1"/>
  <c r="AS77" i="173"/>
  <c r="BX77" i="173" s="1"/>
  <c r="AS78" i="173"/>
  <c r="BU78" i="173" s="1"/>
  <c r="AS79" i="173"/>
  <c r="AS80" i="173"/>
  <c r="BU80" i="173" s="1"/>
  <c r="AS81" i="173"/>
  <c r="BX81" i="173" s="1"/>
  <c r="AS82" i="173"/>
  <c r="BX82" i="173" s="1"/>
  <c r="AS83" i="173"/>
  <c r="BX83" i="173" s="1"/>
  <c r="AS84" i="173"/>
  <c r="BX84" i="173" s="1"/>
  <c r="AS85" i="173"/>
  <c r="BU85" i="173" s="1"/>
  <c r="BX79" i="173"/>
  <c r="AT71" i="173"/>
  <c r="AS86" i="173"/>
  <c r="BU86" i="173" s="1"/>
  <c r="AS87" i="173"/>
  <c r="BX87" i="173" s="1"/>
  <c r="AS88" i="173"/>
  <c r="BU88" i="173" s="1"/>
  <c r="AS71" i="173"/>
  <c r="BX71" i="173" s="1"/>
  <c r="AR72" i="173"/>
  <c r="BW72" i="173" s="1"/>
  <c r="AR73" i="173"/>
  <c r="BT73" i="173" s="1"/>
  <c r="AR74" i="173"/>
  <c r="BW74" i="173" s="1"/>
  <c r="AR75" i="173"/>
  <c r="AR76" i="173"/>
  <c r="BT76" i="173" s="1"/>
  <c r="AR77" i="173"/>
  <c r="BW77" i="173" s="1"/>
  <c r="AR78" i="173"/>
  <c r="BW78" i="173" s="1"/>
  <c r="AR79" i="173"/>
  <c r="BW79" i="173" s="1"/>
  <c r="AR80" i="173"/>
  <c r="BT80" i="173" s="1"/>
  <c r="AR81" i="173"/>
  <c r="BW81" i="173" s="1"/>
  <c r="AR82" i="173"/>
  <c r="BW82" i="173" s="1"/>
  <c r="AR83" i="173"/>
  <c r="AR84" i="173"/>
  <c r="BT84" i="173" s="1"/>
  <c r="AR85" i="173"/>
  <c r="BW85" i="173" s="1"/>
  <c r="AR86" i="173"/>
  <c r="BW86" i="173" s="1"/>
  <c r="AR87" i="173"/>
  <c r="BW87" i="173" s="1"/>
  <c r="AR88" i="173"/>
  <c r="BT88" i="173" s="1"/>
  <c r="AR71" i="173"/>
  <c r="BW71" i="173" s="1"/>
  <c r="AK78" i="173"/>
  <c r="BS78" i="173" s="1"/>
  <c r="AK72" i="173"/>
  <c r="AK73" i="173"/>
  <c r="BS73" i="173" s="1"/>
  <c r="AK74" i="173"/>
  <c r="BP74" i="173" s="1"/>
  <c r="AK75" i="173"/>
  <c r="BS75" i="173" s="1"/>
  <c r="AK76" i="173"/>
  <c r="BP76" i="173" s="1"/>
  <c r="AK77" i="173"/>
  <c r="BS77" i="173" s="1"/>
  <c r="AK79" i="173"/>
  <c r="BS79" i="173" s="1"/>
  <c r="AK80" i="173"/>
  <c r="BS80" i="173" s="1"/>
  <c r="AK81" i="173"/>
  <c r="AK82" i="173"/>
  <c r="BS82" i="173" s="1"/>
  <c r="AK83" i="173"/>
  <c r="BP83" i="173" s="1"/>
  <c r="AK84" i="173"/>
  <c r="BP84" i="173" s="1"/>
  <c r="AK85" i="173"/>
  <c r="BS85" i="173" s="1"/>
  <c r="AK86" i="173"/>
  <c r="BS86" i="173" s="1"/>
  <c r="AK87" i="173"/>
  <c r="BS87" i="173" s="1"/>
  <c r="AK88" i="173"/>
  <c r="BS88" i="173" s="1"/>
  <c r="AK71" i="173"/>
  <c r="AJ72" i="173"/>
  <c r="BO72" i="173" s="1"/>
  <c r="AJ73" i="173"/>
  <c r="BR73" i="173" s="1"/>
  <c r="AJ74" i="173"/>
  <c r="BR74" i="173" s="1"/>
  <c r="AJ75" i="173"/>
  <c r="BR75" i="173" s="1"/>
  <c r="AJ76" i="173"/>
  <c r="BO76" i="173" s="1"/>
  <c r="AJ77" i="173"/>
  <c r="BO77" i="173" s="1"/>
  <c r="AJ78" i="173"/>
  <c r="BO78" i="173" s="1"/>
  <c r="AJ79" i="173"/>
  <c r="BR79" i="173" s="1"/>
  <c r="AJ80" i="173"/>
  <c r="BO80" i="173" s="1"/>
  <c r="AJ81" i="173"/>
  <c r="BO81" i="173" s="1"/>
  <c r="AJ82" i="173"/>
  <c r="BR82" i="173" s="1"/>
  <c r="AJ83" i="173"/>
  <c r="BO83" i="173" s="1"/>
  <c r="AJ84" i="173"/>
  <c r="BR84" i="173" s="1"/>
  <c r="AJ85" i="173"/>
  <c r="BR85" i="173" s="1"/>
  <c r="AJ86" i="173"/>
  <c r="BR86" i="173" s="1"/>
  <c r="AJ87" i="173"/>
  <c r="BR87" i="173" s="1"/>
  <c r="AJ88" i="173"/>
  <c r="BR88" i="173" s="1"/>
  <c r="AJ71" i="173"/>
  <c r="BR71" i="173" s="1"/>
  <c r="AI72" i="173"/>
  <c r="BQ72" i="173" s="1"/>
  <c r="AI73" i="173"/>
  <c r="BN73" i="173" s="1"/>
  <c r="AI74" i="173"/>
  <c r="BN74" i="173" s="1"/>
  <c r="AI75" i="173"/>
  <c r="BQ75" i="173" s="1"/>
  <c r="AI76" i="173"/>
  <c r="BQ76" i="173" s="1"/>
  <c r="AI77" i="173"/>
  <c r="AI78" i="173"/>
  <c r="BN78" i="173" s="1"/>
  <c r="AI79" i="173"/>
  <c r="BN79" i="173" s="1"/>
  <c r="AI80" i="173"/>
  <c r="BN80" i="173" s="1"/>
  <c r="AI81" i="173"/>
  <c r="BQ81" i="173" s="1"/>
  <c r="AI82" i="173"/>
  <c r="BN82" i="173" s="1"/>
  <c r="AI83" i="173"/>
  <c r="BQ83" i="173" s="1"/>
  <c r="AI84" i="173"/>
  <c r="BQ84" i="173" s="1"/>
  <c r="AI85" i="173"/>
  <c r="AI86" i="173"/>
  <c r="BN86" i="173" s="1"/>
  <c r="AI87" i="173"/>
  <c r="BQ87" i="173" s="1"/>
  <c r="AI88" i="173"/>
  <c r="BQ88" i="173" s="1"/>
  <c r="AI71" i="173"/>
  <c r="BQ71" i="173" s="1"/>
  <c r="AB72" i="173"/>
  <c r="BM72" i="173" s="1"/>
  <c r="AB73" i="173"/>
  <c r="BM73" i="173" s="1"/>
  <c r="AB74" i="173"/>
  <c r="BM74" i="173" s="1"/>
  <c r="AB75" i="173"/>
  <c r="AB76" i="173"/>
  <c r="BJ76" i="173" s="1"/>
  <c r="AB77" i="173"/>
  <c r="BJ77" i="173" s="1"/>
  <c r="AB78" i="173"/>
  <c r="BM78" i="173" s="1"/>
  <c r="AB79" i="173"/>
  <c r="BM79" i="173" s="1"/>
  <c r="AB80" i="173"/>
  <c r="BM80" i="173" s="1"/>
  <c r="AB81" i="173"/>
  <c r="BM81" i="173" s="1"/>
  <c r="AB82" i="173"/>
  <c r="BM82" i="173" s="1"/>
  <c r="AB83" i="173"/>
  <c r="AB84" i="173"/>
  <c r="BJ84" i="173" s="1"/>
  <c r="AB85" i="173"/>
  <c r="BJ85" i="173" s="1"/>
  <c r="AB86" i="173"/>
  <c r="BJ86" i="173" s="1"/>
  <c r="AB87" i="173"/>
  <c r="BM87" i="173" s="1"/>
  <c r="AB88" i="173"/>
  <c r="BJ88" i="173" s="1"/>
  <c r="AB71" i="173"/>
  <c r="BM71" i="173" s="1"/>
  <c r="AA75" i="173"/>
  <c r="BL75" i="173" s="1"/>
  <c r="AA72" i="173"/>
  <c r="AA73" i="173"/>
  <c r="BL73" i="173" s="1"/>
  <c r="AA74" i="173"/>
  <c r="BL74" i="173" s="1"/>
  <c r="AA76" i="173"/>
  <c r="BI76" i="173" s="1"/>
  <c r="AA77" i="173"/>
  <c r="BL77" i="173" s="1"/>
  <c r="AA78" i="173"/>
  <c r="BL78" i="173" s="1"/>
  <c r="AA79" i="173"/>
  <c r="BL79" i="173" s="1"/>
  <c r="AA80" i="173"/>
  <c r="BL80" i="173" s="1"/>
  <c r="AA81" i="173"/>
  <c r="AA82" i="173"/>
  <c r="BL82" i="173" s="1"/>
  <c r="AA83" i="173"/>
  <c r="BI83" i="173" s="1"/>
  <c r="AA84" i="173"/>
  <c r="BL84" i="173" s="1"/>
  <c r="AA85" i="173"/>
  <c r="BL85" i="173" s="1"/>
  <c r="AA86" i="173"/>
  <c r="BI86" i="173" s="1"/>
  <c r="AA87" i="173"/>
  <c r="BL87" i="173" s="1"/>
  <c r="AA88" i="173"/>
  <c r="BL88" i="173" s="1"/>
  <c r="AA71" i="173"/>
  <c r="Z72" i="173"/>
  <c r="BH72" i="173" s="1"/>
  <c r="Z73" i="173"/>
  <c r="BK73" i="173" s="1"/>
  <c r="Z74" i="173"/>
  <c r="BK74" i="173" s="1"/>
  <c r="Z75" i="173"/>
  <c r="BK75" i="173" s="1"/>
  <c r="Z76" i="173"/>
  <c r="BK76" i="173" s="1"/>
  <c r="Z77" i="173"/>
  <c r="BK77" i="173" s="1"/>
  <c r="Z78" i="173"/>
  <c r="BH78" i="173" s="1"/>
  <c r="Z79" i="173"/>
  <c r="BK79" i="173" s="1"/>
  <c r="Z80" i="173"/>
  <c r="BK80" i="173" s="1"/>
  <c r="Z81" i="173"/>
  <c r="BH81" i="173" s="1"/>
  <c r="Z82" i="173"/>
  <c r="BH82" i="173" s="1"/>
  <c r="Z83" i="173"/>
  <c r="BK83" i="173" s="1"/>
  <c r="Z84" i="173"/>
  <c r="BH84" i="173" s="1"/>
  <c r="Z85" i="173"/>
  <c r="BK85" i="173" s="1"/>
  <c r="Z86" i="173"/>
  <c r="BK86" i="173" s="1"/>
  <c r="Z87" i="173"/>
  <c r="BK87" i="173" s="1"/>
  <c r="Z88" i="173"/>
  <c r="BH88" i="173" s="1"/>
  <c r="Z71" i="173"/>
  <c r="BK71" i="173" s="1"/>
  <c r="R87" i="173"/>
  <c r="BC87" i="173" s="1"/>
  <c r="S79" i="173"/>
  <c r="BG79" i="173" s="1"/>
  <c r="S72" i="173"/>
  <c r="BG72" i="173" s="1"/>
  <c r="S73" i="173"/>
  <c r="BG73" i="173" s="1"/>
  <c r="S74" i="173"/>
  <c r="BG74" i="173" s="1"/>
  <c r="S75" i="173"/>
  <c r="S76" i="173"/>
  <c r="BG76" i="173" s="1"/>
  <c r="S77" i="173"/>
  <c r="BD77" i="173" s="1"/>
  <c r="S78" i="173"/>
  <c r="BG78" i="173" s="1"/>
  <c r="S80" i="173"/>
  <c r="BD80" i="173" s="1"/>
  <c r="S81" i="173"/>
  <c r="BG81" i="173" s="1"/>
  <c r="S82" i="173"/>
  <c r="BD82" i="173" s="1"/>
  <c r="S83" i="173"/>
  <c r="BD83" i="173" s="1"/>
  <c r="S84" i="173"/>
  <c r="S85" i="173"/>
  <c r="BG85" i="173" s="1"/>
  <c r="S86" i="173"/>
  <c r="BD86" i="173" s="1"/>
  <c r="S87" i="173"/>
  <c r="BG87" i="173" s="1"/>
  <c r="S88" i="173"/>
  <c r="BG88" i="173" s="1"/>
  <c r="S71" i="173"/>
  <c r="BD71" i="173" s="1"/>
  <c r="R72" i="173"/>
  <c r="BC72" i="173" s="1"/>
  <c r="R73" i="173"/>
  <c r="BC73" i="173" s="1"/>
  <c r="R74" i="173"/>
  <c r="R75" i="173"/>
  <c r="BC75" i="173" s="1"/>
  <c r="R76" i="173"/>
  <c r="BF76" i="173" s="1"/>
  <c r="R77" i="173"/>
  <c r="R78" i="173"/>
  <c r="BF78" i="173" s="1"/>
  <c r="R79" i="173"/>
  <c r="BC79" i="173" s="1"/>
  <c r="R80" i="173"/>
  <c r="BF80" i="173" s="1"/>
  <c r="R81" i="173"/>
  <c r="BF81" i="173" s="1"/>
  <c r="R82" i="173"/>
  <c r="R83" i="173"/>
  <c r="BC83" i="173" s="1"/>
  <c r="R84" i="173"/>
  <c r="BC84" i="173" s="1"/>
  <c r="R85" i="173"/>
  <c r="BF85" i="173" s="1"/>
  <c r="R86" i="173"/>
  <c r="BC86" i="173" s="1"/>
  <c r="R88" i="173"/>
  <c r="BF88" i="173" s="1"/>
  <c r="R71" i="173"/>
  <c r="BF71" i="173" s="1"/>
  <c r="Q72" i="173"/>
  <c r="BE72" i="173" s="1"/>
  <c r="Q73" i="173"/>
  <c r="Q74" i="173"/>
  <c r="BE74" i="173" s="1"/>
  <c r="Q75" i="173"/>
  <c r="BE75" i="173" s="1"/>
  <c r="Q76" i="173"/>
  <c r="BE76" i="173" s="1"/>
  <c r="Q77" i="173"/>
  <c r="BE77" i="173" s="1"/>
  <c r="Q78" i="173"/>
  <c r="BB78" i="173" s="1"/>
  <c r="Q79" i="173"/>
  <c r="BE79" i="173" s="1"/>
  <c r="Q80" i="173"/>
  <c r="BE80" i="173" s="1"/>
  <c r="Q81" i="173"/>
  <c r="Q82" i="173"/>
  <c r="BB82" i="173" s="1"/>
  <c r="Q83" i="173"/>
  <c r="BE83" i="173" s="1"/>
  <c r="Q84" i="173"/>
  <c r="BE84" i="173" s="1"/>
  <c r="Q85" i="173"/>
  <c r="BB85" i="173" s="1"/>
  <c r="Q86" i="173"/>
  <c r="BB86" i="173" s="1"/>
  <c r="Q87" i="173"/>
  <c r="BE87" i="173" s="1"/>
  <c r="Q88" i="173"/>
  <c r="BE88" i="173" s="1"/>
  <c r="Q71" i="173"/>
  <c r="J87" i="173"/>
  <c r="J78" i="173"/>
  <c r="BA78" i="173" s="1"/>
  <c r="J72" i="173"/>
  <c r="BA72" i="173" s="1"/>
  <c r="J73" i="173"/>
  <c r="AX73" i="173" s="1"/>
  <c r="J74" i="173"/>
  <c r="AX74" i="173" s="1"/>
  <c r="J75" i="173"/>
  <c r="AX75" i="173" s="1"/>
  <c r="J76" i="173"/>
  <c r="BA76" i="173" s="1"/>
  <c r="J77" i="173"/>
  <c r="J79" i="173"/>
  <c r="BA79" i="173" s="1"/>
  <c r="J80" i="173"/>
  <c r="AX80" i="173" s="1"/>
  <c r="J81" i="173"/>
  <c r="BA81" i="173" s="1"/>
  <c r="J82" i="173"/>
  <c r="BA82" i="173" s="1"/>
  <c r="J83" i="173"/>
  <c r="AX83" i="173" s="1"/>
  <c r="J84" i="173"/>
  <c r="AX84" i="173" s="1"/>
  <c r="J85" i="173"/>
  <c r="BA85" i="173" s="1"/>
  <c r="J86" i="173"/>
  <c r="BA87" i="173"/>
  <c r="J88" i="173"/>
  <c r="BA88" i="173" s="1"/>
  <c r="J71" i="173"/>
  <c r="BA71" i="173" s="1"/>
  <c r="I72" i="173"/>
  <c r="AZ72" i="173" s="1"/>
  <c r="I73" i="173"/>
  <c r="AW73" i="173" s="1"/>
  <c r="I74" i="173"/>
  <c r="AZ74" i="173" s="1"/>
  <c r="I75" i="173"/>
  <c r="AW75" i="173" s="1"/>
  <c r="I76" i="173"/>
  <c r="I77" i="173"/>
  <c r="AW77" i="173" s="1"/>
  <c r="I78" i="173"/>
  <c r="AW78" i="173" s="1"/>
  <c r="I79" i="173"/>
  <c r="AW79" i="173" s="1"/>
  <c r="I80" i="173"/>
  <c r="AZ80" i="173" s="1"/>
  <c r="I81" i="173"/>
  <c r="AZ81" i="173" s="1"/>
  <c r="I82" i="173"/>
  <c r="AW82" i="173" s="1"/>
  <c r="I83" i="173"/>
  <c r="AZ83" i="173" s="1"/>
  <c r="I84" i="173"/>
  <c r="I85" i="173"/>
  <c r="AZ85" i="173" s="1"/>
  <c r="I86" i="173"/>
  <c r="AW86" i="173" s="1"/>
  <c r="I87" i="173"/>
  <c r="AZ87" i="173" s="1"/>
  <c r="I88" i="173"/>
  <c r="AZ88" i="173" s="1"/>
  <c r="I71" i="173"/>
  <c r="AW71" i="173" s="1"/>
  <c r="H72" i="173"/>
  <c r="AV72" i="173" s="1"/>
  <c r="H73" i="173"/>
  <c r="AY73" i="173" s="1"/>
  <c r="H74" i="173"/>
  <c r="H75" i="173"/>
  <c r="AV75" i="173" s="1"/>
  <c r="H76" i="173"/>
  <c r="AV76" i="173" s="1"/>
  <c r="H77" i="173"/>
  <c r="AY77" i="173" s="1"/>
  <c r="H78" i="173"/>
  <c r="AY78" i="173" s="1"/>
  <c r="H79" i="173"/>
  <c r="AV79" i="173" s="1"/>
  <c r="H80" i="173"/>
  <c r="AY80" i="173" s="1"/>
  <c r="H81" i="173"/>
  <c r="AY81" i="173" s="1"/>
  <c r="H82" i="173"/>
  <c r="H83" i="173"/>
  <c r="AY83" i="173" s="1"/>
  <c r="H84" i="173"/>
  <c r="AY84" i="173" s="1"/>
  <c r="H85" i="173"/>
  <c r="AV85" i="173" s="1"/>
  <c r="H86" i="173"/>
  <c r="AY86" i="173" s="1"/>
  <c r="H87" i="173"/>
  <c r="AY87" i="173" s="1"/>
  <c r="H88" i="173"/>
  <c r="AY88" i="173" s="1"/>
  <c r="H71" i="173"/>
  <c r="AY71" i="173" s="1"/>
  <c r="G13" i="179"/>
  <c r="G14" i="179"/>
  <c r="G15" i="179"/>
  <c r="G16" i="179"/>
  <c r="G17" i="179"/>
  <c r="G18" i="179"/>
  <c r="G19" i="179"/>
  <c r="G20" i="179"/>
  <c r="G21" i="179"/>
  <c r="P13" i="176"/>
  <c r="Q13" i="176"/>
  <c r="R13" i="176"/>
  <c r="S13" i="176"/>
  <c r="T13" i="176"/>
  <c r="U13" i="176"/>
  <c r="V13" i="176"/>
  <c r="W13" i="176"/>
  <c r="P14" i="176"/>
  <c r="Q14" i="176"/>
  <c r="R14" i="176"/>
  <c r="S14" i="176"/>
  <c r="T14" i="176"/>
  <c r="U14" i="176"/>
  <c r="V14" i="176"/>
  <c r="W14" i="176"/>
  <c r="P15" i="176"/>
  <c r="Q15" i="176"/>
  <c r="R15" i="176"/>
  <c r="S15" i="176"/>
  <c r="T15" i="176"/>
  <c r="U15" i="176"/>
  <c r="V15" i="176"/>
  <c r="W15" i="176"/>
  <c r="P16" i="176"/>
  <c r="Q16" i="176"/>
  <c r="R16" i="176"/>
  <c r="S16" i="176"/>
  <c r="T16" i="176"/>
  <c r="U16" i="176"/>
  <c r="V16" i="176"/>
  <c r="W16" i="176"/>
  <c r="P17" i="176"/>
  <c r="Q17" i="176"/>
  <c r="R17" i="176"/>
  <c r="S17" i="176"/>
  <c r="T17" i="176"/>
  <c r="U17" i="176"/>
  <c r="V17" i="176"/>
  <c r="W17" i="176"/>
  <c r="P18" i="176"/>
  <c r="Q18" i="176"/>
  <c r="R18" i="176"/>
  <c r="S18" i="176"/>
  <c r="T18" i="176"/>
  <c r="U18" i="176"/>
  <c r="V18" i="176"/>
  <c r="W18" i="176"/>
  <c r="P19" i="176"/>
  <c r="Q19" i="176"/>
  <c r="R19" i="176"/>
  <c r="S19" i="176"/>
  <c r="T19" i="176"/>
  <c r="U19" i="176"/>
  <c r="V19" i="176"/>
  <c r="W19" i="176"/>
  <c r="P20" i="176"/>
  <c r="Q20" i="176"/>
  <c r="R20" i="176"/>
  <c r="S20" i="176"/>
  <c r="T20" i="176"/>
  <c r="U20" i="176"/>
  <c r="V20" i="176"/>
  <c r="W20" i="176"/>
  <c r="P21" i="176"/>
  <c r="Q21" i="176"/>
  <c r="R21" i="176"/>
  <c r="S21" i="176"/>
  <c r="T21" i="176"/>
  <c r="U21" i="176"/>
  <c r="V21" i="176"/>
  <c r="W21" i="176"/>
  <c r="P22" i="176"/>
  <c r="Q22" i="176"/>
  <c r="R22" i="176"/>
  <c r="S22" i="176"/>
  <c r="T22" i="176"/>
  <c r="U22" i="176"/>
  <c r="V22" i="176"/>
  <c r="W22" i="176"/>
  <c r="P23" i="176"/>
  <c r="Q23" i="176"/>
  <c r="R23" i="176"/>
  <c r="S23" i="176"/>
  <c r="T23" i="176"/>
  <c r="U23" i="176"/>
  <c r="V23" i="176"/>
  <c r="W23" i="176"/>
  <c r="P24" i="176"/>
  <c r="Q24" i="176"/>
  <c r="R24" i="176"/>
  <c r="S24" i="176"/>
  <c r="T24" i="176"/>
  <c r="U24" i="176"/>
  <c r="V24" i="176"/>
  <c r="W24" i="176"/>
  <c r="P25" i="176"/>
  <c r="Q25" i="176"/>
  <c r="R25" i="176"/>
  <c r="S25" i="176"/>
  <c r="T25" i="176"/>
  <c r="U25" i="176"/>
  <c r="V25" i="176"/>
  <c r="W25" i="176"/>
  <c r="P26" i="176"/>
  <c r="Q26" i="176"/>
  <c r="R26" i="176"/>
  <c r="S26" i="176"/>
  <c r="T26" i="176"/>
  <c r="U26" i="176"/>
  <c r="V26" i="176"/>
  <c r="W26" i="176"/>
  <c r="P27" i="176"/>
  <c r="Q27" i="176"/>
  <c r="R27" i="176"/>
  <c r="S27" i="176"/>
  <c r="T27" i="176"/>
  <c r="U27" i="176"/>
  <c r="V27" i="176"/>
  <c r="W27" i="176"/>
  <c r="P28" i="176"/>
  <c r="Q28" i="176"/>
  <c r="R28" i="176"/>
  <c r="S28" i="176"/>
  <c r="T28" i="176"/>
  <c r="U28" i="176"/>
  <c r="V28" i="176"/>
  <c r="W28" i="176"/>
  <c r="P29" i="176"/>
  <c r="Q29" i="176"/>
  <c r="R29" i="176"/>
  <c r="S29" i="176"/>
  <c r="T29" i="176"/>
  <c r="U29" i="176"/>
  <c r="V29" i="176"/>
  <c r="W29" i="176"/>
  <c r="P30" i="176"/>
  <c r="Q30" i="176"/>
  <c r="R30" i="176"/>
  <c r="S30" i="176"/>
  <c r="T30" i="176"/>
  <c r="U30" i="176"/>
  <c r="V30" i="176"/>
  <c r="W30" i="176"/>
  <c r="P31" i="176"/>
  <c r="Q31" i="176"/>
  <c r="R31" i="176"/>
  <c r="S31" i="176"/>
  <c r="T31" i="176"/>
  <c r="U31" i="176"/>
  <c r="V31" i="176"/>
  <c r="W31" i="176"/>
  <c r="P32" i="176"/>
  <c r="Q32" i="176"/>
  <c r="R32" i="176"/>
  <c r="S32" i="176"/>
  <c r="T32" i="176"/>
  <c r="U32" i="176"/>
  <c r="V32" i="176"/>
  <c r="W32" i="176"/>
  <c r="P33" i="176"/>
  <c r="Q33" i="176"/>
  <c r="R33" i="176"/>
  <c r="S33" i="176"/>
  <c r="T33" i="176"/>
  <c r="U33" i="176"/>
  <c r="V33" i="176"/>
  <c r="W33" i="176"/>
  <c r="P34" i="176"/>
  <c r="Q34" i="176"/>
  <c r="R34" i="176"/>
  <c r="S34" i="176"/>
  <c r="T34" i="176"/>
  <c r="U34" i="176"/>
  <c r="V34" i="176"/>
  <c r="W34" i="176"/>
  <c r="P35" i="176"/>
  <c r="Q35" i="176"/>
  <c r="R35" i="176"/>
  <c r="S35" i="176"/>
  <c r="T35" i="176"/>
  <c r="U35" i="176"/>
  <c r="V35" i="176"/>
  <c r="W35" i="176"/>
  <c r="P36" i="176"/>
  <c r="Q36" i="176"/>
  <c r="R36" i="176"/>
  <c r="S36" i="176"/>
  <c r="T36" i="176"/>
  <c r="U36" i="176"/>
  <c r="V36" i="176"/>
  <c r="W36" i="176"/>
  <c r="P37" i="176"/>
  <c r="Q37" i="176"/>
  <c r="R37" i="176"/>
  <c r="S37" i="176"/>
  <c r="T37" i="176"/>
  <c r="U37" i="176"/>
  <c r="V37" i="176"/>
  <c r="W37" i="176"/>
  <c r="P38" i="176"/>
  <c r="Q38" i="176"/>
  <c r="R38" i="176"/>
  <c r="S38" i="176"/>
  <c r="T38" i="176"/>
  <c r="U38" i="176"/>
  <c r="V38" i="176"/>
  <c r="W38" i="176"/>
  <c r="P39" i="176"/>
  <c r="Q39" i="176"/>
  <c r="R39" i="176"/>
  <c r="S39" i="176"/>
  <c r="T39" i="176"/>
  <c r="U39" i="176"/>
  <c r="V39" i="176"/>
  <c r="W39" i="176"/>
  <c r="P40" i="176"/>
  <c r="Q40" i="176"/>
  <c r="R40" i="176"/>
  <c r="S40" i="176"/>
  <c r="T40" i="176"/>
  <c r="U40" i="176"/>
  <c r="V40" i="176"/>
  <c r="W40" i="176"/>
  <c r="P41" i="176"/>
  <c r="Q41" i="176"/>
  <c r="R41" i="176"/>
  <c r="S41" i="176"/>
  <c r="T41" i="176"/>
  <c r="U41" i="176"/>
  <c r="V41" i="176"/>
  <c r="W41" i="176"/>
  <c r="P42" i="176"/>
  <c r="Q42" i="176"/>
  <c r="R42" i="176"/>
  <c r="S42" i="176"/>
  <c r="T42" i="176"/>
  <c r="U42" i="176"/>
  <c r="V42" i="176"/>
  <c r="W42" i="176"/>
  <c r="P43" i="176"/>
  <c r="Q43" i="176"/>
  <c r="R43" i="176"/>
  <c r="S43" i="176"/>
  <c r="T43" i="176"/>
  <c r="U43" i="176"/>
  <c r="V43" i="176"/>
  <c r="W43" i="176"/>
  <c r="P44" i="176"/>
  <c r="Q44" i="176"/>
  <c r="R44" i="176"/>
  <c r="S44" i="176"/>
  <c r="T44" i="176"/>
  <c r="U44" i="176"/>
  <c r="V44" i="176"/>
  <c r="W44" i="176"/>
  <c r="P45" i="176"/>
  <c r="Q45" i="176"/>
  <c r="R45" i="176"/>
  <c r="S45" i="176"/>
  <c r="T45" i="176"/>
  <c r="U45" i="176"/>
  <c r="V45" i="176"/>
  <c r="W45" i="176"/>
  <c r="P46" i="176"/>
  <c r="Q46" i="176"/>
  <c r="R46" i="176"/>
  <c r="S46" i="176"/>
  <c r="T46" i="176"/>
  <c r="U46" i="176"/>
  <c r="V46" i="176"/>
  <c r="W46" i="176"/>
  <c r="P47" i="176"/>
  <c r="Q47" i="176"/>
  <c r="R47" i="176"/>
  <c r="S47" i="176"/>
  <c r="T47" i="176"/>
  <c r="U47" i="176"/>
  <c r="V47" i="176"/>
  <c r="W47" i="176"/>
  <c r="P48" i="176"/>
  <c r="Q48" i="176"/>
  <c r="R48" i="176"/>
  <c r="S48" i="176"/>
  <c r="T48" i="176"/>
  <c r="U48" i="176"/>
  <c r="V48" i="176"/>
  <c r="W48" i="176"/>
  <c r="P49" i="176"/>
  <c r="Q49" i="176"/>
  <c r="R49" i="176"/>
  <c r="S49" i="176"/>
  <c r="T49" i="176"/>
  <c r="U49" i="176"/>
  <c r="V49" i="176"/>
  <c r="W49" i="176"/>
  <c r="P50" i="176"/>
  <c r="Q50" i="176"/>
  <c r="R50" i="176"/>
  <c r="S50" i="176"/>
  <c r="T50" i="176"/>
  <c r="U50" i="176"/>
  <c r="V50" i="176"/>
  <c r="W50" i="176"/>
  <c r="P51" i="176"/>
  <c r="Q51" i="176"/>
  <c r="R51" i="176"/>
  <c r="S51" i="176"/>
  <c r="T51" i="176"/>
  <c r="U51" i="176"/>
  <c r="V51" i="176"/>
  <c r="W51" i="176"/>
  <c r="P52" i="176"/>
  <c r="Q52" i="176"/>
  <c r="R52" i="176"/>
  <c r="S52" i="176"/>
  <c r="T52" i="176"/>
  <c r="U52" i="176"/>
  <c r="V52" i="176"/>
  <c r="W52" i="176"/>
  <c r="P53" i="176"/>
  <c r="Q53" i="176"/>
  <c r="R53" i="176"/>
  <c r="S53" i="176"/>
  <c r="T53" i="176"/>
  <c r="U53" i="176"/>
  <c r="V53" i="176"/>
  <c r="W53" i="176"/>
  <c r="P54" i="176"/>
  <c r="Q54" i="176"/>
  <c r="R54" i="176"/>
  <c r="S54" i="176"/>
  <c r="T54" i="176"/>
  <c r="U54" i="176"/>
  <c r="V54" i="176"/>
  <c r="W54" i="176"/>
  <c r="P55" i="176"/>
  <c r="Q55" i="176"/>
  <c r="R55" i="176"/>
  <c r="S55" i="176"/>
  <c r="T55" i="176"/>
  <c r="U55" i="176"/>
  <c r="V55" i="176"/>
  <c r="W55" i="176"/>
  <c r="P56" i="176"/>
  <c r="Q56" i="176"/>
  <c r="R56" i="176"/>
  <c r="S56" i="176"/>
  <c r="T56" i="176"/>
  <c r="U56" i="176"/>
  <c r="V56" i="176"/>
  <c r="W56" i="176"/>
  <c r="P57" i="176"/>
  <c r="Q57" i="176"/>
  <c r="R57" i="176"/>
  <c r="S57" i="176"/>
  <c r="T57" i="176"/>
  <c r="U57" i="176"/>
  <c r="V57" i="176"/>
  <c r="W57" i="176"/>
  <c r="P58" i="176"/>
  <c r="Q58" i="176"/>
  <c r="R58" i="176"/>
  <c r="S58" i="176"/>
  <c r="T58" i="176"/>
  <c r="U58" i="176"/>
  <c r="V58" i="176"/>
  <c r="W58" i="176"/>
  <c r="P69" i="176"/>
  <c r="Q69" i="176"/>
  <c r="R69" i="176"/>
  <c r="S69" i="176"/>
  <c r="T69" i="176"/>
  <c r="U69" i="176"/>
  <c r="V69" i="176"/>
  <c r="W69" i="176"/>
  <c r="P71" i="176"/>
  <c r="Q71" i="176"/>
  <c r="R71" i="176"/>
  <c r="S71" i="176"/>
  <c r="T71" i="176"/>
  <c r="U71" i="176"/>
  <c r="V71" i="176"/>
  <c r="W71" i="176"/>
  <c r="P72" i="176"/>
  <c r="Q72" i="176"/>
  <c r="R72" i="176"/>
  <c r="S72" i="176"/>
  <c r="T72" i="176"/>
  <c r="U72" i="176"/>
  <c r="V72" i="176"/>
  <c r="W72" i="176"/>
  <c r="P73" i="176"/>
  <c r="Q73" i="176"/>
  <c r="R73" i="176"/>
  <c r="S73" i="176"/>
  <c r="T73" i="176"/>
  <c r="U73" i="176"/>
  <c r="V73" i="176"/>
  <c r="W73" i="176"/>
  <c r="P74" i="176"/>
  <c r="Q74" i="176"/>
  <c r="R74" i="176"/>
  <c r="S74" i="176"/>
  <c r="T74" i="176"/>
  <c r="U74" i="176"/>
  <c r="V74" i="176"/>
  <c r="W74" i="176"/>
  <c r="P75" i="176"/>
  <c r="Q75" i="176"/>
  <c r="R75" i="176"/>
  <c r="S75" i="176"/>
  <c r="T75" i="176"/>
  <c r="U75" i="176"/>
  <c r="V75" i="176"/>
  <c r="W75" i="176"/>
  <c r="P76" i="176"/>
  <c r="Q76" i="176"/>
  <c r="R76" i="176"/>
  <c r="S76" i="176"/>
  <c r="T76" i="176"/>
  <c r="U76" i="176"/>
  <c r="V76" i="176"/>
  <c r="W76" i="176"/>
  <c r="P77" i="176"/>
  <c r="Q77" i="176"/>
  <c r="R77" i="176"/>
  <c r="S77" i="176"/>
  <c r="T77" i="176"/>
  <c r="U77" i="176"/>
  <c r="V77" i="176"/>
  <c r="W77" i="176"/>
  <c r="P78" i="176"/>
  <c r="Q78" i="176"/>
  <c r="R78" i="176"/>
  <c r="S78" i="176"/>
  <c r="T78" i="176"/>
  <c r="U78" i="176"/>
  <c r="V78" i="176"/>
  <c r="W78" i="176"/>
  <c r="P79" i="176"/>
  <c r="Q79" i="176"/>
  <c r="R79" i="176"/>
  <c r="S79" i="176"/>
  <c r="T79" i="176"/>
  <c r="U79" i="176"/>
  <c r="V79" i="176"/>
  <c r="W79" i="176"/>
  <c r="P80" i="176"/>
  <c r="Q80" i="176"/>
  <c r="R80" i="176"/>
  <c r="S80" i="176"/>
  <c r="T80" i="176"/>
  <c r="U80" i="176"/>
  <c r="V80" i="176"/>
  <c r="W80" i="176"/>
  <c r="P81" i="176"/>
  <c r="Q81" i="176"/>
  <c r="R81" i="176"/>
  <c r="S81" i="176"/>
  <c r="T81" i="176"/>
  <c r="U81" i="176"/>
  <c r="V81" i="176"/>
  <c r="W81" i="176"/>
  <c r="P82" i="176"/>
  <c r="Q82" i="176"/>
  <c r="R82" i="176"/>
  <c r="S82" i="176"/>
  <c r="T82" i="176"/>
  <c r="U82" i="176"/>
  <c r="V82" i="176"/>
  <c r="W82" i="176"/>
  <c r="P83" i="176"/>
  <c r="Q83" i="176"/>
  <c r="R83" i="176"/>
  <c r="S83" i="176"/>
  <c r="T83" i="176"/>
  <c r="U83" i="176"/>
  <c r="V83" i="176"/>
  <c r="W83" i="176"/>
  <c r="P84" i="176"/>
  <c r="Q84" i="176"/>
  <c r="R84" i="176"/>
  <c r="S84" i="176"/>
  <c r="T84" i="176"/>
  <c r="U84" i="176"/>
  <c r="V84" i="176"/>
  <c r="W84" i="176"/>
  <c r="P85" i="176"/>
  <c r="Q85" i="176"/>
  <c r="R85" i="176"/>
  <c r="S85" i="176"/>
  <c r="T85" i="176"/>
  <c r="U85" i="176"/>
  <c r="V85" i="176"/>
  <c r="W85" i="176"/>
  <c r="P86" i="176"/>
  <c r="Q86" i="176"/>
  <c r="R86" i="176"/>
  <c r="S86" i="176"/>
  <c r="T86" i="176"/>
  <c r="U86" i="176"/>
  <c r="V86" i="176"/>
  <c r="W86" i="176"/>
  <c r="P87" i="176"/>
  <c r="Q87" i="176"/>
  <c r="R87" i="176"/>
  <c r="S87" i="176"/>
  <c r="T87" i="176"/>
  <c r="U87" i="176"/>
  <c r="V87" i="176"/>
  <c r="W87" i="176"/>
  <c r="P88" i="176"/>
  <c r="Q88" i="176"/>
  <c r="R88" i="176"/>
  <c r="S88" i="176"/>
  <c r="T88" i="176"/>
  <c r="U88" i="176"/>
  <c r="V88" i="176"/>
  <c r="W88" i="176"/>
  <c r="P89" i="176"/>
  <c r="Q89" i="176"/>
  <c r="R89" i="176"/>
  <c r="S89" i="176"/>
  <c r="T89" i="176"/>
  <c r="U89" i="176"/>
  <c r="V89" i="176"/>
  <c r="W89" i="176"/>
  <c r="P90" i="176"/>
  <c r="Q90" i="176"/>
  <c r="R90" i="176"/>
  <c r="S90" i="176"/>
  <c r="T90" i="176"/>
  <c r="U90" i="176"/>
  <c r="V90" i="176"/>
  <c r="W90" i="176"/>
  <c r="P91" i="176"/>
  <c r="Q91" i="176"/>
  <c r="R91" i="176"/>
  <c r="S91" i="176"/>
  <c r="T91" i="176"/>
  <c r="U91" i="176"/>
  <c r="V91" i="176"/>
  <c r="W91" i="176"/>
  <c r="P92" i="176"/>
  <c r="Q92" i="176"/>
  <c r="R92" i="176"/>
  <c r="S92" i="176"/>
  <c r="T92" i="176"/>
  <c r="U92" i="176"/>
  <c r="V92" i="176"/>
  <c r="W92" i="176"/>
  <c r="P93" i="176"/>
  <c r="Q93" i="176"/>
  <c r="R93" i="176"/>
  <c r="S93" i="176"/>
  <c r="T93" i="176"/>
  <c r="U93" i="176"/>
  <c r="V93" i="176"/>
  <c r="W93" i="176"/>
  <c r="P94" i="176"/>
  <c r="Q94" i="176"/>
  <c r="R94" i="176"/>
  <c r="S94" i="176"/>
  <c r="T94" i="176"/>
  <c r="U94" i="176"/>
  <c r="V94" i="176"/>
  <c r="W94" i="176"/>
  <c r="P95" i="176"/>
  <c r="Q95" i="176"/>
  <c r="R95" i="176"/>
  <c r="S95" i="176"/>
  <c r="T95" i="176"/>
  <c r="U95" i="176"/>
  <c r="V95" i="176"/>
  <c r="W95" i="176"/>
  <c r="P96" i="176"/>
  <c r="Q96" i="176"/>
  <c r="R96" i="176"/>
  <c r="S96" i="176"/>
  <c r="T96" i="176"/>
  <c r="U96" i="176"/>
  <c r="V96" i="176"/>
  <c r="W96" i="176"/>
  <c r="P97" i="176"/>
  <c r="Q97" i="176"/>
  <c r="R97" i="176"/>
  <c r="S97" i="176"/>
  <c r="T97" i="176"/>
  <c r="U97" i="176"/>
  <c r="V97" i="176"/>
  <c r="W97" i="176"/>
  <c r="P98" i="176"/>
  <c r="Q98" i="176"/>
  <c r="R98" i="176"/>
  <c r="S98" i="176"/>
  <c r="T98" i="176"/>
  <c r="U98" i="176"/>
  <c r="V98" i="176"/>
  <c r="W98" i="176"/>
  <c r="P99" i="176"/>
  <c r="Q99" i="176"/>
  <c r="R99" i="176"/>
  <c r="S99" i="176"/>
  <c r="T99" i="176"/>
  <c r="U99" i="176"/>
  <c r="V99" i="176"/>
  <c r="W99" i="176"/>
  <c r="P100" i="176"/>
  <c r="Q100" i="176"/>
  <c r="R100" i="176"/>
  <c r="S100" i="176"/>
  <c r="T100" i="176"/>
  <c r="U100" i="176"/>
  <c r="V100" i="176"/>
  <c r="W100" i="176"/>
  <c r="P101" i="176"/>
  <c r="Q101" i="176"/>
  <c r="R101" i="176"/>
  <c r="S101" i="176"/>
  <c r="T101" i="176"/>
  <c r="U101" i="176"/>
  <c r="V101" i="176"/>
  <c r="W101" i="176"/>
  <c r="P102" i="176"/>
  <c r="Q102" i="176"/>
  <c r="R102" i="176"/>
  <c r="S102" i="176"/>
  <c r="T102" i="176"/>
  <c r="U102" i="176"/>
  <c r="V102" i="176"/>
  <c r="W102" i="176"/>
  <c r="P103" i="176"/>
  <c r="Q103" i="176"/>
  <c r="R103" i="176"/>
  <c r="S103" i="176"/>
  <c r="T103" i="176"/>
  <c r="U103" i="176"/>
  <c r="V103" i="176"/>
  <c r="W103" i="176"/>
  <c r="P104" i="176"/>
  <c r="Q104" i="176"/>
  <c r="R104" i="176"/>
  <c r="S104" i="176"/>
  <c r="T104" i="176"/>
  <c r="U104" i="176"/>
  <c r="V104" i="176"/>
  <c r="W104" i="176"/>
  <c r="P105" i="176"/>
  <c r="Q105" i="176"/>
  <c r="R105" i="176"/>
  <c r="S105" i="176"/>
  <c r="T105" i="176"/>
  <c r="U105" i="176"/>
  <c r="V105" i="176"/>
  <c r="W105" i="176"/>
  <c r="P106" i="176"/>
  <c r="Q106" i="176"/>
  <c r="R106" i="176"/>
  <c r="S106" i="176"/>
  <c r="T106" i="176"/>
  <c r="U106" i="176"/>
  <c r="V106" i="176"/>
  <c r="W106" i="176"/>
  <c r="P107" i="176"/>
  <c r="Q107" i="176"/>
  <c r="R107" i="176"/>
  <c r="S107" i="176"/>
  <c r="T107" i="176"/>
  <c r="U107" i="176"/>
  <c r="V107" i="176"/>
  <c r="W107" i="176"/>
  <c r="P108" i="176"/>
  <c r="Q108" i="176"/>
  <c r="R108" i="176"/>
  <c r="S108" i="176"/>
  <c r="T108" i="176"/>
  <c r="U108" i="176"/>
  <c r="V108" i="176"/>
  <c r="W108" i="176"/>
  <c r="P109" i="176"/>
  <c r="Q109" i="176"/>
  <c r="R109" i="176"/>
  <c r="S109" i="176"/>
  <c r="T109" i="176"/>
  <c r="U109" i="176"/>
  <c r="V109" i="176"/>
  <c r="W109" i="176"/>
  <c r="P110" i="176"/>
  <c r="Q110" i="176"/>
  <c r="R110" i="176"/>
  <c r="S110" i="176"/>
  <c r="T110" i="176"/>
  <c r="U110" i="176"/>
  <c r="V110" i="176"/>
  <c r="W110" i="176"/>
  <c r="P111" i="176"/>
  <c r="Q111" i="176"/>
  <c r="R111" i="176"/>
  <c r="S111" i="176"/>
  <c r="T111" i="176"/>
  <c r="U111" i="176"/>
  <c r="V111" i="176"/>
  <c r="W111" i="176"/>
  <c r="P112" i="176"/>
  <c r="Q112" i="176"/>
  <c r="R112" i="176"/>
  <c r="S112" i="176"/>
  <c r="T112" i="176"/>
  <c r="U112" i="176"/>
  <c r="V112" i="176"/>
  <c r="W112" i="176"/>
  <c r="P113" i="176"/>
  <c r="Q113" i="176"/>
  <c r="R113" i="176"/>
  <c r="S113" i="176"/>
  <c r="T113" i="176"/>
  <c r="U113" i="176"/>
  <c r="V113" i="176"/>
  <c r="W113" i="176"/>
  <c r="P114" i="176"/>
  <c r="Q114" i="176"/>
  <c r="R114" i="176"/>
  <c r="S114" i="176"/>
  <c r="T114" i="176"/>
  <c r="U114" i="176"/>
  <c r="V114" i="176"/>
  <c r="W114" i="176"/>
  <c r="P115" i="176"/>
  <c r="Q115" i="176"/>
  <c r="R115" i="176"/>
  <c r="S115" i="176"/>
  <c r="T115" i="176"/>
  <c r="U115" i="176"/>
  <c r="V115" i="176"/>
  <c r="W115" i="176"/>
  <c r="P116" i="176"/>
  <c r="Q116" i="176"/>
  <c r="R116" i="176"/>
  <c r="S116" i="176"/>
  <c r="T116" i="176"/>
  <c r="U116" i="176"/>
  <c r="V116" i="176"/>
  <c r="W116" i="176"/>
  <c r="P158" i="176"/>
  <c r="Q158" i="176"/>
  <c r="R158" i="176"/>
  <c r="S158" i="176"/>
  <c r="T158" i="176"/>
  <c r="U158" i="176"/>
  <c r="V158" i="176"/>
  <c r="W158" i="176"/>
  <c r="P123" i="176"/>
  <c r="Q123" i="176"/>
  <c r="R123" i="176"/>
  <c r="S123" i="176"/>
  <c r="T123" i="176"/>
  <c r="U123" i="176"/>
  <c r="V123" i="176"/>
  <c r="W123" i="176"/>
  <c r="P125" i="176"/>
  <c r="Q125" i="176"/>
  <c r="R125" i="176"/>
  <c r="S125" i="176"/>
  <c r="T125" i="176"/>
  <c r="U125" i="176"/>
  <c r="V125" i="176"/>
  <c r="W125" i="176"/>
  <c r="P126" i="176"/>
  <c r="Q126" i="176"/>
  <c r="R126" i="176"/>
  <c r="S126" i="176"/>
  <c r="T126" i="176"/>
  <c r="U126" i="176"/>
  <c r="V126" i="176"/>
  <c r="W126" i="176"/>
  <c r="P127" i="176"/>
  <c r="Q127" i="176"/>
  <c r="R127" i="176"/>
  <c r="S127" i="176"/>
  <c r="T127" i="176"/>
  <c r="U127" i="176"/>
  <c r="V127" i="176"/>
  <c r="W127" i="176"/>
  <c r="P128" i="176"/>
  <c r="Q128" i="176"/>
  <c r="R128" i="176"/>
  <c r="S128" i="176"/>
  <c r="T128" i="176"/>
  <c r="U128" i="176"/>
  <c r="V128" i="176"/>
  <c r="W128" i="176"/>
  <c r="P129" i="176"/>
  <c r="Q129" i="176"/>
  <c r="R129" i="176"/>
  <c r="S129" i="176"/>
  <c r="T129" i="176"/>
  <c r="U129" i="176"/>
  <c r="V129" i="176"/>
  <c r="W129" i="176"/>
  <c r="P130" i="176"/>
  <c r="Q130" i="176"/>
  <c r="R130" i="176"/>
  <c r="S130" i="176"/>
  <c r="T130" i="176"/>
  <c r="U130" i="176"/>
  <c r="V130" i="176"/>
  <c r="W130" i="176"/>
  <c r="P131" i="176"/>
  <c r="Q131" i="176"/>
  <c r="R131" i="176"/>
  <c r="S131" i="176"/>
  <c r="T131" i="176"/>
  <c r="U131" i="176"/>
  <c r="V131" i="176"/>
  <c r="W131" i="176"/>
  <c r="P132" i="176"/>
  <c r="Q132" i="176"/>
  <c r="R132" i="176"/>
  <c r="S132" i="176"/>
  <c r="T132" i="176"/>
  <c r="U132" i="176"/>
  <c r="V132" i="176"/>
  <c r="W132" i="176"/>
  <c r="P133" i="176"/>
  <c r="Q133" i="176"/>
  <c r="R133" i="176"/>
  <c r="S133" i="176"/>
  <c r="T133" i="176"/>
  <c r="U133" i="176"/>
  <c r="V133" i="176"/>
  <c r="W133" i="176"/>
  <c r="P134" i="176"/>
  <c r="Q134" i="176"/>
  <c r="R134" i="176"/>
  <c r="S134" i="176"/>
  <c r="T134" i="176"/>
  <c r="U134" i="176"/>
  <c r="V134" i="176"/>
  <c r="W134" i="176"/>
  <c r="P135" i="176"/>
  <c r="Q135" i="176"/>
  <c r="R135" i="176"/>
  <c r="S135" i="176"/>
  <c r="T135" i="176"/>
  <c r="U135" i="176"/>
  <c r="V135" i="176"/>
  <c r="W135" i="176"/>
  <c r="P136" i="176"/>
  <c r="Q136" i="176"/>
  <c r="R136" i="176"/>
  <c r="S136" i="176"/>
  <c r="T136" i="176"/>
  <c r="U136" i="176"/>
  <c r="V136" i="176"/>
  <c r="W136" i="176"/>
  <c r="P137" i="176"/>
  <c r="Q137" i="176"/>
  <c r="R137" i="176"/>
  <c r="S137" i="176"/>
  <c r="T137" i="176"/>
  <c r="U137" i="176"/>
  <c r="V137" i="176"/>
  <c r="W137" i="176"/>
  <c r="P138" i="176"/>
  <c r="Q138" i="176"/>
  <c r="R138" i="176"/>
  <c r="S138" i="176"/>
  <c r="T138" i="176"/>
  <c r="U138" i="176"/>
  <c r="V138" i="176"/>
  <c r="W138" i="176"/>
  <c r="P139" i="176"/>
  <c r="Q139" i="176"/>
  <c r="R139" i="176"/>
  <c r="S139" i="176"/>
  <c r="T139" i="176"/>
  <c r="U139" i="176"/>
  <c r="V139" i="176"/>
  <c r="W139" i="176"/>
  <c r="P140" i="176"/>
  <c r="Q140" i="176"/>
  <c r="R140" i="176"/>
  <c r="S140" i="176"/>
  <c r="T140" i="176"/>
  <c r="U140" i="176"/>
  <c r="V140" i="176"/>
  <c r="W140" i="176"/>
  <c r="P141" i="176"/>
  <c r="Q141" i="176"/>
  <c r="R141" i="176"/>
  <c r="S141" i="176"/>
  <c r="T141" i="176"/>
  <c r="U141" i="176"/>
  <c r="V141" i="176"/>
  <c r="W141" i="176"/>
  <c r="P142" i="176"/>
  <c r="Q142" i="176"/>
  <c r="R142" i="176"/>
  <c r="S142" i="176"/>
  <c r="T142" i="176"/>
  <c r="U142" i="176"/>
  <c r="V142" i="176"/>
  <c r="W142" i="176"/>
  <c r="P143" i="176"/>
  <c r="Q143" i="176"/>
  <c r="R143" i="176"/>
  <c r="S143" i="176"/>
  <c r="T143" i="176"/>
  <c r="U143" i="176"/>
  <c r="V143" i="176"/>
  <c r="W143" i="176"/>
  <c r="P144" i="176"/>
  <c r="Q144" i="176"/>
  <c r="R144" i="176"/>
  <c r="S144" i="176"/>
  <c r="T144" i="176"/>
  <c r="U144" i="176"/>
  <c r="V144" i="176"/>
  <c r="W144" i="176"/>
  <c r="P145" i="176"/>
  <c r="Q145" i="176"/>
  <c r="R145" i="176"/>
  <c r="S145" i="176"/>
  <c r="T145" i="176"/>
  <c r="U145" i="176"/>
  <c r="V145" i="176"/>
  <c r="W145" i="176"/>
  <c r="P146" i="176"/>
  <c r="Q146" i="176"/>
  <c r="R146" i="176"/>
  <c r="S146" i="176"/>
  <c r="T146" i="176"/>
  <c r="U146" i="176"/>
  <c r="V146" i="176"/>
  <c r="W146" i="176"/>
  <c r="P147" i="176"/>
  <c r="Q147" i="176"/>
  <c r="R147" i="176"/>
  <c r="S147" i="176"/>
  <c r="T147" i="176"/>
  <c r="U147" i="176"/>
  <c r="V147" i="176"/>
  <c r="W147" i="176"/>
  <c r="P148" i="176"/>
  <c r="Q148" i="176"/>
  <c r="R148" i="176"/>
  <c r="S148" i="176"/>
  <c r="T148" i="176"/>
  <c r="U148" i="176"/>
  <c r="V148" i="176"/>
  <c r="W148" i="176"/>
  <c r="P149" i="176"/>
  <c r="Q149" i="176"/>
  <c r="R149" i="176"/>
  <c r="S149" i="176"/>
  <c r="T149" i="176"/>
  <c r="U149" i="176"/>
  <c r="V149" i="176"/>
  <c r="W149" i="176"/>
  <c r="P150" i="176"/>
  <c r="Q150" i="176"/>
  <c r="R150" i="176"/>
  <c r="S150" i="176"/>
  <c r="T150" i="176"/>
  <c r="U150" i="176"/>
  <c r="V150" i="176"/>
  <c r="W150" i="176"/>
  <c r="P151" i="176"/>
  <c r="Q151" i="176"/>
  <c r="R151" i="176"/>
  <c r="S151" i="176"/>
  <c r="T151" i="176"/>
  <c r="U151" i="176"/>
  <c r="V151" i="176"/>
  <c r="W151" i="176"/>
  <c r="P152" i="176"/>
  <c r="Q152" i="176"/>
  <c r="R152" i="176"/>
  <c r="S152" i="176"/>
  <c r="T152" i="176"/>
  <c r="U152" i="176"/>
  <c r="V152" i="176"/>
  <c r="W152" i="176"/>
  <c r="P153" i="176"/>
  <c r="Q153" i="176"/>
  <c r="R153" i="176"/>
  <c r="S153" i="176"/>
  <c r="T153" i="176"/>
  <c r="U153" i="176"/>
  <c r="V153" i="176"/>
  <c r="W153" i="176"/>
  <c r="P154" i="176"/>
  <c r="Q154" i="176"/>
  <c r="R154" i="176"/>
  <c r="S154" i="176"/>
  <c r="T154" i="176"/>
  <c r="U154" i="176"/>
  <c r="V154" i="176"/>
  <c r="W154" i="176"/>
  <c r="P155" i="176"/>
  <c r="Q155" i="176"/>
  <c r="R155" i="176"/>
  <c r="S155" i="176"/>
  <c r="T155" i="176"/>
  <c r="U155" i="176"/>
  <c r="V155" i="176"/>
  <c r="W155" i="176"/>
  <c r="P156" i="176"/>
  <c r="Q156" i="176"/>
  <c r="R156" i="176"/>
  <c r="S156" i="176"/>
  <c r="T156" i="176"/>
  <c r="U156" i="176"/>
  <c r="V156" i="176"/>
  <c r="W156" i="176"/>
  <c r="P157" i="176"/>
  <c r="Q157" i="176"/>
  <c r="R157" i="176"/>
  <c r="S157" i="176"/>
  <c r="T157" i="176"/>
  <c r="U157" i="176"/>
  <c r="V157" i="176"/>
  <c r="W157" i="176"/>
  <c r="P159" i="176"/>
  <c r="Q159" i="176"/>
  <c r="R159" i="176"/>
  <c r="S159" i="176"/>
  <c r="T159" i="176"/>
  <c r="U159" i="176"/>
  <c r="V159" i="176"/>
  <c r="W159" i="176"/>
  <c r="P160" i="176"/>
  <c r="Q160" i="176"/>
  <c r="R160" i="176"/>
  <c r="S160" i="176"/>
  <c r="T160" i="176"/>
  <c r="U160" i="176"/>
  <c r="V160" i="176"/>
  <c r="W160" i="176"/>
  <c r="P161" i="176"/>
  <c r="Q161" i="176"/>
  <c r="R161" i="176"/>
  <c r="S161" i="176"/>
  <c r="T161" i="176"/>
  <c r="U161" i="176"/>
  <c r="V161" i="176"/>
  <c r="W161" i="176"/>
  <c r="P162" i="176"/>
  <c r="Q162" i="176"/>
  <c r="R162" i="176"/>
  <c r="S162" i="176"/>
  <c r="T162" i="176"/>
  <c r="U162" i="176"/>
  <c r="V162" i="176"/>
  <c r="W162" i="176"/>
  <c r="P169" i="176"/>
  <c r="Q169" i="176"/>
  <c r="R169" i="176"/>
  <c r="S169" i="176"/>
  <c r="T169" i="176"/>
  <c r="U169" i="176"/>
  <c r="V169" i="176"/>
  <c r="W169" i="176"/>
  <c r="AZ71" i="175"/>
  <c r="AM71" i="175"/>
  <c r="AN71" i="175"/>
  <c r="AO71" i="175"/>
  <c r="AP71" i="175"/>
  <c r="AQ71" i="175"/>
  <c r="AR71" i="175"/>
  <c r="AS71" i="175"/>
  <c r="AT71" i="175"/>
  <c r="AU71" i="175"/>
  <c r="AV71" i="175"/>
  <c r="AW71" i="175"/>
  <c r="AX71" i="175"/>
  <c r="AY71" i="175"/>
  <c r="BA71" i="175"/>
  <c r="BB71" i="175"/>
  <c r="BC71" i="175"/>
  <c r="BD71" i="175"/>
  <c r="BE71" i="175"/>
  <c r="BF71" i="175"/>
  <c r="BG71" i="175"/>
  <c r="BH71" i="175"/>
  <c r="BI71" i="175"/>
  <c r="BJ71" i="175"/>
  <c r="BG72" i="175"/>
  <c r="AM72" i="175"/>
  <c r="AN72" i="175"/>
  <c r="AO72" i="175"/>
  <c r="AP72" i="175"/>
  <c r="AQ72" i="175"/>
  <c r="AR72" i="175"/>
  <c r="AT72" i="175"/>
  <c r="AU72" i="175"/>
  <c r="AW72" i="175"/>
  <c r="AX72" i="175"/>
  <c r="AY72" i="175"/>
  <c r="AZ72" i="175"/>
  <c r="BA72" i="175"/>
  <c r="BC72" i="175"/>
  <c r="BD72" i="175"/>
  <c r="BE72" i="175"/>
  <c r="BF72" i="175"/>
  <c r="BH72" i="175"/>
  <c r="BI72" i="175"/>
  <c r="AZ73" i="175"/>
  <c r="AM73" i="175"/>
  <c r="AN73" i="175"/>
  <c r="AO73" i="175"/>
  <c r="AP73" i="175"/>
  <c r="AQ73" i="175"/>
  <c r="AR73" i="175"/>
  <c r="AS73" i="175"/>
  <c r="AT73" i="175"/>
  <c r="AU73" i="175"/>
  <c r="AV73" i="175"/>
  <c r="AW73" i="175"/>
  <c r="AX73" i="175"/>
  <c r="AY73" i="175"/>
  <c r="BA73" i="175"/>
  <c r="BB73" i="175"/>
  <c r="BC73" i="175"/>
  <c r="BD73" i="175"/>
  <c r="BE73" i="175"/>
  <c r="BF73" i="175"/>
  <c r="BG73" i="175"/>
  <c r="BH73" i="175"/>
  <c r="BI73" i="175"/>
  <c r="BJ73" i="175"/>
  <c r="BG74" i="175"/>
  <c r="AM74" i="175"/>
  <c r="AN74" i="175"/>
  <c r="BM74" i="175" s="1"/>
  <c r="AO74" i="175"/>
  <c r="AP74" i="175"/>
  <c r="AQ74" i="175"/>
  <c r="AR74" i="175"/>
  <c r="AT74" i="175"/>
  <c r="AU74" i="175"/>
  <c r="AW74" i="175"/>
  <c r="AX74" i="175"/>
  <c r="AY74" i="175"/>
  <c r="AZ74" i="175"/>
  <c r="BA74" i="175"/>
  <c r="BB74" i="175"/>
  <c r="BC74" i="175"/>
  <c r="BD74" i="175"/>
  <c r="BE74" i="175"/>
  <c r="BF74" i="175"/>
  <c r="BH74" i="175"/>
  <c r="BI74" i="175"/>
  <c r="AZ75" i="175"/>
  <c r="AM75" i="175"/>
  <c r="AN75" i="175"/>
  <c r="AO75" i="175"/>
  <c r="AP75" i="175"/>
  <c r="AQ75" i="175"/>
  <c r="AR75" i="175"/>
  <c r="AS75" i="175"/>
  <c r="AT75" i="175"/>
  <c r="AU75" i="175"/>
  <c r="AV75" i="175"/>
  <c r="AW75" i="175"/>
  <c r="AX75" i="175"/>
  <c r="AY75" i="175"/>
  <c r="BA75" i="175"/>
  <c r="BB75" i="175"/>
  <c r="BC75" i="175"/>
  <c r="BD75" i="175"/>
  <c r="BE75" i="175"/>
  <c r="BF75" i="175"/>
  <c r="BG75" i="175"/>
  <c r="BH75" i="175"/>
  <c r="BI75" i="175"/>
  <c r="BJ75" i="175"/>
  <c r="BG76" i="175"/>
  <c r="AM76" i="175"/>
  <c r="AN76" i="175"/>
  <c r="AO76" i="175"/>
  <c r="AP76" i="175"/>
  <c r="AQ76" i="175"/>
  <c r="AR76" i="175"/>
  <c r="AT76" i="175"/>
  <c r="AU76" i="175"/>
  <c r="AW76" i="175"/>
  <c r="AX76" i="175"/>
  <c r="AY76" i="175"/>
  <c r="AZ76" i="175"/>
  <c r="BA76" i="175"/>
  <c r="BC76" i="175"/>
  <c r="BD76" i="175"/>
  <c r="BE76" i="175"/>
  <c r="BF76" i="175"/>
  <c r="BH76" i="175"/>
  <c r="BI76" i="175"/>
  <c r="AZ77" i="175"/>
  <c r="AM77" i="175"/>
  <c r="AN77" i="175"/>
  <c r="AO77" i="175"/>
  <c r="AP77" i="175"/>
  <c r="AQ77" i="175"/>
  <c r="AR77" i="175"/>
  <c r="AS77" i="175"/>
  <c r="AT77" i="175"/>
  <c r="AU77" i="175"/>
  <c r="AV77" i="175"/>
  <c r="AW77" i="175"/>
  <c r="AX77" i="175"/>
  <c r="AY77" i="175"/>
  <c r="BA77" i="175"/>
  <c r="BB77" i="175"/>
  <c r="BC77" i="175"/>
  <c r="BD77" i="175"/>
  <c r="BE77" i="175"/>
  <c r="BF77" i="175"/>
  <c r="BG77" i="175"/>
  <c r="BH77" i="175"/>
  <c r="BI77" i="175"/>
  <c r="BJ77" i="175"/>
  <c r="BG78" i="175"/>
  <c r="AM78" i="175"/>
  <c r="AN78" i="175"/>
  <c r="AO78" i="175"/>
  <c r="AP78" i="175"/>
  <c r="AQ78" i="175"/>
  <c r="AR78" i="175"/>
  <c r="AT78" i="175"/>
  <c r="AU78" i="175"/>
  <c r="AW78" i="175"/>
  <c r="AX78" i="175"/>
  <c r="AY78" i="175"/>
  <c r="AZ78" i="175"/>
  <c r="BA78" i="175"/>
  <c r="BC78" i="175"/>
  <c r="BD78" i="175"/>
  <c r="BE78" i="175"/>
  <c r="BF78" i="175"/>
  <c r="BH78" i="175"/>
  <c r="BI78" i="175"/>
  <c r="BJ78" i="175"/>
  <c r="AZ79" i="175"/>
  <c r="AM79" i="175"/>
  <c r="AN79" i="175"/>
  <c r="AO79" i="175"/>
  <c r="AP79" i="175"/>
  <c r="AQ79" i="175"/>
  <c r="AR79" i="175"/>
  <c r="AS79" i="175"/>
  <c r="AT79" i="175"/>
  <c r="AU79" i="175"/>
  <c r="AV79" i="175"/>
  <c r="AW79" i="175"/>
  <c r="AX79" i="175"/>
  <c r="AY79" i="175"/>
  <c r="BA79" i="175"/>
  <c r="BB79" i="175"/>
  <c r="BC79" i="175"/>
  <c r="BD79" i="175"/>
  <c r="BE79" i="175"/>
  <c r="BF79" i="175"/>
  <c r="BG79" i="175"/>
  <c r="BH79" i="175"/>
  <c r="BI79" i="175"/>
  <c r="BJ79" i="175"/>
  <c r="BG80" i="175"/>
  <c r="AM80" i="175"/>
  <c r="AN80" i="175"/>
  <c r="AO80" i="175"/>
  <c r="AP80" i="175"/>
  <c r="AQ80" i="175"/>
  <c r="AR80" i="175"/>
  <c r="AT80" i="175"/>
  <c r="AU80" i="175"/>
  <c r="AW80" i="175"/>
  <c r="AX80" i="175"/>
  <c r="AY80" i="175"/>
  <c r="AZ80" i="175"/>
  <c r="BA80" i="175"/>
  <c r="BB80" i="175"/>
  <c r="BC80" i="175"/>
  <c r="BD80" i="175"/>
  <c r="BE80" i="175"/>
  <c r="BF80" i="175"/>
  <c r="BH80" i="175"/>
  <c r="BI80" i="175"/>
  <c r="AZ81" i="175"/>
  <c r="AM81" i="175"/>
  <c r="AN81" i="175"/>
  <c r="AO81" i="175"/>
  <c r="AP81" i="175"/>
  <c r="AQ81" i="175"/>
  <c r="AR81" i="175"/>
  <c r="AS81" i="175"/>
  <c r="AT81" i="175"/>
  <c r="AU81" i="175"/>
  <c r="AV81" i="175"/>
  <c r="AW81" i="175"/>
  <c r="AX81" i="175"/>
  <c r="AY81" i="175"/>
  <c r="BA81" i="175"/>
  <c r="BB81" i="175"/>
  <c r="BC81" i="175"/>
  <c r="BD81" i="175"/>
  <c r="BE81" i="175"/>
  <c r="BF81" i="175"/>
  <c r="BG81" i="175"/>
  <c r="BH81" i="175"/>
  <c r="BI81" i="175"/>
  <c r="BJ81" i="175"/>
  <c r="BG82" i="175"/>
  <c r="AM82" i="175"/>
  <c r="AN82" i="175"/>
  <c r="AO82" i="175"/>
  <c r="AP82" i="175"/>
  <c r="AQ82" i="175"/>
  <c r="AR82" i="175"/>
  <c r="AT82" i="175"/>
  <c r="AU82" i="175"/>
  <c r="AW82" i="175"/>
  <c r="AX82" i="175"/>
  <c r="AY82" i="175"/>
  <c r="AZ82" i="175"/>
  <c r="BA82" i="175"/>
  <c r="BC82" i="175"/>
  <c r="BD82" i="175"/>
  <c r="BE82" i="175"/>
  <c r="BF82" i="175"/>
  <c r="BH82" i="175"/>
  <c r="BI82" i="175"/>
  <c r="AZ83" i="175"/>
  <c r="AM83" i="175"/>
  <c r="AN83" i="175"/>
  <c r="AO83" i="175"/>
  <c r="AP83" i="175"/>
  <c r="AQ83" i="175"/>
  <c r="AR83" i="175"/>
  <c r="AS83" i="175"/>
  <c r="AT83" i="175"/>
  <c r="AU83" i="175"/>
  <c r="AV83" i="175"/>
  <c r="AW83" i="175"/>
  <c r="AX83" i="175"/>
  <c r="AY83" i="175"/>
  <c r="BA83" i="175"/>
  <c r="BB83" i="175"/>
  <c r="BC83" i="175"/>
  <c r="BD83" i="175"/>
  <c r="BE83" i="175"/>
  <c r="BF83" i="175"/>
  <c r="BG83" i="175"/>
  <c r="BH83" i="175"/>
  <c r="BI83" i="175"/>
  <c r="BJ83" i="175"/>
  <c r="BG84" i="175"/>
  <c r="AM84" i="175"/>
  <c r="AN84" i="175"/>
  <c r="AO84" i="175"/>
  <c r="AP84" i="175"/>
  <c r="AQ84" i="175"/>
  <c r="AR84" i="175"/>
  <c r="AT84" i="175"/>
  <c r="AU84" i="175"/>
  <c r="AW84" i="175"/>
  <c r="AX84" i="175"/>
  <c r="AY84" i="175"/>
  <c r="AZ84" i="175"/>
  <c r="BA84" i="175"/>
  <c r="BB84" i="175"/>
  <c r="BC84" i="175"/>
  <c r="BD84" i="175"/>
  <c r="BE84" i="175"/>
  <c r="BF84" i="175"/>
  <c r="BH84" i="175"/>
  <c r="BI84" i="175"/>
  <c r="BJ84" i="175"/>
  <c r="AZ85" i="175"/>
  <c r="AM85" i="175"/>
  <c r="AN85" i="175"/>
  <c r="AO85" i="175"/>
  <c r="AP85" i="175"/>
  <c r="AQ85" i="175"/>
  <c r="AR85" i="175"/>
  <c r="AS85" i="175"/>
  <c r="AT85" i="175"/>
  <c r="AU85" i="175"/>
  <c r="AV85" i="175"/>
  <c r="AW85" i="175"/>
  <c r="AX85" i="175"/>
  <c r="AY85" i="175"/>
  <c r="BA85" i="175"/>
  <c r="BB85" i="175"/>
  <c r="BC85" i="175"/>
  <c r="BD85" i="175"/>
  <c r="BE85" i="175"/>
  <c r="BF85" i="175"/>
  <c r="BG85" i="175"/>
  <c r="BH85" i="175"/>
  <c r="BI85" i="175"/>
  <c r="BJ85" i="175"/>
  <c r="BG86" i="175"/>
  <c r="AM86" i="175"/>
  <c r="AN86" i="175"/>
  <c r="AO86" i="175"/>
  <c r="AP86" i="175"/>
  <c r="AQ86" i="175"/>
  <c r="AR86" i="175"/>
  <c r="AT86" i="175"/>
  <c r="AU86" i="175"/>
  <c r="AW86" i="175"/>
  <c r="AX86" i="175"/>
  <c r="AY86" i="175"/>
  <c r="AZ86" i="175"/>
  <c r="BA86" i="175"/>
  <c r="BC86" i="175"/>
  <c r="BD86" i="175"/>
  <c r="BE86" i="175"/>
  <c r="BF86" i="175"/>
  <c r="BH86" i="175"/>
  <c r="BI86" i="175"/>
  <c r="BJ86" i="175"/>
  <c r="AQ87" i="175"/>
  <c r="AY87" i="175"/>
  <c r="AZ87" i="175"/>
  <c r="AM87" i="175"/>
  <c r="AN87" i="175"/>
  <c r="AO87" i="175"/>
  <c r="AP87" i="175"/>
  <c r="AR87" i="175"/>
  <c r="AS87" i="175"/>
  <c r="AT87" i="175"/>
  <c r="AU87" i="175"/>
  <c r="AV87" i="175"/>
  <c r="AW87" i="175"/>
  <c r="AX87" i="175"/>
  <c r="BA87" i="175"/>
  <c r="BB87" i="175"/>
  <c r="BC87" i="175"/>
  <c r="BD87" i="175"/>
  <c r="BE87" i="175"/>
  <c r="BF87" i="175"/>
  <c r="BG87" i="175"/>
  <c r="BH87" i="175"/>
  <c r="BI87" i="175"/>
  <c r="BJ87" i="175"/>
  <c r="AR68" i="175"/>
  <c r="AU68" i="175"/>
  <c r="BF68" i="175"/>
  <c r="BG68" i="175"/>
  <c r="AM68" i="175"/>
  <c r="AN68" i="175"/>
  <c r="AO68" i="175"/>
  <c r="AP68" i="175"/>
  <c r="AQ68" i="175"/>
  <c r="AT68" i="175"/>
  <c r="AW68" i="175"/>
  <c r="AY68" i="175"/>
  <c r="AZ68" i="175"/>
  <c r="BA68" i="175"/>
  <c r="BB68" i="175"/>
  <c r="BC68" i="175"/>
  <c r="BD68" i="175"/>
  <c r="BE68" i="175"/>
  <c r="BH68" i="175"/>
  <c r="BI68" i="175"/>
  <c r="AN69" i="175"/>
  <c r="AQ69" i="175"/>
  <c r="AV69" i="175"/>
  <c r="AT69" i="175"/>
  <c r="AY69" i="175"/>
  <c r="AZ69" i="175"/>
  <c r="BE69" i="175"/>
  <c r="BG69" i="175"/>
  <c r="AM69" i="175"/>
  <c r="AP69" i="175"/>
  <c r="AR69" i="175"/>
  <c r="AS69" i="175"/>
  <c r="AU69" i="175"/>
  <c r="AX69" i="175"/>
  <c r="BA69" i="175"/>
  <c r="BB69" i="175"/>
  <c r="BC69" i="175"/>
  <c r="BD69" i="175"/>
  <c r="BF69" i="175"/>
  <c r="BH69" i="175"/>
  <c r="BI69" i="175"/>
  <c r="BJ69" i="175"/>
  <c r="AM63" i="175"/>
  <c r="AR63" i="175"/>
  <c r="AU63" i="175"/>
  <c r="AZ63" i="175"/>
  <c r="BA63" i="175"/>
  <c r="BF63" i="175"/>
  <c r="BG63" i="175"/>
  <c r="AN63" i="175"/>
  <c r="AO63" i="175"/>
  <c r="AP63" i="175"/>
  <c r="AQ63" i="175"/>
  <c r="AT63" i="175"/>
  <c r="AW63" i="175"/>
  <c r="AY63" i="175"/>
  <c r="BB63" i="175"/>
  <c r="BC63" i="175"/>
  <c r="BD63" i="175"/>
  <c r="BE63" i="175"/>
  <c r="BH63" i="175"/>
  <c r="BI63" i="175"/>
  <c r="AN64" i="175"/>
  <c r="AQ64" i="175"/>
  <c r="AV64" i="175"/>
  <c r="AT64" i="175"/>
  <c r="AY64" i="175"/>
  <c r="BE64" i="175"/>
  <c r="BG64" i="175"/>
  <c r="AM64" i="175"/>
  <c r="AP64" i="175"/>
  <c r="AR64" i="175"/>
  <c r="AS64" i="175"/>
  <c r="AU64" i="175"/>
  <c r="AX64" i="175"/>
  <c r="AZ64" i="175"/>
  <c r="BA64" i="175"/>
  <c r="BB64" i="175"/>
  <c r="BC64" i="175"/>
  <c r="BD64" i="175"/>
  <c r="BF64" i="175"/>
  <c r="BH64" i="175"/>
  <c r="BI64" i="175"/>
  <c r="BJ64" i="175"/>
  <c r="AM65" i="175"/>
  <c r="AR65" i="175"/>
  <c r="AS65" i="175"/>
  <c r="AY65" i="175"/>
  <c r="AZ65" i="175"/>
  <c r="BA65" i="175"/>
  <c r="BF65" i="175"/>
  <c r="BG65" i="175"/>
  <c r="AN65" i="175"/>
  <c r="AO65" i="175"/>
  <c r="AP65" i="175"/>
  <c r="AQ65" i="175"/>
  <c r="AT65" i="175"/>
  <c r="AV65" i="175"/>
  <c r="AW65" i="175"/>
  <c r="BB65" i="175"/>
  <c r="BC65" i="175"/>
  <c r="BD65" i="175"/>
  <c r="BE65" i="175"/>
  <c r="BH65" i="175"/>
  <c r="BI65" i="175"/>
  <c r="BJ65" i="175"/>
  <c r="AN66" i="175"/>
  <c r="AR66" i="175"/>
  <c r="AV66" i="175"/>
  <c r="AT66" i="175"/>
  <c r="AY66" i="175"/>
  <c r="AZ66" i="175"/>
  <c r="BE66" i="175"/>
  <c r="BI66" i="175"/>
  <c r="BG66" i="175"/>
  <c r="AM66" i="175"/>
  <c r="AP66" i="175"/>
  <c r="AS66" i="175"/>
  <c r="AU66" i="175"/>
  <c r="AX66" i="175"/>
  <c r="BA66" i="175"/>
  <c r="BB66" i="175"/>
  <c r="BC66" i="175"/>
  <c r="BD66" i="175"/>
  <c r="BF66" i="175"/>
  <c r="BH66" i="175"/>
  <c r="BJ66" i="175"/>
  <c r="U12" i="175"/>
  <c r="P23" i="175"/>
  <c r="Q23" i="175"/>
  <c r="R23" i="175"/>
  <c r="S23" i="175"/>
  <c r="T23" i="175"/>
  <c r="U23" i="175"/>
  <c r="V23" i="175"/>
  <c r="W23" i="175"/>
  <c r="P24" i="175"/>
  <c r="Q24" i="175"/>
  <c r="R24" i="175"/>
  <c r="S24" i="175"/>
  <c r="T24" i="175"/>
  <c r="U24" i="175"/>
  <c r="V24" i="175"/>
  <c r="W24" i="175"/>
  <c r="P25" i="175"/>
  <c r="Q25" i="175"/>
  <c r="R25" i="175"/>
  <c r="S25" i="175"/>
  <c r="T25" i="175"/>
  <c r="U25" i="175"/>
  <c r="V25" i="175"/>
  <c r="W25" i="175"/>
  <c r="P26" i="175"/>
  <c r="Q26" i="175"/>
  <c r="R26" i="175"/>
  <c r="S26" i="175"/>
  <c r="T26" i="175"/>
  <c r="U26" i="175"/>
  <c r="V26" i="175"/>
  <c r="W26" i="175"/>
  <c r="P27" i="175"/>
  <c r="Q27" i="175"/>
  <c r="R27" i="175"/>
  <c r="S27" i="175"/>
  <c r="T27" i="175"/>
  <c r="U27" i="175"/>
  <c r="V27" i="175"/>
  <c r="W27" i="175"/>
  <c r="P28" i="175"/>
  <c r="Q28" i="175"/>
  <c r="R28" i="175"/>
  <c r="S28" i="175"/>
  <c r="T28" i="175"/>
  <c r="U28" i="175"/>
  <c r="V28" i="175"/>
  <c r="W28" i="175"/>
  <c r="P29" i="175"/>
  <c r="Q29" i="175"/>
  <c r="R29" i="175"/>
  <c r="S29" i="175"/>
  <c r="T29" i="175"/>
  <c r="U29" i="175"/>
  <c r="V29" i="175"/>
  <c r="W29" i="175"/>
  <c r="P30" i="175"/>
  <c r="Q30" i="175"/>
  <c r="R30" i="175"/>
  <c r="S30" i="175"/>
  <c r="T30" i="175"/>
  <c r="U30" i="175"/>
  <c r="V30" i="175"/>
  <c r="W30" i="175"/>
  <c r="V13" i="175"/>
  <c r="P32" i="175"/>
  <c r="Q32" i="175"/>
  <c r="R32" i="175"/>
  <c r="S32" i="175"/>
  <c r="T32" i="175"/>
  <c r="U32" i="175"/>
  <c r="V32" i="175"/>
  <c r="W32" i="175"/>
  <c r="P33" i="175"/>
  <c r="Q33" i="175"/>
  <c r="Y33" i="175" s="1"/>
  <c r="R33" i="175"/>
  <c r="S33" i="175"/>
  <c r="T33" i="175"/>
  <c r="U33" i="175"/>
  <c r="V33" i="175"/>
  <c r="W33" i="175"/>
  <c r="P34" i="175"/>
  <c r="Q34" i="175"/>
  <c r="R34" i="175"/>
  <c r="S34" i="175"/>
  <c r="T34" i="175"/>
  <c r="U34" i="175"/>
  <c r="V34" i="175"/>
  <c r="W34" i="175"/>
  <c r="P35" i="175"/>
  <c r="Q35" i="175"/>
  <c r="R35" i="175"/>
  <c r="S35" i="175"/>
  <c r="T35" i="175"/>
  <c r="U35" i="175"/>
  <c r="V35" i="175"/>
  <c r="W35" i="175"/>
  <c r="P36" i="175"/>
  <c r="Q36" i="175"/>
  <c r="R36" i="175"/>
  <c r="S36" i="175"/>
  <c r="T36" i="175"/>
  <c r="U36" i="175"/>
  <c r="V36" i="175"/>
  <c r="W36" i="175"/>
  <c r="P37" i="175"/>
  <c r="Q37" i="175"/>
  <c r="R37" i="175"/>
  <c r="S37" i="175"/>
  <c r="T37" i="175"/>
  <c r="U37" i="175"/>
  <c r="V37" i="175"/>
  <c r="W37" i="175"/>
  <c r="P38" i="175"/>
  <c r="Q38" i="175"/>
  <c r="R38" i="175"/>
  <c r="S38" i="175"/>
  <c r="T38" i="175"/>
  <c r="U38" i="175"/>
  <c r="V38" i="175"/>
  <c r="W38" i="175"/>
  <c r="P39" i="175"/>
  <c r="Q39" i="175"/>
  <c r="R39" i="175"/>
  <c r="S39" i="175"/>
  <c r="T39" i="175"/>
  <c r="U39" i="175"/>
  <c r="V39" i="175"/>
  <c r="W39" i="175"/>
  <c r="P40" i="175"/>
  <c r="Q40" i="175"/>
  <c r="R40" i="175"/>
  <c r="S40" i="175"/>
  <c r="T40" i="175"/>
  <c r="U40" i="175"/>
  <c r="V40" i="175"/>
  <c r="W40" i="175"/>
  <c r="P41" i="175"/>
  <c r="Q41" i="175"/>
  <c r="R41" i="175"/>
  <c r="S41" i="175"/>
  <c r="T41" i="175"/>
  <c r="U41" i="175"/>
  <c r="V41" i="175"/>
  <c r="W41" i="175"/>
  <c r="P42" i="175"/>
  <c r="Q42" i="175"/>
  <c r="R42" i="175"/>
  <c r="S42" i="175"/>
  <c r="T42" i="175"/>
  <c r="U42" i="175"/>
  <c r="V42" i="175"/>
  <c r="W42" i="175"/>
  <c r="P43" i="175"/>
  <c r="Q43" i="175"/>
  <c r="R43" i="175"/>
  <c r="S43" i="175"/>
  <c r="T43" i="175"/>
  <c r="U43" i="175"/>
  <c r="V43" i="175"/>
  <c r="W43" i="175"/>
  <c r="P44" i="175"/>
  <c r="Q44" i="175"/>
  <c r="R44" i="175"/>
  <c r="S44" i="175"/>
  <c r="T44" i="175"/>
  <c r="U44" i="175"/>
  <c r="V44" i="175"/>
  <c r="W44" i="175"/>
  <c r="S14" i="175"/>
  <c r="P46" i="175"/>
  <c r="Q46" i="175"/>
  <c r="R46" i="175"/>
  <c r="S46" i="175"/>
  <c r="T46" i="175"/>
  <c r="AA46" i="175" s="1"/>
  <c r="U46" i="175"/>
  <c r="V46" i="175"/>
  <c r="W46" i="175"/>
  <c r="P47" i="175"/>
  <c r="Q47" i="175"/>
  <c r="R47" i="175"/>
  <c r="S47" i="175"/>
  <c r="T47" i="175"/>
  <c r="U47" i="175"/>
  <c r="V47" i="175"/>
  <c r="W47" i="175"/>
  <c r="P48" i="175"/>
  <c r="Q48" i="175"/>
  <c r="R48" i="175"/>
  <c r="S48" i="175"/>
  <c r="T48" i="175"/>
  <c r="U48" i="175"/>
  <c r="V48" i="175"/>
  <c r="W48" i="175"/>
  <c r="P49" i="175"/>
  <c r="Q49" i="175"/>
  <c r="R49" i="175"/>
  <c r="S49" i="175"/>
  <c r="T49" i="175"/>
  <c r="U49" i="175"/>
  <c r="V49" i="175"/>
  <c r="W49" i="175"/>
  <c r="P50" i="175"/>
  <c r="Q50" i="175"/>
  <c r="R50" i="175"/>
  <c r="S50" i="175"/>
  <c r="T50" i="175"/>
  <c r="U50" i="175"/>
  <c r="V50" i="175"/>
  <c r="W50" i="175"/>
  <c r="P51" i="175"/>
  <c r="Q51" i="175"/>
  <c r="R51" i="175"/>
  <c r="S51" i="175"/>
  <c r="T51" i="175"/>
  <c r="U51" i="175"/>
  <c r="V51" i="175"/>
  <c r="W51" i="175"/>
  <c r="P52" i="175"/>
  <c r="Q52" i="175"/>
  <c r="R52" i="175"/>
  <c r="S52" i="175"/>
  <c r="T52" i="175"/>
  <c r="U52" i="175"/>
  <c r="V52" i="175"/>
  <c r="W52" i="175"/>
  <c r="P53" i="175"/>
  <c r="Q53" i="175"/>
  <c r="R53" i="175"/>
  <c r="S53" i="175"/>
  <c r="T53" i="175"/>
  <c r="U53" i="175"/>
  <c r="V53" i="175"/>
  <c r="W53" i="175"/>
  <c r="Q12" i="175"/>
  <c r="R12" i="175"/>
  <c r="S12" i="175"/>
  <c r="W12" i="175"/>
  <c r="P13" i="175"/>
  <c r="T13" i="175"/>
  <c r="U13" i="175"/>
  <c r="Q13" i="175"/>
  <c r="S13" i="175"/>
  <c r="P14" i="175"/>
  <c r="Q14" i="175"/>
  <c r="R14" i="175"/>
  <c r="W14" i="175"/>
  <c r="Z13" i="174"/>
  <c r="AC13" i="174"/>
  <c r="V13" i="174"/>
  <c r="W13" i="174"/>
  <c r="Y13" i="174"/>
  <c r="AA13" i="174"/>
  <c r="AB13" i="174"/>
  <c r="U14" i="174"/>
  <c r="X14" i="174"/>
  <c r="AC14" i="174"/>
  <c r="T14" i="174"/>
  <c r="Y14" i="174"/>
  <c r="Z14" i="174"/>
  <c r="AA14" i="174"/>
  <c r="AB14" i="174"/>
  <c r="T15" i="174"/>
  <c r="X15" i="174"/>
  <c r="V15" i="174"/>
  <c r="W15" i="174"/>
  <c r="Y15" i="174"/>
  <c r="Z15" i="174"/>
  <c r="AA15" i="174"/>
  <c r="AB15" i="174"/>
  <c r="AC15" i="174"/>
  <c r="X17" i="174"/>
  <c r="AC17" i="174"/>
  <c r="T17" i="174"/>
  <c r="U17" i="174"/>
  <c r="Y17" i="174"/>
  <c r="Z17" i="174"/>
  <c r="AA17" i="174"/>
  <c r="AB17" i="174"/>
  <c r="T18" i="174"/>
  <c r="Z18" i="174"/>
  <c r="AB18" i="174"/>
  <c r="V18" i="174"/>
  <c r="W18" i="174"/>
  <c r="AC18" i="174"/>
  <c r="T19" i="174"/>
  <c r="V19" i="174"/>
  <c r="U19" i="174"/>
  <c r="X19" i="174"/>
  <c r="Y19" i="174"/>
  <c r="Z19" i="174"/>
  <c r="AA19" i="174"/>
  <c r="T20" i="174"/>
  <c r="V20" i="174"/>
  <c r="Z20" i="174"/>
  <c r="AC20" i="174"/>
  <c r="U20" i="174"/>
  <c r="X20" i="174"/>
  <c r="Y20" i="174"/>
  <c r="AA20" i="174"/>
  <c r="AB20" i="174"/>
  <c r="U21" i="174"/>
  <c r="X21" i="174"/>
  <c r="AA21" i="174"/>
  <c r="T21" i="174"/>
  <c r="V21" i="174"/>
  <c r="W21" i="174"/>
  <c r="Y21" i="174"/>
  <c r="Z21" i="174"/>
  <c r="AB21" i="174"/>
  <c r="AC21" i="174"/>
  <c r="T23" i="174"/>
  <c r="X23" i="174"/>
  <c r="Z23" i="174"/>
  <c r="AC23" i="174"/>
  <c r="U23" i="174"/>
  <c r="V23" i="174"/>
  <c r="W23" i="174"/>
  <c r="Y23" i="174"/>
  <c r="AB23" i="174"/>
  <c r="T25" i="174"/>
  <c r="X25" i="174"/>
  <c r="V25" i="174"/>
  <c r="W25" i="174"/>
  <c r="Y25" i="174"/>
  <c r="AB25" i="174"/>
  <c r="AC25" i="174"/>
  <c r="X26" i="174"/>
  <c r="AA26" i="174"/>
  <c r="AC26" i="174"/>
  <c r="V26" i="174"/>
  <c r="W26" i="174"/>
  <c r="Y26" i="174"/>
  <c r="Z26" i="174"/>
  <c r="AB26" i="174"/>
  <c r="U27" i="174"/>
  <c r="X27" i="174"/>
  <c r="AC27" i="174"/>
  <c r="T27" i="174"/>
  <c r="V27" i="174"/>
  <c r="W27" i="174"/>
  <c r="Y27" i="174"/>
  <c r="Z27" i="174"/>
  <c r="AA27" i="174"/>
  <c r="AB27" i="174"/>
  <c r="AB28" i="174"/>
  <c r="T28" i="174"/>
  <c r="U28" i="174"/>
  <c r="X28" i="174"/>
  <c r="Y28" i="174"/>
  <c r="Z28" i="174"/>
  <c r="AA28" i="174"/>
  <c r="T29" i="174"/>
  <c r="W29" i="174"/>
  <c r="AB29" i="174"/>
  <c r="U29" i="174"/>
  <c r="V29" i="174"/>
  <c r="X29" i="174"/>
  <c r="Y29" i="174"/>
  <c r="Z29" i="174"/>
  <c r="AA29" i="174"/>
  <c r="AC29" i="174"/>
  <c r="T30" i="174"/>
  <c r="V30" i="174"/>
  <c r="AA30" i="174"/>
  <c r="U30" i="174"/>
  <c r="X30" i="174"/>
  <c r="Y30" i="174"/>
  <c r="Z30" i="174"/>
  <c r="AA32" i="174"/>
  <c r="AB32" i="174"/>
  <c r="X32" i="174"/>
  <c r="Y32" i="174"/>
  <c r="Z32" i="174"/>
  <c r="AC32" i="174"/>
  <c r="V33" i="174"/>
  <c r="AA33" i="174"/>
  <c r="T33" i="174"/>
  <c r="U33" i="174"/>
  <c r="W33" i="174"/>
  <c r="X33" i="174"/>
  <c r="Y33" i="174"/>
  <c r="AB33" i="174"/>
  <c r="AC33" i="174"/>
  <c r="U35" i="174"/>
  <c r="X35" i="174"/>
  <c r="AA35" i="174"/>
  <c r="T35" i="174"/>
  <c r="V35" i="174"/>
  <c r="W35" i="174"/>
  <c r="Z35" i="174"/>
  <c r="AB35" i="174"/>
  <c r="AC35" i="174"/>
  <c r="U36" i="174"/>
  <c r="X36" i="174"/>
  <c r="AA36" i="174"/>
  <c r="AC36" i="174"/>
  <c r="T36" i="174"/>
  <c r="V36" i="174"/>
  <c r="W36" i="174"/>
  <c r="Y36" i="174"/>
  <c r="Z36" i="174"/>
  <c r="AB36" i="174"/>
  <c r="U37" i="174"/>
  <c r="AC37" i="174"/>
  <c r="T37" i="174"/>
  <c r="V37" i="174"/>
  <c r="W37" i="174"/>
  <c r="Z37" i="174"/>
  <c r="AA37" i="174"/>
  <c r="AB37" i="174"/>
  <c r="W38" i="174"/>
  <c r="AC38" i="174"/>
  <c r="T38" i="174"/>
  <c r="U38" i="174"/>
  <c r="Z38" i="174"/>
  <c r="AA38" i="174"/>
  <c r="AB38" i="174"/>
  <c r="T39" i="174"/>
  <c r="W39" i="174"/>
  <c r="Y39" i="174"/>
  <c r="AB39" i="174"/>
  <c r="U39" i="174"/>
  <c r="V39" i="174"/>
  <c r="X39" i="174"/>
  <c r="Z39" i="174"/>
  <c r="AA39" i="174"/>
  <c r="T40" i="174"/>
  <c r="W40" i="174"/>
  <c r="Z40" i="174"/>
  <c r="AB40" i="174"/>
  <c r="U40" i="174"/>
  <c r="V40" i="174"/>
  <c r="X40" i="174"/>
  <c r="Y40" i="174"/>
  <c r="AC40" i="174"/>
  <c r="V41" i="174"/>
  <c r="Z41" i="174"/>
  <c r="T41" i="174"/>
  <c r="U41" i="174"/>
  <c r="X41" i="174"/>
  <c r="Y41" i="174"/>
  <c r="V42" i="174"/>
  <c r="AA42" i="174"/>
  <c r="T42" i="174"/>
  <c r="U42" i="174"/>
  <c r="X42" i="174"/>
  <c r="Y42" i="174"/>
  <c r="AB42" i="174"/>
  <c r="AC42" i="174"/>
  <c r="T43" i="174"/>
  <c r="X43" i="174"/>
  <c r="AA43" i="174"/>
  <c r="U43" i="174"/>
  <c r="V43" i="174"/>
  <c r="W43" i="174"/>
  <c r="Y43" i="174"/>
  <c r="Z43" i="174"/>
  <c r="AB43" i="174"/>
  <c r="AC43" i="174"/>
  <c r="X44" i="174"/>
  <c r="AA44" i="174"/>
  <c r="AC44" i="174"/>
  <c r="V44" i="174"/>
  <c r="W44" i="174"/>
  <c r="Y44" i="174"/>
  <c r="Z44" i="174"/>
  <c r="AB44" i="174"/>
  <c r="U45" i="174"/>
  <c r="AB45" i="174"/>
  <c r="T45" i="174"/>
  <c r="Z45" i="174"/>
  <c r="AA45" i="174"/>
  <c r="W46" i="174"/>
  <c r="Y46" i="174"/>
  <c r="T46" i="174"/>
  <c r="U46" i="174"/>
  <c r="V46" i="174"/>
  <c r="X46" i="174"/>
  <c r="Z46" i="174"/>
  <c r="AA46" i="174"/>
  <c r="AB46" i="174"/>
  <c r="AC46" i="174"/>
  <c r="Z47" i="174"/>
  <c r="AB47" i="174"/>
  <c r="X47" i="174"/>
  <c r="Y47" i="174"/>
  <c r="AA47" i="174"/>
  <c r="AC47" i="174"/>
  <c r="AA48" i="174"/>
  <c r="V48" i="174"/>
  <c r="W48" i="174"/>
  <c r="X48" i="174"/>
  <c r="Y48" i="174"/>
  <c r="Z48" i="174"/>
  <c r="AB48" i="174"/>
  <c r="AC48" i="174"/>
  <c r="T49" i="174"/>
  <c r="V49" i="174"/>
  <c r="X49" i="174"/>
  <c r="AC49" i="174"/>
  <c r="U49" i="174"/>
  <c r="W49" i="174"/>
  <c r="Y49" i="174"/>
  <c r="Z49" i="174"/>
  <c r="AA49" i="174"/>
  <c r="AB49" i="174"/>
  <c r="T50" i="174"/>
  <c r="W50" i="174"/>
  <c r="AA50" i="174"/>
  <c r="U50" i="174"/>
  <c r="V50" i="174"/>
  <c r="X50" i="174"/>
  <c r="Y50" i="174"/>
  <c r="Z50" i="174"/>
  <c r="AB50" i="174"/>
  <c r="AC50" i="174"/>
  <c r="U51" i="174"/>
  <c r="X51" i="174"/>
  <c r="AC51" i="174"/>
  <c r="T51" i="174"/>
  <c r="V51" i="174"/>
  <c r="W51" i="174"/>
  <c r="Y51" i="174"/>
  <c r="Z51" i="174"/>
  <c r="AA51" i="174"/>
  <c r="AC52" i="174"/>
  <c r="T52" i="174"/>
  <c r="U52" i="174"/>
  <c r="X52" i="174"/>
  <c r="Y52" i="174"/>
  <c r="Z52" i="174"/>
  <c r="AA52" i="174"/>
  <c r="AB52" i="174"/>
  <c r="T53" i="174"/>
  <c r="W53" i="174"/>
  <c r="X53" i="174"/>
  <c r="AB53" i="174"/>
  <c r="U53" i="174"/>
  <c r="V53" i="174"/>
  <c r="Y53" i="174"/>
  <c r="Z53" i="174"/>
  <c r="AA53" i="174"/>
  <c r="AC53" i="174"/>
  <c r="V54" i="174"/>
  <c r="T54" i="174"/>
  <c r="U54" i="174"/>
  <c r="X54" i="174"/>
  <c r="Y54" i="174"/>
  <c r="V55" i="174"/>
  <c r="AB55" i="174"/>
  <c r="X55" i="174"/>
  <c r="Y55" i="174"/>
  <c r="Z55" i="174"/>
  <c r="AA55" i="174"/>
  <c r="AC55" i="174"/>
  <c r="V57" i="174"/>
  <c r="AA57" i="174"/>
  <c r="T57" i="174"/>
  <c r="U57" i="174"/>
  <c r="W57" i="174"/>
  <c r="X57" i="174"/>
  <c r="Y57" i="174"/>
  <c r="Z57" i="174"/>
  <c r="AB57" i="174"/>
  <c r="AC57" i="174"/>
  <c r="T59" i="174"/>
  <c r="X59" i="174"/>
  <c r="AA59" i="174"/>
  <c r="V59" i="174"/>
  <c r="W59" i="174"/>
  <c r="Y59" i="174"/>
  <c r="AB59" i="174"/>
  <c r="AC59" i="174"/>
  <c r="X60" i="174"/>
  <c r="AA60" i="174"/>
  <c r="AC60" i="174"/>
  <c r="V60" i="174"/>
  <c r="W60" i="174"/>
  <c r="Y60" i="174"/>
  <c r="Z60" i="174"/>
  <c r="AB60" i="174"/>
  <c r="U62" i="174"/>
  <c r="X62" i="174"/>
  <c r="T62" i="174"/>
  <c r="V62" i="174"/>
  <c r="W62" i="174"/>
  <c r="Y62" i="174"/>
  <c r="Z62" i="174"/>
  <c r="AA62" i="174"/>
  <c r="X63" i="174"/>
  <c r="AC63" i="174"/>
  <c r="T63" i="174"/>
  <c r="U63" i="174"/>
  <c r="Z63" i="174"/>
  <c r="AA63" i="174"/>
  <c r="AB63" i="174"/>
  <c r="T64" i="174"/>
  <c r="W64" i="174"/>
  <c r="AB64" i="174"/>
  <c r="U64" i="174"/>
  <c r="V64" i="174"/>
  <c r="X64" i="174"/>
  <c r="Y64" i="174"/>
  <c r="Z64" i="174"/>
  <c r="AA64" i="174"/>
  <c r="AC64" i="174"/>
  <c r="V66" i="174"/>
  <c r="Z66" i="174"/>
  <c r="T66" i="174"/>
  <c r="U66" i="174"/>
  <c r="X66" i="174"/>
  <c r="Y66" i="174"/>
  <c r="V67" i="174"/>
  <c r="AA67" i="174"/>
  <c r="AB67" i="174"/>
  <c r="W67" i="174"/>
  <c r="X67" i="174"/>
  <c r="Y67" i="174"/>
  <c r="Z67" i="174"/>
  <c r="AC67" i="174"/>
  <c r="V70" i="174"/>
  <c r="AA70" i="174"/>
  <c r="T70" i="174"/>
  <c r="U70" i="174"/>
  <c r="W70" i="174"/>
  <c r="X70" i="174"/>
  <c r="Y70" i="174"/>
  <c r="Z70" i="174"/>
  <c r="AB70" i="174"/>
  <c r="AC70" i="174"/>
  <c r="Z72" i="174"/>
  <c r="T72" i="174"/>
  <c r="U72" i="174"/>
  <c r="X72" i="174"/>
  <c r="Y72" i="174"/>
  <c r="V73" i="174"/>
  <c r="AA73" i="174"/>
  <c r="AB73" i="174"/>
  <c r="X73" i="174"/>
  <c r="Y73" i="174"/>
  <c r="Z73" i="174"/>
  <c r="AC73" i="174"/>
  <c r="V74" i="174"/>
  <c r="AA74" i="174"/>
  <c r="T74" i="174"/>
  <c r="U74" i="174"/>
  <c r="W74" i="174"/>
  <c r="X74" i="174"/>
  <c r="Y74" i="174"/>
  <c r="Z74" i="174"/>
  <c r="AB74" i="174"/>
  <c r="AC74" i="174"/>
  <c r="U75" i="174"/>
  <c r="AA75" i="174"/>
  <c r="T75" i="174"/>
  <c r="V75" i="174"/>
  <c r="W75" i="174"/>
  <c r="AB75" i="174"/>
  <c r="AC75" i="174"/>
  <c r="U76" i="174"/>
  <c r="X76" i="174"/>
  <c r="AA76" i="174"/>
  <c r="AC76" i="174"/>
  <c r="T76" i="174"/>
  <c r="V76" i="174"/>
  <c r="W76" i="174"/>
  <c r="AB76" i="174"/>
  <c r="U77" i="174"/>
  <c r="X77" i="174"/>
  <c r="AC77" i="174"/>
  <c r="V77" i="174"/>
  <c r="W77" i="174"/>
  <c r="Z77" i="174"/>
  <c r="AA77" i="174"/>
  <c r="AB77" i="174"/>
  <c r="AC78" i="174"/>
  <c r="T78" i="174"/>
  <c r="U78" i="174"/>
  <c r="X78" i="174"/>
  <c r="Y78" i="174"/>
  <c r="Z78" i="174"/>
  <c r="AA78" i="174"/>
  <c r="AB78" i="174"/>
  <c r="T79" i="174"/>
  <c r="W79" i="174"/>
  <c r="Y79" i="174"/>
  <c r="AB79" i="174"/>
  <c r="U79" i="174"/>
  <c r="V79" i="174"/>
  <c r="X79" i="174"/>
  <c r="Z79" i="174"/>
  <c r="AA79" i="174"/>
  <c r="W80" i="174"/>
  <c r="Z80" i="174"/>
  <c r="AC80" i="174"/>
  <c r="T80" i="174"/>
  <c r="U80" i="174"/>
  <c r="X80" i="174"/>
  <c r="Y80" i="174"/>
  <c r="AA80" i="174"/>
  <c r="AB80" i="174"/>
  <c r="T81" i="174"/>
  <c r="U81" i="174"/>
  <c r="V81" i="174"/>
  <c r="W81" i="174"/>
  <c r="X81" i="174"/>
  <c r="Y81" i="174"/>
  <c r="Z81" i="174"/>
  <c r="AA81" i="174"/>
  <c r="AB81" i="174"/>
  <c r="AC81" i="174"/>
  <c r="T82" i="174"/>
  <c r="X82" i="174"/>
  <c r="Z82" i="174"/>
  <c r="V82" i="174"/>
  <c r="W82" i="174"/>
  <c r="Y82" i="174"/>
  <c r="AA82" i="174"/>
  <c r="AB82" i="174"/>
  <c r="AC82" i="174"/>
  <c r="U83" i="174"/>
  <c r="Z83" i="174"/>
  <c r="AC83" i="174"/>
  <c r="X83" i="174"/>
  <c r="Y83" i="174"/>
  <c r="AA83" i="174"/>
  <c r="AB83" i="174"/>
  <c r="T84" i="174"/>
  <c r="V84" i="174"/>
  <c r="Z84" i="174"/>
  <c r="AA84" i="174"/>
  <c r="AB84" i="174"/>
  <c r="AC84" i="174"/>
  <c r="Z85" i="174"/>
  <c r="T85" i="174"/>
  <c r="U85" i="174"/>
  <c r="X85" i="174"/>
  <c r="Y85" i="174"/>
  <c r="AA85" i="174"/>
  <c r="AB85" i="174"/>
  <c r="AC85" i="174"/>
  <c r="T86" i="174"/>
  <c r="Z86" i="174"/>
  <c r="AB86" i="174"/>
  <c r="X86" i="174"/>
  <c r="Y86" i="174"/>
  <c r="AA86" i="174"/>
  <c r="AC86" i="174"/>
  <c r="V87" i="174"/>
  <c r="W87" i="174"/>
  <c r="X87" i="174"/>
  <c r="Y87" i="174"/>
  <c r="Z87" i="174"/>
  <c r="AA87" i="174"/>
  <c r="AB87" i="174"/>
  <c r="AC87" i="174"/>
  <c r="V88" i="174"/>
  <c r="Y88" i="174"/>
  <c r="Z88" i="174"/>
  <c r="W88" i="174"/>
  <c r="X88" i="174"/>
  <c r="AA88" i="174"/>
  <c r="AB88" i="174"/>
  <c r="AC88" i="174"/>
  <c r="X89" i="174"/>
  <c r="AA89" i="174"/>
  <c r="V89" i="174"/>
  <c r="W89" i="174"/>
  <c r="Y89" i="174"/>
  <c r="Z89" i="174"/>
  <c r="AB89" i="174"/>
  <c r="AC89" i="174"/>
  <c r="X90" i="174"/>
  <c r="AB90" i="174"/>
  <c r="T90" i="174"/>
  <c r="U90" i="174"/>
  <c r="V90" i="174"/>
  <c r="W90" i="174"/>
  <c r="Y90" i="174"/>
  <c r="Z90" i="174"/>
  <c r="AA90" i="174"/>
  <c r="AC90" i="174"/>
  <c r="AJ90" i="174" s="1"/>
  <c r="T91" i="174"/>
  <c r="V91" i="174"/>
  <c r="AA91" i="174"/>
  <c r="W91" i="174"/>
  <c r="X91" i="174"/>
  <c r="Y91" i="174"/>
  <c r="AB91" i="174"/>
  <c r="AC91" i="174"/>
  <c r="X92" i="174"/>
  <c r="V92" i="174"/>
  <c r="W92" i="174"/>
  <c r="Y92" i="174"/>
  <c r="Z92" i="174"/>
  <c r="AA92" i="174"/>
  <c r="AB92" i="174"/>
  <c r="AC92" i="174"/>
  <c r="U93" i="174"/>
  <c r="V93" i="174"/>
  <c r="X93" i="174"/>
  <c r="AA93" i="174"/>
  <c r="AC93" i="174"/>
  <c r="T93" i="174"/>
  <c r="Y93" i="174"/>
  <c r="Z93" i="174"/>
  <c r="AB93" i="174"/>
  <c r="T94" i="174"/>
  <c r="V94" i="174"/>
  <c r="W94" i="174"/>
  <c r="Z94" i="174"/>
  <c r="AA94" i="174"/>
  <c r="AB94" i="174"/>
  <c r="AC94" i="174"/>
  <c r="W95" i="174"/>
  <c r="X95" i="174"/>
  <c r="AC95" i="174"/>
  <c r="T95" i="174"/>
  <c r="U95" i="174"/>
  <c r="V95" i="174"/>
  <c r="Y95" i="174"/>
  <c r="Z95" i="174"/>
  <c r="AA95" i="174"/>
  <c r="AB95" i="174"/>
  <c r="T96" i="174"/>
  <c r="V96" i="174"/>
  <c r="X96" i="174"/>
  <c r="Y96" i="174"/>
  <c r="Z96" i="174"/>
  <c r="AA96" i="174"/>
  <c r="T97" i="174"/>
  <c r="U97" i="174"/>
  <c r="X97" i="174"/>
  <c r="Y97" i="174"/>
  <c r="Z97" i="174"/>
  <c r="AA97" i="174"/>
  <c r="AB97" i="174"/>
  <c r="AC97" i="174"/>
  <c r="V98" i="174"/>
  <c r="X98" i="174"/>
  <c r="AA98" i="174"/>
  <c r="AB98" i="174"/>
  <c r="T98" i="174"/>
  <c r="U98" i="174"/>
  <c r="Y98" i="174"/>
  <c r="Z98" i="174"/>
  <c r="AC98" i="174"/>
  <c r="T99" i="174"/>
  <c r="V99" i="174"/>
  <c r="AA99" i="174"/>
  <c r="W99" i="174"/>
  <c r="X99" i="174"/>
  <c r="Y99" i="174"/>
  <c r="AB99" i="174"/>
  <c r="AC99" i="174"/>
  <c r="X100" i="174"/>
  <c r="V100" i="174"/>
  <c r="W100" i="174"/>
  <c r="Y100" i="174"/>
  <c r="Z100" i="174"/>
  <c r="AA100" i="174"/>
  <c r="AB100" i="174"/>
  <c r="AC100" i="174"/>
  <c r="U101" i="174"/>
  <c r="V101" i="174"/>
  <c r="X101" i="174"/>
  <c r="AA101" i="174"/>
  <c r="AC101" i="174"/>
  <c r="T101" i="174"/>
  <c r="Y101" i="174"/>
  <c r="Z101" i="174"/>
  <c r="AB101" i="174"/>
  <c r="T102" i="174"/>
  <c r="V102" i="174"/>
  <c r="W102" i="174"/>
  <c r="Z102" i="174"/>
  <c r="AA102" i="174"/>
  <c r="AB102" i="174"/>
  <c r="AC102" i="174"/>
  <c r="W103" i="174"/>
  <c r="X103" i="174"/>
  <c r="AB103" i="174"/>
  <c r="T103" i="174"/>
  <c r="U103" i="174"/>
  <c r="V103" i="174"/>
  <c r="Y103" i="174"/>
  <c r="Z103" i="174"/>
  <c r="AA103" i="174"/>
  <c r="T104" i="174"/>
  <c r="V104" i="174"/>
  <c r="X104" i="174"/>
  <c r="Y104" i="174"/>
  <c r="Z104" i="174"/>
  <c r="AA104" i="174"/>
  <c r="T105" i="174"/>
  <c r="U105" i="174"/>
  <c r="X105" i="174"/>
  <c r="Y105" i="174"/>
  <c r="Z105" i="174"/>
  <c r="AA105" i="174"/>
  <c r="AB105" i="174"/>
  <c r="AC105" i="174"/>
  <c r="V106" i="174"/>
  <c r="X106" i="174"/>
  <c r="T106" i="174"/>
  <c r="U106" i="174"/>
  <c r="Y106" i="174"/>
  <c r="V107" i="174"/>
  <c r="AA107" i="174"/>
  <c r="W107" i="174"/>
  <c r="X107" i="174"/>
  <c r="Y107" i="174"/>
  <c r="AB107" i="174"/>
  <c r="AC107" i="174"/>
  <c r="T108" i="174"/>
  <c r="X108" i="174"/>
  <c r="AC108" i="174"/>
  <c r="V108" i="174"/>
  <c r="W108" i="174"/>
  <c r="Y108" i="174"/>
  <c r="Z108" i="174"/>
  <c r="AA108" i="174"/>
  <c r="AB108" i="174"/>
  <c r="U109" i="174"/>
  <c r="AA109" i="174"/>
  <c r="AC109" i="174"/>
  <c r="T109" i="174"/>
  <c r="X109" i="174"/>
  <c r="Y109" i="174"/>
  <c r="Z109" i="174"/>
  <c r="AB109" i="174"/>
  <c r="T124" i="174"/>
  <c r="X124" i="174"/>
  <c r="U124" i="174"/>
  <c r="V124" i="174"/>
  <c r="W124" i="174"/>
  <c r="Z124" i="174"/>
  <c r="AA124" i="174"/>
  <c r="AB124" i="174"/>
  <c r="AC124" i="174"/>
  <c r="AC126" i="174"/>
  <c r="V126" i="174"/>
  <c r="W126" i="174"/>
  <c r="Y126" i="174"/>
  <c r="Z126" i="174"/>
  <c r="AA126" i="174"/>
  <c r="AB126" i="174"/>
  <c r="U127" i="174"/>
  <c r="V127" i="174"/>
  <c r="X127" i="174"/>
  <c r="T127" i="174"/>
  <c r="T128" i="174"/>
  <c r="X128" i="174"/>
  <c r="Y128" i="174"/>
  <c r="Z128" i="174"/>
  <c r="AA128" i="174"/>
  <c r="AB128" i="174"/>
  <c r="AC128" i="174"/>
  <c r="Z129" i="174"/>
  <c r="T129" i="174"/>
  <c r="U129" i="174"/>
  <c r="X129" i="174"/>
  <c r="Y129" i="174"/>
  <c r="AA129" i="174"/>
  <c r="AB129" i="174"/>
  <c r="AC129" i="174"/>
  <c r="T130" i="174"/>
  <c r="X130" i="174"/>
  <c r="AB130" i="174"/>
  <c r="Y130" i="174"/>
  <c r="Z130" i="174"/>
  <c r="AA130" i="174"/>
  <c r="AC130" i="174"/>
  <c r="U131" i="174"/>
  <c r="V131" i="174"/>
  <c r="T131" i="174"/>
  <c r="X131" i="174"/>
  <c r="Y131" i="174"/>
  <c r="AB131" i="174"/>
  <c r="AC131" i="174"/>
  <c r="U132" i="174"/>
  <c r="V132" i="174"/>
  <c r="T132" i="174"/>
  <c r="Z132" i="174"/>
  <c r="AA132" i="174"/>
  <c r="AB132" i="174"/>
  <c r="AC132" i="174"/>
  <c r="T133" i="174"/>
  <c r="V133" i="174"/>
  <c r="X133" i="174"/>
  <c r="AA133" i="174"/>
  <c r="W133" i="174"/>
  <c r="Y133" i="174"/>
  <c r="AB133" i="174"/>
  <c r="AC133" i="174"/>
  <c r="U134" i="174"/>
  <c r="T134" i="174"/>
  <c r="V134" i="174"/>
  <c r="W134" i="174"/>
  <c r="Z134" i="174"/>
  <c r="AA134" i="174"/>
  <c r="AB134" i="174"/>
  <c r="AC134" i="174"/>
  <c r="U135" i="174"/>
  <c r="W135" i="174"/>
  <c r="Y135" i="174"/>
  <c r="AC135" i="174"/>
  <c r="V135" i="174"/>
  <c r="AB135" i="174"/>
  <c r="U136" i="174"/>
  <c r="AC136" i="174"/>
  <c r="T136" i="174"/>
  <c r="X136" i="174"/>
  <c r="Y136" i="174"/>
  <c r="Z136" i="174"/>
  <c r="AA136" i="174"/>
  <c r="W137" i="174"/>
  <c r="Y137" i="174"/>
  <c r="Z137" i="174"/>
  <c r="AC137" i="174"/>
  <c r="T137" i="174"/>
  <c r="U137" i="174"/>
  <c r="X137" i="174"/>
  <c r="AA137" i="174"/>
  <c r="AB137" i="174"/>
  <c r="T138" i="174"/>
  <c r="X138" i="174"/>
  <c r="AB138" i="174"/>
  <c r="U138" i="174"/>
  <c r="Y138" i="174"/>
  <c r="V139" i="174"/>
  <c r="AC139" i="174"/>
  <c r="T139" i="174"/>
  <c r="U139" i="174"/>
  <c r="W139" i="174"/>
  <c r="X139" i="174"/>
  <c r="Y139" i="174"/>
  <c r="Z139" i="174"/>
  <c r="AA139" i="174"/>
  <c r="AB139" i="174"/>
  <c r="V140" i="174"/>
  <c r="T140" i="174"/>
  <c r="U140" i="174"/>
  <c r="Z140" i="174"/>
  <c r="AA140" i="174"/>
  <c r="W141" i="174"/>
  <c r="AA141" i="174"/>
  <c r="T141" i="174"/>
  <c r="U141" i="174"/>
  <c r="V141" i="174"/>
  <c r="X141" i="174"/>
  <c r="Y141" i="174"/>
  <c r="Z141" i="174"/>
  <c r="AB141" i="174"/>
  <c r="AC141" i="174"/>
  <c r="T142" i="174"/>
  <c r="U142" i="174"/>
  <c r="V142" i="174"/>
  <c r="W142" i="174"/>
  <c r="Z142" i="174"/>
  <c r="AA142" i="174"/>
  <c r="AB142" i="174"/>
  <c r="AC142" i="174"/>
  <c r="U143" i="174"/>
  <c r="X143" i="174"/>
  <c r="Z143" i="174"/>
  <c r="AC143" i="174"/>
  <c r="T143" i="174"/>
  <c r="V143" i="174"/>
  <c r="W143" i="174"/>
  <c r="Y143" i="174"/>
  <c r="AA143" i="174"/>
  <c r="AB143" i="174"/>
  <c r="T144" i="174"/>
  <c r="X144" i="174"/>
  <c r="AB144" i="174"/>
  <c r="V144" i="174"/>
  <c r="W144" i="174"/>
  <c r="Y144" i="174"/>
  <c r="Z144" i="174"/>
  <c r="AA144" i="174"/>
  <c r="W145" i="174"/>
  <c r="X145" i="174"/>
  <c r="T145" i="174"/>
  <c r="U145" i="174"/>
  <c r="V145" i="174"/>
  <c r="Y145" i="174"/>
  <c r="AB145" i="174"/>
  <c r="AC145" i="174"/>
  <c r="Y146" i="174"/>
  <c r="AB146" i="174"/>
  <c r="V146" i="174"/>
  <c r="W146" i="174"/>
  <c r="X146" i="174"/>
  <c r="Z146" i="174"/>
  <c r="AA146" i="174"/>
  <c r="AC146" i="174"/>
  <c r="U147" i="174"/>
  <c r="AA147" i="174"/>
  <c r="AC147" i="174"/>
  <c r="X147" i="174"/>
  <c r="Y147" i="174"/>
  <c r="Z147" i="174"/>
  <c r="AB147" i="174"/>
  <c r="U148" i="174"/>
  <c r="V148" i="174"/>
  <c r="Z148" i="174"/>
  <c r="T148" i="174"/>
  <c r="X148" i="174"/>
  <c r="Y148" i="174"/>
  <c r="AA148" i="174"/>
  <c r="AB148" i="174"/>
  <c r="AC148" i="174"/>
  <c r="T149" i="174"/>
  <c r="V149" i="174"/>
  <c r="AA149" i="174"/>
  <c r="U149" i="174"/>
  <c r="X149" i="174"/>
  <c r="Y149" i="174"/>
  <c r="Z149" i="174"/>
  <c r="AB149" i="174"/>
  <c r="AC149" i="174"/>
  <c r="U150" i="174"/>
  <c r="X150" i="174"/>
  <c r="Z150" i="174"/>
  <c r="T150" i="174"/>
  <c r="V150" i="174"/>
  <c r="W150" i="174"/>
  <c r="Y150" i="174"/>
  <c r="AA150" i="174"/>
  <c r="AB150" i="174"/>
  <c r="AC150" i="174"/>
  <c r="W151" i="174"/>
  <c r="X151" i="174"/>
  <c r="AC151" i="174"/>
  <c r="V151" i="174"/>
  <c r="Z151" i="174"/>
  <c r="AA151" i="174"/>
  <c r="AB151" i="174"/>
  <c r="W152" i="174"/>
  <c r="T152" i="174"/>
  <c r="U152" i="174"/>
  <c r="Z152" i="174"/>
  <c r="AA152" i="174"/>
  <c r="AB152" i="174"/>
  <c r="AC152" i="174"/>
  <c r="U153" i="174"/>
  <c r="AA153" i="174"/>
  <c r="AC153" i="174"/>
  <c r="V153" i="174"/>
  <c r="W153" i="174"/>
  <c r="X153" i="174"/>
  <c r="Y153" i="174"/>
  <c r="Z153" i="174"/>
  <c r="AB153" i="174"/>
  <c r="T154" i="174"/>
  <c r="AC154" i="174"/>
  <c r="X154" i="174"/>
  <c r="Y154" i="174"/>
  <c r="Z154" i="174"/>
  <c r="AA154" i="174"/>
  <c r="AB154" i="174"/>
  <c r="W155" i="174"/>
  <c r="X155" i="174"/>
  <c r="T155" i="174"/>
  <c r="U155" i="174"/>
  <c r="Y155" i="174"/>
  <c r="AB155" i="174"/>
  <c r="AC155" i="174"/>
  <c r="T156" i="174"/>
  <c r="X156" i="174"/>
  <c r="Z156" i="174"/>
  <c r="AB156" i="174"/>
  <c r="U156" i="174"/>
  <c r="V156" i="174"/>
  <c r="W156" i="174"/>
  <c r="AA156" i="174"/>
  <c r="AC156" i="174"/>
  <c r="U157" i="174"/>
  <c r="AC157" i="174"/>
  <c r="T157" i="174"/>
  <c r="V157" i="174"/>
  <c r="W157" i="174"/>
  <c r="X157" i="174"/>
  <c r="Y157" i="174"/>
  <c r="Z157" i="174"/>
  <c r="AA157" i="174"/>
  <c r="AB157" i="174"/>
  <c r="T158" i="174"/>
  <c r="U158" i="174"/>
  <c r="V158" i="174"/>
  <c r="W158" i="174"/>
  <c r="X158" i="174"/>
  <c r="Y158" i="174"/>
  <c r="Z158" i="174"/>
  <c r="AA158" i="174"/>
  <c r="AB158" i="174"/>
  <c r="AC158" i="174"/>
  <c r="W160" i="174"/>
  <c r="X160" i="174"/>
  <c r="AC160" i="174"/>
  <c r="T160" i="174"/>
  <c r="U160" i="174"/>
  <c r="V160" i="174"/>
  <c r="Z160" i="174"/>
  <c r="AA160" i="174"/>
  <c r="AB160" i="174"/>
  <c r="T161" i="174"/>
  <c r="X161" i="174"/>
  <c r="AB161" i="174"/>
  <c r="U161" i="174"/>
  <c r="V161" i="174"/>
  <c r="W161" i="174"/>
  <c r="Z161" i="174"/>
  <c r="AA161" i="174"/>
  <c r="AC161" i="174"/>
  <c r="V162" i="174"/>
  <c r="AA162" i="174"/>
  <c r="AC162" i="174"/>
  <c r="T162" i="174"/>
  <c r="U162" i="174"/>
  <c r="X162" i="174"/>
  <c r="Y162" i="174"/>
  <c r="AB162" i="174"/>
  <c r="T163" i="174"/>
  <c r="V163" i="174"/>
  <c r="AC163" i="174"/>
  <c r="Z163" i="174"/>
  <c r="AA163" i="174"/>
  <c r="AB163" i="174"/>
  <c r="T164" i="174"/>
  <c r="V164" i="174"/>
  <c r="X164" i="174"/>
  <c r="AA164" i="174"/>
  <c r="W164" i="174"/>
  <c r="Z164" i="174"/>
  <c r="AB164" i="174"/>
  <c r="AC164" i="174"/>
  <c r="X165" i="174"/>
  <c r="AC165" i="174"/>
  <c r="V165" i="174"/>
  <c r="W165" i="174"/>
  <c r="Z165" i="174"/>
  <c r="AA165" i="174"/>
  <c r="AB165" i="174"/>
  <c r="U166" i="174"/>
  <c r="Z166" i="174"/>
  <c r="AC166" i="174"/>
  <c r="X166" i="174"/>
  <c r="Y166" i="174"/>
  <c r="AA166" i="174"/>
  <c r="AB166" i="174"/>
  <c r="T167" i="174"/>
  <c r="AB167" i="174"/>
  <c r="X167" i="174"/>
  <c r="Y167" i="174"/>
  <c r="Z167" i="174"/>
  <c r="AA167" i="174"/>
  <c r="W168" i="174"/>
  <c r="X168" i="174"/>
  <c r="T168" i="174"/>
  <c r="U168" i="174"/>
  <c r="V168" i="174"/>
  <c r="Y168" i="174"/>
  <c r="Z168" i="174"/>
  <c r="AA168" i="174"/>
  <c r="AB168" i="174"/>
  <c r="AC168" i="174"/>
  <c r="T169" i="174"/>
  <c r="AB169" i="174"/>
  <c r="U169" i="174"/>
  <c r="V169" i="174"/>
  <c r="W169" i="174"/>
  <c r="X169" i="174"/>
  <c r="Y169" i="174"/>
  <c r="Z169" i="174"/>
  <c r="AA169" i="174"/>
  <c r="AC169" i="174"/>
  <c r="T170" i="174"/>
  <c r="U170" i="174"/>
  <c r="V170" i="174"/>
  <c r="W170" i="174"/>
  <c r="X170" i="174"/>
  <c r="Y170" i="174"/>
  <c r="Z170" i="174"/>
  <c r="AA170" i="174"/>
  <c r="AB170" i="174"/>
  <c r="AC170" i="174"/>
  <c r="AT68" i="173"/>
  <c r="BY68" i="173" s="1"/>
  <c r="AT69" i="173"/>
  <c r="BY69" i="173" s="1"/>
  <c r="AS69" i="173"/>
  <c r="BX69" i="173" s="1"/>
  <c r="AS68" i="173"/>
  <c r="BX68" i="173" s="1"/>
  <c r="AR69" i="173"/>
  <c r="BW69" i="173" s="1"/>
  <c r="AR68" i="173"/>
  <c r="BW68" i="173" s="1"/>
  <c r="AK69" i="173"/>
  <c r="BP69" i="173" s="1"/>
  <c r="AK68" i="173"/>
  <c r="AJ69" i="173"/>
  <c r="BO69" i="173" s="1"/>
  <c r="AJ68" i="173"/>
  <c r="BO68" i="173" s="1"/>
  <c r="AI69" i="173"/>
  <c r="BN69" i="173" s="1"/>
  <c r="AI68" i="173"/>
  <c r="BQ68" i="173" s="1"/>
  <c r="AB69" i="173"/>
  <c r="BM69" i="173" s="1"/>
  <c r="AB68" i="173"/>
  <c r="BJ68" i="173" s="1"/>
  <c r="AA69" i="173"/>
  <c r="BL69" i="173" s="1"/>
  <c r="Z69" i="173"/>
  <c r="BH69" i="173" s="1"/>
  <c r="AA68" i="173"/>
  <c r="BL68" i="173" s="1"/>
  <c r="Z68" i="173"/>
  <c r="BK68" i="173" s="1"/>
  <c r="S68" i="173"/>
  <c r="BG68" i="173" s="1"/>
  <c r="R69" i="173"/>
  <c r="BF69" i="173" s="1"/>
  <c r="S69" i="173"/>
  <c r="BD69" i="173" s="1"/>
  <c r="R68" i="173"/>
  <c r="BF68" i="173" s="1"/>
  <c r="Q69" i="173"/>
  <c r="BE69" i="173" s="1"/>
  <c r="Q68" i="173"/>
  <c r="J69" i="173"/>
  <c r="AX69" i="173" s="1"/>
  <c r="I69" i="173"/>
  <c r="AW69" i="173" s="1"/>
  <c r="J68" i="173"/>
  <c r="BA68" i="173" s="1"/>
  <c r="I68" i="173"/>
  <c r="AZ68" i="173" s="1"/>
  <c r="H69" i="173"/>
  <c r="AY69" i="173" s="1"/>
  <c r="H68" i="173"/>
  <c r="AY68" i="173" s="1"/>
  <c r="AT66" i="173"/>
  <c r="AT65" i="173"/>
  <c r="BP65" i="173" s="1"/>
  <c r="AT63" i="173"/>
  <c r="AT64" i="173"/>
  <c r="BV64" i="173" s="1"/>
  <c r="AS65" i="173"/>
  <c r="BU65" i="173" s="1"/>
  <c r="AS66" i="173"/>
  <c r="BU66" i="173" s="1"/>
  <c r="AS63" i="173"/>
  <c r="AS64" i="173"/>
  <c r="BO64" i="173" s="1"/>
  <c r="AR65" i="173"/>
  <c r="BT65" i="173" s="1"/>
  <c r="AR66" i="173"/>
  <c r="BT66" i="173" s="1"/>
  <c r="AR63" i="173"/>
  <c r="AR64" i="173"/>
  <c r="BW64" i="173" s="1"/>
  <c r="AK65" i="173"/>
  <c r="BS65" i="173" s="1"/>
  <c r="AK66" i="173"/>
  <c r="AK63" i="173"/>
  <c r="AJ65" i="173"/>
  <c r="AJ66" i="173"/>
  <c r="AK64" i="173"/>
  <c r="AJ63" i="173"/>
  <c r="AJ64" i="173"/>
  <c r="BR64" i="173" s="1"/>
  <c r="AI63" i="173"/>
  <c r="AI66" i="173"/>
  <c r="BQ66" i="173" s="1"/>
  <c r="AI65" i="173"/>
  <c r="BQ65" i="173" s="1"/>
  <c r="AI64" i="173"/>
  <c r="AB63" i="173"/>
  <c r="AB66" i="173"/>
  <c r="AB65" i="173"/>
  <c r="BM65" i="173" s="1"/>
  <c r="AB64" i="173"/>
  <c r="BM64" i="173" s="1"/>
  <c r="AA65" i="173"/>
  <c r="BI65" i="173" s="1"/>
  <c r="AA66" i="173"/>
  <c r="BL66" i="173" s="1"/>
  <c r="AA63" i="173"/>
  <c r="AA64" i="173"/>
  <c r="BL64" i="173" s="1"/>
  <c r="Z63" i="173"/>
  <c r="Z65" i="173"/>
  <c r="Z66" i="173"/>
  <c r="BK66" i="173" s="1"/>
  <c r="Z64" i="173"/>
  <c r="BK64" i="173" s="1"/>
  <c r="S63" i="173"/>
  <c r="S65" i="173"/>
  <c r="BG65" i="173" s="1"/>
  <c r="S66" i="173"/>
  <c r="BG66" i="173" s="1"/>
  <c r="S64" i="173"/>
  <c r="BD64" i="173" s="1"/>
  <c r="R63" i="173"/>
  <c r="R65" i="173"/>
  <c r="BC65" i="173" s="1"/>
  <c r="R66" i="173"/>
  <c r="BF66" i="173" s="1"/>
  <c r="Q66" i="173"/>
  <c r="BB66" i="173" s="1"/>
  <c r="Q65" i="173"/>
  <c r="BB65" i="173" s="1"/>
  <c r="R64" i="173"/>
  <c r="BF64" i="173" s="1"/>
  <c r="Q63" i="173"/>
  <c r="Q64" i="173"/>
  <c r="J64" i="173"/>
  <c r="BA64" i="173" s="1"/>
  <c r="J65" i="173"/>
  <c r="AX65" i="173" s="1"/>
  <c r="J66" i="173"/>
  <c r="AX66" i="173" s="1"/>
  <c r="J63" i="173"/>
  <c r="I65" i="173"/>
  <c r="AZ65" i="173" s="1"/>
  <c r="I66" i="173"/>
  <c r="AZ66" i="173" s="1"/>
  <c r="I63" i="173"/>
  <c r="I64" i="173"/>
  <c r="AZ64" i="173" s="1"/>
  <c r="H65" i="173"/>
  <c r="AY65" i="173" s="1"/>
  <c r="H66" i="173"/>
  <c r="AV66" i="173" s="1"/>
  <c r="H63" i="173"/>
  <c r="H64" i="173"/>
  <c r="AV64" i="173" s="1"/>
  <c r="BY88" i="173"/>
  <c r="BX88" i="173"/>
  <c r="BV88" i="173"/>
  <c r="BO88" i="173"/>
  <c r="BN88" i="173"/>
  <c r="BK88" i="173"/>
  <c r="BF87" i="173"/>
  <c r="BD87" i="173"/>
  <c r="BM86" i="173"/>
  <c r="BA86" i="173"/>
  <c r="AX86" i="173"/>
  <c r="BX85" i="173"/>
  <c r="BV85" i="173"/>
  <c r="BQ85" i="173"/>
  <c r="BN85" i="173"/>
  <c r="BM84" i="173"/>
  <c r="BI84" i="173"/>
  <c r="BG84" i="173"/>
  <c r="BD84" i="173"/>
  <c r="AZ84" i="173"/>
  <c r="AW84" i="173"/>
  <c r="BW83" i="173"/>
  <c r="BT83" i="173"/>
  <c r="BM83" i="173"/>
  <c r="BJ83" i="173"/>
  <c r="BG83" i="173"/>
  <c r="BK82" i="173"/>
  <c r="BI82" i="173"/>
  <c r="BG82" i="173"/>
  <c r="BF82" i="173"/>
  <c r="BE82" i="173"/>
  <c r="BC82" i="173"/>
  <c r="AY82" i="173"/>
  <c r="AV82" i="173"/>
  <c r="BS81" i="173"/>
  <c r="BP81" i="173"/>
  <c r="BL81" i="173"/>
  <c r="BI81" i="173"/>
  <c r="BE81" i="173"/>
  <c r="BB81" i="173"/>
  <c r="AX81" i="173"/>
  <c r="BY80" i="173"/>
  <c r="BX80" i="173"/>
  <c r="BQ80" i="173"/>
  <c r="BT78" i="173"/>
  <c r="BQ78" i="173"/>
  <c r="BJ78" i="173"/>
  <c r="BQ77" i="173"/>
  <c r="BN77" i="173"/>
  <c r="BF77" i="173"/>
  <c r="BC77" i="173"/>
  <c r="BA77" i="173"/>
  <c r="AX77" i="173"/>
  <c r="BM76" i="173"/>
  <c r="BL76" i="173"/>
  <c r="AZ76" i="173"/>
  <c r="AW76" i="173"/>
  <c r="BW75" i="173"/>
  <c r="BT75" i="173"/>
  <c r="BM75" i="173"/>
  <c r="BJ75" i="173"/>
  <c r="BG75" i="173"/>
  <c r="BD75" i="173"/>
  <c r="AY75" i="173"/>
  <c r="BH74" i="173"/>
  <c r="BF74" i="173"/>
  <c r="BC74" i="173"/>
  <c r="AY74" i="173"/>
  <c r="AV74" i="173"/>
  <c r="BP73" i="173"/>
  <c r="BE73" i="173"/>
  <c r="BB73" i="173"/>
  <c r="BX72" i="173"/>
  <c r="BU72" i="173"/>
  <c r="BS72" i="173"/>
  <c r="BP72" i="173"/>
  <c r="BL72" i="173"/>
  <c r="BI72" i="173"/>
  <c r="BY71" i="173"/>
  <c r="BV71" i="173"/>
  <c r="BS71" i="173"/>
  <c r="BP71" i="173"/>
  <c r="BL71" i="173"/>
  <c r="BI71" i="173"/>
  <c r="BE71" i="173"/>
  <c r="BB71" i="173"/>
  <c r="BS68" i="173"/>
  <c r="BP68" i="173"/>
  <c r="BE68" i="173"/>
  <c r="BB68" i="173"/>
  <c r="BW66" i="173"/>
  <c r="BV66" i="173"/>
  <c r="BN66" i="173"/>
  <c r="BM66" i="173"/>
  <c r="BE66" i="173"/>
  <c r="BV65" i="173"/>
  <c r="BK65" i="173"/>
  <c r="BH65" i="173"/>
  <c r="BF65" i="173"/>
  <c r="BS64" i="173"/>
  <c r="BP64" i="173"/>
  <c r="AC53" i="173"/>
  <c r="AB53" i="173"/>
  <c r="AA53" i="173"/>
  <c r="Z53" i="173"/>
  <c r="Y53" i="173"/>
  <c r="X53" i="173"/>
  <c r="W53" i="173"/>
  <c r="V53" i="173"/>
  <c r="U53" i="173"/>
  <c r="T53" i="173"/>
  <c r="AC52" i="173"/>
  <c r="AB52" i="173"/>
  <c r="AA52" i="173"/>
  <c r="Z52" i="173"/>
  <c r="Y52" i="173"/>
  <c r="X52" i="173"/>
  <c r="W52" i="173"/>
  <c r="V52" i="173"/>
  <c r="U52" i="173"/>
  <c r="T52" i="173"/>
  <c r="AC51" i="173"/>
  <c r="AB51" i="173"/>
  <c r="AA51" i="173"/>
  <c r="Z51" i="173"/>
  <c r="Y51" i="173"/>
  <c r="X51" i="173"/>
  <c r="W51" i="173"/>
  <c r="V51" i="173"/>
  <c r="U51" i="173"/>
  <c r="T51" i="173"/>
  <c r="AC50" i="173"/>
  <c r="AB50" i="173"/>
  <c r="AA50" i="173"/>
  <c r="Z50" i="173"/>
  <c r="Y50" i="173"/>
  <c r="X50" i="173"/>
  <c r="W50" i="173"/>
  <c r="V50" i="173"/>
  <c r="U50" i="173"/>
  <c r="T50" i="173"/>
  <c r="AC49" i="173"/>
  <c r="AB49" i="173"/>
  <c r="AA49" i="173"/>
  <c r="Z49" i="173"/>
  <c r="Y49" i="173"/>
  <c r="X49" i="173"/>
  <c r="W49" i="173"/>
  <c r="V49" i="173"/>
  <c r="U49" i="173"/>
  <c r="T49" i="173"/>
  <c r="AC48" i="173"/>
  <c r="AB48" i="173"/>
  <c r="AA48" i="173"/>
  <c r="Z48" i="173"/>
  <c r="Y48" i="173"/>
  <c r="X48" i="173"/>
  <c r="W48" i="173"/>
  <c r="V48" i="173"/>
  <c r="U48" i="173"/>
  <c r="T48" i="173"/>
  <c r="AC47" i="173"/>
  <c r="AB47" i="173"/>
  <c r="AA47" i="173"/>
  <c r="Z47" i="173"/>
  <c r="Y47" i="173"/>
  <c r="X47" i="173"/>
  <c r="W47" i="173"/>
  <c r="V47" i="173"/>
  <c r="U47" i="173"/>
  <c r="T47" i="173"/>
  <c r="AC46" i="173"/>
  <c r="AB46" i="173"/>
  <c r="AA46" i="173"/>
  <c r="Z46" i="173"/>
  <c r="Y46" i="173"/>
  <c r="X46" i="173"/>
  <c r="W46" i="173"/>
  <c r="V46" i="173"/>
  <c r="U46" i="173"/>
  <c r="T46" i="173"/>
  <c r="W14" i="173"/>
  <c r="AC44" i="173"/>
  <c r="AB44" i="173"/>
  <c r="AA44" i="173"/>
  <c r="Z44" i="173"/>
  <c r="Y44" i="173"/>
  <c r="X44" i="173"/>
  <c r="W44" i="173"/>
  <c r="V44" i="173"/>
  <c r="U44" i="173"/>
  <c r="T44" i="173"/>
  <c r="AC43" i="173"/>
  <c r="AB43" i="173"/>
  <c r="AA43" i="173"/>
  <c r="Z43" i="173"/>
  <c r="Y43" i="173"/>
  <c r="X43" i="173"/>
  <c r="W43" i="173"/>
  <c r="V43" i="173"/>
  <c r="U43" i="173"/>
  <c r="T43" i="173"/>
  <c r="AC42" i="173"/>
  <c r="AB42" i="173"/>
  <c r="AA42" i="173"/>
  <c r="Z42" i="173"/>
  <c r="Y42" i="173"/>
  <c r="X42" i="173"/>
  <c r="W42" i="173"/>
  <c r="V42" i="173"/>
  <c r="U42" i="173"/>
  <c r="T42" i="173"/>
  <c r="AC41" i="173"/>
  <c r="AB41" i="173"/>
  <c r="AA41" i="173"/>
  <c r="Z41" i="173"/>
  <c r="Y41" i="173"/>
  <c r="X41" i="173"/>
  <c r="W41" i="173"/>
  <c r="V41" i="173"/>
  <c r="U41" i="173"/>
  <c r="T41" i="173"/>
  <c r="AC40" i="173"/>
  <c r="AB40" i="173"/>
  <c r="AA40" i="173"/>
  <c r="Z40" i="173"/>
  <c r="Y40" i="173"/>
  <c r="X40" i="173"/>
  <c r="W40" i="173"/>
  <c r="V40" i="173"/>
  <c r="U40" i="173"/>
  <c r="T40" i="173"/>
  <c r="AC39" i="173"/>
  <c r="AB39" i="173"/>
  <c r="AA39" i="173"/>
  <c r="Z39" i="173"/>
  <c r="Y39" i="173"/>
  <c r="X39" i="173"/>
  <c r="W39" i="173"/>
  <c r="V39" i="173"/>
  <c r="U39" i="173"/>
  <c r="T39" i="173"/>
  <c r="AC38" i="173"/>
  <c r="AB38" i="173"/>
  <c r="AA38" i="173"/>
  <c r="Z38" i="173"/>
  <c r="Y38" i="173"/>
  <c r="X38" i="173"/>
  <c r="W38" i="173"/>
  <c r="V38" i="173"/>
  <c r="U38" i="173"/>
  <c r="T38" i="173"/>
  <c r="AC37" i="173"/>
  <c r="AB37" i="173"/>
  <c r="AA37" i="173"/>
  <c r="Z37" i="173"/>
  <c r="Y37" i="173"/>
  <c r="X37" i="173"/>
  <c r="W37" i="173"/>
  <c r="V37" i="173"/>
  <c r="U37" i="173"/>
  <c r="T37" i="173"/>
  <c r="AC36" i="173"/>
  <c r="AB36" i="173"/>
  <c r="AA36" i="173"/>
  <c r="Z36" i="173"/>
  <c r="Y36" i="173"/>
  <c r="X36" i="173"/>
  <c r="W36" i="173"/>
  <c r="V36" i="173"/>
  <c r="U36" i="173"/>
  <c r="T36" i="173"/>
  <c r="AC35" i="173"/>
  <c r="AB35" i="173"/>
  <c r="AA35" i="173"/>
  <c r="Z35" i="173"/>
  <c r="Y35" i="173"/>
  <c r="X35" i="173"/>
  <c r="W35" i="173"/>
  <c r="V35" i="173"/>
  <c r="U35" i="173"/>
  <c r="T35" i="173"/>
  <c r="AC34" i="173"/>
  <c r="AB34" i="173"/>
  <c r="AA34" i="173"/>
  <c r="Z34" i="173"/>
  <c r="Y34" i="173"/>
  <c r="X34" i="173"/>
  <c r="W34" i="173"/>
  <c r="V34" i="173"/>
  <c r="U34" i="173"/>
  <c r="T34" i="173"/>
  <c r="AC33" i="173"/>
  <c r="AB33" i="173"/>
  <c r="AA33" i="173"/>
  <c r="Z33" i="173"/>
  <c r="Y33" i="173"/>
  <c r="X33" i="173"/>
  <c r="W33" i="173"/>
  <c r="V33" i="173"/>
  <c r="U33" i="173"/>
  <c r="T33" i="173"/>
  <c r="AC32" i="173"/>
  <c r="AB32" i="173"/>
  <c r="AA32" i="173"/>
  <c r="Z32" i="173"/>
  <c r="Y32" i="173"/>
  <c r="X32" i="173"/>
  <c r="W32" i="173"/>
  <c r="V32" i="173"/>
  <c r="U32" i="173"/>
  <c r="T32" i="173"/>
  <c r="T13" i="173"/>
  <c r="AC30" i="173"/>
  <c r="AB30" i="173"/>
  <c r="AA30" i="173"/>
  <c r="Z30" i="173"/>
  <c r="Y30" i="173"/>
  <c r="X30" i="173"/>
  <c r="W30" i="173"/>
  <c r="V30" i="173"/>
  <c r="U30" i="173"/>
  <c r="T30" i="173"/>
  <c r="AC29" i="173"/>
  <c r="AB29" i="173"/>
  <c r="AA29" i="173"/>
  <c r="Z29" i="173"/>
  <c r="Y29" i="173"/>
  <c r="X29" i="173"/>
  <c r="W29" i="173"/>
  <c r="V29" i="173"/>
  <c r="U29" i="173"/>
  <c r="T29" i="173"/>
  <c r="AC28" i="173"/>
  <c r="AB28" i="173"/>
  <c r="AA28" i="173"/>
  <c r="Z28" i="173"/>
  <c r="Y28" i="173"/>
  <c r="X28" i="173"/>
  <c r="W28" i="173"/>
  <c r="V28" i="173"/>
  <c r="U28" i="173"/>
  <c r="T28" i="173"/>
  <c r="AC27" i="173"/>
  <c r="AB27" i="173"/>
  <c r="AA27" i="173"/>
  <c r="Z27" i="173"/>
  <c r="Y27" i="173"/>
  <c r="X27" i="173"/>
  <c r="W27" i="173"/>
  <c r="V27" i="173"/>
  <c r="U27" i="173"/>
  <c r="T27" i="173"/>
  <c r="AC26" i="173"/>
  <c r="AB26" i="173"/>
  <c r="AA26" i="173"/>
  <c r="Z26" i="173"/>
  <c r="Y26" i="173"/>
  <c r="X26" i="173"/>
  <c r="W26" i="173"/>
  <c r="V26" i="173"/>
  <c r="U26" i="173"/>
  <c r="T26" i="173"/>
  <c r="AC25" i="173"/>
  <c r="AB25" i="173"/>
  <c r="AA25" i="173"/>
  <c r="Z25" i="173"/>
  <c r="Y25" i="173"/>
  <c r="X25" i="173"/>
  <c r="W25" i="173"/>
  <c r="V25" i="173"/>
  <c r="U25" i="173"/>
  <c r="T25" i="173"/>
  <c r="AC24" i="173"/>
  <c r="AB24" i="173"/>
  <c r="AA24" i="173"/>
  <c r="Z24" i="173"/>
  <c r="Y24" i="173"/>
  <c r="X24" i="173"/>
  <c r="W24" i="173"/>
  <c r="V24" i="173"/>
  <c r="U24" i="173"/>
  <c r="T24" i="173"/>
  <c r="AC23" i="173"/>
  <c r="AB23" i="173"/>
  <c r="AA23" i="173"/>
  <c r="Z23" i="173"/>
  <c r="Y23" i="173"/>
  <c r="X23" i="173"/>
  <c r="W23" i="173"/>
  <c r="V23" i="173"/>
  <c r="AB14" i="173"/>
  <c r="Y13" i="173"/>
  <c r="Y12" i="173"/>
  <c r="N14" i="178"/>
  <c r="AW64" i="173" l="1"/>
  <c r="BG64" i="173"/>
  <c r="AA53" i="175"/>
  <c r="BM73" i="175"/>
  <c r="BU78" i="175"/>
  <c r="BV74" i="175"/>
  <c r="AB41" i="175"/>
  <c r="BR68" i="173"/>
  <c r="CK68" i="173" s="1"/>
  <c r="BU73" i="173"/>
  <c r="BU81" i="173"/>
  <c r="BR80" i="173"/>
  <c r="BP82" i="173"/>
  <c r="BW84" i="173"/>
  <c r="BR69" i="173"/>
  <c r="BF75" i="173"/>
  <c r="CE75" i="173" s="1"/>
  <c r="BD76" i="173"/>
  <c r="CF76" i="173" s="1"/>
  <c r="AV83" i="173"/>
  <c r="AW85" i="173"/>
  <c r="BX86" i="173"/>
  <c r="BH68" i="173"/>
  <c r="CG68" i="173" s="1"/>
  <c r="BR72" i="173"/>
  <c r="BI73" i="173"/>
  <c r="CH73" i="173" s="1"/>
  <c r="BF83" i="173"/>
  <c r="CE83" i="173" s="1"/>
  <c r="BV72" i="173"/>
  <c r="CO72" i="173" s="1"/>
  <c r="BV73" i="173"/>
  <c r="AZ77" i="173"/>
  <c r="BR78" i="173"/>
  <c r="BV81" i="173"/>
  <c r="CO81" i="173" s="1"/>
  <c r="AZ75" i="173"/>
  <c r="BP88" i="173"/>
  <c r="CL88" i="173" s="1"/>
  <c r="BB72" i="173"/>
  <c r="CD72" i="173" s="1"/>
  <c r="BF73" i="173"/>
  <c r="CE73" i="173" s="1"/>
  <c r="BT74" i="173"/>
  <c r="CM74" i="173" s="1"/>
  <c r="AX76" i="173"/>
  <c r="CC76" i="173" s="1"/>
  <c r="BB80" i="173"/>
  <c r="BC81" i="173"/>
  <c r="CE81" i="173" s="1"/>
  <c r="BI88" i="173"/>
  <c r="BI75" i="173"/>
  <c r="BK78" i="173"/>
  <c r="CG78" i="173" s="1"/>
  <c r="AW83" i="173"/>
  <c r="CB83" i="173" s="1"/>
  <c r="BN84" i="173"/>
  <c r="CJ84" i="173" s="1"/>
  <c r="BO86" i="173"/>
  <c r="BD74" i="173"/>
  <c r="BI80" i="173"/>
  <c r="CH80" i="173" s="1"/>
  <c r="BJ82" i="173"/>
  <c r="AV73" i="173"/>
  <c r="CA73" i="173" s="1"/>
  <c r="BP78" i="173"/>
  <c r="CL78" i="173" s="1"/>
  <c r="BP80" i="173"/>
  <c r="CL80" i="173" s="1"/>
  <c r="AV81" i="173"/>
  <c r="CA81" i="173" s="1"/>
  <c r="AV71" i="173"/>
  <c r="BJ74" i="173"/>
  <c r="BN76" i="173"/>
  <c r="CJ76" i="173" s="1"/>
  <c r="BT82" i="173"/>
  <c r="CM82" i="173" s="1"/>
  <c r="AX85" i="173"/>
  <c r="CC85" i="173" s="1"/>
  <c r="BH86" i="173"/>
  <c r="CG86" i="173" s="1"/>
  <c r="BB88" i="173"/>
  <c r="CD88" i="173" s="1"/>
  <c r="AX64" i="173"/>
  <c r="CC64" i="173" s="1"/>
  <c r="BA73" i="173"/>
  <c r="Z25" i="175"/>
  <c r="AA52" i="175"/>
  <c r="BM82" i="175"/>
  <c r="BU84" i="173"/>
  <c r="CN84" i="173" s="1"/>
  <c r="BJ72" i="173"/>
  <c r="CI72" i="173" s="1"/>
  <c r="BY76" i="173"/>
  <c r="CO76" i="173" s="1"/>
  <c r="BQ82" i="173"/>
  <c r="CJ82" i="173" s="1"/>
  <c r="BI78" i="173"/>
  <c r="BE86" i="173"/>
  <c r="AZ73" i="173"/>
  <c r="CB73" i="173" s="1"/>
  <c r="BC88" i="173"/>
  <c r="CE88" i="173" s="1"/>
  <c r="AX71" i="173"/>
  <c r="CC71" i="173" s="1"/>
  <c r="BO82" i="173"/>
  <c r="CK82" i="173" s="1"/>
  <c r="BN68" i="173"/>
  <c r="CJ68" i="173" s="1"/>
  <c r="BN72" i="173"/>
  <c r="CJ72" i="173" s="1"/>
  <c r="BP75" i="173"/>
  <c r="BB76" i="173"/>
  <c r="AV78" i="173"/>
  <c r="CA78" i="173" s="1"/>
  <c r="BT86" i="173"/>
  <c r="CM86" i="173" s="1"/>
  <c r="AX72" i="173"/>
  <c r="CC72" i="173" s="1"/>
  <c r="BO74" i="173"/>
  <c r="CK74" i="173" s="1"/>
  <c r="BD78" i="173"/>
  <c r="CF78" i="173" s="1"/>
  <c r="BB84" i="173"/>
  <c r="CD84" i="173" s="1"/>
  <c r="BC85" i="173"/>
  <c r="BT79" i="173"/>
  <c r="CM79" i="173" s="1"/>
  <c r="BC78" i="173"/>
  <c r="CE78" i="173" s="1"/>
  <c r="AW72" i="173"/>
  <c r="CB72" i="173" s="1"/>
  <c r="AW80" i="173"/>
  <c r="CB80" i="173" s="1"/>
  <c r="BE85" i="173"/>
  <c r="CD85" i="173" s="1"/>
  <c r="BI77" i="173"/>
  <c r="CH77" i="173" s="1"/>
  <c r="BN81" i="173"/>
  <c r="CJ81" i="173" s="1"/>
  <c r="AX82" i="173"/>
  <c r="CC82" i="173" s="1"/>
  <c r="BF86" i="173"/>
  <c r="CE86" i="173" s="1"/>
  <c r="BD88" i="173"/>
  <c r="AH36" i="173"/>
  <c r="BN71" i="173"/>
  <c r="CJ71" i="173" s="1"/>
  <c r="BO75" i="173"/>
  <c r="CK75" i="173" s="1"/>
  <c r="BR83" i="173"/>
  <c r="CK83" i="173" s="1"/>
  <c r="BG80" i="173"/>
  <c r="CF80" i="173" s="1"/>
  <c r="BQ73" i="173"/>
  <c r="CJ73" i="173" s="1"/>
  <c r="Y39" i="175"/>
  <c r="Y38" i="175"/>
  <c r="Y34" i="175"/>
  <c r="BS65" i="175"/>
  <c r="Z36" i="175"/>
  <c r="BH66" i="173"/>
  <c r="CG66" i="173" s="1"/>
  <c r="BA69" i="173"/>
  <c r="AY66" i="173"/>
  <c r="CA66" i="173" s="1"/>
  <c r="BV68" i="173"/>
  <c r="AA23" i="175"/>
  <c r="BO75" i="175"/>
  <c r="BP63" i="175"/>
  <c r="BW81" i="175"/>
  <c r="BU75" i="175"/>
  <c r="BM75" i="175"/>
  <c r="BW71" i="175"/>
  <c r="AB30" i="175"/>
  <c r="AB29" i="175"/>
  <c r="AB28" i="175"/>
  <c r="BO69" i="175"/>
  <c r="AW68" i="173"/>
  <c r="CB68" i="173" s="1"/>
  <c r="BC69" i="173"/>
  <c r="CE69" i="173" s="1"/>
  <c r="BH75" i="173"/>
  <c r="CG75" i="173" s="1"/>
  <c r="AY79" i="173"/>
  <c r="CA79" i="173" s="1"/>
  <c r="BH83" i="173"/>
  <c r="CG83" i="173" s="1"/>
  <c r="BI85" i="173"/>
  <c r="CH85" i="173" s="1"/>
  <c r="AV86" i="173"/>
  <c r="CA86" i="173" s="1"/>
  <c r="BY86" i="173"/>
  <c r="CO86" i="173" s="1"/>
  <c r="BT87" i="173"/>
  <c r="CM87" i="173" s="1"/>
  <c r="BX66" i="173"/>
  <c r="CN66" i="173" s="1"/>
  <c r="BP87" i="173"/>
  <c r="CL87" i="173" s="1"/>
  <c r="AW65" i="173"/>
  <c r="BC71" i="173"/>
  <c r="CE71" i="173" s="1"/>
  <c r="BU71" i="173"/>
  <c r="CN71" i="173" s="1"/>
  <c r="BR76" i="173"/>
  <c r="CK76" i="173" s="1"/>
  <c r="BB77" i="173"/>
  <c r="CD77" i="173" s="1"/>
  <c r="BU77" i="173"/>
  <c r="CN77" i="173" s="1"/>
  <c r="BE78" i="173"/>
  <c r="CD78" i="173" s="1"/>
  <c r="BD79" i="173"/>
  <c r="CF79" i="173" s="1"/>
  <c r="BD81" i="173"/>
  <c r="CF81" i="173" s="1"/>
  <c r="AV87" i="173"/>
  <c r="CA87" i="173" s="1"/>
  <c r="BE65" i="173"/>
  <c r="CD65" i="173" s="1"/>
  <c r="BO66" i="173"/>
  <c r="BU68" i="173"/>
  <c r="CN68" i="173" s="1"/>
  <c r="BS76" i="173"/>
  <c r="CL76" i="173" s="1"/>
  <c r="BV77" i="173"/>
  <c r="CO77" i="173" s="1"/>
  <c r="BF79" i="173"/>
  <c r="CE79" i="173" s="1"/>
  <c r="BC80" i="173"/>
  <c r="BA84" i="173"/>
  <c r="CC84" i="173" s="1"/>
  <c r="BB87" i="173"/>
  <c r="CD87" i="173" s="1"/>
  <c r="AW88" i="173"/>
  <c r="CB88" i="173" s="1"/>
  <c r="BF72" i="173"/>
  <c r="CE72" i="173" s="1"/>
  <c r="BH76" i="173"/>
  <c r="CG76" i="173" s="1"/>
  <c r="BU76" i="173"/>
  <c r="CN76" i="173" s="1"/>
  <c r="AW81" i="173"/>
  <c r="CB81" i="173" s="1"/>
  <c r="BJ80" i="173"/>
  <c r="AY64" i="173"/>
  <c r="CA64" i="173" s="1"/>
  <c r="BP79" i="173"/>
  <c r="CL79" i="173" s="1"/>
  <c r="BA83" i="173"/>
  <c r="CC83" i="173" s="1"/>
  <c r="BW88" i="173"/>
  <c r="CM88" i="173" s="1"/>
  <c r="Y94" i="176"/>
  <c r="Y81" i="176"/>
  <c r="Y45" i="176"/>
  <c r="Y21" i="176"/>
  <c r="O13" i="179"/>
  <c r="Z50" i="175"/>
  <c r="Z47" i="175"/>
  <c r="Z46" i="175"/>
  <c r="BP71" i="175"/>
  <c r="BP77" i="175"/>
  <c r="Y44" i="175"/>
  <c r="Y43" i="175"/>
  <c r="Y42" i="175"/>
  <c r="AA27" i="175"/>
  <c r="BU65" i="175"/>
  <c r="BM80" i="175"/>
  <c r="AB52" i="175"/>
  <c r="BV72" i="175"/>
  <c r="BO64" i="175"/>
  <c r="AB51" i="175"/>
  <c r="AB50" i="175"/>
  <c r="AB49" i="175"/>
  <c r="AB47" i="175"/>
  <c r="AB46" i="175"/>
  <c r="Y41" i="175"/>
  <c r="AB23" i="175"/>
  <c r="BT64" i="175"/>
  <c r="BU83" i="175"/>
  <c r="BQ81" i="175"/>
  <c r="BU80" i="175"/>
  <c r="BO77" i="175"/>
  <c r="BM68" i="175"/>
  <c r="BU85" i="175"/>
  <c r="AA51" i="175"/>
  <c r="Y37" i="175"/>
  <c r="Y35" i="175"/>
  <c r="AA24" i="175"/>
  <c r="BL68" i="175"/>
  <c r="BU84" i="175"/>
  <c r="BV83" i="175"/>
  <c r="BU77" i="175"/>
  <c r="BU76" i="175"/>
  <c r="BM76" i="175"/>
  <c r="BT74" i="175"/>
  <c r="AA42" i="175"/>
  <c r="AB37" i="175"/>
  <c r="AB36" i="175"/>
  <c r="Y32" i="175"/>
  <c r="Z27" i="175"/>
  <c r="Z26" i="175"/>
  <c r="BU63" i="175"/>
  <c r="BV76" i="175"/>
  <c r="BW69" i="175"/>
  <c r="BU79" i="175"/>
  <c r="BM72" i="175"/>
  <c r="AA38" i="175"/>
  <c r="Y30" i="175"/>
  <c r="Y29" i="175"/>
  <c r="Y27" i="175"/>
  <c r="Z23" i="175"/>
  <c r="Y13" i="175"/>
  <c r="Y52" i="175"/>
  <c r="Y51" i="175"/>
  <c r="Y50" i="175"/>
  <c r="Z39" i="175"/>
  <c r="Y23" i="175"/>
  <c r="BU72" i="175"/>
  <c r="AB19" i="176"/>
  <c r="Z82" i="176"/>
  <c r="Z78" i="176"/>
  <c r="BG69" i="173"/>
  <c r="CF69" i="173" s="1"/>
  <c r="AZ78" i="173"/>
  <c r="CB78" i="173" s="1"/>
  <c r="BY74" i="173"/>
  <c r="CO74" i="173" s="1"/>
  <c r="BC68" i="173"/>
  <c r="CE68" i="173" s="1"/>
  <c r="BM68" i="173"/>
  <c r="CI68" i="173" s="1"/>
  <c r="BH73" i="173"/>
  <c r="BX64" i="173"/>
  <c r="AV68" i="173"/>
  <c r="CA68" i="173" s="1"/>
  <c r="AI52" i="173"/>
  <c r="BS63" i="173"/>
  <c r="AH44" i="173"/>
  <c r="AH53" i="173"/>
  <c r="AV69" i="173"/>
  <c r="CA69" i="173" s="1"/>
  <c r="BJ69" i="173"/>
  <c r="CI69" i="173" s="1"/>
  <c r="CD66" i="173"/>
  <c r="AY76" i="173"/>
  <c r="CA76" i="173" s="1"/>
  <c r="AX63" i="173"/>
  <c r="BA63" i="173"/>
  <c r="BG63" i="173"/>
  <c r="BD63" i="173"/>
  <c r="BQ63" i="173"/>
  <c r="BD66" i="173"/>
  <c r="BS74" i="173"/>
  <c r="CL74" i="173" s="1"/>
  <c r="BU82" i="173"/>
  <c r="CN82" i="173" s="1"/>
  <c r="BM85" i="173"/>
  <c r="CI85" i="173" s="1"/>
  <c r="AY63" i="173"/>
  <c r="AV63" i="173"/>
  <c r="BV82" i="173"/>
  <c r="CO82" i="173" s="1"/>
  <c r="BR63" i="173"/>
  <c r="BN63" i="173"/>
  <c r="BW63" i="173"/>
  <c r="BT63" i="173"/>
  <c r="BV63" i="173"/>
  <c r="BP63" i="173"/>
  <c r="BY63" i="173"/>
  <c r="BT69" i="173"/>
  <c r="CM69" i="173" s="1"/>
  <c r="BF63" i="173"/>
  <c r="BC63" i="173"/>
  <c r="BH63" i="173"/>
  <c r="BK63" i="173"/>
  <c r="BM63" i="173"/>
  <c r="BJ63" i="173"/>
  <c r="BL63" i="173"/>
  <c r="BI63" i="173"/>
  <c r="BU63" i="173"/>
  <c r="BO63" i="173"/>
  <c r="BX63" i="173"/>
  <c r="BX74" i="173"/>
  <c r="CN74" i="173" s="1"/>
  <c r="BA80" i="173"/>
  <c r="CC80" i="173" s="1"/>
  <c r="AX88" i="173"/>
  <c r="CC88" i="173" s="1"/>
  <c r="AW63" i="173"/>
  <c r="AZ63" i="173"/>
  <c r="BE63" i="173"/>
  <c r="BB63" i="173"/>
  <c r="AJ55" i="174"/>
  <c r="O12" i="179"/>
  <c r="N18" i="179"/>
  <c r="N12" i="179"/>
  <c r="O15" i="179"/>
  <c r="N17" i="179"/>
  <c r="O19" i="179"/>
  <c r="O21" i="179"/>
  <c r="O17" i="179"/>
  <c r="O14" i="179"/>
  <c r="N13" i="179"/>
  <c r="N21" i="179"/>
  <c r="O18" i="179"/>
  <c r="O20" i="179"/>
  <c r="D22" i="179"/>
  <c r="G22" i="179"/>
  <c r="N13" i="178"/>
  <c r="N15" i="178"/>
  <c r="N12" i="178"/>
  <c r="AH98" i="17"/>
  <c r="Y27" i="176"/>
  <c r="Y111" i="176"/>
  <c r="AA107" i="176"/>
  <c r="Y103" i="176"/>
  <c r="Y23" i="176"/>
  <c r="AA56" i="176"/>
  <c r="Z83" i="176"/>
  <c r="Y132" i="176"/>
  <c r="Y128" i="176"/>
  <c r="Y83" i="176"/>
  <c r="Y71" i="176"/>
  <c r="Y41" i="176"/>
  <c r="Y13" i="176"/>
  <c r="AA148" i="176"/>
  <c r="AB100" i="176"/>
  <c r="Z97" i="176"/>
  <c r="Y36" i="176"/>
  <c r="Y97" i="176"/>
  <c r="Y37" i="176"/>
  <c r="AB149" i="176"/>
  <c r="AA94" i="176"/>
  <c r="Y48" i="176"/>
  <c r="AB108" i="176"/>
  <c r="Z147" i="176"/>
  <c r="Y131" i="176"/>
  <c r="Y52" i="176"/>
  <c r="Y127" i="176"/>
  <c r="AA126" i="176"/>
  <c r="Z125" i="176"/>
  <c r="AA116" i="176"/>
  <c r="AA82" i="176"/>
  <c r="Y76" i="176"/>
  <c r="Y58" i="176"/>
  <c r="AB45" i="176"/>
  <c r="AB17" i="176"/>
  <c r="AB94" i="176"/>
  <c r="AB104" i="176"/>
  <c r="AA102" i="176"/>
  <c r="AA75" i="176"/>
  <c r="Y91" i="176"/>
  <c r="Z84" i="176"/>
  <c r="AB52" i="176"/>
  <c r="Y26" i="176"/>
  <c r="AB22" i="176"/>
  <c r="AA20" i="176"/>
  <c r="AA139" i="176"/>
  <c r="Z95" i="176"/>
  <c r="Y84" i="176"/>
  <c r="Y145" i="176"/>
  <c r="AA138" i="176"/>
  <c r="Z132" i="176"/>
  <c r="AA131" i="176"/>
  <c r="AA108" i="176"/>
  <c r="Z98" i="176"/>
  <c r="Z85" i="176"/>
  <c r="Y79" i="176"/>
  <c r="AB77" i="176"/>
  <c r="Z75" i="176"/>
  <c r="Y74" i="176"/>
  <c r="AA71" i="176"/>
  <c r="AB56" i="176"/>
  <c r="Y51" i="176"/>
  <c r="Y50" i="176"/>
  <c r="AA46" i="176"/>
  <c r="Z43" i="176"/>
  <c r="Y40" i="176"/>
  <c r="AB35" i="176"/>
  <c r="Y30" i="176"/>
  <c r="Z19" i="176"/>
  <c r="AB16" i="176"/>
  <c r="AA15" i="176"/>
  <c r="Y148" i="176"/>
  <c r="Y143" i="176"/>
  <c r="Z126" i="176"/>
  <c r="Z158" i="176"/>
  <c r="Z116" i="176"/>
  <c r="Y95" i="176"/>
  <c r="AB92" i="176"/>
  <c r="Y86" i="176"/>
  <c r="AB78" i="176"/>
  <c r="Z58" i="176"/>
  <c r="AB39" i="176"/>
  <c r="AB28" i="176"/>
  <c r="Z169" i="176"/>
  <c r="Y162" i="176"/>
  <c r="AB161" i="176"/>
  <c r="AA160" i="176"/>
  <c r="Z159" i="176"/>
  <c r="Y157" i="176"/>
  <c r="AB156" i="176"/>
  <c r="AA155" i="176"/>
  <c r="Z154" i="176"/>
  <c r="Y153" i="176"/>
  <c r="AB152" i="176"/>
  <c r="AA151" i="176"/>
  <c r="Z150" i="176"/>
  <c r="Y149" i="176"/>
  <c r="Y135" i="176"/>
  <c r="Y126" i="176"/>
  <c r="Z123" i="176"/>
  <c r="Z109" i="176"/>
  <c r="Z101" i="176"/>
  <c r="Y99" i="176"/>
  <c r="Z77" i="176"/>
  <c r="Z47" i="176"/>
  <c r="Y44" i="176"/>
  <c r="AA28" i="176"/>
  <c r="AA26" i="176"/>
  <c r="Z24" i="176"/>
  <c r="Z23" i="176"/>
  <c r="AB18" i="176"/>
  <c r="Y147" i="176"/>
  <c r="Y141" i="176"/>
  <c r="AA113" i="176"/>
  <c r="AB98" i="176"/>
  <c r="Z92" i="176"/>
  <c r="Z91" i="176"/>
  <c r="Y89" i="176"/>
  <c r="Y77" i="176"/>
  <c r="AB75" i="176"/>
  <c r="AA74" i="176"/>
  <c r="Y57" i="176"/>
  <c r="AA51" i="176"/>
  <c r="AA50" i="176"/>
  <c r="Y47" i="176"/>
  <c r="AA42" i="176"/>
  <c r="Y35" i="176"/>
  <c r="Z26" i="176"/>
  <c r="Y129" i="176"/>
  <c r="Z112" i="176"/>
  <c r="Y90" i="176"/>
  <c r="Y55" i="176"/>
  <c r="Y54" i="176"/>
  <c r="Y53" i="176"/>
  <c r="AA43" i="176"/>
  <c r="Z40" i="176"/>
  <c r="AB34" i="176"/>
  <c r="Z30" i="176"/>
  <c r="AA169" i="176"/>
  <c r="Z162" i="176"/>
  <c r="Y161" i="176"/>
  <c r="AB160" i="176"/>
  <c r="AA159" i="176"/>
  <c r="Z157" i="176"/>
  <c r="Y156" i="176"/>
  <c r="AB155" i="176"/>
  <c r="AA154" i="176"/>
  <c r="Z153" i="176"/>
  <c r="Y152" i="176"/>
  <c r="AB151" i="176"/>
  <c r="AA150" i="176"/>
  <c r="Z149" i="176"/>
  <c r="AA147" i="176"/>
  <c r="Z146" i="176"/>
  <c r="Y140" i="176"/>
  <c r="Z137" i="176"/>
  <c r="Y134" i="176"/>
  <c r="AA115" i="176"/>
  <c r="AB73" i="176"/>
  <c r="AA72" i="176"/>
  <c r="AA69" i="176"/>
  <c r="AA58" i="176"/>
  <c r="Y16" i="176"/>
  <c r="AA14" i="176"/>
  <c r="AA13" i="176"/>
  <c r="Y144" i="176"/>
  <c r="Y114" i="176"/>
  <c r="Z94" i="176"/>
  <c r="AA24" i="176"/>
  <c r="AA23" i="176"/>
  <c r="Z20" i="176"/>
  <c r="Z105" i="176"/>
  <c r="AB86" i="176"/>
  <c r="AB85" i="176"/>
  <c r="Z108" i="176"/>
  <c r="Y106" i="176"/>
  <c r="Y98" i="176"/>
  <c r="Y93" i="176"/>
  <c r="Z46" i="176"/>
  <c r="Y43" i="176"/>
  <c r="Y32" i="176"/>
  <c r="Z21" i="176"/>
  <c r="Y19" i="176"/>
  <c r="AB169" i="176"/>
  <c r="AA162" i="176"/>
  <c r="Z161" i="176"/>
  <c r="Y142" i="176"/>
  <c r="Y139" i="176"/>
  <c r="AB116" i="176"/>
  <c r="Y108" i="176"/>
  <c r="Y100" i="176"/>
  <c r="Z80" i="176"/>
  <c r="Y78" i="176"/>
  <c r="Z52" i="176"/>
  <c r="AA49" i="176"/>
  <c r="Z48" i="176"/>
  <c r="AB41" i="176"/>
  <c r="Z38" i="176"/>
  <c r="Z36" i="176"/>
  <c r="Y34" i="176"/>
  <c r="AB32" i="176"/>
  <c r="AB31" i="176"/>
  <c r="AA142" i="176"/>
  <c r="AB130" i="176"/>
  <c r="Y125" i="176"/>
  <c r="Y110" i="176"/>
  <c r="AB107" i="176"/>
  <c r="AB96" i="176"/>
  <c r="AB90" i="176"/>
  <c r="AA87" i="176"/>
  <c r="AA83" i="176"/>
  <c r="Y75" i="176"/>
  <c r="AA73" i="176"/>
  <c r="AB54" i="176"/>
  <c r="Y22" i="176"/>
  <c r="Z87" i="176"/>
  <c r="AB80" i="176"/>
  <c r="Y49" i="176"/>
  <c r="Y39" i="176"/>
  <c r="Y29" i="176"/>
  <c r="Y25" i="176"/>
  <c r="AB21" i="176"/>
  <c r="Y14" i="176"/>
  <c r="Y160" i="176"/>
  <c r="AB159" i="176"/>
  <c r="AA157" i="176"/>
  <c r="Z156" i="176"/>
  <c r="Y155" i="176"/>
  <c r="AB154" i="176"/>
  <c r="AA153" i="176"/>
  <c r="Z152" i="176"/>
  <c r="Y151" i="176"/>
  <c r="AB150" i="176"/>
  <c r="AA149" i="176"/>
  <c r="AA146" i="176"/>
  <c r="Z139" i="176"/>
  <c r="AB138" i="176"/>
  <c r="Y136" i="176"/>
  <c r="AA132" i="176"/>
  <c r="AA128" i="176"/>
  <c r="AA125" i="176"/>
  <c r="Y158" i="176"/>
  <c r="Y115" i="176"/>
  <c r="AB111" i="176"/>
  <c r="AB110" i="176"/>
  <c r="Y105" i="176"/>
  <c r="AB102" i="176"/>
  <c r="Z99" i="176"/>
  <c r="AA97" i="176"/>
  <c r="Z96" i="176"/>
  <c r="AA93" i="176"/>
  <c r="Y88" i="176"/>
  <c r="AB81" i="176"/>
  <c r="AA80" i="176"/>
  <c r="Z79" i="176"/>
  <c r="Y73" i="176"/>
  <c r="Y69" i="176"/>
  <c r="AB37" i="176"/>
  <c r="Z33" i="176"/>
  <c r="Y31" i="176"/>
  <c r="AA18" i="176"/>
  <c r="Y169" i="176"/>
  <c r="AB162" i="176"/>
  <c r="AA161" i="176"/>
  <c r="Z160" i="176"/>
  <c r="Y159" i="176"/>
  <c r="AB157" i="176"/>
  <c r="AA156" i="176"/>
  <c r="Z155" i="176"/>
  <c r="Y154" i="176"/>
  <c r="AB153" i="176"/>
  <c r="AA152" i="176"/>
  <c r="Z151" i="176"/>
  <c r="Y150" i="176"/>
  <c r="Y138" i="176"/>
  <c r="Y116" i="176"/>
  <c r="Y113" i="176"/>
  <c r="Z111" i="176"/>
  <c r="Y109" i="176"/>
  <c r="AA105" i="176"/>
  <c r="AB42" i="176"/>
  <c r="AB146" i="176"/>
  <c r="AA127" i="176"/>
  <c r="Y112" i="176"/>
  <c r="Z104" i="176"/>
  <c r="Z74" i="176"/>
  <c r="AA40" i="176"/>
  <c r="AB30" i="176"/>
  <c r="AB27" i="176"/>
  <c r="AB26" i="176"/>
  <c r="AB24" i="176"/>
  <c r="AB23" i="176"/>
  <c r="AB20" i="176"/>
  <c r="Y18" i="176"/>
  <c r="Y17" i="176"/>
  <c r="AB15" i="176"/>
  <c r="AB101" i="176"/>
  <c r="AA99" i="176"/>
  <c r="AA89" i="176"/>
  <c r="AA53" i="176"/>
  <c r="Z127" i="176"/>
  <c r="AB114" i="176"/>
  <c r="AA77" i="176"/>
  <c r="Y56" i="176"/>
  <c r="AA47" i="176"/>
  <c r="Z44" i="176"/>
  <c r="Y130" i="176"/>
  <c r="AA158" i="176"/>
  <c r="Z145" i="176"/>
  <c r="AB144" i="176"/>
  <c r="Z133" i="176"/>
  <c r="Z131" i="176"/>
  <c r="Z128" i="176"/>
  <c r="AA109" i="176"/>
  <c r="Z93" i="176"/>
  <c r="AA48" i="176"/>
  <c r="AA34" i="176"/>
  <c r="Z32" i="176"/>
  <c r="Z140" i="176"/>
  <c r="Y146" i="176"/>
  <c r="AA144" i="176"/>
  <c r="AA143" i="176"/>
  <c r="Z138" i="176"/>
  <c r="Y137" i="176"/>
  <c r="AA136" i="176"/>
  <c r="AA135" i="176"/>
  <c r="AA129" i="176"/>
  <c r="AB123" i="176"/>
  <c r="Z115" i="176"/>
  <c r="Z114" i="176"/>
  <c r="Z110" i="176"/>
  <c r="AB106" i="176"/>
  <c r="AB105" i="176"/>
  <c r="AA103" i="176"/>
  <c r="AA79" i="176"/>
  <c r="Z73" i="176"/>
  <c r="Y72" i="176"/>
  <c r="AA38" i="176"/>
  <c r="AA36" i="176"/>
  <c r="AB112" i="176"/>
  <c r="Y107" i="176"/>
  <c r="Z72" i="176"/>
  <c r="Z71" i="176"/>
  <c r="Z56" i="176"/>
  <c r="AA55" i="176"/>
  <c r="AB46" i="176"/>
  <c r="AB44" i="176"/>
  <c r="Y42" i="176"/>
  <c r="AB36" i="176"/>
  <c r="Y15" i="176"/>
  <c r="AA112" i="176"/>
  <c r="AB103" i="176"/>
  <c r="Y96" i="176"/>
  <c r="Y87" i="176"/>
  <c r="Y85" i="176"/>
  <c r="Y82" i="176"/>
  <c r="AB58" i="176"/>
  <c r="AB47" i="176"/>
  <c r="AA44" i="176"/>
  <c r="AB43" i="176"/>
  <c r="AB40" i="176"/>
  <c r="AA32" i="176"/>
  <c r="AB29" i="176"/>
  <c r="Y28" i="176"/>
  <c r="Y24" i="176"/>
  <c r="Y20" i="176"/>
  <c r="Z17" i="176"/>
  <c r="AB14" i="176"/>
  <c r="AA101" i="176"/>
  <c r="AA98" i="176"/>
  <c r="AB97" i="176"/>
  <c r="Z89" i="176"/>
  <c r="AA86" i="176"/>
  <c r="AB83" i="176"/>
  <c r="AA81" i="176"/>
  <c r="Z76" i="176"/>
  <c r="AB72" i="176"/>
  <c r="AB25" i="176"/>
  <c r="Z13" i="176"/>
  <c r="Z100" i="176"/>
  <c r="AA96" i="176"/>
  <c r="AB95" i="176"/>
  <c r="Y92" i="176"/>
  <c r="Z88" i="176"/>
  <c r="Z86" i="176"/>
  <c r="Z81" i="176"/>
  <c r="Y80" i="176"/>
  <c r="AA57" i="176"/>
  <c r="AB51" i="176"/>
  <c r="Y46" i="176"/>
  <c r="Z42" i="176"/>
  <c r="Y38" i="176"/>
  <c r="Y33" i="176"/>
  <c r="AA22" i="176"/>
  <c r="AA19" i="176"/>
  <c r="Z15" i="176"/>
  <c r="BD68" i="173"/>
  <c r="CF68" i="173" s="1"/>
  <c r="CB75" i="173"/>
  <c r="BR77" i="173"/>
  <c r="CK77" i="173" s="1"/>
  <c r="BY78" i="173"/>
  <c r="CO78" i="173" s="1"/>
  <c r="BB79" i="173"/>
  <c r="CD79" i="173" s="1"/>
  <c r="BN83" i="173"/>
  <c r="CJ83" i="173" s="1"/>
  <c r="BU69" i="173"/>
  <c r="CN69" i="173" s="1"/>
  <c r="AY72" i="173"/>
  <c r="CA72" i="173" s="1"/>
  <c r="BJ73" i="173"/>
  <c r="CI73" i="173" s="1"/>
  <c r="BW73" i="173"/>
  <c r="BA75" i="173"/>
  <c r="CC75" i="173" s="1"/>
  <c r="BH77" i="173"/>
  <c r="CG77" i="173" s="1"/>
  <c r="AV80" i="173"/>
  <c r="CA80" i="173" s="1"/>
  <c r="BT81" i="173"/>
  <c r="CM81" i="173" s="1"/>
  <c r="AZ82" i="173"/>
  <c r="CB82" i="173" s="1"/>
  <c r="BO85" i="173"/>
  <c r="CK85" i="173" s="1"/>
  <c r="AV88" i="173"/>
  <c r="CA88" i="173" s="1"/>
  <c r="BT71" i="173"/>
  <c r="CM71" i="173" s="1"/>
  <c r="BJ81" i="173"/>
  <c r="CI81" i="173" s="1"/>
  <c r="AX68" i="173"/>
  <c r="CC68" i="173" s="1"/>
  <c r="BJ71" i="173"/>
  <c r="CI71" i="173" s="1"/>
  <c r="BD73" i="173"/>
  <c r="CF73" i="173" s="1"/>
  <c r="AW74" i="173"/>
  <c r="CB74" i="173" s="1"/>
  <c r="BN75" i="173"/>
  <c r="CJ75" i="173" s="1"/>
  <c r="BH85" i="173"/>
  <c r="CG85" i="173" s="1"/>
  <c r="BI79" i="173"/>
  <c r="CH79" i="173" s="1"/>
  <c r="BI87" i="173"/>
  <c r="CH87" i="173" s="1"/>
  <c r="BL65" i="173"/>
  <c r="CH65" i="173" s="1"/>
  <c r="BY65" i="173"/>
  <c r="CO65" i="173" s="1"/>
  <c r="BX65" i="173"/>
  <c r="CN65" i="173" s="1"/>
  <c r="BO65" i="173"/>
  <c r="CK64" i="173"/>
  <c r="AW66" i="173"/>
  <c r="CB66" i="173" s="1"/>
  <c r="BS83" i="173"/>
  <c r="CL83" i="173" s="1"/>
  <c r="BT85" i="173"/>
  <c r="BV87" i="173"/>
  <c r="CO87" i="173" s="1"/>
  <c r="BH64" i="173"/>
  <c r="CG64" i="173" s="1"/>
  <c r="BQ64" i="173"/>
  <c r="BS69" i="173"/>
  <c r="CL69" i="173" s="1"/>
  <c r="BG71" i="173"/>
  <c r="CF71" i="173" s="1"/>
  <c r="BO71" i="173"/>
  <c r="CK71" i="173" s="1"/>
  <c r="BK72" i="173"/>
  <c r="CG72" i="173" s="1"/>
  <c r="BA74" i="173"/>
  <c r="CC74" i="173" s="1"/>
  <c r="BI74" i="173"/>
  <c r="CH74" i="173" s="1"/>
  <c r="BQ74" i="173"/>
  <c r="CJ74" i="173" s="1"/>
  <c r="BX75" i="173"/>
  <c r="CN75" i="173" s="1"/>
  <c r="CB76" i="173"/>
  <c r="BW76" i="173"/>
  <c r="CM76" i="173" s="1"/>
  <c r="AX78" i="173"/>
  <c r="CC78" i="173" s="1"/>
  <c r="BW80" i="173"/>
  <c r="CM80" i="173" s="1"/>
  <c r="BR81" i="173"/>
  <c r="BL83" i="173"/>
  <c r="CH83" i="173" s="1"/>
  <c r="BK84" i="173"/>
  <c r="CG84" i="173" s="1"/>
  <c r="BM77" i="173"/>
  <c r="CI77" i="173" s="1"/>
  <c r="AZ86" i="173"/>
  <c r="CB86" i="173" s="1"/>
  <c r="BY64" i="173"/>
  <c r="CO64" i="173" s="1"/>
  <c r="AI27" i="173"/>
  <c r="AI36" i="173"/>
  <c r="AI43" i="173"/>
  <c r="BJ64" i="173"/>
  <c r="CI64" i="173" s="1"/>
  <c r="BN65" i="173"/>
  <c r="CJ65" i="173" s="1"/>
  <c r="BW65" i="173"/>
  <c r="CM65" i="173" s="1"/>
  <c r="BT68" i="173"/>
  <c r="CM68" i="173" s="1"/>
  <c r="AZ69" i="173"/>
  <c r="CB69" i="173" s="1"/>
  <c r="BI69" i="173"/>
  <c r="CH69" i="173" s="1"/>
  <c r="AZ71" i="173"/>
  <c r="BH71" i="173"/>
  <c r="CG71" i="173" s="1"/>
  <c r="BD72" i="173"/>
  <c r="CF72" i="173" s="1"/>
  <c r="BT72" i="173"/>
  <c r="CM72" i="173" s="1"/>
  <c r="BO73" i="173"/>
  <c r="CK73" i="173" s="1"/>
  <c r="BB74" i="173"/>
  <c r="CD74" i="173" s="1"/>
  <c r="BG77" i="173"/>
  <c r="CF77" i="173" s="1"/>
  <c r="BX78" i="173"/>
  <c r="CN78" i="173" s="1"/>
  <c r="BH80" i="173"/>
  <c r="CG80" i="173" s="1"/>
  <c r="BK81" i="173"/>
  <c r="CG81" i="173" s="1"/>
  <c r="CF82" i="173"/>
  <c r="BU83" i="173"/>
  <c r="CN83" i="173" s="1"/>
  <c r="BV84" i="173"/>
  <c r="CO84" i="173" s="1"/>
  <c r="BD85" i="173"/>
  <c r="CF85" i="173" s="1"/>
  <c r="BL86" i="173"/>
  <c r="CH86" i="173" s="1"/>
  <c r="BM88" i="173"/>
  <c r="CI88" i="173" s="1"/>
  <c r="BB69" i="173"/>
  <c r="CD69" i="173" s="1"/>
  <c r="AI23" i="173"/>
  <c r="AH34" i="173"/>
  <c r="BU64" i="173"/>
  <c r="BY83" i="173"/>
  <c r="CO83" i="173" s="1"/>
  <c r="BO84" i="173"/>
  <c r="CK84" i="173" s="1"/>
  <c r="BP86" i="173"/>
  <c r="CL86" i="173" s="1"/>
  <c r="BT64" i="173"/>
  <c r="CM64" i="173" s="1"/>
  <c r="AV84" i="173"/>
  <c r="CA84" i="173" s="1"/>
  <c r="BN64" i="173"/>
  <c r="CL65" i="173"/>
  <c r="BY66" i="173"/>
  <c r="CO66" i="173" s="1"/>
  <c r="CH71" i="173"/>
  <c r="CN72" i="173"/>
  <c r="CJ88" i="173"/>
  <c r="BV69" i="173"/>
  <c r="CO69" i="173" s="1"/>
  <c r="BP66" i="173"/>
  <c r="BC76" i="173"/>
  <c r="CE76" i="173" s="1"/>
  <c r="AJ169" i="174"/>
  <c r="AJ129" i="174"/>
  <c r="AI165" i="174"/>
  <c r="AJ164" i="174"/>
  <c r="AJ81" i="174"/>
  <c r="AF81" i="174"/>
  <c r="AG76" i="174"/>
  <c r="AI46" i="174"/>
  <c r="AI124" i="174"/>
  <c r="AJ42" i="174"/>
  <c r="AI142" i="174"/>
  <c r="AJ35" i="174"/>
  <c r="AF161" i="174"/>
  <c r="AJ85" i="174"/>
  <c r="AJ109" i="174"/>
  <c r="AH66" i="174"/>
  <c r="AI151" i="174"/>
  <c r="AJ82" i="174"/>
  <c r="AF160" i="174"/>
  <c r="AG156" i="174"/>
  <c r="AJ14" i="174"/>
  <c r="AG108" i="174"/>
  <c r="AH101" i="174"/>
  <c r="AH96" i="174"/>
  <c r="AH28" i="174"/>
  <c r="AG26" i="174"/>
  <c r="AF40" i="174"/>
  <c r="AH20" i="174"/>
  <c r="AH19" i="174"/>
  <c r="AH146" i="174"/>
  <c r="AH145" i="174"/>
  <c r="AI100" i="174"/>
  <c r="AF95" i="174"/>
  <c r="AG51" i="174"/>
  <c r="AJ47" i="174"/>
  <c r="AH73" i="174"/>
  <c r="AG15" i="174"/>
  <c r="AF156" i="174"/>
  <c r="AI109" i="174"/>
  <c r="AF45" i="174"/>
  <c r="AI164" i="174"/>
  <c r="AJ94" i="174"/>
  <c r="AJ86" i="174"/>
  <c r="AJ134" i="174"/>
  <c r="AF124" i="174"/>
  <c r="AF64" i="174"/>
  <c r="AG169" i="174"/>
  <c r="AI63" i="174"/>
  <c r="AI47" i="174"/>
  <c r="AI28" i="174"/>
  <c r="AH143" i="174"/>
  <c r="AH36" i="174"/>
  <c r="AJ99" i="174"/>
  <c r="AG88" i="174"/>
  <c r="AH87" i="174"/>
  <c r="AH85" i="174"/>
  <c r="AI84" i="174"/>
  <c r="AI79" i="174"/>
  <c r="AI78" i="174"/>
  <c r="AH67" i="174"/>
  <c r="AI45" i="174"/>
  <c r="AJ25" i="174"/>
  <c r="AJ101" i="174"/>
  <c r="AI167" i="174"/>
  <c r="AG151" i="174"/>
  <c r="AI150" i="174"/>
  <c r="AG146" i="174"/>
  <c r="AJ133" i="174"/>
  <c r="AI128" i="174"/>
  <c r="AH91" i="174"/>
  <c r="AJ74" i="174"/>
  <c r="AG50" i="174"/>
  <c r="AG44" i="174"/>
  <c r="AG141" i="174"/>
  <c r="AI132" i="174"/>
  <c r="AI95" i="174"/>
  <c r="AJ89" i="174"/>
  <c r="AF80" i="174"/>
  <c r="AF78" i="174"/>
  <c r="AH43" i="174"/>
  <c r="AJ126" i="174"/>
  <c r="AI74" i="174"/>
  <c r="AH170" i="174"/>
  <c r="AH162" i="174"/>
  <c r="AG158" i="174"/>
  <c r="AJ150" i="174"/>
  <c r="AI129" i="174"/>
  <c r="AG100" i="174"/>
  <c r="AJ95" i="174"/>
  <c r="AG94" i="174"/>
  <c r="AI92" i="174"/>
  <c r="AJ91" i="174"/>
  <c r="AG81" i="174"/>
  <c r="AH80" i="174"/>
  <c r="AH57" i="174"/>
  <c r="AH48" i="174"/>
  <c r="AI43" i="174"/>
  <c r="AI39" i="174"/>
  <c r="AG33" i="174"/>
  <c r="AF28" i="174"/>
  <c r="AG18" i="174"/>
  <c r="AI14" i="174"/>
  <c r="AJ170" i="174"/>
  <c r="AF170" i="174"/>
  <c r="AH166" i="174"/>
  <c r="AI161" i="174"/>
  <c r="AJ149" i="174"/>
  <c r="AJ148" i="174"/>
  <c r="AF145" i="174"/>
  <c r="AF143" i="174"/>
  <c r="AF138" i="174"/>
  <c r="AI89" i="174"/>
  <c r="AH79" i="174"/>
  <c r="AG60" i="174"/>
  <c r="AJ59" i="174"/>
  <c r="AH49" i="174"/>
  <c r="AH14" i="174"/>
  <c r="AJ13" i="174"/>
  <c r="AI169" i="174"/>
  <c r="AH153" i="174"/>
  <c r="AJ44" i="174"/>
  <c r="AI36" i="174"/>
  <c r="AF14" i="174"/>
  <c r="AI13" i="174"/>
  <c r="AJ156" i="174"/>
  <c r="AI148" i="174"/>
  <c r="AF76" i="174"/>
  <c r="AI50" i="174"/>
  <c r="AI30" i="174"/>
  <c r="AH27" i="174"/>
  <c r="AI49" i="174"/>
  <c r="AG161" i="174"/>
  <c r="AI160" i="174"/>
  <c r="AH158" i="174"/>
  <c r="AF139" i="174"/>
  <c r="AI136" i="174"/>
  <c r="AJ130" i="174"/>
  <c r="AH99" i="174"/>
  <c r="AI94" i="174"/>
  <c r="AJ88" i="174"/>
  <c r="AI82" i="174"/>
  <c r="AJ76" i="174"/>
  <c r="AJ73" i="174"/>
  <c r="AH39" i="174"/>
  <c r="AF38" i="174"/>
  <c r="AG37" i="174"/>
  <c r="AH32" i="174"/>
  <c r="AG21" i="174"/>
  <c r="BW73" i="175"/>
  <c r="BU74" i="175"/>
  <c r="BV73" i="175"/>
  <c r="BU86" i="175"/>
  <c r="BW85" i="175"/>
  <c r="BV77" i="175"/>
  <c r="BU82" i="175"/>
  <c r="BV80" i="175"/>
  <c r="BU73" i="175"/>
  <c r="BT80" i="175"/>
  <c r="BU71" i="175"/>
  <c r="BS86" i="175"/>
  <c r="BS76" i="175"/>
  <c r="BT87" i="175"/>
  <c r="BP85" i="175"/>
  <c r="BQ72" i="175"/>
  <c r="BO83" i="175"/>
  <c r="BL86" i="175"/>
  <c r="BN71" i="175"/>
  <c r="BL75" i="175"/>
  <c r="BL72" i="175"/>
  <c r="BL84" i="175"/>
  <c r="BW83" i="175"/>
  <c r="BU81" i="175"/>
  <c r="BW79" i="175"/>
  <c r="BW77" i="175"/>
  <c r="BV84" i="175"/>
  <c r="BV82" i="175"/>
  <c r="BW78" i="175"/>
  <c r="BW75" i="175"/>
  <c r="BW87" i="175"/>
  <c r="BV81" i="175"/>
  <c r="BW84" i="175"/>
  <c r="BT71" i="175"/>
  <c r="BT81" i="175"/>
  <c r="BT76" i="175"/>
  <c r="BP84" i="175"/>
  <c r="BQ82" i="175"/>
  <c r="BR85" i="175"/>
  <c r="BQ80" i="175"/>
  <c r="BR73" i="175"/>
  <c r="BO87" i="175"/>
  <c r="BQ78" i="175"/>
  <c r="BQ73" i="175"/>
  <c r="BP73" i="175"/>
  <c r="BO79" i="175"/>
  <c r="BP75" i="175"/>
  <c r="BQ74" i="175"/>
  <c r="BO73" i="175"/>
  <c r="BL76" i="175"/>
  <c r="BM87" i="175"/>
  <c r="BM79" i="175"/>
  <c r="BM77" i="175"/>
  <c r="BN86" i="175"/>
  <c r="BL87" i="175"/>
  <c r="BM83" i="175"/>
  <c r="BL80" i="175"/>
  <c r="BM86" i="175"/>
  <c r="BN85" i="175"/>
  <c r="BM78" i="175"/>
  <c r="BN76" i="175"/>
  <c r="BM71" i="175"/>
  <c r="BM85" i="175"/>
  <c r="BL78" i="175"/>
  <c r="BN72" i="175"/>
  <c r="BL71" i="175"/>
  <c r="BQ85" i="175"/>
  <c r="BP81" i="175"/>
  <c r="BP76" i="175"/>
  <c r="BP80" i="175"/>
  <c r="BP79" i="175"/>
  <c r="BQ71" i="175"/>
  <c r="BQ76" i="175"/>
  <c r="BT73" i="175"/>
  <c r="BT75" i="175"/>
  <c r="BT83" i="175"/>
  <c r="BS74" i="175"/>
  <c r="BR74" i="175"/>
  <c r="BT82" i="175"/>
  <c r="BT85" i="175"/>
  <c r="BS80" i="175"/>
  <c r="BR71" i="175"/>
  <c r="BS82" i="175"/>
  <c r="BR80" i="175"/>
  <c r="BT72" i="175"/>
  <c r="BT84" i="175"/>
  <c r="BT79" i="175"/>
  <c r="BT78" i="175"/>
  <c r="BS72" i="175"/>
  <c r="BS84" i="175"/>
  <c r="BT77" i="175"/>
  <c r="BQ84" i="175"/>
  <c r="BP82" i="175"/>
  <c r="BR81" i="175"/>
  <c r="BS78" i="175"/>
  <c r="BO71" i="175"/>
  <c r="BP83" i="175"/>
  <c r="BO81" i="175"/>
  <c r="BQ87" i="175"/>
  <c r="BO85" i="175"/>
  <c r="BP87" i="175"/>
  <c r="BP78" i="175"/>
  <c r="BQ75" i="175"/>
  <c r="BM81" i="175"/>
  <c r="BN82" i="175"/>
  <c r="BL81" i="175"/>
  <c r="BN80" i="175"/>
  <c r="BN79" i="175"/>
  <c r="BL74" i="175"/>
  <c r="BL73" i="175"/>
  <c r="BM84" i="175"/>
  <c r="BL82" i="175"/>
  <c r="BN73" i="175"/>
  <c r="BN75" i="175"/>
  <c r="BT69" i="175"/>
  <c r="BS68" i="175"/>
  <c r="BL69" i="175"/>
  <c r="BV69" i="175"/>
  <c r="BU68" i="175"/>
  <c r="BQ69" i="175"/>
  <c r="BM69" i="175"/>
  <c r="BQ66" i="175"/>
  <c r="BM64" i="175"/>
  <c r="BM65" i="175"/>
  <c r="BM63" i="175"/>
  <c r="BU66" i="175"/>
  <c r="BW64" i="175"/>
  <c r="BW66" i="175"/>
  <c r="BV64" i="175"/>
  <c r="BT66" i="175"/>
  <c r="BR66" i="175"/>
  <c r="BS63" i="175"/>
  <c r="BQ64" i="175"/>
  <c r="BR64" i="175"/>
  <c r="BO66" i="175"/>
  <c r="AA48" i="175"/>
  <c r="Z52" i="175"/>
  <c r="Z48" i="175"/>
  <c r="AA49" i="175"/>
  <c r="AA50" i="175"/>
  <c r="Z49" i="175"/>
  <c r="AB53" i="175"/>
  <c r="AB48" i="175"/>
  <c r="AA47" i="175"/>
  <c r="AB35" i="175"/>
  <c r="Z43" i="175"/>
  <c r="Y36" i="175"/>
  <c r="AA35" i="175"/>
  <c r="Y40" i="175"/>
  <c r="AB33" i="175"/>
  <c r="AA32" i="175"/>
  <c r="AA33" i="175"/>
  <c r="Z30" i="175"/>
  <c r="AB24" i="175"/>
  <c r="AA29" i="175"/>
  <c r="AA30" i="175"/>
  <c r="Z29" i="175"/>
  <c r="AB27" i="175"/>
  <c r="AA25" i="175"/>
  <c r="AA28" i="175"/>
  <c r="AH169" i="174"/>
  <c r="AF168" i="174"/>
  <c r="AJ132" i="174"/>
  <c r="AH131" i="174"/>
  <c r="AJ105" i="174"/>
  <c r="AH167" i="174"/>
  <c r="AJ151" i="174"/>
  <c r="AG150" i="174"/>
  <c r="AH139" i="174"/>
  <c r="AH155" i="174"/>
  <c r="AJ146" i="174"/>
  <c r="AG170" i="174"/>
  <c r="AI168" i="174"/>
  <c r="AI166" i="174"/>
  <c r="AI158" i="174"/>
  <c r="AH157" i="174"/>
  <c r="AF155" i="174"/>
  <c r="AH154" i="174"/>
  <c r="AH149" i="174"/>
  <c r="AI146" i="174"/>
  <c r="AG142" i="174"/>
  <c r="AI140" i="174"/>
  <c r="AI134" i="174"/>
  <c r="AF169" i="174"/>
  <c r="AG157" i="174"/>
  <c r="AI156" i="174"/>
  <c r="AJ143" i="174"/>
  <c r="AJ131" i="174"/>
  <c r="AH86" i="174"/>
  <c r="AG62" i="174"/>
  <c r="AF70" i="174"/>
  <c r="AF52" i="174"/>
  <c r="AG36" i="174"/>
  <c r="AI27" i="174"/>
  <c r="AF46" i="174"/>
  <c r="AJ166" i="174"/>
  <c r="AJ161" i="174"/>
  <c r="AF157" i="174"/>
  <c r="AI152" i="174"/>
  <c r="AI149" i="174"/>
  <c r="AF141" i="174"/>
  <c r="AG134" i="174"/>
  <c r="AJ128" i="174"/>
  <c r="AJ107" i="174"/>
  <c r="AF106" i="174"/>
  <c r="AI98" i="174"/>
  <c r="AG87" i="174"/>
  <c r="AG70" i="174"/>
  <c r="AF53" i="174"/>
  <c r="AH50" i="174"/>
  <c r="AI48" i="174"/>
  <c r="AJ46" i="174"/>
  <c r="AH46" i="174"/>
  <c r="AJ36" i="174"/>
  <c r="AJ33" i="174"/>
  <c r="AI32" i="174"/>
  <c r="AH17" i="174"/>
  <c r="AH15" i="174"/>
  <c r="AH144" i="174"/>
  <c r="AF109" i="174"/>
  <c r="AJ108" i="174"/>
  <c r="AH103" i="174"/>
  <c r="AJ83" i="174"/>
  <c r="AG67" i="174"/>
  <c r="AJ60" i="174"/>
  <c r="AI55" i="174"/>
  <c r="AJ49" i="174"/>
  <c r="AJ43" i="174"/>
  <c r="AH33" i="174"/>
  <c r="AG27" i="174"/>
  <c r="AG23" i="174"/>
  <c r="AI157" i="174"/>
  <c r="AJ155" i="174"/>
  <c r="AJ153" i="174"/>
  <c r="AG143" i="174"/>
  <c r="AJ141" i="174"/>
  <c r="AF137" i="174"/>
  <c r="AG135" i="174"/>
  <c r="AH105" i="174"/>
  <c r="AH104" i="174"/>
  <c r="AJ87" i="174"/>
  <c r="AI83" i="174"/>
  <c r="AH70" i="174"/>
  <c r="AF63" i="174"/>
  <c r="AI60" i="174"/>
  <c r="AH54" i="174"/>
  <c r="AI51" i="174"/>
  <c r="AJ48" i="174"/>
  <c r="AH41" i="174"/>
  <c r="AJ40" i="174"/>
  <c r="AF39" i="174"/>
  <c r="AI37" i="174"/>
  <c r="AH30" i="174"/>
  <c r="AI29" i="174"/>
  <c r="AH25" i="174"/>
  <c r="AG89" i="174"/>
  <c r="AI88" i="174"/>
  <c r="AF85" i="174"/>
  <c r="AG75" i="174"/>
  <c r="AI67" i="174"/>
  <c r="AH59" i="174"/>
  <c r="AH52" i="174"/>
  <c r="AF50" i="174"/>
  <c r="AF42" i="174"/>
  <c r="AI38" i="174"/>
  <c r="AJ32" i="174"/>
  <c r="AG25" i="174"/>
  <c r="AI21" i="174"/>
  <c r="AH128" i="174"/>
  <c r="AG126" i="174"/>
  <c r="AF105" i="174"/>
  <c r="AI102" i="174"/>
  <c r="AJ100" i="174"/>
  <c r="AI90" i="174"/>
  <c r="AG82" i="174"/>
  <c r="AF72" i="174"/>
  <c r="AH64" i="174"/>
  <c r="AJ63" i="174"/>
  <c r="AG59" i="174"/>
  <c r="AI53" i="174"/>
  <c r="AF33" i="174"/>
  <c r="AH29" i="174"/>
  <c r="AJ26" i="174"/>
  <c r="BY75" i="173"/>
  <c r="CO75" i="173" s="1"/>
  <c r="BY79" i="173"/>
  <c r="CO79" i="173" s="1"/>
  <c r="BU87" i="173"/>
  <c r="CN87" i="173" s="1"/>
  <c r="BU79" i="173"/>
  <c r="CN79" i="173" s="1"/>
  <c r="CM73" i="173"/>
  <c r="BT77" i="173"/>
  <c r="CM77" i="173" s="1"/>
  <c r="CM83" i="173"/>
  <c r="CM78" i="173"/>
  <c r="CO85" i="173"/>
  <c r="BP85" i="173"/>
  <c r="CL85" i="173" s="1"/>
  <c r="BP77" i="173"/>
  <c r="CL77" i="173" s="1"/>
  <c r="BS84" i="173"/>
  <c r="CL84" i="173" s="1"/>
  <c r="CL73" i="173"/>
  <c r="BO87" i="173"/>
  <c r="CK87" i="173" s="1"/>
  <c r="BO79" i="173"/>
  <c r="CK79" i="173" s="1"/>
  <c r="BQ86" i="173"/>
  <c r="CJ86" i="173" s="1"/>
  <c r="BN87" i="173"/>
  <c r="CJ87" i="173" s="1"/>
  <c r="BQ79" i="173"/>
  <c r="CJ79" i="173" s="1"/>
  <c r="BJ87" i="173"/>
  <c r="CI87" i="173" s="1"/>
  <c r="CI74" i="173"/>
  <c r="BJ79" i="173"/>
  <c r="CI79" i="173" s="1"/>
  <c r="BH87" i="173"/>
  <c r="CG87" i="173" s="1"/>
  <c r="BH79" i="173"/>
  <c r="CG79" i="173" s="1"/>
  <c r="CH72" i="173"/>
  <c r="CH76" i="173"/>
  <c r="CI80" i="173"/>
  <c r="CI86" i="173"/>
  <c r="BB83" i="173"/>
  <c r="CD83" i="173" s="1"/>
  <c r="BF84" i="173"/>
  <c r="CE84" i="173" s="1"/>
  <c r="BG86" i="173"/>
  <c r="CF86" i="173" s="1"/>
  <c r="CE74" i="173"/>
  <c r="BB75" i="173"/>
  <c r="CD75" i="173" s="1"/>
  <c r="AX79" i="173"/>
  <c r="CC79" i="173" s="1"/>
  <c r="AX87" i="173"/>
  <c r="CC87" i="173" s="1"/>
  <c r="AZ79" i="173"/>
  <c r="CB79" i="173" s="1"/>
  <c r="AY85" i="173"/>
  <c r="CA85" i="173" s="1"/>
  <c r="AW87" i="173"/>
  <c r="CB87" i="173" s="1"/>
  <c r="AV77" i="173"/>
  <c r="CA77" i="173" s="1"/>
  <c r="CA82" i="173"/>
  <c r="CC77" i="173"/>
  <c r="Y133" i="176"/>
  <c r="AA45" i="176"/>
  <c r="Z148" i="176"/>
  <c r="Z141" i="176"/>
  <c r="Z134" i="176"/>
  <c r="AB158" i="176"/>
  <c r="AB140" i="176"/>
  <c r="Z136" i="176"/>
  <c r="Z135" i="176"/>
  <c r="AA130" i="176"/>
  <c r="AA123" i="176"/>
  <c r="AA104" i="176"/>
  <c r="AA133" i="176"/>
  <c r="Z90" i="176"/>
  <c r="AB136" i="176"/>
  <c r="Z130" i="176"/>
  <c r="Z129" i="176"/>
  <c r="AB128" i="176"/>
  <c r="Y123" i="176"/>
  <c r="AB49" i="176"/>
  <c r="AA141" i="176"/>
  <c r="AA134" i="176"/>
  <c r="AB132" i="176"/>
  <c r="AB115" i="176"/>
  <c r="Z113" i="176"/>
  <c r="AA95" i="176"/>
  <c r="AA92" i="176"/>
  <c r="AB91" i="176"/>
  <c r="AB88" i="176"/>
  <c r="AA85" i="176"/>
  <c r="AB84" i="176"/>
  <c r="AA78" i="176"/>
  <c r="AB76" i="176"/>
  <c r="AB69" i="176"/>
  <c r="Z55" i="176"/>
  <c r="AA52" i="176"/>
  <c r="Z50" i="176"/>
  <c r="AB48" i="176"/>
  <c r="Z39" i="176"/>
  <c r="AA37" i="176"/>
  <c r="AA29" i="176"/>
  <c r="Z27" i="176"/>
  <c r="Z16" i="176"/>
  <c r="AA145" i="176"/>
  <c r="Z144" i="176"/>
  <c r="Z143" i="176"/>
  <c r="Z142" i="176"/>
  <c r="AA140" i="176"/>
  <c r="AA137" i="176"/>
  <c r="AA111" i="176"/>
  <c r="Z107" i="176"/>
  <c r="Y104" i="176"/>
  <c r="Z103" i="176"/>
  <c r="Z102" i="176"/>
  <c r="AA91" i="176"/>
  <c r="AA88" i="176"/>
  <c r="AB87" i="176"/>
  <c r="AA84" i="176"/>
  <c r="AB82" i="176"/>
  <c r="AA76" i="176"/>
  <c r="AB74" i="176"/>
  <c r="Z57" i="176"/>
  <c r="AA54" i="176"/>
  <c r="AB53" i="176"/>
  <c r="Z37" i="176"/>
  <c r="AA35" i="176"/>
  <c r="AA31" i="176"/>
  <c r="Z29" i="176"/>
  <c r="Z54" i="176"/>
  <c r="Z14" i="176"/>
  <c r="AB113" i="176"/>
  <c r="AA110" i="176"/>
  <c r="AB109" i="176"/>
  <c r="AA106" i="176"/>
  <c r="AB99" i="176"/>
  <c r="AB93" i="176"/>
  <c r="Z69" i="176"/>
  <c r="AB55" i="176"/>
  <c r="AB50" i="176"/>
  <c r="AA41" i="176"/>
  <c r="Z35" i="176"/>
  <c r="AB33" i="176"/>
  <c r="Z31" i="176"/>
  <c r="AA25" i="176"/>
  <c r="AA114" i="176"/>
  <c r="Z106" i="176"/>
  <c r="Y102" i="176"/>
  <c r="AA100" i="176"/>
  <c r="AA90" i="176"/>
  <c r="AB89" i="176"/>
  <c r="AB79" i="176"/>
  <c r="AB71" i="176"/>
  <c r="Z51" i="176"/>
  <c r="AB38" i="176"/>
  <c r="Z34" i="176"/>
  <c r="AA33" i="176"/>
  <c r="AA30" i="176"/>
  <c r="Z28" i="176"/>
  <c r="Z22" i="176"/>
  <c r="AA21" i="176"/>
  <c r="Z18" i="176"/>
  <c r="AA17" i="176"/>
  <c r="Y101" i="176"/>
  <c r="AB57" i="176"/>
  <c r="Z53" i="176"/>
  <c r="Z41" i="176"/>
  <c r="AA39" i="176"/>
  <c r="AA27" i="176"/>
  <c r="Z25" i="176"/>
  <c r="AA16" i="176"/>
  <c r="AB13" i="176"/>
  <c r="AB141" i="176"/>
  <c r="AB133" i="176"/>
  <c r="AB125" i="176"/>
  <c r="Z49" i="176"/>
  <c r="AB147" i="176"/>
  <c r="AB139" i="176"/>
  <c r="AB131" i="176"/>
  <c r="AB142" i="176"/>
  <c r="AB134" i="176"/>
  <c r="AB126" i="176"/>
  <c r="AB148" i="176"/>
  <c r="AB145" i="176"/>
  <c r="AB137" i="176"/>
  <c r="AB129" i="176"/>
  <c r="AB143" i="176"/>
  <c r="AB135" i="176"/>
  <c r="AB127" i="176"/>
  <c r="Z45" i="176"/>
  <c r="BL66" i="175"/>
  <c r="BV65" i="175"/>
  <c r="BU64" i="175"/>
  <c r="BV68" i="175"/>
  <c r="BT86" i="175"/>
  <c r="BL85" i="175"/>
  <c r="BS83" i="175"/>
  <c r="BR79" i="175"/>
  <c r="BV78" i="175"/>
  <c r="BS77" i="175"/>
  <c r="BV75" i="175"/>
  <c r="BW65" i="175"/>
  <c r="BO65" i="175"/>
  <c r="BR63" i="175"/>
  <c r="BR69" i="175"/>
  <c r="BP68" i="175"/>
  <c r="BV87" i="175"/>
  <c r="BW86" i="175"/>
  <c r="BV85" i="175"/>
  <c r="BQ79" i="175"/>
  <c r="BL79" i="175"/>
  <c r="BP74" i="175"/>
  <c r="BS73" i="175"/>
  <c r="BV63" i="175"/>
  <c r="BT68" i="175"/>
  <c r="BN68" i="175"/>
  <c r="BU87" i="175"/>
  <c r="BS87" i="175"/>
  <c r="BV86" i="175"/>
  <c r="BN83" i="175"/>
  <c r="BS81" i="175"/>
  <c r="BV79" i="175"/>
  <c r="BN77" i="175"/>
  <c r="BN74" i="175"/>
  <c r="BV66" i="175"/>
  <c r="BS64" i="175"/>
  <c r="BL64" i="175"/>
  <c r="BR87" i="175"/>
  <c r="BQ86" i="175"/>
  <c r="BR84" i="175"/>
  <c r="BN84" i="175"/>
  <c r="BR83" i="175"/>
  <c r="BN78" i="175"/>
  <c r="BR77" i="175"/>
  <c r="BS75" i="175"/>
  <c r="BV71" i="175"/>
  <c r="BR68" i="175"/>
  <c r="BS85" i="175"/>
  <c r="BQ83" i="175"/>
  <c r="BL83" i="175"/>
  <c r="BN81" i="175"/>
  <c r="BQ77" i="175"/>
  <c r="BL77" i="175"/>
  <c r="BN65" i="175"/>
  <c r="BN87" i="175"/>
  <c r="BS79" i="175"/>
  <c r="BN63" i="175"/>
  <c r="BP86" i="175"/>
  <c r="BR75" i="175"/>
  <c r="BP72" i="175"/>
  <c r="BS71" i="175"/>
  <c r="Y53" i="175"/>
  <c r="Z51" i="175"/>
  <c r="Z44" i="175"/>
  <c r="AA43" i="175"/>
  <c r="AB42" i="175"/>
  <c r="Z40" i="175"/>
  <c r="AA39" i="175"/>
  <c r="AB38" i="175"/>
  <c r="AA34" i="175"/>
  <c r="Y28" i="175"/>
  <c r="AB25" i="175"/>
  <c r="AA26" i="175"/>
  <c r="Y49" i="175"/>
  <c r="Y48" i="175"/>
  <c r="Y47" i="175"/>
  <c r="Y46" i="175"/>
  <c r="AB44" i="175"/>
  <c r="Z42" i="175"/>
  <c r="AA41" i="175"/>
  <c r="AB40" i="175"/>
  <c r="Z38" i="175"/>
  <c r="AA37" i="175"/>
  <c r="Z24" i="175"/>
  <c r="AA36" i="175"/>
  <c r="Y24" i="175"/>
  <c r="Z53" i="175"/>
  <c r="AA44" i="175"/>
  <c r="AB43" i="175"/>
  <c r="Z41" i="175"/>
  <c r="AA40" i="175"/>
  <c r="AB39" i="175"/>
  <c r="Z37" i="175"/>
  <c r="AB34" i="175"/>
  <c r="AB32" i="175"/>
  <c r="Z28" i="175"/>
  <c r="Y26" i="175"/>
  <c r="Y25" i="175"/>
  <c r="AA13" i="175"/>
  <c r="Y14" i="175"/>
  <c r="Z12" i="175"/>
  <c r="T12" i="175"/>
  <c r="AA12" i="175" s="1"/>
  <c r="W13" i="175"/>
  <c r="AB13" i="175" s="1"/>
  <c r="Z14" i="175"/>
  <c r="AV76" i="175"/>
  <c r="AS76" i="175"/>
  <c r="AV72" i="175"/>
  <c r="AS72" i="175"/>
  <c r="V14" i="175"/>
  <c r="AB14" i="175" s="1"/>
  <c r="V12" i="175"/>
  <c r="AB12" i="175" s="1"/>
  <c r="Z33" i="175"/>
  <c r="AV82" i="175"/>
  <c r="AS82" i="175"/>
  <c r="T14" i="175"/>
  <c r="BL65" i="175"/>
  <c r="BT63" i="175"/>
  <c r="BU69" i="175"/>
  <c r="BB82" i="175"/>
  <c r="BR82" i="175" s="1"/>
  <c r="AV80" i="175"/>
  <c r="AS80" i="175"/>
  <c r="BJ76" i="175"/>
  <c r="BW76" i="175" s="1"/>
  <c r="AV74" i="175"/>
  <c r="AS74" i="175"/>
  <c r="BJ72" i="175"/>
  <c r="BW72" i="175" s="1"/>
  <c r="BS66" i="175"/>
  <c r="Z34" i="175"/>
  <c r="BT65" i="175"/>
  <c r="AU65" i="175"/>
  <c r="AX65" i="175"/>
  <c r="BJ68" i="175"/>
  <c r="BW68" i="175" s="1"/>
  <c r="BJ82" i="175"/>
  <c r="BW82" i="175" s="1"/>
  <c r="AQ66" i="175"/>
  <c r="BM66" i="175" s="1"/>
  <c r="AO66" i="175"/>
  <c r="BN66" i="175" s="1"/>
  <c r="AV63" i="175"/>
  <c r="AS63" i="175"/>
  <c r="AV68" i="175"/>
  <c r="AS68" i="175"/>
  <c r="AV86" i="175"/>
  <c r="AS86" i="175"/>
  <c r="AV78" i="175"/>
  <c r="AS78" i="175"/>
  <c r="BL63" i="175"/>
  <c r="BB76" i="175"/>
  <c r="BR76" i="175" s="1"/>
  <c r="BB72" i="175"/>
  <c r="BR72" i="175" s="1"/>
  <c r="Z32" i="175"/>
  <c r="AB26" i="175"/>
  <c r="BR65" i="175"/>
  <c r="BS69" i="175"/>
  <c r="BJ80" i="175"/>
  <c r="BW80" i="175" s="1"/>
  <c r="BJ74" i="175"/>
  <c r="BW74" i="175" s="1"/>
  <c r="Z35" i="175"/>
  <c r="BP65" i="175"/>
  <c r="BJ63" i="175"/>
  <c r="BW63" i="175" s="1"/>
  <c r="BB86" i="175"/>
  <c r="BR86" i="175" s="1"/>
  <c r="AV84" i="175"/>
  <c r="AS84" i="175"/>
  <c r="BB78" i="175"/>
  <c r="BR78" i="175" s="1"/>
  <c r="AW66" i="175"/>
  <c r="BP66" i="175" s="1"/>
  <c r="AW64" i="175"/>
  <c r="BP64" i="175" s="1"/>
  <c r="AO64" i="175"/>
  <c r="BN64" i="175" s="1"/>
  <c r="AW69" i="175"/>
  <c r="BP69" i="175" s="1"/>
  <c r="AO69" i="175"/>
  <c r="BN69" i="175" s="1"/>
  <c r="AX63" i="175"/>
  <c r="BQ63" i="175" s="1"/>
  <c r="AX68" i="175"/>
  <c r="BQ68" i="175" s="1"/>
  <c r="AJ157" i="174"/>
  <c r="AI154" i="174"/>
  <c r="AG153" i="174"/>
  <c r="AH148" i="174"/>
  <c r="AI144" i="174"/>
  <c r="AF140" i="174"/>
  <c r="AH136" i="174"/>
  <c r="AG124" i="174"/>
  <c r="AH109" i="174"/>
  <c r="AI97" i="174"/>
  <c r="AI96" i="174"/>
  <c r="AG92" i="174"/>
  <c r="AH78" i="174"/>
  <c r="AG77" i="174"/>
  <c r="AH72" i="174"/>
  <c r="AF57" i="174"/>
  <c r="AI52" i="174"/>
  <c r="AG48" i="174"/>
  <c r="AI15" i="174"/>
  <c r="AJ163" i="174"/>
  <c r="AF51" i="174"/>
  <c r="AH44" i="174"/>
  <c r="AI163" i="174"/>
  <c r="AG165" i="174"/>
  <c r="AF152" i="174"/>
  <c r="AI143" i="174"/>
  <c r="AF136" i="174"/>
  <c r="AH130" i="174"/>
  <c r="AJ98" i="174"/>
  <c r="AH97" i="174"/>
  <c r="AH82" i="174"/>
  <c r="AG57" i="174"/>
  <c r="AH55" i="174"/>
  <c r="AF17" i="174"/>
  <c r="AI130" i="174"/>
  <c r="AI170" i="174"/>
  <c r="AJ168" i="174"/>
  <c r="AH168" i="174"/>
  <c r="AF162" i="174"/>
  <c r="AJ154" i="174"/>
  <c r="AI147" i="174"/>
  <c r="AJ145" i="174"/>
  <c r="AG144" i="174"/>
  <c r="AF142" i="174"/>
  <c r="AH141" i="174"/>
  <c r="AH133" i="174"/>
  <c r="AF103" i="174"/>
  <c r="AG102" i="174"/>
  <c r="AF97" i="174"/>
  <c r="AG74" i="174"/>
  <c r="AH42" i="174"/>
  <c r="AF29" i="174"/>
  <c r="AI26" i="174"/>
  <c r="AJ17" i="174"/>
  <c r="AF132" i="174"/>
  <c r="AJ165" i="174"/>
  <c r="AJ139" i="174"/>
  <c r="AG133" i="174"/>
  <c r="AI101" i="174"/>
  <c r="AI93" i="174"/>
  <c r="AJ75" i="174"/>
  <c r="AI19" i="174"/>
  <c r="AF131" i="174"/>
  <c r="AH147" i="174"/>
  <c r="AF134" i="174"/>
  <c r="AJ162" i="174"/>
  <c r="AJ158" i="174"/>
  <c r="AF158" i="174"/>
  <c r="AH150" i="174"/>
  <c r="AF149" i="174"/>
  <c r="AI139" i="174"/>
  <c r="AG139" i="174"/>
  <c r="AI137" i="174"/>
  <c r="AF129" i="174"/>
  <c r="AG91" i="174"/>
  <c r="AG90" i="174"/>
  <c r="AH89" i="174"/>
  <c r="AJ84" i="174"/>
  <c r="AH83" i="174"/>
  <c r="AH74" i="174"/>
  <c r="AF62" i="174"/>
  <c r="AG43" i="174"/>
  <c r="AH40" i="174"/>
  <c r="AF37" i="174"/>
  <c r="AF66" i="174"/>
  <c r="AI62" i="174"/>
  <c r="AJ57" i="174"/>
  <c r="AI57" i="174"/>
  <c r="AJ50" i="174"/>
  <c r="AI35" i="174"/>
  <c r="AH26" i="174"/>
  <c r="AF23" i="174"/>
  <c r="AJ124" i="174"/>
  <c r="AI108" i="174"/>
  <c r="AH107" i="174"/>
  <c r="AI105" i="174"/>
  <c r="AJ102" i="174"/>
  <c r="AF98" i="174"/>
  <c r="AJ97" i="174"/>
  <c r="AF90" i="174"/>
  <c r="AI85" i="174"/>
  <c r="AI81" i="174"/>
  <c r="AI77" i="174"/>
  <c r="AF74" i="174"/>
  <c r="AF54" i="174"/>
  <c r="AJ52" i="174"/>
  <c r="AH51" i="174"/>
  <c r="AG49" i="174"/>
  <c r="AF41" i="174"/>
  <c r="AG35" i="174"/>
  <c r="AF30" i="174"/>
  <c r="AH23" i="174"/>
  <c r="AJ18" i="174"/>
  <c r="AI17" i="174"/>
  <c r="AG107" i="174"/>
  <c r="AI104" i="174"/>
  <c r="AI103" i="174"/>
  <c r="AG99" i="174"/>
  <c r="AJ93" i="174"/>
  <c r="AJ92" i="174"/>
  <c r="AH88" i="174"/>
  <c r="AI87" i="174"/>
  <c r="AI86" i="174"/>
  <c r="AH81" i="174"/>
  <c r="AF79" i="174"/>
  <c r="AI73" i="174"/>
  <c r="AJ70" i="174"/>
  <c r="AI70" i="174"/>
  <c r="AI64" i="174"/>
  <c r="AG53" i="174"/>
  <c r="AF49" i="174"/>
  <c r="AG40" i="174"/>
  <c r="AI20" i="174"/>
  <c r="AG13" i="174"/>
  <c r="Z145" i="174"/>
  <c r="AA145" i="174"/>
  <c r="Z135" i="174"/>
  <c r="AA135" i="174"/>
  <c r="X45" i="174"/>
  <c r="Y45" i="174"/>
  <c r="U44" i="174"/>
  <c r="T44" i="174"/>
  <c r="X152" i="174"/>
  <c r="Y152" i="174"/>
  <c r="AJ160" i="174"/>
  <c r="W129" i="174"/>
  <c r="V129" i="174"/>
  <c r="V166" i="174"/>
  <c r="W166" i="174"/>
  <c r="Y164" i="174"/>
  <c r="AH164" i="174" s="1"/>
  <c r="V154" i="174"/>
  <c r="W154" i="174"/>
  <c r="AA131" i="174"/>
  <c r="Z131" i="174"/>
  <c r="X163" i="174"/>
  <c r="Y163" i="174"/>
  <c r="AG164" i="174"/>
  <c r="AA155" i="174"/>
  <c r="Z155" i="174"/>
  <c r="AB140" i="174"/>
  <c r="AC140" i="174"/>
  <c r="Z138" i="174"/>
  <c r="AA138" i="174"/>
  <c r="X134" i="174"/>
  <c r="Y134" i="174"/>
  <c r="T165" i="174"/>
  <c r="U165" i="174"/>
  <c r="Z162" i="174"/>
  <c r="AI162" i="174" s="1"/>
  <c r="V167" i="174"/>
  <c r="W167" i="174"/>
  <c r="V147" i="174"/>
  <c r="W147" i="174"/>
  <c r="AG168" i="174"/>
  <c r="Z106" i="174"/>
  <c r="AA106" i="174"/>
  <c r="X84" i="174"/>
  <c r="Y84" i="174"/>
  <c r="Y165" i="174"/>
  <c r="AH165" i="174" s="1"/>
  <c r="AF148" i="174"/>
  <c r="X142" i="174"/>
  <c r="Y142" i="174"/>
  <c r="AH137" i="174"/>
  <c r="AJ135" i="174"/>
  <c r="AC127" i="174"/>
  <c r="AB127" i="174"/>
  <c r="T153" i="174"/>
  <c r="AF153" i="174" s="1"/>
  <c r="W149" i="174"/>
  <c r="AG149" i="174" s="1"/>
  <c r="W148" i="174"/>
  <c r="AG148" i="174" s="1"/>
  <c r="T146" i="174"/>
  <c r="U146" i="174"/>
  <c r="U144" i="174"/>
  <c r="AF144" i="174" s="1"/>
  <c r="AI141" i="174"/>
  <c r="AH129" i="174"/>
  <c r="AH108" i="174"/>
  <c r="X140" i="174"/>
  <c r="Y140" i="174"/>
  <c r="V138" i="174"/>
  <c r="W138" i="174"/>
  <c r="V130" i="174"/>
  <c r="W130" i="174"/>
  <c r="AB66" i="174"/>
  <c r="AC66" i="174"/>
  <c r="AC167" i="174"/>
  <c r="AJ167" i="174" s="1"/>
  <c r="U167" i="174"/>
  <c r="AF167" i="174" s="1"/>
  <c r="W163" i="174"/>
  <c r="AG163" i="174" s="1"/>
  <c r="W162" i="174"/>
  <c r="AG162" i="174" s="1"/>
  <c r="Y161" i="174"/>
  <c r="AH161" i="174" s="1"/>
  <c r="Y160" i="174"/>
  <c r="AH160" i="174" s="1"/>
  <c r="AG160" i="174"/>
  <c r="U154" i="174"/>
  <c r="AF154" i="174" s="1"/>
  <c r="AI153" i="174"/>
  <c r="V152" i="174"/>
  <c r="AG152" i="174" s="1"/>
  <c r="U151" i="174"/>
  <c r="T151" i="174"/>
  <c r="AC144" i="174"/>
  <c r="AJ144" i="174" s="1"/>
  <c r="AC138" i="174"/>
  <c r="AJ138" i="174" s="1"/>
  <c r="X102" i="174"/>
  <c r="Y102" i="174"/>
  <c r="T166" i="174"/>
  <c r="AF166" i="174" s="1"/>
  <c r="U164" i="174"/>
  <c r="AF164" i="174" s="1"/>
  <c r="U163" i="174"/>
  <c r="AF163" i="174" s="1"/>
  <c r="Y156" i="174"/>
  <c r="AH156" i="174" s="1"/>
  <c r="V155" i="174"/>
  <c r="AG155" i="174" s="1"/>
  <c r="Y151" i="174"/>
  <c r="AH151" i="174" s="1"/>
  <c r="AF150" i="174"/>
  <c r="T147" i="174"/>
  <c r="AF147" i="174" s="1"/>
  <c r="AB136" i="174"/>
  <c r="AJ136" i="174" s="1"/>
  <c r="X94" i="174"/>
  <c r="Y94" i="174"/>
  <c r="AJ147" i="174"/>
  <c r="AJ142" i="174"/>
  <c r="AH138" i="174"/>
  <c r="AJ137" i="174"/>
  <c r="V136" i="174"/>
  <c r="W136" i="174"/>
  <c r="X135" i="174"/>
  <c r="AH135" i="174" s="1"/>
  <c r="Z133" i="174"/>
  <c r="AI133" i="174" s="1"/>
  <c r="X132" i="174"/>
  <c r="Y132" i="174"/>
  <c r="V128" i="174"/>
  <c r="W128" i="174"/>
  <c r="AB106" i="174"/>
  <c r="AC106" i="174"/>
  <c r="W78" i="174"/>
  <c r="V78" i="174"/>
  <c r="Z54" i="174"/>
  <c r="AA54" i="174"/>
  <c r="V32" i="174"/>
  <c r="W32" i="174"/>
  <c r="W131" i="174"/>
  <c r="AG131" i="174" s="1"/>
  <c r="AA127" i="174"/>
  <c r="V97" i="174"/>
  <c r="W97" i="174"/>
  <c r="V86" i="174"/>
  <c r="W86" i="174"/>
  <c r="V83" i="174"/>
  <c r="W83" i="174"/>
  <c r="W132" i="174"/>
  <c r="AG132" i="174" s="1"/>
  <c r="U128" i="174"/>
  <c r="AF128" i="174" s="1"/>
  <c r="Z127" i="174"/>
  <c r="U126" i="174"/>
  <c r="U108" i="174"/>
  <c r="AF108" i="174" s="1"/>
  <c r="AH98" i="174"/>
  <c r="AB96" i="174"/>
  <c r="AC96" i="174"/>
  <c r="AC62" i="174"/>
  <c r="AB62" i="174"/>
  <c r="AJ152" i="174"/>
  <c r="V137" i="174"/>
  <c r="AG137" i="174" s="1"/>
  <c r="U130" i="174"/>
  <c r="AF130" i="174" s="1"/>
  <c r="Y127" i="174"/>
  <c r="AH127" i="174" s="1"/>
  <c r="AF127" i="174"/>
  <c r="T126" i="174"/>
  <c r="AH106" i="174"/>
  <c r="V105" i="174"/>
  <c r="W105" i="174"/>
  <c r="T100" i="174"/>
  <c r="U100" i="174"/>
  <c r="AF93" i="174"/>
  <c r="T92" i="174"/>
  <c r="U92" i="174"/>
  <c r="AH90" i="174"/>
  <c r="T88" i="174"/>
  <c r="U88" i="174"/>
  <c r="W85" i="174"/>
  <c r="V85" i="174"/>
  <c r="AC41" i="174"/>
  <c r="AB41" i="174"/>
  <c r="AG145" i="174"/>
  <c r="U133" i="174"/>
  <c r="AF133" i="174" s="1"/>
  <c r="Y124" i="174"/>
  <c r="AH124" i="174" s="1"/>
  <c r="Z107" i="174"/>
  <c r="AI107" i="174" s="1"/>
  <c r="T107" i="174"/>
  <c r="U107" i="174"/>
  <c r="AB104" i="174"/>
  <c r="AC104" i="174"/>
  <c r="AF101" i="174"/>
  <c r="AH100" i="174"/>
  <c r="AG95" i="174"/>
  <c r="AH92" i="174"/>
  <c r="Z91" i="174"/>
  <c r="AI91" i="174" s="1"/>
  <c r="T89" i="174"/>
  <c r="U89" i="174"/>
  <c r="T87" i="174"/>
  <c r="U87" i="174"/>
  <c r="W140" i="174"/>
  <c r="AG140" i="174" s="1"/>
  <c r="T135" i="174"/>
  <c r="AF135" i="174" s="1"/>
  <c r="W127" i="174"/>
  <c r="AG127" i="174" s="1"/>
  <c r="AI126" i="174"/>
  <c r="V109" i="174"/>
  <c r="W109" i="174"/>
  <c r="AG103" i="174"/>
  <c r="Z99" i="174"/>
  <c r="AI99" i="174" s="1"/>
  <c r="AH95" i="174"/>
  <c r="AH93" i="174"/>
  <c r="AJ80" i="174"/>
  <c r="AC103" i="174"/>
  <c r="AJ103" i="174" s="1"/>
  <c r="AI80" i="174"/>
  <c r="V47" i="174"/>
  <c r="W47" i="174"/>
  <c r="V45" i="174"/>
  <c r="W45" i="174"/>
  <c r="X38" i="174"/>
  <c r="Y38" i="174"/>
  <c r="AA25" i="174"/>
  <c r="Z25" i="174"/>
  <c r="W84" i="174"/>
  <c r="AG84" i="174" s="1"/>
  <c r="AB72" i="174"/>
  <c r="AC72" i="174"/>
  <c r="AA66" i="174"/>
  <c r="AI66" i="174" s="1"/>
  <c r="V63" i="174"/>
  <c r="W63" i="174"/>
  <c r="AJ53" i="174"/>
  <c r="T48" i="174"/>
  <c r="U48" i="174"/>
  <c r="T47" i="174"/>
  <c r="U47" i="174"/>
  <c r="U82" i="174"/>
  <c r="AF82" i="174" s="1"/>
  <c r="Y77" i="174"/>
  <c r="AH77" i="174" s="1"/>
  <c r="T73" i="174"/>
  <c r="U73" i="174"/>
  <c r="Y63" i="174"/>
  <c r="AH63" i="174" s="1"/>
  <c r="T55" i="174"/>
  <c r="U55" i="174"/>
  <c r="AF43" i="174"/>
  <c r="AA41" i="174"/>
  <c r="AI41" i="174" s="1"/>
  <c r="W104" i="174"/>
  <c r="AG104" i="174" s="1"/>
  <c r="U102" i="174"/>
  <c r="AF102" i="174" s="1"/>
  <c r="W96" i="174"/>
  <c r="AG96" i="174" s="1"/>
  <c r="U94" i="174"/>
  <c r="AF94" i="174" s="1"/>
  <c r="U86" i="174"/>
  <c r="AF86" i="174" s="1"/>
  <c r="U84" i="174"/>
  <c r="AF84" i="174" s="1"/>
  <c r="T83" i="174"/>
  <c r="AF83" i="174" s="1"/>
  <c r="AC79" i="174"/>
  <c r="AJ79" i="174" s="1"/>
  <c r="Z76" i="174"/>
  <c r="AI76" i="174" s="1"/>
  <c r="AA72" i="174"/>
  <c r="AI72" i="174" s="1"/>
  <c r="AJ67" i="174"/>
  <c r="AJ64" i="174"/>
  <c r="AH62" i="174"/>
  <c r="T60" i="174"/>
  <c r="U60" i="174"/>
  <c r="AH47" i="174"/>
  <c r="AA40" i="174"/>
  <c r="AI40" i="174" s="1"/>
  <c r="V28" i="174"/>
  <c r="W28" i="174"/>
  <c r="W101" i="174"/>
  <c r="AG101" i="174" s="1"/>
  <c r="U99" i="174"/>
  <c r="AF99" i="174" s="1"/>
  <c r="W93" i="174"/>
  <c r="AG93" i="174" s="1"/>
  <c r="U91" i="174"/>
  <c r="AF91" i="174" s="1"/>
  <c r="V80" i="174"/>
  <c r="AG80" i="174" s="1"/>
  <c r="AJ78" i="174"/>
  <c r="Y76" i="174"/>
  <c r="AH76" i="174" s="1"/>
  <c r="X75" i="174"/>
  <c r="T67" i="174"/>
  <c r="U67" i="174"/>
  <c r="AH60" i="174"/>
  <c r="AH53" i="174"/>
  <c r="AI44" i="174"/>
  <c r="X37" i="174"/>
  <c r="Y37" i="174"/>
  <c r="W106" i="174"/>
  <c r="AG106" i="174" s="1"/>
  <c r="U104" i="174"/>
  <c r="AF104" i="174" s="1"/>
  <c r="W98" i="174"/>
  <c r="AG98" i="174" s="1"/>
  <c r="U96" i="174"/>
  <c r="AF96" i="174" s="1"/>
  <c r="AG79" i="174"/>
  <c r="T77" i="174"/>
  <c r="AF77" i="174" s="1"/>
  <c r="Z75" i="174"/>
  <c r="AI75" i="174" s="1"/>
  <c r="W73" i="174"/>
  <c r="AG73" i="174" s="1"/>
  <c r="AG64" i="174"/>
  <c r="W55" i="174"/>
  <c r="AG55" i="174" s="1"/>
  <c r="AB51" i="174"/>
  <c r="AJ51" i="174" s="1"/>
  <c r="AF36" i="174"/>
  <c r="X126" i="174"/>
  <c r="AH126" i="174" s="1"/>
  <c r="AJ77" i="174"/>
  <c r="Y75" i="174"/>
  <c r="AF75" i="174"/>
  <c r="Z59" i="174"/>
  <c r="AI59" i="174" s="1"/>
  <c r="AB54" i="174"/>
  <c r="AC54" i="174"/>
  <c r="V52" i="174"/>
  <c r="W52" i="174"/>
  <c r="T13" i="174"/>
  <c r="U13" i="174"/>
  <c r="T32" i="174"/>
  <c r="U32" i="174"/>
  <c r="AB30" i="174"/>
  <c r="AC30" i="174"/>
  <c r="AJ27" i="174"/>
  <c r="AJ21" i="174"/>
  <c r="AJ20" i="174"/>
  <c r="X18" i="174"/>
  <c r="Y18" i="174"/>
  <c r="W72" i="174"/>
  <c r="W66" i="174"/>
  <c r="AG66" i="174" s="1"/>
  <c r="W54" i="174"/>
  <c r="AG54" i="174" s="1"/>
  <c r="AC45" i="174"/>
  <c r="AJ45" i="174" s="1"/>
  <c r="Z42" i="174"/>
  <c r="AI42" i="174" s="1"/>
  <c r="AC39" i="174"/>
  <c r="AJ39" i="174" s="1"/>
  <c r="V38" i="174"/>
  <c r="AG38" i="174" s="1"/>
  <c r="AJ29" i="174"/>
  <c r="AJ23" i="174"/>
  <c r="V72" i="174"/>
  <c r="U59" i="174"/>
  <c r="AF59" i="174" s="1"/>
  <c r="W41" i="174"/>
  <c r="AG41" i="174" s="1"/>
  <c r="T26" i="174"/>
  <c r="U26" i="174"/>
  <c r="AH21" i="174"/>
  <c r="AF21" i="174"/>
  <c r="AF19" i="174"/>
  <c r="AA18" i="174"/>
  <c r="AI18" i="174" s="1"/>
  <c r="V14" i="174"/>
  <c r="W14" i="174"/>
  <c r="AG39" i="174"/>
  <c r="AG29" i="174"/>
  <c r="AF27" i="174"/>
  <c r="AB19" i="174"/>
  <c r="AC19" i="174"/>
  <c r="AG46" i="174"/>
  <c r="W42" i="174"/>
  <c r="AG42" i="174" s="1"/>
  <c r="AJ38" i="174"/>
  <c r="AJ37" i="174"/>
  <c r="Y35" i="174"/>
  <c r="AH35" i="174" s="1"/>
  <c r="AF35" i="174"/>
  <c r="Z33" i="174"/>
  <c r="AI33" i="174" s="1"/>
  <c r="AA23" i="174"/>
  <c r="AI23" i="174" s="1"/>
  <c r="W17" i="174"/>
  <c r="V17" i="174"/>
  <c r="W30" i="174"/>
  <c r="AG30" i="174" s="1"/>
  <c r="AC28" i="174"/>
  <c r="AJ28" i="174" s="1"/>
  <c r="W19" i="174"/>
  <c r="AG19" i="174" s="1"/>
  <c r="U25" i="174"/>
  <c r="AF25" i="174" s="1"/>
  <c r="W20" i="174"/>
  <c r="AG20" i="174" s="1"/>
  <c r="AJ15" i="174"/>
  <c r="U15" i="174"/>
  <c r="AF15" i="174" s="1"/>
  <c r="AF20" i="174"/>
  <c r="U18" i="174"/>
  <c r="AF18" i="174" s="1"/>
  <c r="X13" i="174"/>
  <c r="AH13" i="174" s="1"/>
  <c r="BQ69" i="173"/>
  <c r="CJ69" i="173" s="1"/>
  <c r="BK69" i="173"/>
  <c r="CG69" i="173" s="1"/>
  <c r="BI68" i="173"/>
  <c r="CH68" i="173" s="1"/>
  <c r="CD68" i="173"/>
  <c r="CC69" i="173"/>
  <c r="BS66" i="173"/>
  <c r="BR66" i="173"/>
  <c r="BR65" i="173"/>
  <c r="AH26" i="173"/>
  <c r="AH39" i="173"/>
  <c r="AG44" i="173"/>
  <c r="AH52" i="173"/>
  <c r="CL64" i="173"/>
  <c r="CD76" i="173"/>
  <c r="CK80" i="173"/>
  <c r="AH51" i="173"/>
  <c r="CK69" i="173"/>
  <c r="CA71" i="173"/>
  <c r="CB84" i="173"/>
  <c r="CF87" i="173"/>
  <c r="AH32" i="173"/>
  <c r="BI66" i="173"/>
  <c r="CH66" i="173" s="1"/>
  <c r="CD71" i="173"/>
  <c r="CN73" i="173"/>
  <c r="CN80" i="173"/>
  <c r="CO88" i="173"/>
  <c r="AH43" i="173"/>
  <c r="BD65" i="173"/>
  <c r="CF65" i="173" s="1"/>
  <c r="BA66" i="173"/>
  <c r="CC66" i="173" s="1"/>
  <c r="CO71" i="173"/>
  <c r="CC73" i="173"/>
  <c r="CO73" i="173"/>
  <c r="CF75" i="173"/>
  <c r="CM75" i="173"/>
  <c r="CJ80" i="173"/>
  <c r="CO80" i="173"/>
  <c r="CL81" i="173"/>
  <c r="CH82" i="173"/>
  <c r="CI84" i="173"/>
  <c r="CE85" i="173"/>
  <c r="CK88" i="173"/>
  <c r="AH23" i="173"/>
  <c r="AH49" i="173"/>
  <c r="CE82" i="173"/>
  <c r="CF88" i="173"/>
  <c r="BJ66" i="173"/>
  <c r="CI66" i="173" s="1"/>
  <c r="BJ65" i="173"/>
  <c r="CI65" i="173" s="1"/>
  <c r="BI64" i="173"/>
  <c r="CH64" i="173" s="1"/>
  <c r="CG65" i="173"/>
  <c r="BC66" i="173"/>
  <c r="CE66" i="173" s="1"/>
  <c r="BC64" i="173"/>
  <c r="CE64" i="173" s="1"/>
  <c r="BB64" i="173"/>
  <c r="BE64" i="173"/>
  <c r="BA65" i="173"/>
  <c r="CC65" i="173" s="1"/>
  <c r="AV65" i="173"/>
  <c r="CA65" i="173" s="1"/>
  <c r="CB64" i="173"/>
  <c r="AI35" i="173"/>
  <c r="AI28" i="173"/>
  <c r="AF52" i="173"/>
  <c r="AJ52" i="173"/>
  <c r="AJ33" i="173"/>
  <c r="AF53" i="173"/>
  <c r="AF36" i="173"/>
  <c r="AJ43" i="173"/>
  <c r="AH46" i="173"/>
  <c r="AH47" i="173"/>
  <c r="AI26" i="173"/>
  <c r="AI51" i="173"/>
  <c r="AF43" i="173"/>
  <c r="AJ36" i="173"/>
  <c r="AI39" i="173"/>
  <c r="AJ40" i="173"/>
  <c r="AG30" i="173"/>
  <c r="AF35" i="173"/>
  <c r="AJ28" i="173"/>
  <c r="AJ27" i="173"/>
  <c r="AF32" i="173"/>
  <c r="AF48" i="173"/>
  <c r="AI25" i="173"/>
  <c r="AH35" i="173"/>
  <c r="AG39" i="173"/>
  <c r="AF37" i="173"/>
  <c r="AJ37" i="173"/>
  <c r="AJ48" i="173"/>
  <c r="AG27" i="173"/>
  <c r="AG28" i="173"/>
  <c r="AG35" i="173"/>
  <c r="AI41" i="173"/>
  <c r="AH48" i="173"/>
  <c r="AF26" i="173"/>
  <c r="AJ32" i="173"/>
  <c r="AI30" i="173"/>
  <c r="AI47" i="173"/>
  <c r="AJ49" i="173"/>
  <c r="AJ53" i="173"/>
  <c r="AF27" i="173"/>
  <c r="CE77" i="173"/>
  <c r="CI76" i="173"/>
  <c r="CN88" i="173"/>
  <c r="CI83" i="173"/>
  <c r="CC81" i="173"/>
  <c r="CI82" i="173"/>
  <c r="CJ85" i="173"/>
  <c r="CL75" i="173"/>
  <c r="CI78" i="173"/>
  <c r="CE80" i="173"/>
  <c r="CH84" i="173"/>
  <c r="CG88" i="173"/>
  <c r="CN81" i="173"/>
  <c r="CD86" i="173"/>
  <c r="CE65" i="173"/>
  <c r="CL72" i="173"/>
  <c r="CG73" i="173"/>
  <c r="CJ78" i="173"/>
  <c r="CN86" i="173"/>
  <c r="CE87" i="173"/>
  <c r="CH88" i="173"/>
  <c r="CB65" i="173"/>
  <c r="CM66" i="173"/>
  <c r="CL71" i="173"/>
  <c r="CD73" i="173"/>
  <c r="CA74" i="173"/>
  <c r="CF74" i="173"/>
  <c r="CA75" i="173"/>
  <c r="CH75" i="173"/>
  <c r="CH78" i="173"/>
  <c r="CK81" i="173"/>
  <c r="CC86" i="173"/>
  <c r="CL68" i="173"/>
  <c r="CK72" i="173"/>
  <c r="CG74" i="173"/>
  <c r="CI75" i="173"/>
  <c r="CJ77" i="173"/>
  <c r="CA83" i="173"/>
  <c r="CF84" i="173"/>
  <c r="CM84" i="173"/>
  <c r="CM85" i="173"/>
  <c r="AG29" i="173"/>
  <c r="AI42" i="173"/>
  <c r="AG43" i="173"/>
  <c r="AF46" i="173"/>
  <c r="AJ46" i="173"/>
  <c r="AF47" i="173"/>
  <c r="AG26" i="173"/>
  <c r="AH27" i="173"/>
  <c r="AG33" i="173"/>
  <c r="AG34" i="173"/>
  <c r="AH50" i="173"/>
  <c r="AI24" i="173"/>
  <c r="AF25" i="173"/>
  <c r="AJ25" i="173"/>
  <c r="AJ23" i="173"/>
  <c r="AJ24" i="173"/>
  <c r="AH40" i="173"/>
  <c r="AF41" i="173"/>
  <c r="AJ41" i="173"/>
  <c r="AH30" i="173"/>
  <c r="AI32" i="173"/>
  <c r="AG36" i="173"/>
  <c r="AG38" i="173"/>
  <c r="AG37" i="173"/>
  <c r="AJ47" i="173"/>
  <c r="AG53" i="173"/>
  <c r="AG23" i="173"/>
  <c r="AF24" i="173"/>
  <c r="AH28" i="173"/>
  <c r="AH33" i="173"/>
  <c r="AH38" i="173"/>
  <c r="AF42" i="173"/>
  <c r="AG46" i="173"/>
  <c r="AI49" i="173"/>
  <c r="AG25" i="173"/>
  <c r="AH29" i="173"/>
  <c r="AH37" i="173"/>
  <c r="AG41" i="173"/>
  <c r="AG47" i="173"/>
  <c r="AG51" i="173"/>
  <c r="AG24" i="173"/>
  <c r="AI33" i="173"/>
  <c r="AI34" i="173"/>
  <c r="AI38" i="173"/>
  <c r="AG42" i="173"/>
  <c r="AF50" i="173"/>
  <c r="AJ50" i="173"/>
  <c r="AH25" i="173"/>
  <c r="AI29" i="173"/>
  <c r="AF30" i="173"/>
  <c r="AJ30" i="173"/>
  <c r="AJ35" i="173"/>
  <c r="AI37" i="173"/>
  <c r="AF39" i="173"/>
  <c r="AJ39" i="173"/>
  <c r="AH41" i="173"/>
  <c r="AI44" i="173"/>
  <c r="AG48" i="173"/>
  <c r="AI53" i="173"/>
  <c r="AH24" i="173"/>
  <c r="AJ26" i="173"/>
  <c r="AF28" i="173"/>
  <c r="AG32" i="173"/>
  <c r="AF34" i="173"/>
  <c r="AF38" i="173"/>
  <c r="AG40" i="173"/>
  <c r="AH42" i="173"/>
  <c r="AG49" i="173"/>
  <c r="AC13" i="173"/>
  <c r="AA12" i="173"/>
  <c r="V12" i="173"/>
  <c r="AF33" i="173"/>
  <c r="AI48" i="173"/>
  <c r="AF29" i="173"/>
  <c r="Y14" i="173"/>
  <c r="AI40" i="173"/>
  <c r="AJ34" i="173"/>
  <c r="Z12" i="173"/>
  <c r="U12" i="173"/>
  <c r="U14" i="173"/>
  <c r="AJ29" i="173"/>
  <c r="AJ44" i="173"/>
  <c r="Z14" i="173"/>
  <c r="X13" i="173"/>
  <c r="AH13" i="173" s="1"/>
  <c r="T14" i="173"/>
  <c r="T12" i="173"/>
  <c r="AA14" i="173"/>
  <c r="AJ42" i="173"/>
  <c r="AF44" i="173"/>
  <c r="AI46" i="173"/>
  <c r="AG50" i="173"/>
  <c r="CH81" i="173"/>
  <c r="AF40" i="173"/>
  <c r="AG52" i="173"/>
  <c r="AF49" i="173"/>
  <c r="AF51" i="173"/>
  <c r="AJ51" i="173"/>
  <c r="AJ38" i="173"/>
  <c r="CF64" i="173"/>
  <c r="AI50" i="173"/>
  <c r="CD81" i="173"/>
  <c r="CG82" i="173"/>
  <c r="CL82" i="173"/>
  <c r="CB85" i="173"/>
  <c r="CN85" i="173"/>
  <c r="CO68" i="173"/>
  <c r="CF66" i="173"/>
  <c r="CD82" i="173"/>
  <c r="CK86" i="173"/>
  <c r="CB71" i="173"/>
  <c r="CB77" i="173"/>
  <c r="CF83" i="173"/>
  <c r="CJ66" i="173"/>
  <c r="CK78" i="173"/>
  <c r="CD80" i="173"/>
  <c r="CN64" i="173" l="1"/>
  <c r="CG63" i="173"/>
  <c r="CK66" i="173"/>
  <c r="CN63" i="173"/>
  <c r="CL66" i="173"/>
  <c r="CJ64" i="173"/>
  <c r="CK65" i="173"/>
  <c r="CD63" i="173"/>
  <c r="CO63" i="173"/>
  <c r="CE63" i="173"/>
  <c r="CB63" i="173"/>
  <c r="CA63" i="173"/>
  <c r="CC63" i="173"/>
  <c r="CM63" i="173"/>
  <c r="CF63" i="173"/>
  <c r="CI63" i="173"/>
  <c r="CK63" i="173"/>
  <c r="CL63" i="173"/>
  <c r="CH63" i="173"/>
  <c r="CJ63" i="173"/>
  <c r="AJ66" i="174"/>
  <c r="CD64" i="173"/>
  <c r="AI14" i="173"/>
  <c r="AI138" i="174"/>
  <c r="AG147" i="174"/>
  <c r="AG154" i="174"/>
  <c r="AF44" i="174"/>
  <c r="AG109" i="174"/>
  <c r="AJ41" i="174"/>
  <c r="AG128" i="174"/>
  <c r="AI135" i="174"/>
  <c r="AF126" i="174"/>
  <c r="BO80" i="175"/>
  <c r="BO63" i="175"/>
  <c r="AG86" i="174"/>
  <c r="AG17" i="174"/>
  <c r="AH140" i="174"/>
  <c r="AG63" i="174"/>
  <c r="AF107" i="174"/>
  <c r="AH102" i="174"/>
  <c r="AG167" i="174"/>
  <c r="AH142" i="174"/>
  <c r="AH75" i="174"/>
  <c r="AG83" i="174"/>
  <c r="AJ106" i="174"/>
  <c r="AF151" i="174"/>
  <c r="AG130" i="174"/>
  <c r="BO86" i="175"/>
  <c r="BQ65" i="175"/>
  <c r="P12" i="175"/>
  <c r="Y12" i="175" s="1"/>
  <c r="R13" i="175"/>
  <c r="Z13" i="175" s="1"/>
  <c r="BO68" i="175"/>
  <c r="BO72" i="175"/>
  <c r="BO78" i="175"/>
  <c r="BO74" i="175"/>
  <c r="BO82" i="175"/>
  <c r="U14" i="175"/>
  <c r="AA14" i="175" s="1"/>
  <c r="BO84" i="175"/>
  <c r="BO76" i="175"/>
  <c r="AG97" i="174"/>
  <c r="AI54" i="174"/>
  <c r="AG138" i="174"/>
  <c r="AH18" i="174"/>
  <c r="AF67" i="174"/>
  <c r="AF60" i="174"/>
  <c r="AF89" i="174"/>
  <c r="AF146" i="174"/>
  <c r="AH134" i="174"/>
  <c r="AH45" i="174"/>
  <c r="AI131" i="174"/>
  <c r="AG72" i="174"/>
  <c r="AH37" i="174"/>
  <c r="AG28" i="174"/>
  <c r="AF55" i="174"/>
  <c r="AG47" i="174"/>
  <c r="AG129" i="174"/>
  <c r="AF26" i="174"/>
  <c r="AJ96" i="174"/>
  <c r="AH84" i="174"/>
  <c r="AJ140" i="174"/>
  <c r="AF73" i="174"/>
  <c r="AF100" i="174"/>
  <c r="AI106" i="174"/>
  <c r="AG166" i="174"/>
  <c r="AG85" i="174"/>
  <c r="AJ19" i="174"/>
  <c r="AG14" i="174"/>
  <c r="AF13" i="174"/>
  <c r="AH38" i="174"/>
  <c r="AF88" i="174"/>
  <c r="AG105" i="174"/>
  <c r="AI155" i="174"/>
  <c r="AH163" i="174"/>
  <c r="AH152" i="174"/>
  <c r="AI145" i="174"/>
  <c r="AI127" i="174"/>
  <c r="AJ72" i="174"/>
  <c r="AG45" i="174"/>
  <c r="AF87" i="174"/>
  <c r="AG78" i="174"/>
  <c r="AG136" i="174"/>
  <c r="AJ30" i="174"/>
  <c r="AG52" i="174"/>
  <c r="AF47" i="174"/>
  <c r="AF92" i="174"/>
  <c r="AJ62" i="174"/>
  <c r="AH94" i="174"/>
  <c r="AJ127" i="174"/>
  <c r="AI25" i="174"/>
  <c r="AF32" i="174"/>
  <c r="AJ54" i="174"/>
  <c r="AF48" i="174"/>
  <c r="AJ104" i="174"/>
  <c r="AG32" i="174"/>
  <c r="AH132" i="174"/>
  <c r="AF165" i="174"/>
  <c r="AF12" i="173"/>
  <c r="AF14" i="173"/>
  <c r="AI12" i="173"/>
  <c r="AC14" i="173"/>
  <c r="AJ14" i="173" s="1"/>
  <c r="AC12" i="173"/>
  <c r="V13" i="173"/>
  <c r="AB13" i="173"/>
  <c r="AJ13" i="173" s="1"/>
  <c r="V14" i="173"/>
  <c r="AG14" i="173" s="1"/>
  <c r="X14" i="173"/>
  <c r="AH14" i="173" s="1"/>
  <c r="Z13" i="173"/>
  <c r="W13" i="173"/>
  <c r="AA13" i="173"/>
  <c r="U13" i="173"/>
  <c r="AF13" i="173" s="1"/>
  <c r="AB12" i="173"/>
  <c r="X12" i="173"/>
  <c r="AH12" i="173" s="1"/>
  <c r="W12" i="173"/>
  <c r="AG12" i="173" s="1"/>
  <c r="AJ12" i="173" l="1"/>
  <c r="AG13" i="173"/>
  <c r="AI13" i="173"/>
  <c r="AT81" i="172" l="1"/>
  <c r="AS81" i="172"/>
  <c r="BX81" i="172" s="1"/>
  <c r="AR81" i="172"/>
  <c r="BW81" i="172" s="1"/>
  <c r="AK81" i="172"/>
  <c r="AJ81" i="172"/>
  <c r="BO81" i="172" s="1"/>
  <c r="AI81" i="172"/>
  <c r="BN81" i="172" s="1"/>
  <c r="AB81" i="172"/>
  <c r="AA81" i="172"/>
  <c r="BL81" i="172" s="1"/>
  <c r="Z81" i="172"/>
  <c r="S81" i="172"/>
  <c r="BG81" i="172" s="1"/>
  <c r="R81" i="172"/>
  <c r="Q81" i="172"/>
  <c r="BE81" i="172" s="1"/>
  <c r="J81" i="172"/>
  <c r="I81" i="172"/>
  <c r="AZ81" i="172" s="1"/>
  <c r="H81" i="172"/>
  <c r="AT80" i="172"/>
  <c r="BY80" i="172" s="1"/>
  <c r="AS80" i="172"/>
  <c r="BX80" i="172" s="1"/>
  <c r="AR80" i="172"/>
  <c r="BT80" i="172" s="1"/>
  <c r="AK80" i="172"/>
  <c r="AJ80" i="172"/>
  <c r="AI80" i="172"/>
  <c r="BQ80" i="172" s="1"/>
  <c r="AB80" i="172"/>
  <c r="BJ80" i="172" s="1"/>
  <c r="AA80" i="172"/>
  <c r="Z80" i="172"/>
  <c r="BK80" i="172" s="1"/>
  <c r="S80" i="172"/>
  <c r="R80" i="172"/>
  <c r="BC80" i="172" s="1"/>
  <c r="Q80" i="172"/>
  <c r="J80" i="172"/>
  <c r="AX80" i="172" s="1"/>
  <c r="I80" i="172"/>
  <c r="AZ80" i="172" s="1"/>
  <c r="H80" i="172"/>
  <c r="AV80" i="172" s="1"/>
  <c r="AT79" i="172"/>
  <c r="BV79" i="172" s="1"/>
  <c r="AS79" i="172"/>
  <c r="AR79" i="172"/>
  <c r="AK79" i="172"/>
  <c r="BP79" i="172" s="1"/>
  <c r="AJ79" i="172"/>
  <c r="AI79" i="172"/>
  <c r="BN79" i="172" s="1"/>
  <c r="AB79" i="172"/>
  <c r="BJ79" i="172" s="1"/>
  <c r="AA79" i="172"/>
  <c r="BL79" i="172" s="1"/>
  <c r="Z79" i="172"/>
  <c r="BH79" i="172" s="1"/>
  <c r="S79" i="172"/>
  <c r="R79" i="172"/>
  <c r="BF79" i="172" s="1"/>
  <c r="Q79" i="172"/>
  <c r="BB79" i="172" s="1"/>
  <c r="J79" i="172"/>
  <c r="I79" i="172"/>
  <c r="AZ79" i="172" s="1"/>
  <c r="H79" i="172"/>
  <c r="AT78" i="172"/>
  <c r="BY78" i="172" s="1"/>
  <c r="AS78" i="172"/>
  <c r="BX78" i="172" s="1"/>
  <c r="AR78" i="172"/>
  <c r="BT78" i="172" s="1"/>
  <c r="AK78" i="172"/>
  <c r="AJ78" i="172"/>
  <c r="BR78" i="172" s="1"/>
  <c r="AI78" i="172"/>
  <c r="BN78" i="172" s="1"/>
  <c r="AB78" i="172"/>
  <c r="AA78" i="172"/>
  <c r="BL78" i="172" s="1"/>
  <c r="Z78" i="172"/>
  <c r="BK78" i="172" s="1"/>
  <c r="S78" i="172"/>
  <c r="BD78" i="172" s="1"/>
  <c r="R78" i="172"/>
  <c r="BC78" i="172" s="1"/>
  <c r="Q78" i="172"/>
  <c r="BB78" i="172" s="1"/>
  <c r="J78" i="172"/>
  <c r="BA78" i="172" s="1"/>
  <c r="I78" i="172"/>
  <c r="H78" i="172"/>
  <c r="AV78" i="172" s="1"/>
  <c r="AT77" i="172"/>
  <c r="AS77" i="172"/>
  <c r="BX77" i="172" s="1"/>
  <c r="AR77" i="172"/>
  <c r="BW77" i="172" s="1"/>
  <c r="AK77" i="172"/>
  <c r="BP77" i="172" s="1"/>
  <c r="AJ77" i="172"/>
  <c r="BO77" i="172" s="1"/>
  <c r="AI77" i="172"/>
  <c r="BN77" i="172" s="1"/>
  <c r="AB77" i="172"/>
  <c r="BM77" i="172" s="1"/>
  <c r="AA77" i="172"/>
  <c r="Z77" i="172"/>
  <c r="S77" i="172"/>
  <c r="BG77" i="172" s="1"/>
  <c r="R77" i="172"/>
  <c r="BF77" i="172" s="1"/>
  <c r="Q77" i="172"/>
  <c r="BE77" i="172" s="1"/>
  <c r="J77" i="172"/>
  <c r="AX77" i="172" s="1"/>
  <c r="I77" i="172"/>
  <c r="AZ77" i="172" s="1"/>
  <c r="H77" i="172"/>
  <c r="AY77" i="172" s="1"/>
  <c r="AT76" i="172"/>
  <c r="BV76" i="172" s="1"/>
  <c r="AS76" i="172"/>
  <c r="BX76" i="172" s="1"/>
  <c r="AR76" i="172"/>
  <c r="AK76" i="172"/>
  <c r="BP76" i="172" s="1"/>
  <c r="AJ76" i="172"/>
  <c r="AI76" i="172"/>
  <c r="BQ76" i="172" s="1"/>
  <c r="AB76" i="172"/>
  <c r="AA76" i="172"/>
  <c r="BL76" i="172" s="1"/>
  <c r="Z76" i="172"/>
  <c r="BH76" i="172" s="1"/>
  <c r="S76" i="172"/>
  <c r="BD76" i="172" s="1"/>
  <c r="R76" i="172"/>
  <c r="BF76" i="172" s="1"/>
  <c r="Q76" i="172"/>
  <c r="J76" i="172"/>
  <c r="I76" i="172"/>
  <c r="H76" i="172"/>
  <c r="AT75" i="172"/>
  <c r="BV75" i="172" s="1"/>
  <c r="AS75" i="172"/>
  <c r="BX75" i="172" s="1"/>
  <c r="AR75" i="172"/>
  <c r="BW75" i="172" s="1"/>
  <c r="AK75" i="172"/>
  <c r="BP75" i="172" s="1"/>
  <c r="AJ75" i="172"/>
  <c r="AI75" i="172"/>
  <c r="BN75" i="172" s="1"/>
  <c r="AB75" i="172"/>
  <c r="BM75" i="172" s="1"/>
  <c r="AA75" i="172"/>
  <c r="BL75" i="172" s="1"/>
  <c r="Z75" i="172"/>
  <c r="BH75" i="172" s="1"/>
  <c r="S75" i="172"/>
  <c r="BD75" i="172" s="1"/>
  <c r="R75" i="172"/>
  <c r="BF75" i="172" s="1"/>
  <c r="Q75" i="172"/>
  <c r="BE75" i="172" s="1"/>
  <c r="J75" i="172"/>
  <c r="AX75" i="172" s="1"/>
  <c r="I75" i="172"/>
  <c r="H75" i="172"/>
  <c r="AY75" i="172" s="1"/>
  <c r="AT74" i="172"/>
  <c r="BY74" i="172" s="1"/>
  <c r="AS74" i="172"/>
  <c r="BU74" i="172" s="1"/>
  <c r="AR74" i="172"/>
  <c r="BT74" i="172" s="1"/>
  <c r="AK74" i="172"/>
  <c r="AJ74" i="172"/>
  <c r="AI74" i="172"/>
  <c r="BQ74" i="172" s="1"/>
  <c r="AB74" i="172"/>
  <c r="BJ74" i="172" s="1"/>
  <c r="AA74" i="172"/>
  <c r="BL74" i="172" s="1"/>
  <c r="Z74" i="172"/>
  <c r="BK74" i="172" s="1"/>
  <c r="S74" i="172"/>
  <c r="BD74" i="172" s="1"/>
  <c r="R74" i="172"/>
  <c r="BF74" i="172" s="1"/>
  <c r="Q74" i="172"/>
  <c r="J74" i="172"/>
  <c r="I74" i="172"/>
  <c r="AW74" i="172" s="1"/>
  <c r="H74" i="172"/>
  <c r="AV74" i="172" s="1"/>
  <c r="AT73" i="172"/>
  <c r="BV73" i="172" s="1"/>
  <c r="AS73" i="172"/>
  <c r="BX73" i="172" s="1"/>
  <c r="AR73" i="172"/>
  <c r="AK73" i="172"/>
  <c r="BP73" i="172" s="1"/>
  <c r="AJ73" i="172"/>
  <c r="BR73" i="172" s="1"/>
  <c r="AI73" i="172"/>
  <c r="BN73" i="172" s="1"/>
  <c r="AB73" i="172"/>
  <c r="BJ73" i="172" s="1"/>
  <c r="AA73" i="172"/>
  <c r="BL73" i="172" s="1"/>
  <c r="Z73" i="172"/>
  <c r="BH73" i="172" s="1"/>
  <c r="S73" i="172"/>
  <c r="BG73" i="172" s="1"/>
  <c r="R73" i="172"/>
  <c r="Q73" i="172"/>
  <c r="BB73" i="172" s="1"/>
  <c r="J73" i="172"/>
  <c r="AX73" i="172" s="1"/>
  <c r="I73" i="172"/>
  <c r="H73" i="172"/>
  <c r="AV73" i="172" s="1"/>
  <c r="AT72" i="172"/>
  <c r="BY72" i="172" s="1"/>
  <c r="AS72" i="172"/>
  <c r="BX72" i="172" s="1"/>
  <c r="AR72" i="172"/>
  <c r="AK72" i="172"/>
  <c r="BS72" i="172" s="1"/>
  <c r="AJ72" i="172"/>
  <c r="BR72" i="172" s="1"/>
  <c r="AI72" i="172"/>
  <c r="BQ72" i="172" s="1"/>
  <c r="AB72" i="172"/>
  <c r="AA72" i="172"/>
  <c r="Z72" i="172"/>
  <c r="BH72" i="172" s="1"/>
  <c r="S72" i="172"/>
  <c r="BD72" i="172" s="1"/>
  <c r="R72" i="172"/>
  <c r="BF72" i="172" s="1"/>
  <c r="Q72" i="172"/>
  <c r="BB72" i="172" s="1"/>
  <c r="J72" i="172"/>
  <c r="AX72" i="172" s="1"/>
  <c r="I72" i="172"/>
  <c r="H72" i="172"/>
  <c r="AV72" i="172" s="1"/>
  <c r="AT71" i="172"/>
  <c r="AS71" i="172"/>
  <c r="AR71" i="172"/>
  <c r="BW71" i="172" s="1"/>
  <c r="AK71" i="172"/>
  <c r="BP71" i="172" s="1"/>
  <c r="AJ71" i="172"/>
  <c r="BR71" i="172" s="1"/>
  <c r="AI71" i="172"/>
  <c r="BN71" i="172" s="1"/>
  <c r="AB71" i="172"/>
  <c r="BJ71" i="172" s="1"/>
  <c r="AA71" i="172"/>
  <c r="BI71" i="172" s="1"/>
  <c r="Z71" i="172"/>
  <c r="S71" i="172"/>
  <c r="BG71" i="172" s="1"/>
  <c r="R71" i="172"/>
  <c r="BF71" i="172" s="1"/>
  <c r="Q71" i="172"/>
  <c r="BE71" i="172" s="1"/>
  <c r="J71" i="172"/>
  <c r="AX71" i="172" s="1"/>
  <c r="I71" i="172"/>
  <c r="AZ71" i="172" s="1"/>
  <c r="H71" i="172"/>
  <c r="AY71" i="172" s="1"/>
  <c r="AT70" i="172"/>
  <c r="AS70" i="172"/>
  <c r="BX70" i="172" s="1"/>
  <c r="AR70" i="172"/>
  <c r="BT70" i="172" s="1"/>
  <c r="AK70" i="172"/>
  <c r="BS70" i="172" s="1"/>
  <c r="AJ70" i="172"/>
  <c r="BR70" i="172" s="1"/>
  <c r="AI70" i="172"/>
  <c r="BN70" i="172" s="1"/>
  <c r="AB70" i="172"/>
  <c r="BJ70" i="172" s="1"/>
  <c r="AA70" i="172"/>
  <c r="Z70" i="172"/>
  <c r="S70" i="172"/>
  <c r="BD70" i="172" s="1"/>
  <c r="R70" i="172"/>
  <c r="BF70" i="172" s="1"/>
  <c r="Q70" i="172"/>
  <c r="BB70" i="172" s="1"/>
  <c r="J70" i="172"/>
  <c r="AX70" i="172" s="1"/>
  <c r="I70" i="172"/>
  <c r="AZ70" i="172" s="1"/>
  <c r="H70" i="172"/>
  <c r="AV70" i="172" s="1"/>
  <c r="AT69" i="172"/>
  <c r="BV69" i="172" s="1"/>
  <c r="AS69" i="172"/>
  <c r="AR69" i="172"/>
  <c r="BT69" i="172" s="1"/>
  <c r="AK69" i="172"/>
  <c r="BP69" i="172" s="1"/>
  <c r="AJ69" i="172"/>
  <c r="BR69" i="172" s="1"/>
  <c r="AI69" i="172"/>
  <c r="BN69" i="172" s="1"/>
  <c r="AB69" i="172"/>
  <c r="BJ69" i="172" s="1"/>
  <c r="AA69" i="172"/>
  <c r="BI69" i="172" s="1"/>
  <c r="Z69" i="172"/>
  <c r="BH69" i="172" s="1"/>
  <c r="S69" i="172"/>
  <c r="BG69" i="172" s="1"/>
  <c r="R69" i="172"/>
  <c r="Q69" i="172"/>
  <c r="BE69" i="172" s="1"/>
  <c r="J69" i="172"/>
  <c r="AX69" i="172" s="1"/>
  <c r="I69" i="172"/>
  <c r="AZ69" i="172" s="1"/>
  <c r="H69" i="172"/>
  <c r="AY69" i="172" s="1"/>
  <c r="AT68" i="172"/>
  <c r="BV68" i="172" s="1"/>
  <c r="AS68" i="172"/>
  <c r="BU68" i="172" s="1"/>
  <c r="AR68" i="172"/>
  <c r="AK68" i="172"/>
  <c r="BS68" i="172" s="1"/>
  <c r="AJ68" i="172"/>
  <c r="BR68" i="172" s="1"/>
  <c r="AI68" i="172"/>
  <c r="BN68" i="172" s="1"/>
  <c r="AB68" i="172"/>
  <c r="BJ68" i="172" s="1"/>
  <c r="AA68" i="172"/>
  <c r="BL68" i="172" s="1"/>
  <c r="Z68" i="172"/>
  <c r="BK68" i="172" s="1"/>
  <c r="S68" i="172"/>
  <c r="BD68" i="172" s="1"/>
  <c r="R68" i="172"/>
  <c r="BF68" i="172" s="1"/>
  <c r="Q68" i="172"/>
  <c r="BB68" i="172" s="1"/>
  <c r="J68" i="172"/>
  <c r="BA68" i="172" s="1"/>
  <c r="I68" i="172"/>
  <c r="AZ68" i="172" s="1"/>
  <c r="H68" i="172"/>
  <c r="AT67" i="172"/>
  <c r="BV67" i="172" s="1"/>
  <c r="AS67" i="172"/>
  <c r="BX67" i="172" s="1"/>
  <c r="AR67" i="172"/>
  <c r="BW67" i="172" s="1"/>
  <c r="AK67" i="172"/>
  <c r="BP67" i="172" s="1"/>
  <c r="AJ67" i="172"/>
  <c r="BO67" i="172" s="1"/>
  <c r="AI67" i="172"/>
  <c r="BN67" i="172" s="1"/>
  <c r="AB67" i="172"/>
  <c r="BJ67" i="172" s="1"/>
  <c r="AA67" i="172"/>
  <c r="BL67" i="172" s="1"/>
  <c r="Z67" i="172"/>
  <c r="BH67" i="172" s="1"/>
  <c r="S67" i="172"/>
  <c r="BG67" i="172" s="1"/>
  <c r="R67" i="172"/>
  <c r="Q67" i="172"/>
  <c r="BE67" i="172" s="1"/>
  <c r="J67" i="172"/>
  <c r="AX67" i="172" s="1"/>
  <c r="I67" i="172"/>
  <c r="AZ67" i="172" s="1"/>
  <c r="H67" i="172"/>
  <c r="AY67" i="172" s="1"/>
  <c r="AT66" i="172"/>
  <c r="BY66" i="172" s="1"/>
  <c r="AS66" i="172"/>
  <c r="BX66" i="172" s="1"/>
  <c r="AR66" i="172"/>
  <c r="BT66" i="172" s="1"/>
  <c r="AK66" i="172"/>
  <c r="AJ66" i="172"/>
  <c r="BR66" i="172" s="1"/>
  <c r="AI66" i="172"/>
  <c r="BQ66" i="172" s="1"/>
  <c r="AB66" i="172"/>
  <c r="BJ66" i="172" s="1"/>
  <c r="AA66" i="172"/>
  <c r="BI66" i="172" s="1"/>
  <c r="Z66" i="172"/>
  <c r="BK66" i="172" s="1"/>
  <c r="S66" i="172"/>
  <c r="BD66" i="172" s="1"/>
  <c r="R66" i="172"/>
  <c r="BC66" i="172" s="1"/>
  <c r="Q66" i="172"/>
  <c r="J66" i="172"/>
  <c r="AX66" i="172" s="1"/>
  <c r="I66" i="172"/>
  <c r="AZ66" i="172" s="1"/>
  <c r="H66" i="172"/>
  <c r="AY66" i="172" s="1"/>
  <c r="AT65" i="172"/>
  <c r="BV65" i="172" s="1"/>
  <c r="AS65" i="172"/>
  <c r="BU65" i="172" s="1"/>
  <c r="AR65" i="172"/>
  <c r="AK65" i="172"/>
  <c r="BS65" i="172" s="1"/>
  <c r="AJ65" i="172"/>
  <c r="BO65" i="172" s="1"/>
  <c r="AI65" i="172"/>
  <c r="BN65" i="172" s="1"/>
  <c r="AB65" i="172"/>
  <c r="BJ65" i="172" s="1"/>
  <c r="AA65" i="172"/>
  <c r="BI65" i="172" s="1"/>
  <c r="Z65" i="172"/>
  <c r="BK65" i="172" s="1"/>
  <c r="S65" i="172"/>
  <c r="BG65" i="172" s="1"/>
  <c r="R65" i="172"/>
  <c r="Q65" i="172"/>
  <c r="BE65" i="172" s="1"/>
  <c r="J65" i="172"/>
  <c r="BA65" i="172" s="1"/>
  <c r="I65" i="172"/>
  <c r="AZ65" i="172" s="1"/>
  <c r="H65" i="172"/>
  <c r="AY65" i="172" s="1"/>
  <c r="AT64" i="172"/>
  <c r="BY64" i="172" s="1"/>
  <c r="AS64" i="172"/>
  <c r="BX64" i="172" s="1"/>
  <c r="AR64" i="172"/>
  <c r="BW64" i="172" s="1"/>
  <c r="AK64" i="172"/>
  <c r="BS64" i="172" s="1"/>
  <c r="AJ64" i="172"/>
  <c r="BR64" i="172" s="1"/>
  <c r="AI64" i="172"/>
  <c r="BN64" i="172" s="1"/>
  <c r="AB64" i="172"/>
  <c r="AA64" i="172"/>
  <c r="BL64" i="172" s="1"/>
  <c r="Z64" i="172"/>
  <c r="BK64" i="172" s="1"/>
  <c r="S64" i="172"/>
  <c r="BG64" i="172" s="1"/>
  <c r="R64" i="172"/>
  <c r="BC64" i="172" s="1"/>
  <c r="Q64" i="172"/>
  <c r="BB64" i="172" s="1"/>
  <c r="J64" i="172"/>
  <c r="BA64" i="172" s="1"/>
  <c r="I64" i="172"/>
  <c r="AZ64" i="172" s="1"/>
  <c r="H64" i="172"/>
  <c r="AY64" i="172" s="1"/>
  <c r="AT63" i="172"/>
  <c r="BV63" i="172" s="1"/>
  <c r="AS63" i="172"/>
  <c r="BX63" i="172" s="1"/>
  <c r="AR63" i="172"/>
  <c r="BW63" i="172" s="1"/>
  <c r="AK63" i="172"/>
  <c r="BP63" i="172" s="1"/>
  <c r="AJ63" i="172"/>
  <c r="BO63" i="172" s="1"/>
  <c r="AI63" i="172"/>
  <c r="BN63" i="172" s="1"/>
  <c r="AB63" i="172"/>
  <c r="BM63" i="172" s="1"/>
  <c r="AA63" i="172"/>
  <c r="BL63" i="172" s="1"/>
  <c r="Z63" i="172"/>
  <c r="BK63" i="172" s="1"/>
  <c r="S63" i="172"/>
  <c r="BG63" i="172" s="1"/>
  <c r="R63" i="172"/>
  <c r="BF63" i="172" s="1"/>
  <c r="Q63" i="172"/>
  <c r="BB63" i="172" s="1"/>
  <c r="J63" i="172"/>
  <c r="BA63" i="172" s="1"/>
  <c r="I63" i="172"/>
  <c r="AZ63" i="172" s="1"/>
  <c r="H63" i="172"/>
  <c r="AY63" i="172" s="1"/>
  <c r="Q53" i="172"/>
  <c r="N53" i="172"/>
  <c r="Z53" i="172" s="1"/>
  <c r="K53" i="172"/>
  <c r="X53" i="172" s="1"/>
  <c r="H53" i="172"/>
  <c r="E53" i="172"/>
  <c r="Q52" i="172"/>
  <c r="AB52" i="172" s="1"/>
  <c r="N52" i="172"/>
  <c r="K52" i="172"/>
  <c r="X52" i="172" s="1"/>
  <c r="H52" i="172"/>
  <c r="V52" i="172" s="1"/>
  <c r="E52" i="172"/>
  <c r="Q51" i="172"/>
  <c r="N51" i="172"/>
  <c r="Z51" i="172" s="1"/>
  <c r="K51" i="172"/>
  <c r="W51" i="172" s="1"/>
  <c r="H51" i="172"/>
  <c r="E51" i="172"/>
  <c r="Q50" i="172"/>
  <c r="AB50" i="172" s="1"/>
  <c r="N50" i="172"/>
  <c r="Y50" i="172" s="1"/>
  <c r="K50" i="172"/>
  <c r="X50" i="172" s="1"/>
  <c r="H50" i="172"/>
  <c r="U50" i="172" s="1"/>
  <c r="E50" i="172"/>
  <c r="T50" i="172" s="1"/>
  <c r="Q49" i="172"/>
  <c r="N49" i="172"/>
  <c r="Z49" i="172" s="1"/>
  <c r="K49" i="172"/>
  <c r="H49" i="172"/>
  <c r="V49" i="172" s="1"/>
  <c r="E49" i="172"/>
  <c r="Q48" i="172"/>
  <c r="AA48" i="172" s="1"/>
  <c r="N48" i="172"/>
  <c r="Z48" i="172" s="1"/>
  <c r="K48" i="172"/>
  <c r="X48" i="172" s="1"/>
  <c r="H48" i="172"/>
  <c r="U48" i="172" s="1"/>
  <c r="E48" i="172"/>
  <c r="T48" i="172" s="1"/>
  <c r="Q47" i="172"/>
  <c r="N47" i="172"/>
  <c r="Y47" i="172" s="1"/>
  <c r="K47" i="172"/>
  <c r="H47" i="172"/>
  <c r="V47" i="172" s="1"/>
  <c r="E47" i="172"/>
  <c r="Q46" i="172"/>
  <c r="N46" i="172"/>
  <c r="K46" i="172"/>
  <c r="H46" i="172"/>
  <c r="E46" i="172"/>
  <c r="Q45" i="172"/>
  <c r="AB45" i="172" s="1"/>
  <c r="N45" i="172"/>
  <c r="Z45" i="172" s="1"/>
  <c r="K45" i="172"/>
  <c r="X45" i="172" s="1"/>
  <c r="H45" i="172"/>
  <c r="E45" i="172"/>
  <c r="Q44" i="172"/>
  <c r="AB44" i="172" s="1"/>
  <c r="N44" i="172"/>
  <c r="Y44" i="172" s="1"/>
  <c r="K44" i="172"/>
  <c r="X44" i="172" s="1"/>
  <c r="H44" i="172"/>
  <c r="V44" i="172" s="1"/>
  <c r="E44" i="172"/>
  <c r="Q43" i="172"/>
  <c r="AB43" i="172" s="1"/>
  <c r="N43" i="172"/>
  <c r="Z43" i="172" s="1"/>
  <c r="K43" i="172"/>
  <c r="X43" i="172" s="1"/>
  <c r="H43" i="172"/>
  <c r="E43" i="172"/>
  <c r="Q42" i="172"/>
  <c r="N42" i="172"/>
  <c r="Y42" i="172" s="1"/>
  <c r="K42" i="172"/>
  <c r="W42" i="172" s="1"/>
  <c r="H42" i="172"/>
  <c r="V42" i="172" s="1"/>
  <c r="E42" i="172"/>
  <c r="S42" i="172" s="1"/>
  <c r="Q41" i="172"/>
  <c r="AA41" i="172" s="1"/>
  <c r="N41" i="172"/>
  <c r="Z41" i="172" s="1"/>
  <c r="K41" i="172"/>
  <c r="X41" i="172" s="1"/>
  <c r="H41" i="172"/>
  <c r="U41" i="172" s="1"/>
  <c r="E41" i="172"/>
  <c r="T41" i="172" s="1"/>
  <c r="Q40" i="172"/>
  <c r="AA40" i="172" s="1"/>
  <c r="N40" i="172"/>
  <c r="Y40" i="172" s="1"/>
  <c r="K40" i="172"/>
  <c r="X40" i="172" s="1"/>
  <c r="H40" i="172"/>
  <c r="V40" i="172" s="1"/>
  <c r="E40" i="172"/>
  <c r="S40" i="172" s="1"/>
  <c r="Q39" i="172"/>
  <c r="AB39" i="172" s="1"/>
  <c r="N39" i="172"/>
  <c r="Z39" i="172" s="1"/>
  <c r="K39" i="172"/>
  <c r="X39" i="172" s="1"/>
  <c r="H39" i="172"/>
  <c r="E39" i="172"/>
  <c r="Q38" i="172"/>
  <c r="N38" i="172"/>
  <c r="Y38" i="172" s="1"/>
  <c r="K38" i="172"/>
  <c r="W38" i="172" s="1"/>
  <c r="H38" i="172"/>
  <c r="V38" i="172" s="1"/>
  <c r="E38" i="172"/>
  <c r="T38" i="172" s="1"/>
  <c r="Q37" i="172"/>
  <c r="AA37" i="172" s="1"/>
  <c r="N37" i="172"/>
  <c r="Z37" i="172" s="1"/>
  <c r="K37" i="172"/>
  <c r="X37" i="172" s="1"/>
  <c r="H37" i="172"/>
  <c r="U37" i="172" s="1"/>
  <c r="E37" i="172"/>
  <c r="T37" i="172" s="1"/>
  <c r="Q36" i="172"/>
  <c r="N36" i="172"/>
  <c r="K36" i="172"/>
  <c r="H36" i="172"/>
  <c r="E36" i="172"/>
  <c r="Q35" i="172"/>
  <c r="AA35" i="172" s="1"/>
  <c r="N35" i="172"/>
  <c r="Y35" i="172" s="1"/>
  <c r="K35" i="172"/>
  <c r="X35" i="172" s="1"/>
  <c r="H35" i="172"/>
  <c r="V35" i="172" s="1"/>
  <c r="E35" i="172"/>
  <c r="T35" i="172" s="1"/>
  <c r="Q34" i="172"/>
  <c r="AA34" i="172" s="1"/>
  <c r="N34" i="172"/>
  <c r="Z34" i="172" s="1"/>
  <c r="K34" i="172"/>
  <c r="X34" i="172" s="1"/>
  <c r="H34" i="172"/>
  <c r="V34" i="172" s="1"/>
  <c r="E34" i="172"/>
  <c r="Q33" i="172"/>
  <c r="AB33" i="172" s="1"/>
  <c r="N33" i="172"/>
  <c r="Z33" i="172" s="1"/>
  <c r="K33" i="172"/>
  <c r="X33" i="172" s="1"/>
  <c r="H33" i="172"/>
  <c r="E33" i="172"/>
  <c r="T33" i="172" s="1"/>
  <c r="Q32" i="172"/>
  <c r="AB32" i="172" s="1"/>
  <c r="N32" i="172"/>
  <c r="Z32" i="172" s="1"/>
  <c r="K32" i="172"/>
  <c r="X32" i="172" s="1"/>
  <c r="H32" i="172"/>
  <c r="V32" i="172" s="1"/>
  <c r="E32" i="172"/>
  <c r="T32" i="172" s="1"/>
  <c r="Q31" i="172"/>
  <c r="AA31" i="172" s="1"/>
  <c r="N31" i="172"/>
  <c r="Z31" i="172" s="1"/>
  <c r="K31" i="172"/>
  <c r="W31" i="172" s="1"/>
  <c r="H31" i="172"/>
  <c r="V31" i="172" s="1"/>
  <c r="E31" i="172"/>
  <c r="S31" i="172" s="1"/>
  <c r="Q30" i="172"/>
  <c r="AA30" i="172" s="1"/>
  <c r="N30" i="172"/>
  <c r="Z30" i="172" s="1"/>
  <c r="K30" i="172"/>
  <c r="H30" i="172"/>
  <c r="U30" i="172" s="1"/>
  <c r="E30" i="172"/>
  <c r="Q29" i="172"/>
  <c r="AB29" i="172" s="1"/>
  <c r="N29" i="172"/>
  <c r="Z29" i="172" s="1"/>
  <c r="K29" i="172"/>
  <c r="H29" i="172"/>
  <c r="V29" i="172" s="1"/>
  <c r="E29" i="172"/>
  <c r="S29" i="172" s="1"/>
  <c r="Q28" i="172"/>
  <c r="AB28" i="172" s="1"/>
  <c r="N28" i="172"/>
  <c r="Z28" i="172" s="1"/>
  <c r="K28" i="172"/>
  <c r="X28" i="172" s="1"/>
  <c r="H28" i="172"/>
  <c r="U28" i="172" s="1"/>
  <c r="E28" i="172"/>
  <c r="T28" i="172" s="1"/>
  <c r="Q27" i="172"/>
  <c r="AA27" i="172" s="1"/>
  <c r="N27" i="172"/>
  <c r="Z27" i="172" s="1"/>
  <c r="K27" i="172"/>
  <c r="W27" i="172" s="1"/>
  <c r="H27" i="172"/>
  <c r="V27" i="172" s="1"/>
  <c r="E27" i="172"/>
  <c r="T27" i="172" s="1"/>
  <c r="Q26" i="172"/>
  <c r="AB26" i="172" s="1"/>
  <c r="N26" i="172"/>
  <c r="Z26" i="172" s="1"/>
  <c r="K26" i="172"/>
  <c r="W26" i="172" s="1"/>
  <c r="H26" i="172"/>
  <c r="V26" i="172" s="1"/>
  <c r="E26" i="172"/>
  <c r="T26" i="172" s="1"/>
  <c r="Q25" i="172"/>
  <c r="AA25" i="172" s="1"/>
  <c r="N25" i="172"/>
  <c r="Z25" i="172" s="1"/>
  <c r="K25" i="172"/>
  <c r="X25" i="172" s="1"/>
  <c r="H25" i="172"/>
  <c r="V25" i="172" s="1"/>
  <c r="E25" i="172"/>
  <c r="T25" i="172" s="1"/>
  <c r="Q24" i="172"/>
  <c r="AA24" i="172" s="1"/>
  <c r="N24" i="172"/>
  <c r="K24" i="172"/>
  <c r="X24" i="172" s="1"/>
  <c r="H24" i="172"/>
  <c r="V24" i="172" s="1"/>
  <c r="E24" i="172"/>
  <c r="Q23" i="172"/>
  <c r="AB23" i="172" s="1"/>
  <c r="N23" i="172"/>
  <c r="Z23" i="172" s="1"/>
  <c r="K23" i="172"/>
  <c r="W23" i="172" s="1"/>
  <c r="H23" i="172"/>
  <c r="E23" i="172"/>
  <c r="T23" i="172" s="1"/>
  <c r="Q22" i="172"/>
  <c r="N22" i="172"/>
  <c r="K22" i="172"/>
  <c r="H22" i="172"/>
  <c r="E22" i="172"/>
  <c r="Q14" i="172"/>
  <c r="AA14" i="172" s="1"/>
  <c r="N14" i="172"/>
  <c r="Z14" i="172" s="1"/>
  <c r="K14" i="172"/>
  <c r="H14" i="172"/>
  <c r="U14" i="172" s="1"/>
  <c r="E14" i="172"/>
  <c r="S14" i="172" s="1"/>
  <c r="Q13" i="172"/>
  <c r="AA13" i="172" s="1"/>
  <c r="N13" i="172"/>
  <c r="Z13" i="172" s="1"/>
  <c r="K13" i="172"/>
  <c r="X13" i="172" s="1"/>
  <c r="H13" i="172"/>
  <c r="V13" i="172" s="1"/>
  <c r="E13" i="172"/>
  <c r="T13" i="172" s="1"/>
  <c r="Q12" i="172"/>
  <c r="AA12" i="172" s="1"/>
  <c r="N12" i="172"/>
  <c r="Y12" i="172" s="1"/>
  <c r="K12" i="172"/>
  <c r="X12" i="172" s="1"/>
  <c r="H12" i="172"/>
  <c r="V12" i="172" s="1"/>
  <c r="E12" i="172"/>
  <c r="T12" i="172" s="1"/>
  <c r="AT75" i="19"/>
  <c r="BZ75" i="19" s="1"/>
  <c r="AS75" i="19"/>
  <c r="AR75" i="19"/>
  <c r="AK75" i="19"/>
  <c r="BT75" i="19" s="1"/>
  <c r="AJ75" i="19"/>
  <c r="BP75" i="19" s="1"/>
  <c r="AI75" i="19"/>
  <c r="BO75" i="19" s="1"/>
  <c r="AB75" i="19"/>
  <c r="AA75" i="19"/>
  <c r="Z75" i="19"/>
  <c r="BL75" i="19" s="1"/>
  <c r="S75" i="19"/>
  <c r="BE75" i="19" s="1"/>
  <c r="R75" i="19"/>
  <c r="Q75" i="19"/>
  <c r="BF75" i="19" s="1"/>
  <c r="J75" i="19"/>
  <c r="AY75" i="19" s="1"/>
  <c r="I75" i="19"/>
  <c r="AX75" i="19" s="1"/>
  <c r="H75" i="19"/>
  <c r="AW75" i="19" s="1"/>
  <c r="AT74" i="19"/>
  <c r="BW74" i="19" s="1"/>
  <c r="AS74" i="19"/>
  <c r="BV74" i="19" s="1"/>
  <c r="AR74" i="19"/>
  <c r="BU74" i="19" s="1"/>
  <c r="AK74" i="19"/>
  <c r="BQ74" i="19" s="1"/>
  <c r="AJ74" i="19"/>
  <c r="BP74" i="19" s="1"/>
  <c r="AI74" i="19"/>
  <c r="AB74" i="19"/>
  <c r="AA74" i="19"/>
  <c r="BM74" i="19" s="1"/>
  <c r="Z74" i="19"/>
  <c r="BI74" i="19" s="1"/>
  <c r="S74" i="19"/>
  <c r="R74" i="19"/>
  <c r="Q74" i="19"/>
  <c r="BF74" i="19" s="1"/>
  <c r="J74" i="19"/>
  <c r="AY74" i="19" s="1"/>
  <c r="I74" i="19"/>
  <c r="AX74" i="19" s="1"/>
  <c r="H74" i="19"/>
  <c r="AT73" i="19"/>
  <c r="AS73" i="19"/>
  <c r="AR73" i="19"/>
  <c r="BX73" i="19" s="1"/>
  <c r="AK73" i="19"/>
  <c r="BT73" i="19" s="1"/>
  <c r="AJ73" i="19"/>
  <c r="BP73" i="19" s="1"/>
  <c r="AI73" i="19"/>
  <c r="BO73" i="19" s="1"/>
  <c r="AB73" i="19"/>
  <c r="BN73" i="19" s="1"/>
  <c r="AA73" i="19"/>
  <c r="Z73" i="19"/>
  <c r="S73" i="19"/>
  <c r="BH73" i="19" s="1"/>
  <c r="R73" i="19"/>
  <c r="BG73" i="19" s="1"/>
  <c r="Q73" i="19"/>
  <c r="BF73" i="19" s="1"/>
  <c r="J73" i="19"/>
  <c r="AY73" i="19" s="1"/>
  <c r="I73" i="19"/>
  <c r="AX73" i="19" s="1"/>
  <c r="H73" i="19"/>
  <c r="AZ73" i="19" s="1"/>
  <c r="AT72" i="19"/>
  <c r="AS72" i="19"/>
  <c r="AR72" i="19"/>
  <c r="BX72" i="19" s="1"/>
  <c r="AK72" i="19"/>
  <c r="BQ72" i="19" s="1"/>
  <c r="AJ72" i="19"/>
  <c r="AI72" i="19"/>
  <c r="AB72" i="19"/>
  <c r="BK72" i="19" s="1"/>
  <c r="AA72" i="19"/>
  <c r="BJ72" i="19" s="1"/>
  <c r="Z72" i="19"/>
  <c r="S72" i="19"/>
  <c r="BH72" i="19" s="1"/>
  <c r="R72" i="19"/>
  <c r="BG72" i="19" s="1"/>
  <c r="Q72" i="19"/>
  <c r="BF72" i="19" s="1"/>
  <c r="J72" i="19"/>
  <c r="AY72" i="19" s="1"/>
  <c r="I72" i="19"/>
  <c r="AX72" i="19" s="1"/>
  <c r="H72" i="19"/>
  <c r="AZ72" i="19" s="1"/>
  <c r="AT71" i="19"/>
  <c r="BZ71" i="19" s="1"/>
  <c r="AS71" i="19"/>
  <c r="BY71" i="19" s="1"/>
  <c r="AR71" i="19"/>
  <c r="BX71" i="19" s="1"/>
  <c r="AK71" i="19"/>
  <c r="BQ71" i="19" s="1"/>
  <c r="AJ71" i="19"/>
  <c r="BP71" i="19" s="1"/>
  <c r="AI71" i="19"/>
  <c r="AB71" i="19"/>
  <c r="BN71" i="19" s="1"/>
  <c r="AA71" i="19"/>
  <c r="Z71" i="19"/>
  <c r="BI71" i="19" s="1"/>
  <c r="S71" i="19"/>
  <c r="BH71" i="19" s="1"/>
  <c r="R71" i="19"/>
  <c r="BG71" i="19" s="1"/>
  <c r="Q71" i="19"/>
  <c r="BF71" i="19" s="1"/>
  <c r="J71" i="19"/>
  <c r="AY71" i="19" s="1"/>
  <c r="I71" i="19"/>
  <c r="H71" i="19"/>
  <c r="AZ71" i="19" s="1"/>
  <c r="AT70" i="19"/>
  <c r="BZ70" i="19" s="1"/>
  <c r="AS70" i="19"/>
  <c r="BY70" i="19" s="1"/>
  <c r="AR70" i="19"/>
  <c r="BU70" i="19" s="1"/>
  <c r="AK70" i="19"/>
  <c r="BQ70" i="19" s="1"/>
  <c r="AJ70" i="19"/>
  <c r="BS70" i="19" s="1"/>
  <c r="AI70" i="19"/>
  <c r="BR70" i="19" s="1"/>
  <c r="AB70" i="19"/>
  <c r="BK70" i="19" s="1"/>
  <c r="AA70" i="19"/>
  <c r="BJ70" i="19" s="1"/>
  <c r="Z70" i="19"/>
  <c r="BI70" i="19" s="1"/>
  <c r="S70" i="19"/>
  <c r="BE70" i="19" s="1"/>
  <c r="R70" i="19"/>
  <c r="BG70" i="19" s="1"/>
  <c r="Q70" i="19"/>
  <c r="BC70" i="19" s="1"/>
  <c r="J70" i="19"/>
  <c r="BB70" i="19" s="1"/>
  <c r="I70" i="19"/>
  <c r="H70" i="19"/>
  <c r="AW70" i="19" s="1"/>
  <c r="AT69" i="19"/>
  <c r="BZ69" i="19" s="1"/>
  <c r="AS69" i="19"/>
  <c r="BY69" i="19" s="1"/>
  <c r="AR69" i="19"/>
  <c r="BU69" i="19" s="1"/>
  <c r="AK69" i="19"/>
  <c r="AJ69" i="19"/>
  <c r="AI69" i="19"/>
  <c r="AB69" i="19"/>
  <c r="AA69" i="19"/>
  <c r="BJ69" i="19" s="1"/>
  <c r="Z69" i="19"/>
  <c r="BL69" i="19" s="1"/>
  <c r="S69" i="19"/>
  <c r="BH69" i="19" s="1"/>
  <c r="R69" i="19"/>
  <c r="BG69" i="19" s="1"/>
  <c r="Q69" i="19"/>
  <c r="J69" i="19"/>
  <c r="BB69" i="19" s="1"/>
  <c r="I69" i="19"/>
  <c r="AX69" i="19" s="1"/>
  <c r="H69" i="19"/>
  <c r="AW69" i="19" s="1"/>
  <c r="AT68" i="19"/>
  <c r="BW68" i="19" s="1"/>
  <c r="AS68" i="19"/>
  <c r="BY68" i="19" s="1"/>
  <c r="AR68" i="19"/>
  <c r="AK68" i="19"/>
  <c r="BT68" i="19" s="1"/>
  <c r="AJ68" i="19"/>
  <c r="BS68" i="19" s="1"/>
  <c r="AI68" i="19"/>
  <c r="BO68" i="19" s="1"/>
  <c r="AB68" i="19"/>
  <c r="BK68" i="19" s="1"/>
  <c r="AA68" i="19"/>
  <c r="BM68" i="19" s="1"/>
  <c r="Z68" i="19"/>
  <c r="BL68" i="19" s="1"/>
  <c r="S68" i="19"/>
  <c r="BE68" i="19" s="1"/>
  <c r="R68" i="19"/>
  <c r="BD68" i="19" s="1"/>
  <c r="Q68" i="19"/>
  <c r="BC68" i="19" s="1"/>
  <c r="J68" i="19"/>
  <c r="AY68" i="19" s="1"/>
  <c r="I68" i="19"/>
  <c r="BA68" i="19" s="1"/>
  <c r="H68" i="19"/>
  <c r="AW68" i="19" s="1"/>
  <c r="AT67" i="19"/>
  <c r="BZ67" i="19" s="1"/>
  <c r="AS67" i="19"/>
  <c r="BV67" i="19" s="1"/>
  <c r="AR67" i="19"/>
  <c r="BU67" i="19" s="1"/>
  <c r="AK67" i="19"/>
  <c r="AJ67" i="19"/>
  <c r="AI67" i="19"/>
  <c r="BR67" i="19" s="1"/>
  <c r="AB67" i="19"/>
  <c r="BN67" i="19" s="1"/>
  <c r="AA67" i="19"/>
  <c r="BM67" i="19" s="1"/>
  <c r="Z67" i="19"/>
  <c r="BL67" i="19" s="1"/>
  <c r="S67" i="19"/>
  <c r="BE67" i="19" s="1"/>
  <c r="R67" i="19"/>
  <c r="Q67" i="19"/>
  <c r="BF67" i="19" s="1"/>
  <c r="J67" i="19"/>
  <c r="AY67" i="19" s="1"/>
  <c r="I67" i="19"/>
  <c r="BA67" i="19" s="1"/>
  <c r="H67" i="19"/>
  <c r="AW67" i="19" s="1"/>
  <c r="AT66" i="19"/>
  <c r="AS66" i="19"/>
  <c r="AR66" i="19"/>
  <c r="AK66" i="19"/>
  <c r="BQ66" i="19" s="1"/>
  <c r="AJ66" i="19"/>
  <c r="BS66" i="19" s="1"/>
  <c r="AI66" i="19"/>
  <c r="AB66" i="19"/>
  <c r="AA66" i="19"/>
  <c r="BM66" i="19" s="1"/>
  <c r="Z66" i="19"/>
  <c r="S66" i="19"/>
  <c r="R66" i="19"/>
  <c r="Q66" i="19"/>
  <c r="BF66" i="19" s="1"/>
  <c r="J66" i="19"/>
  <c r="BB66" i="19" s="1"/>
  <c r="I66" i="19"/>
  <c r="AX66" i="19" s="1"/>
  <c r="H66" i="19"/>
  <c r="AW66" i="19" s="1"/>
  <c r="AT65" i="19"/>
  <c r="AS65" i="19"/>
  <c r="AR65" i="19"/>
  <c r="AK65" i="19"/>
  <c r="BT65" i="19" s="1"/>
  <c r="AJ65" i="19"/>
  <c r="AI65" i="19"/>
  <c r="BO65" i="19" s="1"/>
  <c r="AB65" i="19"/>
  <c r="BN65" i="19" s="1"/>
  <c r="AA65" i="19"/>
  <c r="Z65" i="19"/>
  <c r="BI65" i="19" s="1"/>
  <c r="S65" i="19"/>
  <c r="R65" i="19"/>
  <c r="BG65" i="19" s="1"/>
  <c r="Q65" i="19"/>
  <c r="BF65" i="19" s="1"/>
  <c r="J65" i="19"/>
  <c r="AY65" i="19" s="1"/>
  <c r="I65" i="19"/>
  <c r="H65" i="19"/>
  <c r="AZ65" i="19" s="1"/>
  <c r="AT64" i="19"/>
  <c r="BW64" i="19" s="1"/>
  <c r="AS64" i="19"/>
  <c r="BV64" i="19" s="1"/>
  <c r="AR64" i="19"/>
  <c r="AK64" i="19"/>
  <c r="BT64" i="19" s="1"/>
  <c r="AJ64" i="19"/>
  <c r="AI64" i="19"/>
  <c r="BO64" i="19" s="1"/>
  <c r="AB64" i="19"/>
  <c r="BN64" i="19" s="1"/>
  <c r="AA64" i="19"/>
  <c r="BJ64" i="19" s="1"/>
  <c r="Z64" i="19"/>
  <c r="BL64" i="19" s="1"/>
  <c r="S64" i="19"/>
  <c r="BH64" i="19" s="1"/>
  <c r="R64" i="19"/>
  <c r="BG64" i="19" s="1"/>
  <c r="Q64" i="19"/>
  <c r="BF64" i="19" s="1"/>
  <c r="J64" i="19"/>
  <c r="AY64" i="19" s="1"/>
  <c r="I64" i="19"/>
  <c r="AX64" i="19" s="1"/>
  <c r="H64" i="19"/>
  <c r="AT63" i="19"/>
  <c r="BW63" i="19" s="1"/>
  <c r="AS63" i="19"/>
  <c r="AR63" i="19"/>
  <c r="AK63" i="19"/>
  <c r="BQ63" i="19" s="1"/>
  <c r="AJ63" i="19"/>
  <c r="BP63" i="19" s="1"/>
  <c r="AI63" i="19"/>
  <c r="BR63" i="19" s="1"/>
  <c r="AB63" i="19"/>
  <c r="BK63" i="19" s="1"/>
  <c r="AA63" i="19"/>
  <c r="BM63" i="19" s="1"/>
  <c r="Z63" i="19"/>
  <c r="S63" i="19"/>
  <c r="BH63" i="19" s="1"/>
  <c r="R63" i="19"/>
  <c r="BG63" i="19" s="1"/>
  <c r="Q63" i="19"/>
  <c r="BF63" i="19" s="1"/>
  <c r="J63" i="19"/>
  <c r="AY63" i="19" s="1"/>
  <c r="I63" i="19"/>
  <c r="BA63" i="19" s="1"/>
  <c r="H63" i="19"/>
  <c r="AZ63" i="19" s="1"/>
  <c r="AT62" i="19"/>
  <c r="AS62" i="19"/>
  <c r="AR62" i="19"/>
  <c r="BX62" i="19" s="1"/>
  <c r="AK62" i="19"/>
  <c r="AJ62" i="19"/>
  <c r="BP62" i="19" s="1"/>
  <c r="AI62" i="19"/>
  <c r="AB62" i="19"/>
  <c r="BN62" i="19" s="1"/>
  <c r="AA62" i="19"/>
  <c r="Z62" i="19"/>
  <c r="S62" i="19"/>
  <c r="BH62" i="19" s="1"/>
  <c r="R62" i="19"/>
  <c r="BG62" i="19" s="1"/>
  <c r="Q62" i="19"/>
  <c r="BC62" i="19" s="1"/>
  <c r="J62" i="19"/>
  <c r="BB62" i="19" s="1"/>
  <c r="I62" i="19"/>
  <c r="H62" i="19"/>
  <c r="AZ62" i="19" s="1"/>
  <c r="AT61" i="19"/>
  <c r="AS61" i="19"/>
  <c r="BY61" i="19" s="1"/>
  <c r="AR61" i="19"/>
  <c r="BU61" i="19" s="1"/>
  <c r="AK61" i="19"/>
  <c r="BQ61" i="19" s="1"/>
  <c r="AJ61" i="19"/>
  <c r="AI61" i="19"/>
  <c r="BR61" i="19" s="1"/>
  <c r="AB61" i="19"/>
  <c r="BK61" i="19" s="1"/>
  <c r="AA61" i="19"/>
  <c r="BJ61" i="19" s="1"/>
  <c r="Z61" i="19"/>
  <c r="BI61" i="19" s="1"/>
  <c r="S61" i="19"/>
  <c r="BH61" i="19" s="1"/>
  <c r="R61" i="19"/>
  <c r="Q61" i="19"/>
  <c r="J61" i="19"/>
  <c r="BB61" i="19" s="1"/>
  <c r="I61" i="19"/>
  <c r="BA61" i="19" s="1"/>
  <c r="H61" i="19"/>
  <c r="AW61" i="19" s="1"/>
  <c r="AT60" i="19"/>
  <c r="BZ60" i="19" s="1"/>
  <c r="AS60" i="19"/>
  <c r="BY60" i="19" s="1"/>
  <c r="AR60" i="19"/>
  <c r="AK60" i="19"/>
  <c r="BT60" i="19" s="1"/>
  <c r="AJ60" i="19"/>
  <c r="BS60" i="19" s="1"/>
  <c r="AI60" i="19"/>
  <c r="BR60" i="19" s="1"/>
  <c r="AB60" i="19"/>
  <c r="BK60" i="19" s="1"/>
  <c r="AA60" i="19"/>
  <c r="BJ60" i="19" s="1"/>
  <c r="Z60" i="19"/>
  <c r="S60" i="19"/>
  <c r="BH60" i="19" s="1"/>
  <c r="R60" i="19"/>
  <c r="BD60" i="19" s="1"/>
  <c r="Q60" i="19"/>
  <c r="BC60" i="19" s="1"/>
  <c r="J60" i="19"/>
  <c r="AY60" i="19" s="1"/>
  <c r="I60" i="19"/>
  <c r="BA60" i="19" s="1"/>
  <c r="H60" i="19"/>
  <c r="AT59" i="19"/>
  <c r="AS59" i="19"/>
  <c r="AR59" i="19"/>
  <c r="BX59" i="19" s="1"/>
  <c r="AK59" i="19"/>
  <c r="BQ59" i="19" s="1"/>
  <c r="AJ59" i="19"/>
  <c r="BP59" i="19" s="1"/>
  <c r="AI59" i="19"/>
  <c r="BO59" i="19" s="1"/>
  <c r="AB59" i="19"/>
  <c r="BN59" i="19" s="1"/>
  <c r="AA59" i="19"/>
  <c r="Z59" i="19"/>
  <c r="S59" i="19"/>
  <c r="BH59" i="19" s="1"/>
  <c r="R59" i="19"/>
  <c r="Q59" i="19"/>
  <c r="BC59" i="19" s="1"/>
  <c r="J59" i="19"/>
  <c r="BB59" i="19" s="1"/>
  <c r="I59" i="19"/>
  <c r="BA59" i="19" s="1"/>
  <c r="H59" i="19"/>
  <c r="AZ59" i="19" s="1"/>
  <c r="AC49" i="19"/>
  <c r="AB49" i="19"/>
  <c r="AA49" i="19"/>
  <c r="Z49" i="19"/>
  <c r="Y49" i="19"/>
  <c r="X49" i="19"/>
  <c r="W49" i="19"/>
  <c r="V49" i="19"/>
  <c r="U49" i="19"/>
  <c r="T49" i="19"/>
  <c r="AC48" i="19"/>
  <c r="AB48" i="19"/>
  <c r="AA48" i="19"/>
  <c r="Z48" i="19"/>
  <c r="Y48" i="19"/>
  <c r="X48" i="19"/>
  <c r="W48" i="19"/>
  <c r="V48" i="19"/>
  <c r="U48" i="19"/>
  <c r="T48" i="19"/>
  <c r="AC47" i="19"/>
  <c r="AB47" i="19"/>
  <c r="AA47" i="19"/>
  <c r="Z47" i="19"/>
  <c r="Y47" i="19"/>
  <c r="X47" i="19"/>
  <c r="W47" i="19"/>
  <c r="V47" i="19"/>
  <c r="U47" i="19"/>
  <c r="T47" i="19"/>
  <c r="AC46" i="19"/>
  <c r="AB46" i="19"/>
  <c r="AA46" i="19"/>
  <c r="Z46" i="19"/>
  <c r="Y46" i="19"/>
  <c r="X46" i="19"/>
  <c r="W46" i="19"/>
  <c r="V46" i="19"/>
  <c r="U46" i="19"/>
  <c r="T46" i="19"/>
  <c r="AC44" i="19"/>
  <c r="AB44" i="19"/>
  <c r="AA44" i="19"/>
  <c r="Z44" i="19"/>
  <c r="Y44" i="19"/>
  <c r="X44" i="19"/>
  <c r="W44" i="19"/>
  <c r="V44" i="19"/>
  <c r="U44" i="19"/>
  <c r="T44" i="19"/>
  <c r="AC43" i="19"/>
  <c r="AB43" i="19"/>
  <c r="AA43" i="19"/>
  <c r="Z43" i="19"/>
  <c r="Y43" i="19"/>
  <c r="X43" i="19"/>
  <c r="W43" i="19"/>
  <c r="V43" i="19"/>
  <c r="U43" i="19"/>
  <c r="T43" i="19"/>
  <c r="AC42" i="19"/>
  <c r="AB42" i="19"/>
  <c r="AA42" i="19"/>
  <c r="Z42" i="19"/>
  <c r="Y42" i="19"/>
  <c r="X42" i="19"/>
  <c r="W42" i="19"/>
  <c r="V42" i="19"/>
  <c r="U42" i="19"/>
  <c r="T42" i="19"/>
  <c r="AC41" i="19"/>
  <c r="AB41" i="19"/>
  <c r="AA41" i="19"/>
  <c r="Z41" i="19"/>
  <c r="Y41" i="19"/>
  <c r="X41" i="19"/>
  <c r="W41" i="19"/>
  <c r="V41" i="19"/>
  <c r="U41" i="19"/>
  <c r="T41" i="19"/>
  <c r="AC40" i="19"/>
  <c r="AB40" i="19"/>
  <c r="AA40" i="19"/>
  <c r="Z40" i="19"/>
  <c r="Y40" i="19"/>
  <c r="X40" i="19"/>
  <c r="W40" i="19"/>
  <c r="V40" i="19"/>
  <c r="U40" i="19"/>
  <c r="T40" i="19"/>
  <c r="AC39" i="19"/>
  <c r="AB39" i="19"/>
  <c r="AA39" i="19"/>
  <c r="Z39" i="19"/>
  <c r="Y39" i="19"/>
  <c r="X39" i="19"/>
  <c r="W39" i="19"/>
  <c r="V39" i="19"/>
  <c r="U39" i="19"/>
  <c r="AC38" i="19"/>
  <c r="AB38" i="19"/>
  <c r="AA38" i="19"/>
  <c r="Z38" i="19"/>
  <c r="Y38" i="19"/>
  <c r="W38" i="19"/>
  <c r="V38" i="19"/>
  <c r="AC37" i="19"/>
  <c r="AB37" i="19"/>
  <c r="AA37" i="19"/>
  <c r="Z37" i="19"/>
  <c r="Y37" i="19"/>
  <c r="X37" i="19"/>
  <c r="W37" i="19"/>
  <c r="V37" i="19"/>
  <c r="T37" i="19"/>
  <c r="AC36" i="19"/>
  <c r="AB36" i="19"/>
  <c r="AA36" i="19"/>
  <c r="Z36" i="19"/>
  <c r="Y36" i="19"/>
  <c r="X36" i="19"/>
  <c r="W36" i="19"/>
  <c r="V36" i="19"/>
  <c r="U36" i="19"/>
  <c r="T36" i="19"/>
  <c r="AC34" i="19"/>
  <c r="AB34" i="19"/>
  <c r="AA34" i="19"/>
  <c r="Z34" i="19"/>
  <c r="Y34" i="19"/>
  <c r="X34" i="19"/>
  <c r="W34" i="19"/>
  <c r="V34" i="19"/>
  <c r="U34" i="19"/>
  <c r="T34" i="19"/>
  <c r="AC33" i="19"/>
  <c r="AB33" i="19"/>
  <c r="AA33" i="19"/>
  <c r="Z33" i="19"/>
  <c r="Y33" i="19"/>
  <c r="X33" i="19"/>
  <c r="W33" i="19"/>
  <c r="V33" i="19"/>
  <c r="U33" i="19"/>
  <c r="T33" i="19"/>
  <c r="AC32" i="19"/>
  <c r="AB32" i="19"/>
  <c r="AA32" i="19"/>
  <c r="Z32" i="19"/>
  <c r="Y32" i="19"/>
  <c r="X32" i="19"/>
  <c r="W32" i="19"/>
  <c r="V32" i="19"/>
  <c r="AC31" i="19"/>
  <c r="AB31" i="19"/>
  <c r="AA31" i="19"/>
  <c r="Z31" i="19"/>
  <c r="Y31" i="19"/>
  <c r="X31" i="19"/>
  <c r="W31" i="19"/>
  <c r="V31" i="19"/>
  <c r="U31" i="19"/>
  <c r="T31" i="19"/>
  <c r="AC30" i="19"/>
  <c r="AB30" i="19"/>
  <c r="AA30" i="19"/>
  <c r="Z30" i="19"/>
  <c r="Y30" i="19"/>
  <c r="X30" i="19"/>
  <c r="W30" i="19"/>
  <c r="V30" i="19"/>
  <c r="U30" i="19"/>
  <c r="AC29" i="19"/>
  <c r="AB29" i="19"/>
  <c r="AA29" i="19"/>
  <c r="Z29" i="19"/>
  <c r="Y29" i="19"/>
  <c r="X29" i="19"/>
  <c r="W29" i="19"/>
  <c r="V29" i="19"/>
  <c r="U29" i="19"/>
  <c r="T29" i="19"/>
  <c r="AC28" i="19"/>
  <c r="AB28" i="19"/>
  <c r="AA28" i="19"/>
  <c r="Z28" i="19"/>
  <c r="Y28" i="19"/>
  <c r="X28" i="19"/>
  <c r="W28" i="19"/>
  <c r="V28" i="19"/>
  <c r="U28" i="19"/>
  <c r="T28" i="19"/>
  <c r="AC27" i="19"/>
  <c r="AB27" i="19"/>
  <c r="AA27" i="19"/>
  <c r="Z27" i="19"/>
  <c r="Y27" i="19"/>
  <c r="X27" i="19"/>
  <c r="W27" i="19"/>
  <c r="V27" i="19"/>
  <c r="U27" i="19"/>
  <c r="T27" i="19"/>
  <c r="AC26" i="19"/>
  <c r="AB26" i="19"/>
  <c r="AA26" i="19"/>
  <c r="Z26" i="19"/>
  <c r="Y26" i="19"/>
  <c r="X26" i="19"/>
  <c r="W26" i="19"/>
  <c r="V26" i="19"/>
  <c r="T26" i="19"/>
  <c r="AC25" i="19"/>
  <c r="AB25" i="19"/>
  <c r="AA25" i="19"/>
  <c r="Z25" i="19"/>
  <c r="Y25" i="19"/>
  <c r="X25" i="19"/>
  <c r="W25" i="19"/>
  <c r="V25" i="19"/>
  <c r="U25" i="19"/>
  <c r="AC24" i="19"/>
  <c r="AB24" i="19"/>
  <c r="AA24" i="19"/>
  <c r="Z24" i="19"/>
  <c r="Y24" i="19"/>
  <c r="X24" i="19"/>
  <c r="W24" i="19"/>
  <c r="V24" i="19"/>
  <c r="U24" i="19"/>
  <c r="T24" i="19"/>
  <c r="AC23" i="19"/>
  <c r="AB23" i="19"/>
  <c r="AA23" i="19"/>
  <c r="Z23" i="19"/>
  <c r="Y23" i="19"/>
  <c r="X23" i="19"/>
  <c r="W23" i="19"/>
  <c r="V23" i="19"/>
  <c r="U23" i="19"/>
  <c r="T23" i="19"/>
  <c r="AC14" i="19"/>
  <c r="AB14" i="19"/>
  <c r="AA14" i="19"/>
  <c r="Z14" i="19"/>
  <c r="Y14" i="19"/>
  <c r="X14" i="19"/>
  <c r="W14" i="19"/>
  <c r="V14" i="19"/>
  <c r="U14" i="19"/>
  <c r="T14" i="19"/>
  <c r="AC13" i="19"/>
  <c r="AB13" i="19"/>
  <c r="AA13" i="19"/>
  <c r="Z13" i="19"/>
  <c r="Y13" i="19"/>
  <c r="X13" i="19"/>
  <c r="W13" i="19"/>
  <c r="V13" i="19"/>
  <c r="U13" i="19"/>
  <c r="T13" i="19"/>
  <c r="AC12" i="19"/>
  <c r="AB12" i="19"/>
  <c r="AA12" i="19"/>
  <c r="Z12" i="19"/>
  <c r="Y12" i="19"/>
  <c r="X12" i="19"/>
  <c r="W12" i="19"/>
  <c r="V12" i="19"/>
  <c r="U12" i="19"/>
  <c r="T12" i="19"/>
  <c r="AT75" i="95"/>
  <c r="AS75" i="95"/>
  <c r="BV75" i="95" s="1"/>
  <c r="AR75" i="95"/>
  <c r="BU75" i="95" s="1"/>
  <c r="AK75" i="95"/>
  <c r="AJ75" i="95"/>
  <c r="AI75" i="95"/>
  <c r="BO75" i="95" s="1"/>
  <c r="AB75" i="95"/>
  <c r="BN75" i="95" s="1"/>
  <c r="AA75" i="95"/>
  <c r="BM75" i="95" s="1"/>
  <c r="Z75" i="95"/>
  <c r="BI75" i="95" s="1"/>
  <c r="S75" i="95"/>
  <c r="BE75" i="95" s="1"/>
  <c r="R75" i="95"/>
  <c r="BG75" i="95" s="1"/>
  <c r="Q75" i="95"/>
  <c r="J75" i="95"/>
  <c r="I75" i="95"/>
  <c r="AX75" i="95" s="1"/>
  <c r="H75" i="95"/>
  <c r="AW75" i="95" s="1"/>
  <c r="AT74" i="95"/>
  <c r="AS74" i="95"/>
  <c r="BV74" i="95" s="1"/>
  <c r="AR74" i="95"/>
  <c r="BX74" i="95" s="1"/>
  <c r="AK74" i="95"/>
  <c r="BT74" i="95" s="1"/>
  <c r="AJ74" i="95"/>
  <c r="BP74" i="95" s="1"/>
  <c r="AI74" i="95"/>
  <c r="BO74" i="95" s="1"/>
  <c r="AB74" i="95"/>
  <c r="BN74" i="95" s="1"/>
  <c r="AA74" i="95"/>
  <c r="BM74" i="95" s="1"/>
  <c r="Z74" i="95"/>
  <c r="BL74" i="95" s="1"/>
  <c r="S74" i="95"/>
  <c r="R74" i="95"/>
  <c r="Q74" i="95"/>
  <c r="BF74" i="95" s="1"/>
  <c r="J74" i="95"/>
  <c r="AY74" i="95" s="1"/>
  <c r="I74" i="95"/>
  <c r="AX74" i="95" s="1"/>
  <c r="H74" i="95"/>
  <c r="AZ74" i="95" s="1"/>
  <c r="AT73" i="95"/>
  <c r="BW73" i="95" s="1"/>
  <c r="AS73" i="95"/>
  <c r="BV73" i="95" s="1"/>
  <c r="AR73" i="95"/>
  <c r="AK73" i="95"/>
  <c r="BT73" i="95" s="1"/>
  <c r="AJ73" i="95"/>
  <c r="BP73" i="95" s="1"/>
  <c r="AI73" i="95"/>
  <c r="BO73" i="95" s="1"/>
  <c r="AB73" i="95"/>
  <c r="AA73" i="95"/>
  <c r="BM73" i="95" s="1"/>
  <c r="Z73" i="95"/>
  <c r="BI73" i="95" s="1"/>
  <c r="S73" i="95"/>
  <c r="R73" i="95"/>
  <c r="Q73" i="95"/>
  <c r="BF73" i="95" s="1"/>
  <c r="J73" i="95"/>
  <c r="AY73" i="95" s="1"/>
  <c r="I73" i="95"/>
  <c r="AX73" i="95" s="1"/>
  <c r="H73" i="95"/>
  <c r="AT72" i="95"/>
  <c r="BW72" i="95" s="1"/>
  <c r="AS72" i="95"/>
  <c r="AR72" i="95"/>
  <c r="BX72" i="95" s="1"/>
  <c r="AK72" i="95"/>
  <c r="BQ72" i="95" s="1"/>
  <c r="AJ72" i="95"/>
  <c r="AI72" i="95"/>
  <c r="BR72" i="95" s="1"/>
  <c r="AB72" i="95"/>
  <c r="BN72" i="95" s="1"/>
  <c r="AA72" i="95"/>
  <c r="BJ72" i="95" s="1"/>
  <c r="Z72" i="95"/>
  <c r="BI72" i="95" s="1"/>
  <c r="S72" i="95"/>
  <c r="R72" i="95"/>
  <c r="BG72" i="95" s="1"/>
  <c r="Q72" i="95"/>
  <c r="BF72" i="95" s="1"/>
  <c r="J72" i="95"/>
  <c r="I72" i="95"/>
  <c r="H72" i="95"/>
  <c r="AZ72" i="95" s="1"/>
  <c r="AT71" i="95"/>
  <c r="AS71" i="95"/>
  <c r="AR71" i="95"/>
  <c r="BX71" i="95" s="1"/>
  <c r="AK71" i="95"/>
  <c r="BQ71" i="95" s="1"/>
  <c r="AJ71" i="95"/>
  <c r="BP71" i="95" s="1"/>
  <c r="AI71" i="95"/>
  <c r="BR71" i="95" s="1"/>
  <c r="AB71" i="95"/>
  <c r="AA71" i="95"/>
  <c r="Z71" i="95"/>
  <c r="S71" i="95"/>
  <c r="BH71" i="95" s="1"/>
  <c r="R71" i="95"/>
  <c r="Q71" i="95"/>
  <c r="BF71" i="95" s="1"/>
  <c r="J71" i="95"/>
  <c r="I71" i="95"/>
  <c r="BA71" i="95" s="1"/>
  <c r="H71" i="95"/>
  <c r="AT70" i="95"/>
  <c r="AS70" i="95"/>
  <c r="AR70" i="95"/>
  <c r="BX70" i="95" s="1"/>
  <c r="AK70" i="95"/>
  <c r="AJ70" i="95"/>
  <c r="BS70" i="95" s="1"/>
  <c r="AI70" i="95"/>
  <c r="BR70" i="95" s="1"/>
  <c r="AB70" i="95"/>
  <c r="AA70" i="95"/>
  <c r="BJ70" i="95" s="1"/>
  <c r="Z70" i="95"/>
  <c r="S70" i="95"/>
  <c r="BH70" i="95" s="1"/>
  <c r="R70" i="95"/>
  <c r="BG70" i="95" s="1"/>
  <c r="Q70" i="95"/>
  <c r="J70" i="95"/>
  <c r="I70" i="95"/>
  <c r="BA70" i="95" s="1"/>
  <c r="H70" i="95"/>
  <c r="AZ70" i="95" s="1"/>
  <c r="AT69" i="95"/>
  <c r="BW69" i="95" s="1"/>
  <c r="AS69" i="95"/>
  <c r="BY69" i="95" s="1"/>
  <c r="AR69" i="95"/>
  <c r="BU69" i="95" s="1"/>
  <c r="AK69" i="95"/>
  <c r="BT69" i="95" s="1"/>
  <c r="AJ69" i="95"/>
  <c r="BS69" i="95" s="1"/>
  <c r="AI69" i="95"/>
  <c r="AB69" i="95"/>
  <c r="BK69" i="95" s="1"/>
  <c r="AA69" i="95"/>
  <c r="BM69" i="95" s="1"/>
  <c r="Z69" i="95"/>
  <c r="BL69" i="95" s="1"/>
  <c r="S69" i="95"/>
  <c r="BH69" i="95" s="1"/>
  <c r="R69" i="95"/>
  <c r="BD69" i="95" s="1"/>
  <c r="Q69" i="95"/>
  <c r="BC69" i="95" s="1"/>
  <c r="J69" i="95"/>
  <c r="AY69" i="95" s="1"/>
  <c r="I69" i="95"/>
  <c r="H69" i="95"/>
  <c r="AT68" i="95"/>
  <c r="AS68" i="95"/>
  <c r="AR68" i="95"/>
  <c r="BU68" i="95" s="1"/>
  <c r="AK68" i="95"/>
  <c r="BT68" i="95" s="1"/>
  <c r="AJ68" i="95"/>
  <c r="BS68" i="95" s="1"/>
  <c r="AI68" i="95"/>
  <c r="AB68" i="95"/>
  <c r="BK68" i="95" s="1"/>
  <c r="AA68" i="95"/>
  <c r="BM68" i="95" s="1"/>
  <c r="Z68" i="95"/>
  <c r="S68" i="95"/>
  <c r="BE68" i="95" s="1"/>
  <c r="R68" i="95"/>
  <c r="BD68" i="95" s="1"/>
  <c r="Q68" i="95"/>
  <c r="BC68" i="95" s="1"/>
  <c r="J68" i="95"/>
  <c r="BB68" i="95" s="1"/>
  <c r="I68" i="95"/>
  <c r="BA68" i="95" s="1"/>
  <c r="H68" i="95"/>
  <c r="AW68" i="95" s="1"/>
  <c r="AT67" i="95"/>
  <c r="AS67" i="95"/>
  <c r="BV67" i="95" s="1"/>
  <c r="AR67" i="95"/>
  <c r="AK67" i="95"/>
  <c r="BT67" i="95" s="1"/>
  <c r="AJ67" i="95"/>
  <c r="BS67" i="95" s="1"/>
  <c r="AI67" i="95"/>
  <c r="BR67" i="95" s="1"/>
  <c r="AB67" i="95"/>
  <c r="BN67" i="95" s="1"/>
  <c r="AA67" i="95"/>
  <c r="BM67" i="95" s="1"/>
  <c r="Z67" i="95"/>
  <c r="BI67" i="95" s="1"/>
  <c r="S67" i="95"/>
  <c r="BE67" i="95" s="1"/>
  <c r="R67" i="95"/>
  <c r="Q67" i="95"/>
  <c r="J67" i="95"/>
  <c r="BB67" i="95" s="1"/>
  <c r="I67" i="95"/>
  <c r="AX67" i="95" s="1"/>
  <c r="H67" i="95"/>
  <c r="AW67" i="95" s="1"/>
  <c r="AT66" i="95"/>
  <c r="BW66" i="95" s="1"/>
  <c r="AS66" i="95"/>
  <c r="BV66" i="95" s="1"/>
  <c r="AR66" i="95"/>
  <c r="BX66" i="95" s="1"/>
  <c r="AK66" i="95"/>
  <c r="BT66" i="95" s="1"/>
  <c r="AJ66" i="95"/>
  <c r="BS66" i="95" s="1"/>
  <c r="AI66" i="95"/>
  <c r="BO66" i="95" s="1"/>
  <c r="AB66" i="95"/>
  <c r="AA66" i="95"/>
  <c r="BJ66" i="95" s="1"/>
  <c r="Z66" i="95"/>
  <c r="BL66" i="95" s="1"/>
  <c r="S66" i="95"/>
  <c r="BH66" i="95" s="1"/>
  <c r="R66" i="95"/>
  <c r="Q66" i="95"/>
  <c r="BF66" i="95" s="1"/>
  <c r="J66" i="95"/>
  <c r="AY66" i="95" s="1"/>
  <c r="I66" i="95"/>
  <c r="AX66" i="95" s="1"/>
  <c r="H66" i="95"/>
  <c r="AZ66" i="95" s="1"/>
  <c r="AT65" i="95"/>
  <c r="AS65" i="95"/>
  <c r="AR65" i="95"/>
  <c r="AK65" i="95"/>
  <c r="BQ65" i="95" s="1"/>
  <c r="AJ65" i="95"/>
  <c r="BP65" i="95" s="1"/>
  <c r="AI65" i="95"/>
  <c r="BO65" i="95" s="1"/>
  <c r="AB65" i="95"/>
  <c r="AA65" i="95"/>
  <c r="BM65" i="95" s="1"/>
  <c r="Z65" i="95"/>
  <c r="BL65" i="95" s="1"/>
  <c r="S65" i="95"/>
  <c r="R65" i="95"/>
  <c r="Q65" i="95"/>
  <c r="BC65" i="95" s="1"/>
  <c r="J65" i="95"/>
  <c r="AY65" i="95" s="1"/>
  <c r="I65" i="95"/>
  <c r="BA65" i="95" s="1"/>
  <c r="H65" i="95"/>
  <c r="AT64" i="95"/>
  <c r="AS64" i="95"/>
  <c r="BY64" i="95" s="1"/>
  <c r="AR64" i="95"/>
  <c r="BX64" i="95" s="1"/>
  <c r="AK64" i="95"/>
  <c r="BQ64" i="95" s="1"/>
  <c r="AJ64" i="95"/>
  <c r="AI64" i="95"/>
  <c r="BR64" i="95" s="1"/>
  <c r="AB64" i="95"/>
  <c r="BK64" i="95" s="1"/>
  <c r="AA64" i="95"/>
  <c r="Z64" i="95"/>
  <c r="S64" i="95"/>
  <c r="BH64" i="95" s="1"/>
  <c r="R64" i="95"/>
  <c r="BG64" i="95" s="1"/>
  <c r="Q64" i="95"/>
  <c r="BC64" i="95" s="1"/>
  <c r="J64" i="95"/>
  <c r="I64" i="95"/>
  <c r="H64" i="95"/>
  <c r="AZ64" i="95" s="1"/>
  <c r="AT63" i="95"/>
  <c r="AS63" i="95"/>
  <c r="AR63" i="95"/>
  <c r="BU63" i="95" s="1"/>
  <c r="AK63" i="95"/>
  <c r="BQ63" i="95" s="1"/>
  <c r="AJ63" i="95"/>
  <c r="AI63" i="95"/>
  <c r="BO63" i="95" s="1"/>
  <c r="AB63" i="95"/>
  <c r="BK63" i="95" s="1"/>
  <c r="AA63" i="95"/>
  <c r="BJ63" i="95" s="1"/>
  <c r="Z63" i="95"/>
  <c r="BL63" i="95" s="1"/>
  <c r="S63" i="95"/>
  <c r="R63" i="95"/>
  <c r="Q63" i="95"/>
  <c r="BF63" i="95" s="1"/>
  <c r="J63" i="95"/>
  <c r="AY63" i="95" s="1"/>
  <c r="I63" i="95"/>
  <c r="H63" i="95"/>
  <c r="AW63" i="95" s="1"/>
  <c r="AT62" i="95"/>
  <c r="BZ62" i="95" s="1"/>
  <c r="AS62" i="95"/>
  <c r="BY62" i="95" s="1"/>
  <c r="AR62" i="95"/>
  <c r="BU62" i="95" s="1"/>
  <c r="AK62" i="95"/>
  <c r="BT62" i="95" s="1"/>
  <c r="AJ62" i="95"/>
  <c r="BS62" i="95" s="1"/>
  <c r="AI62" i="95"/>
  <c r="AB62" i="95"/>
  <c r="AA62" i="95"/>
  <c r="BM62" i="95" s="1"/>
  <c r="Z62" i="95"/>
  <c r="BL62" i="95" s="1"/>
  <c r="S62" i="95"/>
  <c r="BE62" i="95" s="1"/>
  <c r="R62" i="95"/>
  <c r="Q62" i="95"/>
  <c r="BF62" i="95" s="1"/>
  <c r="J62" i="95"/>
  <c r="BB62" i="95" s="1"/>
  <c r="I62" i="95"/>
  <c r="BA62" i="95" s="1"/>
  <c r="H62" i="95"/>
  <c r="AW62" i="95" s="1"/>
  <c r="AT61" i="95"/>
  <c r="AS61" i="95"/>
  <c r="AR61" i="95"/>
  <c r="BU61" i="95" s="1"/>
  <c r="AK61" i="95"/>
  <c r="BQ61" i="95" s="1"/>
  <c r="AJ61" i="95"/>
  <c r="AI61" i="95"/>
  <c r="BO61" i="95" s="1"/>
  <c r="AB61" i="95"/>
  <c r="AA61" i="95"/>
  <c r="BM61" i="95" s="1"/>
  <c r="Z61" i="95"/>
  <c r="S61" i="95"/>
  <c r="R61" i="95"/>
  <c r="BG61" i="95" s="1"/>
  <c r="Q61" i="95"/>
  <c r="J61" i="95"/>
  <c r="BB61" i="95" s="1"/>
  <c r="I61" i="95"/>
  <c r="AX61" i="95" s="1"/>
  <c r="H61" i="95"/>
  <c r="AW61" i="95" s="1"/>
  <c r="AT60" i="95"/>
  <c r="BW60" i="95" s="1"/>
  <c r="AS60" i="95"/>
  <c r="AR60" i="95"/>
  <c r="BX60" i="95" s="1"/>
  <c r="AK60" i="95"/>
  <c r="BQ60" i="95" s="1"/>
  <c r="AJ60" i="95"/>
  <c r="BP60" i="95" s="1"/>
  <c r="AI60" i="95"/>
  <c r="BO60" i="95" s="1"/>
  <c r="AB60" i="95"/>
  <c r="AA60" i="95"/>
  <c r="Z60" i="95"/>
  <c r="S60" i="95"/>
  <c r="BH60" i="95" s="1"/>
  <c r="R60" i="95"/>
  <c r="BG60" i="95" s="1"/>
  <c r="Q60" i="95"/>
  <c r="BF60" i="95" s="1"/>
  <c r="J60" i="95"/>
  <c r="BB60" i="95" s="1"/>
  <c r="I60" i="95"/>
  <c r="BA60" i="95" s="1"/>
  <c r="H60" i="95"/>
  <c r="AT59" i="95"/>
  <c r="AS59" i="95"/>
  <c r="BY59" i="95" s="1"/>
  <c r="AR59" i="95"/>
  <c r="BX59" i="95" s="1"/>
  <c r="AK59" i="95"/>
  <c r="BQ59" i="95" s="1"/>
  <c r="AJ59" i="95"/>
  <c r="BP59" i="95" s="1"/>
  <c r="AI59" i="95"/>
  <c r="BR59" i="95" s="1"/>
  <c r="AB59" i="95"/>
  <c r="BN59" i="95" s="1"/>
  <c r="AA59" i="95"/>
  <c r="BJ59" i="95" s="1"/>
  <c r="Z59" i="95"/>
  <c r="BI59" i="95" s="1"/>
  <c r="S59" i="95"/>
  <c r="BH59" i="95" s="1"/>
  <c r="R59" i="95"/>
  <c r="Q59" i="95"/>
  <c r="J59" i="95"/>
  <c r="BB59" i="95" s="1"/>
  <c r="I59" i="95"/>
  <c r="BA59" i="95" s="1"/>
  <c r="H59" i="95"/>
  <c r="AZ59" i="95" s="1"/>
  <c r="AC49" i="95"/>
  <c r="AB49" i="95"/>
  <c r="AA49" i="95"/>
  <c r="Z49" i="95"/>
  <c r="Y49" i="95"/>
  <c r="X49" i="95"/>
  <c r="W49" i="95"/>
  <c r="V49" i="95"/>
  <c r="T49" i="95"/>
  <c r="U49" i="95"/>
  <c r="AC48" i="95"/>
  <c r="AB48" i="95"/>
  <c r="AA48" i="95"/>
  <c r="Z48" i="95"/>
  <c r="Y48" i="95"/>
  <c r="X48" i="95"/>
  <c r="W48" i="95"/>
  <c r="V48" i="95"/>
  <c r="U48" i="95"/>
  <c r="AC47" i="95"/>
  <c r="AB47" i="95"/>
  <c r="AA47" i="95"/>
  <c r="Z47" i="95"/>
  <c r="Y47" i="95"/>
  <c r="X47" i="95"/>
  <c r="W47" i="95"/>
  <c r="V47" i="95"/>
  <c r="U47" i="95"/>
  <c r="T47" i="95"/>
  <c r="AC46" i="95"/>
  <c r="AB46" i="95"/>
  <c r="AA46" i="95"/>
  <c r="Z46" i="95"/>
  <c r="Y46" i="95"/>
  <c r="X46" i="95"/>
  <c r="W46" i="95"/>
  <c r="V46" i="95"/>
  <c r="U46" i="95"/>
  <c r="T46" i="95"/>
  <c r="AC44" i="95"/>
  <c r="AB44" i="95"/>
  <c r="AA44" i="95"/>
  <c r="Z44" i="95"/>
  <c r="Y44" i="95"/>
  <c r="X44" i="95"/>
  <c r="W44" i="95"/>
  <c r="V44" i="95"/>
  <c r="U44" i="95"/>
  <c r="AC43" i="95"/>
  <c r="AB43" i="95"/>
  <c r="AA43" i="95"/>
  <c r="Z43" i="95"/>
  <c r="Y43" i="95"/>
  <c r="X43" i="95"/>
  <c r="W43" i="95"/>
  <c r="V43" i="95"/>
  <c r="T43" i="95"/>
  <c r="U43" i="95"/>
  <c r="AC42" i="95"/>
  <c r="AB42" i="95"/>
  <c r="AA42" i="95"/>
  <c r="Z42" i="95"/>
  <c r="Y42" i="95"/>
  <c r="X42" i="95"/>
  <c r="W42" i="95"/>
  <c r="V42" i="95"/>
  <c r="AC41" i="95"/>
  <c r="AB41" i="95"/>
  <c r="AA41" i="95"/>
  <c r="Z41" i="95"/>
  <c r="Y41" i="95"/>
  <c r="X41" i="95"/>
  <c r="W41" i="95"/>
  <c r="V41" i="95"/>
  <c r="T41" i="95"/>
  <c r="U41" i="95"/>
  <c r="AC40" i="95"/>
  <c r="AB40" i="95"/>
  <c r="AA40" i="95"/>
  <c r="Z40" i="95"/>
  <c r="Y40" i="95"/>
  <c r="X40" i="95"/>
  <c r="W40" i="95"/>
  <c r="V40" i="95"/>
  <c r="U40" i="95"/>
  <c r="T40" i="95"/>
  <c r="AC39" i="95"/>
  <c r="AB39" i="95"/>
  <c r="AA39" i="95"/>
  <c r="Z39" i="95"/>
  <c r="Y39" i="95"/>
  <c r="X39" i="95"/>
  <c r="W39" i="95"/>
  <c r="V39" i="95"/>
  <c r="U39" i="95"/>
  <c r="T39" i="95"/>
  <c r="AC38" i="95"/>
  <c r="AB38" i="95"/>
  <c r="AA38" i="95"/>
  <c r="Z38" i="95"/>
  <c r="Y38" i="95"/>
  <c r="X38" i="95"/>
  <c r="W38" i="95"/>
  <c r="V38" i="95"/>
  <c r="U38" i="95"/>
  <c r="AC37" i="95"/>
  <c r="AB37" i="95"/>
  <c r="AA37" i="95"/>
  <c r="Z37" i="95"/>
  <c r="Y37" i="95"/>
  <c r="X37" i="95"/>
  <c r="W37" i="95"/>
  <c r="V37" i="95"/>
  <c r="AC35" i="95"/>
  <c r="AB35" i="95"/>
  <c r="AA35" i="95"/>
  <c r="Z35" i="95"/>
  <c r="Y35" i="95"/>
  <c r="X35" i="95"/>
  <c r="W35" i="95"/>
  <c r="V35" i="95"/>
  <c r="AC34" i="95"/>
  <c r="AB34" i="95"/>
  <c r="AA34" i="95"/>
  <c r="Z34" i="95"/>
  <c r="W34" i="95"/>
  <c r="V34" i="95"/>
  <c r="AC33" i="95"/>
  <c r="AB33" i="95"/>
  <c r="AA33" i="95"/>
  <c r="Z33" i="95"/>
  <c r="Y33" i="95"/>
  <c r="X33" i="95"/>
  <c r="W33" i="95"/>
  <c r="V33" i="95"/>
  <c r="U33" i="95"/>
  <c r="T33" i="95"/>
  <c r="AC32" i="95"/>
  <c r="AB32" i="95"/>
  <c r="AA32" i="95"/>
  <c r="Z32" i="95"/>
  <c r="Y32" i="95"/>
  <c r="X32" i="95"/>
  <c r="W32" i="95"/>
  <c r="V32" i="95"/>
  <c r="U32" i="95"/>
  <c r="T32" i="95"/>
  <c r="AC31" i="95"/>
  <c r="AB31" i="95"/>
  <c r="AA31" i="95"/>
  <c r="Z31" i="95"/>
  <c r="Y31" i="95"/>
  <c r="X31" i="95"/>
  <c r="W31" i="95"/>
  <c r="V31" i="95"/>
  <c r="U31" i="95"/>
  <c r="AC30" i="95"/>
  <c r="AB30" i="95"/>
  <c r="AA30" i="95"/>
  <c r="Z30" i="95"/>
  <c r="Y30" i="95"/>
  <c r="X30" i="95"/>
  <c r="W30" i="95"/>
  <c r="V30" i="95"/>
  <c r="U30" i="95"/>
  <c r="AC29" i="95"/>
  <c r="AB29" i="95"/>
  <c r="AA29" i="95"/>
  <c r="Z29" i="95"/>
  <c r="Y29" i="95"/>
  <c r="X29" i="95"/>
  <c r="W29" i="95"/>
  <c r="V29" i="95"/>
  <c r="U29" i="95"/>
  <c r="T29" i="95"/>
  <c r="AC28" i="95"/>
  <c r="AB28" i="95"/>
  <c r="AA28" i="95"/>
  <c r="Z28" i="95"/>
  <c r="Y28" i="95"/>
  <c r="X28" i="95"/>
  <c r="W28" i="95"/>
  <c r="V28" i="95"/>
  <c r="AC27" i="95"/>
  <c r="AB27" i="95"/>
  <c r="AA27" i="95"/>
  <c r="Z27" i="95"/>
  <c r="Y27" i="95"/>
  <c r="X27" i="95"/>
  <c r="W27" i="95"/>
  <c r="V27" i="95"/>
  <c r="AC26" i="95"/>
  <c r="AB26" i="95"/>
  <c r="AA26" i="95"/>
  <c r="Z26" i="95"/>
  <c r="Y26" i="95"/>
  <c r="X26" i="95"/>
  <c r="W26" i="95"/>
  <c r="V26" i="95"/>
  <c r="AC25" i="95"/>
  <c r="AB25" i="95"/>
  <c r="AA25" i="95"/>
  <c r="Z25" i="95"/>
  <c r="Y25" i="95"/>
  <c r="X25" i="95"/>
  <c r="W25" i="95"/>
  <c r="V25" i="95"/>
  <c r="U25" i="95"/>
  <c r="T25" i="95"/>
  <c r="AC24" i="95"/>
  <c r="AB24" i="95"/>
  <c r="AA24" i="95"/>
  <c r="Z24" i="95"/>
  <c r="Y24" i="95"/>
  <c r="X24" i="95"/>
  <c r="W24" i="95"/>
  <c r="V24" i="95"/>
  <c r="U24" i="95"/>
  <c r="T24" i="95"/>
  <c r="AC23" i="95"/>
  <c r="AB23" i="95"/>
  <c r="AA23" i="95"/>
  <c r="Z23" i="95"/>
  <c r="Y23" i="95"/>
  <c r="X23" i="95"/>
  <c r="W23" i="95"/>
  <c r="V23" i="95"/>
  <c r="AC14" i="95"/>
  <c r="AB14" i="95"/>
  <c r="AA14" i="95"/>
  <c r="Z14" i="95"/>
  <c r="Y14" i="95"/>
  <c r="X14" i="95"/>
  <c r="W14" i="95"/>
  <c r="V14" i="95"/>
  <c r="U14" i="95"/>
  <c r="T14" i="95"/>
  <c r="AC13" i="95"/>
  <c r="AB13" i="95"/>
  <c r="AA13" i="95"/>
  <c r="Z13" i="95"/>
  <c r="Y13" i="95"/>
  <c r="X13" i="95"/>
  <c r="W13" i="95"/>
  <c r="V13" i="95"/>
  <c r="U13" i="95"/>
  <c r="T13" i="95"/>
  <c r="AC12" i="95"/>
  <c r="AB12" i="95"/>
  <c r="AA12" i="95"/>
  <c r="Z12" i="95"/>
  <c r="Y12" i="95"/>
  <c r="X12" i="95"/>
  <c r="W12" i="95"/>
  <c r="V12" i="95"/>
  <c r="U12" i="95"/>
  <c r="AK69" i="94"/>
  <c r="BG69" i="94" s="1"/>
  <c r="AJ69" i="94"/>
  <c r="BI69" i="94" s="1"/>
  <c r="AI69" i="94"/>
  <c r="BE69" i="94" s="1"/>
  <c r="AB69" i="94"/>
  <c r="BA69" i="94" s="1"/>
  <c r="AA69" i="94"/>
  <c r="BC69" i="94" s="1"/>
  <c r="Z69" i="94"/>
  <c r="BB69" i="94" s="1"/>
  <c r="S69" i="94"/>
  <c r="R69" i="94"/>
  <c r="Q69" i="94"/>
  <c r="AO69" i="94"/>
  <c r="AQ69" i="94"/>
  <c r="H69" i="94"/>
  <c r="AP69" i="94" s="1"/>
  <c r="AK68" i="94"/>
  <c r="BJ68" i="94" s="1"/>
  <c r="AJ68" i="94"/>
  <c r="BI68" i="94" s="1"/>
  <c r="AI68" i="94"/>
  <c r="AB68" i="94"/>
  <c r="AA68" i="94"/>
  <c r="Z68" i="94"/>
  <c r="BB68" i="94" s="1"/>
  <c r="S68" i="94"/>
  <c r="AX68" i="94" s="1"/>
  <c r="R68" i="94"/>
  <c r="Q68" i="94"/>
  <c r="AV68" i="94" s="1"/>
  <c r="J68" i="94"/>
  <c r="AO68" i="94" s="1"/>
  <c r="I68" i="94"/>
  <c r="H68" i="94"/>
  <c r="AK67" i="94"/>
  <c r="BJ67" i="94" s="1"/>
  <c r="AJ67" i="94"/>
  <c r="BI67" i="94" s="1"/>
  <c r="AI67" i="94"/>
  <c r="BE67" i="94" s="1"/>
  <c r="AB67" i="94"/>
  <c r="AA67" i="94"/>
  <c r="BC67" i="94" s="1"/>
  <c r="Z67" i="94"/>
  <c r="AY67" i="94" s="1"/>
  <c r="S67" i="94"/>
  <c r="R67" i="94"/>
  <c r="AW67" i="94" s="1"/>
  <c r="Q67" i="94"/>
  <c r="J67" i="94"/>
  <c r="AO67" i="94" s="1"/>
  <c r="I67" i="94"/>
  <c r="AQ67" i="94" s="1"/>
  <c r="H67" i="94"/>
  <c r="AP67" i="94" s="1"/>
  <c r="AK66" i="94"/>
  <c r="BJ66" i="94" s="1"/>
  <c r="AJ66" i="94"/>
  <c r="BI66" i="94" s="1"/>
  <c r="AI66" i="94"/>
  <c r="BE66" i="94" s="1"/>
  <c r="AB66" i="94"/>
  <c r="BA66" i="94" s="1"/>
  <c r="AA66" i="94"/>
  <c r="BC66" i="94" s="1"/>
  <c r="Z66" i="94"/>
  <c r="BB66" i="94" s="1"/>
  <c r="S66" i="94"/>
  <c r="AU66" i="94" s="1"/>
  <c r="R66" i="94"/>
  <c r="Q66" i="94"/>
  <c r="AV66" i="94" s="1"/>
  <c r="J66" i="94"/>
  <c r="AR66" i="94" s="1"/>
  <c r="I66" i="94"/>
  <c r="AQ66" i="94" s="1"/>
  <c r="H66" i="94"/>
  <c r="AP66" i="94" s="1"/>
  <c r="AK65" i="94"/>
  <c r="BG65" i="94" s="1"/>
  <c r="AJ65" i="94"/>
  <c r="BI65" i="94" s="1"/>
  <c r="AI65" i="94"/>
  <c r="AB65" i="94"/>
  <c r="AA65" i="94"/>
  <c r="BC65" i="94" s="1"/>
  <c r="Z65" i="94"/>
  <c r="AY65" i="94" s="1"/>
  <c r="S65" i="94"/>
  <c r="AX65" i="94" s="1"/>
  <c r="R65" i="94"/>
  <c r="AW65" i="94" s="1"/>
  <c r="Q65" i="94"/>
  <c r="AS65" i="94" s="1"/>
  <c r="J65" i="94"/>
  <c r="AO65" i="94" s="1"/>
  <c r="I65" i="94"/>
  <c r="AN65" i="94" s="1"/>
  <c r="H65" i="94"/>
  <c r="AK64" i="94"/>
  <c r="BJ64" i="94" s="1"/>
  <c r="AJ64" i="94"/>
  <c r="BI64" i="94" s="1"/>
  <c r="AI64" i="94"/>
  <c r="BE64" i="94" s="1"/>
  <c r="AB64" i="94"/>
  <c r="AA64" i="94"/>
  <c r="BC64" i="94" s="1"/>
  <c r="Z64" i="94"/>
  <c r="BB64" i="94" s="1"/>
  <c r="S64" i="94"/>
  <c r="AX64" i="94" s="1"/>
  <c r="R64" i="94"/>
  <c r="Q64" i="94"/>
  <c r="AV64" i="94" s="1"/>
  <c r="J64" i="94"/>
  <c r="AR64" i="94" s="1"/>
  <c r="I64" i="94"/>
  <c r="AQ64" i="94" s="1"/>
  <c r="H64" i="94"/>
  <c r="AM64" i="94" s="1"/>
  <c r="AK63" i="94"/>
  <c r="BJ63" i="94" s="1"/>
  <c r="AJ63" i="94"/>
  <c r="BI63" i="94" s="1"/>
  <c r="AI63" i="94"/>
  <c r="BE63" i="94" s="1"/>
  <c r="AB63" i="94"/>
  <c r="BA63" i="94" s="1"/>
  <c r="AA63" i="94"/>
  <c r="BC63" i="94" s="1"/>
  <c r="Z63" i="94"/>
  <c r="BB63" i="94" s="1"/>
  <c r="S63" i="94"/>
  <c r="AX63" i="94" s="1"/>
  <c r="R63" i="94"/>
  <c r="AW63" i="94" s="1"/>
  <c r="Q63" i="94"/>
  <c r="AS63" i="94" s="1"/>
  <c r="J63" i="94"/>
  <c r="AO63" i="94" s="1"/>
  <c r="I63" i="94"/>
  <c r="AN63" i="94" s="1"/>
  <c r="H63" i="94"/>
  <c r="AK62" i="94"/>
  <c r="BJ62" i="94" s="1"/>
  <c r="AJ62" i="94"/>
  <c r="BI62" i="94" s="1"/>
  <c r="AI62" i="94"/>
  <c r="BE62" i="94" s="1"/>
  <c r="AB62" i="94"/>
  <c r="BA62" i="94" s="1"/>
  <c r="AA62" i="94"/>
  <c r="AZ62" i="94" s="1"/>
  <c r="Z62" i="94"/>
  <c r="BB62" i="94" s="1"/>
  <c r="S62" i="94"/>
  <c r="AX62" i="94" s="1"/>
  <c r="R62" i="94"/>
  <c r="Q62" i="94"/>
  <c r="AS62" i="94" s="1"/>
  <c r="J62" i="94"/>
  <c r="AO62" i="94" s="1"/>
  <c r="I62" i="94"/>
  <c r="AN62" i="94" s="1"/>
  <c r="H62" i="94"/>
  <c r="AK60" i="94"/>
  <c r="BJ60" i="94" s="1"/>
  <c r="AJ60" i="94"/>
  <c r="BI60" i="94" s="1"/>
  <c r="AI60" i="94"/>
  <c r="BE60" i="94" s="1"/>
  <c r="AB60" i="94"/>
  <c r="BA60" i="94" s="1"/>
  <c r="AA60" i="94"/>
  <c r="BC60" i="94" s="1"/>
  <c r="Z60" i="94"/>
  <c r="BB60" i="94" s="1"/>
  <c r="S60" i="94"/>
  <c r="R60" i="94"/>
  <c r="AW60" i="94" s="1"/>
  <c r="Q60" i="94"/>
  <c r="AS60" i="94" s="1"/>
  <c r="J60" i="94"/>
  <c r="AO60" i="94" s="1"/>
  <c r="I60" i="94"/>
  <c r="AQ60" i="94" s="1"/>
  <c r="H60" i="94"/>
  <c r="AP60" i="94" s="1"/>
  <c r="AK59" i="94"/>
  <c r="BJ59" i="94" s="1"/>
  <c r="AJ59" i="94"/>
  <c r="BI59" i="94" s="1"/>
  <c r="AI59" i="94"/>
  <c r="BE59" i="94" s="1"/>
  <c r="AB59" i="94"/>
  <c r="BA59" i="94" s="1"/>
  <c r="AA59" i="94"/>
  <c r="AZ59" i="94" s="1"/>
  <c r="Z59" i="94"/>
  <c r="BB59" i="94" s="1"/>
  <c r="S59" i="94"/>
  <c r="R59" i="94"/>
  <c r="Q59" i="94"/>
  <c r="AS59" i="94" s="1"/>
  <c r="J59" i="94"/>
  <c r="AR59" i="94" s="1"/>
  <c r="I59" i="94"/>
  <c r="AN59" i="94" s="1"/>
  <c r="H59" i="94"/>
  <c r="AM59" i="94" s="1"/>
  <c r="AK58" i="94"/>
  <c r="BG58" i="94" s="1"/>
  <c r="AJ58" i="94"/>
  <c r="BF58" i="94" s="1"/>
  <c r="AI58" i="94"/>
  <c r="BE58" i="94" s="1"/>
  <c r="AB58" i="94"/>
  <c r="BD58" i="94" s="1"/>
  <c r="AA58" i="94"/>
  <c r="AZ58" i="94" s="1"/>
  <c r="Z58" i="94"/>
  <c r="AY58" i="94" s="1"/>
  <c r="S58" i="94"/>
  <c r="R58" i="94"/>
  <c r="AW58" i="94" s="1"/>
  <c r="Q58" i="94"/>
  <c r="AV58" i="94" s="1"/>
  <c r="J58" i="94"/>
  <c r="AO58" i="94" s="1"/>
  <c r="I58" i="94"/>
  <c r="AN58" i="94" s="1"/>
  <c r="H58" i="94"/>
  <c r="AK57" i="94"/>
  <c r="BJ57" i="94" s="1"/>
  <c r="AJ57" i="94"/>
  <c r="BI57" i="94" s="1"/>
  <c r="AI57" i="94"/>
  <c r="BE57" i="94" s="1"/>
  <c r="AB57" i="94"/>
  <c r="BA57" i="94" s="1"/>
  <c r="AA57" i="94"/>
  <c r="BC57" i="94" s="1"/>
  <c r="Z57" i="94"/>
  <c r="BB57" i="94" s="1"/>
  <c r="S57" i="94"/>
  <c r="AU57" i="94" s="1"/>
  <c r="R57" i="94"/>
  <c r="AT57" i="94" s="1"/>
  <c r="Q57" i="94"/>
  <c r="AS57" i="94" s="1"/>
  <c r="J57" i="94"/>
  <c r="AR57" i="94" s="1"/>
  <c r="I57" i="94"/>
  <c r="AQ57" i="94" s="1"/>
  <c r="H57" i="94"/>
  <c r="AP57" i="94" s="1"/>
  <c r="AK56" i="94"/>
  <c r="BG56" i="94" s="1"/>
  <c r="AJ56" i="94"/>
  <c r="BF56" i="94" s="1"/>
  <c r="AI56" i="94"/>
  <c r="AB56" i="94"/>
  <c r="BA56" i="94" s="1"/>
  <c r="AA56" i="94"/>
  <c r="BC56" i="94" s="1"/>
  <c r="Z56" i="94"/>
  <c r="BB56" i="94" s="1"/>
  <c r="S56" i="94"/>
  <c r="R56" i="94"/>
  <c r="AW56" i="94" s="1"/>
  <c r="Q56" i="94"/>
  <c r="AS56" i="94" s="1"/>
  <c r="J56" i="94"/>
  <c r="AO56" i="94" s="1"/>
  <c r="I56" i="94"/>
  <c r="AQ56" i="94" s="1"/>
  <c r="H56" i="94"/>
  <c r="AK55" i="94"/>
  <c r="BJ55" i="94" s="1"/>
  <c r="AJ55" i="94"/>
  <c r="BI55" i="94" s="1"/>
  <c r="AI55" i="94"/>
  <c r="BE55" i="94" s="1"/>
  <c r="AB55" i="94"/>
  <c r="BA55" i="94" s="1"/>
  <c r="AA55" i="94"/>
  <c r="BC55" i="94" s="1"/>
  <c r="Z55" i="94"/>
  <c r="BB55" i="94" s="1"/>
  <c r="S55" i="94"/>
  <c r="AU55" i="94" s="1"/>
  <c r="R55" i="94"/>
  <c r="AT55" i="94" s="1"/>
  <c r="Q55" i="94"/>
  <c r="AS55" i="94" s="1"/>
  <c r="J55" i="94"/>
  <c r="AR55" i="94" s="1"/>
  <c r="I55" i="94"/>
  <c r="AQ55" i="94" s="1"/>
  <c r="H55" i="94"/>
  <c r="AP55" i="94" s="1"/>
  <c r="AK54" i="94"/>
  <c r="BJ54" i="94" s="1"/>
  <c r="AJ54" i="94"/>
  <c r="BF54" i="94" s="1"/>
  <c r="AI54" i="94"/>
  <c r="BE54" i="94" s="1"/>
  <c r="AB54" i="94"/>
  <c r="BD54" i="94" s="1"/>
  <c r="AA54" i="94"/>
  <c r="BC54" i="94" s="1"/>
  <c r="Z54" i="94"/>
  <c r="BB54" i="94" s="1"/>
  <c r="S54" i="94"/>
  <c r="AU54" i="94" s="1"/>
  <c r="R54" i="94"/>
  <c r="AW54" i="94" s="1"/>
  <c r="Q54" i="94"/>
  <c r="AV54" i="94" s="1"/>
  <c r="J54" i="94"/>
  <c r="AR54" i="94" s="1"/>
  <c r="I54" i="94"/>
  <c r="AN54" i="94" s="1"/>
  <c r="H54" i="94"/>
  <c r="AM54" i="94" s="1"/>
  <c r="AK53" i="94"/>
  <c r="AJ53" i="94"/>
  <c r="BF53" i="94" s="1"/>
  <c r="AI53" i="94"/>
  <c r="BH53" i="94" s="1"/>
  <c r="AB53" i="94"/>
  <c r="BD53" i="94" s="1"/>
  <c r="AA53" i="94"/>
  <c r="BC53" i="94" s="1"/>
  <c r="Z53" i="94"/>
  <c r="S53" i="94"/>
  <c r="AU53" i="94" s="1"/>
  <c r="R53" i="94"/>
  <c r="AT53" i="94" s="1"/>
  <c r="Q53" i="94"/>
  <c r="AS53" i="94" s="1"/>
  <c r="J53" i="94"/>
  <c r="AR53" i="94" s="1"/>
  <c r="I53" i="94"/>
  <c r="AQ53" i="94" s="1"/>
  <c r="H53" i="94"/>
  <c r="AP53" i="94" s="1"/>
  <c r="X43" i="94"/>
  <c r="W43" i="94"/>
  <c r="T43" i="94"/>
  <c r="S43" i="94"/>
  <c r="R43" i="94"/>
  <c r="Q43" i="94"/>
  <c r="U43" i="94"/>
  <c r="X42" i="94"/>
  <c r="W42" i="94"/>
  <c r="T42" i="94"/>
  <c r="S42" i="94"/>
  <c r="R42" i="94"/>
  <c r="Q42" i="94"/>
  <c r="V42" i="94"/>
  <c r="X41" i="94"/>
  <c r="W41" i="94"/>
  <c r="T41" i="94"/>
  <c r="S41" i="94"/>
  <c r="R41" i="94"/>
  <c r="Q41" i="94"/>
  <c r="C40" i="94"/>
  <c r="X39" i="94"/>
  <c r="W39" i="94"/>
  <c r="T39" i="94"/>
  <c r="S39" i="94"/>
  <c r="R39" i="94"/>
  <c r="Q39" i="94"/>
  <c r="U39" i="94"/>
  <c r="X38" i="94"/>
  <c r="W38" i="94"/>
  <c r="T38" i="94"/>
  <c r="S38" i="94"/>
  <c r="R38" i="94"/>
  <c r="Q38" i="94"/>
  <c r="V38" i="94"/>
  <c r="X37" i="94"/>
  <c r="W37" i="94"/>
  <c r="T37" i="94"/>
  <c r="S37" i="94"/>
  <c r="R37" i="94"/>
  <c r="Q37" i="94"/>
  <c r="V37" i="94"/>
  <c r="X36" i="94"/>
  <c r="W36" i="94"/>
  <c r="T36" i="94"/>
  <c r="S36" i="94"/>
  <c r="R36" i="94"/>
  <c r="Q36" i="94"/>
  <c r="V36" i="94"/>
  <c r="X35" i="94"/>
  <c r="W35" i="94"/>
  <c r="T35" i="94"/>
  <c r="S35" i="94"/>
  <c r="R35" i="94"/>
  <c r="Q35" i="94"/>
  <c r="U35" i="94"/>
  <c r="X34" i="94"/>
  <c r="W34" i="94"/>
  <c r="T34" i="94"/>
  <c r="S34" i="94"/>
  <c r="R34" i="94"/>
  <c r="Q34" i="94"/>
  <c r="U34" i="94"/>
  <c r="X33" i="94"/>
  <c r="W33" i="94"/>
  <c r="T33" i="94"/>
  <c r="S33" i="94"/>
  <c r="R33" i="94"/>
  <c r="Q33" i="94"/>
  <c r="V33" i="94"/>
  <c r="C32" i="94"/>
  <c r="X31" i="94"/>
  <c r="W31" i="94"/>
  <c r="T31" i="94"/>
  <c r="S31" i="94"/>
  <c r="R31" i="94"/>
  <c r="Q31" i="94"/>
  <c r="V31" i="94"/>
  <c r="X30" i="94"/>
  <c r="W30" i="94"/>
  <c r="T30" i="94"/>
  <c r="S30" i="94"/>
  <c r="R30" i="94"/>
  <c r="Q30" i="94"/>
  <c r="V30" i="94"/>
  <c r="X29" i="94"/>
  <c r="W29" i="94"/>
  <c r="T29" i="94"/>
  <c r="S29" i="94"/>
  <c r="R29" i="94"/>
  <c r="Q29" i="94"/>
  <c r="U29" i="94"/>
  <c r="X28" i="94"/>
  <c r="W28" i="94"/>
  <c r="T28" i="94"/>
  <c r="S28" i="94"/>
  <c r="R28" i="94"/>
  <c r="Q28" i="94"/>
  <c r="V28" i="94"/>
  <c r="X27" i="94"/>
  <c r="W27" i="94"/>
  <c r="T27" i="94"/>
  <c r="S27" i="94"/>
  <c r="R27" i="94"/>
  <c r="Q27" i="94"/>
  <c r="V27" i="94"/>
  <c r="X26" i="94"/>
  <c r="W26" i="94"/>
  <c r="T26" i="94"/>
  <c r="S26" i="94"/>
  <c r="R26" i="94"/>
  <c r="Q26" i="94"/>
  <c r="V26" i="94"/>
  <c r="X25" i="94"/>
  <c r="W25" i="94"/>
  <c r="T25" i="94"/>
  <c r="S25" i="94"/>
  <c r="R25" i="94"/>
  <c r="Q25" i="94"/>
  <c r="V25" i="94"/>
  <c r="X24" i="94"/>
  <c r="W24" i="94"/>
  <c r="T24" i="94"/>
  <c r="S24" i="94"/>
  <c r="R24" i="94"/>
  <c r="Q24" i="94"/>
  <c r="V24" i="94"/>
  <c r="X23" i="94"/>
  <c r="W23" i="94"/>
  <c r="T23" i="94"/>
  <c r="S23" i="94"/>
  <c r="U23" i="94"/>
  <c r="X14" i="94"/>
  <c r="W14" i="94"/>
  <c r="V14" i="94"/>
  <c r="U14" i="94"/>
  <c r="T14" i="94"/>
  <c r="S14" i="94"/>
  <c r="R14" i="94"/>
  <c r="Q14" i="94"/>
  <c r="X13" i="94"/>
  <c r="W13" i="94"/>
  <c r="V13" i="94"/>
  <c r="U13" i="94"/>
  <c r="T13" i="94"/>
  <c r="S13" i="94"/>
  <c r="R13" i="94"/>
  <c r="Q13" i="94"/>
  <c r="X12" i="94"/>
  <c r="W12" i="94"/>
  <c r="V12" i="94"/>
  <c r="U12" i="94"/>
  <c r="T12" i="94"/>
  <c r="S12" i="94"/>
  <c r="R12" i="94"/>
  <c r="Q12" i="94"/>
  <c r="AH38" i="95" l="1"/>
  <c r="AI39" i="95"/>
  <c r="X42" i="172"/>
  <c r="AF42" i="172" s="1"/>
  <c r="BF78" i="172"/>
  <c r="CE78" i="172" s="1"/>
  <c r="BD77" i="172"/>
  <c r="U38" i="172"/>
  <c r="AE38" i="172" s="1"/>
  <c r="U29" i="172"/>
  <c r="Z35" i="172"/>
  <c r="AG35" i="172" s="1"/>
  <c r="X38" i="172"/>
  <c r="AF38" i="172" s="1"/>
  <c r="V28" i="172"/>
  <c r="AE28" i="172" s="1"/>
  <c r="X31" i="172"/>
  <c r="AF31" i="172" s="1"/>
  <c r="S27" i="172"/>
  <c r="X46" i="172"/>
  <c r="W46" i="172"/>
  <c r="Y46" i="172"/>
  <c r="Z46" i="172"/>
  <c r="AB31" i="172"/>
  <c r="AH31" i="172" s="1"/>
  <c r="AB34" i="172"/>
  <c r="AH34" i="172" s="1"/>
  <c r="U36" i="172"/>
  <c r="V36" i="172"/>
  <c r="AB46" i="172"/>
  <c r="AA46" i="172"/>
  <c r="X36" i="172"/>
  <c r="W36" i="172"/>
  <c r="S22" i="172"/>
  <c r="T22" i="172"/>
  <c r="Z36" i="172"/>
  <c r="Y36" i="172"/>
  <c r="BD73" i="172"/>
  <c r="CF73" i="172" s="1"/>
  <c r="AY74" i="172"/>
  <c r="CA74" i="172" s="1"/>
  <c r="BD81" i="172"/>
  <c r="CF81" i="172" s="1"/>
  <c r="T36" i="172"/>
  <c r="S36" i="172"/>
  <c r="V22" i="172"/>
  <c r="U22" i="172"/>
  <c r="AB36" i="172"/>
  <c r="AA36" i="172"/>
  <c r="BD63" i="172"/>
  <c r="CF63" i="172" s="1"/>
  <c r="AV64" i="172"/>
  <c r="CA64" i="172" s="1"/>
  <c r="AX65" i="172"/>
  <c r="CC65" i="172" s="1"/>
  <c r="AW66" i="172"/>
  <c r="CB66" i="172" s="1"/>
  <c r="AW67" i="172"/>
  <c r="CB67" i="172" s="1"/>
  <c r="BQ68" i="172"/>
  <c r="CJ68" i="172" s="1"/>
  <c r="AV69" i="172"/>
  <c r="CA69" i="172" s="1"/>
  <c r="BC74" i="172"/>
  <c r="CE74" i="172" s="1"/>
  <c r="BJ75" i="172"/>
  <c r="CI75" i="172" s="1"/>
  <c r="BK76" i="172"/>
  <c r="CG76" i="172" s="1"/>
  <c r="BA77" i="172"/>
  <c r="CC77" i="172" s="1"/>
  <c r="AB22" i="172"/>
  <c r="AA22" i="172"/>
  <c r="X22" i="172"/>
  <c r="W22" i="172"/>
  <c r="T46" i="172"/>
  <c r="S46" i="172"/>
  <c r="BB69" i="172"/>
  <c r="CD69" i="172" s="1"/>
  <c r="BA70" i="172"/>
  <c r="CC70" i="172" s="1"/>
  <c r="Y22" i="172"/>
  <c r="Z22" i="172"/>
  <c r="V46" i="172"/>
  <c r="U46" i="172"/>
  <c r="AI29" i="95"/>
  <c r="BV62" i="95"/>
  <c r="BX62" i="95"/>
  <c r="CN62" i="95" s="1"/>
  <c r="AI46" i="95"/>
  <c r="Q40" i="94"/>
  <c r="Z40" i="94" s="1"/>
  <c r="Q32" i="94"/>
  <c r="Z32" i="94" s="1"/>
  <c r="AA28" i="172"/>
  <c r="AH28" i="172" s="1"/>
  <c r="X27" i="172"/>
  <c r="AF27" i="172" s="1"/>
  <c r="Y29" i="172"/>
  <c r="AG29" i="172" s="1"/>
  <c r="W52" i="172"/>
  <c r="AF52" i="172" s="1"/>
  <c r="AW69" i="172"/>
  <c r="CB69" i="172" s="1"/>
  <c r="U26" i="172"/>
  <c r="AE26" i="172" s="1"/>
  <c r="Y33" i="172"/>
  <c r="AG33" i="172" s="1"/>
  <c r="BW70" i="172"/>
  <c r="CM70" i="172" s="1"/>
  <c r="AW71" i="172"/>
  <c r="CB71" i="172" s="1"/>
  <c r="BU72" i="172"/>
  <c r="CN72" i="172" s="1"/>
  <c r="Y32" i="172"/>
  <c r="AG32" i="172" s="1"/>
  <c r="T42" i="172"/>
  <c r="AD42" i="172" s="1"/>
  <c r="V48" i="172"/>
  <c r="AE48" i="172" s="1"/>
  <c r="BE73" i="172"/>
  <c r="CD73" i="172" s="1"/>
  <c r="AZ74" i="172"/>
  <c r="CB74" i="172" s="1"/>
  <c r="T29" i="172"/>
  <c r="AD29" i="172" s="1"/>
  <c r="BP65" i="172"/>
  <c r="CL65" i="172" s="1"/>
  <c r="AV66" i="172"/>
  <c r="CA66" i="172" s="1"/>
  <c r="BB77" i="172"/>
  <c r="CD77" i="172" s="1"/>
  <c r="AW66" i="95"/>
  <c r="CB66" i="95" s="1"/>
  <c r="AH23" i="95"/>
  <c r="AY61" i="95"/>
  <c r="CD61" i="95" s="1"/>
  <c r="BC60" i="95"/>
  <c r="CE60" i="95" s="1"/>
  <c r="AX65" i="95"/>
  <c r="BU71" i="95"/>
  <c r="CN71" i="95" s="1"/>
  <c r="AG49" i="95"/>
  <c r="BA73" i="95"/>
  <c r="CC73" i="95" s="1"/>
  <c r="AZ63" i="95"/>
  <c r="CB63" i="95" s="1"/>
  <c r="BQ73" i="95"/>
  <c r="CM73" i="95" s="1"/>
  <c r="AG27" i="19"/>
  <c r="AI48" i="19"/>
  <c r="AI31" i="19"/>
  <c r="BA64" i="19"/>
  <c r="CC64" i="19" s="1"/>
  <c r="Z26" i="94"/>
  <c r="AJ32" i="19"/>
  <c r="BT66" i="19"/>
  <c r="CM66" i="19" s="1"/>
  <c r="AG46" i="19"/>
  <c r="BE62" i="19"/>
  <c r="CG62" i="19" s="1"/>
  <c r="BR68" i="19"/>
  <c r="CK68" i="19" s="1"/>
  <c r="AI43" i="19"/>
  <c r="BH75" i="19"/>
  <c r="CG75" i="19" s="1"/>
  <c r="AJ37" i="19"/>
  <c r="BL71" i="19"/>
  <c r="CH71" i="19" s="1"/>
  <c r="AY59" i="19"/>
  <c r="CD59" i="19" s="1"/>
  <c r="BZ63" i="19"/>
  <c r="CP63" i="19" s="1"/>
  <c r="AI34" i="19"/>
  <c r="BW75" i="19"/>
  <c r="CP75" i="19" s="1"/>
  <c r="BR59" i="19"/>
  <c r="CK59" i="19" s="1"/>
  <c r="BD62" i="19"/>
  <c r="CF62" i="19" s="1"/>
  <c r="BP66" i="19"/>
  <c r="CL66" i="19" s="1"/>
  <c r="AI44" i="19"/>
  <c r="BL74" i="19"/>
  <c r="CH74" i="19" s="1"/>
  <c r="AJ44" i="19"/>
  <c r="AG42" i="19"/>
  <c r="AH39" i="19"/>
  <c r="AI46" i="19"/>
  <c r="AF44" i="19"/>
  <c r="AG36" i="19"/>
  <c r="AH32" i="19"/>
  <c r="AG47" i="19"/>
  <c r="AI12" i="19"/>
  <c r="AF13" i="19"/>
  <c r="AG13" i="19"/>
  <c r="BM59" i="95"/>
  <c r="CI59" i="95" s="1"/>
  <c r="BU59" i="95"/>
  <c r="CN59" i="95" s="1"/>
  <c r="BP68" i="95"/>
  <c r="CL68" i="95" s="1"/>
  <c r="AX71" i="95"/>
  <c r="BS71" i="95"/>
  <c r="CL71" i="95" s="1"/>
  <c r="BH67" i="95"/>
  <c r="CG67" i="95" s="1"/>
  <c r="BF68" i="95"/>
  <c r="CE68" i="95" s="1"/>
  <c r="BE69" i="95"/>
  <c r="CG69" i="95" s="1"/>
  <c r="BC72" i="95"/>
  <c r="CE72" i="95" s="1"/>
  <c r="AJ13" i="95"/>
  <c r="AJ42" i="95"/>
  <c r="BY67" i="95"/>
  <c r="CO67" i="95" s="1"/>
  <c r="BF69" i="95"/>
  <c r="CE69" i="95" s="1"/>
  <c r="BU72" i="95"/>
  <c r="CN72" i="95" s="1"/>
  <c r="BH62" i="95"/>
  <c r="CG62" i="95" s="1"/>
  <c r="BU64" i="95"/>
  <c r="CN64" i="95" s="1"/>
  <c r="BI62" i="95"/>
  <c r="CH62" i="95" s="1"/>
  <c r="BV64" i="95"/>
  <c r="CO64" i="95" s="1"/>
  <c r="BI65" i="95"/>
  <c r="CH65" i="95" s="1"/>
  <c r="BJ69" i="95"/>
  <c r="CI69" i="95" s="1"/>
  <c r="AH25" i="95"/>
  <c r="AH49" i="95"/>
  <c r="AJ40" i="95"/>
  <c r="AI47" i="95"/>
  <c r="AH37" i="95"/>
  <c r="AH40" i="95"/>
  <c r="AH33" i="95"/>
  <c r="AG41" i="95"/>
  <c r="AG35" i="95"/>
  <c r="AZ60" i="95"/>
  <c r="AW60" i="95"/>
  <c r="BN60" i="95"/>
  <c r="BK60" i="95"/>
  <c r="BY68" i="95"/>
  <c r="BV68" i="95"/>
  <c r="AG44" i="95"/>
  <c r="BL61" i="95"/>
  <c r="BI61" i="95"/>
  <c r="BZ61" i="95"/>
  <c r="BW61" i="95"/>
  <c r="AF46" i="95"/>
  <c r="BH63" i="95"/>
  <c r="BE63" i="95"/>
  <c r="BY63" i="95"/>
  <c r="BV63" i="95"/>
  <c r="BO67" i="95"/>
  <c r="CK67" i="95" s="1"/>
  <c r="BI71" i="95"/>
  <c r="BL71" i="95"/>
  <c r="AG13" i="95"/>
  <c r="AI14" i="95"/>
  <c r="AJ23" i="95"/>
  <c r="AJ41" i="95"/>
  <c r="BF59" i="95"/>
  <c r="BC59" i="95"/>
  <c r="BZ63" i="95"/>
  <c r="BW63" i="95"/>
  <c r="CC65" i="95"/>
  <c r="BV70" i="95"/>
  <c r="BY70" i="95"/>
  <c r="BT75" i="95"/>
  <c r="BQ75" i="95"/>
  <c r="AI43" i="95"/>
  <c r="BG59" i="95"/>
  <c r="BD59" i="95"/>
  <c r="AW69" i="95"/>
  <c r="AZ69" i="95"/>
  <c r="BI70" i="95"/>
  <c r="BL70" i="95"/>
  <c r="AI24" i="95"/>
  <c r="AG38" i="95"/>
  <c r="AG42" i="95"/>
  <c r="AJ49" i="95"/>
  <c r="BB64" i="95"/>
  <c r="AY64" i="95"/>
  <c r="BP64" i="95"/>
  <c r="BS64" i="95"/>
  <c r="BJ65" i="95"/>
  <c r="CI65" i="95" s="1"/>
  <c r="BR69" i="95"/>
  <c r="BO69" i="95"/>
  <c r="BD70" i="95"/>
  <c r="CF70" i="95" s="1"/>
  <c r="AI35" i="95"/>
  <c r="BG62" i="95"/>
  <c r="BD62" i="95"/>
  <c r="BR65" i="95"/>
  <c r="CK65" i="95" s="1"/>
  <c r="BN66" i="95"/>
  <c r="BK66" i="95"/>
  <c r="BE66" i="95"/>
  <c r="CG66" i="95" s="1"/>
  <c r="BW74" i="95"/>
  <c r="BZ74" i="95"/>
  <c r="BW75" i="95"/>
  <c r="BZ75" i="95"/>
  <c r="AI28" i="95"/>
  <c r="AH29" i="95"/>
  <c r="BY66" i="95"/>
  <c r="CO66" i="95" s="1"/>
  <c r="BN69" i="95"/>
  <c r="CJ69" i="95" s="1"/>
  <c r="BZ72" i="95"/>
  <c r="CP72" i="95" s="1"/>
  <c r="BZ73" i="95"/>
  <c r="CP73" i="95" s="1"/>
  <c r="BI74" i="95"/>
  <c r="CH74" i="95" s="1"/>
  <c r="BH75" i="95"/>
  <c r="CG75" i="95" s="1"/>
  <c r="BT59" i="95"/>
  <c r="CM59" i="95" s="1"/>
  <c r="AY67" i="95"/>
  <c r="CD67" i="95" s="1"/>
  <c r="BG71" i="95"/>
  <c r="BD71" i="95"/>
  <c r="BK74" i="95"/>
  <c r="CJ74" i="95" s="1"/>
  <c r="AI32" i="95"/>
  <c r="AJ43" i="95"/>
  <c r="BT60" i="95"/>
  <c r="CM60" i="95" s="1"/>
  <c r="AJ27" i="95"/>
  <c r="AG39" i="95"/>
  <c r="AF40" i="95"/>
  <c r="AH41" i="95"/>
  <c r="AF47" i="95"/>
  <c r="AJ47" i="95"/>
  <c r="AI48" i="95"/>
  <c r="BP66" i="95"/>
  <c r="BV69" i="95"/>
  <c r="CO69" i="95" s="1"/>
  <c r="AG24" i="95"/>
  <c r="AG37" i="95"/>
  <c r="AI41" i="95"/>
  <c r="AG43" i="95"/>
  <c r="AJ48" i="95"/>
  <c r="BR61" i="95"/>
  <c r="CK61" i="95" s="1"/>
  <c r="BQ66" i="95"/>
  <c r="CM66" i="95" s="1"/>
  <c r="AG40" i="95"/>
  <c r="AF24" i="95"/>
  <c r="AJ24" i="95"/>
  <c r="AI27" i="95"/>
  <c r="AH35" i="95"/>
  <c r="AJ38" i="95"/>
  <c r="AH42" i="95"/>
  <c r="AH48" i="95"/>
  <c r="AI33" i="95"/>
  <c r="AH39" i="95"/>
  <c r="AI23" i="95"/>
  <c r="AJ31" i="95"/>
  <c r="AF33" i="95"/>
  <c r="AJ33" i="95"/>
  <c r="AH46" i="95"/>
  <c r="AF39" i="95"/>
  <c r="AI40" i="95"/>
  <c r="AH24" i="95"/>
  <c r="AI26" i="95"/>
  <c r="AH30" i="95"/>
  <c r="AF32" i="95"/>
  <c r="AJ32" i="95"/>
  <c r="AJ34" i="95"/>
  <c r="AJ35" i="95"/>
  <c r="AJ37" i="95"/>
  <c r="AG47" i="95"/>
  <c r="AH27" i="95"/>
  <c r="AJ29" i="95"/>
  <c r="AH47" i="95"/>
  <c r="AH14" i="95"/>
  <c r="Z29" i="94"/>
  <c r="Z36" i="94"/>
  <c r="AY55" i="94"/>
  <c r="BR55" i="94" s="1"/>
  <c r="AC29" i="94"/>
  <c r="AA23" i="94"/>
  <c r="AA34" i="94"/>
  <c r="Z24" i="94"/>
  <c r="AA14" i="94"/>
  <c r="AC38" i="94"/>
  <c r="BF57" i="94"/>
  <c r="BV57" i="94" s="1"/>
  <c r="BC62" i="94"/>
  <c r="BS62" i="94" s="1"/>
  <c r="Z37" i="94"/>
  <c r="AC12" i="94"/>
  <c r="BH64" i="94"/>
  <c r="BU64" i="94" s="1"/>
  <c r="AC30" i="94"/>
  <c r="Z25" i="94"/>
  <c r="AR62" i="94"/>
  <c r="BN62" i="94" s="1"/>
  <c r="AC14" i="94"/>
  <c r="Z31" i="94"/>
  <c r="Z38" i="94"/>
  <c r="Z34" i="94"/>
  <c r="AA28" i="94"/>
  <c r="AA41" i="94"/>
  <c r="AC42" i="94"/>
  <c r="AC33" i="94"/>
  <c r="AA39" i="94"/>
  <c r="AC41" i="94"/>
  <c r="AA35" i="94"/>
  <c r="AC43" i="94"/>
  <c r="AA36" i="94"/>
  <c r="AC39" i="94"/>
  <c r="AA31" i="94"/>
  <c r="AC26" i="94"/>
  <c r="AA30" i="94"/>
  <c r="AA24" i="94"/>
  <c r="AA29" i="94"/>
  <c r="AA25" i="94"/>
  <c r="AO53" i="94"/>
  <c r="BN53" i="94" s="1"/>
  <c r="BB58" i="94"/>
  <c r="BR58" i="94" s="1"/>
  <c r="AO59" i="94"/>
  <c r="BN59" i="94" s="1"/>
  <c r="BD60" i="94"/>
  <c r="BT60" i="94" s="1"/>
  <c r="BG62" i="94"/>
  <c r="BW62" i="94" s="1"/>
  <c r="AZ63" i="94"/>
  <c r="BS63" i="94" s="1"/>
  <c r="BG66" i="94"/>
  <c r="BW66" i="94" s="1"/>
  <c r="AN67" i="94"/>
  <c r="BM67" i="94" s="1"/>
  <c r="AY69" i="94"/>
  <c r="BR69" i="94" s="1"/>
  <c r="AA26" i="94"/>
  <c r="V43" i="94"/>
  <c r="AB43" i="94" s="1"/>
  <c r="AV53" i="94"/>
  <c r="BO53" i="94" s="1"/>
  <c r="BH57" i="94"/>
  <c r="BU57" i="94" s="1"/>
  <c r="BC58" i="94"/>
  <c r="BS58" i="94" s="1"/>
  <c r="AP59" i="94"/>
  <c r="BL59" i="94" s="1"/>
  <c r="AT67" i="94"/>
  <c r="BP67" i="94" s="1"/>
  <c r="AR68" i="94"/>
  <c r="BN68" i="94" s="1"/>
  <c r="BJ69" i="94"/>
  <c r="BW69" i="94" s="1"/>
  <c r="AC13" i="94"/>
  <c r="AA38" i="94"/>
  <c r="AW53" i="94"/>
  <c r="BP53" i="94" s="1"/>
  <c r="AO54" i="94"/>
  <c r="BN54" i="94" s="1"/>
  <c r="BI58" i="94"/>
  <c r="BV58" i="94" s="1"/>
  <c r="AQ59" i="94"/>
  <c r="BM59" i="94" s="1"/>
  <c r="BD63" i="94"/>
  <c r="BT63" i="94" s="1"/>
  <c r="BB67" i="94"/>
  <c r="BR67" i="94" s="1"/>
  <c r="V29" i="94"/>
  <c r="AB29" i="94" s="1"/>
  <c r="V34" i="94"/>
  <c r="AB34" i="94" s="1"/>
  <c r="U36" i="94"/>
  <c r="AB36" i="94" s="1"/>
  <c r="U37" i="94"/>
  <c r="AB37" i="94" s="1"/>
  <c r="U38" i="94"/>
  <c r="AB38" i="94" s="1"/>
  <c r="AX53" i="94"/>
  <c r="BQ53" i="94" s="1"/>
  <c r="AV59" i="94"/>
  <c r="BO59" i="94" s="1"/>
  <c r="BG63" i="94"/>
  <c r="BW63" i="94" s="1"/>
  <c r="AN64" i="94"/>
  <c r="BM64" i="94" s="1"/>
  <c r="BH67" i="94"/>
  <c r="BU67" i="94" s="1"/>
  <c r="BE53" i="94"/>
  <c r="BU53" i="94" s="1"/>
  <c r="AX54" i="94"/>
  <c r="BQ54" i="94" s="1"/>
  <c r="AV55" i="94"/>
  <c r="BO55" i="94" s="1"/>
  <c r="AV56" i="94"/>
  <c r="BO56" i="94" s="1"/>
  <c r="AM57" i="94"/>
  <c r="BL57" i="94" s="1"/>
  <c r="BD59" i="94"/>
  <c r="BT59" i="94" s="1"/>
  <c r="AY60" i="94"/>
  <c r="BR60" i="94" s="1"/>
  <c r="BH63" i="94"/>
  <c r="BU63" i="94" s="1"/>
  <c r="AO64" i="94"/>
  <c r="BN64" i="94" s="1"/>
  <c r="AU65" i="94"/>
  <c r="BQ65" i="94" s="1"/>
  <c r="AN66" i="94"/>
  <c r="BM66" i="94" s="1"/>
  <c r="U24" i="94"/>
  <c r="AB24" i="94" s="1"/>
  <c r="U30" i="94"/>
  <c r="AB30" i="94" s="1"/>
  <c r="Z42" i="94"/>
  <c r="AY54" i="94"/>
  <c r="BR54" i="94" s="1"/>
  <c r="AW55" i="94"/>
  <c r="BP55" i="94" s="1"/>
  <c r="AY56" i="94"/>
  <c r="BR56" i="94" s="1"/>
  <c r="AX57" i="94"/>
  <c r="BQ57" i="94" s="1"/>
  <c r="BF59" i="94"/>
  <c r="BV59" i="94" s="1"/>
  <c r="AZ60" i="94"/>
  <c r="BS60" i="94" s="1"/>
  <c r="AZ65" i="94"/>
  <c r="BS65" i="94" s="1"/>
  <c r="AO66" i="94"/>
  <c r="BN66" i="94" s="1"/>
  <c r="V39" i="94"/>
  <c r="AB39" i="94" s="1"/>
  <c r="AZ54" i="94"/>
  <c r="BS54" i="94" s="1"/>
  <c r="AX55" i="94"/>
  <c r="BQ55" i="94" s="1"/>
  <c r="AZ56" i="94"/>
  <c r="BS56" i="94" s="1"/>
  <c r="AY57" i="94"/>
  <c r="BR57" i="94" s="1"/>
  <c r="AT58" i="94"/>
  <c r="BP58" i="94" s="1"/>
  <c r="BG59" i="94"/>
  <c r="BW59" i="94" s="1"/>
  <c r="AU62" i="94"/>
  <c r="BQ62" i="94" s="1"/>
  <c r="AQ63" i="94"/>
  <c r="BM63" i="94" s="1"/>
  <c r="AZ64" i="94"/>
  <c r="BS64" i="94" s="1"/>
  <c r="BI54" i="94"/>
  <c r="BV54" i="94" s="1"/>
  <c r="AZ57" i="94"/>
  <c r="BS57" i="94" s="1"/>
  <c r="AU63" i="94"/>
  <c r="BQ63" i="94" s="1"/>
  <c r="AZ66" i="94"/>
  <c r="BS66" i="94" s="1"/>
  <c r="AM67" i="94"/>
  <c r="BL67" i="94" s="1"/>
  <c r="AN69" i="94"/>
  <c r="BM69" i="94" s="1"/>
  <c r="AW65" i="19"/>
  <c r="CB65" i="19" s="1"/>
  <c r="BJ67" i="19"/>
  <c r="CI67" i="19" s="1"/>
  <c r="AZ69" i="19"/>
  <c r="CB69" i="19" s="1"/>
  <c r="BK67" i="19"/>
  <c r="CJ67" i="19" s="1"/>
  <c r="BQ68" i="19"/>
  <c r="CM68" i="19" s="1"/>
  <c r="BQ73" i="19"/>
  <c r="CM73" i="19" s="1"/>
  <c r="AF27" i="19"/>
  <c r="AJ27" i="19"/>
  <c r="AJ30" i="19"/>
  <c r="AG32" i="19"/>
  <c r="AH46" i="19"/>
  <c r="BO67" i="19"/>
  <c r="CK67" i="19" s="1"/>
  <c r="BZ74" i="19"/>
  <c r="CP74" i="19" s="1"/>
  <c r="AI39" i="19"/>
  <c r="AI41" i="19"/>
  <c r="BS59" i="19"/>
  <c r="CL59" i="19" s="1"/>
  <c r="BT72" i="19"/>
  <c r="CM72" i="19" s="1"/>
  <c r="AI14" i="19"/>
  <c r="AI25" i="19"/>
  <c r="AF41" i="19"/>
  <c r="AJ41" i="19"/>
  <c r="AF14" i="19"/>
  <c r="AJ14" i="19"/>
  <c r="AH24" i="19"/>
  <c r="AI26" i="19"/>
  <c r="AI32" i="19"/>
  <c r="BL61" i="19"/>
  <c r="CH61" i="19" s="1"/>
  <c r="AG12" i="19"/>
  <c r="AI13" i="19"/>
  <c r="AI37" i="19"/>
  <c r="AG41" i="19"/>
  <c r="AF42" i="19"/>
  <c r="AJ42" i="19"/>
  <c r="AH44" i="19"/>
  <c r="AI49" i="19"/>
  <c r="BM61" i="19"/>
  <c r="CI61" i="19" s="1"/>
  <c r="AY70" i="19"/>
  <c r="CD70" i="19" s="1"/>
  <c r="BB74" i="19"/>
  <c r="CD74" i="19" s="1"/>
  <c r="BM60" i="95"/>
  <c r="BJ60" i="95"/>
  <c r="BJ71" i="95"/>
  <c r="BM71" i="95"/>
  <c r="BB72" i="95"/>
  <c r="AY72" i="95"/>
  <c r="BY61" i="95"/>
  <c r="BV61" i="95"/>
  <c r="BX69" i="95"/>
  <c r="CN69" i="95" s="1"/>
  <c r="AX64" i="95"/>
  <c r="BA64" i="95"/>
  <c r="BU67" i="95"/>
  <c r="BX67" i="95"/>
  <c r="BP72" i="95"/>
  <c r="BS72" i="95"/>
  <c r="BH61" i="95"/>
  <c r="BE61" i="95"/>
  <c r="AG29" i="95"/>
  <c r="BB70" i="95"/>
  <c r="AY70" i="95"/>
  <c r="BB75" i="95"/>
  <c r="AY75" i="95"/>
  <c r="BS75" i="95"/>
  <c r="BP75" i="95"/>
  <c r="AH12" i="95"/>
  <c r="BN62" i="95"/>
  <c r="BK62" i="95"/>
  <c r="AH32" i="95"/>
  <c r="BL68" i="95"/>
  <c r="BI68" i="95"/>
  <c r="BZ68" i="95"/>
  <c r="BW68" i="95"/>
  <c r="BE74" i="95"/>
  <c r="BH74" i="95"/>
  <c r="BG67" i="95"/>
  <c r="BD67" i="95"/>
  <c r="AG12" i="95"/>
  <c r="AH13" i="95"/>
  <c r="BA63" i="95"/>
  <c r="AX63" i="95"/>
  <c r="BR63" i="95"/>
  <c r="CK63" i="95" s="1"/>
  <c r="BN73" i="95"/>
  <c r="BK73" i="95"/>
  <c r="AF14" i="95"/>
  <c r="AJ28" i="95"/>
  <c r="AF29" i="95"/>
  <c r="AG32" i="95"/>
  <c r="AH43" i="95"/>
  <c r="AF49" i="95"/>
  <c r="AX59" i="95"/>
  <c r="CC59" i="95" s="1"/>
  <c r="BS59" i="95"/>
  <c r="CL59" i="95" s="1"/>
  <c r="AY60" i="95"/>
  <c r="CD60" i="95" s="1"/>
  <c r="BR60" i="95"/>
  <c r="CK60" i="95" s="1"/>
  <c r="BT61" i="95"/>
  <c r="CM61" i="95" s="1"/>
  <c r="BC63" i="95"/>
  <c r="CE63" i="95" s="1"/>
  <c r="BT63" i="95"/>
  <c r="CM63" i="95" s="1"/>
  <c r="BT64" i="95"/>
  <c r="CM64" i="95" s="1"/>
  <c r="BB65" i="95"/>
  <c r="CD65" i="95" s="1"/>
  <c r="BM66" i="95"/>
  <c r="CI66" i="95" s="1"/>
  <c r="BQ67" i="95"/>
  <c r="CM67" i="95" s="1"/>
  <c r="AX68" i="95"/>
  <c r="CC68" i="95" s="1"/>
  <c r="BQ68" i="95"/>
  <c r="CM68" i="95" s="1"/>
  <c r="BZ69" i="95"/>
  <c r="CP69" i="95" s="1"/>
  <c r="BE70" i="95"/>
  <c r="CG70" i="95" s="1"/>
  <c r="BC71" i="95"/>
  <c r="CE71" i="95" s="1"/>
  <c r="BT71" i="95"/>
  <c r="CM71" i="95" s="1"/>
  <c r="BD72" i="95"/>
  <c r="CF72" i="95" s="1"/>
  <c r="BB73" i="95"/>
  <c r="CD73" i="95" s="1"/>
  <c r="BR73" i="95"/>
  <c r="CK73" i="95" s="1"/>
  <c r="BR74" i="95"/>
  <c r="CK74" i="95" s="1"/>
  <c r="BJ75" i="95"/>
  <c r="CI75" i="95" s="1"/>
  <c r="BS60" i="95"/>
  <c r="CL60" i="95" s="1"/>
  <c r="AZ68" i="95"/>
  <c r="CB68" i="95" s="1"/>
  <c r="CC71" i="95"/>
  <c r="BC73" i="95"/>
  <c r="CE73" i="95" s="1"/>
  <c r="BS73" i="95"/>
  <c r="CL73" i="95" s="1"/>
  <c r="AW74" i="95"/>
  <c r="CB74" i="95" s="1"/>
  <c r="BS74" i="95"/>
  <c r="CL74" i="95" s="1"/>
  <c r="BL75" i="95"/>
  <c r="CH75" i="95" s="1"/>
  <c r="AI38" i="95"/>
  <c r="AG48" i="95"/>
  <c r="BD64" i="95"/>
  <c r="CF64" i="95" s="1"/>
  <c r="BE71" i="95"/>
  <c r="CG71" i="95" s="1"/>
  <c r="BK72" i="95"/>
  <c r="CJ72" i="95" s="1"/>
  <c r="BU74" i="95"/>
  <c r="CN74" i="95" s="1"/>
  <c r="AF12" i="95"/>
  <c r="AJ12" i="95"/>
  <c r="AG14" i="95"/>
  <c r="AJ25" i="95"/>
  <c r="AH26" i="95"/>
  <c r="AI30" i="95"/>
  <c r="AG34" i="95"/>
  <c r="T38" i="95"/>
  <c r="AF38" i="95" s="1"/>
  <c r="AI42" i="95"/>
  <c r="AJ44" i="95"/>
  <c r="BE59" i="95"/>
  <c r="CG59" i="95" s="1"/>
  <c r="BD60" i="95"/>
  <c r="CF60" i="95" s="1"/>
  <c r="BE64" i="95"/>
  <c r="CG64" i="95" s="1"/>
  <c r="BR66" i="95"/>
  <c r="CK66" i="95" s="1"/>
  <c r="AZ67" i="95"/>
  <c r="CB67" i="95" s="1"/>
  <c r="BG68" i="95"/>
  <c r="CF68" i="95" s="1"/>
  <c r="BB69" i="95"/>
  <c r="CD69" i="95" s="1"/>
  <c r="BP69" i="95"/>
  <c r="CL69" i="95" s="1"/>
  <c r="BM70" i="95"/>
  <c r="CI70" i="95" s="1"/>
  <c r="BL72" i="95"/>
  <c r="CH72" i="95" s="1"/>
  <c r="BJ73" i="95"/>
  <c r="CI73" i="95" s="1"/>
  <c r="BY73" i="95"/>
  <c r="CO73" i="95" s="1"/>
  <c r="BA74" i="95"/>
  <c r="CC74" i="95" s="1"/>
  <c r="AH28" i="95"/>
  <c r="AJ30" i="95"/>
  <c r="AH31" i="95"/>
  <c r="AH34" i="95"/>
  <c r="BE60" i="95"/>
  <c r="CG60" i="95" s="1"/>
  <c r="CO62" i="95"/>
  <c r="BM63" i="95"/>
  <c r="CI63" i="95" s="1"/>
  <c r="BF64" i="95"/>
  <c r="CE64" i="95" s="1"/>
  <c r="BA66" i="95"/>
  <c r="CC66" i="95" s="1"/>
  <c r="BH68" i="95"/>
  <c r="CG68" i="95" s="1"/>
  <c r="BX68" i="95"/>
  <c r="CN68" i="95" s="1"/>
  <c r="AW70" i="95"/>
  <c r="CB70" i="95" s="1"/>
  <c r="BO70" i="95"/>
  <c r="CK70" i="95" s="1"/>
  <c r="AW72" i="95"/>
  <c r="CB72" i="95" s="1"/>
  <c r="BM72" i="95"/>
  <c r="CI72" i="95" s="1"/>
  <c r="BR75" i="95"/>
  <c r="CK75" i="95" s="1"/>
  <c r="AF41" i="95"/>
  <c r="BJ61" i="95"/>
  <c r="CI61" i="95" s="1"/>
  <c r="BN63" i="95"/>
  <c r="CJ63" i="95" s="1"/>
  <c r="AW64" i="95"/>
  <c r="CB64" i="95" s="1"/>
  <c r="BS65" i="95"/>
  <c r="CL65" i="95" s="1"/>
  <c r="BZ66" i="95"/>
  <c r="CP66" i="95" s="1"/>
  <c r="AX70" i="95"/>
  <c r="CC70" i="95" s="1"/>
  <c r="BU70" i="95"/>
  <c r="CN70" i="95" s="1"/>
  <c r="BL73" i="95"/>
  <c r="CH73" i="95" s="1"/>
  <c r="AZ75" i="95"/>
  <c r="CB75" i="95" s="1"/>
  <c r="AI34" i="95"/>
  <c r="AH44" i="95"/>
  <c r="AI49" i="95"/>
  <c r="BK59" i="95"/>
  <c r="CJ59" i="95" s="1"/>
  <c r="AY62" i="95"/>
  <c r="CD62" i="95" s="1"/>
  <c r="BW62" i="95"/>
  <c r="CP62" i="95" s="1"/>
  <c r="BT65" i="95"/>
  <c r="CM65" i="95" s="1"/>
  <c r="BI66" i="95"/>
  <c r="CH66" i="95" s="1"/>
  <c r="BJ67" i="95"/>
  <c r="CI67" i="95" s="1"/>
  <c r="BN68" i="95"/>
  <c r="CJ68" i="95" s="1"/>
  <c r="BT72" i="95"/>
  <c r="CM72" i="95" s="1"/>
  <c r="BJ74" i="95"/>
  <c r="CI74" i="95" s="1"/>
  <c r="BY75" i="95"/>
  <c r="CO75" i="95" s="1"/>
  <c r="AC31" i="94"/>
  <c r="BE56" i="94"/>
  <c r="BH56" i="94"/>
  <c r="AC23" i="94"/>
  <c r="AC24" i="94"/>
  <c r="AC37" i="94"/>
  <c r="Z12" i="94"/>
  <c r="AB13" i="94"/>
  <c r="AC25" i="94"/>
  <c r="BI53" i="94"/>
  <c r="BV53" i="94" s="1"/>
  <c r="BG54" i="94"/>
  <c r="BW54" i="94" s="1"/>
  <c r="AN57" i="94"/>
  <c r="BM57" i="94" s="1"/>
  <c r="BG57" i="94"/>
  <c r="BW57" i="94" s="1"/>
  <c r="AR58" i="94"/>
  <c r="BN58" i="94" s="1"/>
  <c r="BH58" i="94"/>
  <c r="BU58" i="94" s="1"/>
  <c r="AM60" i="94"/>
  <c r="BL60" i="94" s="1"/>
  <c r="AV62" i="94"/>
  <c r="BO62" i="94" s="1"/>
  <c r="AR63" i="94"/>
  <c r="BN63" i="94" s="1"/>
  <c r="AP64" i="94"/>
  <c r="BL64" i="94" s="1"/>
  <c r="BF64" i="94"/>
  <c r="BV64" i="94" s="1"/>
  <c r="BB65" i="94"/>
  <c r="BR65" i="94" s="1"/>
  <c r="BH66" i="94"/>
  <c r="BU66" i="94" s="1"/>
  <c r="AS68" i="94"/>
  <c r="BO68" i="94" s="1"/>
  <c r="AZ55" i="94"/>
  <c r="BS55" i="94" s="1"/>
  <c r="AO57" i="94"/>
  <c r="BN57" i="94" s="1"/>
  <c r="AS58" i="94"/>
  <c r="BO58" i="94" s="1"/>
  <c r="AN60" i="94"/>
  <c r="BM60" i="94" s="1"/>
  <c r="AY62" i="94"/>
  <c r="BR62" i="94" s="1"/>
  <c r="AT63" i="94"/>
  <c r="BP63" i="94" s="1"/>
  <c r="BG64" i="94"/>
  <c r="BW64" i="94" s="1"/>
  <c r="AS66" i="94"/>
  <c r="BO66" i="94" s="1"/>
  <c r="AZ67" i="94"/>
  <c r="BS67" i="94" s="1"/>
  <c r="AU68" i="94"/>
  <c r="BQ68" i="94" s="1"/>
  <c r="AR69" i="94"/>
  <c r="BN69" i="94" s="1"/>
  <c r="Z28" i="94"/>
  <c r="Z30" i="94"/>
  <c r="AZ53" i="94"/>
  <c r="BS53" i="94" s="1"/>
  <c r="AS54" i="94"/>
  <c r="BO54" i="94" s="1"/>
  <c r="AM55" i="94"/>
  <c r="BL55" i="94" s="1"/>
  <c r="BF55" i="94"/>
  <c r="BV55" i="94" s="1"/>
  <c r="AR56" i="94"/>
  <c r="BN56" i="94" s="1"/>
  <c r="BD56" i="94"/>
  <c r="BT56" i="94" s="1"/>
  <c r="AY59" i="94"/>
  <c r="BR59" i="94" s="1"/>
  <c r="BG60" i="94"/>
  <c r="BW60" i="94" s="1"/>
  <c r="AQ65" i="94"/>
  <c r="BM65" i="94" s="1"/>
  <c r="AA12" i="94"/>
  <c r="Z13" i="94"/>
  <c r="AB14" i="94"/>
  <c r="AC27" i="94"/>
  <c r="Z33" i="94"/>
  <c r="Z35" i="94"/>
  <c r="AC36" i="94"/>
  <c r="Z39" i="94"/>
  <c r="Z41" i="94"/>
  <c r="Z43" i="94"/>
  <c r="AM53" i="94"/>
  <c r="BL53" i="94" s="1"/>
  <c r="BA53" i="94"/>
  <c r="BT53" i="94" s="1"/>
  <c r="AT54" i="94"/>
  <c r="BP54" i="94" s="1"/>
  <c r="AO55" i="94"/>
  <c r="BN55" i="94" s="1"/>
  <c r="BG55" i="94"/>
  <c r="BW55" i="94" s="1"/>
  <c r="AV57" i="94"/>
  <c r="BO57" i="94" s="1"/>
  <c r="BC59" i="94"/>
  <c r="BS59" i="94" s="1"/>
  <c r="AR60" i="94"/>
  <c r="BN60" i="94" s="1"/>
  <c r="BD62" i="94"/>
  <c r="BT62" i="94" s="1"/>
  <c r="AV63" i="94"/>
  <c r="BO63" i="94" s="1"/>
  <c r="AS64" i="94"/>
  <c r="BO64" i="94" s="1"/>
  <c r="AR65" i="94"/>
  <c r="BN65" i="94" s="1"/>
  <c r="AM66" i="94"/>
  <c r="BL66" i="94" s="1"/>
  <c r="AX66" i="94"/>
  <c r="BQ66" i="94" s="1"/>
  <c r="AY68" i="94"/>
  <c r="BR68" i="94" s="1"/>
  <c r="AZ69" i="94"/>
  <c r="BS69" i="94" s="1"/>
  <c r="AN53" i="94"/>
  <c r="BM53" i="94" s="1"/>
  <c r="AT56" i="94"/>
  <c r="BP56" i="94" s="1"/>
  <c r="BI56" i="94"/>
  <c r="BV56" i="94" s="1"/>
  <c r="AV60" i="94"/>
  <c r="BO60" i="94" s="1"/>
  <c r="AQ62" i="94"/>
  <c r="BM62" i="94" s="1"/>
  <c r="BF62" i="94"/>
  <c r="BV62" i="94" s="1"/>
  <c r="AY63" i="94"/>
  <c r="BR63" i="94" s="1"/>
  <c r="AU64" i="94"/>
  <c r="BQ64" i="94" s="1"/>
  <c r="AT65" i="94"/>
  <c r="BP65" i="94" s="1"/>
  <c r="AY66" i="94"/>
  <c r="BR66" i="94" s="1"/>
  <c r="BF68" i="94"/>
  <c r="BV68" i="94" s="1"/>
  <c r="BG68" i="94"/>
  <c r="BW68" i="94" s="1"/>
  <c r="AB12" i="94"/>
  <c r="AA13" i="94"/>
  <c r="Z14" i="94"/>
  <c r="Z27" i="94"/>
  <c r="AC28" i="94"/>
  <c r="U31" i="94"/>
  <c r="AB31" i="94" s="1"/>
  <c r="U33" i="94"/>
  <c r="AB33" i="94" s="1"/>
  <c r="V35" i="94"/>
  <c r="AB35" i="94" s="1"/>
  <c r="BH62" i="94"/>
  <c r="BU62" i="94" s="1"/>
  <c r="AY64" i="94"/>
  <c r="BR64" i="94" s="1"/>
  <c r="BF66" i="94"/>
  <c r="BV66" i="94" s="1"/>
  <c r="AR67" i="94"/>
  <c r="BN67" i="94" s="1"/>
  <c r="AM69" i="94"/>
  <c r="BL69" i="94" s="1"/>
  <c r="BD69" i="94"/>
  <c r="BT69" i="94" s="1"/>
  <c r="BM66" i="172"/>
  <c r="CI66" i="172" s="1"/>
  <c r="BL71" i="172"/>
  <c r="CH71" i="172" s="1"/>
  <c r="U12" i="172"/>
  <c r="AE12" i="172" s="1"/>
  <c r="W25" i="172"/>
  <c r="AD27" i="172"/>
  <c r="W40" i="172"/>
  <c r="AF40" i="172" s="1"/>
  <c r="AB41" i="172"/>
  <c r="AH41" i="172" s="1"/>
  <c r="X51" i="172"/>
  <c r="AF51" i="172" s="1"/>
  <c r="BK67" i="172"/>
  <c r="CG67" i="172" s="1"/>
  <c r="BO71" i="172"/>
  <c r="CK71" i="172" s="1"/>
  <c r="BH74" i="172"/>
  <c r="CG74" i="172" s="1"/>
  <c r="BU78" i="172"/>
  <c r="CN78" i="172" s="1"/>
  <c r="Z12" i="172"/>
  <c r="AG12" i="172" s="1"/>
  <c r="S23" i="172"/>
  <c r="AD23" i="172" s="1"/>
  <c r="U24" i="172"/>
  <c r="AE24" i="172" s="1"/>
  <c r="AB40" i="172"/>
  <c r="AH40" i="172" s="1"/>
  <c r="BQ67" i="172"/>
  <c r="CJ67" i="172" s="1"/>
  <c r="AX68" i="172"/>
  <c r="CC68" i="172" s="1"/>
  <c r="BM69" i="172"/>
  <c r="CI69" i="172" s="1"/>
  <c r="BQ71" i="172"/>
  <c r="CJ71" i="172" s="1"/>
  <c r="AY72" i="172"/>
  <c r="CA72" i="172" s="1"/>
  <c r="BM74" i="172"/>
  <c r="CI74" i="172" s="1"/>
  <c r="BV78" i="172"/>
  <c r="CO78" i="172" s="1"/>
  <c r="BE79" i="172"/>
  <c r="CD79" i="172" s="1"/>
  <c r="BO68" i="172"/>
  <c r="CK68" i="172" s="1"/>
  <c r="BQ70" i="172"/>
  <c r="CJ70" i="172" s="1"/>
  <c r="AA26" i="172"/>
  <c r="AH26" i="172" s="1"/>
  <c r="W41" i="172"/>
  <c r="AF41" i="172" s="1"/>
  <c r="AB48" i="172"/>
  <c r="AH48" i="172" s="1"/>
  <c r="BI78" i="172"/>
  <c r="CH78" i="172" s="1"/>
  <c r="Y23" i="172"/>
  <c r="AG23" i="172" s="1"/>
  <c r="T31" i="172"/>
  <c r="AD31" i="172" s="1"/>
  <c r="S33" i="172"/>
  <c r="AD33" i="172" s="1"/>
  <c r="W34" i="172"/>
  <c r="AF34" i="172" s="1"/>
  <c r="S38" i="172"/>
  <c r="AD38" i="172" s="1"/>
  <c r="V50" i="172"/>
  <c r="AE50" i="172" s="1"/>
  <c r="BS69" i="172"/>
  <c r="CL69" i="172" s="1"/>
  <c r="AW70" i="172"/>
  <c r="CB70" i="172" s="1"/>
  <c r="BE72" i="172"/>
  <c r="CD72" i="172" s="1"/>
  <c r="BN74" i="172"/>
  <c r="CJ74" i="172" s="1"/>
  <c r="AV75" i="172"/>
  <c r="CA75" i="172" s="1"/>
  <c r="BY79" i="172"/>
  <c r="CO79" i="172" s="1"/>
  <c r="AW80" i="172"/>
  <c r="CB80" i="172" s="1"/>
  <c r="AF25" i="172"/>
  <c r="AB13" i="172"/>
  <c r="AH13" i="172" s="1"/>
  <c r="U32" i="172"/>
  <c r="AE32" i="172" s="1"/>
  <c r="AW63" i="172"/>
  <c r="CB63" i="172" s="1"/>
  <c r="BC68" i="172"/>
  <c r="BG72" i="172"/>
  <c r="CF72" i="172" s="1"/>
  <c r="BB75" i="172"/>
  <c r="CD75" i="172" s="1"/>
  <c r="Y13" i="172"/>
  <c r="AG13" i="172" s="1"/>
  <c r="Y26" i="172"/>
  <c r="AG26" i="172" s="1"/>
  <c r="W28" i="172"/>
  <c r="AF28" i="172" s="1"/>
  <c r="AB35" i="172"/>
  <c r="AH35" i="172" s="1"/>
  <c r="Z40" i="172"/>
  <c r="AG40" i="172" s="1"/>
  <c r="U42" i="172"/>
  <c r="AE42" i="172" s="1"/>
  <c r="W48" i="172"/>
  <c r="AF48" i="172" s="1"/>
  <c r="BQ63" i="172"/>
  <c r="CJ63" i="172" s="1"/>
  <c r="BP64" i="172"/>
  <c r="CL64" i="172" s="1"/>
  <c r="BN66" i="172"/>
  <c r="CJ66" i="172" s="1"/>
  <c r="BM67" i="172"/>
  <c r="CI67" i="172" s="1"/>
  <c r="BP68" i="172"/>
  <c r="BQ69" i="172"/>
  <c r="CJ69" i="172" s="1"/>
  <c r="BU70" i="172"/>
  <c r="CN70" i="172" s="1"/>
  <c r="BM71" i="172"/>
  <c r="CI71" i="172" s="1"/>
  <c r="BI74" i="172"/>
  <c r="CH74" i="172" s="1"/>
  <c r="BG75" i="172"/>
  <c r="CF75" i="172" s="1"/>
  <c r="BY76" i="172"/>
  <c r="CO76" i="172" s="1"/>
  <c r="AV77" i="172"/>
  <c r="CA77" i="172" s="1"/>
  <c r="BG78" i="172"/>
  <c r="CF78" i="172" s="1"/>
  <c r="BI79" i="172"/>
  <c r="CH79" i="172" s="1"/>
  <c r="BT81" i="172"/>
  <c r="CM81" i="172" s="1"/>
  <c r="BR63" i="172"/>
  <c r="CK63" i="172" s="1"/>
  <c r="BT64" i="172"/>
  <c r="CM64" i="172" s="1"/>
  <c r="BU66" i="172"/>
  <c r="CN66" i="172" s="1"/>
  <c r="BS79" i="172"/>
  <c r="CL79" i="172" s="1"/>
  <c r="BU81" i="172"/>
  <c r="CN81" i="172" s="1"/>
  <c r="BT63" i="172"/>
  <c r="CM63" i="172" s="1"/>
  <c r="BU64" i="172"/>
  <c r="CN64" i="172" s="1"/>
  <c r="BR65" i="172"/>
  <c r="CK65" i="172" s="1"/>
  <c r="BV66" i="172"/>
  <c r="CO66" i="172" s="1"/>
  <c r="BU67" i="172"/>
  <c r="CN67" i="172" s="1"/>
  <c r="BX68" i="172"/>
  <c r="CN68" i="172" s="1"/>
  <c r="BY69" i="172"/>
  <c r="CO69" i="172" s="1"/>
  <c r="BS75" i="172"/>
  <c r="CL75" i="172" s="1"/>
  <c r="W12" i="172"/>
  <c r="AF12" i="172" s="1"/>
  <c r="Y14" i="172"/>
  <c r="AG14" i="172" s="1"/>
  <c r="AB30" i="172"/>
  <c r="AH30" i="172" s="1"/>
  <c r="AB37" i="172"/>
  <c r="AH37" i="172" s="1"/>
  <c r="U52" i="172"/>
  <c r="AE52" i="172" s="1"/>
  <c r="Y53" i="172"/>
  <c r="AG53" i="172" s="1"/>
  <c r="BU63" i="172"/>
  <c r="CN63" i="172" s="1"/>
  <c r="BV64" i="172"/>
  <c r="CO64" i="172" s="1"/>
  <c r="BY67" i="172"/>
  <c r="CO67" i="172" s="1"/>
  <c r="BC72" i="172"/>
  <c r="CE72" i="172" s="1"/>
  <c r="BY73" i="172"/>
  <c r="CO73" i="172" s="1"/>
  <c r="BV74" i="172"/>
  <c r="CO74" i="172" s="1"/>
  <c r="BT75" i="172"/>
  <c r="CM75" i="172" s="1"/>
  <c r="AB14" i="172"/>
  <c r="AH14" i="172" s="1"/>
  <c r="S25" i="172"/>
  <c r="AD25" i="172" s="1"/>
  <c r="AA32" i="172"/>
  <c r="AH32" i="172" s="1"/>
  <c r="Z44" i="172"/>
  <c r="AG44" i="172" s="1"/>
  <c r="S48" i="172"/>
  <c r="AD48" i="172" s="1"/>
  <c r="Y51" i="172"/>
  <c r="AG51" i="172" s="1"/>
  <c r="BB71" i="172"/>
  <c r="CD71" i="172" s="1"/>
  <c r="BX74" i="172"/>
  <c r="CN74" i="172" s="1"/>
  <c r="BU75" i="172"/>
  <c r="CN75" i="172" s="1"/>
  <c r="BG76" i="172"/>
  <c r="CF76" i="172" s="1"/>
  <c r="BJ77" i="172"/>
  <c r="CI77" i="172" s="1"/>
  <c r="BW78" i="172"/>
  <c r="CM78" i="172" s="1"/>
  <c r="BN80" i="172"/>
  <c r="CJ80" i="172" s="1"/>
  <c r="BO64" i="172"/>
  <c r="CK64" i="172" s="1"/>
  <c r="U13" i="172"/>
  <c r="AE13" i="172" s="1"/>
  <c r="AA23" i="172"/>
  <c r="AH23" i="172" s="1"/>
  <c r="AA33" i="172"/>
  <c r="AH33" i="172" s="1"/>
  <c r="Y34" i="172"/>
  <c r="AG34" i="172" s="1"/>
  <c r="S35" i="172"/>
  <c r="AD35" i="172" s="1"/>
  <c r="AA44" i="172"/>
  <c r="AH44" i="172" s="1"/>
  <c r="U47" i="172"/>
  <c r="AE47" i="172" s="1"/>
  <c r="Z50" i="172"/>
  <c r="AG50" i="172" s="1"/>
  <c r="AX63" i="172"/>
  <c r="CC63" i="172" s="1"/>
  <c r="AX64" i="172"/>
  <c r="CC64" i="172" s="1"/>
  <c r="BG66" i="172"/>
  <c r="CF66" i="172" s="1"/>
  <c r="BI67" i="172"/>
  <c r="CH67" i="172" s="1"/>
  <c r="BD71" i="172"/>
  <c r="CF71" i="172" s="1"/>
  <c r="BS77" i="172"/>
  <c r="CL77" i="172" s="1"/>
  <c r="AW79" i="172"/>
  <c r="CB79" i="172" s="1"/>
  <c r="BV80" i="172"/>
  <c r="CO80" i="172" s="1"/>
  <c r="AW81" i="172"/>
  <c r="CB81" i="172" s="1"/>
  <c r="AB24" i="172"/>
  <c r="AH24" i="172" s="1"/>
  <c r="U25" i="172"/>
  <c r="AE25" i="172" s="1"/>
  <c r="BD64" i="172"/>
  <c r="CF64" i="172" s="1"/>
  <c r="AW65" i="172"/>
  <c r="CB65" i="172" s="1"/>
  <c r="BH66" i="172"/>
  <c r="CG66" i="172" s="1"/>
  <c r="BG68" i="172"/>
  <c r="CF68" i="172" s="1"/>
  <c r="BK69" i="172"/>
  <c r="CG69" i="172" s="1"/>
  <c r="BG70" i="172"/>
  <c r="CF70" i="172" s="1"/>
  <c r="BP72" i="172"/>
  <c r="CL72" i="172" s="1"/>
  <c r="BG74" i="172"/>
  <c r="CF74" i="172" s="1"/>
  <c r="BI76" i="172"/>
  <c r="CH76" i="172" s="1"/>
  <c r="BU77" i="172"/>
  <c r="CN77" i="172" s="1"/>
  <c r="BE78" i="172"/>
  <c r="CD78" i="172" s="1"/>
  <c r="BC79" i="172"/>
  <c r="CE79" i="172" s="1"/>
  <c r="BB81" i="172"/>
  <c r="CD81" i="172" s="1"/>
  <c r="W37" i="172"/>
  <c r="AF37" i="172" s="1"/>
  <c r="BH63" i="172"/>
  <c r="CG63" i="172" s="1"/>
  <c r="BA66" i="172"/>
  <c r="CC66" i="172" s="1"/>
  <c r="BA67" i="172"/>
  <c r="CC67" i="172" s="1"/>
  <c r="BJ78" i="172"/>
  <c r="BM78" i="172"/>
  <c r="X26" i="172"/>
  <c r="AF26" i="172" s="1"/>
  <c r="Y27" i="172"/>
  <c r="AG27" i="172" s="1"/>
  <c r="U31" i="172"/>
  <c r="AE31" i="172" s="1"/>
  <c r="W50" i="172"/>
  <c r="AF50" i="172" s="1"/>
  <c r="AV63" i="172"/>
  <c r="CA63" i="172" s="1"/>
  <c r="AW64" i="172"/>
  <c r="CB64" i="172" s="1"/>
  <c r="AV65" i="172"/>
  <c r="CA65" i="172" s="1"/>
  <c r="BQ65" i="172"/>
  <c r="CJ65" i="172" s="1"/>
  <c r="AW68" i="172"/>
  <c r="CB68" i="172" s="1"/>
  <c r="BD69" i="172"/>
  <c r="CF69" i="172" s="1"/>
  <c r="BH70" i="172"/>
  <c r="BK70" i="172"/>
  <c r="BY70" i="172"/>
  <c r="BV70" i="172"/>
  <c r="AZ73" i="172"/>
  <c r="AW73" i="172"/>
  <c r="AX74" i="172"/>
  <c r="BA74" i="172"/>
  <c r="BR74" i="172"/>
  <c r="BO74" i="172"/>
  <c r="AZ78" i="172"/>
  <c r="AW78" i="172"/>
  <c r="BU80" i="172"/>
  <c r="CN80" i="172" s="1"/>
  <c r="AB12" i="172"/>
  <c r="AH12" i="172" s="1"/>
  <c r="Y31" i="172"/>
  <c r="AG31" i="172" s="1"/>
  <c r="BS63" i="172"/>
  <c r="CL63" i="172" s="1"/>
  <c r="BE64" i="172"/>
  <c r="CD64" i="172" s="1"/>
  <c r="AV71" i="172"/>
  <c r="CA71" i="172" s="1"/>
  <c r="BO72" i="172"/>
  <c r="CK72" i="172" s="1"/>
  <c r="BQ73" i="172"/>
  <c r="CJ73" i="172" s="1"/>
  <c r="AZ76" i="172"/>
  <c r="AW76" i="172"/>
  <c r="BQ77" i="172"/>
  <c r="CJ77" i="172" s="1"/>
  <c r="BF69" i="172"/>
  <c r="BC69" i="172"/>
  <c r="BL70" i="172"/>
  <c r="BI70" i="172"/>
  <c r="W24" i="172"/>
  <c r="AF24" i="172" s="1"/>
  <c r="S37" i="172"/>
  <c r="AD37" i="172" s="1"/>
  <c r="Y39" i="172"/>
  <c r="AG39" i="172" s="1"/>
  <c r="T40" i="172"/>
  <c r="AD40" i="172" s="1"/>
  <c r="S41" i="172"/>
  <c r="Y43" i="172"/>
  <c r="AG43" i="172" s="1"/>
  <c r="U44" i="172"/>
  <c r="AE44" i="172" s="1"/>
  <c r="S50" i="172"/>
  <c r="AD50" i="172" s="1"/>
  <c r="BF64" i="172"/>
  <c r="CE64" i="172" s="1"/>
  <c r="CL68" i="172"/>
  <c r="BS73" i="172"/>
  <c r="CL73" i="172" s="1"/>
  <c r="BA76" i="172"/>
  <c r="AX76" i="172"/>
  <c r="BR77" i="172"/>
  <c r="CK77" i="172" s="1"/>
  <c r="BG79" i="172"/>
  <c r="BD79" i="172"/>
  <c r="BL80" i="172"/>
  <c r="BI80" i="172"/>
  <c r="AX81" i="172"/>
  <c r="BA81" i="172"/>
  <c r="BR81" i="172"/>
  <c r="CK81" i="172" s="1"/>
  <c r="AX79" i="172"/>
  <c r="BA79" i="172"/>
  <c r="BO79" i="172"/>
  <c r="BR79" i="172"/>
  <c r="BN72" i="172"/>
  <c r="CJ72" i="172" s="1"/>
  <c r="BM73" i="172"/>
  <c r="CI73" i="172" s="1"/>
  <c r="BS78" i="172"/>
  <c r="BP78" i="172"/>
  <c r="BD80" i="172"/>
  <c r="BG80" i="172"/>
  <c r="AY81" i="172"/>
  <c r="AV81" i="172"/>
  <c r="BM81" i="172"/>
  <c r="BJ81" i="172"/>
  <c r="S12" i="172"/>
  <c r="AD12" i="172" s="1"/>
  <c r="T14" i="172"/>
  <c r="AD14" i="172" s="1"/>
  <c r="AB25" i="172"/>
  <c r="AH25" i="172" s="1"/>
  <c r="S26" i="172"/>
  <c r="AD26" i="172" s="1"/>
  <c r="U27" i="172"/>
  <c r="AE27" i="172" s="1"/>
  <c r="AA29" i="172"/>
  <c r="AH29" i="172" s="1"/>
  <c r="V30" i="172"/>
  <c r="AE30" i="172" s="1"/>
  <c r="S32" i="172"/>
  <c r="AD32" i="172" s="1"/>
  <c r="W33" i="172"/>
  <c r="AF33" i="172" s="1"/>
  <c r="U35" i="172"/>
  <c r="AE35" i="172" s="1"/>
  <c r="Z38" i="172"/>
  <c r="AG38" i="172" s="1"/>
  <c r="U40" i="172"/>
  <c r="AE40" i="172" s="1"/>
  <c r="Z42" i="172"/>
  <c r="AG42" i="172" s="1"/>
  <c r="Y49" i="172"/>
  <c r="AG49" i="172" s="1"/>
  <c r="BB65" i="172"/>
  <c r="CD65" i="172" s="1"/>
  <c r="BO66" i="172"/>
  <c r="CK66" i="172" s="1"/>
  <c r="CE68" i="172"/>
  <c r="BI68" i="172"/>
  <c r="CH68" i="172" s="1"/>
  <c r="BM70" i="172"/>
  <c r="CI70" i="172" s="1"/>
  <c r="BL72" i="172"/>
  <c r="BI72" i="172"/>
  <c r="BL77" i="172"/>
  <c r="BI77" i="172"/>
  <c r="BP81" i="172"/>
  <c r="BS81" i="172"/>
  <c r="BX69" i="172"/>
  <c r="BU69" i="172"/>
  <c r="AZ75" i="172"/>
  <c r="AW75" i="172"/>
  <c r="V14" i="172"/>
  <c r="AE14" i="172" s="1"/>
  <c r="W35" i="172"/>
  <c r="AF35" i="172" s="1"/>
  <c r="V37" i="172"/>
  <c r="AE37" i="172" s="1"/>
  <c r="AA39" i="172"/>
  <c r="AH39" i="172" s="1"/>
  <c r="V41" i="172"/>
  <c r="AE41" i="172" s="1"/>
  <c r="AA43" i="172"/>
  <c r="AH43" i="172" s="1"/>
  <c r="W44" i="172"/>
  <c r="AF44" i="172" s="1"/>
  <c r="AA45" i="172"/>
  <c r="AH45" i="172" s="1"/>
  <c r="Y48" i="172"/>
  <c r="AG48" i="172" s="1"/>
  <c r="BE63" i="172"/>
  <c r="CD63" i="172" s="1"/>
  <c r="BH64" i="172"/>
  <c r="CG64" i="172" s="1"/>
  <c r="BR67" i="172"/>
  <c r="CK67" i="172" s="1"/>
  <c r="BA69" i="172"/>
  <c r="CC69" i="172" s="1"/>
  <c r="BW69" i="172"/>
  <c r="CM69" i="172" s="1"/>
  <c r="BJ72" i="172"/>
  <c r="BM72" i="172"/>
  <c r="BA72" i="172"/>
  <c r="CC72" i="172" s="1"/>
  <c r="BA73" i="172"/>
  <c r="CC73" i="172" s="1"/>
  <c r="BQ75" i="172"/>
  <c r="CJ75" i="172" s="1"/>
  <c r="BT76" i="172"/>
  <c r="BW76" i="172"/>
  <c r="AW77" i="172"/>
  <c r="CB77" i="172" s="1"/>
  <c r="AX78" i="172"/>
  <c r="CC78" i="172" s="1"/>
  <c r="BM80" i="172"/>
  <c r="CI80" i="172" s="1"/>
  <c r="BC70" i="172"/>
  <c r="CE70" i="172" s="1"/>
  <c r="BC71" i="172"/>
  <c r="CE71" i="172" s="1"/>
  <c r="BS71" i="172"/>
  <c r="CL71" i="172" s="1"/>
  <c r="BV72" i="172"/>
  <c r="CO72" i="172" s="1"/>
  <c r="BI73" i="172"/>
  <c r="CH73" i="172" s="1"/>
  <c r="BI75" i="172"/>
  <c r="CH75" i="172" s="1"/>
  <c r="BU76" i="172"/>
  <c r="CN76" i="172" s="1"/>
  <c r="BC77" i="172"/>
  <c r="CE77" i="172" s="1"/>
  <c r="BT77" i="172"/>
  <c r="CM77" i="172" s="1"/>
  <c r="BH78" i="172"/>
  <c r="CG78" i="172" s="1"/>
  <c r="BK79" i="172"/>
  <c r="CG79" i="172" s="1"/>
  <c r="BA80" i="172"/>
  <c r="CC80" i="172" s="1"/>
  <c r="BW80" i="172"/>
  <c r="CM80" i="172" s="1"/>
  <c r="BY75" i="172"/>
  <c r="CO75" i="172" s="1"/>
  <c r="BK73" i="172"/>
  <c r="CG73" i="172" s="1"/>
  <c r="BK75" i="172"/>
  <c r="CG75" i="172" s="1"/>
  <c r="BQ79" i="172"/>
  <c r="CJ79" i="172" s="1"/>
  <c r="BH80" i="172"/>
  <c r="CG80" i="172" s="1"/>
  <c r="BQ81" i="172"/>
  <c r="CJ81" i="172" s="1"/>
  <c r="BW69" i="19"/>
  <c r="CP69" i="19" s="1"/>
  <c r="AJ26" i="19"/>
  <c r="BS62" i="19"/>
  <c r="CL62" i="19" s="1"/>
  <c r="BK64" i="19"/>
  <c r="CJ64" i="19" s="1"/>
  <c r="BW67" i="19"/>
  <c r="CP67" i="19" s="1"/>
  <c r="BX69" i="19"/>
  <c r="CN69" i="19" s="1"/>
  <c r="BR73" i="19"/>
  <c r="CK73" i="19" s="1"/>
  <c r="AH27" i="19"/>
  <c r="AF34" i="19"/>
  <c r="AJ34" i="19"/>
  <c r="AI36" i="19"/>
  <c r="AF43" i="19"/>
  <c r="AF47" i="19"/>
  <c r="AJ47" i="19"/>
  <c r="AF49" i="19"/>
  <c r="AJ49" i="19"/>
  <c r="BT59" i="19"/>
  <c r="CM59" i="19" s="1"/>
  <c r="AX60" i="19"/>
  <c r="CC60" i="19" s="1"/>
  <c r="BU62" i="19"/>
  <c r="CN62" i="19" s="1"/>
  <c r="BM64" i="19"/>
  <c r="CI64" i="19" s="1"/>
  <c r="BK65" i="19"/>
  <c r="CJ65" i="19" s="1"/>
  <c r="AX67" i="19"/>
  <c r="CC67" i="19" s="1"/>
  <c r="BV68" i="19"/>
  <c r="CO68" i="19" s="1"/>
  <c r="BD69" i="19"/>
  <c r="CF69" i="19" s="1"/>
  <c r="BD70" i="19"/>
  <c r="CF70" i="19" s="1"/>
  <c r="BS73" i="19"/>
  <c r="CL73" i="19" s="1"/>
  <c r="AJ28" i="19"/>
  <c r="AH31" i="19"/>
  <c r="AI38" i="19"/>
  <c r="BB60" i="19"/>
  <c r="CD60" i="19" s="1"/>
  <c r="AX61" i="19"/>
  <c r="CC61" i="19" s="1"/>
  <c r="AX63" i="19"/>
  <c r="CC63" i="19" s="1"/>
  <c r="BR64" i="19"/>
  <c r="CK64" i="19" s="1"/>
  <c r="BL65" i="19"/>
  <c r="CH65" i="19" s="1"/>
  <c r="BH67" i="19"/>
  <c r="CG67" i="19" s="1"/>
  <c r="BZ68" i="19"/>
  <c r="CP68" i="19" s="1"/>
  <c r="BE69" i="19"/>
  <c r="CG69" i="19" s="1"/>
  <c r="BF70" i="19"/>
  <c r="CE70" i="19" s="1"/>
  <c r="BB71" i="19"/>
  <c r="CD71" i="19" s="1"/>
  <c r="BS74" i="19"/>
  <c r="CL74" i="19" s="1"/>
  <c r="BU71" i="19"/>
  <c r="CN71" i="19" s="1"/>
  <c r="AH29" i="19"/>
  <c r="AX59" i="19"/>
  <c r="CC59" i="19" s="1"/>
  <c r="BF60" i="19"/>
  <c r="CE60" i="19" s="1"/>
  <c r="BB63" i="19"/>
  <c r="CD63" i="19" s="1"/>
  <c r="BQ65" i="19"/>
  <c r="CM65" i="19" s="1"/>
  <c r="BI67" i="19"/>
  <c r="CH67" i="19" s="1"/>
  <c r="BC71" i="19"/>
  <c r="CE71" i="19" s="1"/>
  <c r="BT74" i="19"/>
  <c r="CM74" i="19" s="1"/>
  <c r="AZ75" i="19"/>
  <c r="CB75" i="19" s="1"/>
  <c r="AH13" i="19"/>
  <c r="AH34" i="19"/>
  <c r="AH41" i="19"/>
  <c r="AH43" i="19"/>
  <c r="BP60" i="19"/>
  <c r="CL60" i="19" s="1"/>
  <c r="AW62" i="19"/>
  <c r="CB62" i="19" s="1"/>
  <c r="BO63" i="19"/>
  <c r="CK63" i="19" s="1"/>
  <c r="BI69" i="19"/>
  <c r="CH69" i="19" s="1"/>
  <c r="BX70" i="19"/>
  <c r="CN70" i="19" s="1"/>
  <c r="BD71" i="19"/>
  <c r="CF71" i="19" s="1"/>
  <c r="BY74" i="19"/>
  <c r="CO74" i="19" s="1"/>
  <c r="BB75" i="19"/>
  <c r="CD75" i="19" s="1"/>
  <c r="BA72" i="19"/>
  <c r="CC72" i="19" s="1"/>
  <c r="BF59" i="19"/>
  <c r="CE59" i="19" s="1"/>
  <c r="AY62" i="19"/>
  <c r="CD62" i="19" s="1"/>
  <c r="BS63" i="19"/>
  <c r="CL63" i="19" s="1"/>
  <c r="AH23" i="19"/>
  <c r="AH28" i="19"/>
  <c r="AH30" i="19"/>
  <c r="AF31" i="19"/>
  <c r="BT61" i="19"/>
  <c r="CM61" i="19" s="1"/>
  <c r="BT63" i="19"/>
  <c r="CM63" i="19" s="1"/>
  <c r="AY66" i="19"/>
  <c r="CD66" i="19" s="1"/>
  <c r="BV69" i="19"/>
  <c r="CO69" i="19" s="1"/>
  <c r="BT71" i="19"/>
  <c r="CM71" i="19" s="1"/>
  <c r="BB72" i="19"/>
  <c r="CD72" i="19" s="1"/>
  <c r="AW73" i="19"/>
  <c r="CB73" i="19" s="1"/>
  <c r="BS75" i="19"/>
  <c r="CL75" i="19" s="1"/>
  <c r="AX65" i="19"/>
  <c r="BA65" i="19"/>
  <c r="BO74" i="19"/>
  <c r="BR74" i="19"/>
  <c r="AG39" i="19"/>
  <c r="BV60" i="19"/>
  <c r="CO60" i="19" s="1"/>
  <c r="BN66" i="19"/>
  <c r="BK66" i="19"/>
  <c r="AZ66" i="19"/>
  <c r="CB66" i="19" s="1"/>
  <c r="AJ12" i="19"/>
  <c r="AJ38" i="19"/>
  <c r="BA62" i="19"/>
  <c r="AX62" i="19"/>
  <c r="BR66" i="19"/>
  <c r="BO66" i="19"/>
  <c r="BJ66" i="19"/>
  <c r="CI66" i="19" s="1"/>
  <c r="BS67" i="19"/>
  <c r="BP67" i="19"/>
  <c r="BK69" i="19"/>
  <c r="BN69" i="19"/>
  <c r="BD59" i="19"/>
  <c r="BG59" i="19"/>
  <c r="AG44" i="19"/>
  <c r="BG61" i="19"/>
  <c r="BD61" i="19"/>
  <c r="AI23" i="19"/>
  <c r="AI30" i="19"/>
  <c r="AH47" i="19"/>
  <c r="BR62" i="19"/>
  <c r="BO62" i="19"/>
  <c r="AJ23" i="19"/>
  <c r="AF24" i="19"/>
  <c r="AJ24" i="19"/>
  <c r="AF25" i="19"/>
  <c r="AJ25" i="19"/>
  <c r="AG26" i="19"/>
  <c r="T30" i="19"/>
  <c r="AF30" i="19" s="1"/>
  <c r="AG31" i="19"/>
  <c r="AJ33" i="19"/>
  <c r="AG43" i="19"/>
  <c r="AW59" i="19"/>
  <c r="CB59" i="19" s="1"/>
  <c r="AZ60" i="19"/>
  <c r="AW60" i="19"/>
  <c r="BZ61" i="19"/>
  <c r="BW61" i="19"/>
  <c r="BX65" i="19"/>
  <c r="BU65" i="19"/>
  <c r="BT67" i="19"/>
  <c r="BQ67" i="19"/>
  <c r="BO72" i="19"/>
  <c r="BR72" i="19"/>
  <c r="BV73" i="19"/>
  <c r="BY73" i="19"/>
  <c r="AH37" i="19"/>
  <c r="BP65" i="19"/>
  <c r="BS65" i="19"/>
  <c r="AF12" i="19"/>
  <c r="BU59" i="19"/>
  <c r="CN59" i="19" s="1"/>
  <c r="BE60" i="19"/>
  <c r="CG60" i="19" s="1"/>
  <c r="BV61" i="19"/>
  <c r="CO61" i="19" s="1"/>
  <c r="BQ62" i="19"/>
  <c r="BT62" i="19"/>
  <c r="BF62" i="19"/>
  <c r="CE62" i="19" s="1"/>
  <c r="BD67" i="19"/>
  <c r="BG67" i="19"/>
  <c r="BP72" i="19"/>
  <c r="BS72" i="19"/>
  <c r="BI73" i="19"/>
  <c r="BL73" i="19"/>
  <c r="BW73" i="19"/>
  <c r="BZ73" i="19"/>
  <c r="BM75" i="19"/>
  <c r="BJ75" i="19"/>
  <c r="AI24" i="19"/>
  <c r="AG25" i="19"/>
  <c r="AH26" i="19"/>
  <c r="AI29" i="19"/>
  <c r="AY61" i="19"/>
  <c r="CD61" i="19" s="1"/>
  <c r="BX61" i="19"/>
  <c r="CN61" i="19" s="1"/>
  <c r="BC63" i="19"/>
  <c r="CE63" i="19" s="1"/>
  <c r="AZ64" i="19"/>
  <c r="AW64" i="19"/>
  <c r="BF68" i="19"/>
  <c r="CE68" i="19" s="1"/>
  <c r="BH70" i="19"/>
  <c r="CG70" i="19" s="1"/>
  <c r="BN75" i="19"/>
  <c r="BK75" i="19"/>
  <c r="U26" i="19"/>
  <c r="AF26" i="19" s="1"/>
  <c r="AJ31" i="19"/>
  <c r="AH12" i="19"/>
  <c r="AJ13" i="19"/>
  <c r="AG14" i="19"/>
  <c r="AG23" i="19"/>
  <c r="AH25" i="19"/>
  <c r="AI27" i="19"/>
  <c r="AI28" i="19"/>
  <c r="AG33" i="19"/>
  <c r="AF36" i="19"/>
  <c r="AJ36" i="19"/>
  <c r="AJ39" i="19"/>
  <c r="AH40" i="19"/>
  <c r="AH42" i="19"/>
  <c r="AG48" i="19"/>
  <c r="AG49" i="19"/>
  <c r="BG60" i="19"/>
  <c r="CF60" i="19" s="1"/>
  <c r="BE61" i="19"/>
  <c r="CG61" i="19" s="1"/>
  <c r="BB64" i="19"/>
  <c r="CD64" i="19" s="1"/>
  <c r="BG68" i="19"/>
  <c r="CF68" i="19" s="1"/>
  <c r="BV70" i="19"/>
  <c r="CO70" i="19" s="1"/>
  <c r="BA74" i="19"/>
  <c r="CC74" i="19" s="1"/>
  <c r="AH14" i="19"/>
  <c r="AH48" i="19"/>
  <c r="AH49" i="19"/>
  <c r="BJ63" i="19"/>
  <c r="CI63" i="19" s="1"/>
  <c r="BP64" i="19"/>
  <c r="BS64" i="19"/>
  <c r="BH68" i="19"/>
  <c r="CG68" i="19" s="1"/>
  <c r="AW74" i="19"/>
  <c r="AZ74" i="19"/>
  <c r="BN74" i="19"/>
  <c r="BK74" i="19"/>
  <c r="BM70" i="19"/>
  <c r="CI70" i="19" s="1"/>
  <c r="BC72" i="19"/>
  <c r="CE72" i="19" s="1"/>
  <c r="BR65" i="19"/>
  <c r="CK65" i="19" s="1"/>
  <c r="BI68" i="19"/>
  <c r="CH68" i="19" s="1"/>
  <c r="AZ70" i="19"/>
  <c r="CB70" i="19" s="1"/>
  <c r="BN70" i="19"/>
  <c r="CJ70" i="19" s="1"/>
  <c r="BJ74" i="19"/>
  <c r="CI74" i="19" s="1"/>
  <c r="BI75" i="19"/>
  <c r="CH75" i="19" s="1"/>
  <c r="AF29" i="19"/>
  <c r="AG30" i="19"/>
  <c r="AH33" i="19"/>
  <c r="AG38" i="19"/>
  <c r="AI40" i="19"/>
  <c r="AI42" i="19"/>
  <c r="BO60" i="19"/>
  <c r="CK60" i="19" s="1"/>
  <c r="BN63" i="19"/>
  <c r="CJ63" i="19" s="1"/>
  <c r="AX68" i="19"/>
  <c r="CC68" i="19" s="1"/>
  <c r="BJ68" i="19"/>
  <c r="CI68" i="19" s="1"/>
  <c r="BO70" i="19"/>
  <c r="CK70" i="19" s="1"/>
  <c r="BM72" i="19"/>
  <c r="CI72" i="19" s="1"/>
  <c r="BA73" i="19"/>
  <c r="CC73" i="19" s="1"/>
  <c r="AZ68" i="19"/>
  <c r="CB68" i="19" s="1"/>
  <c r="BN68" i="19"/>
  <c r="CJ68" i="19" s="1"/>
  <c r="BP70" i="19"/>
  <c r="CL70" i="19" s="1"/>
  <c r="BN72" i="19"/>
  <c r="CJ72" i="19" s="1"/>
  <c r="BB73" i="19"/>
  <c r="CD73" i="19" s="1"/>
  <c r="AG28" i="19"/>
  <c r="AG29" i="19"/>
  <c r="AH36" i="19"/>
  <c r="AG37" i="19"/>
  <c r="AH38" i="19"/>
  <c r="AF40" i="19"/>
  <c r="AF46" i="19"/>
  <c r="AJ46" i="19"/>
  <c r="AF48" i="19"/>
  <c r="AJ48" i="19"/>
  <c r="BM69" i="19"/>
  <c r="CI69" i="19" s="1"/>
  <c r="BT70" i="19"/>
  <c r="CM70" i="19" s="1"/>
  <c r="BS71" i="19"/>
  <c r="CL71" i="19" s="1"/>
  <c r="AW72" i="19"/>
  <c r="CB72" i="19" s="1"/>
  <c r="BK73" i="19"/>
  <c r="CJ73" i="19" s="1"/>
  <c r="BQ75" i="19"/>
  <c r="CM75" i="19" s="1"/>
  <c r="BP68" i="19"/>
  <c r="CL68" i="19" s="1"/>
  <c r="AY69" i="19"/>
  <c r="CD69" i="19" s="1"/>
  <c r="BR75" i="19"/>
  <c r="CK75" i="19" s="1"/>
  <c r="AB38" i="172"/>
  <c r="AA38" i="172"/>
  <c r="AB42" i="172"/>
  <c r="AA42" i="172"/>
  <c r="BB66" i="172"/>
  <c r="BE66" i="172"/>
  <c r="BS66" i="172"/>
  <c r="BP66" i="172"/>
  <c r="BB67" i="172"/>
  <c r="CD67" i="172" s="1"/>
  <c r="BS67" i="172"/>
  <c r="CL67" i="172" s="1"/>
  <c r="Y52" i="172"/>
  <c r="Z52" i="172"/>
  <c r="X14" i="172"/>
  <c r="W14" i="172"/>
  <c r="Z24" i="172"/>
  <c r="Y24" i="172"/>
  <c r="BF65" i="172"/>
  <c r="BC65" i="172"/>
  <c r="BW65" i="172"/>
  <c r="BT65" i="172"/>
  <c r="BB74" i="172"/>
  <c r="BE74" i="172"/>
  <c r="BP74" i="172"/>
  <c r="BS74" i="172"/>
  <c r="X30" i="172"/>
  <c r="W30" i="172"/>
  <c r="S34" i="172"/>
  <c r="T34" i="172"/>
  <c r="U45" i="172"/>
  <c r="V45" i="172"/>
  <c r="BF73" i="172"/>
  <c r="BC73" i="172"/>
  <c r="BW73" i="172"/>
  <c r="BT73" i="172"/>
  <c r="BH71" i="172"/>
  <c r="BK71" i="172"/>
  <c r="BV71" i="172"/>
  <c r="BY71" i="172"/>
  <c r="V33" i="172"/>
  <c r="U33" i="172"/>
  <c r="BI64" i="172"/>
  <c r="CH64" i="172" s="1"/>
  <c r="T44" i="172"/>
  <c r="S44" i="172"/>
  <c r="W45" i="172"/>
  <c r="AF45" i="172" s="1"/>
  <c r="S13" i="172"/>
  <c r="AD13" i="172" s="1"/>
  <c r="S28" i="172"/>
  <c r="AD28" i="172" s="1"/>
  <c r="S30" i="172"/>
  <c r="T30" i="172"/>
  <c r="Y30" i="172"/>
  <c r="AG30" i="172" s="1"/>
  <c r="U34" i="172"/>
  <c r="AE34" i="172" s="1"/>
  <c r="W39" i="172"/>
  <c r="AF39" i="172" s="1"/>
  <c r="W43" i="172"/>
  <c r="AF43" i="172" s="1"/>
  <c r="Y45" i="172"/>
  <c r="AG45" i="172" s="1"/>
  <c r="Z47" i="172"/>
  <c r="AG47" i="172" s="1"/>
  <c r="AB49" i="172"/>
  <c r="AA49" i="172"/>
  <c r="W53" i="172"/>
  <c r="AF53" i="172" s="1"/>
  <c r="BQ64" i="172"/>
  <c r="CJ64" i="172" s="1"/>
  <c r="BM65" i="172"/>
  <c r="CI65" i="172" s="1"/>
  <c r="BO69" i="172"/>
  <c r="CK69" i="172" s="1"/>
  <c r="BT71" i="172"/>
  <c r="CM71" i="172" s="1"/>
  <c r="BO73" i="172"/>
  <c r="CK73" i="172" s="1"/>
  <c r="BH77" i="172"/>
  <c r="BK77" i="172"/>
  <c r="BV77" i="172"/>
  <c r="BY77" i="172"/>
  <c r="BI81" i="172"/>
  <c r="CH81" i="172" s="1"/>
  <c r="AY79" i="172"/>
  <c r="AV79" i="172"/>
  <c r="BM79" i="172"/>
  <c r="CI79" i="172" s="1"/>
  <c r="V23" i="172"/>
  <c r="U23" i="172"/>
  <c r="T39" i="172"/>
  <c r="S39" i="172"/>
  <c r="S43" i="172"/>
  <c r="T43" i="172"/>
  <c r="W47" i="172"/>
  <c r="X47" i="172"/>
  <c r="AA50" i="172"/>
  <c r="AH50" i="172" s="1"/>
  <c r="T53" i="172"/>
  <c r="S53" i="172"/>
  <c r="BF67" i="172"/>
  <c r="BC67" i="172"/>
  <c r="BT67" i="172"/>
  <c r="CM67" i="172" s="1"/>
  <c r="BO75" i="172"/>
  <c r="BR75" i="172"/>
  <c r="BA75" i="172"/>
  <c r="CC75" i="172" s="1"/>
  <c r="U39" i="172"/>
  <c r="V39" i="172"/>
  <c r="U43" i="172"/>
  <c r="V43" i="172"/>
  <c r="V53" i="172"/>
  <c r="U53" i="172"/>
  <c r="BD65" i="172"/>
  <c r="CF65" i="172" s="1"/>
  <c r="BF66" i="172"/>
  <c r="CE66" i="172" s="1"/>
  <c r="AV76" i="172"/>
  <c r="AY76" i="172"/>
  <c r="BJ76" i="172"/>
  <c r="BM76" i="172"/>
  <c r="X29" i="172"/>
  <c r="W29" i="172"/>
  <c r="AD41" i="172"/>
  <c r="AB47" i="172"/>
  <c r="AA47" i="172"/>
  <c r="T51" i="172"/>
  <c r="S51" i="172"/>
  <c r="BI63" i="172"/>
  <c r="CH63" i="172" s="1"/>
  <c r="BJ64" i="172"/>
  <c r="BM64" i="172"/>
  <c r="BX65" i="172"/>
  <c r="CN65" i="172" s="1"/>
  <c r="BE68" i="172"/>
  <c r="CD68" i="172" s="1"/>
  <c r="BR80" i="172"/>
  <c r="BO80" i="172"/>
  <c r="X49" i="172"/>
  <c r="W49" i="172"/>
  <c r="V51" i="172"/>
  <c r="U51" i="172"/>
  <c r="BJ63" i="172"/>
  <c r="CI63" i="172" s="1"/>
  <c r="BH65" i="172"/>
  <c r="CG65" i="172" s="1"/>
  <c r="BY65" i="172"/>
  <c r="CO65" i="172" s="1"/>
  <c r="BT68" i="172"/>
  <c r="BW68" i="172"/>
  <c r="BL69" i="172"/>
  <c r="CH69" i="172" s="1"/>
  <c r="AW72" i="172"/>
  <c r="AZ72" i="172"/>
  <c r="BB80" i="172"/>
  <c r="BE80" i="172"/>
  <c r="BS80" i="172"/>
  <c r="BP80" i="172"/>
  <c r="T24" i="172"/>
  <c r="S24" i="172"/>
  <c r="T52" i="172"/>
  <c r="S52" i="172"/>
  <c r="BL65" i="172"/>
  <c r="CH65" i="172" s="1"/>
  <c r="BL66" i="172"/>
  <c r="CH66" i="172" s="1"/>
  <c r="BW66" i="172"/>
  <c r="CM66" i="172" s="1"/>
  <c r="BF81" i="172"/>
  <c r="BC81" i="172"/>
  <c r="X23" i="172"/>
  <c r="AF23" i="172" s="1"/>
  <c r="T45" i="172"/>
  <c r="S45" i="172"/>
  <c r="U49" i="172"/>
  <c r="AE49" i="172" s="1"/>
  <c r="AB51" i="172"/>
  <c r="AA51" i="172"/>
  <c r="AA52" i="172"/>
  <c r="AH52" i="172" s="1"/>
  <c r="BX71" i="172"/>
  <c r="BU71" i="172"/>
  <c r="BT72" i="172"/>
  <c r="BW72" i="172"/>
  <c r="BH81" i="172"/>
  <c r="BK81" i="172"/>
  <c r="BV81" i="172"/>
  <c r="BY81" i="172"/>
  <c r="BH68" i="172"/>
  <c r="CG68" i="172" s="1"/>
  <c r="W13" i="172"/>
  <c r="AF13" i="172" s="1"/>
  <c r="AB53" i="172"/>
  <c r="AA53" i="172"/>
  <c r="BD67" i="172"/>
  <c r="CF67" i="172" s="1"/>
  <c r="BO70" i="172"/>
  <c r="CK70" i="172" s="1"/>
  <c r="BC75" i="172"/>
  <c r="CE75" i="172" s="1"/>
  <c r="BR76" i="172"/>
  <c r="BO76" i="172"/>
  <c r="BN76" i="172"/>
  <c r="CJ76" i="172" s="1"/>
  <c r="Y25" i="172"/>
  <c r="AG25" i="172" s="1"/>
  <c r="AB27" i="172"/>
  <c r="AH27" i="172" s="1"/>
  <c r="Y28" i="172"/>
  <c r="AG28" i="172" s="1"/>
  <c r="W32" i="172"/>
  <c r="AF32" i="172" s="1"/>
  <c r="Y37" i="172"/>
  <c r="AG37" i="172" s="1"/>
  <c r="Y41" i="172"/>
  <c r="AG41" i="172" s="1"/>
  <c r="T47" i="172"/>
  <c r="S47" i="172"/>
  <c r="BC63" i="172"/>
  <c r="CE63" i="172" s="1"/>
  <c r="BY63" i="172"/>
  <c r="CO63" i="172" s="1"/>
  <c r="AV67" i="172"/>
  <c r="CA67" i="172" s="1"/>
  <c r="AV68" i="172"/>
  <c r="AY68" i="172"/>
  <c r="BM68" i="172"/>
  <c r="CI68" i="172" s="1"/>
  <c r="BE70" i="172"/>
  <c r="CD70" i="172" s="1"/>
  <c r="BP70" i="172"/>
  <c r="CL70" i="172" s="1"/>
  <c r="BK72" i="172"/>
  <c r="CG72" i="172" s="1"/>
  <c r="BU73" i="172"/>
  <c r="CN73" i="172" s="1"/>
  <c r="BB76" i="172"/>
  <c r="BE76" i="172"/>
  <c r="AY78" i="172"/>
  <c r="CA78" i="172" s="1"/>
  <c r="BQ78" i="172"/>
  <c r="CJ78" i="172" s="1"/>
  <c r="BW79" i="172"/>
  <c r="BT79" i="172"/>
  <c r="AE29" i="172"/>
  <c r="T49" i="172"/>
  <c r="S49" i="172"/>
  <c r="BY68" i="172"/>
  <c r="CO68" i="172" s="1"/>
  <c r="BA71" i="172"/>
  <c r="CC71" i="172" s="1"/>
  <c r="AY73" i="172"/>
  <c r="CA73" i="172" s="1"/>
  <c r="BW74" i="172"/>
  <c r="CM74" i="172" s="1"/>
  <c r="BC76" i="172"/>
  <c r="CE76" i="172" s="1"/>
  <c r="BS76" i="172"/>
  <c r="CL76" i="172" s="1"/>
  <c r="BX79" i="172"/>
  <c r="BU79" i="172"/>
  <c r="AY80" i="172"/>
  <c r="CA80" i="172" s="1"/>
  <c r="AY70" i="172"/>
  <c r="CA70" i="172" s="1"/>
  <c r="CF77" i="172"/>
  <c r="BO78" i="172"/>
  <c r="CK78" i="172" s="1"/>
  <c r="BF80" i="172"/>
  <c r="CE80" i="172" s="1"/>
  <c r="BL60" i="19"/>
  <c r="BI60" i="19"/>
  <c r="BU66" i="19"/>
  <c r="BX66" i="19"/>
  <c r="BC69" i="19"/>
  <c r="BF69" i="19"/>
  <c r="BV66" i="19"/>
  <c r="BY66" i="19"/>
  <c r="BD72" i="19"/>
  <c r="CF72" i="19" s="1"/>
  <c r="AG24" i="19"/>
  <c r="AJ40" i="19"/>
  <c r="BW66" i="19"/>
  <c r="BZ66" i="19"/>
  <c r="BY72" i="19"/>
  <c r="BV72" i="19"/>
  <c r="AI33" i="19"/>
  <c r="BJ73" i="19"/>
  <c r="BM73" i="19"/>
  <c r="AJ29" i="19"/>
  <c r="AG40" i="19"/>
  <c r="AF33" i="19"/>
  <c r="BW60" i="19"/>
  <c r="CP60" i="19" s="1"/>
  <c r="BI62" i="19"/>
  <c r="BL62" i="19"/>
  <c r="BZ62" i="19"/>
  <c r="BW62" i="19"/>
  <c r="BQ64" i="19"/>
  <c r="CM64" i="19" s="1"/>
  <c r="BE65" i="19"/>
  <c r="BH65" i="19"/>
  <c r="BV65" i="19"/>
  <c r="BY65" i="19"/>
  <c r="BX74" i="19"/>
  <c r="CN74" i="19" s="1"/>
  <c r="BY59" i="19"/>
  <c r="BV59" i="19"/>
  <c r="BG66" i="19"/>
  <c r="BD66" i="19"/>
  <c r="BT69" i="19"/>
  <c r="BQ69" i="19"/>
  <c r="AF28" i="19"/>
  <c r="AG34" i="19"/>
  <c r="BI59" i="19"/>
  <c r="BL59" i="19"/>
  <c r="BZ59" i="19"/>
  <c r="BW59" i="19"/>
  <c r="BC64" i="19"/>
  <c r="CE64" i="19" s="1"/>
  <c r="BE66" i="19"/>
  <c r="BH66" i="19"/>
  <c r="BU72" i="19"/>
  <c r="CN72" i="19" s="1"/>
  <c r="T39" i="19"/>
  <c r="AF39" i="19" s="1"/>
  <c r="BM59" i="19"/>
  <c r="BJ59" i="19"/>
  <c r="BL66" i="19"/>
  <c r="BI66" i="19"/>
  <c r="BE72" i="19"/>
  <c r="CG72" i="19" s="1"/>
  <c r="BD75" i="19"/>
  <c r="BG75" i="19"/>
  <c r="BU75" i="19"/>
  <c r="BX75" i="19"/>
  <c r="AF23" i="19"/>
  <c r="BY62" i="19"/>
  <c r="BV62" i="19"/>
  <c r="BU60" i="19"/>
  <c r="BX60" i="19"/>
  <c r="BW65" i="19"/>
  <c r="BZ65" i="19"/>
  <c r="BR69" i="19"/>
  <c r="BO69" i="19"/>
  <c r="BA69" i="19"/>
  <c r="CC69" i="19" s="1"/>
  <c r="T38" i="19"/>
  <c r="U38" i="19"/>
  <c r="BE59" i="19"/>
  <c r="CG59" i="19" s="1"/>
  <c r="BM65" i="19"/>
  <c r="BJ65" i="19"/>
  <c r="BS69" i="19"/>
  <c r="BP69" i="19"/>
  <c r="BA71" i="19"/>
  <c r="AX71" i="19"/>
  <c r="BR71" i="19"/>
  <c r="BO71" i="19"/>
  <c r="BG74" i="19"/>
  <c r="BD74" i="19"/>
  <c r="BM60" i="19"/>
  <c r="CI60" i="19" s="1"/>
  <c r="BD64" i="19"/>
  <c r="CF64" i="19" s="1"/>
  <c r="AZ61" i="19"/>
  <c r="CB61" i="19" s="1"/>
  <c r="BY63" i="19"/>
  <c r="BV63" i="19"/>
  <c r="BW70" i="19"/>
  <c r="CP70" i="19" s="1"/>
  <c r="BV71" i="19"/>
  <c r="CO71" i="19" s="1"/>
  <c r="BC73" i="19"/>
  <c r="CE73" i="19" s="1"/>
  <c r="U32" i="19"/>
  <c r="U37" i="19"/>
  <c r="AF37" i="19" s="1"/>
  <c r="BS61" i="19"/>
  <c r="BP61" i="19"/>
  <c r="BN61" i="19"/>
  <c r="CJ61" i="19" s="1"/>
  <c r="BK62" i="19"/>
  <c r="CJ62" i="19" s="1"/>
  <c r="BI63" i="19"/>
  <c r="BL63" i="19"/>
  <c r="BY64" i="19"/>
  <c r="CO64" i="19" s="1"/>
  <c r="BW71" i="19"/>
  <c r="CP71" i="19" s="1"/>
  <c r="BC75" i="19"/>
  <c r="CE75" i="19" s="1"/>
  <c r="BJ62" i="19"/>
  <c r="BM62" i="19"/>
  <c r="BX63" i="19"/>
  <c r="BU63" i="19"/>
  <c r="BD63" i="19"/>
  <c r="CF63" i="19" s="1"/>
  <c r="BX64" i="19"/>
  <c r="BU64" i="19"/>
  <c r="BE74" i="19"/>
  <c r="BH74" i="19"/>
  <c r="T32" i="19"/>
  <c r="BK59" i="19"/>
  <c r="CJ59" i="19" s="1"/>
  <c r="BN60" i="19"/>
  <c r="CJ60" i="19" s="1"/>
  <c r="BE63" i="19"/>
  <c r="CG63" i="19" s="1"/>
  <c r="BE64" i="19"/>
  <c r="CG64" i="19" s="1"/>
  <c r="BL70" i="19"/>
  <c r="CH70" i="19" s="1"/>
  <c r="BE71" i="19"/>
  <c r="CG71" i="19" s="1"/>
  <c r="AJ43" i="19"/>
  <c r="AI47" i="19"/>
  <c r="BC61" i="19"/>
  <c r="BF61" i="19"/>
  <c r="BO61" i="19"/>
  <c r="CK61" i="19" s="1"/>
  <c r="AW63" i="19"/>
  <c r="CB63" i="19" s="1"/>
  <c r="BI64" i="19"/>
  <c r="CH64" i="19" s="1"/>
  <c r="BZ64" i="19"/>
  <c r="CP64" i="19" s="1"/>
  <c r="BX67" i="19"/>
  <c r="CN67" i="19" s="1"/>
  <c r="BJ71" i="19"/>
  <c r="BM71" i="19"/>
  <c r="AW71" i="19"/>
  <c r="CB71" i="19" s="1"/>
  <c r="BQ60" i="19"/>
  <c r="CM60" i="19" s="1"/>
  <c r="BY67" i="19"/>
  <c r="CO67" i="19" s="1"/>
  <c r="BK71" i="19"/>
  <c r="CJ71" i="19" s="1"/>
  <c r="BC66" i="19"/>
  <c r="CE66" i="19" s="1"/>
  <c r="BB67" i="19"/>
  <c r="CD67" i="19" s="1"/>
  <c r="BB68" i="19"/>
  <c r="CD68" i="19" s="1"/>
  <c r="BI72" i="19"/>
  <c r="BL72" i="19"/>
  <c r="BW72" i="19"/>
  <c r="BZ72" i="19"/>
  <c r="BD73" i="19"/>
  <c r="CF73" i="19" s="1"/>
  <c r="BU73" i="19"/>
  <c r="CN73" i="19" s="1"/>
  <c r="BV75" i="19"/>
  <c r="BY75" i="19"/>
  <c r="BB65" i="19"/>
  <c r="CD65" i="19" s="1"/>
  <c r="BC67" i="19"/>
  <c r="CE67" i="19" s="1"/>
  <c r="BA70" i="19"/>
  <c r="AX70" i="19"/>
  <c r="BU68" i="19"/>
  <c r="BX68" i="19"/>
  <c r="BC65" i="19"/>
  <c r="CE65" i="19" s="1"/>
  <c r="BA66" i="19"/>
  <c r="CC66" i="19" s="1"/>
  <c r="BE73" i="19"/>
  <c r="CG73" i="19" s="1"/>
  <c r="BC74" i="19"/>
  <c r="CE74" i="19" s="1"/>
  <c r="BD65" i="19"/>
  <c r="CF65" i="19" s="1"/>
  <c r="AZ67" i="19"/>
  <c r="CB67" i="19" s="1"/>
  <c r="BA75" i="19"/>
  <c r="CC75" i="19" s="1"/>
  <c r="U35" i="95"/>
  <c r="T35" i="95"/>
  <c r="AI12" i="95"/>
  <c r="U26" i="95"/>
  <c r="T26" i="95"/>
  <c r="BI60" i="95"/>
  <c r="BL60" i="95"/>
  <c r="AG28" i="95"/>
  <c r="AG46" i="95"/>
  <c r="AG23" i="95"/>
  <c r="AG33" i="95"/>
  <c r="BZ60" i="95"/>
  <c r="CP60" i="95" s="1"/>
  <c r="U37" i="95"/>
  <c r="AI44" i="95"/>
  <c r="BZ59" i="95"/>
  <c r="BW59" i="95"/>
  <c r="BA61" i="95"/>
  <c r="CC61" i="95" s="1"/>
  <c r="BD63" i="95"/>
  <c r="BG63" i="95"/>
  <c r="BJ64" i="95"/>
  <c r="BM64" i="95"/>
  <c r="BA69" i="95"/>
  <c r="AX69" i="95"/>
  <c r="AF13" i="95"/>
  <c r="AJ14" i="95"/>
  <c r="AF25" i="95"/>
  <c r="AG26" i="95"/>
  <c r="T30" i="95"/>
  <c r="AF30" i="95" s="1"/>
  <c r="AG31" i="95"/>
  <c r="U42" i="95"/>
  <c r="T42" i="95"/>
  <c r="T44" i="95"/>
  <c r="AF44" i="95" s="1"/>
  <c r="AW59" i="95"/>
  <c r="CB59" i="95" s="1"/>
  <c r="BL59" i="95"/>
  <c r="CH59" i="95" s="1"/>
  <c r="BS61" i="95"/>
  <c r="BP61" i="95"/>
  <c r="AX62" i="95"/>
  <c r="CC62" i="95" s="1"/>
  <c r="BL67" i="95"/>
  <c r="CH67" i="95" s="1"/>
  <c r="BK70" i="95"/>
  <c r="BN70" i="95"/>
  <c r="BH72" i="95"/>
  <c r="BE72" i="95"/>
  <c r="BY72" i="95"/>
  <c r="BV72" i="95"/>
  <c r="AI37" i="95"/>
  <c r="BS63" i="95"/>
  <c r="BP63" i="95"/>
  <c r="AI13" i="95"/>
  <c r="AJ26" i="95"/>
  <c r="AG27" i="95"/>
  <c r="T31" i="95"/>
  <c r="AF31" i="95" s="1"/>
  <c r="BV59" i="95"/>
  <c r="CO59" i="95" s="1"/>
  <c r="AZ61" i="95"/>
  <c r="CB61" i="95" s="1"/>
  <c r="BL64" i="95"/>
  <c r="BI64" i="95"/>
  <c r="U23" i="95"/>
  <c r="T23" i="95"/>
  <c r="AG25" i="95"/>
  <c r="BC61" i="95"/>
  <c r="BF61" i="95"/>
  <c r="BX63" i="95"/>
  <c r="CN63" i="95" s="1"/>
  <c r="BG65" i="95"/>
  <c r="BD65" i="95"/>
  <c r="BX65" i="95"/>
  <c r="BU65" i="95"/>
  <c r="AI31" i="95"/>
  <c r="BB63" i="95"/>
  <c r="CD63" i="95" s="1"/>
  <c r="AZ71" i="95"/>
  <c r="AW71" i="95"/>
  <c r="BN71" i="95"/>
  <c r="BK71" i="95"/>
  <c r="AI25" i="95"/>
  <c r="T37" i="95"/>
  <c r="AJ39" i="95"/>
  <c r="BK61" i="95"/>
  <c r="BN61" i="95"/>
  <c r="BZ64" i="95"/>
  <c r="BW64" i="95"/>
  <c r="BZ70" i="95"/>
  <c r="BW70" i="95"/>
  <c r="U28" i="95"/>
  <c r="T28" i="95"/>
  <c r="AG30" i="95"/>
  <c r="BR62" i="95"/>
  <c r="BO62" i="95"/>
  <c r="AZ62" i="95"/>
  <c r="CB62" i="95" s="1"/>
  <c r="BH65" i="95"/>
  <c r="BE65" i="95"/>
  <c r="BY65" i="95"/>
  <c r="BV65" i="95"/>
  <c r="BZ67" i="95"/>
  <c r="BW67" i="95"/>
  <c r="BG73" i="95"/>
  <c r="BD73" i="95"/>
  <c r="BX73" i="95"/>
  <c r="BU73" i="95"/>
  <c r="AF43" i="95"/>
  <c r="AJ46" i="95"/>
  <c r="BY60" i="95"/>
  <c r="BV60" i="95"/>
  <c r="BU60" i="95"/>
  <c r="CN60" i="95" s="1"/>
  <c r="BW65" i="95"/>
  <c r="BZ65" i="95"/>
  <c r="BB74" i="95"/>
  <c r="CD74" i="95" s="1"/>
  <c r="CL66" i="95"/>
  <c r="BB66" i="95"/>
  <c r="CD66" i="95" s="1"/>
  <c r="BR68" i="95"/>
  <c r="BO68" i="95"/>
  <c r="BD75" i="95"/>
  <c r="CF75" i="95" s="1"/>
  <c r="AY59" i="95"/>
  <c r="CD59" i="95" s="1"/>
  <c r="BO59" i="95"/>
  <c r="CK59" i="95" s="1"/>
  <c r="AX60" i="95"/>
  <c r="CC60" i="95" s="1"/>
  <c r="BD61" i="95"/>
  <c r="CF61" i="95" s="1"/>
  <c r="BX61" i="95"/>
  <c r="CN61" i="95" s="1"/>
  <c r="BC62" i="95"/>
  <c r="CE62" i="95" s="1"/>
  <c r="AZ65" i="95"/>
  <c r="AW65" i="95"/>
  <c r="BN65" i="95"/>
  <c r="BK65" i="95"/>
  <c r="BC66" i="95"/>
  <c r="CE66" i="95" s="1"/>
  <c r="BU66" i="95"/>
  <c r="CN66" i="95" s="1"/>
  <c r="BA67" i="95"/>
  <c r="CC67" i="95" s="1"/>
  <c r="BG69" i="95"/>
  <c r="CF69" i="95" s="1"/>
  <c r="BO72" i="95"/>
  <c r="CK72" i="95" s="1"/>
  <c r="BY74" i="95"/>
  <c r="CO74" i="95" s="1"/>
  <c r="BF75" i="95"/>
  <c r="BC75" i="95"/>
  <c r="BX75" i="95"/>
  <c r="CN75" i="95" s="1"/>
  <c r="BP62" i="95"/>
  <c r="CL62" i="95" s="1"/>
  <c r="BG66" i="95"/>
  <c r="BD66" i="95"/>
  <c r="BC70" i="95"/>
  <c r="BF70" i="95"/>
  <c r="BY71" i="95"/>
  <c r="BV71" i="95"/>
  <c r="BA72" i="95"/>
  <c r="AX72" i="95"/>
  <c r="T48" i="95"/>
  <c r="AF48" i="95" s="1"/>
  <c r="BQ62" i="95"/>
  <c r="CM62" i="95" s="1"/>
  <c r="BN64" i="95"/>
  <c r="CJ64" i="95" s="1"/>
  <c r="BF67" i="95"/>
  <c r="BC67" i="95"/>
  <c r="BZ71" i="95"/>
  <c r="BW71" i="95"/>
  <c r="AZ73" i="95"/>
  <c r="AW73" i="95"/>
  <c r="BT70" i="95"/>
  <c r="BQ70" i="95"/>
  <c r="BO64" i="95"/>
  <c r="CK64" i="95" s="1"/>
  <c r="BF65" i="95"/>
  <c r="CE65" i="95" s="1"/>
  <c r="BJ62" i="95"/>
  <c r="CI62" i="95" s="1"/>
  <c r="BI63" i="95"/>
  <c r="CH63" i="95" s="1"/>
  <c r="BP67" i="95"/>
  <c r="CL67" i="95" s="1"/>
  <c r="AY68" i="95"/>
  <c r="CD68" i="95" s="1"/>
  <c r="BH73" i="95"/>
  <c r="BE73" i="95"/>
  <c r="BC74" i="95"/>
  <c r="CE74" i="95" s="1"/>
  <c r="BQ74" i="95"/>
  <c r="CM74" i="95" s="1"/>
  <c r="BB71" i="95"/>
  <c r="AY71" i="95"/>
  <c r="BG74" i="95"/>
  <c r="BD74" i="95"/>
  <c r="BA75" i="95"/>
  <c r="CC75" i="95" s="1"/>
  <c r="BK67" i="95"/>
  <c r="CJ67" i="95" s="1"/>
  <c r="BJ68" i="95"/>
  <c r="CI68" i="95" s="1"/>
  <c r="BI69" i="95"/>
  <c r="CH69" i="95" s="1"/>
  <c r="BQ69" i="95"/>
  <c r="CM69" i="95" s="1"/>
  <c r="BP70" i="95"/>
  <c r="CL70" i="95" s="1"/>
  <c r="BO71" i="95"/>
  <c r="CK71" i="95" s="1"/>
  <c r="BK75" i="95"/>
  <c r="CJ75" i="95" s="1"/>
  <c r="AA33" i="94"/>
  <c r="V23" i="94"/>
  <c r="AB23" i="94" s="1"/>
  <c r="U25" i="94"/>
  <c r="AB25" i="94" s="1"/>
  <c r="AA27" i="94"/>
  <c r="U28" i="94"/>
  <c r="AB28" i="94" s="1"/>
  <c r="AA42" i="94"/>
  <c r="AY53" i="94"/>
  <c r="BB53" i="94"/>
  <c r="AP54" i="94"/>
  <c r="BL54" i="94" s="1"/>
  <c r="AN56" i="94"/>
  <c r="BM56" i="94" s="1"/>
  <c r="AX58" i="94"/>
  <c r="AU58" i="94"/>
  <c r="AQ58" i="94"/>
  <c r="BM58" i="94" s="1"/>
  <c r="AT60" i="94"/>
  <c r="BP60" i="94" s="1"/>
  <c r="AP63" i="94"/>
  <c r="AM63" i="94"/>
  <c r="AS67" i="94"/>
  <c r="AV67" i="94"/>
  <c r="V41" i="94"/>
  <c r="U41" i="94"/>
  <c r="AM68" i="94"/>
  <c r="AP68" i="94"/>
  <c r="AW69" i="94"/>
  <c r="AT69" i="94"/>
  <c r="AP56" i="94"/>
  <c r="AM56" i="94"/>
  <c r="AX59" i="94"/>
  <c r="AU59" i="94"/>
  <c r="BE68" i="94"/>
  <c r="BH68" i="94"/>
  <c r="AX69" i="94"/>
  <c r="AU69" i="94"/>
  <c r="AC34" i="94"/>
  <c r="BG53" i="94"/>
  <c r="BJ53" i="94"/>
  <c r="BJ65" i="94"/>
  <c r="BW65" i="94" s="1"/>
  <c r="BA58" i="94"/>
  <c r="BT58" i="94" s="1"/>
  <c r="U26" i="94"/>
  <c r="AB26" i="94" s="1"/>
  <c r="U27" i="94"/>
  <c r="AB27" i="94" s="1"/>
  <c r="AC35" i="94"/>
  <c r="U42" i="94"/>
  <c r="AB42" i="94" s="1"/>
  <c r="AQ54" i="94"/>
  <c r="BM54" i="94" s="1"/>
  <c r="BA54" i="94"/>
  <c r="BT54" i="94" s="1"/>
  <c r="BH55" i="94"/>
  <c r="BU55" i="94" s="1"/>
  <c r="AX56" i="94"/>
  <c r="AU56" i="94"/>
  <c r="AP62" i="94"/>
  <c r="AM62" i="94"/>
  <c r="AP65" i="94"/>
  <c r="AM65" i="94"/>
  <c r="BA65" i="94"/>
  <c r="BD65" i="94"/>
  <c r="AV65" i="94"/>
  <c r="BO65" i="94" s="1"/>
  <c r="BG67" i="94"/>
  <c r="BW67" i="94" s="1"/>
  <c r="AP58" i="94"/>
  <c r="AM58" i="94"/>
  <c r="BA68" i="94"/>
  <c r="BD68" i="94"/>
  <c r="BH54" i="94"/>
  <c r="BU54" i="94" s="1"/>
  <c r="AW66" i="94"/>
  <c r="AT66" i="94"/>
  <c r="AN68" i="94"/>
  <c r="AQ68" i="94"/>
  <c r="AX60" i="94"/>
  <c r="AU60" i="94"/>
  <c r="AA37" i="94"/>
  <c r="AN55" i="94"/>
  <c r="BM55" i="94" s="1"/>
  <c r="AA43" i="94"/>
  <c r="AW57" i="94"/>
  <c r="BP57" i="94" s="1"/>
  <c r="BA64" i="94"/>
  <c r="BD64" i="94"/>
  <c r="BE65" i="94"/>
  <c r="BH65" i="94"/>
  <c r="AX67" i="94"/>
  <c r="AU67" i="94"/>
  <c r="BC68" i="94"/>
  <c r="AZ68" i="94"/>
  <c r="AS69" i="94"/>
  <c r="AV69" i="94"/>
  <c r="BD66" i="94"/>
  <c r="BT66" i="94" s="1"/>
  <c r="BA67" i="94"/>
  <c r="BD67" i="94"/>
  <c r="BJ56" i="94"/>
  <c r="BW56" i="94" s="1"/>
  <c r="BJ58" i="94"/>
  <c r="BW58" i="94" s="1"/>
  <c r="BH59" i="94"/>
  <c r="BU59" i="94" s="1"/>
  <c r="AW62" i="94"/>
  <c r="AT62" i="94"/>
  <c r="AW64" i="94"/>
  <c r="AT64" i="94"/>
  <c r="BD55" i="94"/>
  <c r="BT55" i="94" s="1"/>
  <c r="BD57" i="94"/>
  <c r="BT57" i="94" s="1"/>
  <c r="AW68" i="94"/>
  <c r="AT68" i="94"/>
  <c r="AW59" i="94"/>
  <c r="AT59" i="94"/>
  <c r="BH60" i="94"/>
  <c r="BU60" i="94" s="1"/>
  <c r="BH69" i="94"/>
  <c r="BU69" i="94" s="1"/>
  <c r="BF60" i="94"/>
  <c r="BV60" i="94" s="1"/>
  <c r="BF63" i="94"/>
  <c r="BV63" i="94" s="1"/>
  <c r="BF65" i="94"/>
  <c r="BV65" i="94" s="1"/>
  <c r="BF67" i="94"/>
  <c r="BV67" i="94" s="1"/>
  <c r="BF69" i="94"/>
  <c r="BV69" i="94" s="1"/>
  <c r="CI64" i="172" l="1"/>
  <c r="CC76" i="172"/>
  <c r="CM75" i="95"/>
  <c r="AG22" i="172"/>
  <c r="AH22" i="172"/>
  <c r="AD22" i="172"/>
  <c r="CO70" i="172"/>
  <c r="CG77" i="172"/>
  <c r="AE36" i="172"/>
  <c r="AD36" i="172"/>
  <c r="AH46" i="172"/>
  <c r="AH36" i="172"/>
  <c r="CB78" i="172"/>
  <c r="AG46" i="172"/>
  <c r="CH77" i="172"/>
  <c r="AE22" i="172"/>
  <c r="AG36" i="172"/>
  <c r="AD43" i="172"/>
  <c r="AF36" i="172"/>
  <c r="AF22" i="172"/>
  <c r="CB76" i="172"/>
  <c r="AE46" i="172"/>
  <c r="AD46" i="172"/>
  <c r="AF46" i="172"/>
  <c r="CE70" i="95"/>
  <c r="CK74" i="172"/>
  <c r="CM76" i="172"/>
  <c r="CB72" i="172"/>
  <c r="AG52" i="172"/>
  <c r="CA81" i="172"/>
  <c r="CI60" i="95"/>
  <c r="CC63" i="95"/>
  <c r="CL75" i="95"/>
  <c r="CC64" i="95"/>
  <c r="CH70" i="95"/>
  <c r="CH71" i="95"/>
  <c r="CP74" i="95"/>
  <c r="CC65" i="19"/>
  <c r="CJ69" i="19"/>
  <c r="CK62" i="19"/>
  <c r="CB60" i="19"/>
  <c r="CN60" i="19"/>
  <c r="CJ66" i="19"/>
  <c r="CL72" i="19"/>
  <c r="CL65" i="19"/>
  <c r="CL67" i="19"/>
  <c r="CO68" i="95"/>
  <c r="CP61" i="95"/>
  <c r="CF71" i="95"/>
  <c r="CD75" i="95"/>
  <c r="CF62" i="95"/>
  <c r="CO61" i="95"/>
  <c r="CF74" i="95"/>
  <c r="CF73" i="95"/>
  <c r="CE61" i="95"/>
  <c r="CJ60" i="95"/>
  <c r="CB60" i="95"/>
  <c r="CK69" i="95"/>
  <c r="CO63" i="95"/>
  <c r="CO71" i="95"/>
  <c r="CD70" i="95"/>
  <c r="CN67" i="95"/>
  <c r="CJ66" i="95"/>
  <c r="CL64" i="95"/>
  <c r="AF26" i="95"/>
  <c r="CJ73" i="95"/>
  <c r="CD72" i="95"/>
  <c r="CG63" i="95"/>
  <c r="CD64" i="95"/>
  <c r="CF59" i="95"/>
  <c r="CP63" i="95"/>
  <c r="CO72" i="95"/>
  <c r="CP68" i="95"/>
  <c r="CL72" i="95"/>
  <c r="CE59" i="95"/>
  <c r="CJ62" i="95"/>
  <c r="CJ70" i="95"/>
  <c r="CP75" i="95"/>
  <c r="CB69" i="95"/>
  <c r="CO70" i="95"/>
  <c r="CH61" i="95"/>
  <c r="AF42" i="95"/>
  <c r="BU56" i="94"/>
  <c r="BT67" i="94"/>
  <c r="BT65" i="94"/>
  <c r="BL68" i="94"/>
  <c r="BP64" i="94"/>
  <c r="BM68" i="94"/>
  <c r="BP59" i="94"/>
  <c r="BP69" i="94"/>
  <c r="CH62" i="19"/>
  <c r="CC62" i="19"/>
  <c r="CN68" i="19"/>
  <c r="CH72" i="19"/>
  <c r="CC71" i="19"/>
  <c r="CM62" i="19"/>
  <c r="CF75" i="19"/>
  <c r="CI75" i="19"/>
  <c r="CN64" i="19"/>
  <c r="CF74" i="19"/>
  <c r="CK72" i="19"/>
  <c r="CD71" i="95"/>
  <c r="CB71" i="95"/>
  <c r="CF65" i="95"/>
  <c r="CG74" i="95"/>
  <c r="CH68" i="95"/>
  <c r="CB73" i="95"/>
  <c r="CE75" i="95"/>
  <c r="CJ65" i="95"/>
  <c r="CP70" i="95"/>
  <c r="CC69" i="95"/>
  <c r="CP59" i="95"/>
  <c r="CF67" i="95"/>
  <c r="CI71" i="95"/>
  <c r="CG65" i="95"/>
  <c r="CI64" i="95"/>
  <c r="CK68" i="95"/>
  <c r="CG61" i="95"/>
  <c r="CJ61" i="95"/>
  <c r="CF63" i="95"/>
  <c r="AF37" i="95"/>
  <c r="BU68" i="94"/>
  <c r="BO67" i="94"/>
  <c r="BT68" i="94"/>
  <c r="BL62" i="94"/>
  <c r="BQ60" i="94"/>
  <c r="BR53" i="94"/>
  <c r="CF79" i="172"/>
  <c r="CH72" i="172"/>
  <c r="CC81" i="172"/>
  <c r="CI72" i="172"/>
  <c r="AD30" i="172"/>
  <c r="CG71" i="172"/>
  <c r="CB75" i="172"/>
  <c r="CL78" i="172"/>
  <c r="CC79" i="172"/>
  <c r="CD76" i="172"/>
  <c r="AF47" i="172"/>
  <c r="CN69" i="172"/>
  <c r="CI76" i="172"/>
  <c r="CH80" i="172"/>
  <c r="CE69" i="172"/>
  <c r="CM68" i="172"/>
  <c r="CL74" i="172"/>
  <c r="CL81" i="172"/>
  <c r="CM79" i="172"/>
  <c r="CG81" i="172"/>
  <c r="AH51" i="172"/>
  <c r="AF49" i="172"/>
  <c r="AH47" i="172"/>
  <c r="AE39" i="172"/>
  <c r="AD39" i="172"/>
  <c r="CO71" i="172"/>
  <c r="CK79" i="172"/>
  <c r="CB73" i="172"/>
  <c r="CI81" i="172"/>
  <c r="CE65" i="172"/>
  <c r="CH70" i="172"/>
  <c r="CG70" i="172"/>
  <c r="CA68" i="172"/>
  <c r="CO81" i="172"/>
  <c r="CM72" i="172"/>
  <c r="CD80" i="172"/>
  <c r="CA76" i="172"/>
  <c r="AE43" i="172"/>
  <c r="CK75" i="172"/>
  <c r="CD74" i="172"/>
  <c r="CF80" i="172"/>
  <c r="CC74" i="172"/>
  <c r="CI78" i="172"/>
  <c r="CK71" i="19"/>
  <c r="CM67" i="19"/>
  <c r="CP61" i="19"/>
  <c r="CF61" i="19"/>
  <c r="CG74" i="19"/>
  <c r="CI62" i="19"/>
  <c r="CF67" i="19"/>
  <c r="CO73" i="19"/>
  <c r="CK74" i="19"/>
  <c r="CI71" i="19"/>
  <c r="CJ74" i="19"/>
  <c r="CE61" i="19"/>
  <c r="CN75" i="19"/>
  <c r="CO65" i="19"/>
  <c r="CP65" i="19"/>
  <c r="CP72" i="19"/>
  <c r="CP59" i="19"/>
  <c r="CL64" i="19"/>
  <c r="CJ75" i="19"/>
  <c r="CH73" i="19"/>
  <c r="CN65" i="19"/>
  <c r="CK66" i="19"/>
  <c r="CC70" i="19"/>
  <c r="CO63" i="19"/>
  <c r="CB64" i="19"/>
  <c r="AF32" i="19"/>
  <c r="CH60" i="19"/>
  <c r="CB74" i="19"/>
  <c r="CP73" i="19"/>
  <c r="CF59" i="19"/>
  <c r="AD49" i="172"/>
  <c r="AF14" i="172"/>
  <c r="AE51" i="172"/>
  <c r="AD51" i="172"/>
  <c r="AE33" i="172"/>
  <c r="CM65" i="172"/>
  <c r="CL66" i="172"/>
  <c r="AD47" i="172"/>
  <c r="CL80" i="172"/>
  <c r="AE53" i="172"/>
  <c r="CK76" i="172"/>
  <c r="AH53" i="172"/>
  <c r="AD52" i="172"/>
  <c r="CE67" i="172"/>
  <c r="AE23" i="172"/>
  <c r="CO77" i="172"/>
  <c r="CM73" i="172"/>
  <c r="AD34" i="172"/>
  <c r="CD66" i="172"/>
  <c r="AH42" i="172"/>
  <c r="AD44" i="172"/>
  <c r="CE73" i="172"/>
  <c r="AH38" i="172"/>
  <c r="CN71" i="172"/>
  <c r="AF30" i="172"/>
  <c r="CN79" i="172"/>
  <c r="AH49" i="172"/>
  <c r="AD45" i="172"/>
  <c r="CE81" i="172"/>
  <c r="AD24" i="172"/>
  <c r="CK80" i="172"/>
  <c r="AF29" i="172"/>
  <c r="AD53" i="172"/>
  <c r="CA79" i="172"/>
  <c r="AE45" i="172"/>
  <c r="AG24" i="172"/>
  <c r="CO62" i="19"/>
  <c r="CI59" i="19"/>
  <c r="AF38" i="19"/>
  <c r="CK69" i="19"/>
  <c r="CG65" i="19"/>
  <c r="CI73" i="19"/>
  <c r="CP66" i="19"/>
  <c r="CO66" i="19"/>
  <c r="CE69" i="19"/>
  <c r="CO59" i="19"/>
  <c r="CO72" i="19"/>
  <c r="CL69" i="19"/>
  <c r="CL61" i="19"/>
  <c r="CI65" i="19"/>
  <c r="CH59" i="19"/>
  <c r="CM69" i="19"/>
  <c r="CN66" i="19"/>
  <c r="CO75" i="19"/>
  <c r="CN63" i="19"/>
  <c r="CH63" i="19"/>
  <c r="CH66" i="19"/>
  <c r="CG66" i="19"/>
  <c r="CF66" i="19"/>
  <c r="CP62" i="19"/>
  <c r="CP71" i="95"/>
  <c r="CP67" i="95"/>
  <c r="CF66" i="95"/>
  <c r="CB65" i="95"/>
  <c r="CC72" i="95"/>
  <c r="CN73" i="95"/>
  <c r="CO65" i="95"/>
  <c r="CJ71" i="95"/>
  <c r="CH64" i="95"/>
  <c r="CL63" i="95"/>
  <c r="CL61" i="95"/>
  <c r="CM70" i="95"/>
  <c r="CO60" i="95"/>
  <c r="CN65" i="95"/>
  <c r="AF23" i="95"/>
  <c r="CH60" i="95"/>
  <c r="CK62" i="95"/>
  <c r="CP64" i="95"/>
  <c r="AF35" i="95"/>
  <c r="AF28" i="95"/>
  <c r="CG72" i="95"/>
  <c r="CG73" i="95"/>
  <c r="CE67" i="95"/>
  <c r="CP65" i="95"/>
  <c r="BS68" i="94"/>
  <c r="BP68" i="94"/>
  <c r="BU65" i="94"/>
  <c r="BQ69" i="94"/>
  <c r="BL63" i="94"/>
  <c r="BQ56" i="94"/>
  <c r="BQ59" i="94"/>
  <c r="BP66" i="94"/>
  <c r="AB41" i="94"/>
  <c r="BP62" i="94"/>
  <c r="BL58" i="94"/>
  <c r="BQ58" i="94"/>
  <c r="BQ67" i="94"/>
  <c r="BL65" i="94"/>
  <c r="BL56" i="94"/>
  <c r="BO69" i="94"/>
  <c r="BT64" i="94"/>
  <c r="BW53" i="94"/>
  <c r="BE65" i="62" l="1"/>
  <c r="BF65" i="62"/>
  <c r="BG65" i="62"/>
  <c r="BH65" i="62"/>
  <c r="BI65" i="62"/>
  <c r="BJ65" i="62"/>
  <c r="BE66" i="62"/>
  <c r="BF66" i="62"/>
  <c r="BG66" i="62"/>
  <c r="BH66" i="62"/>
  <c r="BI66" i="62"/>
  <c r="BJ66" i="62"/>
  <c r="BE67" i="62"/>
  <c r="BF67" i="62"/>
  <c r="BG67" i="62"/>
  <c r="BH67" i="62"/>
  <c r="BI67" i="62"/>
  <c r="BJ67" i="62"/>
  <c r="AY70" i="62"/>
  <c r="AZ70" i="62"/>
  <c r="BA70" i="62"/>
  <c r="BB70" i="62"/>
  <c r="BC70" i="62"/>
  <c r="BD70" i="62"/>
  <c r="AY73" i="62"/>
  <c r="AZ73" i="62"/>
  <c r="BA73" i="62"/>
  <c r="BB73" i="62"/>
  <c r="BC73" i="62"/>
  <c r="BD73" i="62"/>
  <c r="BE73" i="62"/>
  <c r="BF73" i="62"/>
  <c r="BG73" i="62"/>
  <c r="BH73" i="62"/>
  <c r="BI73" i="62"/>
  <c r="BJ73" i="62"/>
  <c r="AY74" i="62"/>
  <c r="AZ74" i="62"/>
  <c r="BA74" i="62"/>
  <c r="BB74" i="62"/>
  <c r="BC74" i="62"/>
  <c r="BD74" i="62"/>
  <c r="BE74" i="62"/>
  <c r="BF74" i="62"/>
  <c r="BG74" i="62"/>
  <c r="BH74" i="62"/>
  <c r="BI74" i="62"/>
  <c r="BJ74" i="62"/>
  <c r="AY75" i="62"/>
  <c r="AZ75" i="62"/>
  <c r="BA75" i="62"/>
  <c r="BB75" i="62"/>
  <c r="BC75" i="62"/>
  <c r="BD75" i="62"/>
  <c r="BE75" i="62"/>
  <c r="BF75" i="62"/>
  <c r="BG75" i="62"/>
  <c r="BH75" i="62"/>
  <c r="BI75" i="62"/>
  <c r="BJ75" i="62"/>
  <c r="AY76" i="62"/>
  <c r="AZ76" i="62"/>
  <c r="BA76" i="62"/>
  <c r="BB76" i="62"/>
  <c r="BC76" i="62"/>
  <c r="BD76" i="62"/>
  <c r="BE76" i="62"/>
  <c r="BF76" i="62"/>
  <c r="BG76" i="62"/>
  <c r="BH76" i="62"/>
  <c r="BI76" i="62"/>
  <c r="BJ76" i="62"/>
  <c r="AY77" i="62"/>
  <c r="AZ77" i="62"/>
  <c r="BA77" i="62"/>
  <c r="BB77" i="62"/>
  <c r="BC77" i="62"/>
  <c r="BD77" i="62"/>
  <c r="BE77" i="62"/>
  <c r="BF77" i="62"/>
  <c r="BG77" i="62"/>
  <c r="BH77" i="62"/>
  <c r="BI77" i="62"/>
  <c r="BJ77" i="62"/>
  <c r="AY78" i="62"/>
  <c r="AZ78" i="62"/>
  <c r="BA78" i="62"/>
  <c r="BB78" i="62"/>
  <c r="BC78" i="62"/>
  <c r="BD78" i="62"/>
  <c r="BE78" i="62"/>
  <c r="BF78" i="62"/>
  <c r="BG78" i="62"/>
  <c r="BH78" i="62"/>
  <c r="BI78" i="62"/>
  <c r="BJ78" i="62"/>
  <c r="AY79" i="62"/>
  <c r="AZ79" i="62"/>
  <c r="BA79" i="62"/>
  <c r="BB79" i="62"/>
  <c r="BC79" i="62"/>
  <c r="BD79" i="62"/>
  <c r="BE79" i="62"/>
  <c r="BF79" i="62"/>
  <c r="BG79" i="62"/>
  <c r="BH79" i="62"/>
  <c r="BI79" i="62"/>
  <c r="BJ79" i="62"/>
  <c r="AY80" i="62"/>
  <c r="AZ80" i="62"/>
  <c r="BA80" i="62"/>
  <c r="BB80" i="62"/>
  <c r="BC80" i="62"/>
  <c r="BD80" i="62"/>
  <c r="BE80" i="62"/>
  <c r="BF80" i="62"/>
  <c r="BG80" i="62"/>
  <c r="BH80" i="62"/>
  <c r="BI80" i="62"/>
  <c r="BJ80" i="62"/>
  <c r="AY81" i="62"/>
  <c r="AZ81" i="62"/>
  <c r="BA81" i="62"/>
  <c r="BB81" i="62"/>
  <c r="BC81" i="62"/>
  <c r="BD81" i="62"/>
  <c r="BE81" i="62"/>
  <c r="BF81" i="62"/>
  <c r="BG81" i="62"/>
  <c r="BH81" i="62"/>
  <c r="BI81" i="62"/>
  <c r="BJ81" i="62"/>
  <c r="AY82" i="62"/>
  <c r="AZ82" i="62"/>
  <c r="BA82" i="62"/>
  <c r="BB82" i="62"/>
  <c r="BC82" i="62"/>
  <c r="BD82" i="62"/>
  <c r="BE82" i="62"/>
  <c r="BF82" i="62"/>
  <c r="BG82" i="62"/>
  <c r="BH82" i="62"/>
  <c r="BI82" i="62"/>
  <c r="BJ82" i="62"/>
  <c r="AY83" i="62"/>
  <c r="AZ83" i="62"/>
  <c r="BA83" i="62"/>
  <c r="BB83" i="62"/>
  <c r="BC83" i="62"/>
  <c r="BD83" i="62"/>
  <c r="BE83" i="62"/>
  <c r="BF83" i="62"/>
  <c r="BG83" i="62"/>
  <c r="BH83" i="62"/>
  <c r="BI83" i="62"/>
  <c r="BJ83" i="62"/>
  <c r="AY84" i="62"/>
  <c r="AZ84" i="62"/>
  <c r="BA84" i="62"/>
  <c r="BB84" i="62"/>
  <c r="BC84" i="62"/>
  <c r="BD84" i="62"/>
  <c r="BE84" i="62"/>
  <c r="BF84" i="62"/>
  <c r="BG84" i="62"/>
  <c r="BH84" i="62"/>
  <c r="BI84" i="62"/>
  <c r="BJ84" i="62"/>
  <c r="AY85" i="62"/>
  <c r="AZ85" i="62"/>
  <c r="BA85" i="62"/>
  <c r="BB85" i="62"/>
  <c r="BC85" i="62"/>
  <c r="BD85" i="62"/>
  <c r="BE85" i="62"/>
  <c r="BF85" i="62"/>
  <c r="BG85" i="62"/>
  <c r="BH85" i="62"/>
  <c r="BI85" i="62"/>
  <c r="BJ85" i="62"/>
  <c r="AY86" i="62"/>
  <c r="AZ86" i="62"/>
  <c r="BA86" i="62"/>
  <c r="BB86" i="62"/>
  <c r="BC86" i="62"/>
  <c r="BD86" i="62"/>
  <c r="BE86" i="62"/>
  <c r="BF86" i="62"/>
  <c r="BG86" i="62"/>
  <c r="BH86" i="62"/>
  <c r="BI86" i="62"/>
  <c r="BJ86" i="62"/>
  <c r="AY87" i="62"/>
  <c r="AZ87" i="62"/>
  <c r="BA87" i="62"/>
  <c r="BB87" i="62"/>
  <c r="BC87" i="62"/>
  <c r="BD87" i="62"/>
  <c r="BE87" i="62"/>
  <c r="BF87" i="62"/>
  <c r="BG87" i="62"/>
  <c r="BH87" i="62"/>
  <c r="BI87" i="62"/>
  <c r="BJ87" i="62"/>
  <c r="AY88" i="62"/>
  <c r="AZ88" i="62"/>
  <c r="BA88" i="62"/>
  <c r="BB88" i="62"/>
  <c r="BC88" i="62"/>
  <c r="BD88" i="62"/>
  <c r="BE88" i="62"/>
  <c r="BF88" i="62"/>
  <c r="BG88" i="62"/>
  <c r="BH88" i="62"/>
  <c r="BI88" i="62"/>
  <c r="BJ88" i="62"/>
  <c r="AS73" i="62"/>
  <c r="AT73" i="62"/>
  <c r="AU73" i="62"/>
  <c r="AV73" i="62"/>
  <c r="AW73" i="62"/>
  <c r="AX73" i="62"/>
  <c r="AS74" i="62"/>
  <c r="AT74" i="62"/>
  <c r="AU74" i="62"/>
  <c r="AV74" i="62"/>
  <c r="AW74" i="62"/>
  <c r="AX74" i="62"/>
  <c r="AS75" i="62"/>
  <c r="AT75" i="62"/>
  <c r="AU75" i="62"/>
  <c r="AV75" i="62"/>
  <c r="AW75" i="62"/>
  <c r="AX75" i="62"/>
  <c r="AS76" i="62"/>
  <c r="AT76" i="62"/>
  <c r="AU76" i="62"/>
  <c r="AV76" i="62"/>
  <c r="AW76" i="62"/>
  <c r="AX76" i="62"/>
  <c r="AS77" i="62"/>
  <c r="AT77" i="62"/>
  <c r="AU77" i="62"/>
  <c r="AV77" i="62"/>
  <c r="AW77" i="62"/>
  <c r="AX77" i="62"/>
  <c r="AS78" i="62"/>
  <c r="AT78" i="62"/>
  <c r="AU78" i="62"/>
  <c r="AV78" i="62"/>
  <c r="AW78" i="62"/>
  <c r="AX78" i="62"/>
  <c r="AS79" i="62"/>
  <c r="AT79" i="62"/>
  <c r="AU79" i="62"/>
  <c r="AV79" i="62"/>
  <c r="AW79" i="62"/>
  <c r="AX79" i="62"/>
  <c r="AS80" i="62"/>
  <c r="AT80" i="62"/>
  <c r="AU80" i="62"/>
  <c r="AV80" i="62"/>
  <c r="AW80" i="62"/>
  <c r="AX80" i="62"/>
  <c r="AS81" i="62"/>
  <c r="AT81" i="62"/>
  <c r="AU81" i="62"/>
  <c r="AV81" i="62"/>
  <c r="AW81" i="62"/>
  <c r="AX81" i="62"/>
  <c r="AS82" i="62"/>
  <c r="AT82" i="62"/>
  <c r="AU82" i="62"/>
  <c r="AV82" i="62"/>
  <c r="AW82" i="62"/>
  <c r="AX82" i="62"/>
  <c r="AS83" i="62"/>
  <c r="AT83" i="62"/>
  <c r="AU83" i="62"/>
  <c r="AV83" i="62"/>
  <c r="AW83" i="62"/>
  <c r="AX83" i="62"/>
  <c r="AS84" i="62"/>
  <c r="AT84" i="62"/>
  <c r="AU84" i="62"/>
  <c r="AV84" i="62"/>
  <c r="AW84" i="62"/>
  <c r="AX84" i="62"/>
  <c r="AS85" i="62"/>
  <c r="AT85" i="62"/>
  <c r="AU85" i="62"/>
  <c r="AV85" i="62"/>
  <c r="AW85" i="62"/>
  <c r="AX85" i="62"/>
  <c r="AS86" i="62"/>
  <c r="AT86" i="62"/>
  <c r="AU86" i="62"/>
  <c r="AV86" i="62"/>
  <c r="AW86" i="62"/>
  <c r="AX86" i="62"/>
  <c r="AS87" i="62"/>
  <c r="AT87" i="62"/>
  <c r="AU87" i="62"/>
  <c r="AV87" i="62"/>
  <c r="AW87" i="62"/>
  <c r="AX87" i="62"/>
  <c r="AS88" i="62"/>
  <c r="AT88" i="62"/>
  <c r="AU88" i="62"/>
  <c r="AV88" i="62"/>
  <c r="AW88" i="62"/>
  <c r="AX88" i="62"/>
  <c r="AM73" i="62"/>
  <c r="AN73" i="62"/>
  <c r="AO73" i="62"/>
  <c r="AP73" i="62"/>
  <c r="AQ73" i="62"/>
  <c r="AR73" i="62"/>
  <c r="AM74" i="62"/>
  <c r="AN74" i="62"/>
  <c r="AO74" i="62"/>
  <c r="AP74" i="62"/>
  <c r="AQ74" i="62"/>
  <c r="AR74" i="62"/>
  <c r="AM75" i="62"/>
  <c r="AN75" i="62"/>
  <c r="AO75" i="62"/>
  <c r="AP75" i="62"/>
  <c r="AQ75" i="62"/>
  <c r="AR75" i="62"/>
  <c r="AM76" i="62"/>
  <c r="AN76" i="62"/>
  <c r="AO76" i="62"/>
  <c r="AP76" i="62"/>
  <c r="AQ76" i="62"/>
  <c r="AR76" i="62"/>
  <c r="AM77" i="62"/>
  <c r="AN77" i="62"/>
  <c r="AO77" i="62"/>
  <c r="AP77" i="62"/>
  <c r="AQ77" i="62"/>
  <c r="AR77" i="62"/>
  <c r="AM78" i="62"/>
  <c r="AN78" i="62"/>
  <c r="AO78" i="62"/>
  <c r="AP78" i="62"/>
  <c r="AQ78" i="62"/>
  <c r="AR78" i="62"/>
  <c r="AM79" i="62"/>
  <c r="AN79" i="62"/>
  <c r="AO79" i="62"/>
  <c r="AP79" i="62"/>
  <c r="AQ79" i="62"/>
  <c r="AR79" i="62"/>
  <c r="AM80" i="62"/>
  <c r="AN80" i="62"/>
  <c r="AO80" i="62"/>
  <c r="AP80" i="62"/>
  <c r="AQ80" i="62"/>
  <c r="AR80" i="62"/>
  <c r="AM81" i="62"/>
  <c r="AN81" i="62"/>
  <c r="AO81" i="62"/>
  <c r="AP81" i="62"/>
  <c r="AQ81" i="62"/>
  <c r="AR81" i="62"/>
  <c r="AM82" i="62"/>
  <c r="AN82" i="62"/>
  <c r="AO82" i="62"/>
  <c r="AP82" i="62"/>
  <c r="AQ82" i="62"/>
  <c r="AR82" i="62"/>
  <c r="AM83" i="62"/>
  <c r="AN83" i="62"/>
  <c r="AO83" i="62"/>
  <c r="AP83" i="62"/>
  <c r="AQ83" i="62"/>
  <c r="AR83" i="62"/>
  <c r="AM84" i="62"/>
  <c r="AN84" i="62"/>
  <c r="AO84" i="62"/>
  <c r="AP84" i="62"/>
  <c r="AQ84" i="62"/>
  <c r="AR84" i="62"/>
  <c r="AM85" i="62"/>
  <c r="AN85" i="62"/>
  <c r="AO85" i="62"/>
  <c r="AP85" i="62"/>
  <c r="AQ85" i="62"/>
  <c r="AR85" i="62"/>
  <c r="AM86" i="62"/>
  <c r="AN86" i="62"/>
  <c r="AO86" i="62"/>
  <c r="AP86" i="62"/>
  <c r="AQ86" i="62"/>
  <c r="AR86" i="62"/>
  <c r="AM87" i="62"/>
  <c r="AN87" i="62"/>
  <c r="AO87" i="62"/>
  <c r="AP87" i="62"/>
  <c r="AQ87" i="62"/>
  <c r="AR87" i="62"/>
  <c r="AM88" i="62"/>
  <c r="AN88" i="62"/>
  <c r="AO88" i="62"/>
  <c r="AP88" i="62"/>
  <c r="AQ88" i="62"/>
  <c r="AR88" i="62"/>
  <c r="AM72" i="62"/>
  <c r="BN60" i="84" l="1"/>
  <c r="BP60" i="84"/>
  <c r="BO59" i="84"/>
  <c r="BS59" i="84"/>
  <c r="BN59" i="84"/>
  <c r="BB59" i="84"/>
  <c r="BC59" i="84"/>
  <c r="BD59" i="84"/>
  <c r="BE59" i="84"/>
  <c r="BF59" i="84"/>
  <c r="BG59" i="84"/>
  <c r="BB60" i="84"/>
  <c r="BC60" i="84"/>
  <c r="BD60" i="84"/>
  <c r="BE60" i="84"/>
  <c r="BF60" i="84"/>
  <c r="BG60" i="84"/>
  <c r="BO60" i="84"/>
  <c r="BR60" i="84"/>
  <c r="BL60" i="84"/>
  <c r="BJ60" i="84"/>
  <c r="BM59" i="84"/>
  <c r="BL59" i="84"/>
  <c r="BH60" i="84"/>
  <c r="BK59" i="84"/>
  <c r="BI60" i="84" l="1"/>
  <c r="BP59" i="84"/>
  <c r="BM60" i="84"/>
  <c r="BJ59" i="84"/>
  <c r="BI59" i="84"/>
  <c r="BK60" i="84"/>
  <c r="BH59" i="84"/>
  <c r="BS60" i="84"/>
  <c r="BQ60" i="84"/>
  <c r="BR59" i="84"/>
  <c r="BQ59" i="84"/>
  <c r="N22" i="166" l="1"/>
  <c r="N37" i="160"/>
  <c r="N27" i="160"/>
  <c r="N22" i="160"/>
  <c r="AV21" i="58" l="1"/>
  <c r="AW21" i="58"/>
  <c r="AX21" i="58"/>
  <c r="AY21" i="58"/>
  <c r="AZ21" i="58"/>
  <c r="BA21" i="58"/>
  <c r="AX22" i="58"/>
  <c r="AV22" i="58"/>
  <c r="AW22" i="58"/>
  <c r="AY22" i="58"/>
  <c r="AZ22" i="58"/>
  <c r="BA22" i="58"/>
  <c r="AW23" i="58"/>
  <c r="AX23" i="58"/>
  <c r="BA23" i="58"/>
  <c r="AV23" i="58"/>
  <c r="AY23" i="58"/>
  <c r="AZ23" i="58"/>
  <c r="AV24" i="58"/>
  <c r="AW24" i="58"/>
  <c r="AX24" i="58"/>
  <c r="AZ24" i="58"/>
  <c r="AY24" i="58"/>
  <c r="BA24" i="58"/>
  <c r="AV25" i="58"/>
  <c r="BA25" i="58"/>
  <c r="AW25" i="58"/>
  <c r="AX25" i="58"/>
  <c r="AY25" i="58"/>
  <c r="AZ25" i="58"/>
  <c r="AX26" i="58"/>
  <c r="AY26" i="58"/>
  <c r="AV26" i="58"/>
  <c r="AW26" i="58"/>
  <c r="AZ26" i="58"/>
  <c r="BA26" i="58"/>
  <c r="AW27" i="58"/>
  <c r="BA27" i="58"/>
  <c r="AV27" i="58"/>
  <c r="AX27" i="58"/>
  <c r="AY27" i="58"/>
  <c r="AZ27" i="58"/>
  <c r="AV28" i="58"/>
  <c r="AZ28" i="58"/>
  <c r="AW28" i="58"/>
  <c r="AX28" i="58"/>
  <c r="AY28" i="58"/>
  <c r="BA28" i="58"/>
  <c r="AI12" i="58"/>
  <c r="AJ12" i="58"/>
  <c r="AK12" i="58"/>
  <c r="AL12" i="58"/>
  <c r="AM12" i="58"/>
  <c r="AN12" i="58"/>
  <c r="AO12" i="58"/>
  <c r="AP12" i="58"/>
  <c r="AY12" i="58" s="1"/>
  <c r="AQ12" i="58"/>
  <c r="AR12" i="58"/>
  <c r="AS12" i="58"/>
  <c r="AT12" i="58"/>
  <c r="Z28" i="58"/>
  <c r="I12" i="48"/>
  <c r="AB21" i="58"/>
  <c r="AB13" i="58"/>
  <c r="AC13" i="58"/>
  <c r="AD13" i="58"/>
  <c r="AE13" i="58"/>
  <c r="AF13" i="58"/>
  <c r="AG13" i="58"/>
  <c r="AV12" i="58" l="1"/>
  <c r="AX12" i="58"/>
  <c r="AZ12" i="58"/>
  <c r="AW12" i="58"/>
  <c r="BA12" i="58"/>
  <c r="AA26" i="48"/>
  <c r="AB26" i="48"/>
  <c r="AC26" i="48"/>
  <c r="AD26" i="48"/>
  <c r="AE26" i="48"/>
  <c r="AF26" i="48"/>
  <c r="AG26" i="48"/>
  <c r="AH26" i="48"/>
  <c r="AA27" i="48"/>
  <c r="AB27" i="48"/>
  <c r="AC27" i="48"/>
  <c r="AD27" i="48"/>
  <c r="AE27" i="48"/>
  <c r="AF27" i="48"/>
  <c r="AG27" i="48"/>
  <c r="AH27" i="48"/>
  <c r="AA28" i="48"/>
  <c r="AB28" i="48"/>
  <c r="AC28" i="48"/>
  <c r="AD28" i="48"/>
  <c r="AE28" i="48"/>
  <c r="AF28" i="48"/>
  <c r="AG28" i="48"/>
  <c r="AH28" i="48"/>
  <c r="AA29" i="48"/>
  <c r="AB29" i="48"/>
  <c r="AC29" i="48"/>
  <c r="AD29" i="48"/>
  <c r="AE29" i="48"/>
  <c r="AF29" i="48"/>
  <c r="AG29" i="48"/>
  <c r="AH29" i="48"/>
  <c r="AA31" i="48"/>
  <c r="AB31" i="48"/>
  <c r="AC31" i="48"/>
  <c r="AD31" i="48"/>
  <c r="AE31" i="48"/>
  <c r="AF31" i="48"/>
  <c r="AG31" i="48"/>
  <c r="AH31" i="48"/>
  <c r="AA32" i="48"/>
  <c r="AB32" i="48"/>
  <c r="AC32" i="48"/>
  <c r="AD32" i="48"/>
  <c r="AE32" i="48"/>
  <c r="AF32" i="48"/>
  <c r="AG32" i="48"/>
  <c r="AH32" i="48"/>
  <c r="AA34" i="48"/>
  <c r="AB34" i="48"/>
  <c r="AC34" i="48"/>
  <c r="AD34" i="48"/>
  <c r="AE34" i="48"/>
  <c r="AF34" i="48"/>
  <c r="AG34" i="48"/>
  <c r="AH34" i="48"/>
  <c r="AA35" i="48"/>
  <c r="AB35" i="48"/>
  <c r="AC35" i="48"/>
  <c r="AD35" i="48"/>
  <c r="AE35" i="48"/>
  <c r="AF35" i="48"/>
  <c r="AG35" i="48"/>
  <c r="AH35" i="48"/>
  <c r="AA36" i="48"/>
  <c r="AB36" i="48"/>
  <c r="AC36" i="48"/>
  <c r="AD36" i="48"/>
  <c r="AE36" i="48"/>
  <c r="AF36" i="48"/>
  <c r="AG36" i="48"/>
  <c r="AH36" i="48"/>
  <c r="AA47" i="48"/>
  <c r="AB47" i="48"/>
  <c r="AC47" i="48"/>
  <c r="AD47" i="48"/>
  <c r="AE47" i="48"/>
  <c r="AF47" i="48"/>
  <c r="AG47" i="48"/>
  <c r="AH47" i="48"/>
  <c r="AA48" i="48"/>
  <c r="AB48" i="48"/>
  <c r="AC48" i="48"/>
  <c r="AD48" i="48"/>
  <c r="AE48" i="48"/>
  <c r="AF48" i="48"/>
  <c r="AG48" i="48"/>
  <c r="AH48" i="48"/>
  <c r="AA49" i="48"/>
  <c r="AB49" i="48"/>
  <c r="AC49" i="48"/>
  <c r="AD49" i="48"/>
  <c r="AE49" i="48"/>
  <c r="AF49" i="48"/>
  <c r="AG49" i="48"/>
  <c r="AH49" i="48"/>
  <c r="AA50" i="48"/>
  <c r="AB50" i="48"/>
  <c r="AC50" i="48"/>
  <c r="AD50" i="48"/>
  <c r="AE50" i="48"/>
  <c r="AF50" i="48"/>
  <c r="AG50" i="48"/>
  <c r="AH50" i="48"/>
  <c r="AA51" i="48"/>
  <c r="AB51" i="48"/>
  <c r="AC51" i="48"/>
  <c r="AD51" i="48"/>
  <c r="AE51" i="48"/>
  <c r="AF51" i="48"/>
  <c r="AG51" i="48"/>
  <c r="AH51" i="48"/>
  <c r="AA52" i="48"/>
  <c r="AB52" i="48"/>
  <c r="AC52" i="48"/>
  <c r="AD52" i="48"/>
  <c r="AE52" i="48"/>
  <c r="AF52" i="48"/>
  <c r="AG52" i="48"/>
  <c r="AH52" i="48"/>
  <c r="AA53" i="48"/>
  <c r="AB53" i="48"/>
  <c r="AC53" i="48"/>
  <c r="AD53" i="48"/>
  <c r="AE53" i="48"/>
  <c r="AF53" i="48"/>
  <c r="AG53" i="48"/>
  <c r="AH53" i="48"/>
  <c r="AA54" i="48"/>
  <c r="AB54" i="48"/>
  <c r="AC54" i="48"/>
  <c r="AD54" i="48"/>
  <c r="AE54" i="48"/>
  <c r="AF54" i="48"/>
  <c r="AG54" i="48"/>
  <c r="AH54" i="48"/>
  <c r="AA55" i="48"/>
  <c r="AB55" i="48"/>
  <c r="AC55" i="48"/>
  <c r="AD55" i="48"/>
  <c r="AE55" i="48"/>
  <c r="AF55" i="48"/>
  <c r="AG55" i="48"/>
  <c r="AH55" i="48"/>
  <c r="AA56" i="48"/>
  <c r="AB56" i="48"/>
  <c r="AC56" i="48"/>
  <c r="AD56" i="48"/>
  <c r="AE56" i="48"/>
  <c r="AF56" i="48"/>
  <c r="AG56" i="48"/>
  <c r="AH56" i="48"/>
  <c r="AA57" i="48"/>
  <c r="AB57" i="48"/>
  <c r="AC57" i="48"/>
  <c r="AD57" i="48"/>
  <c r="AE57" i="48"/>
  <c r="AF57" i="48"/>
  <c r="AG57" i="48"/>
  <c r="AH57" i="48"/>
  <c r="AA58" i="48"/>
  <c r="AB58" i="48"/>
  <c r="AC58" i="48"/>
  <c r="AD58" i="48"/>
  <c r="AE58" i="48"/>
  <c r="AF58" i="48"/>
  <c r="AG58" i="48"/>
  <c r="AH58" i="48"/>
  <c r="AA59" i="48"/>
  <c r="AB59" i="48"/>
  <c r="AC59" i="48"/>
  <c r="AD59" i="48"/>
  <c r="AE59" i="48"/>
  <c r="AF59" i="48"/>
  <c r="AG59" i="48"/>
  <c r="AH59" i="48"/>
  <c r="AA60" i="48"/>
  <c r="AB60" i="48"/>
  <c r="AC60" i="48"/>
  <c r="AD60" i="48"/>
  <c r="AE60" i="48"/>
  <c r="AF60" i="48"/>
  <c r="AG60" i="48"/>
  <c r="AH60" i="48"/>
  <c r="AA61" i="48"/>
  <c r="AB61" i="48"/>
  <c r="AC61" i="48"/>
  <c r="AD61" i="48"/>
  <c r="AE61" i="48"/>
  <c r="AF61" i="48"/>
  <c r="AG61" i="48"/>
  <c r="AH61" i="48"/>
  <c r="AA62" i="48"/>
  <c r="AB62" i="48"/>
  <c r="AC62" i="48"/>
  <c r="AD62" i="48"/>
  <c r="AE62" i="48"/>
  <c r="AF62" i="48"/>
  <c r="AG62" i="48"/>
  <c r="AH62" i="48"/>
  <c r="AA63" i="48"/>
  <c r="AB63" i="48"/>
  <c r="AC63" i="48"/>
  <c r="AD63" i="48"/>
  <c r="AE63" i="48"/>
  <c r="AF63" i="48"/>
  <c r="AG63" i="48"/>
  <c r="AH63" i="48"/>
  <c r="AA64" i="48"/>
  <c r="AB64" i="48"/>
  <c r="AC64" i="48"/>
  <c r="AD64" i="48"/>
  <c r="AE64" i="48"/>
  <c r="AF64" i="48"/>
  <c r="AG64" i="48"/>
  <c r="AH64" i="48"/>
  <c r="AA66" i="48"/>
  <c r="AB66" i="48"/>
  <c r="AC66" i="48"/>
  <c r="AD66" i="48"/>
  <c r="AE66" i="48"/>
  <c r="AF66" i="48"/>
  <c r="AG66" i="48"/>
  <c r="AH66" i="48"/>
  <c r="AA67" i="48"/>
  <c r="AB67" i="48"/>
  <c r="AC67" i="48"/>
  <c r="AD67" i="48"/>
  <c r="AE67" i="48"/>
  <c r="AF67" i="48"/>
  <c r="AG67" i="48"/>
  <c r="AH67" i="48"/>
  <c r="AA68" i="48"/>
  <c r="AB68" i="48"/>
  <c r="AC68" i="48"/>
  <c r="AD68" i="48"/>
  <c r="AE68" i="48"/>
  <c r="AF68" i="48"/>
  <c r="AG68" i="48"/>
  <c r="AH68" i="48"/>
  <c r="AA69" i="48"/>
  <c r="AB69" i="48"/>
  <c r="AC69" i="48"/>
  <c r="AD69" i="48"/>
  <c r="AE69" i="48"/>
  <c r="AF69" i="48"/>
  <c r="AG69" i="48"/>
  <c r="AH69" i="48"/>
  <c r="AA70" i="48"/>
  <c r="AB70" i="48"/>
  <c r="AC70" i="48"/>
  <c r="AD70" i="48"/>
  <c r="AE70" i="48"/>
  <c r="AF70" i="48"/>
  <c r="AG70" i="48"/>
  <c r="AH70" i="48"/>
  <c r="AA71" i="48"/>
  <c r="AB71" i="48"/>
  <c r="AC71" i="48"/>
  <c r="AD71" i="48"/>
  <c r="AE71" i="48"/>
  <c r="AF71" i="48"/>
  <c r="AG71" i="48"/>
  <c r="AH71" i="48"/>
  <c r="AF25" i="48"/>
  <c r="AG25" i="48"/>
  <c r="AH25" i="48"/>
  <c r="AE25" i="48"/>
  <c r="AR25" i="48" s="1"/>
  <c r="AD25" i="48"/>
  <c r="AC25" i="48"/>
  <c r="AB25" i="48"/>
  <c r="AI25" i="48"/>
  <c r="U21" i="74"/>
  <c r="AA25" i="132"/>
  <c r="B72" i="48"/>
  <c r="C72" i="48"/>
  <c r="D72" i="48"/>
  <c r="E72" i="48"/>
  <c r="F72" i="48"/>
  <c r="G72" i="48"/>
  <c r="H72" i="48"/>
  <c r="I72" i="48"/>
  <c r="J72" i="48"/>
  <c r="K72" i="48"/>
  <c r="L72" i="48"/>
  <c r="M72" i="48"/>
  <c r="N72" i="48"/>
  <c r="V25" i="48"/>
  <c r="K12" i="48"/>
  <c r="I13" i="48"/>
  <c r="J13" i="48"/>
  <c r="I14" i="48"/>
  <c r="J14" i="48"/>
  <c r="I15" i="48"/>
  <c r="J15" i="48"/>
  <c r="J12" i="48"/>
  <c r="N12" i="48" s="1"/>
  <c r="AA24" i="118"/>
  <c r="BQ33" i="15"/>
  <c r="AD26" i="92"/>
  <c r="CU34" i="91"/>
  <c r="AR31" i="48" l="1"/>
  <c r="AR61" i="48"/>
  <c r="AR60" i="48"/>
  <c r="AR59" i="48"/>
  <c r="AR58" i="48"/>
  <c r="AR57" i="48"/>
  <c r="AR56" i="48"/>
  <c r="AR55" i="48"/>
  <c r="AR54" i="48"/>
  <c r="AR53" i="48"/>
  <c r="AR52" i="48"/>
  <c r="AR51" i="48"/>
  <c r="AR50" i="48"/>
  <c r="AR49" i="48"/>
  <c r="AR48" i="48"/>
  <c r="AR47" i="48"/>
  <c r="AR36" i="48"/>
  <c r="AR35" i="48"/>
  <c r="AR34" i="48"/>
  <c r="AR32" i="48"/>
  <c r="AU71" i="48"/>
  <c r="AU70" i="48"/>
  <c r="AU69" i="48"/>
  <c r="AU68" i="48"/>
  <c r="AU67" i="48"/>
  <c r="AU66" i="48"/>
  <c r="AU64" i="48"/>
  <c r="AU63" i="48"/>
  <c r="AU62" i="48"/>
  <c r="AU61" i="48"/>
  <c r="AU60" i="48"/>
  <c r="AU59" i="48"/>
  <c r="AU58" i="48"/>
  <c r="AU57" i="48"/>
  <c r="AU56" i="48"/>
  <c r="AU55" i="48"/>
  <c r="AU54" i="48"/>
  <c r="AU53" i="48"/>
  <c r="AU52" i="48"/>
  <c r="AU51" i="48"/>
  <c r="AU49" i="48"/>
  <c r="AU48" i="48"/>
  <c r="AU47" i="48"/>
  <c r="AU36" i="48"/>
  <c r="AU35" i="48"/>
  <c r="AU34" i="48"/>
  <c r="AU32" i="48"/>
  <c r="AU31" i="48"/>
  <c r="AU28" i="48"/>
  <c r="AU50" i="48"/>
  <c r="AR28" i="48"/>
  <c r="AR29" i="48"/>
  <c r="AR27" i="48"/>
  <c r="AS25" i="48"/>
  <c r="AU26" i="48"/>
  <c r="AR71" i="48"/>
  <c r="AR70" i="48"/>
  <c r="AR69" i="48"/>
  <c r="AR68" i="48"/>
  <c r="AR67" i="48"/>
  <c r="AR66" i="48"/>
  <c r="AR64" i="48"/>
  <c r="AR63" i="48"/>
  <c r="AR62" i="48"/>
  <c r="AR26" i="48"/>
  <c r="N13" i="48"/>
  <c r="AT25" i="48"/>
  <c r="AA72" i="48"/>
  <c r="AU25" i="48"/>
  <c r="AH72" i="48"/>
  <c r="N15" i="48"/>
  <c r="N14" i="48"/>
  <c r="AT71" i="48"/>
  <c r="AT70" i="48"/>
  <c r="AT69" i="48"/>
  <c r="AT68" i="48"/>
  <c r="AT67" i="48"/>
  <c r="AT66" i="48"/>
  <c r="AT64" i="48"/>
  <c r="AT63" i="48"/>
  <c r="AT62" i="48"/>
  <c r="AT61" i="48"/>
  <c r="AT60" i="48"/>
  <c r="AT59" i="48"/>
  <c r="AT58" i="48"/>
  <c r="AT57" i="48"/>
  <c r="AT56" i="48"/>
  <c r="AT55" i="48"/>
  <c r="AT54" i="48"/>
  <c r="AT53" i="48"/>
  <c r="AT52" i="48"/>
  <c r="AT51" i="48"/>
  <c r="AT50" i="48"/>
  <c r="AT49" i="48"/>
  <c r="AT48" i="48"/>
  <c r="AT47" i="48"/>
  <c r="AT36" i="48"/>
  <c r="AT35" i="48"/>
  <c r="AT34" i="48"/>
  <c r="AT32" i="48"/>
  <c r="AT31" i="48"/>
  <c r="AT29" i="48"/>
  <c r="AT28" i="48"/>
  <c r="AT27" i="48"/>
  <c r="AT26" i="48"/>
  <c r="AS71" i="48"/>
  <c r="AS70" i="48"/>
  <c r="AS69" i="48"/>
  <c r="AS68" i="48"/>
  <c r="AS67" i="48"/>
  <c r="AS66" i="48"/>
  <c r="AS64" i="48"/>
  <c r="AS63" i="48"/>
  <c r="AS62" i="48"/>
  <c r="AS61" i="48"/>
  <c r="AS60" i="48"/>
  <c r="AS59" i="48"/>
  <c r="AS58" i="48"/>
  <c r="AS57" i="48"/>
  <c r="AS56" i="48"/>
  <c r="AS55" i="48"/>
  <c r="AS54" i="48"/>
  <c r="AS53" i="48"/>
  <c r="AS52" i="48"/>
  <c r="AS51" i="48"/>
  <c r="AS50" i="48"/>
  <c r="AS49" i="48"/>
  <c r="AS48" i="48"/>
  <c r="AS47" i="48"/>
  <c r="AS36" i="48"/>
  <c r="AS35" i="48"/>
  <c r="AS34" i="48"/>
  <c r="AS32" i="48"/>
  <c r="AS31" i="48"/>
  <c r="AS29" i="48"/>
  <c r="AS28" i="48"/>
  <c r="AS27" i="48"/>
  <c r="AS26" i="48"/>
  <c r="AC72" i="48"/>
  <c r="AB72" i="48"/>
  <c r="AU29" i="48"/>
  <c r="AU27" i="48"/>
  <c r="AF72" i="48"/>
  <c r="AE72" i="48"/>
  <c r="AD72" i="48"/>
  <c r="AG72" i="48"/>
  <c r="AR72" i="48" l="1"/>
  <c r="AU72" i="48"/>
  <c r="AS72" i="48"/>
  <c r="AT72" i="48"/>
  <c r="AM26" i="48"/>
  <c r="AN26" i="48"/>
  <c r="AO26" i="48"/>
  <c r="AP26" i="48"/>
  <c r="AM27" i="48"/>
  <c r="AN27" i="48"/>
  <c r="AO27" i="48"/>
  <c r="AP27" i="48"/>
  <c r="AM28" i="48"/>
  <c r="AN28" i="48"/>
  <c r="AO28" i="48"/>
  <c r="AP28" i="48"/>
  <c r="AM29" i="48"/>
  <c r="AN29" i="48"/>
  <c r="AO29" i="48"/>
  <c r="AP29" i="48"/>
  <c r="AM31" i="48"/>
  <c r="AN31" i="48"/>
  <c r="AO31" i="48"/>
  <c r="AP31" i="48"/>
  <c r="AM32" i="48"/>
  <c r="AN32" i="48"/>
  <c r="AO32" i="48"/>
  <c r="AP32" i="48"/>
  <c r="AM34" i="48"/>
  <c r="AN34" i="48"/>
  <c r="AO34" i="48"/>
  <c r="AP34" i="48"/>
  <c r="AM35" i="48"/>
  <c r="AN35" i="48"/>
  <c r="AO35" i="48"/>
  <c r="AP35" i="48"/>
  <c r="AM36" i="48"/>
  <c r="AN36" i="48"/>
  <c r="AO36" i="48"/>
  <c r="AP36" i="48"/>
  <c r="AM47" i="48"/>
  <c r="AN47" i="48"/>
  <c r="AO47" i="48"/>
  <c r="AP47" i="48"/>
  <c r="AM48" i="48"/>
  <c r="AN48" i="48"/>
  <c r="AO48" i="48"/>
  <c r="AP48" i="48"/>
  <c r="AM49" i="48"/>
  <c r="AN49" i="48"/>
  <c r="AO49" i="48"/>
  <c r="AP49" i="48"/>
  <c r="AM50" i="48"/>
  <c r="AN50" i="48"/>
  <c r="AO50" i="48"/>
  <c r="AP50" i="48"/>
  <c r="AM51" i="48"/>
  <c r="AN51" i="48"/>
  <c r="AO51" i="48"/>
  <c r="AP51" i="48"/>
  <c r="AM52" i="48"/>
  <c r="AN52" i="48"/>
  <c r="AO52" i="48"/>
  <c r="AP52" i="48"/>
  <c r="AM53" i="48"/>
  <c r="AN53" i="48"/>
  <c r="AO53" i="48"/>
  <c r="AP53" i="48"/>
  <c r="AM54" i="48"/>
  <c r="AN54" i="48"/>
  <c r="AO54" i="48"/>
  <c r="AP54" i="48"/>
  <c r="AM55" i="48"/>
  <c r="AN55" i="48"/>
  <c r="AO55" i="48"/>
  <c r="AP55" i="48"/>
  <c r="AM56" i="48"/>
  <c r="AN56" i="48"/>
  <c r="AO56" i="48"/>
  <c r="AP56" i="48"/>
  <c r="AM57" i="48"/>
  <c r="AN57" i="48"/>
  <c r="AO57" i="48"/>
  <c r="AP57" i="48"/>
  <c r="AM58" i="48"/>
  <c r="AN58" i="48"/>
  <c r="AO58" i="48"/>
  <c r="AP58" i="48"/>
  <c r="AM59" i="48"/>
  <c r="AN59" i="48"/>
  <c r="AO59" i="48"/>
  <c r="AP59" i="48"/>
  <c r="AM60" i="48"/>
  <c r="AN60" i="48"/>
  <c r="AO60" i="48"/>
  <c r="AP60" i="48"/>
  <c r="AM61" i="48"/>
  <c r="AN61" i="48"/>
  <c r="AO61" i="48"/>
  <c r="AP61" i="48"/>
  <c r="AM62" i="48"/>
  <c r="AN62" i="48"/>
  <c r="AO62" i="48"/>
  <c r="AP62" i="48"/>
  <c r="AM63" i="48"/>
  <c r="AN63" i="48"/>
  <c r="AO63" i="48"/>
  <c r="AP63" i="48"/>
  <c r="AM64" i="48"/>
  <c r="AN64" i="48"/>
  <c r="AO64" i="48"/>
  <c r="AP64" i="48"/>
  <c r="AM66" i="48"/>
  <c r="AN66" i="48"/>
  <c r="AO66" i="48"/>
  <c r="AP66" i="48"/>
  <c r="AM67" i="48"/>
  <c r="AN67" i="48"/>
  <c r="AO67" i="48"/>
  <c r="AP67" i="48"/>
  <c r="AM68" i="48"/>
  <c r="AN68" i="48"/>
  <c r="AO68" i="48"/>
  <c r="AP68" i="48"/>
  <c r="AM69" i="48"/>
  <c r="AN69" i="48"/>
  <c r="AO69" i="48"/>
  <c r="AP69" i="48"/>
  <c r="AM70" i="48"/>
  <c r="AN70" i="48"/>
  <c r="AO70" i="48"/>
  <c r="AP70" i="48"/>
  <c r="AM71" i="48"/>
  <c r="AN71" i="48"/>
  <c r="AO71" i="48"/>
  <c r="AP71" i="48"/>
  <c r="AN25" i="48"/>
  <c r="AO25" i="48"/>
  <c r="AP25" i="48"/>
  <c r="AM25" i="48"/>
  <c r="AI26" i="48"/>
  <c r="AJ26" i="48"/>
  <c r="AK26" i="48"/>
  <c r="AL26" i="48"/>
  <c r="AI27" i="48"/>
  <c r="AJ27" i="48"/>
  <c r="AK27" i="48"/>
  <c r="AL27" i="48"/>
  <c r="AI28" i="48"/>
  <c r="AJ28" i="48"/>
  <c r="AK28" i="48"/>
  <c r="AL28" i="48"/>
  <c r="AI29" i="48"/>
  <c r="AJ29" i="48"/>
  <c r="AK29" i="48"/>
  <c r="AL29" i="48"/>
  <c r="AI31" i="48"/>
  <c r="AJ31" i="48"/>
  <c r="AK31" i="48"/>
  <c r="AL31" i="48"/>
  <c r="AI32" i="48"/>
  <c r="AJ32" i="48"/>
  <c r="AK32" i="48"/>
  <c r="AL32" i="48"/>
  <c r="AI34" i="48"/>
  <c r="AJ34" i="48"/>
  <c r="AK34" i="48"/>
  <c r="AL34" i="48"/>
  <c r="AI35" i="48"/>
  <c r="AJ35" i="48"/>
  <c r="AK35" i="48"/>
  <c r="AL35" i="48"/>
  <c r="AI36" i="48"/>
  <c r="AJ36" i="48"/>
  <c r="AK36" i="48"/>
  <c r="AL36" i="48"/>
  <c r="AI47" i="48"/>
  <c r="AJ47" i="48"/>
  <c r="AK47" i="48"/>
  <c r="AL47" i="48"/>
  <c r="AI48" i="48"/>
  <c r="AJ48" i="48"/>
  <c r="AK48" i="48"/>
  <c r="AL48" i="48"/>
  <c r="AI49" i="48"/>
  <c r="AJ49" i="48"/>
  <c r="AK49" i="48"/>
  <c r="AL49" i="48"/>
  <c r="AI50" i="48"/>
  <c r="AJ50" i="48"/>
  <c r="AK50" i="48"/>
  <c r="AL50" i="48"/>
  <c r="AI51" i="48"/>
  <c r="AJ51" i="48"/>
  <c r="AK51" i="48"/>
  <c r="AL51" i="48"/>
  <c r="AI52" i="48"/>
  <c r="AJ52" i="48"/>
  <c r="AK52" i="48"/>
  <c r="AL52" i="48"/>
  <c r="AI53" i="48"/>
  <c r="AJ53" i="48"/>
  <c r="AK53" i="48"/>
  <c r="AL53" i="48"/>
  <c r="AI54" i="48"/>
  <c r="AJ54" i="48"/>
  <c r="AK54" i="48"/>
  <c r="AL54" i="48"/>
  <c r="AI55" i="48"/>
  <c r="AJ55" i="48"/>
  <c r="AK55" i="48"/>
  <c r="AL55" i="48"/>
  <c r="AI56" i="48"/>
  <c r="AJ56" i="48"/>
  <c r="AK56" i="48"/>
  <c r="AL56" i="48"/>
  <c r="AI57" i="48"/>
  <c r="AJ57" i="48"/>
  <c r="AK57" i="48"/>
  <c r="AL57" i="48"/>
  <c r="AI58" i="48"/>
  <c r="AJ58" i="48"/>
  <c r="AK58" i="48"/>
  <c r="AL58" i="48"/>
  <c r="AI59" i="48"/>
  <c r="AJ59" i="48"/>
  <c r="AK59" i="48"/>
  <c r="AL59" i="48"/>
  <c r="AI60" i="48"/>
  <c r="AJ60" i="48"/>
  <c r="AK60" i="48"/>
  <c r="AL60" i="48"/>
  <c r="AI61" i="48"/>
  <c r="AJ61" i="48"/>
  <c r="AK61" i="48"/>
  <c r="AL61" i="48"/>
  <c r="AI62" i="48"/>
  <c r="AJ62" i="48"/>
  <c r="AK62" i="48"/>
  <c r="AL62" i="48"/>
  <c r="AI63" i="48"/>
  <c r="AJ63" i="48"/>
  <c r="AK63" i="48"/>
  <c r="AL63" i="48"/>
  <c r="AI64" i="48"/>
  <c r="AJ64" i="48"/>
  <c r="AK64" i="48"/>
  <c r="AL64" i="48"/>
  <c r="AI66" i="48"/>
  <c r="AJ66" i="48"/>
  <c r="AK66" i="48"/>
  <c r="AL66" i="48"/>
  <c r="AI67" i="48"/>
  <c r="AJ67" i="48"/>
  <c r="AK67" i="48"/>
  <c r="AL67" i="48"/>
  <c r="AI68" i="48"/>
  <c r="AJ68" i="48"/>
  <c r="AK68" i="48"/>
  <c r="AL68" i="48"/>
  <c r="AI69" i="48"/>
  <c r="AJ69" i="48"/>
  <c r="AK69" i="48"/>
  <c r="AL69" i="48"/>
  <c r="AI70" i="48"/>
  <c r="AJ70" i="48"/>
  <c r="AK70" i="48"/>
  <c r="AL70" i="48"/>
  <c r="AI71" i="48"/>
  <c r="AJ71" i="48"/>
  <c r="AK71" i="48"/>
  <c r="AL71" i="48"/>
  <c r="AJ25" i="48"/>
  <c r="AK25" i="48"/>
  <c r="AL25" i="48"/>
  <c r="O20" i="43"/>
  <c r="P26" i="57"/>
  <c r="BN53" i="78"/>
  <c r="BO53" i="78"/>
  <c r="BP53" i="78"/>
  <c r="BQ53" i="78"/>
  <c r="BR53" i="78"/>
  <c r="BS53" i="78"/>
  <c r="BT53" i="78"/>
  <c r="BU53" i="78"/>
  <c r="BV53" i="78"/>
  <c r="BW53" i="78"/>
  <c r="BX53" i="78"/>
  <c r="BY53" i="78"/>
  <c r="BN54" i="78"/>
  <c r="BO54" i="78"/>
  <c r="BP54" i="78"/>
  <c r="BQ54" i="78"/>
  <c r="BR54" i="78"/>
  <c r="BS54" i="78"/>
  <c r="BT54" i="78"/>
  <c r="BU54" i="78"/>
  <c r="BV54" i="78"/>
  <c r="BW54" i="78"/>
  <c r="BX54" i="78"/>
  <c r="BY54" i="78"/>
  <c r="BN55" i="78"/>
  <c r="BO55" i="78"/>
  <c r="BP55" i="78"/>
  <c r="BQ55" i="78"/>
  <c r="BR55" i="78"/>
  <c r="BS55" i="78"/>
  <c r="BT55" i="78"/>
  <c r="BU55" i="78"/>
  <c r="BV55" i="78"/>
  <c r="BW55" i="78"/>
  <c r="BX55" i="78"/>
  <c r="BY55" i="78"/>
  <c r="BN56" i="78"/>
  <c r="BO56" i="78"/>
  <c r="BP56" i="78"/>
  <c r="BQ56" i="78"/>
  <c r="BR56" i="78"/>
  <c r="BS56" i="78"/>
  <c r="BT56" i="78"/>
  <c r="BU56" i="78"/>
  <c r="BV56" i="78"/>
  <c r="BW56" i="78"/>
  <c r="BX56" i="78"/>
  <c r="BY56" i="78"/>
  <c r="BN57" i="78"/>
  <c r="BO57" i="78"/>
  <c r="BP57" i="78"/>
  <c r="BQ57" i="78"/>
  <c r="BR57" i="78"/>
  <c r="BS57" i="78"/>
  <c r="BT57" i="78"/>
  <c r="BU57" i="78"/>
  <c r="BV57" i="78"/>
  <c r="BW57" i="78"/>
  <c r="BX57" i="78"/>
  <c r="BY57" i="78"/>
  <c r="BN58" i="78"/>
  <c r="BO58" i="78"/>
  <c r="BP58" i="78"/>
  <c r="BQ58" i="78"/>
  <c r="BR58" i="78"/>
  <c r="BS58" i="78"/>
  <c r="BT58" i="78"/>
  <c r="BU58" i="78"/>
  <c r="BV58" i="78"/>
  <c r="BW58" i="78"/>
  <c r="BX58" i="78"/>
  <c r="BY58" i="78"/>
  <c r="BN59" i="78"/>
  <c r="BO59" i="78"/>
  <c r="BP59" i="78"/>
  <c r="BQ59" i="78"/>
  <c r="BR59" i="78"/>
  <c r="BS59" i="78"/>
  <c r="BT59" i="78"/>
  <c r="BU59" i="78"/>
  <c r="BV59" i="78"/>
  <c r="BW59" i="78"/>
  <c r="BX59" i="78"/>
  <c r="BY59" i="78"/>
  <c r="BN60" i="78"/>
  <c r="BO60" i="78"/>
  <c r="BP60" i="78"/>
  <c r="BQ60" i="78"/>
  <c r="BR60" i="78"/>
  <c r="BS60" i="78"/>
  <c r="BT60" i="78"/>
  <c r="BU60" i="78"/>
  <c r="BV60" i="78"/>
  <c r="BW60" i="78"/>
  <c r="BX60" i="78"/>
  <c r="BY60" i="78"/>
  <c r="BT61" i="78"/>
  <c r="BU61" i="78"/>
  <c r="BV61" i="78"/>
  <c r="BW61" i="78"/>
  <c r="BX61" i="78"/>
  <c r="BY61" i="78"/>
  <c r="BN62" i="78"/>
  <c r="BO62" i="78"/>
  <c r="BP62" i="78"/>
  <c r="BQ62" i="78"/>
  <c r="BR62" i="78"/>
  <c r="BS62" i="78"/>
  <c r="BT62" i="78"/>
  <c r="BU62" i="78"/>
  <c r="BV62" i="78"/>
  <c r="BW62" i="78"/>
  <c r="BX62" i="78"/>
  <c r="BY62" i="78"/>
  <c r="BN63" i="78"/>
  <c r="BO63" i="78"/>
  <c r="BP63" i="78"/>
  <c r="BQ63" i="78"/>
  <c r="BR63" i="78"/>
  <c r="BS63" i="78"/>
  <c r="BT63" i="78"/>
  <c r="BU63" i="78"/>
  <c r="BV63" i="78"/>
  <c r="BW63" i="78"/>
  <c r="BX63" i="78"/>
  <c r="BY63" i="78"/>
  <c r="BN64" i="78"/>
  <c r="BO64" i="78"/>
  <c r="BP64" i="78"/>
  <c r="BQ64" i="78"/>
  <c r="BR64" i="78"/>
  <c r="BS64" i="78"/>
  <c r="BT64" i="78"/>
  <c r="BU64" i="78"/>
  <c r="BV64" i="78"/>
  <c r="BW64" i="78"/>
  <c r="BX64" i="78"/>
  <c r="BY64" i="78"/>
  <c r="BN65" i="78"/>
  <c r="BO65" i="78"/>
  <c r="BP65" i="78"/>
  <c r="BQ65" i="78"/>
  <c r="BR65" i="78"/>
  <c r="BS65" i="78"/>
  <c r="BT65" i="78"/>
  <c r="BU65" i="78"/>
  <c r="BV65" i="78"/>
  <c r="BW65" i="78"/>
  <c r="BX65" i="78"/>
  <c r="BY65" i="78"/>
  <c r="BN66" i="78"/>
  <c r="BO66" i="78"/>
  <c r="BP66" i="78"/>
  <c r="BQ66" i="78"/>
  <c r="BR66" i="78"/>
  <c r="BS66" i="78"/>
  <c r="BT66" i="78"/>
  <c r="BU66" i="78"/>
  <c r="BV66" i="78"/>
  <c r="BW66" i="78"/>
  <c r="BX66" i="78"/>
  <c r="BY66" i="78"/>
  <c r="BN67" i="78"/>
  <c r="BO67" i="78"/>
  <c r="BP67" i="78"/>
  <c r="BQ67" i="78"/>
  <c r="BR67" i="78"/>
  <c r="BS67" i="78"/>
  <c r="BT67" i="78"/>
  <c r="BU67" i="78"/>
  <c r="BV67" i="78"/>
  <c r="BW67" i="78"/>
  <c r="BX67" i="78"/>
  <c r="BY67" i="78"/>
  <c r="BN68" i="78"/>
  <c r="BO68" i="78"/>
  <c r="BP68" i="78"/>
  <c r="BQ68" i="78"/>
  <c r="BR68" i="78"/>
  <c r="BS68" i="78"/>
  <c r="BT68" i="78"/>
  <c r="BU68" i="78"/>
  <c r="BV68" i="78"/>
  <c r="BW68" i="78"/>
  <c r="BX68" i="78"/>
  <c r="BY68" i="78"/>
  <c r="BN69" i="78"/>
  <c r="BO69" i="78"/>
  <c r="BP69" i="78"/>
  <c r="BQ69" i="78"/>
  <c r="BR69" i="78"/>
  <c r="BS69" i="78"/>
  <c r="BT69" i="78"/>
  <c r="BU69" i="78"/>
  <c r="BV69" i="78"/>
  <c r="BW69" i="78"/>
  <c r="BX69" i="78"/>
  <c r="BY69" i="78"/>
  <c r="M13" i="91"/>
  <c r="M14" i="91"/>
  <c r="M15" i="91"/>
  <c r="M16" i="91"/>
  <c r="M17" i="91"/>
  <c r="M18" i="91"/>
  <c r="M19" i="91"/>
  <c r="M20" i="91"/>
  <c r="M21" i="91"/>
  <c r="M12" i="91"/>
  <c r="AV54" i="48" l="1"/>
  <c r="AV27" i="48"/>
  <c r="AM25" i="101"/>
  <c r="AM26" i="101"/>
  <c r="AO26" i="101"/>
  <c r="AM27" i="101"/>
  <c r="AN27" i="101"/>
  <c r="AO27" i="101"/>
  <c r="AP27" i="101"/>
  <c r="AM28" i="101"/>
  <c r="AN28" i="101"/>
  <c r="AO28" i="101"/>
  <c r="AP28" i="101"/>
  <c r="AM29" i="101"/>
  <c r="AN29" i="101"/>
  <c r="AO29" i="101"/>
  <c r="AP29" i="101"/>
  <c r="AM31" i="101"/>
  <c r="AN31" i="101"/>
  <c r="AO31" i="101"/>
  <c r="AP31" i="101"/>
  <c r="AM32" i="101"/>
  <c r="AN32" i="101"/>
  <c r="AO32" i="101"/>
  <c r="AP32" i="101"/>
  <c r="AM34" i="101"/>
  <c r="AN34" i="101"/>
  <c r="AO34" i="101"/>
  <c r="AP34" i="101"/>
  <c r="AM35" i="101"/>
  <c r="AN35" i="101"/>
  <c r="AO35" i="101"/>
  <c r="AP35" i="101"/>
  <c r="AM36" i="101"/>
  <c r="AN36" i="101"/>
  <c r="AO36" i="101"/>
  <c r="AP36" i="101"/>
  <c r="AM47" i="101"/>
  <c r="AN47" i="101"/>
  <c r="AO47" i="101"/>
  <c r="AP47" i="101"/>
  <c r="AM48" i="101"/>
  <c r="AN48" i="101"/>
  <c r="AO48" i="101"/>
  <c r="AP48" i="101"/>
  <c r="AM49" i="101"/>
  <c r="AN49" i="101"/>
  <c r="AO49" i="101"/>
  <c r="AP49" i="101"/>
  <c r="AM50" i="101"/>
  <c r="AN50" i="101"/>
  <c r="AO50" i="101"/>
  <c r="AP50" i="101"/>
  <c r="AM51" i="101"/>
  <c r="AN51" i="101"/>
  <c r="AO51" i="101"/>
  <c r="AP51" i="101"/>
  <c r="AM52" i="101"/>
  <c r="AN52" i="101"/>
  <c r="AO52" i="101"/>
  <c r="AP52" i="101"/>
  <c r="AM53" i="101"/>
  <c r="AN53" i="101"/>
  <c r="AO53" i="101"/>
  <c r="AP53" i="101"/>
  <c r="AM54" i="101"/>
  <c r="AN54" i="101"/>
  <c r="AO54" i="101"/>
  <c r="AP54" i="101"/>
  <c r="AM55" i="101"/>
  <c r="AN55" i="101"/>
  <c r="AO55" i="101"/>
  <c r="AP55" i="101"/>
  <c r="AM56" i="101"/>
  <c r="AN56" i="101"/>
  <c r="AO56" i="101"/>
  <c r="AP56" i="101"/>
  <c r="AM57" i="101"/>
  <c r="AN57" i="101"/>
  <c r="AO57" i="101"/>
  <c r="AP57" i="101"/>
  <c r="AM58" i="101"/>
  <c r="AN58" i="101"/>
  <c r="AO58" i="101"/>
  <c r="AP58" i="101"/>
  <c r="AM59" i="101"/>
  <c r="AN59" i="101"/>
  <c r="AO59" i="101"/>
  <c r="AP59" i="101"/>
  <c r="AM60" i="101"/>
  <c r="AN60" i="101"/>
  <c r="AO60" i="101"/>
  <c r="AP60" i="101"/>
  <c r="AM61" i="101"/>
  <c r="AN61" i="101"/>
  <c r="AO61" i="101"/>
  <c r="AP61" i="101"/>
  <c r="AM62" i="101"/>
  <c r="AN62" i="101"/>
  <c r="AO62" i="101"/>
  <c r="AP62" i="101"/>
  <c r="AM63" i="101"/>
  <c r="AN63" i="101"/>
  <c r="AO63" i="101"/>
  <c r="AP63" i="101"/>
  <c r="AM64" i="101"/>
  <c r="AN64" i="101"/>
  <c r="AO64" i="101"/>
  <c r="AP64" i="101"/>
  <c r="AM66" i="101"/>
  <c r="AN66" i="101"/>
  <c r="AO66" i="101"/>
  <c r="AP66" i="101"/>
  <c r="AM67" i="101"/>
  <c r="AN67" i="101"/>
  <c r="AO67" i="101"/>
  <c r="AP67" i="101"/>
  <c r="AM68" i="101"/>
  <c r="AN68" i="101"/>
  <c r="AO68" i="101"/>
  <c r="AP68" i="101"/>
  <c r="AM69" i="101"/>
  <c r="AN69" i="101"/>
  <c r="AO69" i="101"/>
  <c r="AP69" i="101"/>
  <c r="AM70" i="101"/>
  <c r="AN70" i="101"/>
  <c r="AO70" i="101"/>
  <c r="AP70" i="101"/>
  <c r="AM71" i="101"/>
  <c r="AN71" i="101"/>
  <c r="AO71" i="101"/>
  <c r="AP71" i="101"/>
  <c r="AN25" i="101"/>
  <c r="AO25" i="101"/>
  <c r="AP25" i="101"/>
  <c r="AI26" i="101"/>
  <c r="AJ26" i="101"/>
  <c r="AK26" i="101"/>
  <c r="AL26" i="101"/>
  <c r="AI27" i="101"/>
  <c r="AJ27" i="101"/>
  <c r="AK27" i="101"/>
  <c r="AL27" i="101"/>
  <c r="AI28" i="101"/>
  <c r="AJ28" i="101"/>
  <c r="AK28" i="101"/>
  <c r="AL28" i="101"/>
  <c r="AI29" i="101"/>
  <c r="AJ29" i="101"/>
  <c r="AK29" i="101"/>
  <c r="AL29" i="101"/>
  <c r="AI31" i="101"/>
  <c r="AJ31" i="101"/>
  <c r="AK31" i="101"/>
  <c r="AL31" i="101"/>
  <c r="AI32" i="101"/>
  <c r="AJ32" i="101"/>
  <c r="AK32" i="101"/>
  <c r="AL32" i="101"/>
  <c r="AI34" i="101"/>
  <c r="AJ34" i="101"/>
  <c r="AK34" i="101"/>
  <c r="AL34" i="101"/>
  <c r="AI35" i="101"/>
  <c r="AJ35" i="101"/>
  <c r="AK35" i="101"/>
  <c r="AL35" i="101"/>
  <c r="AI36" i="101"/>
  <c r="AJ36" i="101"/>
  <c r="AK36" i="101"/>
  <c r="AL36" i="101"/>
  <c r="AI47" i="101"/>
  <c r="AJ47" i="101"/>
  <c r="AK47" i="101"/>
  <c r="AL47" i="101"/>
  <c r="AI48" i="101"/>
  <c r="AJ48" i="101"/>
  <c r="AK48" i="101"/>
  <c r="AL48" i="101"/>
  <c r="AI49" i="101"/>
  <c r="AJ49" i="101"/>
  <c r="AK49" i="101"/>
  <c r="AL49" i="101"/>
  <c r="AI50" i="101"/>
  <c r="AJ50" i="101"/>
  <c r="AK50" i="101"/>
  <c r="AL50" i="101"/>
  <c r="AI51" i="101"/>
  <c r="AJ51" i="101"/>
  <c r="AK51" i="101"/>
  <c r="AL51" i="101"/>
  <c r="AI52" i="101"/>
  <c r="AJ52" i="101"/>
  <c r="AK52" i="101"/>
  <c r="AL52" i="101"/>
  <c r="AI53" i="101"/>
  <c r="AJ53" i="101"/>
  <c r="AK53" i="101"/>
  <c r="AL53" i="101"/>
  <c r="AI54" i="101"/>
  <c r="AJ54" i="101"/>
  <c r="AK54" i="101"/>
  <c r="AL54" i="101"/>
  <c r="AI55" i="101"/>
  <c r="AJ55" i="101"/>
  <c r="AK55" i="101"/>
  <c r="AL55" i="101"/>
  <c r="AI56" i="101"/>
  <c r="AJ56" i="101"/>
  <c r="AK56" i="101"/>
  <c r="AL56" i="101"/>
  <c r="AI57" i="101"/>
  <c r="AJ57" i="101"/>
  <c r="AK57" i="101"/>
  <c r="AL57" i="101"/>
  <c r="AI58" i="101"/>
  <c r="AJ58" i="101"/>
  <c r="AK58" i="101"/>
  <c r="AL58" i="101"/>
  <c r="AI59" i="101"/>
  <c r="AJ59" i="101"/>
  <c r="AK59" i="101"/>
  <c r="AL59" i="101"/>
  <c r="AI60" i="101"/>
  <c r="AJ60" i="101"/>
  <c r="AK60" i="101"/>
  <c r="AL60" i="101"/>
  <c r="AI61" i="101"/>
  <c r="AJ61" i="101"/>
  <c r="AK61" i="101"/>
  <c r="AL61" i="101"/>
  <c r="AI62" i="101"/>
  <c r="AJ62" i="101"/>
  <c r="AK62" i="101"/>
  <c r="AL62" i="101"/>
  <c r="AI63" i="101"/>
  <c r="AJ63" i="101"/>
  <c r="AK63" i="101"/>
  <c r="AL63" i="101"/>
  <c r="AI64" i="101"/>
  <c r="AJ64" i="101"/>
  <c r="AK64" i="101"/>
  <c r="AL64" i="101"/>
  <c r="AI66" i="101"/>
  <c r="AJ66" i="101"/>
  <c r="AK66" i="101"/>
  <c r="AL66" i="101"/>
  <c r="AI67" i="101"/>
  <c r="AJ67" i="101"/>
  <c r="AK67" i="101"/>
  <c r="AL67" i="101"/>
  <c r="AI68" i="101"/>
  <c r="AJ68" i="101"/>
  <c r="AK68" i="101"/>
  <c r="AL68" i="101"/>
  <c r="AI69" i="101"/>
  <c r="AJ69" i="101"/>
  <c r="AK69" i="101"/>
  <c r="AL69" i="101"/>
  <c r="AI70" i="101"/>
  <c r="AJ70" i="101"/>
  <c r="AK70" i="101"/>
  <c r="AL70" i="101"/>
  <c r="AI71" i="101"/>
  <c r="AJ71" i="101"/>
  <c r="AK71" i="101"/>
  <c r="AL71" i="101"/>
  <c r="AJ25" i="101"/>
  <c r="AK25" i="101"/>
  <c r="AL25" i="101"/>
  <c r="AI25" i="101"/>
  <c r="AM25" i="132"/>
  <c r="AM26" i="132"/>
  <c r="AN26" i="132"/>
  <c r="AO26" i="132"/>
  <c r="AP26" i="132"/>
  <c r="AM27" i="132"/>
  <c r="AN27" i="132"/>
  <c r="AO27" i="132"/>
  <c r="AP27" i="132"/>
  <c r="AM28" i="132"/>
  <c r="AN28" i="132"/>
  <c r="AO28" i="132"/>
  <c r="AP28" i="132"/>
  <c r="AM29" i="132"/>
  <c r="AN29" i="132"/>
  <c r="AO29" i="132"/>
  <c r="AP29" i="132"/>
  <c r="AM31" i="132"/>
  <c r="AN31" i="132"/>
  <c r="AO31" i="132"/>
  <c r="AP31" i="132"/>
  <c r="AM32" i="132"/>
  <c r="AN32" i="132"/>
  <c r="AO32" i="132"/>
  <c r="AP32" i="132"/>
  <c r="AM34" i="132"/>
  <c r="AN34" i="132"/>
  <c r="AO34" i="132"/>
  <c r="AP34" i="132"/>
  <c r="AM35" i="132"/>
  <c r="AN35" i="132"/>
  <c r="AO35" i="132"/>
  <c r="AP35" i="132"/>
  <c r="AM36" i="132"/>
  <c r="AN36" i="132"/>
  <c r="AO36" i="132"/>
  <c r="AP36" i="132"/>
  <c r="AM47" i="132"/>
  <c r="AN47" i="132"/>
  <c r="AO47" i="132"/>
  <c r="AP47" i="132"/>
  <c r="AM48" i="132"/>
  <c r="AN48" i="132"/>
  <c r="AO48" i="132"/>
  <c r="AP48" i="132"/>
  <c r="AM49" i="132"/>
  <c r="AN49" i="132"/>
  <c r="AO49" i="132"/>
  <c r="AP49" i="132"/>
  <c r="AM50" i="132"/>
  <c r="AN50" i="132"/>
  <c r="AO50" i="132"/>
  <c r="AP50" i="132"/>
  <c r="AM51" i="132"/>
  <c r="AN51" i="132"/>
  <c r="AO51" i="132"/>
  <c r="AP51" i="132"/>
  <c r="AM52" i="132"/>
  <c r="AN52" i="132"/>
  <c r="AO52" i="132"/>
  <c r="AP52" i="132"/>
  <c r="AM53" i="132"/>
  <c r="AN53" i="132"/>
  <c r="AO53" i="132"/>
  <c r="AP53" i="132"/>
  <c r="AM54" i="132"/>
  <c r="AN54" i="132"/>
  <c r="AO54" i="132"/>
  <c r="AP54" i="132"/>
  <c r="AM55" i="132"/>
  <c r="AN55" i="132"/>
  <c r="AO55" i="132"/>
  <c r="AP55" i="132"/>
  <c r="AM56" i="132"/>
  <c r="AN56" i="132"/>
  <c r="AO56" i="132"/>
  <c r="AP56" i="132"/>
  <c r="AM57" i="132"/>
  <c r="AN57" i="132"/>
  <c r="AO57" i="132"/>
  <c r="AP57" i="132"/>
  <c r="AM58" i="132"/>
  <c r="AN58" i="132"/>
  <c r="AO58" i="132"/>
  <c r="AP58" i="132"/>
  <c r="AM59" i="132"/>
  <c r="AN59" i="132"/>
  <c r="AO59" i="132"/>
  <c r="AP59" i="132"/>
  <c r="AM60" i="132"/>
  <c r="AN60" i="132"/>
  <c r="AO60" i="132"/>
  <c r="AP60" i="132"/>
  <c r="AM61" i="132"/>
  <c r="AN61" i="132"/>
  <c r="AO61" i="132"/>
  <c r="AP61" i="132"/>
  <c r="AM62" i="132"/>
  <c r="AN62" i="132"/>
  <c r="AO62" i="132"/>
  <c r="AP62" i="132"/>
  <c r="AM63" i="132"/>
  <c r="AN63" i="132"/>
  <c r="AO63" i="132"/>
  <c r="AP63" i="132"/>
  <c r="AM64" i="132"/>
  <c r="AN64" i="132"/>
  <c r="AO64" i="132"/>
  <c r="AP64" i="132"/>
  <c r="AM66" i="132"/>
  <c r="AN66" i="132"/>
  <c r="AO66" i="132"/>
  <c r="AP66" i="132"/>
  <c r="AM67" i="132"/>
  <c r="AN67" i="132"/>
  <c r="AO67" i="132"/>
  <c r="AP67" i="132"/>
  <c r="AM68" i="132"/>
  <c r="AN68" i="132"/>
  <c r="AO68" i="132"/>
  <c r="AP68" i="132"/>
  <c r="AM69" i="132"/>
  <c r="AN69" i="132"/>
  <c r="AO69" i="132"/>
  <c r="AP69" i="132"/>
  <c r="AM70" i="132"/>
  <c r="AN70" i="132"/>
  <c r="AO70" i="132"/>
  <c r="AP70" i="132"/>
  <c r="AM71" i="132"/>
  <c r="AN71" i="132"/>
  <c r="AO71" i="132"/>
  <c r="AP71" i="132"/>
  <c r="AN25" i="132"/>
  <c r="AO25" i="132"/>
  <c r="AP25" i="132"/>
  <c r="AI26" i="132"/>
  <c r="AJ26" i="132"/>
  <c r="AK26" i="132"/>
  <c r="AL26" i="132"/>
  <c r="AI27" i="132"/>
  <c r="AJ27" i="132"/>
  <c r="AK27" i="132"/>
  <c r="AL27" i="132"/>
  <c r="AI28" i="132"/>
  <c r="AJ28" i="132"/>
  <c r="AK28" i="132"/>
  <c r="AL28" i="132"/>
  <c r="AI29" i="132"/>
  <c r="AJ29" i="132"/>
  <c r="AK29" i="132"/>
  <c r="AL29" i="132"/>
  <c r="AI31" i="132"/>
  <c r="AJ31" i="132"/>
  <c r="AK31" i="132"/>
  <c r="AL31" i="132"/>
  <c r="AI32" i="132"/>
  <c r="AJ32" i="132"/>
  <c r="AK32" i="132"/>
  <c r="AL32" i="132"/>
  <c r="AI34" i="132"/>
  <c r="AJ34" i="132"/>
  <c r="AK34" i="132"/>
  <c r="AL34" i="132"/>
  <c r="AI35" i="132"/>
  <c r="AJ35" i="132"/>
  <c r="AK35" i="132"/>
  <c r="AL35" i="132"/>
  <c r="AI36" i="132"/>
  <c r="AJ36" i="132"/>
  <c r="AK36" i="132"/>
  <c r="AL36" i="132"/>
  <c r="AI47" i="132"/>
  <c r="AJ47" i="132"/>
  <c r="AK47" i="132"/>
  <c r="AL47" i="132"/>
  <c r="AI48" i="132"/>
  <c r="AJ48" i="132"/>
  <c r="AK48" i="132"/>
  <c r="AL48" i="132"/>
  <c r="AI49" i="132"/>
  <c r="AJ49" i="132"/>
  <c r="AL49" i="132"/>
  <c r="AI50" i="132"/>
  <c r="AJ50" i="132"/>
  <c r="AK50" i="132"/>
  <c r="AL50" i="132"/>
  <c r="AI51" i="132"/>
  <c r="AJ51" i="132"/>
  <c r="AK51" i="132"/>
  <c r="AL51" i="132"/>
  <c r="AI52" i="132"/>
  <c r="AJ52" i="132"/>
  <c r="AK52" i="132"/>
  <c r="AL52" i="132"/>
  <c r="AI53" i="132"/>
  <c r="AJ53" i="132"/>
  <c r="AK53" i="132"/>
  <c r="AL53" i="132"/>
  <c r="AI54" i="132"/>
  <c r="AJ54" i="132"/>
  <c r="AK54" i="132"/>
  <c r="AL54" i="132"/>
  <c r="AI55" i="132"/>
  <c r="AJ55" i="132"/>
  <c r="AK55" i="132"/>
  <c r="AL55" i="132"/>
  <c r="AI56" i="132"/>
  <c r="AJ56" i="132"/>
  <c r="AK56" i="132"/>
  <c r="AL56" i="132"/>
  <c r="AI57" i="132"/>
  <c r="AJ57" i="132"/>
  <c r="AK57" i="132"/>
  <c r="AL57" i="132"/>
  <c r="AI58" i="132"/>
  <c r="AJ58" i="132"/>
  <c r="AK58" i="132"/>
  <c r="AL58" i="132"/>
  <c r="AI59" i="132"/>
  <c r="AJ59" i="132"/>
  <c r="AK59" i="132"/>
  <c r="AL59" i="132"/>
  <c r="AI60" i="132"/>
  <c r="AJ60" i="132"/>
  <c r="AK60" i="132"/>
  <c r="AL60" i="132"/>
  <c r="AI61" i="132"/>
  <c r="AJ61" i="132"/>
  <c r="AK61" i="132"/>
  <c r="AL61" i="132"/>
  <c r="AI62" i="132"/>
  <c r="AJ62" i="132"/>
  <c r="AK62" i="132"/>
  <c r="AL62" i="132"/>
  <c r="AI63" i="132"/>
  <c r="AJ63" i="132"/>
  <c r="AK63" i="132"/>
  <c r="AL63" i="132"/>
  <c r="AI64" i="132"/>
  <c r="AJ64" i="132"/>
  <c r="AK64" i="132"/>
  <c r="AL64" i="132"/>
  <c r="AI66" i="132"/>
  <c r="AJ66" i="132"/>
  <c r="AK66" i="132"/>
  <c r="AL66" i="132"/>
  <c r="AI67" i="132"/>
  <c r="AJ67" i="132"/>
  <c r="AK67" i="132"/>
  <c r="AL67" i="132"/>
  <c r="AI68" i="132"/>
  <c r="AJ68" i="132"/>
  <c r="AK68" i="132"/>
  <c r="AL68" i="132"/>
  <c r="AI69" i="132"/>
  <c r="AJ69" i="132"/>
  <c r="AK69" i="132"/>
  <c r="AL69" i="132"/>
  <c r="AI70" i="132"/>
  <c r="AJ70" i="132"/>
  <c r="AK70" i="132"/>
  <c r="AL70" i="132"/>
  <c r="AI71" i="132"/>
  <c r="AJ71" i="132"/>
  <c r="AK71" i="132"/>
  <c r="AL71" i="132"/>
  <c r="AJ25" i="132"/>
  <c r="AK25" i="132"/>
  <c r="AL25" i="132"/>
  <c r="AI25" i="132"/>
  <c r="X41" i="70"/>
  <c r="Y41" i="70"/>
  <c r="Z41" i="70"/>
  <c r="AA41" i="70"/>
  <c r="AB41" i="70"/>
  <c r="AC41" i="70"/>
  <c r="AD41" i="70"/>
  <c r="AE41" i="70"/>
  <c r="AF41" i="70"/>
  <c r="AG41" i="70"/>
  <c r="AH41" i="70"/>
  <c r="AI41" i="70"/>
  <c r="AJ41" i="70"/>
  <c r="AK41" i="70"/>
  <c r="X42" i="70"/>
  <c r="Y42" i="70"/>
  <c r="Z42" i="70"/>
  <c r="AA42" i="70"/>
  <c r="AB42" i="70"/>
  <c r="AC42" i="70"/>
  <c r="AD42" i="70"/>
  <c r="AE42" i="70"/>
  <c r="AF42" i="70"/>
  <c r="AG42" i="70"/>
  <c r="AH42" i="70"/>
  <c r="AI42" i="70"/>
  <c r="AJ42" i="70"/>
  <c r="AK42" i="70"/>
  <c r="X43" i="70"/>
  <c r="Y43" i="70"/>
  <c r="Z43" i="70"/>
  <c r="AA43" i="70"/>
  <c r="AB43" i="70"/>
  <c r="AC43" i="70"/>
  <c r="AD43" i="70"/>
  <c r="AE43" i="70"/>
  <c r="AF43" i="70"/>
  <c r="AG43" i="70"/>
  <c r="AH43" i="70"/>
  <c r="AI43" i="70"/>
  <c r="AJ43" i="70"/>
  <c r="AK43" i="70"/>
  <c r="X44" i="70"/>
  <c r="Y44" i="70"/>
  <c r="Z44" i="70"/>
  <c r="AA44" i="70"/>
  <c r="AB44" i="70"/>
  <c r="AC44" i="70"/>
  <c r="AD44" i="70"/>
  <c r="AE44" i="70"/>
  <c r="AF44" i="70"/>
  <c r="AG44" i="70"/>
  <c r="AO44" i="70" s="1"/>
  <c r="AH44" i="70"/>
  <c r="AI44" i="70"/>
  <c r="AJ44" i="70"/>
  <c r="AK44" i="70"/>
  <c r="X40" i="70"/>
  <c r="Y40" i="70"/>
  <c r="Z40" i="70"/>
  <c r="AA40" i="70"/>
  <c r="AB40" i="70"/>
  <c r="AC40" i="70"/>
  <c r="AD40" i="70"/>
  <c r="AE40" i="70"/>
  <c r="AF40" i="70"/>
  <c r="AG40" i="70"/>
  <c r="AH40" i="70"/>
  <c r="AI40" i="70"/>
  <c r="AQ40" i="70" s="1"/>
  <c r="AJ40" i="70"/>
  <c r="AK40" i="70"/>
  <c r="AA25" i="101"/>
  <c r="I12" i="132"/>
  <c r="S47" i="57"/>
  <c r="T47" i="57"/>
  <c r="U47" i="57"/>
  <c r="V47" i="57"/>
  <c r="S48" i="57"/>
  <c r="T48" i="57"/>
  <c r="U48" i="57"/>
  <c r="V48" i="57"/>
  <c r="S49" i="57"/>
  <c r="T49" i="57"/>
  <c r="U49" i="57"/>
  <c r="V49" i="57"/>
  <c r="S50" i="57"/>
  <c r="T50" i="57"/>
  <c r="U50" i="57"/>
  <c r="V50" i="57"/>
  <c r="S51" i="57"/>
  <c r="T51" i="57"/>
  <c r="U51" i="57"/>
  <c r="V51" i="57"/>
  <c r="S52" i="57"/>
  <c r="T52" i="57"/>
  <c r="U52" i="57"/>
  <c r="V52" i="57"/>
  <c r="S53" i="57"/>
  <c r="T53" i="57"/>
  <c r="U53" i="57"/>
  <c r="V53" i="57"/>
  <c r="S54" i="57"/>
  <c r="T54" i="57"/>
  <c r="U54" i="57"/>
  <c r="V54" i="57"/>
  <c r="S55" i="57"/>
  <c r="T55" i="57"/>
  <c r="U55" i="57"/>
  <c r="V55" i="57"/>
  <c r="S56" i="57"/>
  <c r="T56" i="57"/>
  <c r="U56" i="57"/>
  <c r="V56" i="57"/>
  <c r="S57" i="57"/>
  <c r="T57" i="57"/>
  <c r="U57" i="57"/>
  <c r="V57" i="57"/>
  <c r="S58" i="57"/>
  <c r="T58" i="57"/>
  <c r="U58" i="57"/>
  <c r="V58" i="57"/>
  <c r="S59" i="57"/>
  <c r="T59" i="57"/>
  <c r="U59" i="57"/>
  <c r="V59" i="57"/>
  <c r="S60" i="57"/>
  <c r="T60" i="57"/>
  <c r="U60" i="57"/>
  <c r="V60" i="57"/>
  <c r="S61" i="57"/>
  <c r="T61" i="57"/>
  <c r="U61" i="57"/>
  <c r="V61" i="57"/>
  <c r="S62" i="57"/>
  <c r="T62" i="57"/>
  <c r="U62" i="57"/>
  <c r="V62" i="57"/>
  <c r="S63" i="57"/>
  <c r="T63" i="57"/>
  <c r="U63" i="57"/>
  <c r="V63" i="57"/>
  <c r="S64" i="57"/>
  <c r="T64" i="57"/>
  <c r="U64" i="57"/>
  <c r="V64" i="57"/>
  <c r="S65" i="57"/>
  <c r="T65" i="57"/>
  <c r="U65" i="57"/>
  <c r="V65" i="57"/>
  <c r="S66" i="57"/>
  <c r="T66" i="57"/>
  <c r="U66" i="57"/>
  <c r="V66" i="57"/>
  <c r="S67" i="57"/>
  <c r="T67" i="57"/>
  <c r="U67" i="57"/>
  <c r="V67" i="57"/>
  <c r="S68" i="57"/>
  <c r="T68" i="57"/>
  <c r="U68" i="57"/>
  <c r="V68" i="57"/>
  <c r="S69" i="57"/>
  <c r="T69" i="57"/>
  <c r="U69" i="57"/>
  <c r="V69" i="57"/>
  <c r="S70" i="57"/>
  <c r="T70" i="57"/>
  <c r="U70" i="57"/>
  <c r="V70" i="57"/>
  <c r="S71" i="57"/>
  <c r="T71" i="57"/>
  <c r="U71" i="57"/>
  <c r="V71" i="57"/>
  <c r="S34" i="57"/>
  <c r="T34" i="57"/>
  <c r="U34" i="57"/>
  <c r="V34" i="57"/>
  <c r="S35" i="57"/>
  <c r="T35" i="57"/>
  <c r="U35" i="57"/>
  <c r="V35" i="57"/>
  <c r="T33" i="57"/>
  <c r="U33" i="57"/>
  <c r="V33" i="57"/>
  <c r="S33" i="57"/>
  <c r="S31" i="57"/>
  <c r="T31" i="57"/>
  <c r="U31" i="57"/>
  <c r="V31" i="57"/>
  <c r="T30" i="57"/>
  <c r="V30" i="57"/>
  <c r="S30" i="57"/>
  <c r="S26" i="57"/>
  <c r="T26" i="57"/>
  <c r="U26" i="57"/>
  <c r="V26" i="57"/>
  <c r="S27" i="57"/>
  <c r="T27" i="57"/>
  <c r="U27" i="57"/>
  <c r="V27" i="57"/>
  <c r="S28" i="57"/>
  <c r="T28" i="57"/>
  <c r="U28" i="57"/>
  <c r="V28" i="57"/>
  <c r="T25" i="57"/>
  <c r="U25" i="57"/>
  <c r="V25" i="57"/>
  <c r="S25" i="57"/>
  <c r="O47" i="57"/>
  <c r="P47" i="57"/>
  <c r="Q47" i="57"/>
  <c r="R47" i="57"/>
  <c r="O48" i="57"/>
  <c r="P48" i="57"/>
  <c r="Q48" i="57"/>
  <c r="R48" i="57"/>
  <c r="O49" i="57"/>
  <c r="P49" i="57"/>
  <c r="Q49" i="57"/>
  <c r="R49" i="57"/>
  <c r="O50" i="57"/>
  <c r="P50" i="57"/>
  <c r="Q50" i="57"/>
  <c r="R50" i="57"/>
  <c r="O51" i="57"/>
  <c r="P51" i="57"/>
  <c r="Q51" i="57"/>
  <c r="R51" i="57"/>
  <c r="O52" i="57"/>
  <c r="P52" i="57"/>
  <c r="Q52" i="57"/>
  <c r="R52" i="57"/>
  <c r="O53" i="57"/>
  <c r="P53" i="57"/>
  <c r="Q53" i="57"/>
  <c r="R53" i="57"/>
  <c r="O54" i="57"/>
  <c r="P54" i="57"/>
  <c r="Q54" i="57"/>
  <c r="R54" i="57"/>
  <c r="O55" i="57"/>
  <c r="P55" i="57"/>
  <c r="Q55" i="57"/>
  <c r="R55" i="57"/>
  <c r="O56" i="57"/>
  <c r="P56" i="57"/>
  <c r="Q56" i="57"/>
  <c r="R56" i="57"/>
  <c r="O57" i="57"/>
  <c r="P57" i="57"/>
  <c r="Q57" i="57"/>
  <c r="R57" i="57"/>
  <c r="O58" i="57"/>
  <c r="P58" i="57"/>
  <c r="Q58" i="57"/>
  <c r="R58" i="57"/>
  <c r="O59" i="57"/>
  <c r="P59" i="57"/>
  <c r="Q59" i="57"/>
  <c r="R59" i="57"/>
  <c r="O60" i="57"/>
  <c r="P60" i="57"/>
  <c r="Q60" i="57"/>
  <c r="R60" i="57"/>
  <c r="O61" i="57"/>
  <c r="P61" i="57"/>
  <c r="Q61" i="57"/>
  <c r="R61" i="57"/>
  <c r="O62" i="57"/>
  <c r="P62" i="57"/>
  <c r="Q62" i="57"/>
  <c r="R62" i="57"/>
  <c r="O63" i="57"/>
  <c r="P63" i="57"/>
  <c r="Q63" i="57"/>
  <c r="R63" i="57"/>
  <c r="O64" i="57"/>
  <c r="P64" i="57"/>
  <c r="Q64" i="57"/>
  <c r="R64" i="57"/>
  <c r="O65" i="57"/>
  <c r="P65" i="57"/>
  <c r="Q65" i="57"/>
  <c r="R65" i="57"/>
  <c r="O66" i="57"/>
  <c r="P66" i="57"/>
  <c r="Q66" i="57"/>
  <c r="R66" i="57"/>
  <c r="O67" i="57"/>
  <c r="P67" i="57"/>
  <c r="Q67" i="57"/>
  <c r="R67" i="57"/>
  <c r="O68" i="57"/>
  <c r="P68" i="57"/>
  <c r="Q68" i="57"/>
  <c r="R68" i="57"/>
  <c r="O69" i="57"/>
  <c r="P69" i="57"/>
  <c r="Q69" i="57"/>
  <c r="R69" i="57"/>
  <c r="O70" i="57"/>
  <c r="P70" i="57"/>
  <c r="Q70" i="57"/>
  <c r="R70" i="57"/>
  <c r="O71" i="57"/>
  <c r="P71" i="57"/>
  <c r="Q71" i="57"/>
  <c r="R71" i="57"/>
  <c r="O34" i="57"/>
  <c r="P34" i="57"/>
  <c r="Q34" i="57"/>
  <c r="R34" i="57"/>
  <c r="O35" i="57"/>
  <c r="P35" i="57"/>
  <c r="Q35" i="57"/>
  <c r="R35" i="57"/>
  <c r="P33" i="57"/>
  <c r="Q33" i="57"/>
  <c r="R33" i="57"/>
  <c r="O33" i="57"/>
  <c r="O31" i="57"/>
  <c r="P31" i="57"/>
  <c r="Q31" i="57"/>
  <c r="R31" i="57"/>
  <c r="P30" i="57"/>
  <c r="Q30" i="57"/>
  <c r="R30" i="57"/>
  <c r="O30" i="57"/>
  <c r="O26" i="57"/>
  <c r="Q26" i="57"/>
  <c r="R26" i="57"/>
  <c r="O27" i="57"/>
  <c r="P27" i="57"/>
  <c r="Q27" i="57"/>
  <c r="R27" i="57"/>
  <c r="O28" i="57"/>
  <c r="P28" i="57"/>
  <c r="Q28" i="57"/>
  <c r="R28" i="57"/>
  <c r="P25" i="57"/>
  <c r="Q25" i="57"/>
  <c r="R25" i="57"/>
  <c r="O25" i="57"/>
  <c r="AE47" i="70"/>
  <c r="AF47" i="70"/>
  <c r="AG47" i="70"/>
  <c r="AH47" i="70"/>
  <c r="AI47" i="70"/>
  <c r="AJ47" i="70"/>
  <c r="AK47" i="70"/>
  <c r="AE48" i="70"/>
  <c r="AF48" i="70"/>
  <c r="AG48" i="70"/>
  <c r="AH48" i="70"/>
  <c r="AI48" i="70"/>
  <c r="AJ48" i="70"/>
  <c r="AK48" i="70"/>
  <c r="AE49" i="70"/>
  <c r="AF49" i="70"/>
  <c r="AG49" i="70"/>
  <c r="AH49" i="70"/>
  <c r="AI49" i="70"/>
  <c r="AJ49" i="70"/>
  <c r="AK49" i="70"/>
  <c r="AF46" i="70"/>
  <c r="AG46" i="70"/>
  <c r="AH46" i="70"/>
  <c r="AI46" i="70"/>
  <c r="AJ46" i="70"/>
  <c r="AK46" i="70"/>
  <c r="AE46" i="70"/>
  <c r="AE37" i="70"/>
  <c r="AF37" i="70"/>
  <c r="AG37" i="70"/>
  <c r="AH37" i="70"/>
  <c r="AI37" i="70"/>
  <c r="AJ37" i="70"/>
  <c r="AK37" i="70"/>
  <c r="AE38" i="70"/>
  <c r="AF38" i="70"/>
  <c r="AG38" i="70"/>
  <c r="AH38" i="70"/>
  <c r="AI38" i="70"/>
  <c r="AJ38" i="70"/>
  <c r="AK38" i="70"/>
  <c r="AF36" i="70"/>
  <c r="AG36" i="70"/>
  <c r="AH36" i="70"/>
  <c r="AI36" i="70"/>
  <c r="AJ36" i="70"/>
  <c r="AK36" i="70"/>
  <c r="AE36" i="70"/>
  <c r="AE34" i="70"/>
  <c r="AF34" i="70"/>
  <c r="AG34" i="70"/>
  <c r="AH34" i="70"/>
  <c r="AI34" i="70"/>
  <c r="AJ34" i="70"/>
  <c r="AK34" i="70"/>
  <c r="AF33" i="70"/>
  <c r="AG33" i="70"/>
  <c r="AH33" i="70"/>
  <c r="AI33" i="70"/>
  <c r="AJ33" i="70"/>
  <c r="AK33" i="70"/>
  <c r="AE33" i="70"/>
  <c r="AE29" i="70"/>
  <c r="AF29" i="70"/>
  <c r="AG29" i="70"/>
  <c r="AH29" i="70"/>
  <c r="AI29" i="70"/>
  <c r="AJ29" i="70"/>
  <c r="AK29" i="70"/>
  <c r="AE30" i="70"/>
  <c r="AF30" i="70"/>
  <c r="AG30" i="70"/>
  <c r="AH30" i="70"/>
  <c r="AI30" i="70"/>
  <c r="AJ30" i="70"/>
  <c r="AK30" i="70"/>
  <c r="AE31" i="70"/>
  <c r="AF31" i="70"/>
  <c r="AG31" i="70"/>
  <c r="AH31" i="70"/>
  <c r="AI31" i="70"/>
  <c r="AJ31" i="70"/>
  <c r="AK31" i="70"/>
  <c r="AF28" i="70"/>
  <c r="AG28" i="70"/>
  <c r="AH28" i="70"/>
  <c r="AI28" i="70"/>
  <c r="AJ28" i="70"/>
  <c r="AK28" i="70"/>
  <c r="AE28" i="70"/>
  <c r="AM28" i="70" s="1"/>
  <c r="X47" i="70"/>
  <c r="Y47" i="70"/>
  <c r="Z47" i="70"/>
  <c r="AA47" i="70"/>
  <c r="AB47" i="70"/>
  <c r="AC47" i="70"/>
  <c r="AD47" i="70"/>
  <c r="X48" i="70"/>
  <c r="Y48" i="70"/>
  <c r="Z48" i="70"/>
  <c r="AA48" i="70"/>
  <c r="AB48" i="70"/>
  <c r="AC48" i="70"/>
  <c r="AD48" i="70"/>
  <c r="X49" i="70"/>
  <c r="Y49" i="70"/>
  <c r="Z49" i="70"/>
  <c r="AA49" i="70"/>
  <c r="AB49" i="70"/>
  <c r="AC49" i="70"/>
  <c r="AD49" i="70"/>
  <c r="Y46" i="70"/>
  <c r="Z46" i="70"/>
  <c r="AA46" i="70"/>
  <c r="AB46" i="70"/>
  <c r="AC46" i="70"/>
  <c r="AD46" i="70"/>
  <c r="X46" i="70"/>
  <c r="X37" i="70"/>
  <c r="Y37" i="70"/>
  <c r="Z37" i="70"/>
  <c r="AA37" i="70"/>
  <c r="AB37" i="70"/>
  <c r="AC37" i="70"/>
  <c r="AD37" i="70"/>
  <c r="X38" i="70"/>
  <c r="Y38" i="70"/>
  <c r="Z38" i="70"/>
  <c r="AA38" i="70"/>
  <c r="AB38" i="70"/>
  <c r="AC38" i="70"/>
  <c r="AD38" i="70"/>
  <c r="Y36" i="70"/>
  <c r="Z36" i="70"/>
  <c r="AA36" i="70"/>
  <c r="AB36" i="70"/>
  <c r="AC36" i="70"/>
  <c r="AD36" i="70"/>
  <c r="X36" i="70"/>
  <c r="X34" i="70"/>
  <c r="Y34" i="70"/>
  <c r="Z34" i="70"/>
  <c r="AA34" i="70"/>
  <c r="AB34" i="70"/>
  <c r="AC34" i="70"/>
  <c r="AR34" i="70" s="1"/>
  <c r="AD34" i="70"/>
  <c r="Y33" i="70"/>
  <c r="Z33" i="70"/>
  <c r="AA33" i="70"/>
  <c r="AB33" i="70"/>
  <c r="AC33" i="70"/>
  <c r="AR33" i="70" s="1"/>
  <c r="AD33" i="70"/>
  <c r="X33" i="70"/>
  <c r="X29" i="70"/>
  <c r="AM29" i="70" s="1"/>
  <c r="Y29" i="70"/>
  <c r="Z29" i="70"/>
  <c r="AA29" i="70"/>
  <c r="AB29" i="70"/>
  <c r="AC29" i="70"/>
  <c r="AD29" i="70"/>
  <c r="X30" i="70"/>
  <c r="Y30" i="70"/>
  <c r="AN30" i="70" s="1"/>
  <c r="Z30" i="70"/>
  <c r="AA30" i="70"/>
  <c r="AB30" i="70"/>
  <c r="AC30" i="70"/>
  <c r="AD30" i="70"/>
  <c r="X31" i="70"/>
  <c r="Y31" i="70"/>
  <c r="Z31" i="70"/>
  <c r="AA31" i="70"/>
  <c r="AB31" i="70"/>
  <c r="AC31" i="70"/>
  <c r="AD31" i="70"/>
  <c r="Y28" i="70"/>
  <c r="Z28" i="70"/>
  <c r="AA28" i="70"/>
  <c r="AB28" i="70"/>
  <c r="AC28" i="70"/>
  <c r="AD28" i="70"/>
  <c r="U24" i="13"/>
  <c r="V24" i="13"/>
  <c r="W24" i="13"/>
  <c r="X24" i="13"/>
  <c r="Y24" i="13"/>
  <c r="Z24" i="13"/>
  <c r="AA24" i="13"/>
  <c r="AB24" i="13"/>
  <c r="U25" i="13"/>
  <c r="V25" i="13"/>
  <c r="W25" i="13"/>
  <c r="X25" i="13"/>
  <c r="Y25" i="13"/>
  <c r="Z25" i="13"/>
  <c r="AA25" i="13"/>
  <c r="AB25" i="13"/>
  <c r="U26" i="13"/>
  <c r="V26" i="13"/>
  <c r="W26" i="13"/>
  <c r="X26" i="13"/>
  <c r="Y26" i="13"/>
  <c r="Z26" i="13"/>
  <c r="AA26" i="13"/>
  <c r="AB26" i="13"/>
  <c r="U27" i="13"/>
  <c r="V27" i="13"/>
  <c r="W27" i="13"/>
  <c r="X27" i="13"/>
  <c r="Y27" i="13"/>
  <c r="Z27" i="13"/>
  <c r="AA27" i="13"/>
  <c r="AB27" i="13"/>
  <c r="U29" i="13"/>
  <c r="V29" i="13"/>
  <c r="W29" i="13"/>
  <c r="X29" i="13"/>
  <c r="Y29" i="13"/>
  <c r="Z29" i="13"/>
  <c r="AA29" i="13"/>
  <c r="AB29" i="13"/>
  <c r="U30" i="13"/>
  <c r="V30" i="13"/>
  <c r="W30" i="13"/>
  <c r="X30" i="13"/>
  <c r="Y30" i="13"/>
  <c r="Z30" i="13"/>
  <c r="AA30" i="13"/>
  <c r="AB30" i="13"/>
  <c r="U32" i="13"/>
  <c r="V32" i="13"/>
  <c r="W32" i="13"/>
  <c r="X32" i="13"/>
  <c r="Y32" i="13"/>
  <c r="Z32" i="13"/>
  <c r="AA32" i="13"/>
  <c r="AB32" i="13"/>
  <c r="U33" i="13"/>
  <c r="V33" i="13"/>
  <c r="W33" i="13"/>
  <c r="X33" i="13"/>
  <c r="Y33" i="13"/>
  <c r="Z33" i="13"/>
  <c r="AA33" i="13"/>
  <c r="AB33" i="13"/>
  <c r="U34" i="13"/>
  <c r="V34" i="13"/>
  <c r="W34" i="13"/>
  <c r="X34" i="13"/>
  <c r="Y34" i="13"/>
  <c r="Z34" i="13"/>
  <c r="AA34" i="13"/>
  <c r="AB34" i="13"/>
  <c r="U45" i="13"/>
  <c r="V45" i="13"/>
  <c r="W45" i="13"/>
  <c r="X45" i="13"/>
  <c r="Y45" i="13"/>
  <c r="Z45" i="13"/>
  <c r="AA45" i="13"/>
  <c r="AB45" i="13"/>
  <c r="U46" i="13"/>
  <c r="V46" i="13"/>
  <c r="W46" i="13"/>
  <c r="X46" i="13"/>
  <c r="Y46" i="13"/>
  <c r="Z46" i="13"/>
  <c r="AA46" i="13"/>
  <c r="AB46" i="13"/>
  <c r="U47" i="13"/>
  <c r="V47" i="13"/>
  <c r="W47" i="13"/>
  <c r="X47" i="13"/>
  <c r="Y47" i="13"/>
  <c r="Z47" i="13"/>
  <c r="AA47" i="13"/>
  <c r="AB47" i="13"/>
  <c r="U48" i="13"/>
  <c r="V48" i="13"/>
  <c r="W48" i="13"/>
  <c r="X48" i="13"/>
  <c r="Y48" i="13"/>
  <c r="Z48" i="13"/>
  <c r="AA48" i="13"/>
  <c r="AB48" i="13"/>
  <c r="U49" i="13"/>
  <c r="V49" i="13"/>
  <c r="W49" i="13"/>
  <c r="X49" i="13"/>
  <c r="Y49" i="13"/>
  <c r="Z49" i="13"/>
  <c r="AA49" i="13"/>
  <c r="AB49" i="13"/>
  <c r="U50" i="13"/>
  <c r="V50" i="13"/>
  <c r="W50" i="13"/>
  <c r="X50" i="13"/>
  <c r="Y50" i="13"/>
  <c r="Z50" i="13"/>
  <c r="AA50" i="13"/>
  <c r="AB50" i="13"/>
  <c r="U51" i="13"/>
  <c r="V51" i="13"/>
  <c r="W51" i="13"/>
  <c r="X51" i="13"/>
  <c r="Y51" i="13"/>
  <c r="Z51" i="13"/>
  <c r="AA51" i="13"/>
  <c r="AB51" i="13"/>
  <c r="U52" i="13"/>
  <c r="V52" i="13"/>
  <c r="W52" i="13"/>
  <c r="X52" i="13"/>
  <c r="Y52" i="13"/>
  <c r="Z52" i="13"/>
  <c r="AA52" i="13"/>
  <c r="AB52" i="13"/>
  <c r="U53" i="13"/>
  <c r="V53" i="13"/>
  <c r="W53" i="13"/>
  <c r="X53" i="13"/>
  <c r="Y53" i="13"/>
  <c r="Z53" i="13"/>
  <c r="AA53" i="13"/>
  <c r="AB53" i="13"/>
  <c r="U54" i="13"/>
  <c r="V54" i="13"/>
  <c r="W54" i="13"/>
  <c r="X54" i="13"/>
  <c r="Y54" i="13"/>
  <c r="Z54" i="13"/>
  <c r="AA54" i="13"/>
  <c r="AB54" i="13"/>
  <c r="U55" i="13"/>
  <c r="V55" i="13"/>
  <c r="W55" i="13"/>
  <c r="X55" i="13"/>
  <c r="Y55" i="13"/>
  <c r="Z55" i="13"/>
  <c r="AA55" i="13"/>
  <c r="AB55" i="13"/>
  <c r="U56" i="13"/>
  <c r="V56" i="13"/>
  <c r="W56" i="13"/>
  <c r="X56" i="13"/>
  <c r="Y56" i="13"/>
  <c r="Z56" i="13"/>
  <c r="AA56" i="13"/>
  <c r="AB56" i="13"/>
  <c r="U57" i="13"/>
  <c r="V57" i="13"/>
  <c r="W57" i="13"/>
  <c r="X57" i="13"/>
  <c r="Y57" i="13"/>
  <c r="Z57" i="13"/>
  <c r="AA57" i="13"/>
  <c r="AB57" i="13"/>
  <c r="U58" i="13"/>
  <c r="V58" i="13"/>
  <c r="W58" i="13"/>
  <c r="X58" i="13"/>
  <c r="Y58" i="13"/>
  <c r="Z58" i="13"/>
  <c r="AA58" i="13"/>
  <c r="AB58" i="13"/>
  <c r="U59" i="13"/>
  <c r="V59" i="13"/>
  <c r="W59" i="13"/>
  <c r="X59" i="13"/>
  <c r="Y59" i="13"/>
  <c r="Z59" i="13"/>
  <c r="AA59" i="13"/>
  <c r="AB59" i="13"/>
  <c r="U60" i="13"/>
  <c r="V60" i="13"/>
  <c r="W60" i="13"/>
  <c r="X60" i="13"/>
  <c r="Y60" i="13"/>
  <c r="Z60" i="13"/>
  <c r="AA60" i="13"/>
  <c r="AB60" i="13"/>
  <c r="U61" i="13"/>
  <c r="V61" i="13"/>
  <c r="W61" i="13"/>
  <c r="X61" i="13"/>
  <c r="Y61" i="13"/>
  <c r="Z61" i="13"/>
  <c r="AA61" i="13"/>
  <c r="AB61" i="13"/>
  <c r="U62" i="13"/>
  <c r="V62" i="13"/>
  <c r="W62" i="13"/>
  <c r="X62" i="13"/>
  <c r="Y62" i="13"/>
  <c r="Z62" i="13"/>
  <c r="AA62" i="13"/>
  <c r="AB62" i="13"/>
  <c r="U64" i="13"/>
  <c r="V64" i="13"/>
  <c r="W64" i="13"/>
  <c r="X64" i="13"/>
  <c r="Y64" i="13"/>
  <c r="Z64" i="13"/>
  <c r="AA64" i="13"/>
  <c r="AB64" i="13"/>
  <c r="U65" i="13"/>
  <c r="V65" i="13"/>
  <c r="W65" i="13"/>
  <c r="X65" i="13"/>
  <c r="Y65" i="13"/>
  <c r="Z65" i="13"/>
  <c r="AA65" i="13"/>
  <c r="AB65" i="13"/>
  <c r="U66" i="13"/>
  <c r="V66" i="13"/>
  <c r="W66" i="13"/>
  <c r="X66" i="13"/>
  <c r="Y66" i="13"/>
  <c r="Z66" i="13"/>
  <c r="AA66" i="13"/>
  <c r="AB66" i="13"/>
  <c r="U67" i="13"/>
  <c r="V67" i="13"/>
  <c r="W67" i="13"/>
  <c r="X67" i="13"/>
  <c r="Y67" i="13"/>
  <c r="Z67" i="13"/>
  <c r="AA67" i="13"/>
  <c r="AB67" i="13"/>
  <c r="U68" i="13"/>
  <c r="V68" i="13"/>
  <c r="W68" i="13"/>
  <c r="X68" i="13"/>
  <c r="Y68" i="13"/>
  <c r="Z68" i="13"/>
  <c r="AA68" i="13"/>
  <c r="AB68" i="13"/>
  <c r="U69" i="13"/>
  <c r="V69" i="13"/>
  <c r="W69" i="13"/>
  <c r="X69" i="13"/>
  <c r="Y69" i="13"/>
  <c r="Z69" i="13"/>
  <c r="AA69" i="13"/>
  <c r="AB69" i="13"/>
  <c r="AB23" i="13"/>
  <c r="AA23" i="13"/>
  <c r="Z23" i="13"/>
  <c r="Y23" i="13"/>
  <c r="X23" i="13"/>
  <c r="W23" i="13"/>
  <c r="AH23" i="13" s="1"/>
  <c r="V23" i="13"/>
  <c r="U25" i="118"/>
  <c r="V25" i="118"/>
  <c r="W25" i="118"/>
  <c r="X25" i="118"/>
  <c r="Y25" i="118"/>
  <c r="Z25" i="118"/>
  <c r="U26" i="118"/>
  <c r="V26" i="118"/>
  <c r="W26" i="118"/>
  <c r="X26" i="118"/>
  <c r="Y26" i="118"/>
  <c r="Z26" i="118"/>
  <c r="U27" i="118"/>
  <c r="V27" i="118"/>
  <c r="W27" i="118"/>
  <c r="X27" i="118"/>
  <c r="Y27" i="118"/>
  <c r="Z27" i="118"/>
  <c r="U29" i="118"/>
  <c r="V29" i="118"/>
  <c r="W29" i="118"/>
  <c r="X29" i="118"/>
  <c r="Y29" i="118"/>
  <c r="Z29" i="118"/>
  <c r="U30" i="118"/>
  <c r="V30" i="118"/>
  <c r="W30" i="118"/>
  <c r="X30" i="118"/>
  <c r="Y30" i="118"/>
  <c r="Z30" i="118"/>
  <c r="U32" i="118"/>
  <c r="V32" i="118"/>
  <c r="W32" i="118"/>
  <c r="X32" i="118"/>
  <c r="Y32" i="118"/>
  <c r="Z32" i="118"/>
  <c r="U33" i="118"/>
  <c r="V33" i="118"/>
  <c r="W33" i="118"/>
  <c r="X33" i="118"/>
  <c r="Y33" i="118"/>
  <c r="Z33" i="118"/>
  <c r="U34" i="118"/>
  <c r="V34" i="118"/>
  <c r="W34" i="118"/>
  <c r="X34" i="118"/>
  <c r="Y34" i="118"/>
  <c r="Z34" i="118"/>
  <c r="U36" i="118"/>
  <c r="V36" i="118"/>
  <c r="W36" i="118"/>
  <c r="X36" i="118"/>
  <c r="Y36" i="118"/>
  <c r="Z36" i="118"/>
  <c r="U37" i="118"/>
  <c r="V37" i="118"/>
  <c r="W37" i="118"/>
  <c r="X37" i="118"/>
  <c r="Y37" i="118"/>
  <c r="Z37" i="118"/>
  <c r="U38" i="118"/>
  <c r="V38" i="118"/>
  <c r="W38" i="118"/>
  <c r="X38" i="118"/>
  <c r="Y38" i="118"/>
  <c r="Z38" i="118"/>
  <c r="U39" i="118"/>
  <c r="V39" i="118"/>
  <c r="W39" i="118"/>
  <c r="X39" i="118"/>
  <c r="Y39" i="118"/>
  <c r="Z39" i="118"/>
  <c r="U40" i="118"/>
  <c r="V40" i="118"/>
  <c r="W40" i="118"/>
  <c r="X40" i="118"/>
  <c r="Y40" i="118"/>
  <c r="Z40" i="118"/>
  <c r="U41" i="118"/>
  <c r="V41" i="118"/>
  <c r="W41" i="118"/>
  <c r="X41" i="118"/>
  <c r="Y41" i="118"/>
  <c r="Z41" i="118"/>
  <c r="U42" i="118"/>
  <c r="V42" i="118"/>
  <c r="W42" i="118"/>
  <c r="X42" i="118"/>
  <c r="Y42" i="118"/>
  <c r="Z42" i="118"/>
  <c r="U43" i="118"/>
  <c r="V43" i="118"/>
  <c r="W43" i="118"/>
  <c r="X43" i="118"/>
  <c r="Y43" i="118"/>
  <c r="Z43" i="118"/>
  <c r="U44" i="118"/>
  <c r="V44" i="118"/>
  <c r="W44" i="118"/>
  <c r="X44" i="118"/>
  <c r="Y44" i="118"/>
  <c r="Z44" i="118"/>
  <c r="U45" i="118"/>
  <c r="V45" i="118"/>
  <c r="W45" i="118"/>
  <c r="X45" i="118"/>
  <c r="Y45" i="118"/>
  <c r="Z45" i="118"/>
  <c r="U47" i="118"/>
  <c r="V47" i="118"/>
  <c r="W47" i="118"/>
  <c r="X47" i="118"/>
  <c r="Y47" i="118"/>
  <c r="Z47" i="118"/>
  <c r="U48" i="118"/>
  <c r="V48" i="118"/>
  <c r="W48" i="118"/>
  <c r="X48" i="118"/>
  <c r="Y48" i="118"/>
  <c r="Z48" i="118"/>
  <c r="U49" i="118"/>
  <c r="V49" i="118"/>
  <c r="W49" i="118"/>
  <c r="X49" i="118"/>
  <c r="Y49" i="118"/>
  <c r="Z49" i="118"/>
  <c r="U50" i="118"/>
  <c r="V50" i="118"/>
  <c r="W50" i="118"/>
  <c r="X50" i="118"/>
  <c r="Y50" i="118"/>
  <c r="Z50" i="118"/>
  <c r="U51" i="118"/>
  <c r="V51" i="118"/>
  <c r="W51" i="118"/>
  <c r="X51" i="118"/>
  <c r="Y51" i="118"/>
  <c r="Z51" i="118"/>
  <c r="U62" i="118"/>
  <c r="V62" i="118"/>
  <c r="W62" i="118"/>
  <c r="X62" i="118"/>
  <c r="Y62" i="118"/>
  <c r="Z62" i="118"/>
  <c r="U67" i="118"/>
  <c r="V67" i="118"/>
  <c r="W67" i="118"/>
  <c r="X67" i="118"/>
  <c r="Y67" i="118"/>
  <c r="Z67" i="118"/>
  <c r="U68" i="118"/>
  <c r="V68" i="118"/>
  <c r="W68" i="118"/>
  <c r="X68" i="118"/>
  <c r="Y68" i="118"/>
  <c r="Z68" i="118"/>
  <c r="U69" i="118"/>
  <c r="V69" i="118"/>
  <c r="W69" i="118"/>
  <c r="X69" i="118"/>
  <c r="Y69" i="118"/>
  <c r="Z69" i="118"/>
  <c r="U70" i="118"/>
  <c r="V70" i="118"/>
  <c r="W70" i="118"/>
  <c r="X70" i="118"/>
  <c r="Y70" i="118"/>
  <c r="Z70" i="118"/>
  <c r="U71" i="118"/>
  <c r="V71" i="118"/>
  <c r="W71" i="118"/>
  <c r="X71" i="118"/>
  <c r="Y71" i="118"/>
  <c r="Z71" i="118"/>
  <c r="U73" i="118"/>
  <c r="V73" i="118"/>
  <c r="W73" i="118"/>
  <c r="X73" i="118"/>
  <c r="Y73" i="118"/>
  <c r="Z73" i="118"/>
  <c r="U74" i="118"/>
  <c r="V74" i="118"/>
  <c r="W74" i="118"/>
  <c r="X74" i="118"/>
  <c r="Y74" i="118"/>
  <c r="Z74" i="118"/>
  <c r="U75" i="118"/>
  <c r="V75" i="118"/>
  <c r="W75" i="118"/>
  <c r="X75" i="118"/>
  <c r="Y75" i="118"/>
  <c r="Z75" i="118"/>
  <c r="U77" i="118"/>
  <c r="V77" i="118"/>
  <c r="W77" i="118"/>
  <c r="X77" i="118"/>
  <c r="Y77" i="118"/>
  <c r="Z77" i="118"/>
  <c r="U78" i="118"/>
  <c r="V78" i="118"/>
  <c r="W78" i="118"/>
  <c r="X78" i="118"/>
  <c r="Y78" i="118"/>
  <c r="Z78" i="118"/>
  <c r="U79" i="118"/>
  <c r="V79" i="118"/>
  <c r="W79" i="118"/>
  <c r="X79" i="118"/>
  <c r="Y79" i="118"/>
  <c r="Z79" i="118"/>
  <c r="U80" i="118"/>
  <c r="V80" i="118"/>
  <c r="W80" i="118"/>
  <c r="X80" i="118"/>
  <c r="Y80" i="118"/>
  <c r="Z80" i="118"/>
  <c r="U81" i="118"/>
  <c r="V81" i="118"/>
  <c r="W81" i="118"/>
  <c r="X81" i="118"/>
  <c r="Y81" i="118"/>
  <c r="Z81" i="118"/>
  <c r="U82" i="118"/>
  <c r="V82" i="118"/>
  <c r="W82" i="118"/>
  <c r="X82" i="118"/>
  <c r="Y82" i="118"/>
  <c r="Z82" i="118"/>
  <c r="U83" i="118"/>
  <c r="V83" i="118"/>
  <c r="W83" i="118"/>
  <c r="X83" i="118"/>
  <c r="Y83" i="118"/>
  <c r="Z83" i="118"/>
  <c r="Y24" i="118"/>
  <c r="Z24" i="118"/>
  <c r="X24" i="118"/>
  <c r="V24" i="118"/>
  <c r="W24" i="118"/>
  <c r="U24" i="118"/>
  <c r="CX34" i="15"/>
  <c r="CY34" i="15"/>
  <c r="CZ34" i="15"/>
  <c r="DA34" i="15"/>
  <c r="DB34" i="15"/>
  <c r="DC34" i="15"/>
  <c r="DD34" i="15"/>
  <c r="DE34" i="15"/>
  <c r="DF34" i="15"/>
  <c r="DG34" i="15"/>
  <c r="DH34" i="15"/>
  <c r="CX35" i="15"/>
  <c r="CY35" i="15"/>
  <c r="CZ35" i="15"/>
  <c r="DA35" i="15"/>
  <c r="DB35" i="15"/>
  <c r="DC35" i="15"/>
  <c r="DD35" i="15"/>
  <c r="DE35" i="15"/>
  <c r="DF35" i="15"/>
  <c r="DG35" i="15"/>
  <c r="DH35" i="15"/>
  <c r="CX36" i="15"/>
  <c r="CY36" i="15"/>
  <c r="CZ36" i="15"/>
  <c r="DA36" i="15"/>
  <c r="DB36" i="15"/>
  <c r="DC36" i="15"/>
  <c r="DD36" i="15"/>
  <c r="DE36" i="15"/>
  <c r="DF36" i="15"/>
  <c r="DG36" i="15"/>
  <c r="DH36" i="15"/>
  <c r="CX38" i="15"/>
  <c r="CY38" i="15"/>
  <c r="CZ38" i="15"/>
  <c r="DA38" i="15"/>
  <c r="DB38" i="15"/>
  <c r="DC38" i="15"/>
  <c r="DD38" i="15"/>
  <c r="DE38" i="15"/>
  <c r="DF38" i="15"/>
  <c r="DG38" i="15"/>
  <c r="DH38" i="15"/>
  <c r="CX39" i="15"/>
  <c r="CY39" i="15"/>
  <c r="CZ39" i="15"/>
  <c r="DA39" i="15"/>
  <c r="DB39" i="15"/>
  <c r="DC39" i="15"/>
  <c r="DD39" i="15"/>
  <c r="DE39" i="15"/>
  <c r="DF39" i="15"/>
  <c r="DG39" i="15"/>
  <c r="DH39" i="15"/>
  <c r="CX45" i="15"/>
  <c r="CY45" i="15"/>
  <c r="CZ45" i="15"/>
  <c r="DA45" i="15"/>
  <c r="DB45" i="15"/>
  <c r="DC45" i="15"/>
  <c r="DD45" i="15"/>
  <c r="DE45" i="15"/>
  <c r="DF45" i="15"/>
  <c r="DG45" i="15"/>
  <c r="DH45" i="15"/>
  <c r="CX46" i="15"/>
  <c r="CY46" i="15"/>
  <c r="CZ46" i="15"/>
  <c r="DA46" i="15"/>
  <c r="DB46" i="15"/>
  <c r="DC46" i="15"/>
  <c r="DD46" i="15"/>
  <c r="DE46" i="15"/>
  <c r="DF46" i="15"/>
  <c r="DG46" i="15"/>
  <c r="DH46" i="15"/>
  <c r="CX47" i="15"/>
  <c r="CY47" i="15"/>
  <c r="CZ47" i="15"/>
  <c r="DA47" i="15"/>
  <c r="DB47" i="15"/>
  <c r="DC47" i="15"/>
  <c r="DD47" i="15"/>
  <c r="DE47" i="15"/>
  <c r="DF47" i="15"/>
  <c r="DG47" i="15"/>
  <c r="DH47" i="15"/>
  <c r="CX48" i="15"/>
  <c r="CY48" i="15"/>
  <c r="CZ48" i="15"/>
  <c r="DA48" i="15"/>
  <c r="DB48" i="15"/>
  <c r="DC48" i="15"/>
  <c r="DD48" i="15"/>
  <c r="DE48" i="15"/>
  <c r="DF48" i="15"/>
  <c r="DG48" i="15"/>
  <c r="DH48" i="15"/>
  <c r="CX49" i="15"/>
  <c r="CY49" i="15"/>
  <c r="CZ49" i="15"/>
  <c r="DA49" i="15"/>
  <c r="DB49" i="15"/>
  <c r="DC49" i="15"/>
  <c r="DD49" i="15"/>
  <c r="DE49" i="15"/>
  <c r="DF49" i="15"/>
  <c r="DG49" i="15"/>
  <c r="DH49" i="15"/>
  <c r="CX50" i="15"/>
  <c r="CY50" i="15"/>
  <c r="CZ50" i="15"/>
  <c r="DA50" i="15"/>
  <c r="DB50" i="15"/>
  <c r="DC50" i="15"/>
  <c r="DD50" i="15"/>
  <c r="DE50" i="15"/>
  <c r="DF50" i="15"/>
  <c r="DG50" i="15"/>
  <c r="DH50" i="15"/>
  <c r="CX51" i="15"/>
  <c r="CY51" i="15"/>
  <c r="CZ51" i="15"/>
  <c r="DA51" i="15"/>
  <c r="DB51" i="15"/>
  <c r="DC51" i="15"/>
  <c r="DD51" i="15"/>
  <c r="DE51" i="15"/>
  <c r="DF51" i="15"/>
  <c r="DG51" i="15"/>
  <c r="DH51" i="15"/>
  <c r="CX52" i="15"/>
  <c r="CY52" i="15"/>
  <c r="DA52" i="15"/>
  <c r="DB52" i="15"/>
  <c r="DC52" i="15"/>
  <c r="DD52" i="15"/>
  <c r="DE52" i="15"/>
  <c r="DF52" i="15"/>
  <c r="DG52" i="15"/>
  <c r="DH52" i="15"/>
  <c r="CX53" i="15"/>
  <c r="CY53" i="15"/>
  <c r="CZ53" i="15"/>
  <c r="DA53" i="15"/>
  <c r="DB53" i="15"/>
  <c r="DC53" i="15"/>
  <c r="DD53" i="15"/>
  <c r="DE53" i="15"/>
  <c r="DF53" i="15"/>
  <c r="DG53" i="15"/>
  <c r="DH53" i="15"/>
  <c r="CX54" i="15"/>
  <c r="CY54" i="15"/>
  <c r="CZ54" i="15"/>
  <c r="DA54" i="15"/>
  <c r="DB54" i="15"/>
  <c r="DC54" i="15"/>
  <c r="DD54" i="15"/>
  <c r="DE54" i="15"/>
  <c r="DF54" i="15"/>
  <c r="DG54" i="15"/>
  <c r="DH54" i="15"/>
  <c r="CX56" i="15"/>
  <c r="CY56" i="15"/>
  <c r="CZ56" i="15"/>
  <c r="DA56" i="15"/>
  <c r="DB56" i="15"/>
  <c r="DC56" i="15"/>
  <c r="DD56" i="15"/>
  <c r="DE56" i="15"/>
  <c r="DF56" i="15"/>
  <c r="DG56" i="15"/>
  <c r="DH56" i="15"/>
  <c r="CX57" i="15"/>
  <c r="CY57" i="15"/>
  <c r="CZ57" i="15"/>
  <c r="DA57" i="15"/>
  <c r="DB57" i="15"/>
  <c r="DC57" i="15"/>
  <c r="DD57" i="15"/>
  <c r="DE57" i="15"/>
  <c r="DF57" i="15"/>
  <c r="DG57" i="15"/>
  <c r="DH57" i="15"/>
  <c r="CX58" i="15"/>
  <c r="CY58" i="15"/>
  <c r="CZ58" i="15"/>
  <c r="DA58" i="15"/>
  <c r="DB58" i="15"/>
  <c r="DC58" i="15"/>
  <c r="DD58" i="15"/>
  <c r="DE58" i="15"/>
  <c r="DF58" i="15"/>
  <c r="DG58" i="15"/>
  <c r="DH58" i="15"/>
  <c r="CX59" i="15"/>
  <c r="CY59" i="15"/>
  <c r="CZ59" i="15"/>
  <c r="DA59" i="15"/>
  <c r="DB59" i="15"/>
  <c r="DC59" i="15"/>
  <c r="DD59" i="15"/>
  <c r="DE59" i="15"/>
  <c r="DF59" i="15"/>
  <c r="DG59" i="15"/>
  <c r="DH59" i="15"/>
  <c r="CX60" i="15"/>
  <c r="CY60" i="15"/>
  <c r="CZ60" i="15"/>
  <c r="DA60" i="15"/>
  <c r="DB60" i="15"/>
  <c r="DC60" i="15"/>
  <c r="DD60" i="15"/>
  <c r="DE60" i="15"/>
  <c r="DF60" i="15"/>
  <c r="DG60" i="15"/>
  <c r="DH60" i="15"/>
  <c r="CX72" i="15"/>
  <c r="CY72" i="15"/>
  <c r="CZ72" i="15"/>
  <c r="DA72" i="15"/>
  <c r="DB72" i="15"/>
  <c r="DC72" i="15"/>
  <c r="DD72" i="15"/>
  <c r="DE72" i="15"/>
  <c r="DF72" i="15"/>
  <c r="DG72" i="15"/>
  <c r="DH72" i="15"/>
  <c r="CX73" i="15"/>
  <c r="CY73" i="15"/>
  <c r="CZ73" i="15"/>
  <c r="DA73" i="15"/>
  <c r="DB73" i="15"/>
  <c r="DC73" i="15"/>
  <c r="DD73" i="15"/>
  <c r="DE73" i="15"/>
  <c r="DF73" i="15"/>
  <c r="DG73" i="15"/>
  <c r="DH73" i="15"/>
  <c r="CX74" i="15"/>
  <c r="CY74" i="15"/>
  <c r="CZ74" i="15"/>
  <c r="DA74" i="15"/>
  <c r="DB74" i="15"/>
  <c r="DC74" i="15"/>
  <c r="DD74" i="15"/>
  <c r="DE74" i="15"/>
  <c r="DF74" i="15"/>
  <c r="DG74" i="15"/>
  <c r="DH74" i="15"/>
  <c r="CX75" i="15"/>
  <c r="CY75" i="15"/>
  <c r="CZ75" i="15"/>
  <c r="DA75" i="15"/>
  <c r="DB75" i="15"/>
  <c r="DC75" i="15"/>
  <c r="DD75" i="15"/>
  <c r="DE75" i="15"/>
  <c r="DF75" i="15"/>
  <c r="DG75" i="15"/>
  <c r="DH75" i="15"/>
  <c r="CX76" i="15"/>
  <c r="CY76" i="15"/>
  <c r="CZ76" i="15"/>
  <c r="DA76" i="15"/>
  <c r="DB76" i="15"/>
  <c r="DC76" i="15"/>
  <c r="DD76" i="15"/>
  <c r="DE76" i="15"/>
  <c r="DF76" i="15"/>
  <c r="DG76" i="15"/>
  <c r="DH76" i="15"/>
  <c r="CX77" i="15"/>
  <c r="CY77" i="15"/>
  <c r="CZ77" i="15"/>
  <c r="DA77" i="15"/>
  <c r="DB77" i="15"/>
  <c r="DC77" i="15"/>
  <c r="DD77" i="15"/>
  <c r="DE77" i="15"/>
  <c r="DF77" i="15"/>
  <c r="DG77" i="15"/>
  <c r="DH77" i="15"/>
  <c r="CX78" i="15"/>
  <c r="CY78" i="15"/>
  <c r="CZ78" i="15"/>
  <c r="DA78" i="15"/>
  <c r="DB78" i="15"/>
  <c r="DC78" i="15"/>
  <c r="DD78" i="15"/>
  <c r="DE78" i="15"/>
  <c r="DF78" i="15"/>
  <c r="DG78" i="15"/>
  <c r="DH78" i="15"/>
  <c r="CX79" i="15"/>
  <c r="CY79" i="15"/>
  <c r="CZ79" i="15"/>
  <c r="DA79" i="15"/>
  <c r="DB79" i="15"/>
  <c r="DC79" i="15"/>
  <c r="DD79" i="15"/>
  <c r="DE79" i="15"/>
  <c r="DF79" i="15"/>
  <c r="DG79" i="15"/>
  <c r="DH79" i="15"/>
  <c r="CX80" i="15"/>
  <c r="CY80" i="15"/>
  <c r="CZ80" i="15"/>
  <c r="DA80" i="15"/>
  <c r="DB80" i="15"/>
  <c r="DC80" i="15"/>
  <c r="DD80" i="15"/>
  <c r="DE80" i="15"/>
  <c r="DF80" i="15"/>
  <c r="DG80" i="15"/>
  <c r="DH80" i="15"/>
  <c r="CX81" i="15"/>
  <c r="CY81" i="15"/>
  <c r="CZ81" i="15"/>
  <c r="DA81" i="15"/>
  <c r="DB81" i="15"/>
  <c r="DC81" i="15"/>
  <c r="DD81" i="15"/>
  <c r="DE81" i="15"/>
  <c r="DF81" i="15"/>
  <c r="DG81" i="15"/>
  <c r="DH81" i="15"/>
  <c r="CX82" i="15"/>
  <c r="CY82" i="15"/>
  <c r="CZ82" i="15"/>
  <c r="DA82" i="15"/>
  <c r="DB82" i="15"/>
  <c r="DC82" i="15"/>
  <c r="DD82" i="15"/>
  <c r="DE82" i="15"/>
  <c r="DF82" i="15"/>
  <c r="DG82" i="15"/>
  <c r="DH82" i="15"/>
  <c r="CX83" i="15"/>
  <c r="CY83" i="15"/>
  <c r="CZ83" i="15"/>
  <c r="DA83" i="15"/>
  <c r="DB83" i="15"/>
  <c r="DC83" i="15"/>
  <c r="DD83" i="15"/>
  <c r="DE83" i="15"/>
  <c r="DF83" i="15"/>
  <c r="DG83" i="15"/>
  <c r="DH83" i="15"/>
  <c r="CX84" i="15"/>
  <c r="CY84" i="15"/>
  <c r="CZ84" i="15"/>
  <c r="DA84" i="15"/>
  <c r="DB84" i="15"/>
  <c r="DC84" i="15"/>
  <c r="DD84" i="15"/>
  <c r="DE84" i="15"/>
  <c r="DF84" i="15"/>
  <c r="DG84" i="15"/>
  <c r="DH84" i="15"/>
  <c r="CX85" i="15"/>
  <c r="CY85" i="15"/>
  <c r="CZ85" i="15"/>
  <c r="DA85" i="15"/>
  <c r="DB85" i="15"/>
  <c r="DC85" i="15"/>
  <c r="DD85" i="15"/>
  <c r="DE85" i="15"/>
  <c r="DF85" i="15"/>
  <c r="DG85" i="15"/>
  <c r="DH85" i="15"/>
  <c r="CX86" i="15"/>
  <c r="CY86" i="15"/>
  <c r="CZ86" i="15"/>
  <c r="DA86" i="15"/>
  <c r="DB86" i="15"/>
  <c r="DC86" i="15"/>
  <c r="DD86" i="15"/>
  <c r="DE86" i="15"/>
  <c r="DF86" i="15"/>
  <c r="DG86" i="15"/>
  <c r="DH86" i="15"/>
  <c r="CX87" i="15"/>
  <c r="CY87" i="15"/>
  <c r="CZ87" i="15"/>
  <c r="DA87" i="15"/>
  <c r="DB87" i="15"/>
  <c r="DC87" i="15"/>
  <c r="DD87" i="15"/>
  <c r="DE87" i="15"/>
  <c r="DF87" i="15"/>
  <c r="DG87" i="15"/>
  <c r="DH87" i="15"/>
  <c r="CX88" i="15"/>
  <c r="CY88" i="15"/>
  <c r="CZ88" i="15"/>
  <c r="DA88" i="15"/>
  <c r="DB88" i="15"/>
  <c r="DC88" i="15"/>
  <c r="DD88" i="15"/>
  <c r="DE88" i="15"/>
  <c r="DF88" i="15"/>
  <c r="DG88" i="15"/>
  <c r="DH88" i="15"/>
  <c r="CX89" i="15"/>
  <c r="CY89" i="15"/>
  <c r="CZ89" i="15"/>
  <c r="DA89" i="15"/>
  <c r="DB89" i="15"/>
  <c r="DC89" i="15"/>
  <c r="DD89" i="15"/>
  <c r="DE89" i="15"/>
  <c r="DF89" i="15"/>
  <c r="DG89" i="15"/>
  <c r="DH89" i="15"/>
  <c r="CX90" i="15"/>
  <c r="CY90" i="15"/>
  <c r="CZ90" i="15"/>
  <c r="DA90" i="15"/>
  <c r="DB90" i="15"/>
  <c r="DC90" i="15"/>
  <c r="DD90" i="15"/>
  <c r="DE90" i="15"/>
  <c r="DF90" i="15"/>
  <c r="DG90" i="15"/>
  <c r="DH90" i="15"/>
  <c r="CX91" i="15"/>
  <c r="CY91" i="15"/>
  <c r="CZ91" i="15"/>
  <c r="DA91" i="15"/>
  <c r="DB91" i="15"/>
  <c r="DC91" i="15"/>
  <c r="DD91" i="15"/>
  <c r="DE91" i="15"/>
  <c r="DF91" i="15"/>
  <c r="DG91" i="15"/>
  <c r="DH91" i="15"/>
  <c r="CX92" i="15"/>
  <c r="CY92" i="15"/>
  <c r="CZ92" i="15"/>
  <c r="DA92" i="15"/>
  <c r="DB92" i="15"/>
  <c r="DC92" i="15"/>
  <c r="DD92" i="15"/>
  <c r="DE92" i="15"/>
  <c r="DF92" i="15"/>
  <c r="DG92" i="15"/>
  <c r="DH92" i="15"/>
  <c r="CY33" i="15"/>
  <c r="CZ33" i="15"/>
  <c r="DA33" i="15"/>
  <c r="DB33" i="15"/>
  <c r="DC33" i="15"/>
  <c r="DD33" i="15"/>
  <c r="DE33" i="15"/>
  <c r="DF33" i="15"/>
  <c r="DG33" i="15"/>
  <c r="DH33" i="15"/>
  <c r="CX33" i="15"/>
  <c r="CM34" i="15"/>
  <c r="CN34" i="15"/>
  <c r="CO34" i="15"/>
  <c r="CP34" i="15"/>
  <c r="CQ34" i="15"/>
  <c r="CR34" i="15"/>
  <c r="CS34" i="15"/>
  <c r="CT34" i="15"/>
  <c r="CU34" i="15"/>
  <c r="CV34" i="15"/>
  <c r="CW34" i="15"/>
  <c r="CM35" i="15"/>
  <c r="CN35" i="15"/>
  <c r="CO35" i="15"/>
  <c r="CP35" i="15"/>
  <c r="CQ35" i="15"/>
  <c r="CR35" i="15"/>
  <c r="CS35" i="15"/>
  <c r="CT35" i="15"/>
  <c r="CU35" i="15"/>
  <c r="CV35" i="15"/>
  <c r="CW35" i="15"/>
  <c r="CM36" i="15"/>
  <c r="CN36" i="15"/>
  <c r="CO36" i="15"/>
  <c r="CP36" i="15"/>
  <c r="CQ36" i="15"/>
  <c r="CR36" i="15"/>
  <c r="CS36" i="15"/>
  <c r="CT36" i="15"/>
  <c r="CU36" i="15"/>
  <c r="CV36" i="15"/>
  <c r="CW36" i="15"/>
  <c r="CM38" i="15"/>
  <c r="CN38" i="15"/>
  <c r="CO38" i="15"/>
  <c r="CP38" i="15"/>
  <c r="CQ38" i="15"/>
  <c r="CR38" i="15"/>
  <c r="CS38" i="15"/>
  <c r="CT38" i="15"/>
  <c r="CU38" i="15"/>
  <c r="CV38" i="15"/>
  <c r="CW38" i="15"/>
  <c r="CM39" i="15"/>
  <c r="CN39" i="15"/>
  <c r="CO39" i="15"/>
  <c r="CP39" i="15"/>
  <c r="CQ39" i="15"/>
  <c r="CR39" i="15"/>
  <c r="CS39" i="15"/>
  <c r="CT39" i="15"/>
  <c r="CU39" i="15"/>
  <c r="CV39" i="15"/>
  <c r="CW39" i="15"/>
  <c r="CM45" i="15"/>
  <c r="CN45" i="15"/>
  <c r="CO45" i="15"/>
  <c r="CP45" i="15"/>
  <c r="CQ45" i="15"/>
  <c r="CR45" i="15"/>
  <c r="CS45" i="15"/>
  <c r="CT45" i="15"/>
  <c r="CU45" i="15"/>
  <c r="CV45" i="15"/>
  <c r="CW45" i="15"/>
  <c r="CM46" i="15"/>
  <c r="CN46" i="15"/>
  <c r="CO46" i="15"/>
  <c r="CP46" i="15"/>
  <c r="CQ46" i="15"/>
  <c r="CR46" i="15"/>
  <c r="CS46" i="15"/>
  <c r="CT46" i="15"/>
  <c r="CU46" i="15"/>
  <c r="CV46" i="15"/>
  <c r="CW46" i="15"/>
  <c r="CM47" i="15"/>
  <c r="CN47" i="15"/>
  <c r="CO47" i="15"/>
  <c r="CP47" i="15"/>
  <c r="CQ47" i="15"/>
  <c r="CR47" i="15"/>
  <c r="CS47" i="15"/>
  <c r="CT47" i="15"/>
  <c r="CU47" i="15"/>
  <c r="CV47" i="15"/>
  <c r="CW47" i="15"/>
  <c r="CM48" i="15"/>
  <c r="CN48" i="15"/>
  <c r="CO48" i="15"/>
  <c r="CP48" i="15"/>
  <c r="CQ48" i="15"/>
  <c r="CR48" i="15"/>
  <c r="CS48" i="15"/>
  <c r="CT48" i="15"/>
  <c r="CU48" i="15"/>
  <c r="CV48" i="15"/>
  <c r="CW48" i="15"/>
  <c r="CM49" i="15"/>
  <c r="CN49" i="15"/>
  <c r="CO49" i="15"/>
  <c r="CP49" i="15"/>
  <c r="CQ49" i="15"/>
  <c r="CR49" i="15"/>
  <c r="CS49" i="15"/>
  <c r="CT49" i="15"/>
  <c r="CU49" i="15"/>
  <c r="CV49" i="15"/>
  <c r="CW49" i="15"/>
  <c r="CM50" i="15"/>
  <c r="CN50" i="15"/>
  <c r="CO50" i="15"/>
  <c r="CP50" i="15"/>
  <c r="CQ50" i="15"/>
  <c r="CR50" i="15"/>
  <c r="CS50" i="15"/>
  <c r="CT50" i="15"/>
  <c r="CU50" i="15"/>
  <c r="CV50" i="15"/>
  <c r="CW50" i="15"/>
  <c r="CM51" i="15"/>
  <c r="CN51" i="15"/>
  <c r="CO51" i="15"/>
  <c r="CP51" i="15"/>
  <c r="CQ51" i="15"/>
  <c r="CR51" i="15"/>
  <c r="CS51" i="15"/>
  <c r="CT51" i="15"/>
  <c r="CU51" i="15"/>
  <c r="CV51" i="15"/>
  <c r="CW51" i="15"/>
  <c r="CM52" i="15"/>
  <c r="CN52" i="15"/>
  <c r="CO52" i="15"/>
  <c r="CP52" i="15"/>
  <c r="CQ52" i="15"/>
  <c r="CR52" i="15"/>
  <c r="CS52" i="15"/>
  <c r="CT52" i="15"/>
  <c r="CU52" i="15"/>
  <c r="CV52" i="15"/>
  <c r="CW52" i="15"/>
  <c r="CM53" i="15"/>
  <c r="CN53" i="15"/>
  <c r="CO53" i="15"/>
  <c r="CP53" i="15"/>
  <c r="CQ53" i="15"/>
  <c r="CR53" i="15"/>
  <c r="CS53" i="15"/>
  <c r="CT53" i="15"/>
  <c r="CU53" i="15"/>
  <c r="CV53" i="15"/>
  <c r="CW53" i="15"/>
  <c r="CM54" i="15"/>
  <c r="CN54" i="15"/>
  <c r="CO54" i="15"/>
  <c r="CP54" i="15"/>
  <c r="CQ54" i="15"/>
  <c r="CR54" i="15"/>
  <c r="CS54" i="15"/>
  <c r="CT54" i="15"/>
  <c r="CU54" i="15"/>
  <c r="CV54" i="15"/>
  <c r="CW54" i="15"/>
  <c r="CM56" i="15"/>
  <c r="CN56" i="15"/>
  <c r="CO56" i="15"/>
  <c r="CP56" i="15"/>
  <c r="CQ56" i="15"/>
  <c r="CR56" i="15"/>
  <c r="CS56" i="15"/>
  <c r="CT56" i="15"/>
  <c r="CU56" i="15"/>
  <c r="CV56" i="15"/>
  <c r="CW56" i="15"/>
  <c r="CM57" i="15"/>
  <c r="CN57" i="15"/>
  <c r="CO57" i="15"/>
  <c r="CP57" i="15"/>
  <c r="CQ57" i="15"/>
  <c r="CR57" i="15"/>
  <c r="CS57" i="15"/>
  <c r="CT57" i="15"/>
  <c r="CU57" i="15"/>
  <c r="CV57" i="15"/>
  <c r="CW57" i="15"/>
  <c r="CM58" i="15"/>
  <c r="CN58" i="15"/>
  <c r="CO58" i="15"/>
  <c r="CP58" i="15"/>
  <c r="CQ58" i="15"/>
  <c r="CR58" i="15"/>
  <c r="CS58" i="15"/>
  <c r="CT58" i="15"/>
  <c r="CU58" i="15"/>
  <c r="CV58" i="15"/>
  <c r="CW58" i="15"/>
  <c r="CM59" i="15"/>
  <c r="CN59" i="15"/>
  <c r="CO59" i="15"/>
  <c r="CP59" i="15"/>
  <c r="CQ59" i="15"/>
  <c r="CR59" i="15"/>
  <c r="CS59" i="15"/>
  <c r="CT59" i="15"/>
  <c r="CU59" i="15"/>
  <c r="CV59" i="15"/>
  <c r="CW59" i="15"/>
  <c r="CM60" i="15"/>
  <c r="CN60" i="15"/>
  <c r="CO60" i="15"/>
  <c r="CP60" i="15"/>
  <c r="CQ60" i="15"/>
  <c r="CR60" i="15"/>
  <c r="CS60" i="15"/>
  <c r="CT60" i="15"/>
  <c r="CU60" i="15"/>
  <c r="CV60" i="15"/>
  <c r="CW60" i="15"/>
  <c r="CM72" i="15"/>
  <c r="CN72" i="15"/>
  <c r="CO72" i="15"/>
  <c r="CP72" i="15"/>
  <c r="CQ72" i="15"/>
  <c r="CR72" i="15"/>
  <c r="CS72" i="15"/>
  <c r="CT72" i="15"/>
  <c r="CU72" i="15"/>
  <c r="CV72" i="15"/>
  <c r="CW72" i="15"/>
  <c r="CM73" i="15"/>
  <c r="CN73" i="15"/>
  <c r="CO73" i="15"/>
  <c r="CP73" i="15"/>
  <c r="CQ73" i="15"/>
  <c r="CR73" i="15"/>
  <c r="CS73" i="15"/>
  <c r="CT73" i="15"/>
  <c r="CU73" i="15"/>
  <c r="CV73" i="15"/>
  <c r="CW73" i="15"/>
  <c r="CN74" i="15"/>
  <c r="CO74" i="15"/>
  <c r="CP74" i="15"/>
  <c r="CQ74" i="15"/>
  <c r="CR74" i="15"/>
  <c r="CS74" i="15"/>
  <c r="CT74" i="15"/>
  <c r="CU74" i="15"/>
  <c r="CV74" i="15"/>
  <c r="CW74" i="15"/>
  <c r="CM75" i="15"/>
  <c r="CN75" i="15"/>
  <c r="CO75" i="15"/>
  <c r="CP75" i="15"/>
  <c r="CQ75" i="15"/>
  <c r="CR75" i="15"/>
  <c r="CS75" i="15"/>
  <c r="CT75" i="15"/>
  <c r="CU75" i="15"/>
  <c r="CV75" i="15"/>
  <c r="CW75" i="15"/>
  <c r="CM76" i="15"/>
  <c r="CN76" i="15"/>
  <c r="CO76" i="15"/>
  <c r="CP76" i="15"/>
  <c r="CQ76" i="15"/>
  <c r="CR76" i="15"/>
  <c r="CS76" i="15"/>
  <c r="CT76" i="15"/>
  <c r="CU76" i="15"/>
  <c r="CV76" i="15"/>
  <c r="CW76" i="15"/>
  <c r="CM77" i="15"/>
  <c r="CN77" i="15"/>
  <c r="CO77" i="15"/>
  <c r="CP77" i="15"/>
  <c r="CQ77" i="15"/>
  <c r="CR77" i="15"/>
  <c r="CS77" i="15"/>
  <c r="CT77" i="15"/>
  <c r="CU77" i="15"/>
  <c r="CV77" i="15"/>
  <c r="CW77" i="15"/>
  <c r="CM78" i="15"/>
  <c r="CN78" i="15"/>
  <c r="CO78" i="15"/>
  <c r="CP78" i="15"/>
  <c r="CQ78" i="15"/>
  <c r="CR78" i="15"/>
  <c r="CS78" i="15"/>
  <c r="CT78" i="15"/>
  <c r="CU78" i="15"/>
  <c r="CV78" i="15"/>
  <c r="CW78" i="15"/>
  <c r="CM79" i="15"/>
  <c r="CN79" i="15"/>
  <c r="CO79" i="15"/>
  <c r="CP79" i="15"/>
  <c r="CQ79" i="15"/>
  <c r="CR79" i="15"/>
  <c r="CS79" i="15"/>
  <c r="CT79" i="15"/>
  <c r="CU79" i="15"/>
  <c r="CV79" i="15"/>
  <c r="CW79" i="15"/>
  <c r="CM80" i="15"/>
  <c r="CN80" i="15"/>
  <c r="CO80" i="15"/>
  <c r="CP80" i="15"/>
  <c r="CQ80" i="15"/>
  <c r="CR80" i="15"/>
  <c r="CS80" i="15"/>
  <c r="CT80" i="15"/>
  <c r="CU80" i="15"/>
  <c r="CV80" i="15"/>
  <c r="CW80" i="15"/>
  <c r="CM81" i="15"/>
  <c r="CN81" i="15"/>
  <c r="CO81" i="15"/>
  <c r="CP81" i="15"/>
  <c r="CQ81" i="15"/>
  <c r="CR81" i="15"/>
  <c r="CS81" i="15"/>
  <c r="CT81" i="15"/>
  <c r="CU81" i="15"/>
  <c r="CV81" i="15"/>
  <c r="CW81" i="15"/>
  <c r="CM82" i="15"/>
  <c r="CN82" i="15"/>
  <c r="CO82" i="15"/>
  <c r="CP82" i="15"/>
  <c r="CQ82" i="15"/>
  <c r="CR82" i="15"/>
  <c r="CS82" i="15"/>
  <c r="CT82" i="15"/>
  <c r="CU82" i="15"/>
  <c r="CV82" i="15"/>
  <c r="CW82" i="15"/>
  <c r="CM83" i="15"/>
  <c r="CN83" i="15"/>
  <c r="CO83" i="15"/>
  <c r="CP83" i="15"/>
  <c r="CQ83" i="15"/>
  <c r="CR83" i="15"/>
  <c r="CS83" i="15"/>
  <c r="CT83" i="15"/>
  <c r="CU83" i="15"/>
  <c r="CV83" i="15"/>
  <c r="CW83" i="15"/>
  <c r="CM84" i="15"/>
  <c r="CN84" i="15"/>
  <c r="CO84" i="15"/>
  <c r="CP84" i="15"/>
  <c r="CQ84" i="15"/>
  <c r="CR84" i="15"/>
  <c r="CS84" i="15"/>
  <c r="CT84" i="15"/>
  <c r="CU84" i="15"/>
  <c r="CV84" i="15"/>
  <c r="CW84" i="15"/>
  <c r="CM85" i="15"/>
  <c r="CN85" i="15"/>
  <c r="CO85" i="15"/>
  <c r="CP85" i="15"/>
  <c r="CQ85" i="15"/>
  <c r="CR85" i="15"/>
  <c r="CS85" i="15"/>
  <c r="CT85" i="15"/>
  <c r="CU85" i="15"/>
  <c r="CV85" i="15"/>
  <c r="CW85" i="15"/>
  <c r="CM86" i="15"/>
  <c r="CN86" i="15"/>
  <c r="CO86" i="15"/>
  <c r="CP86" i="15"/>
  <c r="CQ86" i="15"/>
  <c r="CR86" i="15"/>
  <c r="CS86" i="15"/>
  <c r="CT86" i="15"/>
  <c r="CU86" i="15"/>
  <c r="CV86" i="15"/>
  <c r="CW86" i="15"/>
  <c r="CM87" i="15"/>
  <c r="CN87" i="15"/>
  <c r="CO87" i="15"/>
  <c r="CP87" i="15"/>
  <c r="CQ87" i="15"/>
  <c r="CR87" i="15"/>
  <c r="CS87" i="15"/>
  <c r="CT87" i="15"/>
  <c r="CU87" i="15"/>
  <c r="CV87" i="15"/>
  <c r="CW87" i="15"/>
  <c r="CM88" i="15"/>
  <c r="CN88" i="15"/>
  <c r="CO88" i="15"/>
  <c r="CP88" i="15"/>
  <c r="CQ88" i="15"/>
  <c r="CR88" i="15"/>
  <c r="CS88" i="15"/>
  <c r="CT88" i="15"/>
  <c r="CU88" i="15"/>
  <c r="CV88" i="15"/>
  <c r="CW88" i="15"/>
  <c r="CM89" i="15"/>
  <c r="CN89" i="15"/>
  <c r="CO89" i="15"/>
  <c r="CP89" i="15"/>
  <c r="CQ89" i="15"/>
  <c r="CR89" i="15"/>
  <c r="CS89" i="15"/>
  <c r="CT89" i="15"/>
  <c r="CU89" i="15"/>
  <c r="CV89" i="15"/>
  <c r="CW89" i="15"/>
  <c r="CM90" i="15"/>
  <c r="CN90" i="15"/>
  <c r="CO90" i="15"/>
  <c r="CP90" i="15"/>
  <c r="CQ90" i="15"/>
  <c r="CR90" i="15"/>
  <c r="CS90" i="15"/>
  <c r="CT90" i="15"/>
  <c r="CU90" i="15"/>
  <c r="CV90" i="15"/>
  <c r="CW90" i="15"/>
  <c r="CM91" i="15"/>
  <c r="CN91" i="15"/>
  <c r="CO91" i="15"/>
  <c r="CP91" i="15"/>
  <c r="CQ91" i="15"/>
  <c r="CR91" i="15"/>
  <c r="CS91" i="15"/>
  <c r="CT91" i="15"/>
  <c r="CU91" i="15"/>
  <c r="CV91" i="15"/>
  <c r="CW91" i="15"/>
  <c r="CM92" i="15"/>
  <c r="CN92" i="15"/>
  <c r="CO92" i="15"/>
  <c r="CP92" i="15"/>
  <c r="CQ92" i="15"/>
  <c r="CR92" i="15"/>
  <c r="CS92" i="15"/>
  <c r="CT92" i="15"/>
  <c r="CU92" i="15"/>
  <c r="CV92" i="15"/>
  <c r="CW92" i="15"/>
  <c r="CN33" i="15"/>
  <c r="CO33" i="15"/>
  <c r="CP33" i="15"/>
  <c r="CQ33" i="15"/>
  <c r="CR33" i="15"/>
  <c r="CS33" i="15"/>
  <c r="CT33" i="15"/>
  <c r="CU33" i="15"/>
  <c r="CV33" i="15"/>
  <c r="CW33" i="15"/>
  <c r="CM33" i="15"/>
  <c r="CB34" i="15"/>
  <c r="CC34" i="15"/>
  <c r="CD34" i="15"/>
  <c r="CE34" i="15"/>
  <c r="CF34" i="15"/>
  <c r="CG34" i="15"/>
  <c r="CH34" i="15"/>
  <c r="CI34" i="15"/>
  <c r="CJ34" i="15"/>
  <c r="CK34" i="15"/>
  <c r="CL34" i="15"/>
  <c r="CB35" i="15"/>
  <c r="CC35" i="15"/>
  <c r="CD35" i="15"/>
  <c r="CE35" i="15"/>
  <c r="CF35" i="15"/>
  <c r="CG35" i="15"/>
  <c r="CH35" i="15"/>
  <c r="CI35" i="15"/>
  <c r="CJ35" i="15"/>
  <c r="CK35" i="15"/>
  <c r="CL35" i="15"/>
  <c r="CB36" i="15"/>
  <c r="CC36" i="15"/>
  <c r="CD36" i="15"/>
  <c r="CE36" i="15"/>
  <c r="CF36" i="15"/>
  <c r="CG36" i="15"/>
  <c r="CH36" i="15"/>
  <c r="CI36" i="15"/>
  <c r="CJ36" i="15"/>
  <c r="CK36" i="15"/>
  <c r="CL36" i="15"/>
  <c r="CB38" i="15"/>
  <c r="CC38" i="15"/>
  <c r="CD38" i="15"/>
  <c r="CE38" i="15"/>
  <c r="CF38" i="15"/>
  <c r="CG38" i="15"/>
  <c r="CH38" i="15"/>
  <c r="CI38" i="15"/>
  <c r="CJ38" i="15"/>
  <c r="CK38" i="15"/>
  <c r="CL38" i="15"/>
  <c r="CB39" i="15"/>
  <c r="CC39" i="15"/>
  <c r="CD39" i="15"/>
  <c r="CE39" i="15"/>
  <c r="CF39" i="15"/>
  <c r="CG39" i="15"/>
  <c r="CH39" i="15"/>
  <c r="CI39" i="15"/>
  <c r="CJ39" i="15"/>
  <c r="CK39" i="15"/>
  <c r="CL39" i="15"/>
  <c r="CB45" i="15"/>
  <c r="CC45" i="15"/>
  <c r="CD45" i="15"/>
  <c r="CE45" i="15"/>
  <c r="CF45" i="15"/>
  <c r="CG45" i="15"/>
  <c r="CH45" i="15"/>
  <c r="CI45" i="15"/>
  <c r="CJ45" i="15"/>
  <c r="CK45" i="15"/>
  <c r="CL45" i="15"/>
  <c r="CB46" i="15"/>
  <c r="CC46" i="15"/>
  <c r="CD46" i="15"/>
  <c r="CE46" i="15"/>
  <c r="CF46" i="15"/>
  <c r="CG46" i="15"/>
  <c r="CH46" i="15"/>
  <c r="CI46" i="15"/>
  <c r="CJ46" i="15"/>
  <c r="CK46" i="15"/>
  <c r="CL46" i="15"/>
  <c r="CB47" i="15"/>
  <c r="CC47" i="15"/>
  <c r="CD47" i="15"/>
  <c r="CE47" i="15"/>
  <c r="CF47" i="15"/>
  <c r="CG47" i="15"/>
  <c r="CH47" i="15"/>
  <c r="CI47" i="15"/>
  <c r="CJ47" i="15"/>
  <c r="CK47" i="15"/>
  <c r="CL47" i="15"/>
  <c r="CB48" i="15"/>
  <c r="CC48" i="15"/>
  <c r="CD48" i="15"/>
  <c r="CE48" i="15"/>
  <c r="CF48" i="15"/>
  <c r="CG48" i="15"/>
  <c r="CH48" i="15"/>
  <c r="CI48" i="15"/>
  <c r="CJ48" i="15"/>
  <c r="CK48" i="15"/>
  <c r="CL48" i="15"/>
  <c r="CB49" i="15"/>
  <c r="CC49" i="15"/>
  <c r="CD49" i="15"/>
  <c r="CE49" i="15"/>
  <c r="CF49" i="15"/>
  <c r="CG49" i="15"/>
  <c r="CH49" i="15"/>
  <c r="CI49" i="15"/>
  <c r="CJ49" i="15"/>
  <c r="CK49" i="15"/>
  <c r="CL49" i="15"/>
  <c r="CB50" i="15"/>
  <c r="CC50" i="15"/>
  <c r="CD50" i="15"/>
  <c r="CE50" i="15"/>
  <c r="CF50" i="15"/>
  <c r="CG50" i="15"/>
  <c r="CH50" i="15"/>
  <c r="CI50" i="15"/>
  <c r="CJ50" i="15"/>
  <c r="CK50" i="15"/>
  <c r="CL50" i="15"/>
  <c r="CB51" i="15"/>
  <c r="CC51" i="15"/>
  <c r="CD51" i="15"/>
  <c r="CE51" i="15"/>
  <c r="CF51" i="15"/>
  <c r="CG51" i="15"/>
  <c r="CH51" i="15"/>
  <c r="CI51" i="15"/>
  <c r="CJ51" i="15"/>
  <c r="CK51" i="15"/>
  <c r="CL51" i="15"/>
  <c r="CB52" i="15"/>
  <c r="CC52" i="15"/>
  <c r="CD52" i="15"/>
  <c r="CE52" i="15"/>
  <c r="CF52" i="15"/>
  <c r="CG52" i="15"/>
  <c r="CH52" i="15"/>
  <c r="CI52" i="15"/>
  <c r="CJ52" i="15"/>
  <c r="CK52" i="15"/>
  <c r="CL52" i="15"/>
  <c r="CB53" i="15"/>
  <c r="CC53" i="15"/>
  <c r="CD53" i="15"/>
  <c r="CE53" i="15"/>
  <c r="CF53" i="15"/>
  <c r="CG53" i="15"/>
  <c r="CH53" i="15"/>
  <c r="CI53" i="15"/>
  <c r="CJ53" i="15"/>
  <c r="CK53" i="15"/>
  <c r="CL53" i="15"/>
  <c r="CB54" i="15"/>
  <c r="CC54" i="15"/>
  <c r="CD54" i="15"/>
  <c r="CE54" i="15"/>
  <c r="CF54" i="15"/>
  <c r="CG54" i="15"/>
  <c r="CH54" i="15"/>
  <c r="CI54" i="15"/>
  <c r="CJ54" i="15"/>
  <c r="CK54" i="15"/>
  <c r="CL54" i="15"/>
  <c r="CB56" i="15"/>
  <c r="CC56" i="15"/>
  <c r="CD56" i="15"/>
  <c r="CE56" i="15"/>
  <c r="CF56" i="15"/>
  <c r="CG56" i="15"/>
  <c r="CH56" i="15"/>
  <c r="CI56" i="15"/>
  <c r="CJ56" i="15"/>
  <c r="CK56" i="15"/>
  <c r="CL56" i="15"/>
  <c r="CB57" i="15"/>
  <c r="CC57" i="15"/>
  <c r="CD57" i="15"/>
  <c r="CE57" i="15"/>
  <c r="CF57" i="15"/>
  <c r="CG57" i="15"/>
  <c r="CH57" i="15"/>
  <c r="CI57" i="15"/>
  <c r="CJ57" i="15"/>
  <c r="CK57" i="15"/>
  <c r="CL57" i="15"/>
  <c r="CB58" i="15"/>
  <c r="CC58" i="15"/>
  <c r="CD58" i="15"/>
  <c r="CE58" i="15"/>
  <c r="CF58" i="15"/>
  <c r="CG58" i="15"/>
  <c r="CH58" i="15"/>
  <c r="CI58" i="15"/>
  <c r="CJ58" i="15"/>
  <c r="CK58" i="15"/>
  <c r="CL58" i="15"/>
  <c r="CB59" i="15"/>
  <c r="CC59" i="15"/>
  <c r="CD59" i="15"/>
  <c r="CE59" i="15"/>
  <c r="CF59" i="15"/>
  <c r="CG59" i="15"/>
  <c r="CH59" i="15"/>
  <c r="CI59" i="15"/>
  <c r="CJ59" i="15"/>
  <c r="CK59" i="15"/>
  <c r="CL59" i="15"/>
  <c r="CB60" i="15"/>
  <c r="CC60" i="15"/>
  <c r="CD60" i="15"/>
  <c r="CE60" i="15"/>
  <c r="CF60" i="15"/>
  <c r="CG60" i="15"/>
  <c r="CH60" i="15"/>
  <c r="CI60" i="15"/>
  <c r="CJ60" i="15"/>
  <c r="CK60" i="15"/>
  <c r="CL60" i="15"/>
  <c r="CB72" i="15"/>
  <c r="CC72" i="15"/>
  <c r="CD72" i="15"/>
  <c r="CE72" i="15"/>
  <c r="CF72" i="15"/>
  <c r="CG72" i="15"/>
  <c r="CH72" i="15"/>
  <c r="CI72" i="15"/>
  <c r="CJ72" i="15"/>
  <c r="CK72" i="15"/>
  <c r="CL72" i="15"/>
  <c r="CB77" i="15"/>
  <c r="CC77" i="15"/>
  <c r="CD77" i="15"/>
  <c r="CE77" i="15"/>
  <c r="CF77" i="15"/>
  <c r="CG77" i="15"/>
  <c r="CH77" i="15"/>
  <c r="CI77" i="15"/>
  <c r="CJ77" i="15"/>
  <c r="CK77" i="15"/>
  <c r="CL77" i="15"/>
  <c r="CB78" i="15"/>
  <c r="CC78" i="15"/>
  <c r="CD78" i="15"/>
  <c r="CE78" i="15"/>
  <c r="CF78" i="15"/>
  <c r="CG78" i="15"/>
  <c r="CH78" i="15"/>
  <c r="CI78" i="15"/>
  <c r="CJ78" i="15"/>
  <c r="CK78" i="15"/>
  <c r="CL78" i="15"/>
  <c r="CB79" i="15"/>
  <c r="CC79" i="15"/>
  <c r="CD79" i="15"/>
  <c r="CE79" i="15"/>
  <c r="CF79" i="15"/>
  <c r="CG79" i="15"/>
  <c r="CH79" i="15"/>
  <c r="CI79" i="15"/>
  <c r="CJ79" i="15"/>
  <c r="CK79" i="15"/>
  <c r="CL79" i="15"/>
  <c r="CB80" i="15"/>
  <c r="CC80" i="15"/>
  <c r="CD80" i="15"/>
  <c r="CE80" i="15"/>
  <c r="CF80" i="15"/>
  <c r="CG80" i="15"/>
  <c r="CH80" i="15"/>
  <c r="CI80" i="15"/>
  <c r="CJ80" i="15"/>
  <c r="CK80" i="15"/>
  <c r="CL80" i="15"/>
  <c r="CB81" i="15"/>
  <c r="CC81" i="15"/>
  <c r="CD81" i="15"/>
  <c r="CE81" i="15"/>
  <c r="CF81" i="15"/>
  <c r="CG81" i="15"/>
  <c r="CH81" i="15"/>
  <c r="CI81" i="15"/>
  <c r="CJ81" i="15"/>
  <c r="CK81" i="15"/>
  <c r="CL81" i="15"/>
  <c r="CB83" i="15"/>
  <c r="CC83" i="15"/>
  <c r="CD83" i="15"/>
  <c r="CE83" i="15"/>
  <c r="CF83" i="15"/>
  <c r="CG83" i="15"/>
  <c r="CH83" i="15"/>
  <c r="CI83" i="15"/>
  <c r="CJ83" i="15"/>
  <c r="CK83" i="15"/>
  <c r="CL83" i="15"/>
  <c r="CB84" i="15"/>
  <c r="CC84" i="15"/>
  <c r="CD84" i="15"/>
  <c r="CE84" i="15"/>
  <c r="CF84" i="15"/>
  <c r="CG84" i="15"/>
  <c r="CH84" i="15"/>
  <c r="CI84" i="15"/>
  <c r="CJ84" i="15"/>
  <c r="CK84" i="15"/>
  <c r="CL84" i="15"/>
  <c r="CB85" i="15"/>
  <c r="CC85" i="15"/>
  <c r="CD85" i="15"/>
  <c r="CE85" i="15"/>
  <c r="CF85" i="15"/>
  <c r="CG85" i="15"/>
  <c r="CH85" i="15"/>
  <c r="CI85" i="15"/>
  <c r="CJ85" i="15"/>
  <c r="CK85" i="15"/>
  <c r="CL85" i="15"/>
  <c r="CB87" i="15"/>
  <c r="CC87" i="15"/>
  <c r="CD87" i="15"/>
  <c r="CE87" i="15"/>
  <c r="CF87" i="15"/>
  <c r="CG87" i="15"/>
  <c r="CH87" i="15"/>
  <c r="CI87" i="15"/>
  <c r="CJ87" i="15"/>
  <c r="CK87" i="15"/>
  <c r="CL87" i="15"/>
  <c r="CB88" i="15"/>
  <c r="CC88" i="15"/>
  <c r="CD88" i="15"/>
  <c r="CE88" i="15"/>
  <c r="CF88" i="15"/>
  <c r="CG88" i="15"/>
  <c r="CH88" i="15"/>
  <c r="CI88" i="15"/>
  <c r="CJ88" i="15"/>
  <c r="CK88" i="15"/>
  <c r="CL88" i="15"/>
  <c r="CB89" i="15"/>
  <c r="CC89" i="15"/>
  <c r="CD89" i="15"/>
  <c r="CE89" i="15"/>
  <c r="CF89" i="15"/>
  <c r="CG89" i="15"/>
  <c r="CH89" i="15"/>
  <c r="CI89" i="15"/>
  <c r="CJ89" i="15"/>
  <c r="CK89" i="15"/>
  <c r="CL89" i="15"/>
  <c r="CB90" i="15"/>
  <c r="CC90" i="15"/>
  <c r="CD90" i="15"/>
  <c r="CE90" i="15"/>
  <c r="CF90" i="15"/>
  <c r="CG90" i="15"/>
  <c r="CH90" i="15"/>
  <c r="CI90" i="15"/>
  <c r="CJ90" i="15"/>
  <c r="CK90" i="15"/>
  <c r="CL90" i="15"/>
  <c r="CB91" i="15"/>
  <c r="CC91" i="15"/>
  <c r="CD91" i="15"/>
  <c r="CE91" i="15"/>
  <c r="CF91" i="15"/>
  <c r="CG91" i="15"/>
  <c r="CH91" i="15"/>
  <c r="CI91" i="15"/>
  <c r="CJ91" i="15"/>
  <c r="CK91" i="15"/>
  <c r="CL91" i="15"/>
  <c r="CB92" i="15"/>
  <c r="CC92" i="15"/>
  <c r="CD92" i="15"/>
  <c r="CE92" i="15"/>
  <c r="CF92" i="15"/>
  <c r="CG92" i="15"/>
  <c r="CH92" i="15"/>
  <c r="CI92" i="15"/>
  <c r="CJ92" i="15"/>
  <c r="CK92" i="15"/>
  <c r="CL92" i="15"/>
  <c r="CC33" i="15"/>
  <c r="CD33" i="15"/>
  <c r="CE33" i="15"/>
  <c r="CF33" i="15"/>
  <c r="CG33" i="15"/>
  <c r="CH33" i="15"/>
  <c r="CI33" i="15"/>
  <c r="CJ33" i="15"/>
  <c r="CK33" i="15"/>
  <c r="CL33" i="15"/>
  <c r="CB33" i="15"/>
  <c r="DJ33" i="15" s="1"/>
  <c r="BQ34" i="15"/>
  <c r="BR34" i="15"/>
  <c r="BS34" i="15"/>
  <c r="BT34" i="15"/>
  <c r="BU34" i="15"/>
  <c r="BV34" i="15"/>
  <c r="BW34" i="15"/>
  <c r="BX34" i="15"/>
  <c r="BY34" i="15"/>
  <c r="BZ34" i="15"/>
  <c r="CA34" i="15"/>
  <c r="BQ35" i="15"/>
  <c r="BR35" i="15"/>
  <c r="BS35" i="15"/>
  <c r="BT35" i="15"/>
  <c r="BU35" i="15"/>
  <c r="BV35" i="15"/>
  <c r="BW35" i="15"/>
  <c r="BX35" i="15"/>
  <c r="BY35" i="15"/>
  <c r="BZ35" i="15"/>
  <c r="CA35" i="15"/>
  <c r="BQ36" i="15"/>
  <c r="BR36" i="15"/>
  <c r="BS36" i="15"/>
  <c r="BT36" i="15"/>
  <c r="BU36" i="15"/>
  <c r="BV36" i="15"/>
  <c r="BW36" i="15"/>
  <c r="BX36" i="15"/>
  <c r="BY36" i="15"/>
  <c r="BZ36" i="15"/>
  <c r="CA36" i="15"/>
  <c r="BQ38" i="15"/>
  <c r="BR38" i="15"/>
  <c r="BS38" i="15"/>
  <c r="BT38" i="15"/>
  <c r="BU38" i="15"/>
  <c r="BV38" i="15"/>
  <c r="BW38" i="15"/>
  <c r="BX38" i="15"/>
  <c r="BY38" i="15"/>
  <c r="BZ38" i="15"/>
  <c r="CA38" i="15"/>
  <c r="BQ39" i="15"/>
  <c r="BR39" i="15"/>
  <c r="BS39" i="15"/>
  <c r="BT39" i="15"/>
  <c r="BU39" i="15"/>
  <c r="BV39" i="15"/>
  <c r="BW39" i="15"/>
  <c r="BX39" i="15"/>
  <c r="BY39" i="15"/>
  <c r="BZ39" i="15"/>
  <c r="CA39" i="15"/>
  <c r="BQ45" i="15"/>
  <c r="BR45" i="15"/>
  <c r="BS45" i="15"/>
  <c r="BT45" i="15"/>
  <c r="BU45" i="15"/>
  <c r="BV45" i="15"/>
  <c r="BW45" i="15"/>
  <c r="BX45" i="15"/>
  <c r="BY45" i="15"/>
  <c r="BZ45" i="15"/>
  <c r="CA45" i="15"/>
  <c r="BQ46" i="15"/>
  <c r="BR46" i="15"/>
  <c r="BS46" i="15"/>
  <c r="BT46" i="15"/>
  <c r="BU46" i="15"/>
  <c r="BV46" i="15"/>
  <c r="BW46" i="15"/>
  <c r="BX46" i="15"/>
  <c r="BY46" i="15"/>
  <c r="BZ46" i="15"/>
  <c r="CA46" i="15"/>
  <c r="BQ47" i="15"/>
  <c r="BR47" i="15"/>
  <c r="BS47" i="15"/>
  <c r="BT47" i="15"/>
  <c r="BU47" i="15"/>
  <c r="BV47" i="15"/>
  <c r="BW47" i="15"/>
  <c r="BX47" i="15"/>
  <c r="BY47" i="15"/>
  <c r="BZ47" i="15"/>
  <c r="CA47" i="15"/>
  <c r="BQ48" i="15"/>
  <c r="BR48" i="15"/>
  <c r="BS48" i="15"/>
  <c r="BT48" i="15"/>
  <c r="BU48" i="15"/>
  <c r="BV48" i="15"/>
  <c r="BW48" i="15"/>
  <c r="BX48" i="15"/>
  <c r="BY48" i="15"/>
  <c r="BZ48" i="15"/>
  <c r="CA48" i="15"/>
  <c r="BQ49" i="15"/>
  <c r="BR49" i="15"/>
  <c r="BS49" i="15"/>
  <c r="BT49" i="15"/>
  <c r="BU49" i="15"/>
  <c r="BV49" i="15"/>
  <c r="BW49" i="15"/>
  <c r="BX49" i="15"/>
  <c r="BY49" i="15"/>
  <c r="BZ49" i="15"/>
  <c r="CA49" i="15"/>
  <c r="BQ50" i="15"/>
  <c r="BR50" i="15"/>
  <c r="BS50" i="15"/>
  <c r="BT50" i="15"/>
  <c r="BU50" i="15"/>
  <c r="BV50" i="15"/>
  <c r="BW50" i="15"/>
  <c r="BX50" i="15"/>
  <c r="BY50" i="15"/>
  <c r="BZ50" i="15"/>
  <c r="CA50" i="15"/>
  <c r="BQ51" i="15"/>
  <c r="BR51" i="15"/>
  <c r="BS51" i="15"/>
  <c r="BT51" i="15"/>
  <c r="BU51" i="15"/>
  <c r="BV51" i="15"/>
  <c r="BW51" i="15"/>
  <c r="BX51" i="15"/>
  <c r="BY51" i="15"/>
  <c r="BZ51" i="15"/>
  <c r="CA51" i="15"/>
  <c r="BQ52" i="15"/>
  <c r="BR52" i="15"/>
  <c r="BS52" i="15"/>
  <c r="BT52" i="15"/>
  <c r="BU52" i="15"/>
  <c r="BV52" i="15"/>
  <c r="BW52" i="15"/>
  <c r="BX52" i="15"/>
  <c r="BY52" i="15"/>
  <c r="BZ52" i="15"/>
  <c r="CA52" i="15"/>
  <c r="BQ53" i="15"/>
  <c r="BR53" i="15"/>
  <c r="BS53" i="15"/>
  <c r="BT53" i="15"/>
  <c r="BU53" i="15"/>
  <c r="BV53" i="15"/>
  <c r="BW53" i="15"/>
  <c r="BX53" i="15"/>
  <c r="BY53" i="15"/>
  <c r="BZ53" i="15"/>
  <c r="CA53" i="15"/>
  <c r="BQ54" i="15"/>
  <c r="BR54" i="15"/>
  <c r="BS54" i="15"/>
  <c r="BT54" i="15"/>
  <c r="BU54" i="15"/>
  <c r="BV54" i="15"/>
  <c r="BW54" i="15"/>
  <c r="BX54" i="15"/>
  <c r="BY54" i="15"/>
  <c r="BZ54" i="15"/>
  <c r="CA54" i="15"/>
  <c r="BQ56" i="15"/>
  <c r="BR56" i="15"/>
  <c r="BS56" i="15"/>
  <c r="BT56" i="15"/>
  <c r="BU56" i="15"/>
  <c r="BV56" i="15"/>
  <c r="BW56" i="15"/>
  <c r="BX56" i="15"/>
  <c r="BY56" i="15"/>
  <c r="BZ56" i="15"/>
  <c r="CA56" i="15"/>
  <c r="BQ57" i="15"/>
  <c r="BR57" i="15"/>
  <c r="BS57" i="15"/>
  <c r="BT57" i="15"/>
  <c r="BU57" i="15"/>
  <c r="BV57" i="15"/>
  <c r="BW57" i="15"/>
  <c r="BX57" i="15"/>
  <c r="BY57" i="15"/>
  <c r="BZ57" i="15"/>
  <c r="CA57" i="15"/>
  <c r="BQ58" i="15"/>
  <c r="BR58" i="15"/>
  <c r="BS58" i="15"/>
  <c r="BT58" i="15"/>
  <c r="BU58" i="15"/>
  <c r="BV58" i="15"/>
  <c r="BW58" i="15"/>
  <c r="BX58" i="15"/>
  <c r="BY58" i="15"/>
  <c r="BZ58" i="15"/>
  <c r="CA58" i="15"/>
  <c r="BQ59" i="15"/>
  <c r="BR59" i="15"/>
  <c r="BS59" i="15"/>
  <c r="BT59" i="15"/>
  <c r="BU59" i="15"/>
  <c r="BV59" i="15"/>
  <c r="BW59" i="15"/>
  <c r="BX59" i="15"/>
  <c r="BY59" i="15"/>
  <c r="BZ59" i="15"/>
  <c r="CA59" i="15"/>
  <c r="BQ60" i="15"/>
  <c r="BR60" i="15"/>
  <c r="BS60" i="15"/>
  <c r="BT60" i="15"/>
  <c r="BU60" i="15"/>
  <c r="BV60" i="15"/>
  <c r="BW60" i="15"/>
  <c r="BX60" i="15"/>
  <c r="BY60" i="15"/>
  <c r="BZ60" i="15"/>
  <c r="CA60" i="15"/>
  <c r="BQ72" i="15"/>
  <c r="BR72" i="15"/>
  <c r="BS72" i="15"/>
  <c r="BT72" i="15"/>
  <c r="BU72" i="15"/>
  <c r="BV72" i="15"/>
  <c r="BW72" i="15"/>
  <c r="BX72" i="15"/>
  <c r="BY72" i="15"/>
  <c r="BZ72" i="15"/>
  <c r="CA72" i="15"/>
  <c r="BQ77" i="15"/>
  <c r="BR77" i="15"/>
  <c r="BS77" i="15"/>
  <c r="BT77" i="15"/>
  <c r="BU77" i="15"/>
  <c r="BV77" i="15"/>
  <c r="BW77" i="15"/>
  <c r="BX77" i="15"/>
  <c r="BY77" i="15"/>
  <c r="BZ77" i="15"/>
  <c r="CA77" i="15"/>
  <c r="BQ78" i="15"/>
  <c r="BR78" i="15"/>
  <c r="BS78" i="15"/>
  <c r="BT78" i="15"/>
  <c r="BU78" i="15"/>
  <c r="BV78" i="15"/>
  <c r="BW78" i="15"/>
  <c r="BX78" i="15"/>
  <c r="BY78" i="15"/>
  <c r="BZ78" i="15"/>
  <c r="CA78" i="15"/>
  <c r="BQ79" i="15"/>
  <c r="BR79" i="15"/>
  <c r="BS79" i="15"/>
  <c r="BT79" i="15"/>
  <c r="BU79" i="15"/>
  <c r="BV79" i="15"/>
  <c r="BW79" i="15"/>
  <c r="BX79" i="15"/>
  <c r="BY79" i="15"/>
  <c r="BZ79" i="15"/>
  <c r="CA79" i="15"/>
  <c r="BQ80" i="15"/>
  <c r="BR80" i="15"/>
  <c r="BS80" i="15"/>
  <c r="BT80" i="15"/>
  <c r="BU80" i="15"/>
  <c r="BV80" i="15"/>
  <c r="BW80" i="15"/>
  <c r="BX80" i="15"/>
  <c r="BY80" i="15"/>
  <c r="BZ80" i="15"/>
  <c r="CA80" i="15"/>
  <c r="BQ81" i="15"/>
  <c r="BR81" i="15"/>
  <c r="BS81" i="15"/>
  <c r="BT81" i="15"/>
  <c r="BU81" i="15"/>
  <c r="BV81" i="15"/>
  <c r="BW81" i="15"/>
  <c r="BX81" i="15"/>
  <c r="BY81" i="15"/>
  <c r="BZ81" i="15"/>
  <c r="CA81" i="15"/>
  <c r="BQ83" i="15"/>
  <c r="BR83" i="15"/>
  <c r="BS83" i="15"/>
  <c r="BT83" i="15"/>
  <c r="BU83" i="15"/>
  <c r="BV83" i="15"/>
  <c r="BW83" i="15"/>
  <c r="BX83" i="15"/>
  <c r="BY83" i="15"/>
  <c r="BZ83" i="15"/>
  <c r="CA83" i="15"/>
  <c r="BQ84" i="15"/>
  <c r="BR84" i="15"/>
  <c r="BS84" i="15"/>
  <c r="BT84" i="15"/>
  <c r="BU84" i="15"/>
  <c r="BV84" i="15"/>
  <c r="BW84" i="15"/>
  <c r="BX84" i="15"/>
  <c r="BY84" i="15"/>
  <c r="BZ84" i="15"/>
  <c r="CA84" i="15"/>
  <c r="BQ85" i="15"/>
  <c r="BR85" i="15"/>
  <c r="BS85" i="15"/>
  <c r="BT85" i="15"/>
  <c r="BU85" i="15"/>
  <c r="BV85" i="15"/>
  <c r="BW85" i="15"/>
  <c r="BX85" i="15"/>
  <c r="BY85" i="15"/>
  <c r="BZ85" i="15"/>
  <c r="CA85" i="15"/>
  <c r="BQ87" i="15"/>
  <c r="BR87" i="15"/>
  <c r="BS87" i="15"/>
  <c r="BT87" i="15"/>
  <c r="BU87" i="15"/>
  <c r="BV87" i="15"/>
  <c r="BW87" i="15"/>
  <c r="BX87" i="15"/>
  <c r="BY87" i="15"/>
  <c r="BZ87" i="15"/>
  <c r="CA87" i="15"/>
  <c r="BQ88" i="15"/>
  <c r="BR88" i="15"/>
  <c r="BS88" i="15"/>
  <c r="BT88" i="15"/>
  <c r="BU88" i="15"/>
  <c r="BV88" i="15"/>
  <c r="BW88" i="15"/>
  <c r="BX88" i="15"/>
  <c r="BY88" i="15"/>
  <c r="BZ88" i="15"/>
  <c r="CA88" i="15"/>
  <c r="BQ89" i="15"/>
  <c r="BR89" i="15"/>
  <c r="BS89" i="15"/>
  <c r="BT89" i="15"/>
  <c r="BU89" i="15"/>
  <c r="BV89" i="15"/>
  <c r="BW89" i="15"/>
  <c r="BX89" i="15"/>
  <c r="BY89" i="15"/>
  <c r="BZ89" i="15"/>
  <c r="CA89" i="15"/>
  <c r="BQ90" i="15"/>
  <c r="BR90" i="15"/>
  <c r="BS90" i="15"/>
  <c r="BT90" i="15"/>
  <c r="BU90" i="15"/>
  <c r="BV90" i="15"/>
  <c r="BW90" i="15"/>
  <c r="BX90" i="15"/>
  <c r="BY90" i="15"/>
  <c r="BZ90" i="15"/>
  <c r="CA90" i="15"/>
  <c r="BQ91" i="15"/>
  <c r="BR91" i="15"/>
  <c r="BS91" i="15"/>
  <c r="BT91" i="15"/>
  <c r="BU91" i="15"/>
  <c r="BV91" i="15"/>
  <c r="BW91" i="15"/>
  <c r="BX91" i="15"/>
  <c r="BY91" i="15"/>
  <c r="BZ91" i="15"/>
  <c r="CA91" i="15"/>
  <c r="BQ92" i="15"/>
  <c r="BR92" i="15"/>
  <c r="BS92" i="15"/>
  <c r="BT92" i="15"/>
  <c r="BU92" i="15"/>
  <c r="BV92" i="15"/>
  <c r="BW92" i="15"/>
  <c r="BX92" i="15"/>
  <c r="BY92" i="15"/>
  <c r="BZ92" i="15"/>
  <c r="CA92" i="15"/>
  <c r="BR33" i="15"/>
  <c r="BS33" i="15"/>
  <c r="BT33" i="15"/>
  <c r="BU33" i="15"/>
  <c r="BV33" i="15"/>
  <c r="BW33" i="15"/>
  <c r="BX33" i="15"/>
  <c r="BY33" i="15"/>
  <c r="BZ33" i="15"/>
  <c r="CA33" i="15"/>
  <c r="AO40" i="70" l="1"/>
  <c r="AN33" i="70"/>
  <c r="AM47" i="70"/>
  <c r="AS43" i="70"/>
  <c r="AO28" i="70"/>
  <c r="AO41" i="70"/>
  <c r="AM42" i="70"/>
  <c r="AS41" i="70"/>
  <c r="AQ41" i="70"/>
  <c r="AA33" i="57"/>
  <c r="AH83" i="118"/>
  <c r="AJ80" i="118"/>
  <c r="AH79" i="118"/>
  <c r="AJ75" i="118"/>
  <c r="AH74" i="118"/>
  <c r="AJ70" i="118"/>
  <c r="AH69" i="118"/>
  <c r="AJ62" i="118"/>
  <c r="AH51" i="118"/>
  <c r="AH77" i="118"/>
  <c r="AH67" i="118"/>
  <c r="AJ50" i="118"/>
  <c r="AH44" i="118"/>
  <c r="AH40" i="118"/>
  <c r="AH36" i="118"/>
  <c r="AH30" i="118"/>
  <c r="AH81" i="118"/>
  <c r="AJ78" i="118"/>
  <c r="AH71" i="118"/>
  <c r="AJ68" i="118"/>
  <c r="AH49" i="118"/>
  <c r="AJ41" i="118"/>
  <c r="AJ32" i="118"/>
  <c r="AH25" i="118"/>
  <c r="AJ48" i="118"/>
  <c r="AH47" i="118"/>
  <c r="AJ43" i="118"/>
  <c r="AH42" i="118"/>
  <c r="AJ39" i="118"/>
  <c r="AH38" i="118"/>
  <c r="AJ34" i="118"/>
  <c r="AH33" i="118"/>
  <c r="AH26" i="13"/>
  <c r="AJ24" i="118"/>
  <c r="AJ29" i="118"/>
  <c r="AJ83" i="118"/>
  <c r="AH82" i="118"/>
  <c r="AJ79" i="118"/>
  <c r="AH78" i="118"/>
  <c r="AJ74" i="118"/>
  <c r="AH73" i="118"/>
  <c r="AJ69" i="118"/>
  <c r="AH68" i="118"/>
  <c r="AJ49" i="118"/>
  <c r="AH48" i="118"/>
  <c r="AH43" i="118"/>
  <c r="AH34" i="118"/>
  <c r="AV25" i="132"/>
  <c r="AH80" i="118"/>
  <c r="AH70" i="118"/>
  <c r="AH50" i="118"/>
  <c r="AH45" i="118"/>
  <c r="AJ42" i="118"/>
  <c r="AI47" i="118"/>
  <c r="DW54" i="15"/>
  <c r="DY48" i="15"/>
  <c r="AV25" i="101"/>
  <c r="AY71" i="101"/>
  <c r="AY69" i="101"/>
  <c r="AY67" i="101"/>
  <c r="AY64" i="101"/>
  <c r="AY62" i="101"/>
  <c r="AY60" i="101"/>
  <c r="AY58" i="101"/>
  <c r="AY56" i="101"/>
  <c r="AY54" i="101"/>
  <c r="AY52" i="101"/>
  <c r="AY50" i="101"/>
  <c r="AY48" i="101"/>
  <c r="AY36" i="101"/>
  <c r="AY34" i="101"/>
  <c r="AY32" i="101"/>
  <c r="AY29" i="101"/>
  <c r="AY27" i="101"/>
  <c r="AX71" i="101"/>
  <c r="AX64" i="101"/>
  <c r="AX62" i="101"/>
  <c r="AX50" i="101"/>
  <c r="AW71" i="101"/>
  <c r="AW69" i="101"/>
  <c r="AW67" i="101"/>
  <c r="AW64" i="101"/>
  <c r="AW62" i="101"/>
  <c r="AW60" i="101"/>
  <c r="AW58" i="101"/>
  <c r="AW56" i="101"/>
  <c r="AW54" i="101"/>
  <c r="AW52" i="101"/>
  <c r="AW50" i="101"/>
  <c r="AW48" i="101"/>
  <c r="AW36" i="101"/>
  <c r="AW34" i="101"/>
  <c r="AW32" i="101"/>
  <c r="AW29" i="101"/>
  <c r="AW27" i="101"/>
  <c r="AV71" i="101"/>
  <c r="AV69" i="101"/>
  <c r="AV67" i="101"/>
  <c r="AV64" i="101"/>
  <c r="AV62" i="101"/>
  <c r="AV60" i="101"/>
  <c r="AV58" i="101"/>
  <c r="AV56" i="101"/>
  <c r="AV54" i="101"/>
  <c r="AV52" i="101"/>
  <c r="AV50" i="101"/>
  <c r="AV48" i="101"/>
  <c r="AV36" i="101"/>
  <c r="AV34" i="101"/>
  <c r="AV32" i="101"/>
  <c r="AV29" i="101"/>
  <c r="AV27" i="101"/>
  <c r="AV71" i="132"/>
  <c r="AV69" i="132"/>
  <c r="AV67" i="132"/>
  <c r="AV64" i="132"/>
  <c r="AV62" i="132"/>
  <c r="AV60" i="132"/>
  <c r="AV58" i="132"/>
  <c r="AV56" i="132"/>
  <c r="AV54" i="132"/>
  <c r="AV52" i="132"/>
  <c r="AV50" i="132"/>
  <c r="AV48" i="132"/>
  <c r="AV36" i="132"/>
  <c r="AV34" i="132"/>
  <c r="AV32" i="132"/>
  <c r="AV29" i="132"/>
  <c r="AV27" i="132"/>
  <c r="AR31" i="70"/>
  <c r="AS46" i="70"/>
  <c r="AP42" i="70"/>
  <c r="AN41" i="70"/>
  <c r="AS44" i="70"/>
  <c r="AQ43" i="70"/>
  <c r="AO42" i="70"/>
  <c r="AR44" i="70"/>
  <c r="AP43" i="70"/>
  <c r="AO31" i="70"/>
  <c r="AR40" i="70"/>
  <c r="AN43" i="70"/>
  <c r="AP34" i="70"/>
  <c r="AQ42" i="70"/>
  <c r="AS28" i="70"/>
  <c r="AO33" i="70"/>
  <c r="AS38" i="70"/>
  <c r="AR37" i="70"/>
  <c r="AP49" i="70"/>
  <c r="AO48" i="70"/>
  <c r="AN47" i="70"/>
  <c r="AS40" i="70"/>
  <c r="AQ44" i="70"/>
  <c r="AP44" i="70"/>
  <c r="AO43" i="70"/>
  <c r="AN42" i="70"/>
  <c r="AM41" i="70"/>
  <c r="AQ46" i="70"/>
  <c r="AO49" i="70"/>
  <c r="AN48" i="70"/>
  <c r="AS36" i="70"/>
  <c r="AM48" i="70"/>
  <c r="AN31" i="70"/>
  <c r="AM30" i="70"/>
  <c r="AN44" i="70"/>
  <c r="AS42" i="70"/>
  <c r="AR41" i="70"/>
  <c r="AS37" i="70"/>
  <c r="AQ49" i="70"/>
  <c r="AP48" i="70"/>
  <c r="AO47" i="70"/>
  <c r="AQ34" i="70"/>
  <c r="AQ36" i="70"/>
  <c r="AN40" i="70"/>
  <c r="AR43" i="70"/>
  <c r="AP41" i="70"/>
  <c r="AS31" i="70"/>
  <c r="AR30" i="70"/>
  <c r="AQ29" i="70"/>
  <c r="AQ33" i="70"/>
  <c r="AO34" i="70"/>
  <c r="AO36" i="70"/>
  <c r="AR49" i="70"/>
  <c r="AQ48" i="70"/>
  <c r="AP47" i="70"/>
  <c r="AJ69" i="13"/>
  <c r="AJ68" i="13"/>
  <c r="AJ67" i="13"/>
  <c r="AJ66" i="13"/>
  <c r="AJ65" i="13"/>
  <c r="AJ64" i="13"/>
  <c r="AJ62" i="13"/>
  <c r="AJ61" i="13"/>
  <c r="AJ60" i="13"/>
  <c r="AJ59" i="13"/>
  <c r="AJ58" i="13"/>
  <c r="AJ57" i="13"/>
  <c r="AJ56" i="13"/>
  <c r="AJ47" i="13"/>
  <c r="AJ46" i="13"/>
  <c r="AJ45" i="13"/>
  <c r="AJ34" i="13"/>
  <c r="AJ33" i="13"/>
  <c r="AJ32" i="13"/>
  <c r="AJ30" i="13"/>
  <c r="AJ29" i="13"/>
  <c r="AJ27" i="13"/>
  <c r="AJ26" i="13"/>
  <c r="AJ25" i="13"/>
  <c r="AJ24" i="13"/>
  <c r="AI24" i="118"/>
  <c r="AI82" i="118"/>
  <c r="AI78" i="118"/>
  <c r="AI73" i="118"/>
  <c r="AI68" i="118"/>
  <c r="AI48" i="118"/>
  <c r="AI45" i="118"/>
  <c r="AI41" i="118"/>
  <c r="AI37" i="118"/>
  <c r="AI32" i="118"/>
  <c r="AI26" i="118"/>
  <c r="AI83" i="118"/>
  <c r="AI79" i="118"/>
  <c r="AI74" i="118"/>
  <c r="AI69" i="118"/>
  <c r="AH27" i="118"/>
  <c r="AI77" i="118"/>
  <c r="AI67" i="118"/>
  <c r="AI44" i="118"/>
  <c r="AI40" i="118"/>
  <c r="AI36" i="118"/>
  <c r="AI30" i="118"/>
  <c r="AI25" i="118"/>
  <c r="AH41" i="118"/>
  <c r="AJ38" i="118"/>
  <c r="AH37" i="118"/>
  <c r="AJ33" i="118"/>
  <c r="AH32" i="118"/>
  <c r="AJ27" i="118"/>
  <c r="AH26" i="118"/>
  <c r="AJ82" i="118"/>
  <c r="AJ73" i="118"/>
  <c r="AI49" i="118"/>
  <c r="AJ45" i="118"/>
  <c r="AI42" i="118"/>
  <c r="AI38" i="118"/>
  <c r="AJ37" i="118"/>
  <c r="AI33" i="118"/>
  <c r="AI27" i="118"/>
  <c r="AJ26" i="118"/>
  <c r="AI80" i="118"/>
  <c r="AI75" i="118"/>
  <c r="AI70" i="118"/>
  <c r="AI62" i="118"/>
  <c r="AI50" i="118"/>
  <c r="AI43" i="118"/>
  <c r="AI39" i="118"/>
  <c r="AI34" i="118"/>
  <c r="AI29" i="118"/>
  <c r="AJ81" i="118"/>
  <c r="AJ77" i="118"/>
  <c r="AH75" i="118"/>
  <c r="AJ71" i="118"/>
  <c r="AJ67" i="118"/>
  <c r="AH62" i="118"/>
  <c r="AJ51" i="118"/>
  <c r="AJ47" i="118"/>
  <c r="AJ44" i="118"/>
  <c r="AJ40" i="118"/>
  <c r="AH39" i="118"/>
  <c r="AJ36" i="118"/>
  <c r="AJ30" i="118"/>
  <c r="AH29" i="118"/>
  <c r="AJ25" i="118"/>
  <c r="AH24" i="118"/>
  <c r="AI81" i="118"/>
  <c r="AI71" i="118"/>
  <c r="AI51" i="118"/>
  <c r="AK69" i="13"/>
  <c r="AK68" i="13"/>
  <c r="AK67" i="13"/>
  <c r="AK66" i="13"/>
  <c r="AK65" i="13"/>
  <c r="AK64" i="13"/>
  <c r="AK62" i="13"/>
  <c r="AK61" i="13"/>
  <c r="AK60" i="13"/>
  <c r="AK59" i="13"/>
  <c r="AK58" i="13"/>
  <c r="AK57" i="13"/>
  <c r="AK56" i="13"/>
  <c r="AK55" i="13"/>
  <c r="AK54" i="13"/>
  <c r="AK53" i="13"/>
  <c r="AK52" i="13"/>
  <c r="AK51" i="13"/>
  <c r="AK50" i="13"/>
  <c r="AK49" i="13"/>
  <c r="AK48" i="13"/>
  <c r="AK47" i="13"/>
  <c r="AK46" i="13"/>
  <c r="AK45" i="13"/>
  <c r="AK34" i="13"/>
  <c r="AK33" i="13"/>
  <c r="AK32" i="13"/>
  <c r="AK30" i="13"/>
  <c r="AK29" i="13"/>
  <c r="AK27" i="13"/>
  <c r="AK26" i="13"/>
  <c r="AK24" i="13"/>
  <c r="AW71" i="132"/>
  <c r="AW69" i="132"/>
  <c r="AW67" i="132"/>
  <c r="AW64" i="132"/>
  <c r="AW62" i="132"/>
  <c r="AW60" i="132"/>
  <c r="AW58" i="132"/>
  <c r="AW56" i="132"/>
  <c r="AW54" i="132"/>
  <c r="AW52" i="132"/>
  <c r="AW50" i="132"/>
  <c r="AW48" i="132"/>
  <c r="AW36" i="132"/>
  <c r="AW34" i="132"/>
  <c r="AW32" i="132"/>
  <c r="AW29" i="132"/>
  <c r="AW27" i="132"/>
  <c r="AY71" i="132"/>
  <c r="AY69" i="132"/>
  <c r="AY67" i="132"/>
  <c r="AY64" i="132"/>
  <c r="AY62" i="132"/>
  <c r="AY60" i="132"/>
  <c r="AY58" i="132"/>
  <c r="AY56" i="132"/>
  <c r="AY54" i="132"/>
  <c r="AY52" i="132"/>
  <c r="AY50" i="132"/>
  <c r="AY48" i="132"/>
  <c r="AY36" i="132"/>
  <c r="AY34" i="132"/>
  <c r="AY32" i="132"/>
  <c r="AY29" i="132"/>
  <c r="AY27" i="132"/>
  <c r="AX71" i="132"/>
  <c r="AX69" i="132"/>
  <c r="AX67" i="132"/>
  <c r="AX64" i="132"/>
  <c r="AX62" i="132"/>
  <c r="AX60" i="132"/>
  <c r="AX58" i="132"/>
  <c r="AX56" i="132"/>
  <c r="AX54" i="132"/>
  <c r="AX52" i="132"/>
  <c r="AX50" i="132"/>
  <c r="AX48" i="132"/>
  <c r="AX36" i="132"/>
  <c r="AX34" i="132"/>
  <c r="AX32" i="132"/>
  <c r="AX29" i="132"/>
  <c r="AX27" i="132"/>
  <c r="AY70" i="101"/>
  <c r="AY66" i="101"/>
  <c r="AY61" i="101"/>
  <c r="AY55" i="101"/>
  <c r="AX70" i="101"/>
  <c r="AX66" i="101"/>
  <c r="AX61" i="101"/>
  <c r="AX51" i="101"/>
  <c r="AX69" i="101"/>
  <c r="AX67" i="101"/>
  <c r="AX25" i="101"/>
  <c r="AW70" i="101"/>
  <c r="AW68" i="101"/>
  <c r="AW66" i="101"/>
  <c r="AW63" i="101"/>
  <c r="AW61" i="101"/>
  <c r="AW59" i="101"/>
  <c r="AW57" i="101"/>
  <c r="AW55" i="101"/>
  <c r="AW53" i="101"/>
  <c r="AW51" i="101"/>
  <c r="AW49" i="101"/>
  <c r="AW47" i="101"/>
  <c r="AW35" i="101"/>
  <c r="AW31" i="101"/>
  <c r="AW28" i="101"/>
  <c r="AW26" i="101"/>
  <c r="AW25" i="101"/>
  <c r="AV70" i="101"/>
  <c r="AV68" i="101"/>
  <c r="AV66" i="101"/>
  <c r="AV63" i="101"/>
  <c r="AV61" i="101"/>
  <c r="AV59" i="101"/>
  <c r="AV57" i="101"/>
  <c r="AV55" i="101"/>
  <c r="AV53" i="101"/>
  <c r="AV51" i="101"/>
  <c r="AV49" i="101"/>
  <c r="AV47" i="101"/>
  <c r="AV35" i="101"/>
  <c r="AV31" i="101"/>
  <c r="AV28" i="101"/>
  <c r="AV26" i="101"/>
  <c r="AY68" i="101"/>
  <c r="AY63" i="101"/>
  <c r="AY59" i="101"/>
  <c r="AY57" i="101"/>
  <c r="AY53" i="101"/>
  <c r="AY51" i="101"/>
  <c r="AY49" i="101"/>
  <c r="AY47" i="101"/>
  <c r="AY35" i="101"/>
  <c r="AY31" i="101"/>
  <c r="AY28" i="101"/>
  <c r="AY26" i="101"/>
  <c r="AY25" i="101"/>
  <c r="AX68" i="101"/>
  <c r="AX63" i="101"/>
  <c r="AX59" i="101"/>
  <c r="AX57" i="101"/>
  <c r="AX55" i="101"/>
  <c r="AX53" i="101"/>
  <c r="AX49" i="101"/>
  <c r="AX47" i="101"/>
  <c r="AX35" i="101"/>
  <c r="AX31" i="101"/>
  <c r="AX28" i="101"/>
  <c r="AX26" i="101"/>
  <c r="AX60" i="101"/>
  <c r="AX56" i="101"/>
  <c r="AX52" i="101"/>
  <c r="AX48" i="101"/>
  <c r="AX36" i="101"/>
  <c r="AX32" i="101"/>
  <c r="AX27" i="101"/>
  <c r="AX58" i="101"/>
  <c r="AX54" i="101"/>
  <c r="AX34" i="101"/>
  <c r="AX29" i="101"/>
  <c r="AY70" i="132"/>
  <c r="AY68" i="132"/>
  <c r="AY66" i="132"/>
  <c r="AY63" i="132"/>
  <c r="AY61" i="132"/>
  <c r="AY59" i="132"/>
  <c r="AY57" i="132"/>
  <c r="AY55" i="132"/>
  <c r="AY53" i="132"/>
  <c r="AY51" i="132"/>
  <c r="AY49" i="132"/>
  <c r="AY47" i="132"/>
  <c r="AY35" i="132"/>
  <c r="AY31" i="132"/>
  <c r="AY28" i="132"/>
  <c r="AY26" i="132"/>
  <c r="AY25" i="132"/>
  <c r="AX70" i="132"/>
  <c r="AX68" i="132"/>
  <c r="AX66" i="132"/>
  <c r="AX63" i="132"/>
  <c r="AX61" i="132"/>
  <c r="AX59" i="132"/>
  <c r="AX57" i="132"/>
  <c r="AX55" i="132"/>
  <c r="AX53" i="132"/>
  <c r="AX51" i="132"/>
  <c r="AX49" i="132"/>
  <c r="AX47" i="132"/>
  <c r="AX35" i="132"/>
  <c r="AX31" i="132"/>
  <c r="AX28" i="132"/>
  <c r="AX26" i="132"/>
  <c r="AX25" i="132"/>
  <c r="AW70" i="132"/>
  <c r="AW68" i="132"/>
  <c r="AW66" i="132"/>
  <c r="AW63" i="132"/>
  <c r="AW61" i="132"/>
  <c r="AW59" i="132"/>
  <c r="AW57" i="132"/>
  <c r="AW55" i="132"/>
  <c r="AW53" i="132"/>
  <c r="AW51" i="132"/>
  <c r="AW49" i="132"/>
  <c r="AW47" i="132"/>
  <c r="AW35" i="132"/>
  <c r="AW31" i="132"/>
  <c r="AW28" i="132"/>
  <c r="AW26" i="132"/>
  <c r="AW25" i="132"/>
  <c r="AV70" i="132"/>
  <c r="AV68" i="132"/>
  <c r="AV66" i="132"/>
  <c r="AV63" i="132"/>
  <c r="AV61" i="132"/>
  <c r="AV59" i="132"/>
  <c r="AV57" i="132"/>
  <c r="AV55" i="132"/>
  <c r="AV53" i="132"/>
  <c r="AV51" i="132"/>
  <c r="AV49" i="132"/>
  <c r="AV47" i="132"/>
  <c r="AV35" i="132"/>
  <c r="AV31" i="132"/>
  <c r="AV28" i="132"/>
  <c r="AV26" i="132"/>
  <c r="Y30" i="57"/>
  <c r="AQ30" i="70"/>
  <c r="AP29" i="70"/>
  <c r="AP33" i="70"/>
  <c r="AN34" i="70"/>
  <c r="AN36" i="70"/>
  <c r="AM40" i="70"/>
  <c r="AM44" i="70"/>
  <c r="AQ31" i="70"/>
  <c r="AP30" i="70"/>
  <c r="AO29" i="70"/>
  <c r="AM34" i="70"/>
  <c r="AR46" i="70"/>
  <c r="AR42" i="70"/>
  <c r="AR28" i="70"/>
  <c r="AP31" i="70"/>
  <c r="AO30" i="70"/>
  <c r="AN29" i="70"/>
  <c r="AM36" i="70"/>
  <c r="AR38" i="70"/>
  <c r="AQ37" i="70"/>
  <c r="AQ28" i="70"/>
  <c r="AS34" i="70"/>
  <c r="AQ38" i="70"/>
  <c r="AP37" i="70"/>
  <c r="AP46" i="70"/>
  <c r="AN49" i="70"/>
  <c r="AM38" i="70"/>
  <c r="AM46" i="70"/>
  <c r="AP28" i="70"/>
  <c r="AM33" i="70"/>
  <c r="AR36" i="70"/>
  <c r="AP38" i="70"/>
  <c r="AO37" i="70"/>
  <c r="AO46" i="70"/>
  <c r="AM49" i="70"/>
  <c r="AS47" i="70"/>
  <c r="AM31" i="70"/>
  <c r="AS29" i="70"/>
  <c r="AS33" i="70"/>
  <c r="AO38" i="70"/>
  <c r="AN37" i="70"/>
  <c r="AN46" i="70"/>
  <c r="AS48" i="70"/>
  <c r="AR47" i="70"/>
  <c r="AP40" i="70"/>
  <c r="AN28" i="70"/>
  <c r="AS30" i="70"/>
  <c r="AR29" i="70"/>
  <c r="AP36" i="70"/>
  <c r="AN38" i="70"/>
  <c r="AM37" i="70"/>
  <c r="AS49" i="70"/>
  <c r="AR48" i="70"/>
  <c r="AQ47" i="70"/>
  <c r="AM43" i="70"/>
  <c r="AK25" i="13"/>
  <c r="AI46" i="13"/>
  <c r="AK23" i="13"/>
  <c r="AJ55" i="13"/>
  <c r="AJ54" i="13"/>
  <c r="AJ53" i="13"/>
  <c r="AJ52" i="13"/>
  <c r="AJ51" i="13"/>
  <c r="AJ50" i="13"/>
  <c r="AJ49" i="13"/>
  <c r="AJ48" i="13"/>
  <c r="AI23" i="13"/>
  <c r="AI66" i="13"/>
  <c r="AI64" i="13"/>
  <c r="AI53" i="13"/>
  <c r="AI51" i="13"/>
  <c r="AI32" i="13"/>
  <c r="AI27" i="13"/>
  <c r="AJ23" i="13"/>
  <c r="AI68" i="13"/>
  <c r="AI67" i="13"/>
  <c r="AI62" i="13"/>
  <c r="AI61" i="13"/>
  <c r="AI59" i="13"/>
  <c r="AI58" i="13"/>
  <c r="AI57" i="13"/>
  <c r="AI55" i="13"/>
  <c r="AI54" i="13"/>
  <c r="AI50" i="13"/>
  <c r="AI49" i="13"/>
  <c r="AI47" i="13"/>
  <c r="AI45" i="13"/>
  <c r="AI34" i="13"/>
  <c r="AI30" i="13"/>
  <c r="AI29" i="13"/>
  <c r="AI26" i="13"/>
  <c r="AI25" i="13"/>
  <c r="AH68" i="13"/>
  <c r="AH67" i="13"/>
  <c r="AH66" i="13"/>
  <c r="AH64" i="13"/>
  <c r="AH62" i="13"/>
  <c r="AH61" i="13"/>
  <c r="AH59" i="13"/>
  <c r="AH58" i="13"/>
  <c r="AH57" i="13"/>
  <c r="AH55" i="13"/>
  <c r="AH54" i="13"/>
  <c r="AH53" i="13"/>
  <c r="AH51" i="13"/>
  <c r="AH50" i="13"/>
  <c r="AH49" i="13"/>
  <c r="AH47" i="13"/>
  <c r="AH46" i="13"/>
  <c r="AH45" i="13"/>
  <c r="AH34" i="13"/>
  <c r="AH32" i="13"/>
  <c r="AH30" i="13"/>
  <c r="AH29" i="13"/>
  <c r="AH27" i="13"/>
  <c r="AH25" i="13"/>
  <c r="DP87" i="15"/>
  <c r="DR79" i="15"/>
  <c r="DN92" i="15"/>
  <c r="DQ91" i="15"/>
  <c r="DT90" i="15"/>
  <c r="DL90" i="15"/>
  <c r="DO89" i="15"/>
  <c r="DR88" i="15"/>
  <c r="DJ88" i="15"/>
  <c r="DM87" i="15"/>
  <c r="DP85" i="15"/>
  <c r="DS84" i="15"/>
  <c r="DK84" i="15"/>
  <c r="DN83" i="15"/>
  <c r="DQ81" i="15"/>
  <c r="DT80" i="15"/>
  <c r="DL80" i="15"/>
  <c r="DO79" i="15"/>
  <c r="DR78" i="15"/>
  <c r="DJ78" i="15"/>
  <c r="DM77" i="15"/>
  <c r="DP72" i="15"/>
  <c r="DQ60" i="15"/>
  <c r="DT59" i="15"/>
  <c r="DL59" i="15"/>
  <c r="DO58" i="15"/>
  <c r="DR57" i="15"/>
  <c r="DJ57" i="15"/>
  <c r="DM56" i="15"/>
  <c r="DO54" i="15"/>
  <c r="DR53" i="15"/>
  <c r="DJ53" i="15"/>
  <c r="DM52" i="15"/>
  <c r="DP51" i="15"/>
  <c r="EA33" i="15"/>
  <c r="DS50" i="15"/>
  <c r="DK50" i="15"/>
  <c r="DN49" i="15"/>
  <c r="DQ48" i="15"/>
  <c r="DT47" i="15"/>
  <c r="DL47" i="15"/>
  <c r="DO46" i="15"/>
  <c r="DR45" i="15"/>
  <c r="DJ45" i="15"/>
  <c r="DM49" i="15"/>
  <c r="DT60" i="15"/>
  <c r="DQ33" i="15"/>
  <c r="DN38" i="15"/>
  <c r="DX92" i="15"/>
  <c r="EA91" i="15"/>
  <c r="ED90" i="15"/>
  <c r="DV90" i="15"/>
  <c r="DY89" i="15"/>
  <c r="EB88" i="15"/>
  <c r="EE87" i="15"/>
  <c r="DW87" i="15"/>
  <c r="DZ86" i="15"/>
  <c r="EC85" i="15"/>
  <c r="DU85" i="15"/>
  <c r="DX84" i="15"/>
  <c r="EA83" i="15"/>
  <c r="ED82" i="15"/>
  <c r="DV82" i="15"/>
  <c r="DY81" i="15"/>
  <c r="EB80" i="15"/>
  <c r="EE79" i="15"/>
  <c r="DW79" i="15"/>
  <c r="DZ78" i="15"/>
  <c r="EC77" i="15"/>
  <c r="DU77" i="15"/>
  <c r="DX76" i="15"/>
  <c r="EA75" i="15"/>
  <c r="ED74" i="15"/>
  <c r="DV74" i="15"/>
  <c r="DY73" i="15"/>
  <c r="EB72" i="15"/>
  <c r="EC60" i="15"/>
  <c r="DU60" i="15"/>
  <c r="DX59" i="15"/>
  <c r="EA58" i="15"/>
  <c r="ED57" i="15"/>
  <c r="DV57" i="15"/>
  <c r="DY56" i="15"/>
  <c r="EE54" i="15"/>
  <c r="DZ53" i="15"/>
  <c r="EC52" i="15"/>
  <c r="DU52" i="15"/>
  <c r="DX51" i="15"/>
  <c r="EA50" i="15"/>
  <c r="ED49" i="15"/>
  <c r="DV49" i="15"/>
  <c r="EB47" i="15"/>
  <c r="EE46" i="15"/>
  <c r="DW46" i="15"/>
  <c r="DZ45" i="15"/>
  <c r="ED39" i="15"/>
  <c r="DV39" i="15"/>
  <c r="DY38" i="15"/>
  <c r="EB36" i="15"/>
  <c r="EE35" i="15"/>
  <c r="DW35" i="15"/>
  <c r="DZ34" i="15"/>
  <c r="DP33" i="15"/>
  <c r="DM92" i="15"/>
  <c r="DP91" i="15"/>
  <c r="DS90" i="15"/>
  <c r="DK90" i="15"/>
  <c r="DN89" i="15"/>
  <c r="DQ88" i="15"/>
  <c r="DT87" i="15"/>
  <c r="DL87" i="15"/>
  <c r="DO85" i="15"/>
  <c r="DR84" i="15"/>
  <c r="DJ84" i="15"/>
  <c r="DM83" i="15"/>
  <c r="DP81" i="15"/>
  <c r="DS80" i="15"/>
  <c r="DK80" i="15"/>
  <c r="DN79" i="15"/>
  <c r="DQ78" i="15"/>
  <c r="DT77" i="15"/>
  <c r="DL77" i="15"/>
  <c r="DO72" i="15"/>
  <c r="DP60" i="15"/>
  <c r="DS59" i="15"/>
  <c r="DK59" i="15"/>
  <c r="DN58" i="15"/>
  <c r="DQ57" i="15"/>
  <c r="DT56" i="15"/>
  <c r="DL56" i="15"/>
  <c r="DN54" i="15"/>
  <c r="DQ53" i="15"/>
  <c r="DT52" i="15"/>
  <c r="DL52" i="15"/>
  <c r="DO51" i="15"/>
  <c r="DR50" i="15"/>
  <c r="DJ50" i="15"/>
  <c r="DP48" i="15"/>
  <c r="DS47" i="15"/>
  <c r="DK47" i="15"/>
  <c r="DN46" i="15"/>
  <c r="DQ45" i="15"/>
  <c r="DM39" i="15"/>
  <c r="DP38" i="15"/>
  <c r="DS36" i="15"/>
  <c r="DK36" i="15"/>
  <c r="DN35" i="15"/>
  <c r="DQ34" i="15"/>
  <c r="DO33" i="15"/>
  <c r="DT92" i="15"/>
  <c r="DL92" i="15"/>
  <c r="DO91" i="15"/>
  <c r="DR90" i="15"/>
  <c r="DJ90" i="15"/>
  <c r="DM89" i="15"/>
  <c r="DP88" i="15"/>
  <c r="DS87" i="15"/>
  <c r="DK87" i="15"/>
  <c r="DN85" i="15"/>
  <c r="DQ84" i="15"/>
  <c r="DT83" i="15"/>
  <c r="DL83" i="15"/>
  <c r="DO81" i="15"/>
  <c r="DR80" i="15"/>
  <c r="DJ80" i="15"/>
  <c r="DM79" i="15"/>
  <c r="DP78" i="15"/>
  <c r="DS77" i="15"/>
  <c r="DK77" i="15"/>
  <c r="DN72" i="15"/>
  <c r="DO60" i="15"/>
  <c r="DR59" i="15"/>
  <c r="DJ59" i="15"/>
  <c r="DM58" i="15"/>
  <c r="DP57" i="15"/>
  <c r="DS56" i="15"/>
  <c r="DK56" i="15"/>
  <c r="DM54" i="15"/>
  <c r="DP53" i="15"/>
  <c r="DS52" i="15"/>
  <c r="DK52" i="15"/>
  <c r="DN51" i="15"/>
  <c r="DQ50" i="15"/>
  <c r="DT49" i="15"/>
  <c r="DL49" i="15"/>
  <c r="DO48" i="15"/>
  <c r="DR47" i="15"/>
  <c r="DJ47" i="15"/>
  <c r="DM46" i="15"/>
  <c r="DP45" i="15"/>
  <c r="DN33" i="15"/>
  <c r="DS92" i="15"/>
  <c r="DK92" i="15"/>
  <c r="DN91" i="15"/>
  <c r="DQ90" i="15"/>
  <c r="DT89" i="15"/>
  <c r="DL89" i="15"/>
  <c r="DO88" i="15"/>
  <c r="DR87" i="15"/>
  <c r="DJ87" i="15"/>
  <c r="DM85" i="15"/>
  <c r="DP84" i="15"/>
  <c r="DS83" i="15"/>
  <c r="DK83" i="15"/>
  <c r="DN81" i="15"/>
  <c r="DQ80" i="15"/>
  <c r="DT79" i="15"/>
  <c r="DL79" i="15"/>
  <c r="DO78" i="15"/>
  <c r="DR77" i="15"/>
  <c r="DJ77" i="15"/>
  <c r="DM72" i="15"/>
  <c r="DN60" i="15"/>
  <c r="DQ59" i="15"/>
  <c r="DT58" i="15"/>
  <c r="DL58" i="15"/>
  <c r="DO57" i="15"/>
  <c r="DR56" i="15"/>
  <c r="DJ56" i="15"/>
  <c r="DT54" i="15"/>
  <c r="DL54" i="15"/>
  <c r="DO53" i="15"/>
  <c r="DR52" i="15"/>
  <c r="DJ52" i="15"/>
  <c r="DM51" i="15"/>
  <c r="DP50" i="15"/>
  <c r="DS49" i="15"/>
  <c r="DK49" i="15"/>
  <c r="DN48" i="15"/>
  <c r="DQ47" i="15"/>
  <c r="DT46" i="15"/>
  <c r="DL46" i="15"/>
  <c r="DO45" i="15"/>
  <c r="DS39" i="15"/>
  <c r="DK39" i="15"/>
  <c r="DQ36" i="15"/>
  <c r="DT35" i="15"/>
  <c r="DL35" i="15"/>
  <c r="DO34" i="15"/>
  <c r="DM33" i="15"/>
  <c r="DR92" i="15"/>
  <c r="DJ92" i="15"/>
  <c r="DM91" i="15"/>
  <c r="DP90" i="15"/>
  <c r="DS89" i="15"/>
  <c r="DK89" i="15"/>
  <c r="DN88" i="15"/>
  <c r="DQ87" i="15"/>
  <c r="DT85" i="15"/>
  <c r="DL85" i="15"/>
  <c r="DO84" i="15"/>
  <c r="DR83" i="15"/>
  <c r="DJ83" i="15"/>
  <c r="DM81" i="15"/>
  <c r="DP80" i="15"/>
  <c r="DS79" i="15"/>
  <c r="DK79" i="15"/>
  <c r="DN78" i="15"/>
  <c r="DQ77" i="15"/>
  <c r="DT72" i="15"/>
  <c r="DL72" i="15"/>
  <c r="DM60" i="15"/>
  <c r="DP59" i="15"/>
  <c r="DS58" i="15"/>
  <c r="DK58" i="15"/>
  <c r="DN57" i="15"/>
  <c r="DQ56" i="15"/>
  <c r="DS54" i="15"/>
  <c r="DK54" i="15"/>
  <c r="DN53" i="15"/>
  <c r="DQ52" i="15"/>
  <c r="DT51" i="15"/>
  <c r="DL51" i="15"/>
  <c r="DO50" i="15"/>
  <c r="DR49" i="15"/>
  <c r="DJ49" i="15"/>
  <c r="DM48" i="15"/>
  <c r="DP47" i="15"/>
  <c r="DS46" i="15"/>
  <c r="DK46" i="15"/>
  <c r="DN45" i="15"/>
  <c r="DT33" i="15"/>
  <c r="DL33" i="15"/>
  <c r="DQ92" i="15"/>
  <c r="DT91" i="15"/>
  <c r="DL91" i="15"/>
  <c r="DO90" i="15"/>
  <c r="DR89" i="15"/>
  <c r="DJ89" i="15"/>
  <c r="DM88" i="15"/>
  <c r="DS85" i="15"/>
  <c r="DK85" i="15"/>
  <c r="DN84" i="15"/>
  <c r="DQ83" i="15"/>
  <c r="DT81" i="15"/>
  <c r="DL81" i="15"/>
  <c r="DO80" i="15"/>
  <c r="DJ79" i="15"/>
  <c r="DM78" i="15"/>
  <c r="DP77" i="15"/>
  <c r="DS72" i="15"/>
  <c r="DK72" i="15"/>
  <c r="DL60" i="15"/>
  <c r="DO59" i="15"/>
  <c r="DR58" i="15"/>
  <c r="DJ58" i="15"/>
  <c r="DM57" i="15"/>
  <c r="DP56" i="15"/>
  <c r="DR54" i="15"/>
  <c r="DJ54" i="15"/>
  <c r="DM53" i="15"/>
  <c r="DP52" i="15"/>
  <c r="DS51" i="15"/>
  <c r="DK51" i="15"/>
  <c r="DN50" i="15"/>
  <c r="DQ49" i="15"/>
  <c r="DT48" i="15"/>
  <c r="DL48" i="15"/>
  <c r="DO47" i="15"/>
  <c r="DR46" i="15"/>
  <c r="DJ46" i="15"/>
  <c r="DM45" i="15"/>
  <c r="DS33" i="15"/>
  <c r="DK33" i="15"/>
  <c r="DP92" i="15"/>
  <c r="DS91" i="15"/>
  <c r="DK91" i="15"/>
  <c r="DN90" i="15"/>
  <c r="DQ89" i="15"/>
  <c r="DT88" i="15"/>
  <c r="DL88" i="15"/>
  <c r="DO87" i="15"/>
  <c r="DR85" i="15"/>
  <c r="DJ85" i="15"/>
  <c r="DM84" i="15"/>
  <c r="DP83" i="15"/>
  <c r="DS81" i="15"/>
  <c r="DK81" i="15"/>
  <c r="DN80" i="15"/>
  <c r="DQ79" i="15"/>
  <c r="DT78" i="15"/>
  <c r="DL78" i="15"/>
  <c r="DO77" i="15"/>
  <c r="DR72" i="15"/>
  <c r="DJ72" i="15"/>
  <c r="DS60" i="15"/>
  <c r="DK60" i="15"/>
  <c r="DN59" i="15"/>
  <c r="DQ58" i="15"/>
  <c r="DT57" i="15"/>
  <c r="DL57" i="15"/>
  <c r="DO56" i="15"/>
  <c r="DQ54" i="15"/>
  <c r="DT53" i="15"/>
  <c r="DL53" i="15"/>
  <c r="DO52" i="15"/>
  <c r="DR51" i="15"/>
  <c r="DJ51" i="15"/>
  <c r="DM50" i="15"/>
  <c r="DP49" i="15"/>
  <c r="DS48" i="15"/>
  <c r="DK48" i="15"/>
  <c r="DN47" i="15"/>
  <c r="DQ46" i="15"/>
  <c r="DT45" i="15"/>
  <c r="DL45" i="15"/>
  <c r="DR33" i="15"/>
  <c r="DO92" i="15"/>
  <c r="DR91" i="15"/>
  <c r="DJ91" i="15"/>
  <c r="DM90" i="15"/>
  <c r="DP89" i="15"/>
  <c r="DS88" i="15"/>
  <c r="DK88" i="15"/>
  <c r="DN87" i="15"/>
  <c r="DQ85" i="15"/>
  <c r="DT84" i="15"/>
  <c r="DL84" i="15"/>
  <c r="DO83" i="15"/>
  <c r="DR81" i="15"/>
  <c r="DJ81" i="15"/>
  <c r="DM80" i="15"/>
  <c r="DP79" i="15"/>
  <c r="DS78" i="15"/>
  <c r="DK78" i="15"/>
  <c r="DN77" i="15"/>
  <c r="DQ72" i="15"/>
  <c r="DR60" i="15"/>
  <c r="DJ60" i="15"/>
  <c r="DM59" i="15"/>
  <c r="DP58" i="15"/>
  <c r="DS57" i="15"/>
  <c r="DK57" i="15"/>
  <c r="DN56" i="15"/>
  <c r="DP54" i="15"/>
  <c r="DS53" i="15"/>
  <c r="DK53" i="15"/>
  <c r="DN52" i="15"/>
  <c r="DQ51" i="15"/>
  <c r="DT50" i="15"/>
  <c r="DL50" i="15"/>
  <c r="DO49" i="15"/>
  <c r="DR48" i="15"/>
  <c r="DJ48" i="15"/>
  <c r="DM47" i="15"/>
  <c r="DP46" i="15"/>
  <c r="DS45" i="15"/>
  <c r="DK45" i="15"/>
  <c r="DT39" i="15"/>
  <c r="DL39" i="15"/>
  <c r="DO38" i="15"/>
  <c r="DR36" i="15"/>
  <c r="DJ36" i="15"/>
  <c r="DM35" i="15"/>
  <c r="DP34" i="15"/>
  <c r="DZ33" i="15"/>
  <c r="EE92" i="15"/>
  <c r="DW92" i="15"/>
  <c r="DZ91" i="15"/>
  <c r="EC90" i="15"/>
  <c r="DU90" i="15"/>
  <c r="DX89" i="15"/>
  <c r="EA88" i="15"/>
  <c r="ED87" i="15"/>
  <c r="DV87" i="15"/>
  <c r="DY86" i="15"/>
  <c r="EB85" i="15"/>
  <c r="EE84" i="15"/>
  <c r="DW84" i="15"/>
  <c r="DZ83" i="15"/>
  <c r="EC82" i="15"/>
  <c r="DU82" i="15"/>
  <c r="DX81" i="15"/>
  <c r="EA80" i="15"/>
  <c r="ED79" i="15"/>
  <c r="DV79" i="15"/>
  <c r="DY78" i="15"/>
  <c r="EB77" i="15"/>
  <c r="EE76" i="15"/>
  <c r="DW76" i="15"/>
  <c r="DZ75" i="15"/>
  <c r="EC74" i="15"/>
  <c r="DU74" i="15"/>
  <c r="DX73" i="15"/>
  <c r="EA72" i="15"/>
  <c r="EB60" i="15"/>
  <c r="EE59" i="15"/>
  <c r="DW59" i="15"/>
  <c r="DZ58" i="15"/>
  <c r="EC57" i="15"/>
  <c r="DU57" i="15"/>
  <c r="DX56" i="15"/>
  <c r="ED54" i="15"/>
  <c r="DV54" i="15"/>
  <c r="DY53" i="15"/>
  <c r="DY33" i="15"/>
  <c r="ED92" i="15"/>
  <c r="DV92" i="15"/>
  <c r="DY91" i="15"/>
  <c r="EB90" i="15"/>
  <c r="EE89" i="15"/>
  <c r="DW89" i="15"/>
  <c r="DZ88" i="15"/>
  <c r="EC87" i="15"/>
  <c r="DU87" i="15"/>
  <c r="DX86" i="15"/>
  <c r="EA85" i="15"/>
  <c r="ED84" i="15"/>
  <c r="DV84" i="15"/>
  <c r="DY83" i="15"/>
  <c r="EB82" i="15"/>
  <c r="EE81" i="15"/>
  <c r="DW81" i="15"/>
  <c r="DZ80" i="15"/>
  <c r="EC79" i="15"/>
  <c r="DU79" i="15"/>
  <c r="DX78" i="15"/>
  <c r="EA77" i="15"/>
  <c r="ED76" i="15"/>
  <c r="DV76" i="15"/>
  <c r="DY75" i="15"/>
  <c r="EB74" i="15"/>
  <c r="EE73" i="15"/>
  <c r="DW73" i="15"/>
  <c r="DZ72" i="15"/>
  <c r="EA60" i="15"/>
  <c r="ED59" i="15"/>
  <c r="DV59" i="15"/>
  <c r="DY58" i="15"/>
  <c r="EB57" i="15"/>
  <c r="EE56" i="15"/>
  <c r="DW56" i="15"/>
  <c r="EC54" i="15"/>
  <c r="DU54" i="15"/>
  <c r="DX53" i="15"/>
  <c r="DR39" i="15"/>
  <c r="DJ39" i="15"/>
  <c r="DM38" i="15"/>
  <c r="DP36" i="15"/>
  <c r="DS35" i="15"/>
  <c r="DK35" i="15"/>
  <c r="DN34" i="15"/>
  <c r="DU33" i="15"/>
  <c r="DX33" i="15"/>
  <c r="EC92" i="15"/>
  <c r="DU92" i="15"/>
  <c r="DX91" i="15"/>
  <c r="EA90" i="15"/>
  <c r="ED89" i="15"/>
  <c r="DV89" i="15"/>
  <c r="DY88" i="15"/>
  <c r="EB87" i="15"/>
  <c r="EE86" i="15"/>
  <c r="DW86" i="15"/>
  <c r="DZ85" i="15"/>
  <c r="EC84" i="15"/>
  <c r="DU84" i="15"/>
  <c r="DX83" i="15"/>
  <c r="EA82" i="15"/>
  <c r="ED81" i="15"/>
  <c r="DV81" i="15"/>
  <c r="DY80" i="15"/>
  <c r="EB79" i="15"/>
  <c r="EE78" i="15"/>
  <c r="DW78" i="15"/>
  <c r="DZ77" i="15"/>
  <c r="EC76" i="15"/>
  <c r="DU76" i="15"/>
  <c r="DX75" i="15"/>
  <c r="EA74" i="15"/>
  <c r="ED73" i="15"/>
  <c r="DV73" i="15"/>
  <c r="DY72" i="15"/>
  <c r="DZ60" i="15"/>
  <c r="EC59" i="15"/>
  <c r="DU59" i="15"/>
  <c r="DX58" i="15"/>
  <c r="EA57" i="15"/>
  <c r="ED56" i="15"/>
  <c r="DV56" i="15"/>
  <c r="EB54" i="15"/>
  <c r="EE53" i="15"/>
  <c r="DW53" i="15"/>
  <c r="DZ52" i="15"/>
  <c r="EC51" i="15"/>
  <c r="DU51" i="15"/>
  <c r="DX50" i="15"/>
  <c r="EA49" i="15"/>
  <c r="ED48" i="15"/>
  <c r="DV48" i="15"/>
  <c r="DY47" i="15"/>
  <c r="EB46" i="15"/>
  <c r="EE45" i="15"/>
  <c r="DW45" i="15"/>
  <c r="EA39" i="15"/>
  <c r="ED38" i="15"/>
  <c r="DV38" i="15"/>
  <c r="DY36" i="15"/>
  <c r="EB35" i="15"/>
  <c r="EE34" i="15"/>
  <c r="DW34" i="15"/>
  <c r="DQ39" i="15"/>
  <c r="DT38" i="15"/>
  <c r="DL38" i="15"/>
  <c r="DO36" i="15"/>
  <c r="DR35" i="15"/>
  <c r="DJ35" i="15"/>
  <c r="DM34" i="15"/>
  <c r="EE33" i="15"/>
  <c r="DW33" i="15"/>
  <c r="EB92" i="15"/>
  <c r="EE91" i="15"/>
  <c r="DW91" i="15"/>
  <c r="DZ90" i="15"/>
  <c r="EC89" i="15"/>
  <c r="DU89" i="15"/>
  <c r="DX88" i="15"/>
  <c r="EA87" i="15"/>
  <c r="ED86" i="15"/>
  <c r="DV86" i="15"/>
  <c r="DY85" i="15"/>
  <c r="EB84" i="15"/>
  <c r="EE83" i="15"/>
  <c r="DW83" i="15"/>
  <c r="DZ82" i="15"/>
  <c r="EC81" i="15"/>
  <c r="DU81" i="15"/>
  <c r="DX80" i="15"/>
  <c r="EA79" i="15"/>
  <c r="ED78" i="15"/>
  <c r="DV78" i="15"/>
  <c r="DY77" i="15"/>
  <c r="EB76" i="15"/>
  <c r="EE75" i="15"/>
  <c r="DW75" i="15"/>
  <c r="DZ74" i="15"/>
  <c r="EC73" i="15"/>
  <c r="DU73" i="15"/>
  <c r="DX72" i="15"/>
  <c r="DY60" i="15"/>
  <c r="EB59" i="15"/>
  <c r="EE58" i="15"/>
  <c r="DW58" i="15"/>
  <c r="DZ57" i="15"/>
  <c r="EC56" i="15"/>
  <c r="DU56" i="15"/>
  <c r="EA54" i="15"/>
  <c r="ED53" i="15"/>
  <c r="DV53" i="15"/>
  <c r="DY52" i="15"/>
  <c r="EB51" i="15"/>
  <c r="EE50" i="15"/>
  <c r="DP39" i="15"/>
  <c r="DS38" i="15"/>
  <c r="DK38" i="15"/>
  <c r="DN36" i="15"/>
  <c r="DQ35" i="15"/>
  <c r="DT34" i="15"/>
  <c r="DL34" i="15"/>
  <c r="ED33" i="15"/>
  <c r="DV33" i="15"/>
  <c r="EA92" i="15"/>
  <c r="ED91" i="15"/>
  <c r="DV91" i="15"/>
  <c r="DY90" i="15"/>
  <c r="EB89" i="15"/>
  <c r="EE88" i="15"/>
  <c r="DW88" i="15"/>
  <c r="DZ87" i="15"/>
  <c r="EC86" i="15"/>
  <c r="DU86" i="15"/>
  <c r="DX85" i="15"/>
  <c r="EA84" i="15"/>
  <c r="ED83" i="15"/>
  <c r="DV83" i="15"/>
  <c r="DY82" i="15"/>
  <c r="EB81" i="15"/>
  <c r="EE80" i="15"/>
  <c r="DW80" i="15"/>
  <c r="DZ79" i="15"/>
  <c r="EC78" i="15"/>
  <c r="DU78" i="15"/>
  <c r="DX77" i="15"/>
  <c r="EA76" i="15"/>
  <c r="ED75" i="15"/>
  <c r="DV75" i="15"/>
  <c r="DY74" i="15"/>
  <c r="EB73" i="15"/>
  <c r="EE72" i="15"/>
  <c r="DW72" i="15"/>
  <c r="DX60" i="15"/>
  <c r="EA59" i="15"/>
  <c r="ED58" i="15"/>
  <c r="DV58" i="15"/>
  <c r="DY57" i="15"/>
  <c r="EB56" i="15"/>
  <c r="DZ54" i="15"/>
  <c r="EC53" i="15"/>
  <c r="DU53" i="15"/>
  <c r="DO39" i="15"/>
  <c r="DR38" i="15"/>
  <c r="DJ38" i="15"/>
  <c r="DM36" i="15"/>
  <c r="DP35" i="15"/>
  <c r="DS34" i="15"/>
  <c r="DK34" i="15"/>
  <c r="EC33" i="15"/>
  <c r="DZ92" i="15"/>
  <c r="EC91" i="15"/>
  <c r="DU91" i="15"/>
  <c r="DX90" i="15"/>
  <c r="EA89" i="15"/>
  <c r="ED88" i="15"/>
  <c r="DV88" i="15"/>
  <c r="DY87" i="15"/>
  <c r="EB86" i="15"/>
  <c r="EE85" i="15"/>
  <c r="DW85" i="15"/>
  <c r="DZ84" i="15"/>
  <c r="EC83" i="15"/>
  <c r="DU83" i="15"/>
  <c r="DX82" i="15"/>
  <c r="EA81" i="15"/>
  <c r="ED80" i="15"/>
  <c r="DV80" i="15"/>
  <c r="DY79" i="15"/>
  <c r="EB78" i="15"/>
  <c r="EE77" i="15"/>
  <c r="DW77" i="15"/>
  <c r="DZ76" i="15"/>
  <c r="EC75" i="15"/>
  <c r="DU75" i="15"/>
  <c r="DX74" i="15"/>
  <c r="EA73" i="15"/>
  <c r="ED72" i="15"/>
  <c r="DV72" i="15"/>
  <c r="EE60" i="15"/>
  <c r="DW60" i="15"/>
  <c r="DZ59" i="15"/>
  <c r="EC58" i="15"/>
  <c r="DU58" i="15"/>
  <c r="DX57" i="15"/>
  <c r="EA56" i="15"/>
  <c r="DY54" i="15"/>
  <c r="EB53" i="15"/>
  <c r="EE52" i="15"/>
  <c r="DW52" i="15"/>
  <c r="DZ51" i="15"/>
  <c r="EC50" i="15"/>
  <c r="DU50" i="15"/>
  <c r="DX49" i="15"/>
  <c r="EA48" i="15"/>
  <c r="ED47" i="15"/>
  <c r="DV47" i="15"/>
  <c r="DY46" i="15"/>
  <c r="EB45" i="15"/>
  <c r="DX39" i="15"/>
  <c r="EA38" i="15"/>
  <c r="ED36" i="15"/>
  <c r="DV36" i="15"/>
  <c r="DY35" i="15"/>
  <c r="EB34" i="15"/>
  <c r="DN39" i="15"/>
  <c r="DQ38" i="15"/>
  <c r="DT36" i="15"/>
  <c r="DL36" i="15"/>
  <c r="DO35" i="15"/>
  <c r="DR34" i="15"/>
  <c r="DJ34" i="15"/>
  <c r="EB33" i="15"/>
  <c r="DY92" i="15"/>
  <c r="EB91" i="15"/>
  <c r="EE90" i="15"/>
  <c r="DW90" i="15"/>
  <c r="DZ89" i="15"/>
  <c r="EC88" i="15"/>
  <c r="DU88" i="15"/>
  <c r="DX87" i="15"/>
  <c r="EA86" i="15"/>
  <c r="ED85" i="15"/>
  <c r="DV85" i="15"/>
  <c r="DY84" i="15"/>
  <c r="EB83" i="15"/>
  <c r="EE82" i="15"/>
  <c r="DW82" i="15"/>
  <c r="DZ81" i="15"/>
  <c r="EC80" i="15"/>
  <c r="DU80" i="15"/>
  <c r="DX79" i="15"/>
  <c r="EA78" i="15"/>
  <c r="ED77" i="15"/>
  <c r="DV77" i="15"/>
  <c r="DY76" i="15"/>
  <c r="EB75" i="15"/>
  <c r="EE74" i="15"/>
  <c r="DW74" i="15"/>
  <c r="DZ73" i="15"/>
  <c r="EC72" i="15"/>
  <c r="DU72" i="15"/>
  <c r="ED60" i="15"/>
  <c r="DV60" i="15"/>
  <c r="DY59" i="15"/>
  <c r="EB58" i="15"/>
  <c r="EE57" i="15"/>
  <c r="DW57" i="15"/>
  <c r="DZ56" i="15"/>
  <c r="DX54" i="15"/>
  <c r="EA53" i="15"/>
  <c r="ED52" i="15"/>
  <c r="DV52" i="15"/>
  <c r="DY51" i="15"/>
  <c r="EB50" i="15"/>
  <c r="EE49" i="15"/>
  <c r="DW49" i="15"/>
  <c r="DZ48" i="15"/>
  <c r="EC47" i="15"/>
  <c r="DU47" i="15"/>
  <c r="DX46" i="15"/>
  <c r="EA45" i="15"/>
  <c r="EE39" i="15"/>
  <c r="DW39" i="15"/>
  <c r="DZ38" i="15"/>
  <c r="EC36" i="15"/>
  <c r="DU36" i="15"/>
  <c r="DX35" i="15"/>
  <c r="EA34" i="15"/>
  <c r="EB52" i="15"/>
  <c r="EE51" i="15"/>
  <c r="DW51" i="15"/>
  <c r="DZ50" i="15"/>
  <c r="EC49" i="15"/>
  <c r="DU49" i="15"/>
  <c r="DX48" i="15"/>
  <c r="EA47" i="15"/>
  <c r="ED46" i="15"/>
  <c r="DV46" i="15"/>
  <c r="DY45" i="15"/>
  <c r="EC39" i="15"/>
  <c r="DU39" i="15"/>
  <c r="DX38" i="15"/>
  <c r="EA36" i="15"/>
  <c r="ED35" i="15"/>
  <c r="DV35" i="15"/>
  <c r="DY34" i="15"/>
  <c r="EA52" i="15"/>
  <c r="ED51" i="15"/>
  <c r="DV51" i="15"/>
  <c r="DY50" i="15"/>
  <c r="EB49" i="15"/>
  <c r="EE48" i="15"/>
  <c r="DW48" i="15"/>
  <c r="DZ47" i="15"/>
  <c r="EC46" i="15"/>
  <c r="DU46" i="15"/>
  <c r="DX45" i="15"/>
  <c r="EB39" i="15"/>
  <c r="EE38" i="15"/>
  <c r="DW38" i="15"/>
  <c r="DZ36" i="15"/>
  <c r="EC35" i="15"/>
  <c r="DU35" i="15"/>
  <c r="DX34" i="15"/>
  <c r="DW50" i="15"/>
  <c r="DZ49" i="15"/>
  <c r="EC48" i="15"/>
  <c r="DU48" i="15"/>
  <c r="DX47" i="15"/>
  <c r="EA46" i="15"/>
  <c r="ED45" i="15"/>
  <c r="DV45" i="15"/>
  <c r="DZ39" i="15"/>
  <c r="EC38" i="15"/>
  <c r="DU38" i="15"/>
  <c r="DX36" i="15"/>
  <c r="EA35" i="15"/>
  <c r="ED34" i="15"/>
  <c r="DV34" i="15"/>
  <c r="DX52" i="15"/>
  <c r="EA51" i="15"/>
  <c r="ED50" i="15"/>
  <c r="DV50" i="15"/>
  <c r="DY49" i="15"/>
  <c r="EB48" i="15"/>
  <c r="EE47" i="15"/>
  <c r="DW47" i="15"/>
  <c r="DZ46" i="15"/>
  <c r="EC45" i="15"/>
  <c r="DU45" i="15"/>
  <c r="DY39" i="15"/>
  <c r="EB38" i="15"/>
  <c r="EE36" i="15"/>
  <c r="DW36" i="15"/>
  <c r="DZ35" i="15"/>
  <c r="EC34" i="15"/>
  <c r="DU34" i="15"/>
  <c r="AI69" i="13"/>
  <c r="AI65" i="13"/>
  <c r="AI60" i="13"/>
  <c r="AI56" i="13"/>
  <c r="AI52" i="13"/>
  <c r="AI48" i="13"/>
  <c r="AI33" i="13"/>
  <c r="AI24" i="13"/>
  <c r="AH69" i="13"/>
  <c r="AH65" i="13"/>
  <c r="AH60" i="13"/>
  <c r="AH56" i="13"/>
  <c r="AH52" i="13"/>
  <c r="AH48" i="13"/>
  <c r="AH33" i="13"/>
  <c r="AH24" i="13"/>
  <c r="AJ26" i="92"/>
  <c r="AK26" i="92"/>
  <c r="AL26" i="92"/>
  <c r="AM26" i="92"/>
  <c r="AN26" i="92"/>
  <c r="AO26" i="92"/>
  <c r="AJ27" i="92"/>
  <c r="AK27" i="92"/>
  <c r="AL27" i="92"/>
  <c r="AM27" i="92"/>
  <c r="AN27" i="92"/>
  <c r="AO27" i="92"/>
  <c r="AJ28" i="92"/>
  <c r="AK28" i="92"/>
  <c r="AL28" i="92"/>
  <c r="AM28" i="92"/>
  <c r="AN28" i="92"/>
  <c r="AO28" i="92"/>
  <c r="AJ29" i="92"/>
  <c r="AK29" i="92"/>
  <c r="AL29" i="92"/>
  <c r="AM29" i="92"/>
  <c r="AN29" i="92"/>
  <c r="AO29" i="92"/>
  <c r="AJ31" i="92"/>
  <c r="AK31" i="92"/>
  <c r="AL31" i="92"/>
  <c r="AM31" i="92"/>
  <c r="AN31" i="92"/>
  <c r="AO31" i="92"/>
  <c r="AJ32" i="92"/>
  <c r="AK32" i="92"/>
  <c r="AL32" i="92"/>
  <c r="AM32" i="92"/>
  <c r="AN32" i="92"/>
  <c r="AO32" i="92"/>
  <c r="AJ34" i="92"/>
  <c r="AK34" i="92"/>
  <c r="AL34" i="92"/>
  <c r="AM34" i="92"/>
  <c r="AN34" i="92"/>
  <c r="AO34" i="92"/>
  <c r="AJ35" i="92"/>
  <c r="AK35" i="92"/>
  <c r="AL35" i="92"/>
  <c r="AM35" i="92"/>
  <c r="AN35" i="92"/>
  <c r="AO35" i="92"/>
  <c r="AJ36" i="92"/>
  <c r="AK36" i="92"/>
  <c r="AL36" i="92"/>
  <c r="AM36" i="92"/>
  <c r="AN36" i="92"/>
  <c r="AO36" i="92"/>
  <c r="AJ60" i="92"/>
  <c r="AK60" i="92"/>
  <c r="AL60" i="92"/>
  <c r="AM60" i="92"/>
  <c r="AN60" i="92"/>
  <c r="AO60" i="92"/>
  <c r="AJ61" i="92"/>
  <c r="AK61" i="92"/>
  <c r="AL61" i="92"/>
  <c r="AM61" i="92"/>
  <c r="AN61" i="92"/>
  <c r="AO61" i="92"/>
  <c r="AJ62" i="92"/>
  <c r="AK62" i="92"/>
  <c r="AL62" i="92"/>
  <c r="AM62" i="92"/>
  <c r="AN62" i="92"/>
  <c r="AO62" i="92"/>
  <c r="AJ63" i="92"/>
  <c r="AK63" i="92"/>
  <c r="AL63" i="92"/>
  <c r="AM63" i="92"/>
  <c r="AN63" i="92"/>
  <c r="AO63" i="92"/>
  <c r="AJ64" i="92"/>
  <c r="AK64" i="92"/>
  <c r="AL64" i="92"/>
  <c r="AM64" i="92"/>
  <c r="AN64" i="92"/>
  <c r="AO64" i="92"/>
  <c r="AJ66" i="92"/>
  <c r="AK66" i="92"/>
  <c r="AL66" i="92"/>
  <c r="AM66" i="92"/>
  <c r="AN66" i="92"/>
  <c r="AO66" i="92"/>
  <c r="AJ67" i="92"/>
  <c r="AK67" i="92"/>
  <c r="AL67" i="92"/>
  <c r="AM67" i="92"/>
  <c r="AN67" i="92"/>
  <c r="AO67" i="92"/>
  <c r="AJ68" i="92"/>
  <c r="AK68" i="92"/>
  <c r="AL68" i="92"/>
  <c r="AM68" i="92"/>
  <c r="AN68" i="92"/>
  <c r="AO68" i="92"/>
  <c r="AJ69" i="92"/>
  <c r="AK69" i="92"/>
  <c r="AL69" i="92"/>
  <c r="AM69" i="92"/>
  <c r="AN69" i="92"/>
  <c r="AO69" i="92"/>
  <c r="AJ70" i="92"/>
  <c r="AK70" i="92"/>
  <c r="AL70" i="92"/>
  <c r="AM70" i="92"/>
  <c r="AN70" i="92"/>
  <c r="AO70" i="92"/>
  <c r="AJ71" i="92"/>
  <c r="AK71" i="92"/>
  <c r="AL71" i="92"/>
  <c r="AM71" i="92"/>
  <c r="AN71" i="92"/>
  <c r="AO71" i="92"/>
  <c r="AO25" i="92"/>
  <c r="AM25" i="92"/>
  <c r="AK25" i="92"/>
  <c r="AL25" i="92"/>
  <c r="AJ25" i="92"/>
  <c r="AE26" i="92"/>
  <c r="AF26" i="92"/>
  <c r="AG26" i="92"/>
  <c r="AW26" i="92" s="1"/>
  <c r="AH26" i="92"/>
  <c r="AI26" i="92"/>
  <c r="AD27" i="92"/>
  <c r="AE27" i="92"/>
  <c r="AF27" i="92"/>
  <c r="AG27" i="92"/>
  <c r="AH27" i="92"/>
  <c r="AI27" i="92"/>
  <c r="AD28" i="92"/>
  <c r="AE28" i="92"/>
  <c r="AF28" i="92"/>
  <c r="AG28" i="92"/>
  <c r="AH28" i="92"/>
  <c r="AI28" i="92"/>
  <c r="AD29" i="92"/>
  <c r="AE29" i="92"/>
  <c r="AF29" i="92"/>
  <c r="AG29" i="92"/>
  <c r="AH29" i="92"/>
  <c r="AI29" i="92"/>
  <c r="AD31" i="92"/>
  <c r="AE31" i="92"/>
  <c r="AF31" i="92"/>
  <c r="AG31" i="92"/>
  <c r="AH31" i="92"/>
  <c r="AI31" i="92"/>
  <c r="AD32" i="92"/>
  <c r="AE32" i="92"/>
  <c r="AF32" i="92"/>
  <c r="AG32" i="92"/>
  <c r="AH32" i="92"/>
  <c r="AI32" i="92"/>
  <c r="AD34" i="92"/>
  <c r="AE34" i="92"/>
  <c r="AF34" i="92"/>
  <c r="AG34" i="92"/>
  <c r="AH34" i="92"/>
  <c r="AI34" i="92"/>
  <c r="AD35" i="92"/>
  <c r="AE35" i="92"/>
  <c r="AF35" i="92"/>
  <c r="AG35" i="92"/>
  <c r="AH35" i="92"/>
  <c r="AI35" i="92"/>
  <c r="AD36" i="92"/>
  <c r="AE36" i="92"/>
  <c r="AF36" i="92"/>
  <c r="AG36" i="92"/>
  <c r="AH36" i="92"/>
  <c r="AI36" i="92"/>
  <c r="AD60" i="92"/>
  <c r="AE60" i="92"/>
  <c r="AF60" i="92"/>
  <c r="AG60" i="92"/>
  <c r="AH60" i="92"/>
  <c r="AI60" i="92"/>
  <c r="AD61" i="92"/>
  <c r="AE61" i="92"/>
  <c r="AF61" i="92"/>
  <c r="AG61" i="92"/>
  <c r="AH61" i="92"/>
  <c r="AI61" i="92"/>
  <c r="AD62" i="92"/>
  <c r="AE62" i="92"/>
  <c r="AF62" i="92"/>
  <c r="AG62" i="92"/>
  <c r="AH62" i="92"/>
  <c r="AI62" i="92"/>
  <c r="AD63" i="92"/>
  <c r="AE63" i="92"/>
  <c r="AF63" i="92"/>
  <c r="AG63" i="92"/>
  <c r="AH63" i="92"/>
  <c r="AI63" i="92"/>
  <c r="AD64" i="92"/>
  <c r="AE64" i="92"/>
  <c r="AF64" i="92"/>
  <c r="AG64" i="92"/>
  <c r="AH64" i="92"/>
  <c r="AI64" i="92"/>
  <c r="AD66" i="92"/>
  <c r="AE66" i="92"/>
  <c r="AF66" i="92"/>
  <c r="AG66" i="92"/>
  <c r="AH66" i="92"/>
  <c r="AI66" i="92"/>
  <c r="AD67" i="92"/>
  <c r="AE67" i="92"/>
  <c r="AF67" i="92"/>
  <c r="AG67" i="92"/>
  <c r="AH67" i="92"/>
  <c r="AI67" i="92"/>
  <c r="AD68" i="92"/>
  <c r="AE68" i="92"/>
  <c r="AF68" i="92"/>
  <c r="AG68" i="92"/>
  <c r="AH68" i="92"/>
  <c r="AI68" i="92"/>
  <c r="AD69" i="92"/>
  <c r="AE69" i="92"/>
  <c r="AF69" i="92"/>
  <c r="AG69" i="92"/>
  <c r="AH69" i="92"/>
  <c r="AI69" i="92"/>
  <c r="AD70" i="92"/>
  <c r="AE70" i="92"/>
  <c r="AF70" i="92"/>
  <c r="AG70" i="92"/>
  <c r="AH70" i="92"/>
  <c r="AI70" i="92"/>
  <c r="AD71" i="92"/>
  <c r="AE71" i="92"/>
  <c r="AF71" i="92"/>
  <c r="AG71" i="92"/>
  <c r="AH71" i="92"/>
  <c r="AI71" i="92"/>
  <c r="AF25" i="92"/>
  <c r="AH25" i="92"/>
  <c r="AI25" i="92"/>
  <c r="AG25" i="92"/>
  <c r="AE25" i="92"/>
  <c r="AD25" i="92"/>
  <c r="EM38" i="91"/>
  <c r="EN38" i="91"/>
  <c r="EO38" i="91"/>
  <c r="EP38" i="91"/>
  <c r="EQ38" i="91"/>
  <c r="ER38" i="91"/>
  <c r="ES38" i="91"/>
  <c r="ET38" i="91"/>
  <c r="EU38" i="91"/>
  <c r="EV38" i="91"/>
  <c r="EM39" i="91"/>
  <c r="EN39" i="91"/>
  <c r="EO39" i="91"/>
  <c r="EP39" i="91"/>
  <c r="EQ39" i="91"/>
  <c r="ER39" i="91"/>
  <c r="ES39" i="91"/>
  <c r="ET39" i="91"/>
  <c r="EU39" i="91"/>
  <c r="EV39" i="91"/>
  <c r="EM41" i="91"/>
  <c r="EN41" i="91"/>
  <c r="EO41" i="91"/>
  <c r="EP41" i="91"/>
  <c r="EQ41" i="91"/>
  <c r="ER41" i="91"/>
  <c r="ES41" i="91"/>
  <c r="ET41" i="91"/>
  <c r="EU41" i="91"/>
  <c r="EV41" i="91"/>
  <c r="EM42" i="91"/>
  <c r="EN42" i="91"/>
  <c r="EO42" i="91"/>
  <c r="EP42" i="91"/>
  <c r="EQ42" i="91"/>
  <c r="ER42" i="91"/>
  <c r="ES42" i="91"/>
  <c r="ET42" i="91"/>
  <c r="EU42" i="91"/>
  <c r="EV42" i="91"/>
  <c r="EM43" i="91"/>
  <c r="EN43" i="91"/>
  <c r="EO43" i="91"/>
  <c r="EP43" i="91"/>
  <c r="EQ43" i="91"/>
  <c r="ER43" i="91"/>
  <c r="ES43" i="91"/>
  <c r="ET43" i="91"/>
  <c r="EU43" i="91"/>
  <c r="EV43" i="91"/>
  <c r="EM67" i="91"/>
  <c r="EN67" i="91"/>
  <c r="EO67" i="91"/>
  <c r="EP67" i="91"/>
  <c r="EQ67" i="91"/>
  <c r="ER67" i="91"/>
  <c r="ES67" i="91"/>
  <c r="ET67" i="91"/>
  <c r="EU67" i="91"/>
  <c r="EV67" i="91"/>
  <c r="EM68" i="91"/>
  <c r="EN68" i="91"/>
  <c r="EO68" i="91"/>
  <c r="EP68" i="91"/>
  <c r="EQ68" i="91"/>
  <c r="ER68" i="91"/>
  <c r="ES68" i="91"/>
  <c r="ET68" i="91"/>
  <c r="EU68" i="91"/>
  <c r="EV68" i="91"/>
  <c r="EM69" i="91"/>
  <c r="EN69" i="91"/>
  <c r="EO69" i="91"/>
  <c r="EP69" i="91"/>
  <c r="EQ69" i="91"/>
  <c r="ER69" i="91"/>
  <c r="ES69" i="91"/>
  <c r="ET69" i="91"/>
  <c r="EU69" i="91"/>
  <c r="EV69" i="91"/>
  <c r="EM70" i="91"/>
  <c r="EN70" i="91"/>
  <c r="EO70" i="91"/>
  <c r="EP70" i="91"/>
  <c r="EQ70" i="91"/>
  <c r="ER70" i="91"/>
  <c r="ES70" i="91"/>
  <c r="ET70" i="91"/>
  <c r="EU70" i="91"/>
  <c r="EV70" i="91"/>
  <c r="EM71" i="91"/>
  <c r="EN71" i="91"/>
  <c r="EO71" i="91"/>
  <c r="EP71" i="91"/>
  <c r="EQ71" i="91"/>
  <c r="ER71" i="91"/>
  <c r="ES71" i="91"/>
  <c r="ET71" i="91"/>
  <c r="EU71" i="91"/>
  <c r="EV71" i="91"/>
  <c r="EM72" i="91"/>
  <c r="EN72" i="91"/>
  <c r="EO72" i="91"/>
  <c r="EP72" i="91"/>
  <c r="EQ72" i="91"/>
  <c r="ER72" i="91"/>
  <c r="ES72" i="91"/>
  <c r="ET72" i="91"/>
  <c r="EU72" i="91"/>
  <c r="EV72" i="91"/>
  <c r="EM73" i="91"/>
  <c r="EN73" i="91"/>
  <c r="EO73" i="91"/>
  <c r="EP73" i="91"/>
  <c r="EQ73" i="91"/>
  <c r="ER73" i="91"/>
  <c r="ES73" i="91"/>
  <c r="ET73" i="91"/>
  <c r="EU73" i="91"/>
  <c r="EV73" i="91"/>
  <c r="EM74" i="91"/>
  <c r="EN74" i="91"/>
  <c r="EO74" i="91"/>
  <c r="EP74" i="91"/>
  <c r="EQ74" i="91"/>
  <c r="ER74" i="91"/>
  <c r="ES74" i="91"/>
  <c r="ET74" i="91"/>
  <c r="EU74" i="91"/>
  <c r="EV74" i="91"/>
  <c r="EM75" i="91"/>
  <c r="EN75" i="91"/>
  <c r="EO75" i="91"/>
  <c r="EP75" i="91"/>
  <c r="EQ75" i="91"/>
  <c r="ER75" i="91"/>
  <c r="ES75" i="91"/>
  <c r="ET75" i="91"/>
  <c r="EU75" i="91"/>
  <c r="EV75" i="91"/>
  <c r="EM76" i="91"/>
  <c r="EN76" i="91"/>
  <c r="EO76" i="91"/>
  <c r="EP76" i="91"/>
  <c r="EQ76" i="91"/>
  <c r="ER76" i="91"/>
  <c r="ES76" i="91"/>
  <c r="ET76" i="91"/>
  <c r="EU76" i="91"/>
  <c r="EV76" i="91"/>
  <c r="EM77" i="91"/>
  <c r="EN77" i="91"/>
  <c r="EO77" i="91"/>
  <c r="EP77" i="91"/>
  <c r="EQ77" i="91"/>
  <c r="ER77" i="91"/>
  <c r="ES77" i="91"/>
  <c r="ET77" i="91"/>
  <c r="EU77" i="91"/>
  <c r="EV77" i="91"/>
  <c r="EM78" i="91"/>
  <c r="EN78" i="91"/>
  <c r="EO78" i="91"/>
  <c r="EP78" i="91"/>
  <c r="EQ78" i="91"/>
  <c r="ER78" i="91"/>
  <c r="ES78" i="91"/>
  <c r="ET78" i="91"/>
  <c r="EU78" i="91"/>
  <c r="EV78" i="91"/>
  <c r="EM33" i="91"/>
  <c r="EN33" i="91"/>
  <c r="EO33" i="91"/>
  <c r="EP33" i="91"/>
  <c r="EQ33" i="91"/>
  <c r="ER33" i="91"/>
  <c r="ES33" i="91"/>
  <c r="ET33" i="91"/>
  <c r="EU33" i="91"/>
  <c r="EV33" i="91"/>
  <c r="EM34" i="91"/>
  <c r="EN34" i="91"/>
  <c r="EO34" i="91"/>
  <c r="EP34" i="91"/>
  <c r="EQ34" i="91"/>
  <c r="ER34" i="91"/>
  <c r="ES34" i="91"/>
  <c r="ET34" i="91"/>
  <c r="EU34" i="91"/>
  <c r="EV34" i="91"/>
  <c r="EM35" i="91"/>
  <c r="EN35" i="91"/>
  <c r="EO35" i="91"/>
  <c r="EP35" i="91"/>
  <c r="EQ35" i="91"/>
  <c r="ER35" i="91"/>
  <c r="ES35" i="91"/>
  <c r="ET35" i="91"/>
  <c r="EU35" i="91"/>
  <c r="EV35" i="91"/>
  <c r="EM36" i="91"/>
  <c r="EN36" i="91"/>
  <c r="EO36" i="91"/>
  <c r="EP36" i="91"/>
  <c r="EQ36" i="91"/>
  <c r="ER36" i="91"/>
  <c r="ES36" i="91"/>
  <c r="ET36" i="91"/>
  <c r="EU36" i="91"/>
  <c r="EV36" i="91"/>
  <c r="EN32" i="91"/>
  <c r="EO32" i="91"/>
  <c r="EP32" i="91"/>
  <c r="EQ32" i="91"/>
  <c r="ER32" i="91"/>
  <c r="ES32" i="91"/>
  <c r="ET32" i="91"/>
  <c r="EU32" i="91"/>
  <c r="EV32" i="91"/>
  <c r="EM32" i="91"/>
  <c r="EC33" i="91"/>
  <c r="ED33" i="91"/>
  <c r="EE33" i="91"/>
  <c r="EF33" i="91"/>
  <c r="EG33" i="91"/>
  <c r="EH33" i="91"/>
  <c r="EI33" i="91"/>
  <c r="EJ33" i="91"/>
  <c r="EK33" i="91"/>
  <c r="EL33" i="91"/>
  <c r="EC34" i="91"/>
  <c r="ED34" i="91"/>
  <c r="EE34" i="91"/>
  <c r="EF34" i="91"/>
  <c r="EG34" i="91"/>
  <c r="EH34" i="91"/>
  <c r="EI34" i="91"/>
  <c r="EJ34" i="91"/>
  <c r="EK34" i="91"/>
  <c r="EL34" i="91"/>
  <c r="EC35" i="91"/>
  <c r="ED35" i="91"/>
  <c r="EE35" i="91"/>
  <c r="EF35" i="91"/>
  <c r="EG35" i="91"/>
  <c r="EH35" i="91"/>
  <c r="EI35" i="91"/>
  <c r="EJ35" i="91"/>
  <c r="EK35" i="91"/>
  <c r="EL35" i="91"/>
  <c r="EC36" i="91"/>
  <c r="ED36" i="91"/>
  <c r="EE36" i="91"/>
  <c r="EF36" i="91"/>
  <c r="EG36" i="91"/>
  <c r="EH36" i="91"/>
  <c r="EI36" i="91"/>
  <c r="EJ36" i="91"/>
  <c r="EK36" i="91"/>
  <c r="EL36" i="91"/>
  <c r="EC38" i="91"/>
  <c r="ED38" i="91"/>
  <c r="EE38" i="91"/>
  <c r="EF38" i="91"/>
  <c r="EG38" i="91"/>
  <c r="EH38" i="91"/>
  <c r="EI38" i="91"/>
  <c r="EJ38" i="91"/>
  <c r="EK38" i="91"/>
  <c r="EL38" i="91"/>
  <c r="EC39" i="91"/>
  <c r="ED39" i="91"/>
  <c r="EE39" i="91"/>
  <c r="EF39" i="91"/>
  <c r="EG39" i="91"/>
  <c r="EH39" i="91"/>
  <c r="EI39" i="91"/>
  <c r="EJ39" i="91"/>
  <c r="EK39" i="91"/>
  <c r="EL39" i="91"/>
  <c r="EC41" i="91"/>
  <c r="ED41" i="91"/>
  <c r="EE41" i="91"/>
  <c r="EF41" i="91"/>
  <c r="EG41" i="91"/>
  <c r="EH41" i="91"/>
  <c r="EI41" i="91"/>
  <c r="EJ41" i="91"/>
  <c r="EK41" i="91"/>
  <c r="EL41" i="91"/>
  <c r="EC42" i="91"/>
  <c r="ED42" i="91"/>
  <c r="EE42" i="91"/>
  <c r="EF42" i="91"/>
  <c r="EG42" i="91"/>
  <c r="EH42" i="91"/>
  <c r="EI42" i="91"/>
  <c r="EJ42" i="91"/>
  <c r="EK42" i="91"/>
  <c r="EL42" i="91"/>
  <c r="EC43" i="91"/>
  <c r="ED43" i="91"/>
  <c r="EE43" i="91"/>
  <c r="EF43" i="91"/>
  <c r="EG43" i="91"/>
  <c r="EH43" i="91"/>
  <c r="EI43" i="91"/>
  <c r="EJ43" i="91"/>
  <c r="EK43" i="91"/>
  <c r="EL43" i="91"/>
  <c r="EC67" i="91"/>
  <c r="ED67" i="91"/>
  <c r="EE67" i="91"/>
  <c r="EF67" i="91"/>
  <c r="EG67" i="91"/>
  <c r="EH67" i="91"/>
  <c r="EI67" i="91"/>
  <c r="EJ67" i="91"/>
  <c r="EK67" i="91"/>
  <c r="EL67" i="91"/>
  <c r="EC68" i="91"/>
  <c r="ED68" i="91"/>
  <c r="EE68" i="91"/>
  <c r="EF68" i="91"/>
  <c r="EG68" i="91"/>
  <c r="EH68" i="91"/>
  <c r="EI68" i="91"/>
  <c r="EJ68" i="91"/>
  <c r="EK68" i="91"/>
  <c r="EL68" i="91"/>
  <c r="EC69" i="91"/>
  <c r="ED69" i="91"/>
  <c r="EE69" i="91"/>
  <c r="EF69" i="91"/>
  <c r="EG69" i="91"/>
  <c r="EH69" i="91"/>
  <c r="EI69" i="91"/>
  <c r="EJ69" i="91"/>
  <c r="EK69" i="91"/>
  <c r="EL69" i="91"/>
  <c r="EC70" i="91"/>
  <c r="ED70" i="91"/>
  <c r="EE70" i="91"/>
  <c r="EF70" i="91"/>
  <c r="EG70" i="91"/>
  <c r="EH70" i="91"/>
  <c r="EI70" i="91"/>
  <c r="EJ70" i="91"/>
  <c r="EK70" i="91"/>
  <c r="EL70" i="91"/>
  <c r="EC71" i="91"/>
  <c r="ED71" i="91"/>
  <c r="EE71" i="91"/>
  <c r="EF71" i="91"/>
  <c r="EG71" i="91"/>
  <c r="EH71" i="91"/>
  <c r="EI71" i="91"/>
  <c r="EJ71" i="91"/>
  <c r="EK71" i="91"/>
  <c r="EL71" i="91"/>
  <c r="EC72" i="91"/>
  <c r="ED72" i="91"/>
  <c r="EE72" i="91"/>
  <c r="EF72" i="91"/>
  <c r="EG72" i="91"/>
  <c r="EH72" i="91"/>
  <c r="EI72" i="91"/>
  <c r="EJ72" i="91"/>
  <c r="EK72" i="91"/>
  <c r="EL72" i="91"/>
  <c r="EC73" i="91"/>
  <c r="ED73" i="91"/>
  <c r="EE73" i="91"/>
  <c r="EF73" i="91"/>
  <c r="EG73" i="91"/>
  <c r="EH73" i="91"/>
  <c r="EI73" i="91"/>
  <c r="EJ73" i="91"/>
  <c r="EK73" i="91"/>
  <c r="EL73" i="91"/>
  <c r="EC74" i="91"/>
  <c r="ED74" i="91"/>
  <c r="EE74" i="91"/>
  <c r="EF74" i="91"/>
  <c r="EG74" i="91"/>
  <c r="EH74" i="91"/>
  <c r="EI74" i="91"/>
  <c r="EJ74" i="91"/>
  <c r="EK74" i="91"/>
  <c r="EL74" i="91"/>
  <c r="EC75" i="91"/>
  <c r="ED75" i="91"/>
  <c r="EE75" i="91"/>
  <c r="EF75" i="91"/>
  <c r="EG75" i="91"/>
  <c r="EH75" i="91"/>
  <c r="EI75" i="91"/>
  <c r="EJ75" i="91"/>
  <c r="EK75" i="91"/>
  <c r="EL75" i="91"/>
  <c r="EC76" i="91"/>
  <c r="ED76" i="91"/>
  <c r="EE76" i="91"/>
  <c r="EF76" i="91"/>
  <c r="EG76" i="91"/>
  <c r="EH76" i="91"/>
  <c r="EI76" i="91"/>
  <c r="EJ76" i="91"/>
  <c r="EK76" i="91"/>
  <c r="EL76" i="91"/>
  <c r="EC77" i="91"/>
  <c r="ED77" i="91"/>
  <c r="EE77" i="91"/>
  <c r="EF77" i="91"/>
  <c r="EG77" i="91"/>
  <c r="EH77" i="91"/>
  <c r="EI77" i="91"/>
  <c r="EJ77" i="91"/>
  <c r="EK77" i="91"/>
  <c r="EL77" i="91"/>
  <c r="EC78" i="91"/>
  <c r="ED78" i="91"/>
  <c r="EE78" i="91"/>
  <c r="EF78" i="91"/>
  <c r="EG78" i="91"/>
  <c r="EH78" i="91"/>
  <c r="EI78" i="91"/>
  <c r="EJ78" i="91"/>
  <c r="EK78" i="91"/>
  <c r="EL78" i="91"/>
  <c r="ED32" i="91"/>
  <c r="EE32" i="91"/>
  <c r="EF32" i="91"/>
  <c r="EG32" i="91"/>
  <c r="EH32" i="91"/>
  <c r="EI32" i="91"/>
  <c r="EJ32" i="91"/>
  <c r="EK32" i="91"/>
  <c r="EL32" i="91"/>
  <c r="EC32" i="91"/>
  <c r="DS33" i="91"/>
  <c r="DT33" i="91"/>
  <c r="DU33" i="91"/>
  <c r="DV33" i="91"/>
  <c r="DW33" i="91"/>
  <c r="DX33" i="91"/>
  <c r="DY33" i="91"/>
  <c r="DZ33" i="91"/>
  <c r="EA33" i="91"/>
  <c r="EB33" i="91"/>
  <c r="DS34" i="91"/>
  <c r="DT34" i="91"/>
  <c r="DU34" i="91"/>
  <c r="DV34" i="91"/>
  <c r="DW34" i="91"/>
  <c r="DX34" i="91"/>
  <c r="DY34" i="91"/>
  <c r="DZ34" i="91"/>
  <c r="EA34" i="91"/>
  <c r="EB34" i="91"/>
  <c r="DS35" i="91"/>
  <c r="DT35" i="91"/>
  <c r="DU35" i="91"/>
  <c r="DV35" i="91"/>
  <c r="DW35" i="91"/>
  <c r="DX35" i="91"/>
  <c r="DY35" i="91"/>
  <c r="DZ35" i="91"/>
  <c r="EA35" i="91"/>
  <c r="EB35" i="91"/>
  <c r="DS36" i="91"/>
  <c r="DT36" i="91"/>
  <c r="DU36" i="91"/>
  <c r="DV36" i="91"/>
  <c r="DW36" i="91"/>
  <c r="DX36" i="91"/>
  <c r="DY36" i="91"/>
  <c r="DZ36" i="91"/>
  <c r="EA36" i="91"/>
  <c r="EB36" i="91"/>
  <c r="DS38" i="91"/>
  <c r="DT38" i="91"/>
  <c r="DU38" i="91"/>
  <c r="DV38" i="91"/>
  <c r="DW38" i="91"/>
  <c r="DX38" i="91"/>
  <c r="DY38" i="91"/>
  <c r="DZ38" i="91"/>
  <c r="EA38" i="91"/>
  <c r="EB38" i="91"/>
  <c r="DS39" i="91"/>
  <c r="DT39" i="91"/>
  <c r="DU39" i="91"/>
  <c r="DV39" i="91"/>
  <c r="DW39" i="91"/>
  <c r="DX39" i="91"/>
  <c r="DY39" i="91"/>
  <c r="DZ39" i="91"/>
  <c r="EA39" i="91"/>
  <c r="EB39" i="91"/>
  <c r="DS41" i="91"/>
  <c r="DT41" i="91"/>
  <c r="DU41" i="91"/>
  <c r="DV41" i="91"/>
  <c r="DW41" i="91"/>
  <c r="DX41" i="91"/>
  <c r="DY41" i="91"/>
  <c r="DZ41" i="91"/>
  <c r="EA41" i="91"/>
  <c r="EB41" i="91"/>
  <c r="DS42" i="91"/>
  <c r="DT42" i="91"/>
  <c r="DU42" i="91"/>
  <c r="DV42" i="91"/>
  <c r="DW42" i="91"/>
  <c r="DX42" i="91"/>
  <c r="DY42" i="91"/>
  <c r="DZ42" i="91"/>
  <c r="EA42" i="91"/>
  <c r="EB42" i="91"/>
  <c r="DS43" i="91"/>
  <c r="DT43" i="91"/>
  <c r="DU43" i="91"/>
  <c r="DV43" i="91"/>
  <c r="DW43" i="91"/>
  <c r="DX43" i="91"/>
  <c r="DY43" i="91"/>
  <c r="DZ43" i="91"/>
  <c r="EA43" i="91"/>
  <c r="EB43" i="91"/>
  <c r="DS67" i="91"/>
  <c r="DT67" i="91"/>
  <c r="DU67" i="91"/>
  <c r="DV67" i="91"/>
  <c r="DW67" i="91"/>
  <c r="DX67" i="91"/>
  <c r="DY67" i="91"/>
  <c r="DZ67" i="91"/>
  <c r="EA67" i="91"/>
  <c r="EB67" i="91"/>
  <c r="DS68" i="91"/>
  <c r="DT68" i="91"/>
  <c r="DU68" i="91"/>
  <c r="DV68" i="91"/>
  <c r="DW68" i="91"/>
  <c r="DX68" i="91"/>
  <c r="DY68" i="91"/>
  <c r="DZ68" i="91"/>
  <c r="EA68" i="91"/>
  <c r="EB68" i="91"/>
  <c r="DS69" i="91"/>
  <c r="DT69" i="91"/>
  <c r="DU69" i="91"/>
  <c r="DV69" i="91"/>
  <c r="DW69" i="91"/>
  <c r="DX69" i="91"/>
  <c r="DY69" i="91"/>
  <c r="DZ69" i="91"/>
  <c r="EA69" i="91"/>
  <c r="EB69" i="91"/>
  <c r="DS70" i="91"/>
  <c r="DT70" i="91"/>
  <c r="DU70" i="91"/>
  <c r="DV70" i="91"/>
  <c r="DW70" i="91"/>
  <c r="DX70" i="91"/>
  <c r="DY70" i="91"/>
  <c r="DZ70" i="91"/>
  <c r="EA70" i="91"/>
  <c r="EB70" i="91"/>
  <c r="DS71" i="91"/>
  <c r="DT71" i="91"/>
  <c r="DU71" i="91"/>
  <c r="DV71" i="91"/>
  <c r="DW71" i="91"/>
  <c r="DX71" i="91"/>
  <c r="DY71" i="91"/>
  <c r="DZ71" i="91"/>
  <c r="EA71" i="91"/>
  <c r="EB71" i="91"/>
  <c r="DS72" i="91"/>
  <c r="DT72" i="91"/>
  <c r="DU72" i="91"/>
  <c r="DV72" i="91"/>
  <c r="DW72" i="91"/>
  <c r="DX72" i="91"/>
  <c r="DY72" i="91"/>
  <c r="DZ72" i="91"/>
  <c r="EA72" i="91"/>
  <c r="EB72" i="91"/>
  <c r="DS73" i="91"/>
  <c r="DT73" i="91"/>
  <c r="DU73" i="91"/>
  <c r="DV73" i="91"/>
  <c r="DW73" i="91"/>
  <c r="DX73" i="91"/>
  <c r="DY73" i="91"/>
  <c r="DZ73" i="91"/>
  <c r="EA73" i="91"/>
  <c r="EB73" i="91"/>
  <c r="DS74" i="91"/>
  <c r="DT74" i="91"/>
  <c r="DU74" i="91"/>
  <c r="DV74" i="91"/>
  <c r="DW74" i="91"/>
  <c r="DX74" i="91"/>
  <c r="DY74" i="91"/>
  <c r="DZ74" i="91"/>
  <c r="EA74" i="91"/>
  <c r="EB74" i="91"/>
  <c r="DS75" i="91"/>
  <c r="DT75" i="91"/>
  <c r="DU75" i="91"/>
  <c r="DV75" i="91"/>
  <c r="DW75" i="91"/>
  <c r="DX75" i="91"/>
  <c r="DY75" i="91"/>
  <c r="DZ75" i="91"/>
  <c r="EA75" i="91"/>
  <c r="EB75" i="91"/>
  <c r="DS76" i="91"/>
  <c r="DT76" i="91"/>
  <c r="DU76" i="91"/>
  <c r="DV76" i="91"/>
  <c r="DW76" i="91"/>
  <c r="DX76" i="91"/>
  <c r="DY76" i="91"/>
  <c r="DZ76" i="91"/>
  <c r="EA76" i="91"/>
  <c r="EB76" i="91"/>
  <c r="DS77" i="91"/>
  <c r="DT77" i="91"/>
  <c r="DU77" i="91"/>
  <c r="DV77" i="91"/>
  <c r="DW77" i="91"/>
  <c r="DX77" i="91"/>
  <c r="DY77" i="91"/>
  <c r="DZ77" i="91"/>
  <c r="EA77" i="91"/>
  <c r="EB77" i="91"/>
  <c r="DS78" i="91"/>
  <c r="DT78" i="91"/>
  <c r="DU78" i="91"/>
  <c r="DV78" i="91"/>
  <c r="DW78" i="91"/>
  <c r="DX78" i="91"/>
  <c r="DY78" i="91"/>
  <c r="DZ78" i="91"/>
  <c r="EA78" i="91"/>
  <c r="EB78" i="91"/>
  <c r="DT32" i="91"/>
  <c r="DU32" i="91"/>
  <c r="DV32" i="91"/>
  <c r="DW32" i="91"/>
  <c r="DX32" i="91"/>
  <c r="DY32" i="91"/>
  <c r="DZ32" i="91"/>
  <c r="EA32" i="91"/>
  <c r="EB32" i="91"/>
  <c r="DS32" i="91"/>
  <c r="DI33" i="91"/>
  <c r="DJ33" i="91"/>
  <c r="DK33" i="91"/>
  <c r="DL33" i="91"/>
  <c r="DM33" i="91"/>
  <c r="DN33" i="91"/>
  <c r="DO33" i="91"/>
  <c r="DP33" i="91"/>
  <c r="DQ33" i="91"/>
  <c r="DR33" i="91"/>
  <c r="DI34" i="91"/>
  <c r="DJ34" i="91"/>
  <c r="DK34" i="91"/>
  <c r="DL34" i="91"/>
  <c r="DM34" i="91"/>
  <c r="DN34" i="91"/>
  <c r="DO34" i="91"/>
  <c r="DP34" i="91"/>
  <c r="DQ34" i="91"/>
  <c r="DR34" i="91"/>
  <c r="DI35" i="91"/>
  <c r="DJ35" i="91"/>
  <c r="DK35" i="91"/>
  <c r="DL35" i="91"/>
  <c r="DM35" i="91"/>
  <c r="DN35" i="91"/>
  <c r="DO35" i="91"/>
  <c r="DP35" i="91"/>
  <c r="DQ35" i="91"/>
  <c r="DR35" i="91"/>
  <c r="DI36" i="91"/>
  <c r="DJ36" i="91"/>
  <c r="DK36" i="91"/>
  <c r="DL36" i="91"/>
  <c r="DM36" i="91"/>
  <c r="DN36" i="91"/>
  <c r="DO36" i="91"/>
  <c r="DP36" i="91"/>
  <c r="DQ36" i="91"/>
  <c r="DR36" i="91"/>
  <c r="DI38" i="91"/>
  <c r="DJ38" i="91"/>
  <c r="DK38" i="91"/>
  <c r="DL38" i="91"/>
  <c r="DM38" i="91"/>
  <c r="DN38" i="91"/>
  <c r="DO38" i="91"/>
  <c r="DP38" i="91"/>
  <c r="DQ38" i="91"/>
  <c r="DR38" i="91"/>
  <c r="DI39" i="91"/>
  <c r="DJ39" i="91"/>
  <c r="DK39" i="91"/>
  <c r="DL39" i="91"/>
  <c r="DM39" i="91"/>
  <c r="DN39" i="91"/>
  <c r="DO39" i="91"/>
  <c r="DP39" i="91"/>
  <c r="DQ39" i="91"/>
  <c r="DR39" i="91"/>
  <c r="DI41" i="91"/>
  <c r="DJ41" i="91"/>
  <c r="DK41" i="91"/>
  <c r="DL41" i="91"/>
  <c r="DM41" i="91"/>
  <c r="DN41" i="91"/>
  <c r="DO41" i="91"/>
  <c r="DP41" i="91"/>
  <c r="DQ41" i="91"/>
  <c r="DR41" i="91"/>
  <c r="DI42" i="91"/>
  <c r="DJ42" i="91"/>
  <c r="DK42" i="91"/>
  <c r="DL42" i="91"/>
  <c r="DM42" i="91"/>
  <c r="DN42" i="91"/>
  <c r="DO42" i="91"/>
  <c r="DP42" i="91"/>
  <c r="DQ42" i="91"/>
  <c r="DR42" i="91"/>
  <c r="DI43" i="91"/>
  <c r="DJ43" i="91"/>
  <c r="DK43" i="91"/>
  <c r="DL43" i="91"/>
  <c r="DM43" i="91"/>
  <c r="DN43" i="91"/>
  <c r="DO43" i="91"/>
  <c r="DP43" i="91"/>
  <c r="DQ43" i="91"/>
  <c r="DR43" i="91"/>
  <c r="DI67" i="91"/>
  <c r="DJ67" i="91"/>
  <c r="DK67" i="91"/>
  <c r="DL67" i="91"/>
  <c r="DM67" i="91"/>
  <c r="DN67" i="91"/>
  <c r="DO67" i="91"/>
  <c r="DP67" i="91"/>
  <c r="DQ67" i="91"/>
  <c r="DR67" i="91"/>
  <c r="DI68" i="91"/>
  <c r="DJ68" i="91"/>
  <c r="DK68" i="91"/>
  <c r="DL68" i="91"/>
  <c r="DM68" i="91"/>
  <c r="DN68" i="91"/>
  <c r="DO68" i="91"/>
  <c r="DP68" i="91"/>
  <c r="DQ68" i="91"/>
  <c r="DR68" i="91"/>
  <c r="DI69" i="91"/>
  <c r="DJ69" i="91"/>
  <c r="DK69" i="91"/>
  <c r="DL69" i="91"/>
  <c r="DM69" i="91"/>
  <c r="DN69" i="91"/>
  <c r="DO69" i="91"/>
  <c r="DP69" i="91"/>
  <c r="DQ69" i="91"/>
  <c r="DR69" i="91"/>
  <c r="DI70" i="91"/>
  <c r="DJ70" i="91"/>
  <c r="DK70" i="91"/>
  <c r="DL70" i="91"/>
  <c r="DM70" i="91"/>
  <c r="DN70" i="91"/>
  <c r="DO70" i="91"/>
  <c r="DP70" i="91"/>
  <c r="DQ70" i="91"/>
  <c r="DR70" i="91"/>
  <c r="DI71" i="91"/>
  <c r="DJ71" i="91"/>
  <c r="DK71" i="91"/>
  <c r="DL71" i="91"/>
  <c r="DM71" i="91"/>
  <c r="DN71" i="91"/>
  <c r="DO71" i="91"/>
  <c r="DP71" i="91"/>
  <c r="DQ71" i="91"/>
  <c r="DR71" i="91"/>
  <c r="DI72" i="91"/>
  <c r="DJ72" i="91"/>
  <c r="DK72" i="91"/>
  <c r="DL72" i="91"/>
  <c r="DM72" i="91"/>
  <c r="DN72" i="91"/>
  <c r="DO72" i="91"/>
  <c r="DP72" i="91"/>
  <c r="DQ72" i="91"/>
  <c r="DR72" i="91"/>
  <c r="DI73" i="91"/>
  <c r="DJ73" i="91"/>
  <c r="DK73" i="91"/>
  <c r="DL73" i="91"/>
  <c r="DM73" i="91"/>
  <c r="DN73" i="91"/>
  <c r="DO73" i="91"/>
  <c r="DP73" i="91"/>
  <c r="DQ73" i="91"/>
  <c r="DR73" i="91"/>
  <c r="DI74" i="91"/>
  <c r="DJ74" i="91"/>
  <c r="DK74" i="91"/>
  <c r="DL74" i="91"/>
  <c r="DM74" i="91"/>
  <c r="DN74" i="91"/>
  <c r="DO74" i="91"/>
  <c r="DP74" i="91"/>
  <c r="DQ74" i="91"/>
  <c r="DR74" i="91"/>
  <c r="DI75" i="91"/>
  <c r="DJ75" i="91"/>
  <c r="DK75" i="91"/>
  <c r="DL75" i="91"/>
  <c r="DM75" i="91"/>
  <c r="DN75" i="91"/>
  <c r="DO75" i="91"/>
  <c r="DP75" i="91"/>
  <c r="DQ75" i="91"/>
  <c r="DR75" i="91"/>
  <c r="DI76" i="91"/>
  <c r="DJ76" i="91"/>
  <c r="DK76" i="91"/>
  <c r="DL76" i="91"/>
  <c r="DM76" i="91"/>
  <c r="DN76" i="91"/>
  <c r="DO76" i="91"/>
  <c r="DP76" i="91"/>
  <c r="DQ76" i="91"/>
  <c r="DR76" i="91"/>
  <c r="DI77" i="91"/>
  <c r="DJ77" i="91"/>
  <c r="DK77" i="91"/>
  <c r="DL77" i="91"/>
  <c r="DM77" i="91"/>
  <c r="DN77" i="91"/>
  <c r="DO77" i="91"/>
  <c r="DP77" i="91"/>
  <c r="DQ77" i="91"/>
  <c r="DR77" i="91"/>
  <c r="DI78" i="91"/>
  <c r="DJ78" i="91"/>
  <c r="DK78" i="91"/>
  <c r="DL78" i="91"/>
  <c r="DM78" i="91"/>
  <c r="DN78" i="91"/>
  <c r="DO78" i="91"/>
  <c r="DP78" i="91"/>
  <c r="DQ78" i="91"/>
  <c r="DR78" i="91"/>
  <c r="DJ32" i="91"/>
  <c r="DK32" i="91"/>
  <c r="DL32" i="91"/>
  <c r="DM32" i="91"/>
  <c r="DN32" i="91"/>
  <c r="DO32" i="91"/>
  <c r="DP32" i="91"/>
  <c r="DQ32" i="91"/>
  <c r="DR32" i="91"/>
  <c r="DI32" i="91"/>
  <c r="CY33" i="91"/>
  <c r="CZ33" i="91"/>
  <c r="DA33" i="91"/>
  <c r="DB33" i="91"/>
  <c r="DC33" i="91"/>
  <c r="DD33" i="91"/>
  <c r="DE33" i="91"/>
  <c r="DF33" i="91"/>
  <c r="DG33" i="91"/>
  <c r="DH33" i="91"/>
  <c r="CY34" i="91"/>
  <c r="CZ34" i="91"/>
  <c r="DA34" i="91"/>
  <c r="DB34" i="91"/>
  <c r="DC34" i="91"/>
  <c r="DD34" i="91"/>
  <c r="DE34" i="91"/>
  <c r="FD34" i="91" s="1"/>
  <c r="DF34" i="91"/>
  <c r="DG34" i="91"/>
  <c r="DH34" i="91"/>
  <c r="CY35" i="91"/>
  <c r="CZ35" i="91"/>
  <c r="DA35" i="91"/>
  <c r="DB35" i="91"/>
  <c r="DC35" i="91"/>
  <c r="DD35" i="91"/>
  <c r="DE35" i="91"/>
  <c r="DF35" i="91"/>
  <c r="DG35" i="91"/>
  <c r="DH35" i="91"/>
  <c r="CY36" i="91"/>
  <c r="CZ36" i="91"/>
  <c r="DA36" i="91"/>
  <c r="DB36" i="91"/>
  <c r="DC36" i="91"/>
  <c r="DD36" i="91"/>
  <c r="DE36" i="91"/>
  <c r="DF36" i="91"/>
  <c r="DG36" i="91"/>
  <c r="DH36" i="91"/>
  <c r="CY38" i="91"/>
  <c r="CZ38" i="91"/>
  <c r="DA38" i="91"/>
  <c r="DB38" i="91"/>
  <c r="DC38" i="91"/>
  <c r="DD38" i="91"/>
  <c r="DE38" i="91"/>
  <c r="DF38" i="91"/>
  <c r="DG38" i="91"/>
  <c r="DH38" i="91"/>
  <c r="CY39" i="91"/>
  <c r="CZ39" i="91"/>
  <c r="DA39" i="91"/>
  <c r="DB39" i="91"/>
  <c r="DC39" i="91"/>
  <c r="DD39" i="91"/>
  <c r="DE39" i="91"/>
  <c r="DF39" i="91"/>
  <c r="DG39" i="91"/>
  <c r="DH39" i="91"/>
  <c r="CY41" i="91"/>
  <c r="CZ41" i="91"/>
  <c r="DA41" i="91"/>
  <c r="DB41" i="91"/>
  <c r="DC41" i="91"/>
  <c r="DD41" i="91"/>
  <c r="DE41" i="91"/>
  <c r="DF41" i="91"/>
  <c r="DG41" i="91"/>
  <c r="DH41" i="91"/>
  <c r="CY42" i="91"/>
  <c r="CZ42" i="91"/>
  <c r="DA42" i="91"/>
  <c r="DB42" i="91"/>
  <c r="DC42" i="91"/>
  <c r="DD42" i="91"/>
  <c r="DE42" i="91"/>
  <c r="DF42" i="91"/>
  <c r="DG42" i="91"/>
  <c r="DH42" i="91"/>
  <c r="CY43" i="91"/>
  <c r="CZ43" i="91"/>
  <c r="DA43" i="91"/>
  <c r="DB43" i="91"/>
  <c r="DC43" i="91"/>
  <c r="DD43" i="91"/>
  <c r="DE43" i="91"/>
  <c r="DF43" i="91"/>
  <c r="DG43" i="91"/>
  <c r="DH43" i="91"/>
  <c r="CY67" i="91"/>
  <c r="CZ67" i="91"/>
  <c r="DA67" i="91"/>
  <c r="DB67" i="91"/>
  <c r="DC67" i="91"/>
  <c r="DD67" i="91"/>
  <c r="DE67" i="91"/>
  <c r="DF67" i="91"/>
  <c r="DG67" i="91"/>
  <c r="DH67" i="91"/>
  <c r="CY68" i="91"/>
  <c r="CZ68" i="91"/>
  <c r="DA68" i="91"/>
  <c r="DB68" i="91"/>
  <c r="DC68" i="91"/>
  <c r="DD68" i="91"/>
  <c r="DE68" i="91"/>
  <c r="DF68" i="91"/>
  <c r="DG68" i="91"/>
  <c r="DH68" i="91"/>
  <c r="CY69" i="91"/>
  <c r="CZ69" i="91"/>
  <c r="DA69" i="91"/>
  <c r="DB69" i="91"/>
  <c r="DC69" i="91"/>
  <c r="DD69" i="91"/>
  <c r="DE69" i="91"/>
  <c r="DF69" i="91"/>
  <c r="DG69" i="91"/>
  <c r="DH69" i="91"/>
  <c r="CY70" i="91"/>
  <c r="CZ70" i="91"/>
  <c r="DA70" i="91"/>
  <c r="DB70" i="91"/>
  <c r="DC70" i="91"/>
  <c r="DD70" i="91"/>
  <c r="DE70" i="91"/>
  <c r="DF70" i="91"/>
  <c r="DG70" i="91"/>
  <c r="DH70" i="91"/>
  <c r="CY71" i="91"/>
  <c r="CZ71" i="91"/>
  <c r="DA71" i="91"/>
  <c r="DB71" i="91"/>
  <c r="DC71" i="91"/>
  <c r="DD71" i="91"/>
  <c r="DE71" i="91"/>
  <c r="DF71" i="91"/>
  <c r="DG71" i="91"/>
  <c r="DH71" i="91"/>
  <c r="CY72" i="91"/>
  <c r="CZ72" i="91"/>
  <c r="DA72" i="91"/>
  <c r="DB72" i="91"/>
  <c r="DC72" i="91"/>
  <c r="DD72" i="91"/>
  <c r="DE72" i="91"/>
  <c r="DF72" i="91"/>
  <c r="DG72" i="91"/>
  <c r="DH72" i="91"/>
  <c r="CY73" i="91"/>
  <c r="CZ73" i="91"/>
  <c r="DA73" i="91"/>
  <c r="DB73" i="91"/>
  <c r="DC73" i="91"/>
  <c r="DD73" i="91"/>
  <c r="DE73" i="91"/>
  <c r="DF73" i="91"/>
  <c r="DG73" i="91"/>
  <c r="DH73" i="91"/>
  <c r="CY74" i="91"/>
  <c r="CZ74" i="91"/>
  <c r="DA74" i="91"/>
  <c r="DB74" i="91"/>
  <c r="DC74" i="91"/>
  <c r="DD74" i="91"/>
  <c r="DE74" i="91"/>
  <c r="DF74" i="91"/>
  <c r="DG74" i="91"/>
  <c r="DH74" i="91"/>
  <c r="CY75" i="91"/>
  <c r="CZ75" i="91"/>
  <c r="DA75" i="91"/>
  <c r="DB75" i="91"/>
  <c r="DC75" i="91"/>
  <c r="DD75" i="91"/>
  <c r="DE75" i="91"/>
  <c r="DF75" i="91"/>
  <c r="DG75" i="91"/>
  <c r="DH75" i="91"/>
  <c r="CY76" i="91"/>
  <c r="CZ76" i="91"/>
  <c r="DA76" i="91"/>
  <c r="DB76" i="91"/>
  <c r="DC76" i="91"/>
  <c r="DD76" i="91"/>
  <c r="DE76" i="91"/>
  <c r="DF76" i="91"/>
  <c r="DG76" i="91"/>
  <c r="DH76" i="91"/>
  <c r="CY77" i="91"/>
  <c r="CZ77" i="91"/>
  <c r="DA77" i="91"/>
  <c r="DB77" i="91"/>
  <c r="DC77" i="91"/>
  <c r="DD77" i="91"/>
  <c r="DE77" i="91"/>
  <c r="DF77" i="91"/>
  <c r="DG77" i="91"/>
  <c r="DH77" i="91"/>
  <c r="CY78" i="91"/>
  <c r="CZ78" i="91"/>
  <c r="DA78" i="91"/>
  <c r="DB78" i="91"/>
  <c r="DC78" i="91"/>
  <c r="DD78" i="91"/>
  <c r="DE78" i="91"/>
  <c r="DF78" i="91"/>
  <c r="DG78" i="91"/>
  <c r="DH78" i="91"/>
  <c r="CZ32" i="91"/>
  <c r="DA32" i="91"/>
  <c r="DB32" i="91"/>
  <c r="DC32" i="91"/>
  <c r="DD32" i="91"/>
  <c r="DE32" i="91"/>
  <c r="DF32" i="91"/>
  <c r="DG32" i="91"/>
  <c r="DH32" i="91"/>
  <c r="CY32" i="91"/>
  <c r="CO33" i="91"/>
  <c r="CP33" i="91"/>
  <c r="CQ33" i="91"/>
  <c r="CR33" i="91"/>
  <c r="CS33" i="91"/>
  <c r="CT33" i="91"/>
  <c r="CU33" i="91"/>
  <c r="CV33" i="91"/>
  <c r="CW33" i="91"/>
  <c r="CX33" i="91"/>
  <c r="CO34" i="91"/>
  <c r="CP34" i="91"/>
  <c r="CQ34" i="91"/>
  <c r="CR34" i="91"/>
  <c r="CS34" i="91"/>
  <c r="CT34" i="91"/>
  <c r="CV34" i="91"/>
  <c r="CW34" i="91"/>
  <c r="CX34" i="91"/>
  <c r="CO35" i="91"/>
  <c r="CP35" i="91"/>
  <c r="CQ35" i="91"/>
  <c r="CR35" i="91"/>
  <c r="CS35" i="91"/>
  <c r="CT35" i="91"/>
  <c r="CU35" i="91"/>
  <c r="CV35" i="91"/>
  <c r="CW35" i="91"/>
  <c r="CX35" i="91"/>
  <c r="CO36" i="91"/>
  <c r="CP36" i="91"/>
  <c r="CQ36" i="91"/>
  <c r="CR36" i="91"/>
  <c r="CS36" i="91"/>
  <c r="CT36" i="91"/>
  <c r="CU36" i="91"/>
  <c r="CV36" i="91"/>
  <c r="CW36" i="91"/>
  <c r="CX36" i="91"/>
  <c r="CO38" i="91"/>
  <c r="CP38" i="91"/>
  <c r="CQ38" i="91"/>
  <c r="CR38" i="91"/>
  <c r="CS38" i="91"/>
  <c r="CT38" i="91"/>
  <c r="CU38" i="91"/>
  <c r="CV38" i="91"/>
  <c r="CW38" i="91"/>
  <c r="CX38" i="91"/>
  <c r="CO39" i="91"/>
  <c r="CP39" i="91"/>
  <c r="CQ39" i="91"/>
  <c r="CR39" i="91"/>
  <c r="CS39" i="91"/>
  <c r="CT39" i="91"/>
  <c r="CU39" i="91"/>
  <c r="CV39" i="91"/>
  <c r="CW39" i="91"/>
  <c r="CX39" i="91"/>
  <c r="CO41" i="91"/>
  <c r="CP41" i="91"/>
  <c r="CQ41" i="91"/>
  <c r="CR41" i="91"/>
  <c r="CS41" i="91"/>
  <c r="CT41" i="91"/>
  <c r="CU41" i="91"/>
  <c r="CV41" i="91"/>
  <c r="CW41" i="91"/>
  <c r="CX41" i="91"/>
  <c r="CO42" i="91"/>
  <c r="CP42" i="91"/>
  <c r="CQ42" i="91"/>
  <c r="CR42" i="91"/>
  <c r="CS42" i="91"/>
  <c r="CT42" i="91"/>
  <c r="CU42" i="91"/>
  <c r="CV42" i="91"/>
  <c r="CW42" i="91"/>
  <c r="CX42" i="91"/>
  <c r="CO43" i="91"/>
  <c r="CP43" i="91"/>
  <c r="CQ43" i="91"/>
  <c r="CR43" i="91"/>
  <c r="CS43" i="91"/>
  <c r="CT43" i="91"/>
  <c r="CU43" i="91"/>
  <c r="CV43" i="91"/>
  <c r="CW43" i="91"/>
  <c r="CX43" i="91"/>
  <c r="CO67" i="91"/>
  <c r="CP67" i="91"/>
  <c r="CQ67" i="91"/>
  <c r="CR67" i="91"/>
  <c r="CS67" i="91"/>
  <c r="CT67" i="91"/>
  <c r="CU67" i="91"/>
  <c r="CV67" i="91"/>
  <c r="CW67" i="91"/>
  <c r="CX67" i="91"/>
  <c r="CO68" i="91"/>
  <c r="CP68" i="91"/>
  <c r="CQ68" i="91"/>
  <c r="CR68" i="91"/>
  <c r="CS68" i="91"/>
  <c r="CT68" i="91"/>
  <c r="CU68" i="91"/>
  <c r="CV68" i="91"/>
  <c r="CW68" i="91"/>
  <c r="CX68" i="91"/>
  <c r="CO69" i="91"/>
  <c r="CP69" i="91"/>
  <c r="CQ69" i="91"/>
  <c r="CR69" i="91"/>
  <c r="CS69" i="91"/>
  <c r="CT69" i="91"/>
  <c r="CU69" i="91"/>
  <c r="CV69" i="91"/>
  <c r="CW69" i="91"/>
  <c r="CX69" i="91"/>
  <c r="CO70" i="91"/>
  <c r="CP70" i="91"/>
  <c r="CQ70" i="91"/>
  <c r="CR70" i="91"/>
  <c r="CS70" i="91"/>
  <c r="CT70" i="91"/>
  <c r="CU70" i="91"/>
  <c r="CV70" i="91"/>
  <c r="CW70" i="91"/>
  <c r="CX70" i="91"/>
  <c r="CO71" i="91"/>
  <c r="CP71" i="91"/>
  <c r="CQ71" i="91"/>
  <c r="CR71" i="91"/>
  <c r="CS71" i="91"/>
  <c r="CT71" i="91"/>
  <c r="CU71" i="91"/>
  <c r="CV71" i="91"/>
  <c r="CW71" i="91"/>
  <c r="CX71" i="91"/>
  <c r="CO72" i="91"/>
  <c r="CP72" i="91"/>
  <c r="CQ72" i="91"/>
  <c r="CR72" i="91"/>
  <c r="CS72" i="91"/>
  <c r="CT72" i="91"/>
  <c r="CU72" i="91"/>
  <c r="CV72" i="91"/>
  <c r="CW72" i="91"/>
  <c r="CX72" i="91"/>
  <c r="CO73" i="91"/>
  <c r="CP73" i="91"/>
  <c r="CQ73" i="91"/>
  <c r="CR73" i="91"/>
  <c r="CS73" i="91"/>
  <c r="CT73" i="91"/>
  <c r="CU73" i="91"/>
  <c r="CV73" i="91"/>
  <c r="CW73" i="91"/>
  <c r="CX73" i="91"/>
  <c r="CO74" i="91"/>
  <c r="CP74" i="91"/>
  <c r="CQ74" i="91"/>
  <c r="CR74" i="91"/>
  <c r="CS74" i="91"/>
  <c r="CT74" i="91"/>
  <c r="CU74" i="91"/>
  <c r="CV74" i="91"/>
  <c r="CW74" i="91"/>
  <c r="CX74" i="91"/>
  <c r="CO75" i="91"/>
  <c r="CP75" i="91"/>
  <c r="CQ75" i="91"/>
  <c r="CR75" i="91"/>
  <c r="CS75" i="91"/>
  <c r="CT75" i="91"/>
  <c r="CU75" i="91"/>
  <c r="CV75" i="91"/>
  <c r="CW75" i="91"/>
  <c r="CX75" i="91"/>
  <c r="CO76" i="91"/>
  <c r="CP76" i="91"/>
  <c r="CQ76" i="91"/>
  <c r="CR76" i="91"/>
  <c r="CS76" i="91"/>
  <c r="CT76" i="91"/>
  <c r="CU76" i="91"/>
  <c r="CV76" i="91"/>
  <c r="CW76" i="91"/>
  <c r="CX76" i="91"/>
  <c r="CO77" i="91"/>
  <c r="CP77" i="91"/>
  <c r="CQ77" i="91"/>
  <c r="CR77" i="91"/>
  <c r="CS77" i="91"/>
  <c r="CT77" i="91"/>
  <c r="CU77" i="91"/>
  <c r="CV77" i="91"/>
  <c r="CW77" i="91"/>
  <c r="CX77" i="91"/>
  <c r="CO78" i="91"/>
  <c r="CP78" i="91"/>
  <c r="CQ78" i="91"/>
  <c r="CR78" i="91"/>
  <c r="CS78" i="91"/>
  <c r="CT78" i="91"/>
  <c r="CU78" i="91"/>
  <c r="CV78" i="91"/>
  <c r="CW78" i="91"/>
  <c r="CX78" i="91"/>
  <c r="CP32" i="91"/>
  <c r="CQ32" i="91"/>
  <c r="CR32" i="91"/>
  <c r="CS32" i="91"/>
  <c r="CT32" i="91"/>
  <c r="CU32" i="91"/>
  <c r="CV32" i="91"/>
  <c r="CW32" i="91"/>
  <c r="CX32" i="91"/>
  <c r="CO32" i="91"/>
  <c r="DI33" i="14"/>
  <c r="DT34" i="14"/>
  <c r="DU34" i="14"/>
  <c r="DV34" i="14"/>
  <c r="DW34" i="14"/>
  <c r="DX34" i="14"/>
  <c r="DZ34" i="14"/>
  <c r="EA34" i="14"/>
  <c r="EB34" i="14"/>
  <c r="DT35" i="14"/>
  <c r="DU35" i="14"/>
  <c r="DV35" i="14"/>
  <c r="DW35" i="14"/>
  <c r="DX35" i="14"/>
  <c r="DZ35" i="14"/>
  <c r="EA35" i="14"/>
  <c r="EB35" i="14"/>
  <c r="DT36" i="14"/>
  <c r="DU36" i="14"/>
  <c r="DV36" i="14"/>
  <c r="DW36" i="14"/>
  <c r="DX36" i="14"/>
  <c r="DZ36" i="14"/>
  <c r="EA36" i="14"/>
  <c r="EB36" i="14"/>
  <c r="DT37" i="14"/>
  <c r="DU37" i="14"/>
  <c r="DV37" i="14"/>
  <c r="DW37" i="14"/>
  <c r="DX37" i="14"/>
  <c r="DZ37" i="14"/>
  <c r="EA37" i="14"/>
  <c r="EB37" i="14"/>
  <c r="DT39" i="14"/>
  <c r="DU39" i="14"/>
  <c r="DV39" i="14"/>
  <c r="DW39" i="14"/>
  <c r="DX39" i="14"/>
  <c r="DZ39" i="14"/>
  <c r="EA39" i="14"/>
  <c r="EB39" i="14"/>
  <c r="DT40" i="14"/>
  <c r="DU40" i="14"/>
  <c r="DV40" i="14"/>
  <c r="DW40" i="14"/>
  <c r="DX40" i="14"/>
  <c r="DZ40" i="14"/>
  <c r="EA40" i="14"/>
  <c r="EB40" i="14"/>
  <c r="DT42" i="14"/>
  <c r="DU42" i="14"/>
  <c r="DV42" i="14"/>
  <c r="DW42" i="14"/>
  <c r="DX42" i="14"/>
  <c r="DZ42" i="14"/>
  <c r="EA42" i="14"/>
  <c r="EB42" i="14"/>
  <c r="DT43" i="14"/>
  <c r="DU43" i="14"/>
  <c r="DV43" i="14"/>
  <c r="DW43" i="14"/>
  <c r="DX43" i="14"/>
  <c r="DZ43" i="14"/>
  <c r="EA43" i="14"/>
  <c r="EB43" i="14"/>
  <c r="DT44" i="14"/>
  <c r="DU44" i="14"/>
  <c r="DV44" i="14"/>
  <c r="DW44" i="14"/>
  <c r="DX44" i="14"/>
  <c r="DZ44" i="14"/>
  <c r="EA44" i="14"/>
  <c r="EB44" i="14"/>
  <c r="DT55" i="14"/>
  <c r="DU55" i="14"/>
  <c r="DV55" i="14"/>
  <c r="DW55" i="14"/>
  <c r="DX55" i="14"/>
  <c r="DZ55" i="14"/>
  <c r="EA55" i="14"/>
  <c r="EB55" i="14"/>
  <c r="DT56" i="14"/>
  <c r="DU56" i="14"/>
  <c r="DV56" i="14"/>
  <c r="DW56" i="14"/>
  <c r="DX56" i="14"/>
  <c r="DZ56" i="14"/>
  <c r="EA56" i="14"/>
  <c r="EB56" i="14"/>
  <c r="DT58" i="14"/>
  <c r="DU58" i="14"/>
  <c r="DV58" i="14"/>
  <c r="DW58" i="14"/>
  <c r="DX58" i="14"/>
  <c r="DZ58" i="14"/>
  <c r="EA58" i="14"/>
  <c r="EB58" i="14"/>
  <c r="DT59" i="14"/>
  <c r="DU59" i="14"/>
  <c r="DV59" i="14"/>
  <c r="DW59" i="14"/>
  <c r="DX59" i="14"/>
  <c r="DZ59" i="14"/>
  <c r="EA59" i="14"/>
  <c r="EB59" i="14"/>
  <c r="DT60" i="14"/>
  <c r="DU60" i="14"/>
  <c r="DV60" i="14"/>
  <c r="DW60" i="14"/>
  <c r="DX60" i="14"/>
  <c r="DZ60" i="14"/>
  <c r="EA60" i="14"/>
  <c r="EB60" i="14"/>
  <c r="DT61" i="14"/>
  <c r="DU61" i="14"/>
  <c r="DV61" i="14"/>
  <c r="DW61" i="14"/>
  <c r="DX61" i="14"/>
  <c r="DZ61" i="14"/>
  <c r="EA61" i="14"/>
  <c r="EB61" i="14"/>
  <c r="DT62" i="14"/>
  <c r="DU62" i="14"/>
  <c r="DV62" i="14"/>
  <c r="DW62" i="14"/>
  <c r="DX62" i="14"/>
  <c r="DZ62" i="14"/>
  <c r="EA62" i="14"/>
  <c r="EB62" i="14"/>
  <c r="DT63" i="14"/>
  <c r="DU63" i="14"/>
  <c r="DV63" i="14"/>
  <c r="DW63" i="14"/>
  <c r="DX63" i="14"/>
  <c r="DZ63" i="14"/>
  <c r="EA63" i="14"/>
  <c r="EB63" i="14"/>
  <c r="DT64" i="14"/>
  <c r="DU64" i="14"/>
  <c r="DV64" i="14"/>
  <c r="DW64" i="14"/>
  <c r="DX64" i="14"/>
  <c r="DZ64" i="14"/>
  <c r="EA64" i="14"/>
  <c r="EB64" i="14"/>
  <c r="DT65" i="14"/>
  <c r="DU65" i="14"/>
  <c r="DV65" i="14"/>
  <c r="DW65" i="14"/>
  <c r="DX65" i="14"/>
  <c r="DZ65" i="14"/>
  <c r="EA65" i="14"/>
  <c r="EB65" i="14"/>
  <c r="DT66" i="14"/>
  <c r="DU66" i="14"/>
  <c r="DV66" i="14"/>
  <c r="DW66" i="14"/>
  <c r="DX66" i="14"/>
  <c r="DZ66" i="14"/>
  <c r="EA66" i="14"/>
  <c r="EB66" i="14"/>
  <c r="DT67" i="14"/>
  <c r="DU67" i="14"/>
  <c r="DV67" i="14"/>
  <c r="DW67" i="14"/>
  <c r="DX67" i="14"/>
  <c r="DZ67" i="14"/>
  <c r="EA67" i="14"/>
  <c r="EB67" i="14"/>
  <c r="DT68" i="14"/>
  <c r="DU68" i="14"/>
  <c r="DV68" i="14"/>
  <c r="DW68" i="14"/>
  <c r="DX68" i="14"/>
  <c r="DZ68" i="14"/>
  <c r="EA68" i="14"/>
  <c r="EB68" i="14"/>
  <c r="DT69" i="14"/>
  <c r="DU69" i="14"/>
  <c r="DV69" i="14"/>
  <c r="DW69" i="14"/>
  <c r="DX69" i="14"/>
  <c r="DZ69" i="14"/>
  <c r="EA69" i="14"/>
  <c r="EB69" i="14"/>
  <c r="DT70" i="14"/>
  <c r="DU70" i="14"/>
  <c r="DV70" i="14"/>
  <c r="DW70" i="14"/>
  <c r="DX70" i="14"/>
  <c r="DZ70" i="14"/>
  <c r="EA70" i="14"/>
  <c r="EB70" i="14"/>
  <c r="DT71" i="14"/>
  <c r="DU71" i="14"/>
  <c r="DV71" i="14"/>
  <c r="DW71" i="14"/>
  <c r="DX71" i="14"/>
  <c r="DZ71" i="14"/>
  <c r="EA71" i="14"/>
  <c r="EB71" i="14"/>
  <c r="DT72" i="14"/>
  <c r="DU72" i="14"/>
  <c r="DV72" i="14"/>
  <c r="DW72" i="14"/>
  <c r="DX72" i="14"/>
  <c r="DZ72" i="14"/>
  <c r="EA72" i="14"/>
  <c r="EB72" i="14"/>
  <c r="DT74" i="14"/>
  <c r="DU74" i="14"/>
  <c r="DV74" i="14"/>
  <c r="DW74" i="14"/>
  <c r="DX74" i="14"/>
  <c r="DZ74" i="14"/>
  <c r="EA74" i="14"/>
  <c r="EB74" i="14"/>
  <c r="DT75" i="14"/>
  <c r="DU75" i="14"/>
  <c r="DV75" i="14"/>
  <c r="DW75" i="14"/>
  <c r="DX75" i="14"/>
  <c r="DZ75" i="14"/>
  <c r="EA75" i="14"/>
  <c r="EB75" i="14"/>
  <c r="DT76" i="14"/>
  <c r="DU76" i="14"/>
  <c r="DV76" i="14"/>
  <c r="DW76" i="14"/>
  <c r="DX76" i="14"/>
  <c r="DZ76" i="14"/>
  <c r="EA76" i="14"/>
  <c r="EB76" i="14"/>
  <c r="DT77" i="14"/>
  <c r="DU77" i="14"/>
  <c r="DV77" i="14"/>
  <c r="DW77" i="14"/>
  <c r="DX77" i="14"/>
  <c r="DZ77" i="14"/>
  <c r="EA77" i="14"/>
  <c r="EB77" i="14"/>
  <c r="DT78" i="14"/>
  <c r="DU78" i="14"/>
  <c r="DV78" i="14"/>
  <c r="DW78" i="14"/>
  <c r="DX78" i="14"/>
  <c r="DZ78" i="14"/>
  <c r="EA78" i="14"/>
  <c r="EB78" i="14"/>
  <c r="DT79" i="14"/>
  <c r="DU79" i="14"/>
  <c r="DV79" i="14"/>
  <c r="DW79" i="14"/>
  <c r="DX79" i="14"/>
  <c r="DZ79" i="14"/>
  <c r="EA79" i="14"/>
  <c r="EB79" i="14"/>
  <c r="DU33" i="14"/>
  <c r="DV33" i="14"/>
  <c r="DW33" i="14"/>
  <c r="DX33" i="14"/>
  <c r="DZ33" i="14"/>
  <c r="EA33" i="14"/>
  <c r="EB33" i="14"/>
  <c r="DT33" i="14"/>
  <c r="EE34" i="14"/>
  <c r="EF34" i="14"/>
  <c r="FY34" i="14" s="1"/>
  <c r="EG34" i="14"/>
  <c r="FZ34" i="14" s="1"/>
  <c r="EH34" i="14"/>
  <c r="GA34" i="14" s="1"/>
  <c r="EI34" i="14"/>
  <c r="EK34" i="14"/>
  <c r="EL34" i="14"/>
  <c r="EM34" i="14"/>
  <c r="GF34" i="14" s="1"/>
  <c r="EE35" i="14"/>
  <c r="FX35" i="14" s="1"/>
  <c r="EF35" i="14"/>
  <c r="EG35" i="14"/>
  <c r="FZ35" i="14" s="1"/>
  <c r="EH35" i="14"/>
  <c r="EI35" i="14"/>
  <c r="EK35" i="14"/>
  <c r="GD35" i="14" s="1"/>
  <c r="EL35" i="14"/>
  <c r="GE35" i="14" s="1"/>
  <c r="EM35" i="14"/>
  <c r="GF35" i="14" s="1"/>
  <c r="EE36" i="14"/>
  <c r="EF36" i="14"/>
  <c r="EG36" i="14"/>
  <c r="EH36" i="14"/>
  <c r="EI36" i="14"/>
  <c r="GB36" i="14" s="1"/>
  <c r="EK36" i="14"/>
  <c r="EL36" i="14"/>
  <c r="GE36" i="14" s="1"/>
  <c r="EM36" i="14"/>
  <c r="EE37" i="14"/>
  <c r="FX37" i="14" s="1"/>
  <c r="EF37" i="14"/>
  <c r="FY37" i="14" s="1"/>
  <c r="EG37" i="14"/>
  <c r="FZ37" i="14" s="1"/>
  <c r="EH37" i="14"/>
  <c r="EI37" i="14"/>
  <c r="GB37" i="14" s="1"/>
  <c r="EK37" i="14"/>
  <c r="EL37" i="14"/>
  <c r="GE37" i="14" s="1"/>
  <c r="EM37" i="14"/>
  <c r="GF37" i="14" s="1"/>
  <c r="EE39" i="14"/>
  <c r="EF39" i="14"/>
  <c r="FY39" i="14" s="1"/>
  <c r="EG39" i="14"/>
  <c r="EH39" i="14"/>
  <c r="EI39" i="14"/>
  <c r="GB39" i="14" s="1"/>
  <c r="EK39" i="14"/>
  <c r="GD39" i="14" s="1"/>
  <c r="EL39" i="14"/>
  <c r="GE39" i="14" s="1"/>
  <c r="EM39" i="14"/>
  <c r="EE40" i="14"/>
  <c r="EF40" i="14"/>
  <c r="EG40" i="14"/>
  <c r="FZ40" i="14" s="1"/>
  <c r="EH40" i="14"/>
  <c r="EI40" i="14"/>
  <c r="GB40" i="14" s="1"/>
  <c r="EK40" i="14"/>
  <c r="GD40" i="14" s="1"/>
  <c r="EL40" i="14"/>
  <c r="EM40" i="14"/>
  <c r="EE42" i="14"/>
  <c r="FX42" i="14" s="1"/>
  <c r="EF42" i="14"/>
  <c r="FY42" i="14" s="1"/>
  <c r="EG42" i="14"/>
  <c r="FZ42" i="14" s="1"/>
  <c r="EH42" i="14"/>
  <c r="EI42" i="14"/>
  <c r="GB42" i="14" s="1"/>
  <c r="EK42" i="14"/>
  <c r="EL42" i="14"/>
  <c r="GE42" i="14" s="1"/>
  <c r="EM42" i="14"/>
  <c r="GF42" i="14" s="1"/>
  <c r="EE43" i="14"/>
  <c r="EF43" i="14"/>
  <c r="FY43" i="14" s="1"/>
  <c r="EG43" i="14"/>
  <c r="EH43" i="14"/>
  <c r="EI43" i="14"/>
  <c r="GB43" i="14" s="1"/>
  <c r="EK43" i="14"/>
  <c r="GD43" i="14" s="1"/>
  <c r="EL43" i="14"/>
  <c r="EM43" i="14"/>
  <c r="EE44" i="14"/>
  <c r="EF44" i="14"/>
  <c r="FY44" i="14" s="1"/>
  <c r="EG44" i="14"/>
  <c r="FZ44" i="14" s="1"/>
  <c r="EH44" i="14"/>
  <c r="EI44" i="14"/>
  <c r="GB44" i="14" s="1"/>
  <c r="EK44" i="14"/>
  <c r="EL44" i="14"/>
  <c r="EM44" i="14"/>
  <c r="EE55" i="14"/>
  <c r="FX55" i="14" s="1"/>
  <c r="EF55" i="14"/>
  <c r="FY55" i="14" s="1"/>
  <c r="EG55" i="14"/>
  <c r="FZ55" i="14" s="1"/>
  <c r="EH55" i="14"/>
  <c r="GA55" i="14" s="1"/>
  <c r="EI55" i="14"/>
  <c r="EK55" i="14"/>
  <c r="EL55" i="14"/>
  <c r="EM55" i="14"/>
  <c r="GF55" i="14" s="1"/>
  <c r="EE56" i="14"/>
  <c r="FX56" i="14" s="1"/>
  <c r="EF56" i="14"/>
  <c r="EG56" i="14"/>
  <c r="FZ56" i="14" s="1"/>
  <c r="EH56" i="14"/>
  <c r="EI56" i="14"/>
  <c r="EK56" i="14"/>
  <c r="GD56" i="14" s="1"/>
  <c r="EL56" i="14"/>
  <c r="GE56" i="14" s="1"/>
  <c r="EM56" i="14"/>
  <c r="GF56" i="14" s="1"/>
  <c r="EE58" i="14"/>
  <c r="FX58" i="14" s="1"/>
  <c r="EF58" i="14"/>
  <c r="FY58" i="14" s="1"/>
  <c r="EG58" i="14"/>
  <c r="FZ58" i="14" s="1"/>
  <c r="EH58" i="14"/>
  <c r="EI58" i="14"/>
  <c r="GB58" i="14" s="1"/>
  <c r="EK58" i="14"/>
  <c r="EL58" i="14"/>
  <c r="EM58" i="14"/>
  <c r="GF58" i="14" s="1"/>
  <c r="EE59" i="14"/>
  <c r="EF59" i="14"/>
  <c r="FY59" i="14" s="1"/>
  <c r="EG59" i="14"/>
  <c r="EH59" i="14"/>
  <c r="EI59" i="14"/>
  <c r="GB59" i="14" s="1"/>
  <c r="EK59" i="14"/>
  <c r="GD59" i="14" s="1"/>
  <c r="EL59" i="14"/>
  <c r="GE59" i="14" s="1"/>
  <c r="EM59" i="14"/>
  <c r="EE60" i="14"/>
  <c r="EF60" i="14"/>
  <c r="FY60" i="14" s="1"/>
  <c r="EG60" i="14"/>
  <c r="EH60" i="14"/>
  <c r="GA60" i="14" s="1"/>
  <c r="EI60" i="14"/>
  <c r="GB60" i="14" s="1"/>
  <c r="EK60" i="14"/>
  <c r="GD60" i="14" s="1"/>
  <c r="EL60" i="14"/>
  <c r="EM60" i="14"/>
  <c r="EE61" i="14"/>
  <c r="FX61" i="14" s="1"/>
  <c r="EF61" i="14"/>
  <c r="FY61" i="14" s="1"/>
  <c r="EG61" i="14"/>
  <c r="EH61" i="14"/>
  <c r="GA61" i="14" s="1"/>
  <c r="EI61" i="14"/>
  <c r="EK61" i="14"/>
  <c r="GD61" i="14" s="1"/>
  <c r="EL61" i="14"/>
  <c r="GE61" i="14" s="1"/>
  <c r="EM61" i="14"/>
  <c r="GF61" i="14" s="1"/>
  <c r="EE62" i="14"/>
  <c r="FX62" i="14" s="1"/>
  <c r="EF62" i="14"/>
  <c r="EG62" i="14"/>
  <c r="EH62" i="14"/>
  <c r="GA62" i="14" s="1"/>
  <c r="EI62" i="14"/>
  <c r="GB62" i="14" s="1"/>
  <c r="EK62" i="14"/>
  <c r="EL62" i="14"/>
  <c r="EM62" i="14"/>
  <c r="GF62" i="14" s="1"/>
  <c r="EE63" i="14"/>
  <c r="FX63" i="14" s="1"/>
  <c r="EF63" i="14"/>
  <c r="FY63" i="14" s="1"/>
  <c r="EG63" i="14"/>
  <c r="EH63" i="14"/>
  <c r="GA63" i="14" s="1"/>
  <c r="EI63" i="14"/>
  <c r="EK63" i="14"/>
  <c r="EL63" i="14"/>
  <c r="EM63" i="14"/>
  <c r="GF63" i="14" s="1"/>
  <c r="EE64" i="14"/>
  <c r="FX64" i="14" s="1"/>
  <c r="EF64" i="14"/>
  <c r="EG64" i="14"/>
  <c r="FZ64" i="14" s="1"/>
  <c r="EH64" i="14"/>
  <c r="EI64" i="14"/>
  <c r="EK64" i="14"/>
  <c r="EL64" i="14"/>
  <c r="GE64" i="14" s="1"/>
  <c r="EM64" i="14"/>
  <c r="GF64" i="14" s="1"/>
  <c r="EE65" i="14"/>
  <c r="EF65" i="14"/>
  <c r="EG65" i="14"/>
  <c r="FZ65" i="14" s="1"/>
  <c r="EH65" i="14"/>
  <c r="GA65" i="14" s="1"/>
  <c r="EI65" i="14"/>
  <c r="GB65" i="14" s="1"/>
  <c r="EK65" i="14"/>
  <c r="EL65" i="14"/>
  <c r="GE65" i="14" s="1"/>
  <c r="EM65" i="14"/>
  <c r="EE66" i="14"/>
  <c r="FX66" i="14" s="1"/>
  <c r="EF66" i="14"/>
  <c r="FY66" i="14" s="1"/>
  <c r="EG66" i="14"/>
  <c r="FZ66" i="14" s="1"/>
  <c r="EH66" i="14"/>
  <c r="EI66" i="14"/>
  <c r="GB66" i="14" s="1"/>
  <c r="EK66" i="14"/>
  <c r="EL66" i="14"/>
  <c r="GE66" i="14" s="1"/>
  <c r="EM66" i="14"/>
  <c r="GF66" i="14" s="1"/>
  <c r="EE67" i="14"/>
  <c r="EF67" i="14"/>
  <c r="FY67" i="14" s="1"/>
  <c r="EG67" i="14"/>
  <c r="EH67" i="14"/>
  <c r="EI67" i="14"/>
  <c r="GB67" i="14" s="1"/>
  <c r="EK67" i="14"/>
  <c r="GD67" i="14" s="1"/>
  <c r="EL67" i="14"/>
  <c r="GE67" i="14" s="1"/>
  <c r="EM67" i="14"/>
  <c r="EE68" i="14"/>
  <c r="EF68" i="14"/>
  <c r="FY68" i="14" s="1"/>
  <c r="EG68" i="14"/>
  <c r="FZ68" i="14" s="1"/>
  <c r="EH68" i="14"/>
  <c r="GA68" i="14" s="1"/>
  <c r="EI68" i="14"/>
  <c r="GB68" i="14" s="1"/>
  <c r="EK68" i="14"/>
  <c r="GD68" i="14" s="1"/>
  <c r="EL68" i="14"/>
  <c r="EM68" i="14"/>
  <c r="EE69" i="14"/>
  <c r="FX69" i="14" s="1"/>
  <c r="EF69" i="14"/>
  <c r="FY69" i="14" s="1"/>
  <c r="EG69" i="14"/>
  <c r="EH69" i="14"/>
  <c r="GA69" i="14" s="1"/>
  <c r="EI69" i="14"/>
  <c r="EK69" i="14"/>
  <c r="GD69" i="14" s="1"/>
  <c r="EL69" i="14"/>
  <c r="GE69" i="14" s="1"/>
  <c r="EM69" i="14"/>
  <c r="GF69" i="14" s="1"/>
  <c r="EE70" i="14"/>
  <c r="FX70" i="14" s="1"/>
  <c r="EF70" i="14"/>
  <c r="EG70" i="14"/>
  <c r="EH70" i="14"/>
  <c r="GA70" i="14" s="1"/>
  <c r="EI70" i="14"/>
  <c r="GB70" i="14" s="1"/>
  <c r="EK70" i="14"/>
  <c r="GD70" i="14" s="1"/>
  <c r="EL70" i="14"/>
  <c r="EM70" i="14"/>
  <c r="EE71" i="14"/>
  <c r="FX71" i="14" s="1"/>
  <c r="EF71" i="14"/>
  <c r="FY71" i="14" s="1"/>
  <c r="EG71" i="14"/>
  <c r="FZ71" i="14" s="1"/>
  <c r="EH71" i="14"/>
  <c r="GA71" i="14" s="1"/>
  <c r="EI71" i="14"/>
  <c r="EK71" i="14"/>
  <c r="EL71" i="14"/>
  <c r="EM71" i="14"/>
  <c r="GF71" i="14" s="1"/>
  <c r="EE72" i="14"/>
  <c r="FX72" i="14" s="1"/>
  <c r="EF72" i="14"/>
  <c r="EG72" i="14"/>
  <c r="FZ72" i="14" s="1"/>
  <c r="EH72" i="14"/>
  <c r="EI72" i="14"/>
  <c r="EK72" i="14"/>
  <c r="GD72" i="14" s="1"/>
  <c r="EL72" i="14"/>
  <c r="GE72" i="14" s="1"/>
  <c r="EM72" i="14"/>
  <c r="GF72" i="14" s="1"/>
  <c r="EE74" i="14"/>
  <c r="EF74" i="14"/>
  <c r="EG74" i="14"/>
  <c r="FZ74" i="14" s="1"/>
  <c r="EH74" i="14"/>
  <c r="GA74" i="14" s="1"/>
  <c r="EI74" i="14"/>
  <c r="GB74" i="14" s="1"/>
  <c r="EK74" i="14"/>
  <c r="EL74" i="14"/>
  <c r="GE74" i="14" s="1"/>
  <c r="EM74" i="14"/>
  <c r="EE75" i="14"/>
  <c r="FX75" i="14" s="1"/>
  <c r="EF75" i="14"/>
  <c r="FY75" i="14" s="1"/>
  <c r="EG75" i="14"/>
  <c r="FZ75" i="14" s="1"/>
  <c r="EH75" i="14"/>
  <c r="EI75" i="14"/>
  <c r="GB75" i="14" s="1"/>
  <c r="EK75" i="14"/>
  <c r="EL75" i="14"/>
  <c r="GE75" i="14" s="1"/>
  <c r="EM75" i="14"/>
  <c r="GF75" i="14" s="1"/>
  <c r="EE76" i="14"/>
  <c r="EF76" i="14"/>
  <c r="FY76" i="14" s="1"/>
  <c r="EG76" i="14"/>
  <c r="EH76" i="14"/>
  <c r="EI76" i="14"/>
  <c r="EK76" i="14"/>
  <c r="GD76" i="14" s="1"/>
  <c r="EL76" i="14"/>
  <c r="EM76" i="14"/>
  <c r="EE77" i="14"/>
  <c r="EF77" i="14"/>
  <c r="FY77" i="14" s="1"/>
  <c r="EG77" i="14"/>
  <c r="FZ77" i="14" s="1"/>
  <c r="EH77" i="14"/>
  <c r="GA77" i="14" s="1"/>
  <c r="EI77" i="14"/>
  <c r="GB77" i="14" s="1"/>
  <c r="EK77" i="14"/>
  <c r="GD77" i="14" s="1"/>
  <c r="EL77" i="14"/>
  <c r="EM77" i="14"/>
  <c r="EE78" i="14"/>
  <c r="FX78" i="14" s="1"/>
  <c r="EF78" i="14"/>
  <c r="FY78" i="14" s="1"/>
  <c r="EG78" i="14"/>
  <c r="EH78" i="14"/>
  <c r="GA78" i="14" s="1"/>
  <c r="EI78" i="14"/>
  <c r="EK78" i="14"/>
  <c r="EL78" i="14"/>
  <c r="GE78" i="14" s="1"/>
  <c r="EM78" i="14"/>
  <c r="GF78" i="14" s="1"/>
  <c r="EE79" i="14"/>
  <c r="FX79" i="14" s="1"/>
  <c r="EF79" i="14"/>
  <c r="EG79" i="14"/>
  <c r="EH79" i="14"/>
  <c r="GA79" i="14" s="1"/>
  <c r="EI79" i="14"/>
  <c r="GB79" i="14" s="1"/>
  <c r="EK79" i="14"/>
  <c r="GD79" i="14" s="1"/>
  <c r="EL79" i="14"/>
  <c r="EM79" i="14"/>
  <c r="GF79" i="14" s="1"/>
  <c r="EF33" i="14"/>
  <c r="FY33" i="14" s="1"/>
  <c r="EG33" i="14"/>
  <c r="FZ33" i="14" s="1"/>
  <c r="EH33" i="14"/>
  <c r="GA33" i="14" s="1"/>
  <c r="EI33" i="14"/>
  <c r="EK33" i="14"/>
  <c r="GD33" i="14" s="1"/>
  <c r="EL33" i="14"/>
  <c r="EM33" i="14"/>
  <c r="EE33" i="14"/>
  <c r="FX33" i="14" s="1"/>
  <c r="DI34" i="14"/>
  <c r="FM34" i="14" s="1"/>
  <c r="DJ34" i="14"/>
  <c r="DK34" i="14"/>
  <c r="DL34" i="14"/>
  <c r="DM34" i="14"/>
  <c r="DO34" i="14"/>
  <c r="DP34" i="14"/>
  <c r="DQ34" i="14"/>
  <c r="DI35" i="14"/>
  <c r="DJ35" i="14"/>
  <c r="DK35" i="14"/>
  <c r="DL35" i="14"/>
  <c r="DM35" i="14"/>
  <c r="DO35" i="14"/>
  <c r="DP35" i="14"/>
  <c r="DQ35" i="14"/>
  <c r="DI36" i="14"/>
  <c r="DJ36" i="14"/>
  <c r="DK36" i="14"/>
  <c r="DL36" i="14"/>
  <c r="DM36" i="14"/>
  <c r="DO36" i="14"/>
  <c r="DP36" i="14"/>
  <c r="DQ36" i="14"/>
  <c r="DI37" i="14"/>
  <c r="DJ37" i="14"/>
  <c r="DK37" i="14"/>
  <c r="DL37" i="14"/>
  <c r="DM37" i="14"/>
  <c r="DO37" i="14"/>
  <c r="DP37" i="14"/>
  <c r="DQ37" i="14"/>
  <c r="DI39" i="14"/>
  <c r="DJ39" i="14"/>
  <c r="DK39" i="14"/>
  <c r="DL39" i="14"/>
  <c r="DM39" i="14"/>
  <c r="DO39" i="14"/>
  <c r="DP39" i="14"/>
  <c r="DQ39" i="14"/>
  <c r="DI40" i="14"/>
  <c r="DJ40" i="14"/>
  <c r="DK40" i="14"/>
  <c r="DL40" i="14"/>
  <c r="DM40" i="14"/>
  <c r="DO40" i="14"/>
  <c r="DP40" i="14"/>
  <c r="DQ40" i="14"/>
  <c r="DI42" i="14"/>
  <c r="DJ42" i="14"/>
  <c r="DK42" i="14"/>
  <c r="DL42" i="14"/>
  <c r="DM42" i="14"/>
  <c r="DO42" i="14"/>
  <c r="DP42" i="14"/>
  <c r="DQ42" i="14"/>
  <c r="DI43" i="14"/>
  <c r="DJ43" i="14"/>
  <c r="DK43" i="14"/>
  <c r="DL43" i="14"/>
  <c r="DM43" i="14"/>
  <c r="DO43" i="14"/>
  <c r="DP43" i="14"/>
  <c r="DQ43" i="14"/>
  <c r="DI44" i="14"/>
  <c r="DJ44" i="14"/>
  <c r="DK44" i="14"/>
  <c r="DL44" i="14"/>
  <c r="DM44" i="14"/>
  <c r="DO44" i="14"/>
  <c r="DP44" i="14"/>
  <c r="DQ44" i="14"/>
  <c r="DI55" i="14"/>
  <c r="DJ55" i="14"/>
  <c r="DK55" i="14"/>
  <c r="DL55" i="14"/>
  <c r="DM55" i="14"/>
  <c r="DO55" i="14"/>
  <c r="DP55" i="14"/>
  <c r="DQ55" i="14"/>
  <c r="DI56" i="14"/>
  <c r="DJ56" i="14"/>
  <c r="DK56" i="14"/>
  <c r="DL56" i="14"/>
  <c r="DM56" i="14"/>
  <c r="DO56" i="14"/>
  <c r="DP56" i="14"/>
  <c r="DQ56" i="14"/>
  <c r="DI58" i="14"/>
  <c r="DJ58" i="14"/>
  <c r="DK58" i="14"/>
  <c r="DL58" i="14"/>
  <c r="DM58" i="14"/>
  <c r="DO58" i="14"/>
  <c r="DP58" i="14"/>
  <c r="DQ58" i="14"/>
  <c r="DI59" i="14"/>
  <c r="DJ59" i="14"/>
  <c r="DK59" i="14"/>
  <c r="DL59" i="14"/>
  <c r="DM59" i="14"/>
  <c r="DO59" i="14"/>
  <c r="DP59" i="14"/>
  <c r="DQ59" i="14"/>
  <c r="DI60" i="14"/>
  <c r="DJ60" i="14"/>
  <c r="DK60" i="14"/>
  <c r="DL60" i="14"/>
  <c r="DM60" i="14"/>
  <c r="DO60" i="14"/>
  <c r="DP60" i="14"/>
  <c r="DQ60" i="14"/>
  <c r="DI61" i="14"/>
  <c r="DJ61" i="14"/>
  <c r="DK61" i="14"/>
  <c r="DL61" i="14"/>
  <c r="DM61" i="14"/>
  <c r="DO61" i="14"/>
  <c r="DP61" i="14"/>
  <c r="DQ61" i="14"/>
  <c r="DI62" i="14"/>
  <c r="DJ62" i="14"/>
  <c r="DK62" i="14"/>
  <c r="DL62" i="14"/>
  <c r="DM62" i="14"/>
  <c r="DO62" i="14"/>
  <c r="DP62" i="14"/>
  <c r="DQ62" i="14"/>
  <c r="DI63" i="14"/>
  <c r="DJ63" i="14"/>
  <c r="DK63" i="14"/>
  <c r="DL63" i="14"/>
  <c r="DM63" i="14"/>
  <c r="DO63" i="14"/>
  <c r="DP63" i="14"/>
  <c r="DQ63" i="14"/>
  <c r="DI64" i="14"/>
  <c r="DJ64" i="14"/>
  <c r="DK64" i="14"/>
  <c r="DL64" i="14"/>
  <c r="DM64" i="14"/>
  <c r="DO64" i="14"/>
  <c r="DP64" i="14"/>
  <c r="DQ64" i="14"/>
  <c r="DI65" i="14"/>
  <c r="DJ65" i="14"/>
  <c r="DK65" i="14"/>
  <c r="DL65" i="14"/>
  <c r="DM65" i="14"/>
  <c r="DO65" i="14"/>
  <c r="DP65" i="14"/>
  <c r="DQ65" i="14"/>
  <c r="DI66" i="14"/>
  <c r="DJ66" i="14"/>
  <c r="DK66" i="14"/>
  <c r="DL66" i="14"/>
  <c r="DM66" i="14"/>
  <c r="DO66" i="14"/>
  <c r="DP66" i="14"/>
  <c r="DQ66" i="14"/>
  <c r="DI67" i="14"/>
  <c r="DJ67" i="14"/>
  <c r="DK67" i="14"/>
  <c r="DL67" i="14"/>
  <c r="DM67" i="14"/>
  <c r="DO67" i="14"/>
  <c r="DP67" i="14"/>
  <c r="DQ67" i="14"/>
  <c r="DI68" i="14"/>
  <c r="DJ68" i="14"/>
  <c r="DK68" i="14"/>
  <c r="DL68" i="14"/>
  <c r="DM68" i="14"/>
  <c r="DO68" i="14"/>
  <c r="DP68" i="14"/>
  <c r="DQ68" i="14"/>
  <c r="DI69" i="14"/>
  <c r="DJ69" i="14"/>
  <c r="DK69" i="14"/>
  <c r="DL69" i="14"/>
  <c r="DM69" i="14"/>
  <c r="DO69" i="14"/>
  <c r="DP69" i="14"/>
  <c r="DQ69" i="14"/>
  <c r="DI70" i="14"/>
  <c r="DJ70" i="14"/>
  <c r="DK70" i="14"/>
  <c r="DL70" i="14"/>
  <c r="DM70" i="14"/>
  <c r="DO70" i="14"/>
  <c r="DP70" i="14"/>
  <c r="DQ70" i="14"/>
  <c r="DI71" i="14"/>
  <c r="DJ71" i="14"/>
  <c r="DK71" i="14"/>
  <c r="DL71" i="14"/>
  <c r="DM71" i="14"/>
  <c r="DO71" i="14"/>
  <c r="DP71" i="14"/>
  <c r="DQ71" i="14"/>
  <c r="DI72" i="14"/>
  <c r="DJ72" i="14"/>
  <c r="DK72" i="14"/>
  <c r="DL72" i="14"/>
  <c r="DM72" i="14"/>
  <c r="DO72" i="14"/>
  <c r="DP72" i="14"/>
  <c r="DQ72" i="14"/>
  <c r="DI74" i="14"/>
  <c r="DJ74" i="14"/>
  <c r="DK74" i="14"/>
  <c r="DL74" i="14"/>
  <c r="DM74" i="14"/>
  <c r="DO74" i="14"/>
  <c r="DP74" i="14"/>
  <c r="DQ74" i="14"/>
  <c r="DI75" i="14"/>
  <c r="DJ75" i="14"/>
  <c r="DK75" i="14"/>
  <c r="DL75" i="14"/>
  <c r="DM75" i="14"/>
  <c r="DO75" i="14"/>
  <c r="DP75" i="14"/>
  <c r="DQ75" i="14"/>
  <c r="DI76" i="14"/>
  <c r="DJ76" i="14"/>
  <c r="DK76" i="14"/>
  <c r="DL76" i="14"/>
  <c r="DM76" i="14"/>
  <c r="DO76" i="14"/>
  <c r="DP76" i="14"/>
  <c r="DQ76" i="14"/>
  <c r="DI77" i="14"/>
  <c r="DJ77" i="14"/>
  <c r="DK77" i="14"/>
  <c r="DL77" i="14"/>
  <c r="DM77" i="14"/>
  <c r="DO77" i="14"/>
  <c r="DP77" i="14"/>
  <c r="DQ77" i="14"/>
  <c r="DI78" i="14"/>
  <c r="DJ78" i="14"/>
  <c r="DK78" i="14"/>
  <c r="DL78" i="14"/>
  <c r="DM78" i="14"/>
  <c r="DO78" i="14"/>
  <c r="DP78" i="14"/>
  <c r="DQ78" i="14"/>
  <c r="DI79" i="14"/>
  <c r="DJ79" i="14"/>
  <c r="DK79" i="14"/>
  <c r="DL79" i="14"/>
  <c r="DM79" i="14"/>
  <c r="DO79" i="14"/>
  <c r="DP79" i="14"/>
  <c r="DQ79" i="14"/>
  <c r="DJ33" i="14"/>
  <c r="DK33" i="14"/>
  <c r="DL33" i="14"/>
  <c r="DM33" i="14"/>
  <c r="DO33" i="14"/>
  <c r="DP33" i="14"/>
  <c r="DQ33" i="14"/>
  <c r="CY34" i="14"/>
  <c r="CZ34" i="14"/>
  <c r="DA34" i="14"/>
  <c r="DB34" i="14"/>
  <c r="DD34" i="14"/>
  <c r="DE34" i="14"/>
  <c r="DF34" i="14"/>
  <c r="CX35" i="14"/>
  <c r="CY35" i="14"/>
  <c r="CZ35" i="14"/>
  <c r="DA35" i="14"/>
  <c r="DB35" i="14"/>
  <c r="DD35" i="14"/>
  <c r="DE35" i="14"/>
  <c r="DF35" i="14"/>
  <c r="CX36" i="14"/>
  <c r="CY36" i="14"/>
  <c r="CZ36" i="14"/>
  <c r="DA36" i="14"/>
  <c r="DB36" i="14"/>
  <c r="DD36" i="14"/>
  <c r="DE36" i="14"/>
  <c r="DF36" i="14"/>
  <c r="CX37" i="14"/>
  <c r="CY37" i="14"/>
  <c r="CZ37" i="14"/>
  <c r="DA37" i="14"/>
  <c r="DB37" i="14"/>
  <c r="DD37" i="14"/>
  <c r="DE37" i="14"/>
  <c r="DF37" i="14"/>
  <c r="CX39" i="14"/>
  <c r="CY39" i="14"/>
  <c r="CZ39" i="14"/>
  <c r="DA39" i="14"/>
  <c r="DB39" i="14"/>
  <c r="DD39" i="14"/>
  <c r="DE39" i="14"/>
  <c r="DF39" i="14"/>
  <c r="CX40" i="14"/>
  <c r="CY40" i="14"/>
  <c r="CZ40" i="14"/>
  <c r="DA40" i="14"/>
  <c r="DB40" i="14"/>
  <c r="DD40" i="14"/>
  <c r="DE40" i="14"/>
  <c r="DF40" i="14"/>
  <c r="CX42" i="14"/>
  <c r="CY42" i="14"/>
  <c r="CZ42" i="14"/>
  <c r="DA42" i="14"/>
  <c r="DB42" i="14"/>
  <c r="DD42" i="14"/>
  <c r="DE42" i="14"/>
  <c r="DF42" i="14"/>
  <c r="CX43" i="14"/>
  <c r="CY43" i="14"/>
  <c r="CZ43" i="14"/>
  <c r="DA43" i="14"/>
  <c r="DB43" i="14"/>
  <c r="DD43" i="14"/>
  <c r="DE43" i="14"/>
  <c r="DF43" i="14"/>
  <c r="CX44" i="14"/>
  <c r="CY44" i="14"/>
  <c r="CZ44" i="14"/>
  <c r="DA44" i="14"/>
  <c r="DB44" i="14"/>
  <c r="DD44" i="14"/>
  <c r="DE44" i="14"/>
  <c r="DF44" i="14"/>
  <c r="CX55" i="14"/>
  <c r="CY55" i="14"/>
  <c r="CZ55" i="14"/>
  <c r="DA55" i="14"/>
  <c r="DB55" i="14"/>
  <c r="DD55" i="14"/>
  <c r="DE55" i="14"/>
  <c r="DF55" i="14"/>
  <c r="CX56" i="14"/>
  <c r="CY56" i="14"/>
  <c r="CZ56" i="14"/>
  <c r="DA56" i="14"/>
  <c r="DB56" i="14"/>
  <c r="DD56" i="14"/>
  <c r="DE56" i="14"/>
  <c r="DF56" i="14"/>
  <c r="CX58" i="14"/>
  <c r="CY58" i="14"/>
  <c r="CZ58" i="14"/>
  <c r="DA58" i="14"/>
  <c r="DB58" i="14"/>
  <c r="DD58" i="14"/>
  <c r="DE58" i="14"/>
  <c r="DF58" i="14"/>
  <c r="CX59" i="14"/>
  <c r="CY59" i="14"/>
  <c r="CZ59" i="14"/>
  <c r="DA59" i="14"/>
  <c r="DB59" i="14"/>
  <c r="DD59" i="14"/>
  <c r="DE59" i="14"/>
  <c r="DF59" i="14"/>
  <c r="CX60" i="14"/>
  <c r="CY60" i="14"/>
  <c r="CZ60" i="14"/>
  <c r="DA60" i="14"/>
  <c r="DB60" i="14"/>
  <c r="DD60" i="14"/>
  <c r="DE60" i="14"/>
  <c r="DF60" i="14"/>
  <c r="CX61" i="14"/>
  <c r="CY61" i="14"/>
  <c r="CZ61" i="14"/>
  <c r="DA61" i="14"/>
  <c r="DB61" i="14"/>
  <c r="DD61" i="14"/>
  <c r="DE61" i="14"/>
  <c r="DF61" i="14"/>
  <c r="CX62" i="14"/>
  <c r="CY62" i="14"/>
  <c r="CZ62" i="14"/>
  <c r="DA62" i="14"/>
  <c r="DB62" i="14"/>
  <c r="DD62" i="14"/>
  <c r="DE62" i="14"/>
  <c r="DF62" i="14"/>
  <c r="CX63" i="14"/>
  <c r="CY63" i="14"/>
  <c r="CZ63" i="14"/>
  <c r="DA63" i="14"/>
  <c r="DB63" i="14"/>
  <c r="DD63" i="14"/>
  <c r="DE63" i="14"/>
  <c r="DF63" i="14"/>
  <c r="CX64" i="14"/>
  <c r="CY64" i="14"/>
  <c r="CZ64" i="14"/>
  <c r="DA64" i="14"/>
  <c r="DB64" i="14"/>
  <c r="DD64" i="14"/>
  <c r="DE64" i="14"/>
  <c r="DF64" i="14"/>
  <c r="CX65" i="14"/>
  <c r="CY65" i="14"/>
  <c r="CZ65" i="14"/>
  <c r="DA65" i="14"/>
  <c r="DB65" i="14"/>
  <c r="DD65" i="14"/>
  <c r="DE65" i="14"/>
  <c r="DF65" i="14"/>
  <c r="CX66" i="14"/>
  <c r="CY66" i="14"/>
  <c r="CZ66" i="14"/>
  <c r="DA66" i="14"/>
  <c r="DB66" i="14"/>
  <c r="DD66" i="14"/>
  <c r="DE66" i="14"/>
  <c r="DF66" i="14"/>
  <c r="CX67" i="14"/>
  <c r="CY67" i="14"/>
  <c r="CZ67" i="14"/>
  <c r="DA67" i="14"/>
  <c r="DB67" i="14"/>
  <c r="DD67" i="14"/>
  <c r="DE67" i="14"/>
  <c r="DF67" i="14"/>
  <c r="CX68" i="14"/>
  <c r="CY68" i="14"/>
  <c r="CZ68" i="14"/>
  <c r="DA68" i="14"/>
  <c r="DB68" i="14"/>
  <c r="DD68" i="14"/>
  <c r="DE68" i="14"/>
  <c r="DF68" i="14"/>
  <c r="CX69" i="14"/>
  <c r="CY69" i="14"/>
  <c r="CZ69" i="14"/>
  <c r="DA69" i="14"/>
  <c r="DB69" i="14"/>
  <c r="DD69" i="14"/>
  <c r="DE69" i="14"/>
  <c r="DF69" i="14"/>
  <c r="CX70" i="14"/>
  <c r="CY70" i="14"/>
  <c r="CZ70" i="14"/>
  <c r="DA70" i="14"/>
  <c r="DB70" i="14"/>
  <c r="DD70" i="14"/>
  <c r="DE70" i="14"/>
  <c r="DF70" i="14"/>
  <c r="CX71" i="14"/>
  <c r="CY71" i="14"/>
  <c r="CZ71" i="14"/>
  <c r="DA71" i="14"/>
  <c r="DB71" i="14"/>
  <c r="DD71" i="14"/>
  <c r="DE71" i="14"/>
  <c r="DF71" i="14"/>
  <c r="CX72" i="14"/>
  <c r="CY72" i="14"/>
  <c r="CZ72" i="14"/>
  <c r="DA72" i="14"/>
  <c r="DB72" i="14"/>
  <c r="DD72" i="14"/>
  <c r="DE72" i="14"/>
  <c r="DF72" i="14"/>
  <c r="CX74" i="14"/>
  <c r="CY74" i="14"/>
  <c r="CZ74" i="14"/>
  <c r="DA74" i="14"/>
  <c r="DB74" i="14"/>
  <c r="DD74" i="14"/>
  <c r="DE74" i="14"/>
  <c r="DF74" i="14"/>
  <c r="CX75" i="14"/>
  <c r="CY75" i="14"/>
  <c r="CZ75" i="14"/>
  <c r="DA75" i="14"/>
  <c r="DB75" i="14"/>
  <c r="DD75" i="14"/>
  <c r="DE75" i="14"/>
  <c r="DF75" i="14"/>
  <c r="CX76" i="14"/>
  <c r="CY76" i="14"/>
  <c r="CZ76" i="14"/>
  <c r="DA76" i="14"/>
  <c r="DB76" i="14"/>
  <c r="DD76" i="14"/>
  <c r="DE76" i="14"/>
  <c r="DF76" i="14"/>
  <c r="CX77" i="14"/>
  <c r="CY77" i="14"/>
  <c r="CZ77" i="14"/>
  <c r="DA77" i="14"/>
  <c r="DB77" i="14"/>
  <c r="DD77" i="14"/>
  <c r="DE77" i="14"/>
  <c r="DF77" i="14"/>
  <c r="CX78" i="14"/>
  <c r="CY78" i="14"/>
  <c r="CZ78" i="14"/>
  <c r="DA78" i="14"/>
  <c r="DB78" i="14"/>
  <c r="DD78" i="14"/>
  <c r="DE78" i="14"/>
  <c r="DF78" i="14"/>
  <c r="CX79" i="14"/>
  <c r="CY79" i="14"/>
  <c r="CZ79" i="14"/>
  <c r="DA79" i="14"/>
  <c r="DB79" i="14"/>
  <c r="DD79" i="14"/>
  <c r="DE79" i="14"/>
  <c r="DF79" i="14"/>
  <c r="CY33" i="14"/>
  <c r="CZ33" i="14"/>
  <c r="DA33" i="14"/>
  <c r="DB33" i="14"/>
  <c r="DD33" i="14"/>
  <c r="DE33" i="14"/>
  <c r="DF33" i="14"/>
  <c r="CX33" i="14"/>
  <c r="EP33" i="14"/>
  <c r="F12" i="57"/>
  <c r="AM51" i="58"/>
  <c r="AN51" i="58"/>
  <c r="AO51" i="58"/>
  <c r="AP51" i="58"/>
  <c r="AQ51" i="58"/>
  <c r="AR51" i="58"/>
  <c r="AS51" i="58"/>
  <c r="AT51" i="58"/>
  <c r="AU51" i="58"/>
  <c r="AV51" i="58"/>
  <c r="AW51" i="58"/>
  <c r="AX51" i="58"/>
  <c r="AZ51" i="58"/>
  <c r="BA51" i="58"/>
  <c r="BB51" i="58"/>
  <c r="BC51" i="58"/>
  <c r="BD51" i="58"/>
  <c r="BE51" i="58"/>
  <c r="BF51" i="58"/>
  <c r="BG51" i="58"/>
  <c r="BH51" i="58"/>
  <c r="BI51" i="58"/>
  <c r="BJ51" i="58"/>
  <c r="BK51" i="58"/>
  <c r="AM52" i="58"/>
  <c r="AN52" i="58"/>
  <c r="AO52" i="58"/>
  <c r="AP52" i="58"/>
  <c r="AQ52" i="58"/>
  <c r="AR52" i="58"/>
  <c r="AS52" i="58"/>
  <c r="AT52" i="58"/>
  <c r="AU52" i="58"/>
  <c r="AV52" i="58"/>
  <c r="AW52" i="58"/>
  <c r="AX52" i="58"/>
  <c r="AZ52" i="58"/>
  <c r="BA52" i="58"/>
  <c r="BB52" i="58"/>
  <c r="BC52" i="58"/>
  <c r="BD52" i="58"/>
  <c r="BE52" i="58"/>
  <c r="BF52" i="58"/>
  <c r="BG52" i="58"/>
  <c r="BH52" i="58"/>
  <c r="BI52" i="58"/>
  <c r="BJ52" i="58"/>
  <c r="BK52" i="58"/>
  <c r="AM53" i="58"/>
  <c r="AN53" i="58"/>
  <c r="AO53" i="58"/>
  <c r="AP53" i="58"/>
  <c r="AQ53" i="58"/>
  <c r="AR53" i="58"/>
  <c r="AS53" i="58"/>
  <c r="AT53" i="58"/>
  <c r="AU53" i="58"/>
  <c r="AV53" i="58"/>
  <c r="AW53" i="58"/>
  <c r="AX53" i="58"/>
  <c r="AZ53" i="58"/>
  <c r="BA53" i="58"/>
  <c r="BB53" i="58"/>
  <c r="BC53" i="58"/>
  <c r="BD53" i="58"/>
  <c r="BE53" i="58"/>
  <c r="BF53" i="58"/>
  <c r="BG53" i="58"/>
  <c r="BH53" i="58"/>
  <c r="BI53" i="58"/>
  <c r="BJ53" i="58"/>
  <c r="BK53" i="58"/>
  <c r="AM54" i="58"/>
  <c r="AN54" i="58"/>
  <c r="AO54" i="58"/>
  <c r="AP54" i="58"/>
  <c r="AQ54" i="58"/>
  <c r="AR54" i="58"/>
  <c r="AS54" i="58"/>
  <c r="AT54" i="58"/>
  <c r="AU54" i="58"/>
  <c r="AV54" i="58"/>
  <c r="AW54" i="58"/>
  <c r="AX54" i="58"/>
  <c r="AZ54" i="58"/>
  <c r="BA54" i="58"/>
  <c r="BB54" i="58"/>
  <c r="BC54" i="58"/>
  <c r="BD54" i="58"/>
  <c r="BE54" i="58"/>
  <c r="BF54" i="58"/>
  <c r="BG54" i="58"/>
  <c r="BH54" i="58"/>
  <c r="BI54" i="58"/>
  <c r="BJ54" i="58"/>
  <c r="BK54" i="58"/>
  <c r="GD44" i="14" l="1"/>
  <c r="GA40" i="14"/>
  <c r="GB76" i="14"/>
  <c r="GD62" i="14"/>
  <c r="GE43" i="14"/>
  <c r="GD64" i="14"/>
  <c r="GD78" i="14"/>
  <c r="GA36" i="14"/>
  <c r="GF70" i="14"/>
  <c r="FY40" i="14"/>
  <c r="FZ63" i="14"/>
  <c r="GE58" i="14"/>
  <c r="GE76" i="14"/>
  <c r="FZ60" i="14"/>
  <c r="EY78" i="91"/>
  <c r="FA77" i="91"/>
  <c r="FX34" i="14"/>
  <c r="GB33" i="14"/>
  <c r="GA44" i="14"/>
  <c r="FZ36" i="14"/>
  <c r="BB70" i="92"/>
  <c r="AZ69" i="92"/>
  <c r="BB66" i="92"/>
  <c r="AZ64" i="92"/>
  <c r="BB61" i="92"/>
  <c r="AZ60" i="92"/>
  <c r="AZ36" i="92"/>
  <c r="AZ32" i="92"/>
  <c r="AX64" i="92"/>
  <c r="AX60" i="92"/>
  <c r="AX36" i="92"/>
  <c r="AX32" i="92"/>
  <c r="AX27" i="92"/>
  <c r="BB71" i="92"/>
  <c r="BB67" i="92"/>
  <c r="AZ66" i="92"/>
  <c r="BB62" i="92"/>
  <c r="BB34" i="92"/>
  <c r="BB29" i="92"/>
  <c r="AZ28" i="92"/>
  <c r="GF33" i="14"/>
  <c r="FZ79" i="14"/>
  <c r="GF77" i="14"/>
  <c r="FX77" i="14"/>
  <c r="GA76" i="14"/>
  <c r="GD75" i="14"/>
  <c r="FY74" i="14"/>
  <c r="GB72" i="14"/>
  <c r="GE71" i="14"/>
  <c r="FZ70" i="14"/>
  <c r="GF68" i="14"/>
  <c r="FX68" i="14"/>
  <c r="GA67" i="14"/>
  <c r="GD66" i="14"/>
  <c r="FY65" i="14"/>
  <c r="GB64" i="14"/>
  <c r="GE63" i="14"/>
  <c r="FZ62" i="14"/>
  <c r="GF60" i="14"/>
  <c r="FX60" i="14"/>
  <c r="GA59" i="14"/>
  <c r="GD58" i="14"/>
  <c r="GB56" i="14"/>
  <c r="GE55" i="14"/>
  <c r="GF44" i="14"/>
  <c r="FX44" i="14"/>
  <c r="GA43" i="14"/>
  <c r="GD42" i="14"/>
  <c r="GF40" i="14"/>
  <c r="FX40" i="14"/>
  <c r="GA39" i="14"/>
  <c r="GD37" i="14"/>
  <c r="FY36" i="14"/>
  <c r="GB35" i="14"/>
  <c r="GE34" i="14"/>
  <c r="FS68" i="91"/>
  <c r="AX34" i="92"/>
  <c r="AX29" i="92"/>
  <c r="BB69" i="92"/>
  <c r="AZ68" i="92"/>
  <c r="BB64" i="92"/>
  <c r="AZ63" i="92"/>
  <c r="BB60" i="92"/>
  <c r="BB36" i="92"/>
  <c r="AZ35" i="92"/>
  <c r="BB32" i="92"/>
  <c r="AZ31" i="92"/>
  <c r="BB27" i="92"/>
  <c r="AZ26" i="92"/>
  <c r="BA35" i="92"/>
  <c r="BA31" i="92"/>
  <c r="BA26" i="92"/>
  <c r="AX25" i="92"/>
  <c r="AX68" i="92"/>
  <c r="AX63" i="92"/>
  <c r="AX35" i="92"/>
  <c r="AX31" i="92"/>
  <c r="AY71" i="92"/>
  <c r="AW70" i="92"/>
  <c r="AY67" i="92"/>
  <c r="AW66" i="92"/>
  <c r="AY62" i="92"/>
  <c r="AW61" i="92"/>
  <c r="AY34" i="92"/>
  <c r="AY29" i="92"/>
  <c r="BA70" i="92"/>
  <c r="BA66" i="92"/>
  <c r="BA61" i="92"/>
  <c r="AY70" i="92"/>
  <c r="AW69" i="92"/>
  <c r="AY66" i="92"/>
  <c r="AW64" i="92"/>
  <c r="AY61" i="92"/>
  <c r="AW36" i="92"/>
  <c r="AW32" i="92"/>
  <c r="AY28" i="92"/>
  <c r="AW27" i="92"/>
  <c r="AX26" i="92"/>
  <c r="AW28" i="92"/>
  <c r="AW34" i="92"/>
  <c r="AY31" i="92"/>
  <c r="AW29" i="92"/>
  <c r="AY26" i="92"/>
  <c r="BA69" i="92"/>
  <c r="BA64" i="92"/>
  <c r="BA60" i="92"/>
  <c r="BA36" i="92"/>
  <c r="BA32" i="92"/>
  <c r="BA27" i="92"/>
  <c r="BB25" i="92"/>
  <c r="AZ70" i="92"/>
  <c r="BA68" i="92"/>
  <c r="BA63" i="92"/>
  <c r="AZ61" i="92"/>
  <c r="AX71" i="92"/>
  <c r="AX67" i="92"/>
  <c r="AX62" i="92"/>
  <c r="AY35" i="92"/>
  <c r="BA28" i="92"/>
  <c r="BA71" i="92"/>
  <c r="BA67" i="92"/>
  <c r="BA62" i="92"/>
  <c r="BA34" i="92"/>
  <c r="BA29" i="92"/>
  <c r="AX66" i="92"/>
  <c r="BB28" i="92"/>
  <c r="AZ27" i="92"/>
  <c r="AW25" i="92"/>
  <c r="BA25" i="92"/>
  <c r="AX69" i="92"/>
  <c r="AX70" i="92"/>
  <c r="AX61" i="92"/>
  <c r="AX28" i="92"/>
  <c r="AZ71" i="92"/>
  <c r="BB68" i="92"/>
  <c r="AZ67" i="92"/>
  <c r="BB63" i="92"/>
  <c r="AZ62" i="92"/>
  <c r="BB35" i="92"/>
  <c r="AZ34" i="92"/>
  <c r="BB31" i="92"/>
  <c r="AZ29" i="92"/>
  <c r="BB26" i="92"/>
  <c r="AW60" i="92"/>
  <c r="AW71" i="92"/>
  <c r="AY68" i="92"/>
  <c r="AW67" i="92"/>
  <c r="AY63" i="92"/>
  <c r="AW62" i="92"/>
  <c r="AZ25" i="92"/>
  <c r="AY25" i="92"/>
  <c r="AY69" i="92"/>
  <c r="AW68" i="92"/>
  <c r="AY64" i="92"/>
  <c r="AW63" i="92"/>
  <c r="AY60" i="92"/>
  <c r="AY36" i="92"/>
  <c r="AW35" i="92"/>
  <c r="AY32" i="92"/>
  <c r="AW31" i="92"/>
  <c r="AY27" i="92"/>
  <c r="FL77" i="91"/>
  <c r="FN76" i="91"/>
  <c r="FP75" i="91"/>
  <c r="FH75" i="91"/>
  <c r="FJ74" i="91"/>
  <c r="FL73" i="91"/>
  <c r="FN72" i="91"/>
  <c r="FP71" i="91"/>
  <c r="FJ70" i="91"/>
  <c r="FL69" i="91"/>
  <c r="FN68" i="91"/>
  <c r="FP67" i="91"/>
  <c r="FH67" i="91"/>
  <c r="FP43" i="91"/>
  <c r="FH43" i="91"/>
  <c r="FJ42" i="91"/>
  <c r="FL41" i="91"/>
  <c r="FP39" i="91"/>
  <c r="FH39" i="91"/>
  <c r="FJ38" i="91"/>
  <c r="FL36" i="91"/>
  <c r="FP34" i="91"/>
  <c r="FH34" i="91"/>
  <c r="FY36" i="91"/>
  <c r="GA35" i="91"/>
  <c r="FS35" i="91"/>
  <c r="FO43" i="91"/>
  <c r="FQ42" i="91"/>
  <c r="FI42" i="91"/>
  <c r="FK41" i="91"/>
  <c r="FO39" i="91"/>
  <c r="FQ38" i="91"/>
  <c r="FI38" i="91"/>
  <c r="FK36" i="91"/>
  <c r="FM35" i="91"/>
  <c r="FO34" i="91"/>
  <c r="FE78" i="91"/>
  <c r="FG77" i="91"/>
  <c r="EY77" i="91"/>
  <c r="FA76" i="91"/>
  <c r="FC75" i="91"/>
  <c r="FE74" i="91"/>
  <c r="FG73" i="91"/>
  <c r="EY73" i="91"/>
  <c r="FA72" i="91"/>
  <c r="FC71" i="91"/>
  <c r="FE70" i="91"/>
  <c r="FG69" i="91"/>
  <c r="EY69" i="91"/>
  <c r="FA68" i="91"/>
  <c r="FC67" i="91"/>
  <c r="FC43" i="91"/>
  <c r="FE42" i="91"/>
  <c r="FG41" i="91"/>
  <c r="EY41" i="91"/>
  <c r="FC39" i="91"/>
  <c r="FE38" i="91"/>
  <c r="FG36" i="91"/>
  <c r="EY36" i="91"/>
  <c r="FA35" i="91"/>
  <c r="FN32" i="91"/>
  <c r="FU34" i="91"/>
  <c r="FW33" i="91"/>
  <c r="FF74" i="91"/>
  <c r="FD78" i="91"/>
  <c r="FF77" i="91"/>
  <c r="EX77" i="91"/>
  <c r="EZ76" i="91"/>
  <c r="FB75" i="91"/>
  <c r="FD74" i="91"/>
  <c r="FF73" i="91"/>
  <c r="EX73" i="91"/>
  <c r="EZ72" i="91"/>
  <c r="FB71" i="91"/>
  <c r="FD70" i="91"/>
  <c r="FF69" i="91"/>
  <c r="EX69" i="91"/>
  <c r="EZ68" i="91"/>
  <c r="FB67" i="91"/>
  <c r="FB43" i="91"/>
  <c r="FD42" i="91"/>
  <c r="FF41" i="91"/>
  <c r="EX41" i="91"/>
  <c r="FB39" i="91"/>
  <c r="FD38" i="91"/>
  <c r="FF36" i="91"/>
  <c r="EX36" i="91"/>
  <c r="EZ35" i="91"/>
  <c r="FB34" i="91"/>
  <c r="FD33" i="91"/>
  <c r="FX36" i="91"/>
  <c r="FZ35" i="91"/>
  <c r="FR35" i="91"/>
  <c r="FT34" i="91"/>
  <c r="FV33" i="91"/>
  <c r="FX78" i="91"/>
  <c r="FX70" i="91"/>
  <c r="FR69" i="91"/>
  <c r="FB32" i="91"/>
  <c r="FC78" i="91"/>
  <c r="FE77" i="91"/>
  <c r="FG76" i="91"/>
  <c r="EY76" i="91"/>
  <c r="FA75" i="91"/>
  <c r="FC74" i="91"/>
  <c r="FE73" i="91"/>
  <c r="FG72" i="91"/>
  <c r="EY72" i="91"/>
  <c r="FA71" i="91"/>
  <c r="FC70" i="91"/>
  <c r="FE69" i="91"/>
  <c r="FG68" i="91"/>
  <c r="EY68" i="91"/>
  <c r="FA67" i="91"/>
  <c r="FA43" i="91"/>
  <c r="FC42" i="91"/>
  <c r="FE41" i="91"/>
  <c r="FA39" i="91"/>
  <c r="FC38" i="91"/>
  <c r="FE36" i="91"/>
  <c r="FG35" i="91"/>
  <c r="EY35" i="91"/>
  <c r="FA34" i="91"/>
  <c r="FC33" i="91"/>
  <c r="GA70" i="91"/>
  <c r="FU41" i="91"/>
  <c r="GA38" i="91"/>
  <c r="FW36" i="91"/>
  <c r="FY35" i="91"/>
  <c r="GA34" i="91"/>
  <c r="FS34" i="91"/>
  <c r="FU33" i="91"/>
  <c r="FA32" i="91"/>
  <c r="FD73" i="91"/>
  <c r="EZ71" i="91"/>
  <c r="FB42" i="91"/>
  <c r="FV78" i="91"/>
  <c r="FX77" i="91"/>
  <c r="FZ76" i="91"/>
  <c r="FR76" i="91"/>
  <c r="FT75" i="91"/>
  <c r="FV74" i="91"/>
  <c r="FX73" i="91"/>
  <c r="FZ72" i="91"/>
  <c r="FR72" i="91"/>
  <c r="FT71" i="91"/>
  <c r="EX32" i="91"/>
  <c r="EZ32" i="91"/>
  <c r="FE68" i="91"/>
  <c r="FK78" i="91"/>
  <c r="FM77" i="91"/>
  <c r="FO76" i="91"/>
  <c r="FQ75" i="91"/>
  <c r="FI75" i="91"/>
  <c r="FK74" i="91"/>
  <c r="FM73" i="91"/>
  <c r="FO72" i="91"/>
  <c r="FQ71" i="91"/>
  <c r="FI71" i="91"/>
  <c r="FK70" i="91"/>
  <c r="FM69" i="91"/>
  <c r="FO68" i="91"/>
  <c r="FQ67" i="91"/>
  <c r="FI67" i="91"/>
  <c r="FQ43" i="91"/>
  <c r="FI43" i="91"/>
  <c r="FK42" i="91"/>
  <c r="FM41" i="91"/>
  <c r="FQ39" i="91"/>
  <c r="FI39" i="91"/>
  <c r="FK38" i="91"/>
  <c r="FM36" i="91"/>
  <c r="FO35" i="91"/>
  <c r="FQ34" i="91"/>
  <c r="FI34" i="91"/>
  <c r="FK33" i="91"/>
  <c r="FR32" i="91"/>
  <c r="FT32" i="91"/>
  <c r="FU36" i="91"/>
  <c r="FW35" i="91"/>
  <c r="FY34" i="91"/>
  <c r="GA33" i="91"/>
  <c r="FS33" i="91"/>
  <c r="FD32" i="91"/>
  <c r="FD72" i="91"/>
  <c r="FJ78" i="91"/>
  <c r="FH71" i="91"/>
  <c r="FN35" i="91"/>
  <c r="FJ33" i="91"/>
  <c r="FQ78" i="91"/>
  <c r="FI78" i="91"/>
  <c r="FK77" i="91"/>
  <c r="FM76" i="91"/>
  <c r="FO75" i="91"/>
  <c r="FQ74" i="91"/>
  <c r="FI74" i="91"/>
  <c r="FK73" i="91"/>
  <c r="FM72" i="91"/>
  <c r="FO71" i="91"/>
  <c r="FQ70" i="91"/>
  <c r="FI70" i="91"/>
  <c r="FK69" i="91"/>
  <c r="FM68" i="91"/>
  <c r="FO67" i="91"/>
  <c r="FQ33" i="91"/>
  <c r="FI33" i="91"/>
  <c r="FO32" i="91"/>
  <c r="FX71" i="91"/>
  <c r="FZ70" i="91"/>
  <c r="FR70" i="91"/>
  <c r="FT69" i="91"/>
  <c r="FV68" i="91"/>
  <c r="FX67" i="91"/>
  <c r="FT33" i="14"/>
  <c r="FN79" i="14"/>
  <c r="FQ78" i="14"/>
  <c r="FT77" i="14"/>
  <c r="FO76" i="14"/>
  <c r="FU74" i="14"/>
  <c r="FM74" i="14"/>
  <c r="FP72" i="14"/>
  <c r="FS71" i="14"/>
  <c r="FN70" i="14"/>
  <c r="FQ69" i="14"/>
  <c r="FT68" i="14"/>
  <c r="FO67" i="14"/>
  <c r="FU65" i="14"/>
  <c r="FM65" i="14"/>
  <c r="FP64" i="14"/>
  <c r="FS63" i="14"/>
  <c r="FN62" i="14"/>
  <c r="FQ61" i="14"/>
  <c r="FT60" i="14"/>
  <c r="FO59" i="14"/>
  <c r="GE33" i="14"/>
  <c r="FY79" i="14"/>
  <c r="GB78" i="14"/>
  <c r="GE77" i="14"/>
  <c r="FZ76" i="14"/>
  <c r="GF74" i="14"/>
  <c r="FX74" i="14"/>
  <c r="GA72" i="14"/>
  <c r="GD71" i="14"/>
  <c r="FY70" i="14"/>
  <c r="GB69" i="14"/>
  <c r="GE68" i="14"/>
  <c r="FZ67" i="14"/>
  <c r="GF65" i="14"/>
  <c r="FX65" i="14"/>
  <c r="GA64" i="14"/>
  <c r="GD63" i="14"/>
  <c r="FY62" i="14"/>
  <c r="GB61" i="14"/>
  <c r="GE60" i="14"/>
  <c r="FZ59" i="14"/>
  <c r="GA56" i="14"/>
  <c r="GD55" i="14"/>
  <c r="GE44" i="14"/>
  <c r="FZ43" i="14"/>
  <c r="GE40" i="14"/>
  <c r="FZ39" i="14"/>
  <c r="GF36" i="14"/>
  <c r="FX36" i="14"/>
  <c r="GA35" i="14"/>
  <c r="GD34" i="14"/>
  <c r="FN33" i="14"/>
  <c r="FP79" i="14"/>
  <c r="FS78" i="14"/>
  <c r="FN77" i="14"/>
  <c r="FQ76" i="14"/>
  <c r="FT75" i="14"/>
  <c r="FO74" i="14"/>
  <c r="FU71" i="14"/>
  <c r="FM71" i="14"/>
  <c r="FP70" i="14"/>
  <c r="FS69" i="14"/>
  <c r="FN68" i="14"/>
  <c r="FQ67" i="14"/>
  <c r="FT66" i="14"/>
  <c r="FO65" i="14"/>
  <c r="FU33" i="14"/>
  <c r="FO79" i="14"/>
  <c r="FU77" i="14"/>
  <c r="FM77" i="14"/>
  <c r="FP76" i="14"/>
  <c r="FS75" i="14"/>
  <c r="FN74" i="14"/>
  <c r="FQ72" i="14"/>
  <c r="FT71" i="14"/>
  <c r="FO70" i="14"/>
  <c r="FU68" i="14"/>
  <c r="FM68" i="14"/>
  <c r="FP67" i="14"/>
  <c r="FS66" i="14"/>
  <c r="FN65" i="14"/>
  <c r="FQ64" i="14"/>
  <c r="FT63" i="14"/>
  <c r="FO62" i="14"/>
  <c r="FS33" i="14"/>
  <c r="FU79" i="14"/>
  <c r="FM79" i="14"/>
  <c r="FP78" i="14"/>
  <c r="FS77" i="14"/>
  <c r="FN76" i="14"/>
  <c r="FQ75" i="14"/>
  <c r="FT74" i="14"/>
  <c r="FO72" i="14"/>
  <c r="FU70" i="14"/>
  <c r="FM70" i="14"/>
  <c r="FP69" i="14"/>
  <c r="FS68" i="14"/>
  <c r="FN67" i="14"/>
  <c r="FQ66" i="14"/>
  <c r="FT65" i="14"/>
  <c r="FT79" i="14"/>
  <c r="FO78" i="14"/>
  <c r="FU76" i="14"/>
  <c r="FM76" i="14"/>
  <c r="FP75" i="14"/>
  <c r="FS74" i="14"/>
  <c r="FN72" i="14"/>
  <c r="FQ71" i="14"/>
  <c r="FT70" i="14"/>
  <c r="FO69" i="14"/>
  <c r="FU67" i="14"/>
  <c r="FM67" i="14"/>
  <c r="FP66" i="14"/>
  <c r="FS65" i="14"/>
  <c r="FS79" i="14"/>
  <c r="FN78" i="14"/>
  <c r="FQ77" i="14"/>
  <c r="FT76" i="14"/>
  <c r="FO75" i="14"/>
  <c r="FU72" i="14"/>
  <c r="FM72" i="14"/>
  <c r="FP71" i="14"/>
  <c r="FS70" i="14"/>
  <c r="FN69" i="14"/>
  <c r="FQ68" i="14"/>
  <c r="FT67" i="14"/>
  <c r="FO66" i="14"/>
  <c r="FP33" i="14"/>
  <c r="FU78" i="14"/>
  <c r="FM78" i="14"/>
  <c r="FP77" i="14"/>
  <c r="FS76" i="14"/>
  <c r="FN75" i="14"/>
  <c r="FQ74" i="14"/>
  <c r="FT72" i="14"/>
  <c r="FO71" i="14"/>
  <c r="FU69" i="14"/>
  <c r="FM69" i="14"/>
  <c r="FP68" i="14"/>
  <c r="FS67" i="14"/>
  <c r="FN66" i="14"/>
  <c r="FQ65" i="14"/>
  <c r="FQ79" i="14"/>
  <c r="FT78" i="14"/>
  <c r="FO77" i="14"/>
  <c r="FU75" i="14"/>
  <c r="FM75" i="14"/>
  <c r="FP74" i="14"/>
  <c r="FS72" i="14"/>
  <c r="FN71" i="14"/>
  <c r="FQ70" i="14"/>
  <c r="FT69" i="14"/>
  <c r="FO68" i="14"/>
  <c r="FU66" i="14"/>
  <c r="FM66" i="14"/>
  <c r="FP65" i="14"/>
  <c r="FS64" i="14"/>
  <c r="FN63" i="14"/>
  <c r="FQ62" i="14"/>
  <c r="FT61" i="14"/>
  <c r="FO60" i="14"/>
  <c r="FU63" i="14"/>
  <c r="FM63" i="14"/>
  <c r="FP62" i="14"/>
  <c r="FS61" i="14"/>
  <c r="FN60" i="14"/>
  <c r="FQ59" i="14"/>
  <c r="FU60" i="14"/>
  <c r="FM60" i="14"/>
  <c r="FP59" i="14"/>
  <c r="FS58" i="14"/>
  <c r="FQ56" i="14"/>
  <c r="FT55" i="14"/>
  <c r="FU44" i="14"/>
  <c r="FM44" i="14"/>
  <c r="FP43" i="14"/>
  <c r="FS42" i="14"/>
  <c r="FO64" i="14"/>
  <c r="FU62" i="14"/>
  <c r="FM62" i="14"/>
  <c r="FP61" i="14"/>
  <c r="FS60" i="14"/>
  <c r="FN59" i="14"/>
  <c r="FN64" i="14"/>
  <c r="FQ63" i="14"/>
  <c r="FT62" i="14"/>
  <c r="FO61" i="14"/>
  <c r="FU59" i="14"/>
  <c r="FM59" i="14"/>
  <c r="FU64" i="14"/>
  <c r="FM64" i="14"/>
  <c r="FP63" i="14"/>
  <c r="FS62" i="14"/>
  <c r="FN61" i="14"/>
  <c r="FQ60" i="14"/>
  <c r="FT59" i="14"/>
  <c r="FT64" i="14"/>
  <c r="FO63" i="14"/>
  <c r="FU61" i="14"/>
  <c r="FM61" i="14"/>
  <c r="FP60" i="14"/>
  <c r="FS59" i="14"/>
  <c r="FU58" i="14"/>
  <c r="FM58" i="14"/>
  <c r="FS56" i="14"/>
  <c r="FN55" i="14"/>
  <c r="FO44" i="14"/>
  <c r="FU42" i="14"/>
  <c r="FM42" i="14"/>
  <c r="FO40" i="14"/>
  <c r="FU37" i="14"/>
  <c r="FM37" i="14"/>
  <c r="FP36" i="14"/>
  <c r="FS35" i="14"/>
  <c r="FN34" i="14"/>
  <c r="GE79" i="14"/>
  <c r="FZ78" i="14"/>
  <c r="GF76" i="14"/>
  <c r="FX76" i="14"/>
  <c r="GA75" i="14"/>
  <c r="GD74" i="14"/>
  <c r="FY72" i="14"/>
  <c r="GB71" i="14"/>
  <c r="GE70" i="14"/>
  <c r="FZ69" i="14"/>
  <c r="GF67" i="14"/>
  <c r="FX67" i="14"/>
  <c r="GA66" i="14"/>
  <c r="GD65" i="14"/>
  <c r="FY64" i="14"/>
  <c r="GB63" i="14"/>
  <c r="GE62" i="14"/>
  <c r="FZ61" i="14"/>
  <c r="GF59" i="14"/>
  <c r="FX59" i="14"/>
  <c r="GA58" i="14"/>
  <c r="FY56" i="14"/>
  <c r="GB55" i="14"/>
  <c r="GF43" i="14"/>
  <c r="FX43" i="14"/>
  <c r="GA42" i="14"/>
  <c r="GF39" i="14"/>
  <c r="FX39" i="14"/>
  <c r="GA37" i="14"/>
  <c r="GD36" i="14"/>
  <c r="FY35" i="14"/>
  <c r="GB34" i="14"/>
  <c r="FM33" i="14"/>
  <c r="FQ33" i="14"/>
  <c r="FO33" i="14"/>
  <c r="FQ58" i="14"/>
  <c r="FO56" i="14"/>
  <c r="FS44" i="14"/>
  <c r="FN43" i="14"/>
  <c r="FQ42" i="14"/>
  <c r="FS40" i="14"/>
  <c r="FN39" i="14"/>
  <c r="FQ37" i="14"/>
  <c r="FT36" i="14"/>
  <c r="FO35" i="14"/>
  <c r="FP58" i="14"/>
  <c r="FN56" i="14"/>
  <c r="FQ55" i="14"/>
  <c r="FU43" i="14"/>
  <c r="FM43" i="14"/>
  <c r="FP42" i="14"/>
  <c r="FU39" i="14"/>
  <c r="FM39" i="14"/>
  <c r="FP37" i="14"/>
  <c r="FS36" i="14"/>
  <c r="FN35" i="14"/>
  <c r="FQ34" i="14"/>
  <c r="FO58" i="14"/>
  <c r="FU56" i="14"/>
  <c r="FM56" i="14"/>
  <c r="FP55" i="14"/>
  <c r="FQ44" i="14"/>
  <c r="FT43" i="14"/>
  <c r="FO42" i="14"/>
  <c r="FQ40" i="14"/>
  <c r="FT39" i="14"/>
  <c r="FO37" i="14"/>
  <c r="FU35" i="14"/>
  <c r="FM35" i="14"/>
  <c r="FP34" i="14"/>
  <c r="FN58" i="14"/>
  <c r="FT56" i="14"/>
  <c r="FO55" i="14"/>
  <c r="FP44" i="14"/>
  <c r="FS43" i="14"/>
  <c r="FN42" i="14"/>
  <c r="FP40" i="14"/>
  <c r="FS39" i="14"/>
  <c r="FN37" i="14"/>
  <c r="FQ36" i="14"/>
  <c r="FT35" i="14"/>
  <c r="FO34" i="14"/>
  <c r="FT58" i="14"/>
  <c r="FU55" i="14"/>
  <c r="FM55" i="14"/>
  <c r="FN44" i="14"/>
  <c r="FQ43" i="14"/>
  <c r="FT42" i="14"/>
  <c r="FN40" i="14"/>
  <c r="FQ39" i="14"/>
  <c r="FT37" i="14"/>
  <c r="FO36" i="14"/>
  <c r="FU34" i="14"/>
  <c r="FU40" i="14"/>
  <c r="FM40" i="14"/>
  <c r="FP39" i="14"/>
  <c r="FS37" i="14"/>
  <c r="FN36" i="14"/>
  <c r="FQ35" i="14"/>
  <c r="FT34" i="14"/>
  <c r="FP56" i="14"/>
  <c r="FS55" i="14"/>
  <c r="FT44" i="14"/>
  <c r="FO43" i="14"/>
  <c r="FT40" i="14"/>
  <c r="FO39" i="14"/>
  <c r="FU36" i="14"/>
  <c r="FM36" i="14"/>
  <c r="FP35" i="14"/>
  <c r="FS34" i="14"/>
  <c r="FV32" i="91"/>
  <c r="FP32" i="91"/>
  <c r="FC32" i="91"/>
  <c r="FG78" i="91"/>
  <c r="FC76" i="91"/>
  <c r="FE75" i="91"/>
  <c r="FF78" i="91"/>
  <c r="EX78" i="91"/>
  <c r="EZ77" i="91"/>
  <c r="FB76" i="91"/>
  <c r="FD75" i="91"/>
  <c r="FC34" i="91"/>
  <c r="FE33" i="91"/>
  <c r="FU32" i="91"/>
  <c r="FV36" i="91"/>
  <c r="FX35" i="91"/>
  <c r="FZ34" i="91"/>
  <c r="FR34" i="91"/>
  <c r="FT33" i="91"/>
  <c r="FW78" i="91"/>
  <c r="FY77" i="91"/>
  <c r="FW74" i="91"/>
  <c r="FW42" i="91"/>
  <c r="FW38" i="91"/>
  <c r="FG32" i="91"/>
  <c r="EY32" i="91"/>
  <c r="FB78" i="91"/>
  <c r="FD77" i="91"/>
  <c r="FF76" i="91"/>
  <c r="EX76" i="91"/>
  <c r="EZ75" i="91"/>
  <c r="FB74" i="91"/>
  <c r="FF72" i="91"/>
  <c r="EX72" i="91"/>
  <c r="FB70" i="91"/>
  <c r="FD69" i="91"/>
  <c r="FF68" i="91"/>
  <c r="EX68" i="91"/>
  <c r="EZ67" i="91"/>
  <c r="EZ43" i="91"/>
  <c r="FD41" i="91"/>
  <c r="EZ39" i="91"/>
  <c r="FB38" i="91"/>
  <c r="FD36" i="91"/>
  <c r="FF35" i="91"/>
  <c r="EX35" i="91"/>
  <c r="EZ34" i="91"/>
  <c r="FB33" i="91"/>
  <c r="FM32" i="91"/>
  <c r="FP78" i="91"/>
  <c r="FH78" i="91"/>
  <c r="FJ77" i="91"/>
  <c r="FL76" i="91"/>
  <c r="FN75" i="91"/>
  <c r="FP74" i="91"/>
  <c r="FH74" i="91"/>
  <c r="FJ73" i="91"/>
  <c r="FL72" i="91"/>
  <c r="FN71" i="91"/>
  <c r="FP70" i="91"/>
  <c r="FH70" i="91"/>
  <c r="FJ69" i="91"/>
  <c r="FL68" i="91"/>
  <c r="FN67" i="91"/>
  <c r="FN43" i="91"/>
  <c r="FP42" i="91"/>
  <c r="FH42" i="91"/>
  <c r="FJ41" i="91"/>
  <c r="FN39" i="91"/>
  <c r="FP38" i="91"/>
  <c r="FH38" i="91"/>
  <c r="FJ36" i="91"/>
  <c r="FL35" i="91"/>
  <c r="FN34" i="91"/>
  <c r="FP33" i="91"/>
  <c r="FH33" i="91"/>
  <c r="GA32" i="91"/>
  <c r="FS32" i="91"/>
  <c r="FT36" i="91"/>
  <c r="FV35" i="91"/>
  <c r="FX34" i="91"/>
  <c r="FZ33" i="91"/>
  <c r="FR33" i="91"/>
  <c r="FU78" i="91"/>
  <c r="FW77" i="91"/>
  <c r="FY76" i="91"/>
  <c r="GA75" i="91"/>
  <c r="FS75" i="91"/>
  <c r="FU74" i="91"/>
  <c r="FW73" i="91"/>
  <c r="FY72" i="91"/>
  <c r="FF32" i="91"/>
  <c r="FA78" i="91"/>
  <c r="FC77" i="91"/>
  <c r="FE76" i="91"/>
  <c r="FG75" i="91"/>
  <c r="EY75" i="91"/>
  <c r="FA74" i="91"/>
  <c r="FC73" i="91"/>
  <c r="FE72" i="91"/>
  <c r="FG71" i="91"/>
  <c r="EY71" i="91"/>
  <c r="FA70" i="91"/>
  <c r="FC69" i="91"/>
  <c r="FG67" i="91"/>
  <c r="EY67" i="91"/>
  <c r="FG43" i="91"/>
  <c r="EY43" i="91"/>
  <c r="FA42" i="91"/>
  <c r="FC41" i="91"/>
  <c r="FG39" i="91"/>
  <c r="EY39" i="91"/>
  <c r="FA38" i="91"/>
  <c r="FC36" i="91"/>
  <c r="FE35" i="91"/>
  <c r="FG34" i="91"/>
  <c r="EY34" i="91"/>
  <c r="FA33" i="91"/>
  <c r="FL32" i="91"/>
  <c r="FO78" i="91"/>
  <c r="FQ77" i="91"/>
  <c r="FI77" i="91"/>
  <c r="FK76" i="91"/>
  <c r="FM75" i="91"/>
  <c r="FO74" i="91"/>
  <c r="FQ73" i="91"/>
  <c r="FI73" i="91"/>
  <c r="FK72" i="91"/>
  <c r="FM71" i="91"/>
  <c r="FO70" i="91"/>
  <c r="FQ69" i="91"/>
  <c r="FI69" i="91"/>
  <c r="FK68" i="91"/>
  <c r="FM67" i="91"/>
  <c r="FM43" i="91"/>
  <c r="FO42" i="91"/>
  <c r="FQ41" i="91"/>
  <c r="FI41" i="91"/>
  <c r="FM39" i="91"/>
  <c r="FO38" i="91"/>
  <c r="FQ36" i="91"/>
  <c r="FI36" i="91"/>
  <c r="FK35" i="91"/>
  <c r="FM34" i="91"/>
  <c r="FO33" i="91"/>
  <c r="FZ32" i="91"/>
  <c r="GA36" i="91"/>
  <c r="FS36" i="91"/>
  <c r="FU35" i="91"/>
  <c r="FW34" i="91"/>
  <c r="FY33" i="91"/>
  <c r="FT78" i="91"/>
  <c r="FV77" i="91"/>
  <c r="FX76" i="91"/>
  <c r="FZ75" i="91"/>
  <c r="FR75" i="91"/>
  <c r="FT74" i="91"/>
  <c r="FV73" i="91"/>
  <c r="FX72" i="91"/>
  <c r="FE32" i="91"/>
  <c r="EZ78" i="91"/>
  <c r="FB77" i="91"/>
  <c r="FD76" i="91"/>
  <c r="FF75" i="91"/>
  <c r="EX75" i="91"/>
  <c r="EZ74" i="91"/>
  <c r="FB73" i="91"/>
  <c r="FF71" i="91"/>
  <c r="EX71" i="91"/>
  <c r="EZ70" i="91"/>
  <c r="FB69" i="91"/>
  <c r="FD68" i="91"/>
  <c r="FF67" i="91"/>
  <c r="EX67" i="91"/>
  <c r="FF43" i="91"/>
  <c r="EX43" i="91"/>
  <c r="EZ42" i="91"/>
  <c r="FB41" i="91"/>
  <c r="FF39" i="91"/>
  <c r="EX39" i="91"/>
  <c r="EZ38" i="91"/>
  <c r="FB36" i="91"/>
  <c r="FD35" i="91"/>
  <c r="FF34" i="91"/>
  <c r="EX34" i="91"/>
  <c r="EZ33" i="91"/>
  <c r="FK32" i="91"/>
  <c r="FN78" i="91"/>
  <c r="FP77" i="91"/>
  <c r="FH77" i="91"/>
  <c r="FJ76" i="91"/>
  <c r="FL75" i="91"/>
  <c r="FN74" i="91"/>
  <c r="FP73" i="91"/>
  <c r="FH73" i="91"/>
  <c r="FJ72" i="91"/>
  <c r="FL71" i="91"/>
  <c r="FN70" i="91"/>
  <c r="FP69" i="91"/>
  <c r="FH69" i="91"/>
  <c r="FJ68" i="91"/>
  <c r="FL67" i="91"/>
  <c r="FL43" i="91"/>
  <c r="FN42" i="91"/>
  <c r="FP41" i="91"/>
  <c r="FH41" i="91"/>
  <c r="FL39" i="91"/>
  <c r="FN38" i="91"/>
  <c r="FP36" i="91"/>
  <c r="FH36" i="91"/>
  <c r="FJ35" i="91"/>
  <c r="FL34" i="91"/>
  <c r="FN33" i="91"/>
  <c r="FY32" i="91"/>
  <c r="FZ36" i="91"/>
  <c r="FR36" i="91"/>
  <c r="FT35" i="91"/>
  <c r="FV34" i="91"/>
  <c r="FX33" i="91"/>
  <c r="GA78" i="91"/>
  <c r="FS78" i="91"/>
  <c r="FU77" i="91"/>
  <c r="FW76" i="91"/>
  <c r="FY75" i="91"/>
  <c r="GA74" i="91"/>
  <c r="FS74" i="91"/>
  <c r="FU73" i="91"/>
  <c r="FW72" i="91"/>
  <c r="FU69" i="91"/>
  <c r="FS42" i="91"/>
  <c r="FY39" i="91"/>
  <c r="FG74" i="91"/>
  <c r="EY74" i="91"/>
  <c r="FA73" i="91"/>
  <c r="FC72" i="91"/>
  <c r="FE71" i="91"/>
  <c r="FG70" i="91"/>
  <c r="EY70" i="91"/>
  <c r="FA69" i="91"/>
  <c r="FC68" i="91"/>
  <c r="FE67" i="91"/>
  <c r="FE43" i="91"/>
  <c r="FG42" i="91"/>
  <c r="EY42" i="91"/>
  <c r="FA41" i="91"/>
  <c r="FE39" i="91"/>
  <c r="FG38" i="91"/>
  <c r="EY38" i="91"/>
  <c r="FA36" i="91"/>
  <c r="FC35" i="91"/>
  <c r="FE34" i="91"/>
  <c r="FG33" i="91"/>
  <c r="EY33" i="91"/>
  <c r="FH32" i="91"/>
  <c r="FJ32" i="91"/>
  <c r="FM78" i="91"/>
  <c r="FO77" i="91"/>
  <c r="FQ76" i="91"/>
  <c r="FI76" i="91"/>
  <c r="FK75" i="91"/>
  <c r="FM74" i="91"/>
  <c r="FO73" i="91"/>
  <c r="FQ72" i="91"/>
  <c r="FI72" i="91"/>
  <c r="FK71" i="91"/>
  <c r="FM70" i="91"/>
  <c r="FO69" i="91"/>
  <c r="FQ68" i="91"/>
  <c r="FI68" i="91"/>
  <c r="FK67" i="91"/>
  <c r="FK43" i="91"/>
  <c r="FM42" i="91"/>
  <c r="FO41" i="91"/>
  <c r="FK39" i="91"/>
  <c r="FM38" i="91"/>
  <c r="FO36" i="91"/>
  <c r="FQ35" i="91"/>
  <c r="FI35" i="91"/>
  <c r="FK34" i="91"/>
  <c r="FM33" i="91"/>
  <c r="FX32" i="91"/>
  <c r="FZ78" i="91"/>
  <c r="FR78" i="91"/>
  <c r="FT77" i="91"/>
  <c r="FV76" i="91"/>
  <c r="FX75" i="91"/>
  <c r="FZ74" i="91"/>
  <c r="FR74" i="91"/>
  <c r="FT73" i="91"/>
  <c r="FV72" i="91"/>
  <c r="FX43" i="91"/>
  <c r="FZ42" i="91"/>
  <c r="FR42" i="91"/>
  <c r="FT41" i="91"/>
  <c r="FX39" i="91"/>
  <c r="FZ38" i="91"/>
  <c r="FR38" i="91"/>
  <c r="EX74" i="91"/>
  <c r="EZ73" i="91"/>
  <c r="FB72" i="91"/>
  <c r="FD71" i="91"/>
  <c r="FF70" i="91"/>
  <c r="EX70" i="91"/>
  <c r="EZ69" i="91"/>
  <c r="FB68" i="91"/>
  <c r="FD67" i="91"/>
  <c r="FD43" i="91"/>
  <c r="FF42" i="91"/>
  <c r="EX42" i="91"/>
  <c r="EZ41" i="91"/>
  <c r="FD39" i="91"/>
  <c r="FF38" i="91"/>
  <c r="EX38" i="91"/>
  <c r="EZ36" i="91"/>
  <c r="FB35" i="91"/>
  <c r="FF33" i="91"/>
  <c r="EX33" i="91"/>
  <c r="FQ32" i="91"/>
  <c r="FI32" i="91"/>
  <c r="FL78" i="91"/>
  <c r="FN77" i="91"/>
  <c r="FP76" i="91"/>
  <c r="FH76" i="91"/>
  <c r="FJ75" i="91"/>
  <c r="FL74" i="91"/>
  <c r="FN73" i="91"/>
  <c r="FP72" i="91"/>
  <c r="FH72" i="91"/>
  <c r="FJ71" i="91"/>
  <c r="FL70" i="91"/>
  <c r="FN69" i="91"/>
  <c r="FP68" i="91"/>
  <c r="FH68" i="91"/>
  <c r="FJ67" i="91"/>
  <c r="FJ43" i="91"/>
  <c r="FL42" i="91"/>
  <c r="FN41" i="91"/>
  <c r="FJ39" i="91"/>
  <c r="FL38" i="91"/>
  <c r="FN36" i="91"/>
  <c r="FP35" i="91"/>
  <c r="FH35" i="91"/>
  <c r="FJ34" i="91"/>
  <c r="FL33" i="91"/>
  <c r="FW32" i="91"/>
  <c r="FY78" i="91"/>
  <c r="GA77" i="91"/>
  <c r="FS77" i="91"/>
  <c r="FU76" i="91"/>
  <c r="FW75" i="91"/>
  <c r="FY74" i="91"/>
  <c r="GA73" i="91"/>
  <c r="FS73" i="91"/>
  <c r="FU72" i="91"/>
  <c r="FW71" i="91"/>
  <c r="FY70" i="91"/>
  <c r="GA69" i="91"/>
  <c r="FS69" i="91"/>
  <c r="FU68" i="91"/>
  <c r="FW67" i="91"/>
  <c r="FW43" i="91"/>
  <c r="FY42" i="91"/>
  <c r="GA41" i="91"/>
  <c r="FS41" i="91"/>
  <c r="FW39" i="91"/>
  <c r="FY38" i="91"/>
  <c r="FZ77" i="91"/>
  <c r="FR77" i="91"/>
  <c r="FT76" i="91"/>
  <c r="FV75" i="91"/>
  <c r="FX74" i="91"/>
  <c r="FZ73" i="91"/>
  <c r="FR73" i="91"/>
  <c r="FT72" i="91"/>
  <c r="FV71" i="91"/>
  <c r="FZ69" i="91"/>
  <c r="FT68" i="91"/>
  <c r="FV67" i="91"/>
  <c r="FV43" i="91"/>
  <c r="FX42" i="91"/>
  <c r="FZ41" i="91"/>
  <c r="FR41" i="91"/>
  <c r="FV39" i="91"/>
  <c r="FX38" i="91"/>
  <c r="GA76" i="91"/>
  <c r="FS76" i="91"/>
  <c r="FU75" i="91"/>
  <c r="FY73" i="91"/>
  <c r="GA72" i="91"/>
  <c r="FS72" i="91"/>
  <c r="FU71" i="91"/>
  <c r="FW70" i="91"/>
  <c r="FY69" i="91"/>
  <c r="GA68" i="91"/>
  <c r="FU67" i="91"/>
  <c r="FU43" i="91"/>
  <c r="FY41" i="91"/>
  <c r="FU39" i="91"/>
  <c r="FV70" i="91"/>
  <c r="FX69" i="91"/>
  <c r="FZ68" i="91"/>
  <c r="FR68" i="91"/>
  <c r="FT67" i="91"/>
  <c r="FT43" i="91"/>
  <c r="FV42" i="91"/>
  <c r="FX41" i="91"/>
  <c r="FT39" i="91"/>
  <c r="FV38" i="91"/>
  <c r="GA71" i="91"/>
  <c r="FS71" i="91"/>
  <c r="FU70" i="91"/>
  <c r="FW69" i="91"/>
  <c r="FY68" i="91"/>
  <c r="GA67" i="91"/>
  <c r="FS67" i="91"/>
  <c r="GA43" i="91"/>
  <c r="FS43" i="91"/>
  <c r="FU42" i="91"/>
  <c r="FW41" i="91"/>
  <c r="GA39" i="91"/>
  <c r="FS39" i="91"/>
  <c r="FU38" i="91"/>
  <c r="FZ71" i="91"/>
  <c r="FR71" i="91"/>
  <c r="FT70" i="91"/>
  <c r="FV69" i="91"/>
  <c r="FX68" i="91"/>
  <c r="FZ67" i="91"/>
  <c r="FR67" i="91"/>
  <c r="FZ43" i="91"/>
  <c r="FR43" i="91"/>
  <c r="FT42" i="91"/>
  <c r="FV41" i="91"/>
  <c r="FZ39" i="91"/>
  <c r="FR39" i="91"/>
  <c r="FT38" i="91"/>
  <c r="FY71" i="91"/>
  <c r="FS70" i="91"/>
  <c r="FW68" i="91"/>
  <c r="FY67" i="91"/>
  <c r="FY43" i="91"/>
  <c r="GA42" i="91"/>
  <c r="FS38" i="91"/>
  <c r="I35" i="170"/>
  <c r="J35" i="170"/>
  <c r="K35" i="170"/>
  <c r="I36" i="170"/>
  <c r="J36" i="170"/>
  <c r="K36" i="170"/>
  <c r="I37" i="170"/>
  <c r="J37" i="170"/>
  <c r="K37" i="170"/>
  <c r="I38" i="170"/>
  <c r="J38" i="170"/>
  <c r="K38" i="170"/>
  <c r="AA36" i="169"/>
  <c r="AB36" i="169"/>
  <c r="AC36" i="169"/>
  <c r="AD36" i="169"/>
  <c r="AE36" i="169"/>
  <c r="AF36" i="169"/>
  <c r="AG36" i="169"/>
  <c r="AH36" i="169"/>
  <c r="AI36" i="169"/>
  <c r="AJ36" i="169"/>
  <c r="AK36" i="169"/>
  <c r="AL36" i="169"/>
  <c r="AA37" i="169"/>
  <c r="AB37" i="169"/>
  <c r="AC37" i="169"/>
  <c r="AD37" i="169"/>
  <c r="AE37" i="169"/>
  <c r="AF37" i="169"/>
  <c r="AG37" i="169"/>
  <c r="AH37" i="169"/>
  <c r="AI37" i="169"/>
  <c r="AJ37" i="169"/>
  <c r="AK37" i="169"/>
  <c r="AL37" i="169"/>
  <c r="AA38" i="169"/>
  <c r="AB38" i="169"/>
  <c r="AC38" i="169"/>
  <c r="AD38" i="169"/>
  <c r="AE38" i="169"/>
  <c r="AF38" i="169"/>
  <c r="AG38" i="169"/>
  <c r="AH38" i="169"/>
  <c r="AI38" i="169"/>
  <c r="AJ38" i="169"/>
  <c r="AK38" i="169"/>
  <c r="AL38" i="169"/>
  <c r="AA39" i="169"/>
  <c r="AB39" i="169"/>
  <c r="AC39" i="169"/>
  <c r="AD39" i="169"/>
  <c r="AE39" i="169"/>
  <c r="AF39" i="169"/>
  <c r="AG39" i="169"/>
  <c r="AH39" i="169"/>
  <c r="AI39" i="169"/>
  <c r="AJ39" i="169"/>
  <c r="AK39" i="169"/>
  <c r="AL39" i="169"/>
  <c r="E35" i="167"/>
  <c r="E36" i="167"/>
  <c r="E37" i="167"/>
  <c r="E38" i="167"/>
  <c r="O35" i="168"/>
  <c r="P35" i="168"/>
  <c r="Q35" i="168"/>
  <c r="R35" i="168"/>
  <c r="S35" i="168"/>
  <c r="T35" i="168"/>
  <c r="O36" i="168"/>
  <c r="P36" i="168"/>
  <c r="Q36" i="168"/>
  <c r="R36" i="168"/>
  <c r="S36" i="168"/>
  <c r="T36" i="168"/>
  <c r="O37" i="168"/>
  <c r="P37" i="168"/>
  <c r="Q37" i="168"/>
  <c r="R37" i="168"/>
  <c r="S37" i="168"/>
  <c r="T37" i="168"/>
  <c r="O38" i="168"/>
  <c r="P38" i="168"/>
  <c r="Q38" i="168"/>
  <c r="R38" i="168"/>
  <c r="S38" i="168"/>
  <c r="T38" i="168"/>
  <c r="K35" i="160"/>
  <c r="L35" i="160"/>
  <c r="M35" i="160"/>
  <c r="N35" i="160"/>
  <c r="K36" i="160"/>
  <c r="L36" i="160"/>
  <c r="M36" i="160"/>
  <c r="N36" i="160"/>
  <c r="K37" i="160"/>
  <c r="L37" i="160"/>
  <c r="M37" i="160"/>
  <c r="K38" i="160"/>
  <c r="L38" i="160"/>
  <c r="M38" i="160"/>
  <c r="N38" i="160"/>
  <c r="X12" i="80" l="1"/>
  <c r="AZ44" i="58" l="1"/>
  <c r="BA44" i="58"/>
  <c r="BB44" i="58"/>
  <c r="BC44" i="58"/>
  <c r="BD44" i="58"/>
  <c r="BE44" i="58"/>
  <c r="BF44" i="58"/>
  <c r="BG44" i="58"/>
  <c r="BH44" i="58"/>
  <c r="BI44" i="58"/>
  <c r="BJ44" i="58"/>
  <c r="BK44" i="58"/>
  <c r="AZ39" i="58"/>
  <c r="BA39" i="58"/>
  <c r="BB39" i="58"/>
  <c r="BC39" i="58"/>
  <c r="BD39" i="58"/>
  <c r="BE39" i="58"/>
  <c r="BF39" i="58"/>
  <c r="BG39" i="58"/>
  <c r="BH39" i="58"/>
  <c r="BI39" i="58"/>
  <c r="BJ39" i="58"/>
  <c r="BK39" i="58"/>
  <c r="AZ40" i="58"/>
  <c r="BA40" i="58"/>
  <c r="BB40" i="58"/>
  <c r="BC40" i="58"/>
  <c r="BD40" i="58"/>
  <c r="BE40" i="58"/>
  <c r="BF40" i="58"/>
  <c r="BG40" i="58"/>
  <c r="BH40" i="58"/>
  <c r="BI40" i="58"/>
  <c r="BJ40" i="58"/>
  <c r="BK40" i="58"/>
  <c r="AZ41" i="58"/>
  <c r="BA41" i="58"/>
  <c r="BB41" i="58"/>
  <c r="BC41" i="58"/>
  <c r="BD41" i="58"/>
  <c r="BE41" i="58"/>
  <c r="BF41" i="58"/>
  <c r="BG41" i="58"/>
  <c r="BH41" i="58"/>
  <c r="BI41" i="58"/>
  <c r="BK41" i="58"/>
  <c r="AZ57" i="58"/>
  <c r="BA57" i="58"/>
  <c r="BB57" i="58"/>
  <c r="BC57" i="58"/>
  <c r="BD57" i="58"/>
  <c r="BE57" i="58"/>
  <c r="BF57" i="58"/>
  <c r="BG57" i="58"/>
  <c r="BH57" i="58"/>
  <c r="BI57" i="58"/>
  <c r="BJ57" i="58"/>
  <c r="BK57" i="58"/>
  <c r="AZ58" i="58"/>
  <c r="BA58" i="58"/>
  <c r="BB58" i="58"/>
  <c r="BC58" i="58"/>
  <c r="BD58" i="58"/>
  <c r="BE58" i="58"/>
  <c r="BF58" i="58"/>
  <c r="BG58" i="58"/>
  <c r="BH58" i="58"/>
  <c r="BI58" i="58"/>
  <c r="BJ58" i="58"/>
  <c r="BK58" i="58"/>
  <c r="BK56" i="58"/>
  <c r="BJ56" i="58"/>
  <c r="BI56" i="58"/>
  <c r="BH56" i="58"/>
  <c r="BG56" i="58"/>
  <c r="BF56" i="58"/>
  <c r="BE56" i="58"/>
  <c r="BD56" i="58"/>
  <c r="BC56" i="58"/>
  <c r="BB56" i="58"/>
  <c r="BA56" i="58"/>
  <c r="AZ56" i="58"/>
  <c r="BK50" i="58"/>
  <c r="BJ50" i="58"/>
  <c r="BI50" i="58"/>
  <c r="BH50" i="58"/>
  <c r="BG50" i="58"/>
  <c r="BF50" i="58"/>
  <c r="BE50" i="58"/>
  <c r="BD50" i="58"/>
  <c r="BC50" i="58"/>
  <c r="BB50" i="58"/>
  <c r="BA50" i="58"/>
  <c r="AZ50" i="58"/>
  <c r="BK48" i="58"/>
  <c r="BJ48" i="58"/>
  <c r="BI48" i="58"/>
  <c r="BH48" i="58"/>
  <c r="BG48" i="58"/>
  <c r="BF48" i="58"/>
  <c r="BE48" i="58"/>
  <c r="BD48" i="58"/>
  <c r="BC48" i="58"/>
  <c r="BB48" i="58"/>
  <c r="BA48" i="58"/>
  <c r="AZ48" i="58"/>
  <c r="BK47" i="58"/>
  <c r="BJ47" i="58"/>
  <c r="BI47" i="58"/>
  <c r="BH47" i="58"/>
  <c r="BG47" i="58"/>
  <c r="BF47" i="58"/>
  <c r="BE47" i="58"/>
  <c r="BD47" i="58"/>
  <c r="BC47" i="58"/>
  <c r="BB47" i="58"/>
  <c r="BA47" i="58"/>
  <c r="AZ47" i="58"/>
  <c r="BK46" i="58"/>
  <c r="BJ46" i="58"/>
  <c r="BI46" i="58"/>
  <c r="BH46" i="58"/>
  <c r="BG46" i="58"/>
  <c r="BF46" i="58"/>
  <c r="BE46" i="58"/>
  <c r="BD46" i="58"/>
  <c r="BC46" i="58"/>
  <c r="BB46" i="58"/>
  <c r="BA46" i="58"/>
  <c r="AZ46" i="58"/>
  <c r="BK43" i="58"/>
  <c r="BJ43" i="58"/>
  <c r="BI43" i="58"/>
  <c r="BH43" i="58"/>
  <c r="BG43" i="58"/>
  <c r="BF43" i="58"/>
  <c r="BE43" i="58"/>
  <c r="BD43" i="58"/>
  <c r="BC43" i="58"/>
  <c r="BB43" i="58"/>
  <c r="BA43" i="58"/>
  <c r="AZ43" i="58"/>
  <c r="BK38" i="58"/>
  <c r="BJ38" i="58"/>
  <c r="BI38" i="58"/>
  <c r="BH38" i="58"/>
  <c r="BG38" i="58"/>
  <c r="BF38" i="58"/>
  <c r="BE38" i="58"/>
  <c r="BD38" i="58"/>
  <c r="AM39" i="58"/>
  <c r="AN39" i="58"/>
  <c r="AO39" i="58"/>
  <c r="AP39" i="58"/>
  <c r="AQ39" i="58"/>
  <c r="AR39" i="58"/>
  <c r="AS39" i="58"/>
  <c r="AT39" i="58"/>
  <c r="AU39" i="58"/>
  <c r="AV39" i="58"/>
  <c r="AW39" i="58"/>
  <c r="AX39" i="58"/>
  <c r="AM40" i="58"/>
  <c r="AN40" i="58"/>
  <c r="AO40" i="58"/>
  <c r="AP40" i="58"/>
  <c r="AQ40" i="58"/>
  <c r="AR40" i="58"/>
  <c r="AS40" i="58"/>
  <c r="AT40" i="58"/>
  <c r="AU40" i="58"/>
  <c r="AV40" i="58"/>
  <c r="AW40" i="58"/>
  <c r="AX40" i="58"/>
  <c r="AM41" i="58"/>
  <c r="AN41" i="58"/>
  <c r="AO41" i="58"/>
  <c r="AP41" i="58"/>
  <c r="AQ41" i="58"/>
  <c r="AR41" i="58"/>
  <c r="AS41" i="58"/>
  <c r="AT41" i="58"/>
  <c r="AU41" i="58"/>
  <c r="AV41" i="58"/>
  <c r="AW41" i="58"/>
  <c r="AX41" i="58"/>
  <c r="AM57" i="58"/>
  <c r="AN57" i="58"/>
  <c r="AO57" i="58"/>
  <c r="AP57" i="58"/>
  <c r="AQ57" i="58"/>
  <c r="AR57" i="58"/>
  <c r="AS57" i="58"/>
  <c r="AT57" i="58"/>
  <c r="AU57" i="58"/>
  <c r="AV57" i="58"/>
  <c r="AW57" i="58"/>
  <c r="AX57" i="58"/>
  <c r="AM58" i="58"/>
  <c r="AN58" i="58"/>
  <c r="AO58" i="58"/>
  <c r="AP58" i="58"/>
  <c r="AQ58" i="58"/>
  <c r="AR58" i="58"/>
  <c r="AS58" i="58"/>
  <c r="AT58" i="58"/>
  <c r="AU58" i="58"/>
  <c r="AV58" i="58"/>
  <c r="AW58" i="58"/>
  <c r="AX58" i="58"/>
  <c r="AX56" i="58"/>
  <c r="AW56" i="58"/>
  <c r="AV56" i="58"/>
  <c r="AU56" i="58"/>
  <c r="AT56" i="58"/>
  <c r="AS56" i="58"/>
  <c r="AR56" i="58"/>
  <c r="AQ56" i="58"/>
  <c r="AP56" i="58"/>
  <c r="AO56" i="58"/>
  <c r="AN56" i="58"/>
  <c r="AM56" i="58"/>
  <c r="AX50" i="58"/>
  <c r="AW50" i="58"/>
  <c r="AV50" i="58"/>
  <c r="AU50" i="58"/>
  <c r="AT50" i="58"/>
  <c r="AS50" i="58"/>
  <c r="AR50" i="58"/>
  <c r="AQ50" i="58"/>
  <c r="AP50" i="58"/>
  <c r="AO50" i="58"/>
  <c r="AN50" i="58"/>
  <c r="AM50" i="58"/>
  <c r="AX48" i="58"/>
  <c r="AW48" i="58"/>
  <c r="AV48" i="58"/>
  <c r="AU48" i="58"/>
  <c r="AT48" i="58"/>
  <c r="AS48" i="58"/>
  <c r="AR48" i="58"/>
  <c r="AQ48" i="58"/>
  <c r="AP48" i="58"/>
  <c r="AO48" i="58"/>
  <c r="AN48" i="58"/>
  <c r="AM48" i="58"/>
  <c r="AX47" i="58"/>
  <c r="AW47" i="58"/>
  <c r="AV47" i="58"/>
  <c r="AU47" i="58"/>
  <c r="AT47" i="58"/>
  <c r="AS47" i="58"/>
  <c r="AR47" i="58"/>
  <c r="AQ47" i="58"/>
  <c r="AP47" i="58"/>
  <c r="AO47" i="58"/>
  <c r="AN47" i="58"/>
  <c r="AM47" i="58"/>
  <c r="AX46" i="58"/>
  <c r="AW46" i="58"/>
  <c r="AV46" i="58"/>
  <c r="AU46" i="58"/>
  <c r="AT46" i="58"/>
  <c r="AS46" i="58"/>
  <c r="AR46" i="58"/>
  <c r="AQ46" i="58"/>
  <c r="AP46" i="58"/>
  <c r="AO46" i="58"/>
  <c r="AN46" i="58"/>
  <c r="AM46" i="58"/>
  <c r="AX44" i="58"/>
  <c r="AW44" i="58"/>
  <c r="AV44" i="58"/>
  <c r="AU44" i="58"/>
  <c r="AT44" i="58"/>
  <c r="AS44" i="58"/>
  <c r="AR44" i="58"/>
  <c r="AQ44" i="58"/>
  <c r="AP44" i="58"/>
  <c r="AO44" i="58"/>
  <c r="AN44" i="58"/>
  <c r="AM44" i="58"/>
  <c r="AX43" i="58"/>
  <c r="AW43" i="58"/>
  <c r="AV43" i="58"/>
  <c r="AU43" i="58"/>
  <c r="AT43" i="58"/>
  <c r="AS43" i="58"/>
  <c r="AR43" i="58"/>
  <c r="AQ43" i="58"/>
  <c r="AP43" i="58"/>
  <c r="AO43" i="58"/>
  <c r="AN43" i="58"/>
  <c r="AM43" i="58"/>
  <c r="AU38" i="58"/>
  <c r="AX38" i="58"/>
  <c r="AW38" i="58"/>
  <c r="AV38" i="58"/>
  <c r="AT38" i="58"/>
  <c r="AS38" i="58"/>
  <c r="AR38" i="58"/>
  <c r="AQ38" i="58"/>
  <c r="AP38" i="58"/>
  <c r="AO38" i="58"/>
  <c r="AN38" i="58"/>
  <c r="AM38" i="58"/>
  <c r="BC38" i="58"/>
  <c r="BB38" i="58"/>
  <c r="BA38" i="58"/>
  <c r="AZ38" i="58"/>
  <c r="AB22" i="58"/>
  <c r="AB23" i="58"/>
  <c r="AB24" i="58"/>
  <c r="AB25" i="58"/>
  <c r="AB26" i="58"/>
  <c r="AB27" i="58"/>
  <c r="AB28" i="58"/>
  <c r="U13" i="58"/>
  <c r="V13" i="58"/>
  <c r="W13" i="58"/>
  <c r="X13" i="58"/>
  <c r="Y13" i="58"/>
  <c r="Z13" i="58"/>
  <c r="U22" i="58"/>
  <c r="V22" i="58"/>
  <c r="W22" i="58"/>
  <c r="X22" i="58"/>
  <c r="Y22" i="58"/>
  <c r="Z22" i="58"/>
  <c r="AC22" i="58"/>
  <c r="AD22" i="58"/>
  <c r="AE22" i="58"/>
  <c r="AF22" i="58"/>
  <c r="AG22" i="58"/>
  <c r="U23" i="58"/>
  <c r="V23" i="58"/>
  <c r="W23" i="58"/>
  <c r="X23" i="58"/>
  <c r="Y23" i="58"/>
  <c r="Z23" i="58"/>
  <c r="AC23" i="58"/>
  <c r="AD23" i="58"/>
  <c r="AE23" i="58"/>
  <c r="AF23" i="58"/>
  <c r="AG23" i="58"/>
  <c r="U24" i="58"/>
  <c r="V24" i="58"/>
  <c r="W24" i="58"/>
  <c r="X24" i="58"/>
  <c r="Y24" i="58"/>
  <c r="Z24" i="58"/>
  <c r="AC24" i="58"/>
  <c r="AD24" i="58"/>
  <c r="AE24" i="58"/>
  <c r="AF24" i="58"/>
  <c r="AG24" i="58"/>
  <c r="U25" i="58"/>
  <c r="V25" i="58"/>
  <c r="W25" i="58"/>
  <c r="X25" i="58"/>
  <c r="Y25" i="58"/>
  <c r="Z25" i="58"/>
  <c r="AC25" i="58"/>
  <c r="AD25" i="58"/>
  <c r="AE25" i="58"/>
  <c r="AF25" i="58"/>
  <c r="AG25" i="58"/>
  <c r="U26" i="58"/>
  <c r="V26" i="58"/>
  <c r="W26" i="58"/>
  <c r="X26" i="58"/>
  <c r="Y26" i="58"/>
  <c r="Z26" i="58"/>
  <c r="AC26" i="58"/>
  <c r="AD26" i="58"/>
  <c r="AE26" i="58"/>
  <c r="AF26" i="58"/>
  <c r="AG26" i="58"/>
  <c r="U27" i="58"/>
  <c r="V27" i="58"/>
  <c r="W27" i="58"/>
  <c r="X27" i="58"/>
  <c r="Y27" i="58"/>
  <c r="Z27" i="58"/>
  <c r="AC27" i="58"/>
  <c r="AD27" i="58"/>
  <c r="AE27" i="58"/>
  <c r="AF27" i="58"/>
  <c r="AG27" i="58"/>
  <c r="U28" i="58"/>
  <c r="V28" i="58"/>
  <c r="W28" i="58"/>
  <c r="X28" i="58"/>
  <c r="Y28" i="58"/>
  <c r="AC28" i="58"/>
  <c r="AD28" i="58"/>
  <c r="AE28" i="58"/>
  <c r="AF28" i="58"/>
  <c r="AG28" i="58"/>
  <c r="AG21" i="58"/>
  <c r="AF21" i="58"/>
  <c r="AE21" i="58"/>
  <c r="AD21" i="58"/>
  <c r="AC21" i="58"/>
  <c r="Z21" i="58"/>
  <c r="Y21" i="58"/>
  <c r="X21" i="58"/>
  <c r="W21" i="58"/>
  <c r="V21" i="58"/>
  <c r="U21" i="58"/>
  <c r="AG12" i="58"/>
  <c r="AF12" i="58"/>
  <c r="AE12" i="58"/>
  <c r="AD12" i="58"/>
  <c r="AC12" i="58"/>
  <c r="Z12" i="58"/>
  <c r="Y12" i="58"/>
  <c r="X12" i="58"/>
  <c r="W12" i="58"/>
  <c r="V12" i="58"/>
  <c r="T31" i="168" l="1"/>
  <c r="T24" i="168"/>
  <c r="E12" i="167" l="1"/>
  <c r="AA46" i="169"/>
  <c r="AB46" i="169"/>
  <c r="AC46" i="169"/>
  <c r="AD46" i="169"/>
  <c r="AE46" i="169"/>
  <c r="AF46" i="169"/>
  <c r="AG46" i="169"/>
  <c r="AH46" i="169"/>
  <c r="AI46" i="169"/>
  <c r="AJ46" i="169"/>
  <c r="AK46" i="169"/>
  <c r="AL46" i="169"/>
  <c r="AA47" i="169"/>
  <c r="AB47" i="169"/>
  <c r="AC47" i="169"/>
  <c r="AD47" i="169"/>
  <c r="AE47" i="169"/>
  <c r="AF47" i="169"/>
  <c r="AG47" i="169"/>
  <c r="AH47" i="169"/>
  <c r="AI47" i="169"/>
  <c r="AJ47" i="169"/>
  <c r="AK47" i="169"/>
  <c r="AL47" i="169"/>
  <c r="AA48" i="169"/>
  <c r="AB48" i="169"/>
  <c r="AC48" i="169"/>
  <c r="AD48" i="169"/>
  <c r="AE48" i="169"/>
  <c r="AF48" i="169"/>
  <c r="AG48" i="169"/>
  <c r="AH48" i="169"/>
  <c r="AI48" i="169"/>
  <c r="AJ48" i="169"/>
  <c r="AK48" i="169"/>
  <c r="AL48" i="169"/>
  <c r="AA49" i="169"/>
  <c r="AB49" i="169"/>
  <c r="AC49" i="169"/>
  <c r="AD49" i="169"/>
  <c r="AE49" i="169"/>
  <c r="AF49" i="169"/>
  <c r="AG49" i="169"/>
  <c r="AH49" i="169"/>
  <c r="AI49" i="169"/>
  <c r="AJ49" i="169"/>
  <c r="AK49" i="169"/>
  <c r="AL49" i="169"/>
  <c r="AA50" i="169"/>
  <c r="AB50" i="169"/>
  <c r="AC50" i="169"/>
  <c r="AD50" i="169"/>
  <c r="AE50" i="169"/>
  <c r="AF50" i="169"/>
  <c r="AG50" i="169"/>
  <c r="AH50" i="169"/>
  <c r="AI50" i="169"/>
  <c r="AJ50" i="169"/>
  <c r="AK50" i="169"/>
  <c r="AL50" i="169"/>
  <c r="AA51" i="169"/>
  <c r="AB51" i="169"/>
  <c r="AC51" i="169"/>
  <c r="AD51" i="169"/>
  <c r="AE51" i="169"/>
  <c r="AF51" i="169"/>
  <c r="AG51" i="169"/>
  <c r="AH51" i="169"/>
  <c r="AI51" i="169"/>
  <c r="AJ51" i="169"/>
  <c r="AK51" i="169"/>
  <c r="AL51" i="169"/>
  <c r="AA52" i="169"/>
  <c r="AB52" i="169"/>
  <c r="AC52" i="169"/>
  <c r="AD52" i="169"/>
  <c r="AE52" i="169"/>
  <c r="AF52" i="169"/>
  <c r="AG52" i="169"/>
  <c r="AH52" i="169"/>
  <c r="AI52" i="169"/>
  <c r="AJ52" i="169"/>
  <c r="AK52" i="169"/>
  <c r="AL52" i="169"/>
  <c r="AA53" i="169"/>
  <c r="AB53" i="169"/>
  <c r="AC53" i="169"/>
  <c r="AD53" i="169"/>
  <c r="AE53" i="169"/>
  <c r="AF53" i="169"/>
  <c r="AG53" i="169"/>
  <c r="AH53" i="169"/>
  <c r="AI53" i="169"/>
  <c r="AJ53" i="169"/>
  <c r="AK53" i="169"/>
  <c r="AL53" i="169"/>
  <c r="AA54" i="169"/>
  <c r="AB54" i="169"/>
  <c r="AC54" i="169"/>
  <c r="AD54" i="169"/>
  <c r="AE54" i="169"/>
  <c r="AF54" i="169"/>
  <c r="AG54" i="169"/>
  <c r="AH54" i="169"/>
  <c r="AI54" i="169"/>
  <c r="AJ54" i="169"/>
  <c r="AK54" i="169"/>
  <c r="AL54" i="169"/>
  <c r="AA55" i="169"/>
  <c r="AB55" i="169"/>
  <c r="AC55" i="169"/>
  <c r="AD55" i="169"/>
  <c r="AE55" i="169"/>
  <c r="AF55" i="169"/>
  <c r="AG55" i="169"/>
  <c r="AH55" i="169"/>
  <c r="AI55" i="169"/>
  <c r="AJ55" i="169"/>
  <c r="AK55" i="169"/>
  <c r="AL55" i="169"/>
  <c r="AA56" i="169"/>
  <c r="AB56" i="169"/>
  <c r="AC56" i="169"/>
  <c r="AD56" i="169"/>
  <c r="AE56" i="169"/>
  <c r="AF56" i="169"/>
  <c r="AG56" i="169"/>
  <c r="AH56" i="169"/>
  <c r="AI56" i="169"/>
  <c r="AJ56" i="169"/>
  <c r="AK56" i="169"/>
  <c r="AL56" i="169"/>
  <c r="AA57" i="169"/>
  <c r="AB57" i="169"/>
  <c r="AC57" i="169"/>
  <c r="AD57" i="169"/>
  <c r="AE57" i="169"/>
  <c r="AF57" i="169"/>
  <c r="AG57" i="169"/>
  <c r="AH57" i="169"/>
  <c r="AI57" i="169"/>
  <c r="AJ57" i="169"/>
  <c r="AK57" i="169"/>
  <c r="AL57" i="169"/>
  <c r="AA58" i="169"/>
  <c r="AB58" i="169"/>
  <c r="AC58" i="169"/>
  <c r="AD58" i="169"/>
  <c r="AE58" i="169"/>
  <c r="AF58" i="169"/>
  <c r="AG58" i="169"/>
  <c r="AH58" i="169"/>
  <c r="AI58" i="169"/>
  <c r="AJ58" i="169"/>
  <c r="AK58" i="169"/>
  <c r="AL58" i="169"/>
  <c r="AA59" i="169"/>
  <c r="AB59" i="169"/>
  <c r="AC59" i="169"/>
  <c r="AD59" i="169"/>
  <c r="AE59" i="169"/>
  <c r="AF59" i="169"/>
  <c r="AG59" i="169"/>
  <c r="AH59" i="169"/>
  <c r="AI59" i="169"/>
  <c r="AJ59" i="169"/>
  <c r="AK59" i="169"/>
  <c r="AL59" i="169"/>
  <c r="AA60" i="169"/>
  <c r="AB60" i="169"/>
  <c r="AC60" i="169"/>
  <c r="AD60" i="169"/>
  <c r="AE60" i="169"/>
  <c r="AF60" i="169"/>
  <c r="AG60" i="169"/>
  <c r="AH60" i="169"/>
  <c r="AI60" i="169"/>
  <c r="AJ60" i="169"/>
  <c r="AK60" i="169"/>
  <c r="AL60" i="169"/>
  <c r="AA61" i="169"/>
  <c r="AB61" i="169"/>
  <c r="AC61" i="169"/>
  <c r="AD61" i="169"/>
  <c r="AE61" i="169"/>
  <c r="AF61" i="169"/>
  <c r="AG61" i="169"/>
  <c r="AH61" i="169"/>
  <c r="AI61" i="169"/>
  <c r="AJ61" i="169"/>
  <c r="AK61" i="169"/>
  <c r="AL61" i="169"/>
  <c r="AA62" i="169"/>
  <c r="AB62" i="169"/>
  <c r="AC62" i="169"/>
  <c r="AD62" i="169"/>
  <c r="AE62" i="169"/>
  <c r="AF62" i="169"/>
  <c r="AG62" i="169"/>
  <c r="AH62" i="169"/>
  <c r="AI62" i="169"/>
  <c r="AJ62" i="169"/>
  <c r="AK62" i="169"/>
  <c r="AL62" i="169"/>
  <c r="AA63" i="169"/>
  <c r="AB63" i="169"/>
  <c r="AC63" i="169"/>
  <c r="AD63" i="169"/>
  <c r="AE63" i="169"/>
  <c r="AF63" i="169"/>
  <c r="AG63" i="169"/>
  <c r="AH63" i="169"/>
  <c r="AI63" i="169"/>
  <c r="AJ63" i="169"/>
  <c r="AK63" i="169"/>
  <c r="AL63" i="169"/>
  <c r="AL45" i="169"/>
  <c r="AK45" i="169"/>
  <c r="AJ45" i="169"/>
  <c r="AI45" i="169"/>
  <c r="AH45" i="169"/>
  <c r="AG45" i="169"/>
  <c r="AF45" i="169"/>
  <c r="AE45" i="169"/>
  <c r="AD45" i="169"/>
  <c r="AC45" i="169"/>
  <c r="AB45" i="169"/>
  <c r="AA45" i="169"/>
  <c r="AL43" i="169"/>
  <c r="AK43" i="169"/>
  <c r="AJ43" i="169"/>
  <c r="AI43" i="169"/>
  <c r="AH43" i="169"/>
  <c r="AG43" i="169"/>
  <c r="AF43" i="169"/>
  <c r="AE43" i="169"/>
  <c r="AD43" i="169"/>
  <c r="AC43" i="169"/>
  <c r="AB43" i="169"/>
  <c r="AA43" i="169"/>
  <c r="AL42" i="169"/>
  <c r="AK42" i="169"/>
  <c r="AJ42" i="169"/>
  <c r="AI42" i="169"/>
  <c r="AH42" i="169"/>
  <c r="AG42" i="169"/>
  <c r="AF42" i="169"/>
  <c r="AE42" i="169"/>
  <c r="AD42" i="169"/>
  <c r="AC42" i="169"/>
  <c r="AB42" i="169"/>
  <c r="AA42" i="169"/>
  <c r="AL41" i="169"/>
  <c r="AK41" i="169"/>
  <c r="AJ41" i="169"/>
  <c r="AI41" i="169"/>
  <c r="AH41" i="169"/>
  <c r="AG41" i="169"/>
  <c r="AF41" i="169"/>
  <c r="AE41" i="169"/>
  <c r="AD41" i="169"/>
  <c r="AC41" i="169"/>
  <c r="AB41" i="169"/>
  <c r="AA41" i="169"/>
  <c r="AL35" i="169"/>
  <c r="AK35" i="169"/>
  <c r="AJ35" i="169"/>
  <c r="AI35" i="169"/>
  <c r="AH35" i="169"/>
  <c r="AG35" i="169"/>
  <c r="AF35" i="169"/>
  <c r="AE35" i="169"/>
  <c r="AD35" i="169"/>
  <c r="AC35" i="169"/>
  <c r="AB35" i="169"/>
  <c r="AA35" i="169"/>
  <c r="AL33" i="169"/>
  <c r="AK33" i="169"/>
  <c r="AJ33" i="169"/>
  <c r="AI33" i="169"/>
  <c r="AH33" i="169"/>
  <c r="AG33" i="169"/>
  <c r="AF33" i="169"/>
  <c r="AE33" i="169"/>
  <c r="AD33" i="169"/>
  <c r="AC33" i="169"/>
  <c r="AB33" i="169"/>
  <c r="AA33" i="169"/>
  <c r="AL32" i="169"/>
  <c r="AK32" i="169"/>
  <c r="AJ32" i="169"/>
  <c r="AI32" i="169"/>
  <c r="AH32" i="169"/>
  <c r="AG32" i="169"/>
  <c r="AF32" i="169"/>
  <c r="AE32" i="169"/>
  <c r="AD32" i="169"/>
  <c r="AC32" i="169"/>
  <c r="AB32" i="169"/>
  <c r="AA32" i="169"/>
  <c r="AL31" i="169"/>
  <c r="AK31" i="169"/>
  <c r="AJ31" i="169"/>
  <c r="AI31" i="169"/>
  <c r="AH31" i="169"/>
  <c r="AG31" i="169"/>
  <c r="AF31" i="169"/>
  <c r="AE31" i="169"/>
  <c r="AD31" i="169"/>
  <c r="AC31" i="169"/>
  <c r="AB31" i="169"/>
  <c r="AA31" i="169"/>
  <c r="AL29" i="169"/>
  <c r="AK29" i="169"/>
  <c r="AJ29" i="169"/>
  <c r="AI29" i="169"/>
  <c r="AH29" i="169"/>
  <c r="AG29" i="169"/>
  <c r="AF29" i="169"/>
  <c r="AE29" i="169"/>
  <c r="AD29" i="169"/>
  <c r="AC29" i="169"/>
  <c r="AB29" i="169"/>
  <c r="AA29" i="169"/>
  <c r="AL28" i="169"/>
  <c r="AK28" i="169"/>
  <c r="AJ28" i="169"/>
  <c r="AI28" i="169"/>
  <c r="AH28" i="169"/>
  <c r="AG28" i="169"/>
  <c r="AF28" i="169"/>
  <c r="AE28" i="169"/>
  <c r="AD28" i="169"/>
  <c r="AC28" i="169"/>
  <c r="AB28" i="169"/>
  <c r="AA28" i="169"/>
  <c r="AA24" i="169"/>
  <c r="AB24" i="169"/>
  <c r="AC24" i="169"/>
  <c r="AD24" i="169"/>
  <c r="AE24" i="169"/>
  <c r="AF24" i="169"/>
  <c r="AG24" i="169"/>
  <c r="AH24" i="169"/>
  <c r="AI24" i="169"/>
  <c r="AJ24" i="169"/>
  <c r="AK24" i="169"/>
  <c r="AL24" i="169"/>
  <c r="AA25" i="169"/>
  <c r="AB25" i="169"/>
  <c r="AC25" i="169"/>
  <c r="AD25" i="169"/>
  <c r="AE25" i="169"/>
  <c r="AF25" i="169"/>
  <c r="AG25" i="169"/>
  <c r="AH25" i="169"/>
  <c r="AI25" i="169"/>
  <c r="AJ25" i="169"/>
  <c r="AK25" i="169"/>
  <c r="AL25" i="169"/>
  <c r="AA26" i="169"/>
  <c r="AB26" i="169"/>
  <c r="AC26" i="169"/>
  <c r="AD26" i="169"/>
  <c r="AE26" i="169"/>
  <c r="AF26" i="169"/>
  <c r="AG26" i="169"/>
  <c r="AH26" i="169"/>
  <c r="AI26" i="169"/>
  <c r="AJ26" i="169"/>
  <c r="AK26" i="169"/>
  <c r="AL26" i="169"/>
  <c r="AL23" i="169"/>
  <c r="AK23" i="169"/>
  <c r="AJ23" i="169"/>
  <c r="AI23" i="169"/>
  <c r="AH23" i="169"/>
  <c r="AG23" i="169"/>
  <c r="AF23" i="169"/>
  <c r="AE23" i="169"/>
  <c r="AD23" i="169"/>
  <c r="AC23" i="169"/>
  <c r="AB23" i="169"/>
  <c r="AA23" i="169"/>
  <c r="K62" i="170"/>
  <c r="J62" i="170"/>
  <c r="I62" i="170"/>
  <c r="K61" i="170"/>
  <c r="J61" i="170"/>
  <c r="I61" i="170"/>
  <c r="K60" i="170"/>
  <c r="J60" i="170"/>
  <c r="I60" i="170"/>
  <c r="K59" i="170"/>
  <c r="J59" i="170"/>
  <c r="I59" i="170"/>
  <c r="K58" i="170"/>
  <c r="J58" i="170"/>
  <c r="I58" i="170"/>
  <c r="K57" i="170"/>
  <c r="J57" i="170"/>
  <c r="I57" i="170"/>
  <c r="K56" i="170"/>
  <c r="J56" i="170"/>
  <c r="I56" i="170"/>
  <c r="K55" i="170"/>
  <c r="J55" i="170"/>
  <c r="I55" i="170"/>
  <c r="K54" i="170"/>
  <c r="J54" i="170"/>
  <c r="I54" i="170"/>
  <c r="K53" i="170"/>
  <c r="J53" i="170"/>
  <c r="I53" i="170"/>
  <c r="K52" i="170"/>
  <c r="J52" i="170"/>
  <c r="I52" i="170"/>
  <c r="K51" i="170"/>
  <c r="J51" i="170"/>
  <c r="I51" i="170"/>
  <c r="K50" i="170"/>
  <c r="J50" i="170"/>
  <c r="I50" i="170"/>
  <c r="K49" i="170"/>
  <c r="J49" i="170"/>
  <c r="I49" i="170"/>
  <c r="K48" i="170"/>
  <c r="J48" i="170"/>
  <c r="I48" i="170"/>
  <c r="K47" i="170"/>
  <c r="J47" i="170"/>
  <c r="I47" i="170"/>
  <c r="K46" i="170"/>
  <c r="J46" i="170"/>
  <c r="I46" i="170"/>
  <c r="K45" i="170"/>
  <c r="J45" i="170"/>
  <c r="I45" i="170"/>
  <c r="K44" i="170"/>
  <c r="J44" i="170"/>
  <c r="I44" i="170"/>
  <c r="K42" i="170"/>
  <c r="J42" i="170"/>
  <c r="I42" i="170"/>
  <c r="K41" i="170"/>
  <c r="J41" i="170"/>
  <c r="I41" i="170"/>
  <c r="K40" i="170"/>
  <c r="J40" i="170"/>
  <c r="I40" i="170"/>
  <c r="K34" i="170"/>
  <c r="J34" i="170"/>
  <c r="I34" i="170"/>
  <c r="K32" i="170"/>
  <c r="J32" i="170"/>
  <c r="I32" i="170"/>
  <c r="K31" i="170"/>
  <c r="J31" i="170"/>
  <c r="I31" i="170"/>
  <c r="K30" i="170"/>
  <c r="J30" i="170"/>
  <c r="I30" i="170"/>
  <c r="K28" i="170"/>
  <c r="J28" i="170"/>
  <c r="I28" i="170"/>
  <c r="K27" i="170"/>
  <c r="J27" i="170"/>
  <c r="I27" i="170"/>
  <c r="K25" i="170"/>
  <c r="J25" i="170"/>
  <c r="I25" i="170"/>
  <c r="K24" i="170"/>
  <c r="J24" i="170"/>
  <c r="I24" i="170"/>
  <c r="K23" i="170"/>
  <c r="J23" i="170"/>
  <c r="I23" i="170"/>
  <c r="K22" i="170"/>
  <c r="J22" i="170"/>
  <c r="I22" i="170"/>
  <c r="K12" i="170"/>
  <c r="J12" i="170"/>
  <c r="I12" i="170"/>
  <c r="O13" i="169"/>
  <c r="P13" i="169"/>
  <c r="Q13" i="169"/>
  <c r="R13" i="169"/>
  <c r="S13" i="169"/>
  <c r="T13" i="169"/>
  <c r="T12" i="169"/>
  <c r="S12" i="169"/>
  <c r="R12" i="169"/>
  <c r="Q12" i="169"/>
  <c r="P12" i="169"/>
  <c r="O12" i="169"/>
  <c r="T62" i="168"/>
  <c r="S62" i="168"/>
  <c r="R62" i="168"/>
  <c r="Q62" i="168"/>
  <c r="P62" i="168"/>
  <c r="O62" i="168"/>
  <c r="T61" i="168"/>
  <c r="S61" i="168"/>
  <c r="R61" i="168"/>
  <c r="Q61" i="168"/>
  <c r="P61" i="168"/>
  <c r="O61" i="168"/>
  <c r="T60" i="168"/>
  <c r="S60" i="168"/>
  <c r="R60" i="168"/>
  <c r="Q60" i="168"/>
  <c r="P60" i="168"/>
  <c r="O60" i="168"/>
  <c r="T59" i="168"/>
  <c r="S59" i="168"/>
  <c r="R59" i="168"/>
  <c r="Q59" i="168"/>
  <c r="P59" i="168"/>
  <c r="O59" i="168"/>
  <c r="T58" i="168"/>
  <c r="S58" i="168"/>
  <c r="R58" i="168"/>
  <c r="Q58" i="168"/>
  <c r="P58" i="168"/>
  <c r="O58" i="168"/>
  <c r="T57" i="168"/>
  <c r="S57" i="168"/>
  <c r="R57" i="168"/>
  <c r="Q57" i="168"/>
  <c r="P57" i="168"/>
  <c r="O57" i="168"/>
  <c r="T56" i="168"/>
  <c r="S56" i="168"/>
  <c r="R56" i="168"/>
  <c r="Q56" i="168"/>
  <c r="P56" i="168"/>
  <c r="O56" i="168"/>
  <c r="T55" i="168"/>
  <c r="S55" i="168"/>
  <c r="R55" i="168"/>
  <c r="Q55" i="168"/>
  <c r="P55" i="168"/>
  <c r="O55" i="168"/>
  <c r="T54" i="168"/>
  <c r="S54" i="168"/>
  <c r="R54" i="168"/>
  <c r="Q54" i="168"/>
  <c r="P54" i="168"/>
  <c r="O54" i="168"/>
  <c r="T53" i="168"/>
  <c r="S53" i="168"/>
  <c r="R53" i="168"/>
  <c r="Q53" i="168"/>
  <c r="P53" i="168"/>
  <c r="O53" i="168"/>
  <c r="T52" i="168"/>
  <c r="S52" i="168"/>
  <c r="R52" i="168"/>
  <c r="Q52" i="168"/>
  <c r="P52" i="168"/>
  <c r="O52" i="168"/>
  <c r="T51" i="168"/>
  <c r="S51" i="168"/>
  <c r="R51" i="168"/>
  <c r="Q51" i="168"/>
  <c r="P51" i="168"/>
  <c r="O51" i="168"/>
  <c r="T50" i="168"/>
  <c r="S50" i="168"/>
  <c r="R50" i="168"/>
  <c r="Q50" i="168"/>
  <c r="P50" i="168"/>
  <c r="O50" i="168"/>
  <c r="T49" i="168"/>
  <c r="S49" i="168"/>
  <c r="R49" i="168"/>
  <c r="Q49" i="168"/>
  <c r="P49" i="168"/>
  <c r="O49" i="168"/>
  <c r="T48" i="168"/>
  <c r="S48" i="168"/>
  <c r="R48" i="168"/>
  <c r="Q48" i="168"/>
  <c r="P48" i="168"/>
  <c r="O48" i="168"/>
  <c r="T47" i="168"/>
  <c r="S47" i="168"/>
  <c r="R47" i="168"/>
  <c r="Q47" i="168"/>
  <c r="P47" i="168"/>
  <c r="O47" i="168"/>
  <c r="T46" i="168"/>
  <c r="S46" i="168"/>
  <c r="R46" i="168"/>
  <c r="Q46" i="168"/>
  <c r="P46" i="168"/>
  <c r="O46" i="168"/>
  <c r="T45" i="168"/>
  <c r="S45" i="168"/>
  <c r="R45" i="168"/>
  <c r="Q45" i="168"/>
  <c r="P45" i="168"/>
  <c r="O45" i="168"/>
  <c r="T44" i="168"/>
  <c r="S44" i="168"/>
  <c r="R44" i="168"/>
  <c r="Q44" i="168"/>
  <c r="P44" i="168"/>
  <c r="O44" i="168"/>
  <c r="T42" i="168"/>
  <c r="S42" i="168"/>
  <c r="R42" i="168"/>
  <c r="Q42" i="168"/>
  <c r="P42" i="168"/>
  <c r="O42" i="168"/>
  <c r="T41" i="168"/>
  <c r="S41" i="168"/>
  <c r="R41" i="168"/>
  <c r="Q41" i="168"/>
  <c r="P41" i="168"/>
  <c r="O41" i="168"/>
  <c r="T40" i="168"/>
  <c r="S40" i="168"/>
  <c r="R40" i="168"/>
  <c r="Q40" i="168"/>
  <c r="P40" i="168"/>
  <c r="O40" i="168"/>
  <c r="T34" i="168"/>
  <c r="S34" i="168"/>
  <c r="R34" i="168"/>
  <c r="Q34" i="168"/>
  <c r="P34" i="168"/>
  <c r="O34" i="168"/>
  <c r="T32" i="168"/>
  <c r="S32" i="168"/>
  <c r="R32" i="168"/>
  <c r="Q32" i="168"/>
  <c r="P32" i="168"/>
  <c r="O32" i="168"/>
  <c r="S31" i="168"/>
  <c r="R31" i="168"/>
  <c r="Q31" i="168"/>
  <c r="P31" i="168"/>
  <c r="O31" i="168"/>
  <c r="T30" i="168"/>
  <c r="S30" i="168"/>
  <c r="R30" i="168"/>
  <c r="Q30" i="168"/>
  <c r="P30" i="168"/>
  <c r="O30" i="168"/>
  <c r="T28" i="168"/>
  <c r="S28" i="168"/>
  <c r="R28" i="168"/>
  <c r="Q28" i="168"/>
  <c r="P28" i="168"/>
  <c r="O28" i="168"/>
  <c r="T27" i="168"/>
  <c r="S27" i="168"/>
  <c r="R27" i="168"/>
  <c r="Q27" i="168"/>
  <c r="P27" i="168"/>
  <c r="O27" i="168"/>
  <c r="T25" i="168"/>
  <c r="S25" i="168"/>
  <c r="R25" i="168"/>
  <c r="Q25" i="168"/>
  <c r="P25" i="168"/>
  <c r="O25" i="168"/>
  <c r="S24" i="168"/>
  <c r="R24" i="168"/>
  <c r="Q24" i="168"/>
  <c r="P24" i="168"/>
  <c r="O24" i="168"/>
  <c r="T23" i="168"/>
  <c r="S23" i="168"/>
  <c r="R23" i="168"/>
  <c r="Q23" i="168"/>
  <c r="P23" i="168"/>
  <c r="O23" i="168"/>
  <c r="T22" i="168"/>
  <c r="S22" i="168"/>
  <c r="R22" i="168"/>
  <c r="Q22" i="168"/>
  <c r="P22" i="168"/>
  <c r="O22" i="168"/>
  <c r="T12" i="168"/>
  <c r="S12" i="168"/>
  <c r="R12" i="168"/>
  <c r="Q12" i="168"/>
  <c r="P12" i="168"/>
  <c r="O12" i="168"/>
  <c r="E62" i="167"/>
  <c r="E61" i="167"/>
  <c r="E60" i="167"/>
  <c r="E59" i="167"/>
  <c r="E58" i="167"/>
  <c r="E57" i="167"/>
  <c r="E56" i="167"/>
  <c r="E55" i="167"/>
  <c r="E54" i="167"/>
  <c r="E53" i="167"/>
  <c r="E52" i="167"/>
  <c r="E51" i="167"/>
  <c r="E50" i="167"/>
  <c r="E49" i="167"/>
  <c r="E48" i="167"/>
  <c r="E47" i="167"/>
  <c r="E46" i="167"/>
  <c r="E45" i="167"/>
  <c r="E44" i="167"/>
  <c r="E42" i="167"/>
  <c r="E41" i="167"/>
  <c r="E40" i="167"/>
  <c r="E34" i="167"/>
  <c r="E32" i="167"/>
  <c r="E31" i="167"/>
  <c r="E30" i="167"/>
  <c r="E28" i="167"/>
  <c r="E27" i="167"/>
  <c r="E25" i="167"/>
  <c r="E24" i="167"/>
  <c r="E23" i="167"/>
  <c r="N62" i="166"/>
  <c r="M62" i="166"/>
  <c r="L62" i="166"/>
  <c r="K62" i="166"/>
  <c r="N61" i="166"/>
  <c r="M61" i="166"/>
  <c r="L61" i="166"/>
  <c r="K61" i="166"/>
  <c r="N60" i="166"/>
  <c r="M60" i="166"/>
  <c r="L60" i="166"/>
  <c r="K60" i="166"/>
  <c r="N59" i="166"/>
  <c r="M59" i="166"/>
  <c r="L59" i="166"/>
  <c r="K59" i="166"/>
  <c r="N58" i="166"/>
  <c r="M58" i="166"/>
  <c r="L58" i="166"/>
  <c r="K58" i="166"/>
  <c r="N57" i="166"/>
  <c r="M57" i="166"/>
  <c r="L57" i="166"/>
  <c r="K57" i="166"/>
  <c r="N56" i="166"/>
  <c r="M56" i="166"/>
  <c r="L56" i="166"/>
  <c r="K56" i="166"/>
  <c r="N55" i="166"/>
  <c r="M55" i="166"/>
  <c r="L55" i="166"/>
  <c r="K55" i="166"/>
  <c r="N54" i="166"/>
  <c r="M54" i="166"/>
  <c r="L54" i="166"/>
  <c r="K54" i="166"/>
  <c r="N53" i="166"/>
  <c r="M53" i="166"/>
  <c r="L53" i="166"/>
  <c r="K53" i="166"/>
  <c r="N52" i="166"/>
  <c r="M52" i="166"/>
  <c r="L52" i="166"/>
  <c r="K52" i="166"/>
  <c r="N51" i="166"/>
  <c r="M51" i="166"/>
  <c r="L51" i="166"/>
  <c r="K51" i="166"/>
  <c r="N50" i="166"/>
  <c r="M50" i="166"/>
  <c r="L50" i="166"/>
  <c r="K50" i="166"/>
  <c r="N49" i="166"/>
  <c r="M49" i="166"/>
  <c r="L49" i="166"/>
  <c r="K49" i="166"/>
  <c r="N48" i="166"/>
  <c r="M48" i="166"/>
  <c r="L48" i="166"/>
  <c r="K48" i="166"/>
  <c r="N47" i="166"/>
  <c r="M47" i="166"/>
  <c r="L47" i="166"/>
  <c r="K47" i="166"/>
  <c r="N46" i="166"/>
  <c r="M46" i="166"/>
  <c r="L46" i="166"/>
  <c r="K46" i="166"/>
  <c r="N45" i="166"/>
  <c r="M45" i="166"/>
  <c r="L45" i="166"/>
  <c r="K45" i="166"/>
  <c r="N44" i="166"/>
  <c r="M44" i="166"/>
  <c r="L44" i="166"/>
  <c r="K44" i="166"/>
  <c r="N42" i="166"/>
  <c r="M42" i="166"/>
  <c r="L42" i="166"/>
  <c r="K42" i="166"/>
  <c r="N41" i="166"/>
  <c r="M41" i="166"/>
  <c r="L41" i="166"/>
  <c r="K41" i="166"/>
  <c r="N40" i="166"/>
  <c r="M40" i="166"/>
  <c r="L40" i="166"/>
  <c r="K40" i="166"/>
  <c r="N32" i="166"/>
  <c r="M32" i="166"/>
  <c r="L32" i="166"/>
  <c r="K32" i="166"/>
  <c r="N31" i="166"/>
  <c r="M31" i="166"/>
  <c r="L31" i="166"/>
  <c r="K31" i="166"/>
  <c r="N30" i="166"/>
  <c r="M30" i="166"/>
  <c r="L30" i="166"/>
  <c r="K30" i="166"/>
  <c r="N28" i="166"/>
  <c r="M28" i="166"/>
  <c r="L28" i="166"/>
  <c r="K28" i="166"/>
  <c r="N27" i="166"/>
  <c r="M27" i="166"/>
  <c r="L27" i="166"/>
  <c r="K27" i="166"/>
  <c r="N25" i="166"/>
  <c r="M25" i="166"/>
  <c r="L25" i="166"/>
  <c r="K25" i="166"/>
  <c r="N24" i="166"/>
  <c r="M24" i="166"/>
  <c r="L24" i="166"/>
  <c r="K24" i="166"/>
  <c r="N23" i="166"/>
  <c r="M23" i="166"/>
  <c r="L23" i="166"/>
  <c r="K23" i="166"/>
  <c r="M22" i="166"/>
  <c r="L22" i="166"/>
  <c r="K22" i="166"/>
  <c r="N12" i="166"/>
  <c r="M12" i="166"/>
  <c r="L12" i="166"/>
  <c r="K12" i="166"/>
  <c r="AA68" i="118"/>
  <c r="AF68" i="118"/>
  <c r="J12" i="118"/>
  <c r="J13" i="118"/>
  <c r="J14" i="118"/>
  <c r="I12" i="118"/>
  <c r="I13" i="118"/>
  <c r="I14" i="118"/>
  <c r="H12" i="118"/>
  <c r="H13" i="118"/>
  <c r="H14" i="118"/>
  <c r="G14" i="118"/>
  <c r="G13" i="118"/>
  <c r="G12" i="118"/>
  <c r="N62" i="160" l="1"/>
  <c r="M62" i="160"/>
  <c r="L62" i="160"/>
  <c r="K62" i="160"/>
  <c r="N61" i="160"/>
  <c r="M61" i="160"/>
  <c r="L61" i="160"/>
  <c r="K61" i="160"/>
  <c r="N60" i="160"/>
  <c r="M60" i="160"/>
  <c r="L60" i="160"/>
  <c r="K60" i="160"/>
  <c r="N59" i="160"/>
  <c r="M59" i="160"/>
  <c r="L59" i="160"/>
  <c r="K59" i="160"/>
  <c r="N58" i="160"/>
  <c r="M58" i="160"/>
  <c r="L58" i="160"/>
  <c r="K58" i="160"/>
  <c r="N57" i="160"/>
  <c r="M57" i="160"/>
  <c r="L57" i="160"/>
  <c r="K57" i="160"/>
  <c r="N56" i="160"/>
  <c r="M56" i="160"/>
  <c r="L56" i="160"/>
  <c r="K56" i="160"/>
  <c r="N55" i="160"/>
  <c r="M55" i="160"/>
  <c r="L55" i="160"/>
  <c r="K55" i="160"/>
  <c r="N54" i="160"/>
  <c r="M54" i="160"/>
  <c r="L54" i="160"/>
  <c r="K54" i="160"/>
  <c r="N53" i="160"/>
  <c r="M53" i="160"/>
  <c r="L53" i="160"/>
  <c r="K53" i="160"/>
  <c r="N52" i="160"/>
  <c r="M52" i="160"/>
  <c r="L52" i="160"/>
  <c r="K52" i="160"/>
  <c r="N51" i="160"/>
  <c r="M51" i="160"/>
  <c r="L51" i="160"/>
  <c r="K51" i="160"/>
  <c r="N50" i="160"/>
  <c r="M50" i="160"/>
  <c r="L50" i="160"/>
  <c r="K50" i="160"/>
  <c r="N49" i="160"/>
  <c r="M49" i="160"/>
  <c r="L49" i="160"/>
  <c r="K49" i="160"/>
  <c r="N48" i="160"/>
  <c r="M48" i="160"/>
  <c r="L48" i="160"/>
  <c r="K48" i="160"/>
  <c r="N47" i="160"/>
  <c r="M47" i="160"/>
  <c r="L47" i="160"/>
  <c r="K47" i="160"/>
  <c r="N46" i="160"/>
  <c r="M46" i="160"/>
  <c r="L46" i="160"/>
  <c r="K46" i="160"/>
  <c r="N45" i="160"/>
  <c r="M45" i="160"/>
  <c r="L45" i="160"/>
  <c r="K45" i="160"/>
  <c r="N44" i="160"/>
  <c r="M44" i="160"/>
  <c r="L44" i="160"/>
  <c r="K44" i="160"/>
  <c r="N42" i="160"/>
  <c r="M42" i="160"/>
  <c r="L42" i="160"/>
  <c r="K42" i="160"/>
  <c r="N41" i="160"/>
  <c r="M41" i="160"/>
  <c r="L41" i="160"/>
  <c r="K41" i="160"/>
  <c r="N40" i="160"/>
  <c r="M40" i="160"/>
  <c r="L40" i="160"/>
  <c r="K40" i="160"/>
  <c r="N34" i="160"/>
  <c r="M34" i="160"/>
  <c r="L34" i="160"/>
  <c r="K34" i="160"/>
  <c r="N32" i="160"/>
  <c r="M32" i="160"/>
  <c r="L32" i="160"/>
  <c r="K32" i="160"/>
  <c r="N31" i="160"/>
  <c r="M31" i="160"/>
  <c r="L31" i="160"/>
  <c r="K31" i="160"/>
  <c r="N30" i="160"/>
  <c r="M30" i="160"/>
  <c r="L30" i="160"/>
  <c r="K30" i="160"/>
  <c r="N28" i="160"/>
  <c r="M28" i="160"/>
  <c r="L28" i="160"/>
  <c r="K28" i="160"/>
  <c r="M27" i="160"/>
  <c r="L27" i="160"/>
  <c r="K27" i="160"/>
  <c r="N25" i="160"/>
  <c r="M25" i="160"/>
  <c r="L25" i="160"/>
  <c r="K25" i="160"/>
  <c r="N24" i="160"/>
  <c r="M24" i="160"/>
  <c r="L24" i="160"/>
  <c r="K24" i="160"/>
  <c r="N23" i="160"/>
  <c r="M23" i="160"/>
  <c r="L23" i="160"/>
  <c r="K23" i="160"/>
  <c r="M22" i="160"/>
  <c r="L22" i="160"/>
  <c r="K22" i="160"/>
  <c r="N12" i="160"/>
  <c r="M12" i="160"/>
  <c r="L12" i="160"/>
  <c r="K12" i="160"/>
  <c r="W54" i="62" l="1"/>
  <c r="V54" i="62"/>
  <c r="AB54" i="62" s="1"/>
  <c r="U54" i="62"/>
  <c r="T54" i="62"/>
  <c r="S54" i="62"/>
  <c r="R54" i="62"/>
  <c r="Q54" i="62"/>
  <c r="P54" i="62"/>
  <c r="W53" i="62"/>
  <c r="V53" i="62"/>
  <c r="U53" i="62"/>
  <c r="T53" i="62"/>
  <c r="S53" i="62"/>
  <c r="R53" i="62"/>
  <c r="Q53" i="62"/>
  <c r="P53" i="62"/>
  <c r="W52" i="62"/>
  <c r="V52" i="62"/>
  <c r="U52" i="62"/>
  <c r="T52" i="62"/>
  <c r="S52" i="62"/>
  <c r="R52" i="62"/>
  <c r="Q52" i="62"/>
  <c r="P52" i="62"/>
  <c r="W51" i="62"/>
  <c r="V51" i="62"/>
  <c r="U51" i="62"/>
  <c r="T51" i="62"/>
  <c r="S51" i="62"/>
  <c r="R51" i="62"/>
  <c r="Q51" i="62"/>
  <c r="P51" i="62"/>
  <c r="W50" i="62"/>
  <c r="V50" i="62"/>
  <c r="AB50" i="62" s="1"/>
  <c r="U50" i="62"/>
  <c r="T50" i="62"/>
  <c r="S50" i="62"/>
  <c r="R50" i="62"/>
  <c r="Q50" i="62"/>
  <c r="P50" i="62"/>
  <c r="W49" i="62"/>
  <c r="V49" i="62"/>
  <c r="U49" i="62"/>
  <c r="T49" i="62"/>
  <c r="S49" i="62"/>
  <c r="R49" i="62"/>
  <c r="Q49" i="62"/>
  <c r="P49" i="62"/>
  <c r="W48" i="62"/>
  <c r="V48" i="62"/>
  <c r="U48" i="62"/>
  <c r="T48" i="62"/>
  <c r="S48" i="62"/>
  <c r="R48" i="62"/>
  <c r="Q48" i="62"/>
  <c r="P48" i="62"/>
  <c r="W47" i="62"/>
  <c r="V47" i="62"/>
  <c r="U47" i="62"/>
  <c r="T47" i="62"/>
  <c r="S47" i="62"/>
  <c r="R47" i="62"/>
  <c r="Q47" i="62"/>
  <c r="P47" i="62"/>
  <c r="W45" i="62"/>
  <c r="V45" i="62"/>
  <c r="U45" i="62"/>
  <c r="T45" i="62"/>
  <c r="S45" i="62"/>
  <c r="R45" i="62"/>
  <c r="Q45" i="62"/>
  <c r="P45" i="62"/>
  <c r="W44" i="62"/>
  <c r="V44" i="62"/>
  <c r="U44" i="62"/>
  <c r="T44" i="62"/>
  <c r="S44" i="62"/>
  <c r="R44" i="62"/>
  <c r="Q44" i="62"/>
  <c r="P44" i="62"/>
  <c r="W43" i="62"/>
  <c r="V43" i="62"/>
  <c r="U43" i="62"/>
  <c r="T43" i="62"/>
  <c r="S43" i="62"/>
  <c r="R43" i="62"/>
  <c r="Q43" i="62"/>
  <c r="P43" i="62"/>
  <c r="W42" i="62"/>
  <c r="V42" i="62"/>
  <c r="U42" i="62"/>
  <c r="T42" i="62"/>
  <c r="S42" i="62"/>
  <c r="R42" i="62"/>
  <c r="Q42" i="62"/>
  <c r="P42" i="62"/>
  <c r="W41" i="62"/>
  <c r="V41" i="62"/>
  <c r="U41" i="62"/>
  <c r="T41" i="62"/>
  <c r="S41" i="62"/>
  <c r="R41" i="62"/>
  <c r="Q41" i="62"/>
  <c r="P41" i="62"/>
  <c r="W40" i="62"/>
  <c r="V40" i="62"/>
  <c r="U40" i="62"/>
  <c r="T40" i="62"/>
  <c r="S40" i="62"/>
  <c r="R40" i="62"/>
  <c r="Q40" i="62"/>
  <c r="P40" i="62"/>
  <c r="W39" i="62"/>
  <c r="V39" i="62"/>
  <c r="U39" i="62"/>
  <c r="T39" i="62"/>
  <c r="S39" i="62"/>
  <c r="R39" i="62"/>
  <c r="Q39" i="62"/>
  <c r="P39" i="62"/>
  <c r="W38" i="62"/>
  <c r="V38" i="62"/>
  <c r="U38" i="62"/>
  <c r="T38" i="62"/>
  <c r="S38" i="62"/>
  <c r="R38" i="62"/>
  <c r="Q38" i="62"/>
  <c r="P38" i="62"/>
  <c r="W37" i="62"/>
  <c r="V37" i="62"/>
  <c r="U37" i="62"/>
  <c r="T37" i="62"/>
  <c r="S37" i="62"/>
  <c r="R37" i="62"/>
  <c r="Q37" i="62"/>
  <c r="P37" i="62"/>
  <c r="W36" i="62"/>
  <c r="V36" i="62"/>
  <c r="U36" i="62"/>
  <c r="T36" i="62"/>
  <c r="S36" i="62"/>
  <c r="R36" i="62"/>
  <c r="Q36" i="62"/>
  <c r="P36" i="62"/>
  <c r="W35" i="62"/>
  <c r="V35" i="62"/>
  <c r="U35" i="62"/>
  <c r="T35" i="62"/>
  <c r="S35" i="62"/>
  <c r="R35" i="62"/>
  <c r="Q35" i="62"/>
  <c r="P35" i="62"/>
  <c r="W34" i="62"/>
  <c r="V34" i="62"/>
  <c r="U34" i="62"/>
  <c r="T34" i="62"/>
  <c r="S34" i="62"/>
  <c r="R34" i="62"/>
  <c r="Q34" i="62"/>
  <c r="P34" i="62"/>
  <c r="W33" i="62"/>
  <c r="V33" i="62"/>
  <c r="U33" i="62"/>
  <c r="T33" i="62"/>
  <c r="S33" i="62"/>
  <c r="R33" i="62"/>
  <c r="Q33" i="62"/>
  <c r="P33" i="62"/>
  <c r="W31" i="62"/>
  <c r="V31" i="62"/>
  <c r="U31" i="62"/>
  <c r="T31" i="62"/>
  <c r="S31" i="62"/>
  <c r="R31" i="62"/>
  <c r="Q31" i="62"/>
  <c r="P31" i="62"/>
  <c r="W30" i="62"/>
  <c r="V30" i="62"/>
  <c r="U30" i="62"/>
  <c r="T30" i="62"/>
  <c r="S30" i="62"/>
  <c r="R30" i="62"/>
  <c r="Q30" i="62"/>
  <c r="P30" i="62"/>
  <c r="W29" i="62"/>
  <c r="V29" i="62"/>
  <c r="U29" i="62"/>
  <c r="T29" i="62"/>
  <c r="S29" i="62"/>
  <c r="R29" i="62"/>
  <c r="Q29" i="62"/>
  <c r="P29" i="62"/>
  <c r="W28" i="62"/>
  <c r="V28" i="62"/>
  <c r="U28" i="62"/>
  <c r="T28" i="62"/>
  <c r="S28" i="62"/>
  <c r="R28" i="62"/>
  <c r="Q28" i="62"/>
  <c r="P28" i="62"/>
  <c r="W27" i="62"/>
  <c r="V27" i="62"/>
  <c r="U27" i="62"/>
  <c r="T27" i="62"/>
  <c r="S27" i="62"/>
  <c r="R27" i="62"/>
  <c r="Q27" i="62"/>
  <c r="P27" i="62"/>
  <c r="W26" i="62"/>
  <c r="V26" i="62"/>
  <c r="U26" i="62"/>
  <c r="T26" i="62"/>
  <c r="S26" i="62"/>
  <c r="R26" i="62"/>
  <c r="Q26" i="62"/>
  <c r="P26" i="62"/>
  <c r="W25" i="62"/>
  <c r="V25" i="62"/>
  <c r="U25" i="62"/>
  <c r="T25" i="62"/>
  <c r="S25" i="62"/>
  <c r="R25" i="62"/>
  <c r="Q25" i="62"/>
  <c r="P25" i="62"/>
  <c r="W24" i="62"/>
  <c r="V24" i="62"/>
  <c r="U24" i="62"/>
  <c r="T24" i="62"/>
  <c r="S24" i="62"/>
  <c r="R24" i="62"/>
  <c r="Q24" i="62"/>
  <c r="P24" i="62"/>
  <c r="W149" i="89"/>
  <c r="AB149" i="89" s="1"/>
  <c r="V149" i="89"/>
  <c r="U149" i="89"/>
  <c r="T149" i="89"/>
  <c r="S149" i="89"/>
  <c r="R149" i="89"/>
  <c r="Q149" i="89"/>
  <c r="P149" i="89"/>
  <c r="W147" i="89"/>
  <c r="V147" i="89"/>
  <c r="U147" i="89"/>
  <c r="T147" i="89"/>
  <c r="S147" i="89"/>
  <c r="R147" i="89"/>
  <c r="Q147" i="89"/>
  <c r="P147" i="89"/>
  <c r="W146" i="89"/>
  <c r="V146" i="89"/>
  <c r="U146" i="89"/>
  <c r="T146" i="89"/>
  <c r="S146" i="89"/>
  <c r="R146" i="89"/>
  <c r="Q146" i="89"/>
  <c r="P146" i="89"/>
  <c r="W145" i="89"/>
  <c r="V145" i="89"/>
  <c r="U145" i="89"/>
  <c r="T145" i="89"/>
  <c r="S145" i="89"/>
  <c r="R145" i="89"/>
  <c r="Q145" i="89"/>
  <c r="P145" i="89"/>
  <c r="W144" i="89"/>
  <c r="V144" i="89"/>
  <c r="U144" i="89"/>
  <c r="T144" i="89"/>
  <c r="S144" i="89"/>
  <c r="R144" i="89"/>
  <c r="Q144" i="89"/>
  <c r="P144" i="89"/>
  <c r="W143" i="89"/>
  <c r="V143" i="89"/>
  <c r="U143" i="89"/>
  <c r="T143" i="89"/>
  <c r="S143" i="89"/>
  <c r="R143" i="89"/>
  <c r="Q143" i="89"/>
  <c r="P143" i="89"/>
  <c r="W142" i="89"/>
  <c r="V142" i="89"/>
  <c r="U142" i="89"/>
  <c r="T142" i="89"/>
  <c r="S142" i="89"/>
  <c r="R142" i="89"/>
  <c r="Q142" i="89"/>
  <c r="P142" i="89"/>
  <c r="W141" i="89"/>
  <c r="V141" i="89"/>
  <c r="U141" i="89"/>
  <c r="T141" i="89"/>
  <c r="S141" i="89"/>
  <c r="R141" i="89"/>
  <c r="Q141" i="89"/>
  <c r="P141" i="89"/>
  <c r="W140" i="89"/>
  <c r="V140" i="89"/>
  <c r="U140" i="89"/>
  <c r="T140" i="89"/>
  <c r="S140" i="89"/>
  <c r="R140" i="89"/>
  <c r="Q140" i="89"/>
  <c r="P140" i="89"/>
  <c r="W138" i="89"/>
  <c r="V138" i="89"/>
  <c r="U138" i="89"/>
  <c r="T138" i="89"/>
  <c r="S138" i="89"/>
  <c r="R138" i="89"/>
  <c r="Q138" i="89"/>
  <c r="P138" i="89"/>
  <c r="W137" i="89"/>
  <c r="V137" i="89"/>
  <c r="U137" i="89"/>
  <c r="T137" i="89"/>
  <c r="S137" i="89"/>
  <c r="R137" i="89"/>
  <c r="Q137" i="89"/>
  <c r="P137" i="89"/>
  <c r="W136" i="89"/>
  <c r="V136" i="89"/>
  <c r="U136" i="89"/>
  <c r="T136" i="89"/>
  <c r="S136" i="89"/>
  <c r="R136" i="89"/>
  <c r="Q136" i="89"/>
  <c r="P136" i="89"/>
  <c r="W135" i="89"/>
  <c r="V135" i="89"/>
  <c r="U135" i="89"/>
  <c r="T135" i="89"/>
  <c r="S135" i="89"/>
  <c r="R135" i="89"/>
  <c r="Q135" i="89"/>
  <c r="P135" i="89"/>
  <c r="W134" i="89"/>
  <c r="V134" i="89"/>
  <c r="U134" i="89"/>
  <c r="T134" i="89"/>
  <c r="S134" i="89"/>
  <c r="R134" i="89"/>
  <c r="Q134" i="89"/>
  <c r="P134" i="89"/>
  <c r="W133" i="89"/>
  <c r="V133" i="89"/>
  <c r="U133" i="89"/>
  <c r="T133" i="89"/>
  <c r="S133" i="89"/>
  <c r="R133" i="89"/>
  <c r="Q133" i="89"/>
  <c r="P133" i="89"/>
  <c r="W132" i="89"/>
  <c r="V132" i="89"/>
  <c r="U132" i="89"/>
  <c r="T132" i="89"/>
  <c r="S132" i="89"/>
  <c r="R132" i="89"/>
  <c r="Q132" i="89"/>
  <c r="P132" i="89"/>
  <c r="W131" i="89"/>
  <c r="V131" i="89"/>
  <c r="U131" i="89"/>
  <c r="T131" i="89"/>
  <c r="S131" i="89"/>
  <c r="R131" i="89"/>
  <c r="Q131" i="89"/>
  <c r="P131" i="89"/>
  <c r="W130" i="89"/>
  <c r="V130" i="89"/>
  <c r="U130" i="89"/>
  <c r="T130" i="89"/>
  <c r="S130" i="89"/>
  <c r="R130" i="89"/>
  <c r="Q130" i="89"/>
  <c r="P130" i="89"/>
  <c r="W129" i="89"/>
  <c r="V129" i="89"/>
  <c r="U129" i="89"/>
  <c r="T129" i="89"/>
  <c r="S129" i="89"/>
  <c r="R129" i="89"/>
  <c r="Q129" i="89"/>
  <c r="P129" i="89"/>
  <c r="W128" i="89"/>
  <c r="V128" i="89"/>
  <c r="U128" i="89"/>
  <c r="T128" i="89"/>
  <c r="S128" i="89"/>
  <c r="R128" i="89"/>
  <c r="Q128" i="89"/>
  <c r="P128" i="89"/>
  <c r="W127" i="89"/>
  <c r="V127" i="89"/>
  <c r="U127" i="89"/>
  <c r="T127" i="89"/>
  <c r="S127" i="89"/>
  <c r="R127" i="89"/>
  <c r="Q127" i="89"/>
  <c r="P127" i="89"/>
  <c r="W126" i="89"/>
  <c r="V126" i="89"/>
  <c r="U126" i="89"/>
  <c r="T126" i="89"/>
  <c r="S126" i="89"/>
  <c r="R126" i="89"/>
  <c r="Q126" i="89"/>
  <c r="P126" i="89"/>
  <c r="W125" i="89"/>
  <c r="V125" i="89"/>
  <c r="U125" i="89"/>
  <c r="T125" i="89"/>
  <c r="S125" i="89"/>
  <c r="R125" i="89"/>
  <c r="Q125" i="89"/>
  <c r="P125" i="89"/>
  <c r="W124" i="89"/>
  <c r="V124" i="89"/>
  <c r="U124" i="89"/>
  <c r="T124" i="89"/>
  <c r="S124" i="89"/>
  <c r="R124" i="89"/>
  <c r="Q124" i="89"/>
  <c r="P124" i="89"/>
  <c r="W123" i="89"/>
  <c r="V123" i="89"/>
  <c r="U123" i="89"/>
  <c r="T123" i="89"/>
  <c r="S123" i="89"/>
  <c r="R123" i="89"/>
  <c r="Q123" i="89"/>
  <c r="P123" i="89"/>
  <c r="W122" i="89"/>
  <c r="V122" i="89"/>
  <c r="U122" i="89"/>
  <c r="T122" i="89"/>
  <c r="S122" i="89"/>
  <c r="R122" i="89"/>
  <c r="Q122" i="89"/>
  <c r="P122" i="89"/>
  <c r="W121" i="89"/>
  <c r="V121" i="89"/>
  <c r="U121" i="89"/>
  <c r="T121" i="89"/>
  <c r="S121" i="89"/>
  <c r="R121" i="89"/>
  <c r="Q121" i="89"/>
  <c r="P121" i="89"/>
  <c r="W120" i="89"/>
  <c r="V120" i="89"/>
  <c r="U120" i="89"/>
  <c r="T120" i="89"/>
  <c r="S120" i="89"/>
  <c r="R120" i="89"/>
  <c r="Q120" i="89"/>
  <c r="P120" i="89"/>
  <c r="W119" i="89"/>
  <c r="V119" i="89"/>
  <c r="U119" i="89"/>
  <c r="T119" i="89"/>
  <c r="S119" i="89"/>
  <c r="R119" i="89"/>
  <c r="Q119" i="89"/>
  <c r="P119" i="89"/>
  <c r="W118" i="89"/>
  <c r="V118" i="89"/>
  <c r="U118" i="89"/>
  <c r="T118" i="89"/>
  <c r="S118" i="89"/>
  <c r="R118" i="89"/>
  <c r="Q118" i="89"/>
  <c r="P118" i="89"/>
  <c r="W117" i="89"/>
  <c r="V117" i="89"/>
  <c r="U117" i="89"/>
  <c r="T117" i="89"/>
  <c r="S117" i="89"/>
  <c r="R117" i="89"/>
  <c r="Q117" i="89"/>
  <c r="P117" i="89"/>
  <c r="W116" i="89"/>
  <c r="V116" i="89"/>
  <c r="U116" i="89"/>
  <c r="T116" i="89"/>
  <c r="S116" i="89"/>
  <c r="R116" i="89"/>
  <c r="Q116" i="89"/>
  <c r="P116" i="89"/>
  <c r="W115" i="89"/>
  <c r="V115" i="89"/>
  <c r="U115" i="89"/>
  <c r="T115" i="89"/>
  <c r="S115" i="89"/>
  <c r="R115" i="89"/>
  <c r="Q115" i="89"/>
  <c r="P115" i="89"/>
  <c r="W114" i="89"/>
  <c r="V114" i="89"/>
  <c r="U114" i="89"/>
  <c r="T114" i="89"/>
  <c r="S114" i="89"/>
  <c r="R114" i="89"/>
  <c r="Q114" i="89"/>
  <c r="P114" i="89"/>
  <c r="W113" i="89"/>
  <c r="V113" i="89"/>
  <c r="U113" i="89"/>
  <c r="T113" i="89"/>
  <c r="S113" i="89"/>
  <c r="R113" i="89"/>
  <c r="Q113" i="89"/>
  <c r="P113" i="89"/>
  <c r="W112" i="89"/>
  <c r="V112" i="89"/>
  <c r="U112" i="89"/>
  <c r="T112" i="89"/>
  <c r="S112" i="89"/>
  <c r="R112" i="89"/>
  <c r="Q112" i="89"/>
  <c r="P112" i="89"/>
  <c r="W111" i="89"/>
  <c r="V111" i="89"/>
  <c r="U111" i="89"/>
  <c r="T111" i="89"/>
  <c r="S111" i="89"/>
  <c r="R111" i="89"/>
  <c r="Q111" i="89"/>
  <c r="P111" i="89"/>
  <c r="W110" i="89"/>
  <c r="V110" i="89"/>
  <c r="U110" i="89"/>
  <c r="T110" i="89"/>
  <c r="S110" i="89"/>
  <c r="R110" i="89"/>
  <c r="Q110" i="89"/>
  <c r="P110" i="89"/>
  <c r="W104" i="89"/>
  <c r="V104" i="89"/>
  <c r="U104" i="89"/>
  <c r="T104" i="89"/>
  <c r="S104" i="89"/>
  <c r="R104" i="89"/>
  <c r="Q104" i="89"/>
  <c r="P104" i="89"/>
  <c r="W103" i="89"/>
  <c r="V103" i="89"/>
  <c r="U103" i="89"/>
  <c r="T103" i="89"/>
  <c r="S103" i="89"/>
  <c r="R103" i="89"/>
  <c r="Q103" i="89"/>
  <c r="P103" i="89"/>
  <c r="W139" i="89"/>
  <c r="V139" i="89"/>
  <c r="U139" i="89"/>
  <c r="T139" i="89"/>
  <c r="S139" i="89"/>
  <c r="R139" i="89"/>
  <c r="Q139" i="89"/>
  <c r="P139" i="89"/>
  <c r="W102" i="89"/>
  <c r="V102" i="89"/>
  <c r="U102" i="89"/>
  <c r="T102" i="89"/>
  <c r="S102" i="89"/>
  <c r="R102" i="89"/>
  <c r="Q102" i="89"/>
  <c r="P102" i="89"/>
  <c r="W101" i="89"/>
  <c r="V101" i="89"/>
  <c r="U101" i="89"/>
  <c r="T101" i="89"/>
  <c r="S101" i="89"/>
  <c r="R101" i="89"/>
  <c r="Q101" i="89"/>
  <c r="P101" i="89"/>
  <c r="W100" i="89"/>
  <c r="V100" i="89"/>
  <c r="U100" i="89"/>
  <c r="T100" i="89"/>
  <c r="S100" i="89"/>
  <c r="R100" i="89"/>
  <c r="Q100" i="89"/>
  <c r="P100" i="89"/>
  <c r="W99" i="89"/>
  <c r="V99" i="89"/>
  <c r="U99" i="89"/>
  <c r="T99" i="89"/>
  <c r="S99" i="89"/>
  <c r="R99" i="89"/>
  <c r="Q99" i="89"/>
  <c r="P99" i="89"/>
  <c r="W98" i="89"/>
  <c r="V98" i="89"/>
  <c r="U98" i="89"/>
  <c r="T98" i="89"/>
  <c r="S98" i="89"/>
  <c r="R98" i="89"/>
  <c r="Q98" i="89"/>
  <c r="P98" i="89"/>
  <c r="W97" i="89"/>
  <c r="V97" i="89"/>
  <c r="U97" i="89"/>
  <c r="T97" i="89"/>
  <c r="S97" i="89"/>
  <c r="R97" i="89"/>
  <c r="Q97" i="89"/>
  <c r="P97" i="89"/>
  <c r="W96" i="89"/>
  <c r="V96" i="89"/>
  <c r="U96" i="89"/>
  <c r="T96" i="89"/>
  <c r="S96" i="89"/>
  <c r="R96" i="89"/>
  <c r="Q96" i="89"/>
  <c r="P96" i="89"/>
  <c r="W95" i="89"/>
  <c r="V95" i="89"/>
  <c r="U95" i="89"/>
  <c r="T95" i="89"/>
  <c r="S95" i="89"/>
  <c r="R95" i="89"/>
  <c r="Q95" i="89"/>
  <c r="P95" i="89"/>
  <c r="W94" i="89"/>
  <c r="V94" i="89"/>
  <c r="U94" i="89"/>
  <c r="T94" i="89"/>
  <c r="S94" i="89"/>
  <c r="R94" i="89"/>
  <c r="Q94" i="89"/>
  <c r="P94" i="89"/>
  <c r="W93" i="89"/>
  <c r="V93" i="89"/>
  <c r="U93" i="89"/>
  <c r="T93" i="89"/>
  <c r="S93" i="89"/>
  <c r="R93" i="89"/>
  <c r="Q93" i="89"/>
  <c r="P93" i="89"/>
  <c r="W92" i="89"/>
  <c r="V92" i="89"/>
  <c r="U92" i="89"/>
  <c r="T92" i="89"/>
  <c r="S92" i="89"/>
  <c r="R92" i="89"/>
  <c r="Q92" i="89"/>
  <c r="P92" i="89"/>
  <c r="W91" i="89"/>
  <c r="V91" i="89"/>
  <c r="U91" i="89"/>
  <c r="T91" i="89"/>
  <c r="S91" i="89"/>
  <c r="R91" i="89"/>
  <c r="Q91" i="89"/>
  <c r="P91" i="89"/>
  <c r="W90" i="89"/>
  <c r="V90" i="89"/>
  <c r="U90" i="89"/>
  <c r="T90" i="89"/>
  <c r="S90" i="89"/>
  <c r="R90" i="89"/>
  <c r="Q90" i="89"/>
  <c r="P90" i="89"/>
  <c r="W89" i="89"/>
  <c r="V89" i="89"/>
  <c r="U89" i="89"/>
  <c r="T89" i="89"/>
  <c r="S89" i="89"/>
  <c r="R89" i="89"/>
  <c r="Q89" i="89"/>
  <c r="P89" i="89"/>
  <c r="W88" i="89"/>
  <c r="V88" i="89"/>
  <c r="U88" i="89"/>
  <c r="T88" i="89"/>
  <c r="S88" i="89"/>
  <c r="R88" i="89"/>
  <c r="Q88" i="89"/>
  <c r="P88" i="89"/>
  <c r="W87" i="89"/>
  <c r="V87" i="89"/>
  <c r="U87" i="89"/>
  <c r="T87" i="89"/>
  <c r="S87" i="89"/>
  <c r="R87" i="89"/>
  <c r="Q87" i="89"/>
  <c r="P87" i="89"/>
  <c r="W86" i="89"/>
  <c r="V86" i="89"/>
  <c r="U86" i="89"/>
  <c r="T86" i="89"/>
  <c r="S86" i="89"/>
  <c r="R86" i="89"/>
  <c r="Q86" i="89"/>
  <c r="P86" i="89"/>
  <c r="W85" i="89"/>
  <c r="V85" i="89"/>
  <c r="U85" i="89"/>
  <c r="T85" i="89"/>
  <c r="S85" i="89"/>
  <c r="R85" i="89"/>
  <c r="Q85" i="89"/>
  <c r="P85" i="89"/>
  <c r="W84" i="89"/>
  <c r="V84" i="89"/>
  <c r="U84" i="89"/>
  <c r="T84" i="89"/>
  <c r="S84" i="89"/>
  <c r="R84" i="89"/>
  <c r="Q84" i="89"/>
  <c r="P84" i="89"/>
  <c r="W83" i="89"/>
  <c r="V83" i="89"/>
  <c r="U83" i="89"/>
  <c r="T83" i="89"/>
  <c r="S83" i="89"/>
  <c r="R83" i="89"/>
  <c r="Q83" i="89"/>
  <c r="P83" i="89"/>
  <c r="W82" i="89"/>
  <c r="V82" i="89"/>
  <c r="U82" i="89"/>
  <c r="T82" i="89"/>
  <c r="S82" i="89"/>
  <c r="R82" i="89"/>
  <c r="Q82" i="89"/>
  <c r="P82" i="89"/>
  <c r="W81" i="89"/>
  <c r="V81" i="89"/>
  <c r="U81" i="89"/>
  <c r="T81" i="89"/>
  <c r="S81" i="89"/>
  <c r="R81" i="89"/>
  <c r="Q81" i="89"/>
  <c r="P81" i="89"/>
  <c r="W80" i="89"/>
  <c r="V80" i="89"/>
  <c r="U80" i="89"/>
  <c r="T80" i="89"/>
  <c r="S80" i="89"/>
  <c r="R80" i="89"/>
  <c r="Q80" i="89"/>
  <c r="P80" i="89"/>
  <c r="W79" i="89"/>
  <c r="V79" i="89"/>
  <c r="U79" i="89"/>
  <c r="T79" i="89"/>
  <c r="S79" i="89"/>
  <c r="R79" i="89"/>
  <c r="Q79" i="89"/>
  <c r="P79" i="89"/>
  <c r="W78" i="89"/>
  <c r="V78" i="89"/>
  <c r="U78" i="89"/>
  <c r="T78" i="89"/>
  <c r="S78" i="89"/>
  <c r="R78" i="89"/>
  <c r="Q78" i="89"/>
  <c r="P78" i="89"/>
  <c r="W77" i="89"/>
  <c r="V77" i="89"/>
  <c r="U77" i="89"/>
  <c r="T77" i="89"/>
  <c r="S77" i="89"/>
  <c r="R77" i="89"/>
  <c r="Q77" i="89"/>
  <c r="P77" i="89"/>
  <c r="W76" i="89"/>
  <c r="V76" i="89"/>
  <c r="U76" i="89"/>
  <c r="T76" i="89"/>
  <c r="S76" i="89"/>
  <c r="R76" i="89"/>
  <c r="Q76" i="89"/>
  <c r="P76" i="89"/>
  <c r="W75" i="89"/>
  <c r="V75" i="89"/>
  <c r="U75" i="89"/>
  <c r="T75" i="89"/>
  <c r="S75" i="89"/>
  <c r="R75" i="89"/>
  <c r="Q75" i="89"/>
  <c r="P75" i="89"/>
  <c r="W74" i="89"/>
  <c r="V74" i="89"/>
  <c r="U74" i="89"/>
  <c r="T74" i="89"/>
  <c r="S74" i="89"/>
  <c r="R74" i="89"/>
  <c r="Q74" i="89"/>
  <c r="P74" i="89"/>
  <c r="W73" i="89"/>
  <c r="V73" i="89"/>
  <c r="U73" i="89"/>
  <c r="T73" i="89"/>
  <c r="S73" i="89"/>
  <c r="R73" i="89"/>
  <c r="Q73" i="89"/>
  <c r="P73" i="89"/>
  <c r="W72" i="89"/>
  <c r="V72" i="89"/>
  <c r="U72" i="89"/>
  <c r="T72" i="89"/>
  <c r="S72" i="89"/>
  <c r="R72" i="89"/>
  <c r="Q72" i="89"/>
  <c r="P72" i="89"/>
  <c r="W71" i="89"/>
  <c r="V71" i="89"/>
  <c r="U71" i="89"/>
  <c r="T71" i="89"/>
  <c r="S71" i="89"/>
  <c r="R71" i="89"/>
  <c r="Q71" i="89"/>
  <c r="P71" i="89"/>
  <c r="W70" i="89"/>
  <c r="V70" i="89"/>
  <c r="U70" i="89"/>
  <c r="T70" i="89"/>
  <c r="S70" i="89"/>
  <c r="R70" i="89"/>
  <c r="Q70" i="89"/>
  <c r="P70" i="89"/>
  <c r="W69" i="89"/>
  <c r="V69" i="89"/>
  <c r="U69" i="89"/>
  <c r="T69" i="89"/>
  <c r="S69" i="89"/>
  <c r="R69" i="89"/>
  <c r="Q69" i="89"/>
  <c r="P69" i="89"/>
  <c r="W68" i="89"/>
  <c r="V68" i="89"/>
  <c r="U68" i="89"/>
  <c r="T68" i="89"/>
  <c r="S68" i="89"/>
  <c r="R68" i="89"/>
  <c r="Q68" i="89"/>
  <c r="P68" i="89"/>
  <c r="W67" i="89"/>
  <c r="V67" i="89"/>
  <c r="U67" i="89"/>
  <c r="T67" i="89"/>
  <c r="S67" i="89"/>
  <c r="R67" i="89"/>
  <c r="Q67" i="89"/>
  <c r="P67" i="89"/>
  <c r="W66" i="89"/>
  <c r="V66" i="89"/>
  <c r="U66" i="89"/>
  <c r="T66" i="89"/>
  <c r="S66" i="89"/>
  <c r="R66" i="89"/>
  <c r="Q66" i="89"/>
  <c r="P66" i="89"/>
  <c r="W65" i="89"/>
  <c r="V65" i="89"/>
  <c r="U65" i="89"/>
  <c r="T65" i="89"/>
  <c r="S65" i="89"/>
  <c r="R65" i="89"/>
  <c r="Q65" i="89"/>
  <c r="P65" i="89"/>
  <c r="W64" i="89"/>
  <c r="V64" i="89"/>
  <c r="U64" i="89"/>
  <c r="T64" i="89"/>
  <c r="S64" i="89"/>
  <c r="R64" i="89"/>
  <c r="Q64" i="89"/>
  <c r="P64" i="89"/>
  <c r="W63" i="89"/>
  <c r="V63" i="89"/>
  <c r="U63" i="89"/>
  <c r="T63" i="89"/>
  <c r="S63" i="89"/>
  <c r="R63" i="89"/>
  <c r="Q63" i="89"/>
  <c r="P63" i="89"/>
  <c r="W62" i="89"/>
  <c r="V62" i="89"/>
  <c r="U62" i="89"/>
  <c r="T62" i="89"/>
  <c r="S62" i="89"/>
  <c r="R62" i="89"/>
  <c r="Q62" i="89"/>
  <c r="P62" i="89"/>
  <c r="W61" i="89"/>
  <c r="V61" i="89"/>
  <c r="U61" i="89"/>
  <c r="T61" i="89"/>
  <c r="S61" i="89"/>
  <c r="R61" i="89"/>
  <c r="Q61" i="89"/>
  <c r="P61" i="89"/>
  <c r="W59" i="89"/>
  <c r="V59" i="89"/>
  <c r="U59" i="89"/>
  <c r="T59" i="89"/>
  <c r="S59" i="89"/>
  <c r="R59" i="89"/>
  <c r="Q59" i="89"/>
  <c r="P59" i="89"/>
  <c r="W58" i="89"/>
  <c r="V58" i="89"/>
  <c r="U58" i="89"/>
  <c r="T58" i="89"/>
  <c r="S58" i="89"/>
  <c r="R58" i="89"/>
  <c r="Q58" i="89"/>
  <c r="P58" i="89"/>
  <c r="W57" i="89"/>
  <c r="V57" i="89"/>
  <c r="U57" i="89"/>
  <c r="T57" i="89"/>
  <c r="S57" i="89"/>
  <c r="R57" i="89"/>
  <c r="Q57" i="89"/>
  <c r="P57" i="89"/>
  <c r="W56" i="89"/>
  <c r="V56" i="89"/>
  <c r="U56" i="89"/>
  <c r="T56" i="89"/>
  <c r="S56" i="89"/>
  <c r="R56" i="89"/>
  <c r="Q56" i="89"/>
  <c r="P56" i="89"/>
  <c r="W55" i="89"/>
  <c r="V55" i="89"/>
  <c r="U55" i="89"/>
  <c r="T55" i="89"/>
  <c r="S55" i="89"/>
  <c r="R55" i="89"/>
  <c r="Q55" i="89"/>
  <c r="P55" i="89"/>
  <c r="W54" i="89"/>
  <c r="V54" i="89"/>
  <c r="U54" i="89"/>
  <c r="T54" i="89"/>
  <c r="S54" i="89"/>
  <c r="R54" i="89"/>
  <c r="Q54" i="89"/>
  <c r="P54" i="89"/>
  <c r="W53" i="89"/>
  <c r="V53" i="89"/>
  <c r="U53" i="89"/>
  <c r="T53" i="89"/>
  <c r="S53" i="89"/>
  <c r="R53" i="89"/>
  <c r="Q53" i="89"/>
  <c r="P53" i="89"/>
  <c r="W52" i="89"/>
  <c r="V52" i="89"/>
  <c r="U52" i="89"/>
  <c r="T52" i="89"/>
  <c r="S52" i="89"/>
  <c r="R52" i="89"/>
  <c r="Q52" i="89"/>
  <c r="P52" i="89"/>
  <c r="W51" i="89"/>
  <c r="V51" i="89"/>
  <c r="U51" i="89"/>
  <c r="T51" i="89"/>
  <c r="S51" i="89"/>
  <c r="R51" i="89"/>
  <c r="Q51" i="89"/>
  <c r="P51" i="89"/>
  <c r="W50" i="89"/>
  <c r="V50" i="89"/>
  <c r="U50" i="89"/>
  <c r="T50" i="89"/>
  <c r="S50" i="89"/>
  <c r="R50" i="89"/>
  <c r="Q50" i="89"/>
  <c r="P50" i="89"/>
  <c r="W49" i="89"/>
  <c r="V49" i="89"/>
  <c r="U49" i="89"/>
  <c r="T49" i="89"/>
  <c r="S49" i="89"/>
  <c r="R49" i="89"/>
  <c r="Q49" i="89"/>
  <c r="P49" i="89"/>
  <c r="W48" i="89"/>
  <c r="V48" i="89"/>
  <c r="U48" i="89"/>
  <c r="T48" i="89"/>
  <c r="S48" i="89"/>
  <c r="R48" i="89"/>
  <c r="Q48" i="89"/>
  <c r="P48" i="89"/>
  <c r="W47" i="89"/>
  <c r="V47" i="89"/>
  <c r="U47" i="89"/>
  <c r="T47" i="89"/>
  <c r="S47" i="89"/>
  <c r="R47" i="89"/>
  <c r="Q47" i="89"/>
  <c r="P47" i="89"/>
  <c r="W46" i="89"/>
  <c r="V46" i="89"/>
  <c r="U46" i="89"/>
  <c r="T46" i="89"/>
  <c r="S46" i="89"/>
  <c r="R46" i="89"/>
  <c r="Q46" i="89"/>
  <c r="P46" i="89"/>
  <c r="W45" i="89"/>
  <c r="V45" i="89"/>
  <c r="U45" i="89"/>
  <c r="T45" i="89"/>
  <c r="S45" i="89"/>
  <c r="R45" i="89"/>
  <c r="Q45" i="89"/>
  <c r="P45" i="89"/>
  <c r="W44" i="89"/>
  <c r="V44" i="89"/>
  <c r="U44" i="89"/>
  <c r="T44" i="89"/>
  <c r="S44" i="89"/>
  <c r="R44" i="89"/>
  <c r="Q44" i="89"/>
  <c r="P44" i="89"/>
  <c r="W43" i="89"/>
  <c r="V43" i="89"/>
  <c r="U43" i="89"/>
  <c r="T43" i="89"/>
  <c r="S43" i="89"/>
  <c r="R43" i="89"/>
  <c r="Q43" i="89"/>
  <c r="P43" i="89"/>
  <c r="W42" i="89"/>
  <c r="V42" i="89"/>
  <c r="U42" i="89"/>
  <c r="T42" i="89"/>
  <c r="S42" i="89"/>
  <c r="R42" i="89"/>
  <c r="Q42" i="89"/>
  <c r="P42" i="89"/>
  <c r="W41" i="89"/>
  <c r="V41" i="89"/>
  <c r="U41" i="89"/>
  <c r="T41" i="89"/>
  <c r="S41" i="89"/>
  <c r="R41" i="89"/>
  <c r="Q41" i="89"/>
  <c r="P41" i="89"/>
  <c r="W40" i="89"/>
  <c r="U40" i="89"/>
  <c r="T40" i="89"/>
  <c r="S40" i="89"/>
  <c r="R40" i="89"/>
  <c r="Q40" i="89"/>
  <c r="P40" i="89"/>
  <c r="W39" i="89"/>
  <c r="V39" i="89"/>
  <c r="U39" i="89"/>
  <c r="T39" i="89"/>
  <c r="S39" i="89"/>
  <c r="R39" i="89"/>
  <c r="Q39" i="89"/>
  <c r="P39" i="89"/>
  <c r="W38" i="89"/>
  <c r="V38" i="89"/>
  <c r="U38" i="89"/>
  <c r="T38" i="89"/>
  <c r="S38" i="89"/>
  <c r="R38" i="89"/>
  <c r="Q38" i="89"/>
  <c r="P38" i="89"/>
  <c r="W37" i="89"/>
  <c r="V37" i="89"/>
  <c r="U37" i="89"/>
  <c r="T37" i="89"/>
  <c r="S37" i="89"/>
  <c r="R37" i="89"/>
  <c r="Q37" i="89"/>
  <c r="P37" i="89"/>
  <c r="W36" i="89"/>
  <c r="V36" i="89"/>
  <c r="U36" i="89"/>
  <c r="T36" i="89"/>
  <c r="S36" i="89"/>
  <c r="R36" i="89"/>
  <c r="Q36" i="89"/>
  <c r="P36" i="89"/>
  <c r="W35" i="89"/>
  <c r="V35" i="89"/>
  <c r="U35" i="89"/>
  <c r="T35" i="89"/>
  <c r="S35" i="89"/>
  <c r="R35" i="89"/>
  <c r="Q35" i="89"/>
  <c r="P35" i="89"/>
  <c r="W34" i="89"/>
  <c r="V34" i="89"/>
  <c r="U34" i="89"/>
  <c r="T34" i="89"/>
  <c r="S34" i="89"/>
  <c r="R34" i="89"/>
  <c r="Q34" i="89"/>
  <c r="P34" i="89"/>
  <c r="W33" i="89"/>
  <c r="V33" i="89"/>
  <c r="U33" i="89"/>
  <c r="T33" i="89"/>
  <c r="S33" i="89"/>
  <c r="R33" i="89"/>
  <c r="Q33" i="89"/>
  <c r="P33" i="89"/>
  <c r="W32" i="89"/>
  <c r="V32" i="89"/>
  <c r="U32" i="89"/>
  <c r="T32" i="89"/>
  <c r="S32" i="89"/>
  <c r="R32" i="89"/>
  <c r="Q32" i="89"/>
  <c r="P32" i="89"/>
  <c r="W31" i="89"/>
  <c r="V31" i="89"/>
  <c r="U31" i="89"/>
  <c r="T31" i="89"/>
  <c r="S31" i="89"/>
  <c r="R31" i="89"/>
  <c r="Q31" i="89"/>
  <c r="P31" i="89"/>
  <c r="W30" i="89"/>
  <c r="V30" i="89"/>
  <c r="U30" i="89"/>
  <c r="T30" i="89"/>
  <c r="S30" i="89"/>
  <c r="R30" i="89"/>
  <c r="Q30" i="89"/>
  <c r="P30" i="89"/>
  <c r="W29" i="89"/>
  <c r="V29" i="89"/>
  <c r="U29" i="89"/>
  <c r="T29" i="89"/>
  <c r="S29" i="89"/>
  <c r="R29" i="89"/>
  <c r="Q29" i="89"/>
  <c r="P29" i="89"/>
  <c r="W28" i="89"/>
  <c r="V28" i="89"/>
  <c r="U28" i="89"/>
  <c r="T28" i="89"/>
  <c r="S28" i="89"/>
  <c r="R28" i="89"/>
  <c r="Q28" i="89"/>
  <c r="P28" i="89"/>
  <c r="W27" i="89"/>
  <c r="V27" i="89"/>
  <c r="U27" i="89"/>
  <c r="T27" i="89"/>
  <c r="S27" i="89"/>
  <c r="R27" i="89"/>
  <c r="Q27" i="89"/>
  <c r="P27" i="89"/>
  <c r="W26" i="89"/>
  <c r="U26" i="89"/>
  <c r="T26" i="89"/>
  <c r="S26" i="89"/>
  <c r="R26" i="89"/>
  <c r="Q26" i="89"/>
  <c r="P26" i="89"/>
  <c r="W25" i="89"/>
  <c r="V25" i="89"/>
  <c r="U25" i="89"/>
  <c r="T25" i="89"/>
  <c r="S25" i="89"/>
  <c r="R25" i="89"/>
  <c r="Q25" i="89"/>
  <c r="P25" i="89"/>
  <c r="W24" i="89"/>
  <c r="V24" i="89"/>
  <c r="U24" i="89"/>
  <c r="T24" i="89"/>
  <c r="S24" i="89"/>
  <c r="Q24" i="89"/>
  <c r="P24" i="89"/>
  <c r="W23" i="89"/>
  <c r="V23" i="89"/>
  <c r="U23" i="89"/>
  <c r="T23" i="89"/>
  <c r="S23" i="89"/>
  <c r="R23" i="89"/>
  <c r="Q23" i="89"/>
  <c r="P23" i="89"/>
  <c r="W22" i="89"/>
  <c r="V22" i="89"/>
  <c r="U22" i="89"/>
  <c r="T22" i="89"/>
  <c r="S22" i="89"/>
  <c r="R22" i="89"/>
  <c r="Q22" i="89"/>
  <c r="P22" i="89"/>
  <c r="W21" i="89"/>
  <c r="V21" i="89"/>
  <c r="U21" i="89"/>
  <c r="T21" i="89"/>
  <c r="S21" i="89"/>
  <c r="R21" i="89"/>
  <c r="Q21" i="89"/>
  <c r="P21" i="89"/>
  <c r="W20" i="89"/>
  <c r="V20" i="89"/>
  <c r="U20" i="89"/>
  <c r="T20" i="89"/>
  <c r="S20" i="89"/>
  <c r="R20" i="89"/>
  <c r="Q20" i="89"/>
  <c r="P20" i="89"/>
  <c r="W19" i="89"/>
  <c r="V19" i="89"/>
  <c r="U19" i="89"/>
  <c r="T19" i="89"/>
  <c r="S19" i="89"/>
  <c r="R19" i="89"/>
  <c r="Q19" i="89"/>
  <c r="P19" i="89"/>
  <c r="W18" i="89"/>
  <c r="V18" i="89"/>
  <c r="U18" i="89"/>
  <c r="T18" i="89"/>
  <c r="S18" i="89"/>
  <c r="R18" i="89"/>
  <c r="Q18" i="89"/>
  <c r="P18" i="89"/>
  <c r="W17" i="89"/>
  <c r="V17" i="89"/>
  <c r="U17" i="89"/>
  <c r="T17" i="89"/>
  <c r="S17" i="89"/>
  <c r="R17" i="89"/>
  <c r="Q17" i="89"/>
  <c r="P17" i="89"/>
  <c r="W16" i="89"/>
  <c r="V16" i="89"/>
  <c r="U16" i="89"/>
  <c r="T16" i="89"/>
  <c r="S16" i="89"/>
  <c r="R16" i="89"/>
  <c r="Q16" i="89"/>
  <c r="P16" i="89"/>
  <c r="W15" i="89"/>
  <c r="V15" i="89"/>
  <c r="U15" i="89"/>
  <c r="T15" i="89"/>
  <c r="S15" i="89"/>
  <c r="R15" i="89"/>
  <c r="Q15" i="89"/>
  <c r="P15" i="89"/>
  <c r="W14" i="89"/>
  <c r="V14" i="89"/>
  <c r="U14" i="89"/>
  <c r="T14" i="89"/>
  <c r="S14" i="89"/>
  <c r="R14" i="89"/>
  <c r="Q14" i="89"/>
  <c r="P14" i="89"/>
  <c r="W13" i="89"/>
  <c r="V13" i="89"/>
  <c r="U13" i="89"/>
  <c r="T13" i="89"/>
  <c r="S13" i="89"/>
  <c r="R13" i="89"/>
  <c r="Q13" i="89"/>
  <c r="P13" i="89"/>
  <c r="AC49" i="84"/>
  <c r="AB49" i="84"/>
  <c r="AA49" i="84"/>
  <c r="Z49" i="84"/>
  <c r="Y49" i="84"/>
  <c r="X49" i="84"/>
  <c r="W49" i="84"/>
  <c r="V49" i="84"/>
  <c r="AC48" i="84"/>
  <c r="AB48" i="84"/>
  <c r="AA48" i="84"/>
  <c r="Z48" i="84"/>
  <c r="Y48" i="84"/>
  <c r="X48" i="84"/>
  <c r="W48" i="84"/>
  <c r="V48" i="84"/>
  <c r="T48" i="84"/>
  <c r="AC47" i="84"/>
  <c r="AB47" i="84"/>
  <c r="AA47" i="84"/>
  <c r="Z47" i="84"/>
  <c r="Y47" i="84"/>
  <c r="X47" i="84"/>
  <c r="W47" i="84"/>
  <c r="V47" i="84"/>
  <c r="T47" i="84"/>
  <c r="AC46" i="84"/>
  <c r="AB46" i="84"/>
  <c r="AA46" i="84"/>
  <c r="Z46" i="84"/>
  <c r="Y46" i="84"/>
  <c r="X46" i="84"/>
  <c r="W46" i="84"/>
  <c r="V46" i="84"/>
  <c r="U46" i="84"/>
  <c r="AC44" i="84"/>
  <c r="AB44" i="84"/>
  <c r="AA44" i="84"/>
  <c r="Z44" i="84"/>
  <c r="Y44" i="84"/>
  <c r="X44" i="84"/>
  <c r="W44" i="84"/>
  <c r="V44" i="84"/>
  <c r="T44" i="84"/>
  <c r="AC43" i="84"/>
  <c r="AB43" i="84"/>
  <c r="AA43" i="84"/>
  <c r="Z43" i="84"/>
  <c r="Y43" i="84"/>
  <c r="X43" i="84"/>
  <c r="W43" i="84"/>
  <c r="V43" i="84"/>
  <c r="T43" i="84"/>
  <c r="AC42" i="84"/>
  <c r="AB42" i="84"/>
  <c r="AA42" i="84"/>
  <c r="Z42" i="84"/>
  <c r="Y42" i="84"/>
  <c r="X42" i="84"/>
  <c r="W42" i="84"/>
  <c r="V42" i="84"/>
  <c r="T42" i="84"/>
  <c r="AC41" i="84"/>
  <c r="AB41" i="84"/>
  <c r="AA41" i="84"/>
  <c r="Z41" i="84"/>
  <c r="Y41" i="84"/>
  <c r="X41" i="84"/>
  <c r="W41" i="84"/>
  <c r="V41" i="84"/>
  <c r="AC40" i="84"/>
  <c r="AB40" i="84"/>
  <c r="AA40" i="84"/>
  <c r="Z40" i="84"/>
  <c r="Y40" i="84"/>
  <c r="X40" i="84"/>
  <c r="W40" i="84"/>
  <c r="V40" i="84"/>
  <c r="U40" i="84"/>
  <c r="T40" i="84"/>
  <c r="AC39" i="84"/>
  <c r="AB39" i="84"/>
  <c r="AA39" i="84"/>
  <c r="Z39" i="84"/>
  <c r="Y39" i="84"/>
  <c r="X39" i="84"/>
  <c r="W39" i="84"/>
  <c r="V39" i="84"/>
  <c r="U39" i="84"/>
  <c r="T39" i="84"/>
  <c r="AC38" i="84"/>
  <c r="AB38" i="84"/>
  <c r="AA38" i="84"/>
  <c r="Z38" i="84"/>
  <c r="Y38" i="84"/>
  <c r="X38" i="84"/>
  <c r="W38" i="84"/>
  <c r="V38" i="84"/>
  <c r="U38" i="84"/>
  <c r="T38" i="84"/>
  <c r="AC37" i="84"/>
  <c r="AB37" i="84"/>
  <c r="AA37" i="84"/>
  <c r="Z37" i="84"/>
  <c r="Y37" i="84"/>
  <c r="X37" i="84"/>
  <c r="W37" i="84"/>
  <c r="V37" i="84"/>
  <c r="U37" i="84"/>
  <c r="T37" i="84"/>
  <c r="AC36" i="84"/>
  <c r="AB36" i="84"/>
  <c r="AA36" i="84"/>
  <c r="Z36" i="84"/>
  <c r="Y36" i="84"/>
  <c r="X36" i="84"/>
  <c r="W36" i="84"/>
  <c r="V36" i="84"/>
  <c r="U36" i="84"/>
  <c r="AC34" i="84"/>
  <c r="AB34" i="84"/>
  <c r="AA34" i="84"/>
  <c r="Z34" i="84"/>
  <c r="Y34" i="84"/>
  <c r="X34" i="84"/>
  <c r="W34" i="84"/>
  <c r="V34" i="84"/>
  <c r="U34" i="84"/>
  <c r="AC33" i="84"/>
  <c r="AB33" i="84"/>
  <c r="AA33" i="84"/>
  <c r="Z33" i="84"/>
  <c r="Y33" i="84"/>
  <c r="X33" i="84"/>
  <c r="W33" i="84"/>
  <c r="V33" i="84"/>
  <c r="U33" i="84"/>
  <c r="T33" i="84"/>
  <c r="AC32" i="84"/>
  <c r="AB32" i="84"/>
  <c r="AA32" i="84"/>
  <c r="Z32" i="84"/>
  <c r="Y32" i="84"/>
  <c r="X32" i="84"/>
  <c r="W32" i="84"/>
  <c r="V32" i="84"/>
  <c r="U32" i="84"/>
  <c r="T32" i="84"/>
  <c r="AC31" i="84"/>
  <c r="AB31" i="84"/>
  <c r="AA31" i="84"/>
  <c r="Z31" i="84"/>
  <c r="Y31" i="84"/>
  <c r="X31" i="84"/>
  <c r="W31" i="84"/>
  <c r="V31" i="84"/>
  <c r="U31" i="84"/>
  <c r="T31" i="84"/>
  <c r="AC29" i="84"/>
  <c r="AB29" i="84"/>
  <c r="AA29" i="84"/>
  <c r="Z29" i="84"/>
  <c r="Y29" i="84"/>
  <c r="X29" i="84"/>
  <c r="W29" i="84"/>
  <c r="V29" i="84"/>
  <c r="AC28" i="84"/>
  <c r="AB28" i="84"/>
  <c r="AA28" i="84"/>
  <c r="Z28" i="84"/>
  <c r="Y28" i="84"/>
  <c r="X28" i="84"/>
  <c r="W28" i="84"/>
  <c r="V28" i="84"/>
  <c r="AC26" i="84"/>
  <c r="AB26" i="84"/>
  <c r="AA26" i="84"/>
  <c r="Z26" i="84"/>
  <c r="Y26" i="84"/>
  <c r="X26" i="84"/>
  <c r="W26" i="84"/>
  <c r="V26" i="84"/>
  <c r="U26" i="84"/>
  <c r="T26" i="84"/>
  <c r="AC25" i="84"/>
  <c r="AB25" i="84"/>
  <c r="AA25" i="84"/>
  <c r="Z25" i="84"/>
  <c r="Y25" i="84"/>
  <c r="X25" i="84"/>
  <c r="W25" i="84"/>
  <c r="V25" i="84"/>
  <c r="U25" i="84"/>
  <c r="T25" i="84"/>
  <c r="AC24" i="84"/>
  <c r="AB24" i="84"/>
  <c r="AA24" i="84"/>
  <c r="Z24" i="84"/>
  <c r="Y24" i="84"/>
  <c r="X24" i="84"/>
  <c r="W24" i="84"/>
  <c r="V24" i="84"/>
  <c r="U24" i="84"/>
  <c r="T24" i="84"/>
  <c r="AC23" i="84"/>
  <c r="AB23" i="84"/>
  <c r="AA23" i="84"/>
  <c r="Z23" i="84"/>
  <c r="Y23" i="84"/>
  <c r="X23" i="84"/>
  <c r="W23" i="84"/>
  <c r="V23" i="84"/>
  <c r="T23" i="84"/>
  <c r="AC14" i="84"/>
  <c r="AB14" i="84"/>
  <c r="AA14" i="84"/>
  <c r="Z14" i="84"/>
  <c r="Y14" i="84"/>
  <c r="X14" i="84"/>
  <c r="W14" i="84"/>
  <c r="V14" i="84"/>
  <c r="U14" i="84"/>
  <c r="T14" i="84"/>
  <c r="AC13" i="84"/>
  <c r="AB13" i="84"/>
  <c r="AA13" i="84"/>
  <c r="Z13" i="84"/>
  <c r="Y13" i="84"/>
  <c r="X13" i="84"/>
  <c r="W13" i="84"/>
  <c r="V13" i="84"/>
  <c r="U13" i="84"/>
  <c r="T13" i="84"/>
  <c r="AC12" i="84"/>
  <c r="AB12" i="84"/>
  <c r="AA12" i="84"/>
  <c r="Z12" i="84"/>
  <c r="Y12" i="84"/>
  <c r="X12" i="84"/>
  <c r="W12" i="84"/>
  <c r="V12" i="84"/>
  <c r="U12" i="84"/>
  <c r="T12" i="84"/>
  <c r="K12" i="41"/>
  <c r="M12" i="41"/>
  <c r="R21" i="141"/>
  <c r="S21" i="141"/>
  <c r="T21" i="141"/>
  <c r="U21" i="141"/>
  <c r="V21" i="141"/>
  <c r="X21" i="141"/>
  <c r="Y21" i="141"/>
  <c r="Z21" i="141"/>
  <c r="AA21" i="141"/>
  <c r="AB21" i="141"/>
  <c r="R22" i="141"/>
  <c r="S22" i="141"/>
  <c r="T22" i="141"/>
  <c r="U22" i="141"/>
  <c r="V22" i="141"/>
  <c r="X22" i="141"/>
  <c r="Y22" i="141"/>
  <c r="Z22" i="141"/>
  <c r="AA22" i="141"/>
  <c r="AB22" i="141"/>
  <c r="R23" i="141"/>
  <c r="S23" i="141"/>
  <c r="T23" i="141"/>
  <c r="U23" i="141"/>
  <c r="V23" i="141"/>
  <c r="X23" i="141"/>
  <c r="Y23" i="141"/>
  <c r="Z23" i="141"/>
  <c r="AA23" i="141"/>
  <c r="AB23" i="141"/>
  <c r="R24" i="141"/>
  <c r="S24" i="141"/>
  <c r="T24" i="141"/>
  <c r="U24" i="141"/>
  <c r="V24" i="141"/>
  <c r="X24" i="141"/>
  <c r="Y24" i="141"/>
  <c r="Z24" i="141"/>
  <c r="AA24" i="141"/>
  <c r="AB24" i="141"/>
  <c r="R25" i="141"/>
  <c r="S25" i="141"/>
  <c r="T25" i="141"/>
  <c r="U25" i="141"/>
  <c r="V25" i="141"/>
  <c r="X25" i="141"/>
  <c r="Y25" i="141"/>
  <c r="Z25" i="141"/>
  <c r="AA25" i="141"/>
  <c r="AB25" i="141"/>
  <c r="R26" i="141"/>
  <c r="S26" i="141"/>
  <c r="T26" i="141"/>
  <c r="U26" i="141"/>
  <c r="V26" i="141"/>
  <c r="X26" i="141"/>
  <c r="Y26" i="141"/>
  <c r="Z26" i="141"/>
  <c r="AA26" i="141"/>
  <c r="AB26" i="141"/>
  <c r="R27" i="141"/>
  <c r="S27" i="141"/>
  <c r="T27" i="141"/>
  <c r="U27" i="141"/>
  <c r="V27" i="141"/>
  <c r="X27" i="141"/>
  <c r="Y27" i="141"/>
  <c r="Z27" i="141"/>
  <c r="AA27" i="141"/>
  <c r="AB27" i="141"/>
  <c r="R28" i="141"/>
  <c r="S28" i="141"/>
  <c r="T28" i="141"/>
  <c r="U28" i="141"/>
  <c r="V28" i="141"/>
  <c r="X28" i="141"/>
  <c r="Y28" i="141"/>
  <c r="Z28" i="141"/>
  <c r="AA28" i="141"/>
  <c r="AB28" i="141"/>
  <c r="X13" i="141"/>
  <c r="Y13" i="141"/>
  <c r="Z13" i="141"/>
  <c r="AA13" i="141"/>
  <c r="AB13" i="141"/>
  <c r="R13" i="141"/>
  <c r="S13" i="141"/>
  <c r="T13" i="141"/>
  <c r="U13" i="141"/>
  <c r="V13" i="141"/>
  <c r="R12" i="141"/>
  <c r="S12" i="141"/>
  <c r="T12" i="141"/>
  <c r="U12" i="141"/>
  <c r="V12" i="141"/>
  <c r="X12" i="141"/>
  <c r="Y12" i="141"/>
  <c r="Z12" i="141"/>
  <c r="AA12" i="141"/>
  <c r="AB12" i="141"/>
  <c r="T24" i="83"/>
  <c r="U24" i="83"/>
  <c r="V24" i="83"/>
  <c r="W24" i="83"/>
  <c r="X24" i="83"/>
  <c r="Y24" i="83"/>
  <c r="Z24" i="83"/>
  <c r="AA24" i="83"/>
  <c r="AB24" i="83"/>
  <c r="AC24" i="83"/>
  <c r="T25" i="83"/>
  <c r="U25" i="83"/>
  <c r="V25" i="83"/>
  <c r="W25" i="83"/>
  <c r="X25" i="83"/>
  <c r="Y25" i="83"/>
  <c r="Z25" i="83"/>
  <c r="AA25" i="83"/>
  <c r="AB25" i="83"/>
  <c r="AC25" i="83"/>
  <c r="V26" i="83"/>
  <c r="W26" i="83"/>
  <c r="X26" i="83"/>
  <c r="Y26" i="83"/>
  <c r="Z26" i="83"/>
  <c r="AA26" i="83"/>
  <c r="AB26" i="83"/>
  <c r="AC26" i="83"/>
  <c r="T28" i="83"/>
  <c r="U28" i="83"/>
  <c r="V28" i="83"/>
  <c r="W28" i="83"/>
  <c r="X28" i="83"/>
  <c r="Y28" i="83"/>
  <c r="Z28" i="83"/>
  <c r="AA28" i="83"/>
  <c r="AB28" i="83"/>
  <c r="AC28" i="83"/>
  <c r="T29" i="83"/>
  <c r="U29" i="83"/>
  <c r="V29" i="83"/>
  <c r="W29" i="83"/>
  <c r="X29" i="83"/>
  <c r="Y29" i="83"/>
  <c r="Z29" i="83"/>
  <c r="AA29" i="83"/>
  <c r="AB29" i="83"/>
  <c r="AC29" i="83"/>
  <c r="T30" i="83"/>
  <c r="U30" i="83"/>
  <c r="V30" i="83"/>
  <c r="W30" i="83"/>
  <c r="X30" i="83"/>
  <c r="Y30" i="83"/>
  <c r="Z30" i="83"/>
  <c r="AA30" i="83"/>
  <c r="T32" i="83"/>
  <c r="U32" i="83"/>
  <c r="V32" i="83"/>
  <c r="W32" i="83"/>
  <c r="X32" i="83"/>
  <c r="Y32" i="83"/>
  <c r="Z32" i="83"/>
  <c r="AA32" i="83"/>
  <c r="AB32" i="83"/>
  <c r="AC32" i="83"/>
  <c r="T33" i="83"/>
  <c r="U33" i="83"/>
  <c r="V33" i="83"/>
  <c r="W33" i="83"/>
  <c r="X33" i="83"/>
  <c r="Y33" i="83"/>
  <c r="Z33" i="83"/>
  <c r="AA33" i="83"/>
  <c r="AB33" i="83"/>
  <c r="AC33" i="83"/>
  <c r="T34" i="83"/>
  <c r="U34" i="83"/>
  <c r="V34" i="83"/>
  <c r="W34" i="83"/>
  <c r="X34" i="83"/>
  <c r="Y34" i="83"/>
  <c r="Z34" i="83"/>
  <c r="AA34" i="83"/>
  <c r="AB34" i="83"/>
  <c r="AC34" i="83"/>
  <c r="T35" i="83"/>
  <c r="U35" i="83"/>
  <c r="V35" i="83"/>
  <c r="W35" i="83"/>
  <c r="X35" i="83"/>
  <c r="Y35" i="83"/>
  <c r="Z35" i="83"/>
  <c r="AA35" i="83"/>
  <c r="AB35" i="83"/>
  <c r="AC35" i="83"/>
  <c r="T37" i="83"/>
  <c r="U37" i="83"/>
  <c r="V37" i="83"/>
  <c r="W37" i="83"/>
  <c r="X37" i="83"/>
  <c r="Y37" i="83"/>
  <c r="Z37" i="83"/>
  <c r="AA37" i="83"/>
  <c r="AB37" i="83"/>
  <c r="AC37" i="83"/>
  <c r="T38" i="83"/>
  <c r="U38" i="83"/>
  <c r="V38" i="83"/>
  <c r="W38" i="83"/>
  <c r="X38" i="83"/>
  <c r="Y38" i="83"/>
  <c r="Z38" i="83"/>
  <c r="AA38" i="83"/>
  <c r="AB38" i="83"/>
  <c r="AC38" i="83"/>
  <c r="T39" i="83"/>
  <c r="U39" i="83"/>
  <c r="V39" i="83"/>
  <c r="W39" i="83"/>
  <c r="X39" i="83"/>
  <c r="Y39" i="83"/>
  <c r="Z39" i="83"/>
  <c r="AA39" i="83"/>
  <c r="AB39" i="83"/>
  <c r="AC39" i="83"/>
  <c r="T40" i="83"/>
  <c r="U40" i="83"/>
  <c r="V40" i="83"/>
  <c r="W40" i="83"/>
  <c r="X40" i="83"/>
  <c r="Y40" i="83"/>
  <c r="Z40" i="83"/>
  <c r="AA40" i="83"/>
  <c r="AB40" i="83"/>
  <c r="AC40" i="83"/>
  <c r="T41" i="83"/>
  <c r="U41" i="83"/>
  <c r="V41" i="83"/>
  <c r="W41" i="83"/>
  <c r="X41" i="83"/>
  <c r="Y41" i="83"/>
  <c r="Z41" i="83"/>
  <c r="AA41" i="83"/>
  <c r="AB41" i="83"/>
  <c r="AC41" i="83"/>
  <c r="T42" i="83"/>
  <c r="U42" i="83"/>
  <c r="V42" i="83"/>
  <c r="W42" i="83"/>
  <c r="X42" i="83"/>
  <c r="Y42" i="83"/>
  <c r="Z42" i="83"/>
  <c r="AA42" i="83"/>
  <c r="AB42" i="83"/>
  <c r="AC42" i="83"/>
  <c r="T43" i="83"/>
  <c r="U43" i="83"/>
  <c r="V43" i="83"/>
  <c r="W43" i="83"/>
  <c r="X43" i="83"/>
  <c r="Y43" i="83"/>
  <c r="Z43" i="83"/>
  <c r="AA43" i="83"/>
  <c r="AB43" i="83"/>
  <c r="AC43" i="83"/>
  <c r="T44" i="83"/>
  <c r="U44" i="83"/>
  <c r="V44" i="83"/>
  <c r="W44" i="83"/>
  <c r="X44" i="83"/>
  <c r="Y44" i="83"/>
  <c r="Z44" i="83"/>
  <c r="AA44" i="83"/>
  <c r="AB44" i="83"/>
  <c r="AC44" i="83"/>
  <c r="T46" i="83"/>
  <c r="U46" i="83"/>
  <c r="V46" i="83"/>
  <c r="W46" i="83"/>
  <c r="X46" i="83"/>
  <c r="Y46" i="83"/>
  <c r="Z46" i="83"/>
  <c r="AA46" i="83"/>
  <c r="AB46" i="83"/>
  <c r="AC46" i="83"/>
  <c r="T47" i="83"/>
  <c r="U47" i="83"/>
  <c r="V47" i="83"/>
  <c r="W47" i="83"/>
  <c r="X47" i="83"/>
  <c r="Y47" i="83"/>
  <c r="Z47" i="83"/>
  <c r="AA47" i="83"/>
  <c r="AB47" i="83"/>
  <c r="AC47" i="83"/>
  <c r="T48" i="83"/>
  <c r="U48" i="83"/>
  <c r="V48" i="83"/>
  <c r="W48" i="83"/>
  <c r="X48" i="83"/>
  <c r="Y48" i="83"/>
  <c r="Z48" i="83"/>
  <c r="AA48" i="83"/>
  <c r="AB48" i="83"/>
  <c r="AC48" i="83"/>
  <c r="T49" i="83"/>
  <c r="U49" i="83"/>
  <c r="V49" i="83"/>
  <c r="W49" i="83"/>
  <c r="X49" i="83"/>
  <c r="Y49" i="83"/>
  <c r="Z49" i="83"/>
  <c r="AA49" i="83"/>
  <c r="AB49" i="83"/>
  <c r="AC49" i="83"/>
  <c r="AB26" i="78"/>
  <c r="AC26" i="78"/>
  <c r="AB27" i="78"/>
  <c r="AC27" i="78"/>
  <c r="AB28" i="78"/>
  <c r="AC28" i="78"/>
  <c r="AB30" i="78"/>
  <c r="AC30" i="78"/>
  <c r="AB31" i="78"/>
  <c r="AC31" i="78"/>
  <c r="AB33" i="78"/>
  <c r="AC33" i="78"/>
  <c r="AB34" i="78"/>
  <c r="AC34" i="78"/>
  <c r="AB35" i="78"/>
  <c r="AC35" i="78"/>
  <c r="AB36" i="78"/>
  <c r="AC36" i="78"/>
  <c r="AB37" i="78"/>
  <c r="AC37" i="78"/>
  <c r="AB38" i="78"/>
  <c r="AC38" i="78"/>
  <c r="AB39" i="78"/>
  <c r="AC39" i="78"/>
  <c r="AB41" i="78"/>
  <c r="AC41" i="78"/>
  <c r="AB42" i="78"/>
  <c r="AC42" i="78"/>
  <c r="AB43" i="78"/>
  <c r="AC43" i="78"/>
  <c r="AA27" i="78"/>
  <c r="AA28" i="78"/>
  <c r="AA30" i="78"/>
  <c r="AA31" i="78"/>
  <c r="AA33" i="78"/>
  <c r="AA34" i="78"/>
  <c r="AA35" i="78"/>
  <c r="AA36" i="78"/>
  <c r="AA37" i="78"/>
  <c r="AA38" i="78"/>
  <c r="AA39" i="78"/>
  <c r="AA41" i="78"/>
  <c r="AA42" i="78"/>
  <c r="AA43" i="78"/>
  <c r="Z27" i="78"/>
  <c r="Z28" i="78"/>
  <c r="Z30" i="78"/>
  <c r="Z31" i="78"/>
  <c r="Z33" i="78"/>
  <c r="Z34" i="78"/>
  <c r="Z35" i="78"/>
  <c r="Z36" i="78"/>
  <c r="Z37" i="78"/>
  <c r="Z38" i="78"/>
  <c r="Z39" i="78"/>
  <c r="Z41" i="78"/>
  <c r="Z42" i="78"/>
  <c r="Z43" i="78"/>
  <c r="W30" i="78"/>
  <c r="Y30" i="78"/>
  <c r="Y31" i="78"/>
  <c r="Y33" i="78"/>
  <c r="Y34" i="78"/>
  <c r="Y35" i="78"/>
  <c r="Y36" i="78"/>
  <c r="Y37" i="78"/>
  <c r="Y38" i="78"/>
  <c r="Y39" i="78"/>
  <c r="Y41" i="78"/>
  <c r="Y42" i="78"/>
  <c r="Y43" i="78"/>
  <c r="X30" i="78"/>
  <c r="X31" i="78"/>
  <c r="X33" i="78"/>
  <c r="X34" i="78"/>
  <c r="X35" i="78"/>
  <c r="X36" i="78"/>
  <c r="X37" i="78"/>
  <c r="X38" i="78"/>
  <c r="X39" i="78"/>
  <c r="X41" i="78"/>
  <c r="X42" i="78"/>
  <c r="X43" i="78"/>
  <c r="W31" i="78"/>
  <c r="W33" i="78"/>
  <c r="W34" i="78"/>
  <c r="W35" i="78"/>
  <c r="W36" i="78"/>
  <c r="W37" i="78"/>
  <c r="W38" i="78"/>
  <c r="W39" i="78"/>
  <c r="W41" i="78"/>
  <c r="W42" i="78"/>
  <c r="W43" i="78"/>
  <c r="U31" i="78"/>
  <c r="U33" i="78"/>
  <c r="U34" i="78"/>
  <c r="U35" i="78"/>
  <c r="U36" i="78"/>
  <c r="U37" i="78"/>
  <c r="U38" i="78"/>
  <c r="U39" i="78"/>
  <c r="U41" i="78"/>
  <c r="U42" i="78"/>
  <c r="U43" i="78"/>
  <c r="T33" i="78"/>
  <c r="T34" i="78"/>
  <c r="T35" i="78"/>
  <c r="T36" i="78"/>
  <c r="T37" i="78"/>
  <c r="T38" i="78"/>
  <c r="T39" i="78"/>
  <c r="T41" i="78"/>
  <c r="T42" i="78"/>
  <c r="T43" i="78"/>
  <c r="V25" i="78"/>
  <c r="V26" i="78"/>
  <c r="V27" i="78"/>
  <c r="V28" i="78"/>
  <c r="V30" i="78"/>
  <c r="V31" i="78"/>
  <c r="V33" i="78"/>
  <c r="V34" i="78"/>
  <c r="V35" i="78"/>
  <c r="V36" i="78"/>
  <c r="V37" i="78"/>
  <c r="V38" i="78"/>
  <c r="V39" i="78"/>
  <c r="V41" i="78"/>
  <c r="V42" i="78"/>
  <c r="V43" i="78"/>
  <c r="U25" i="78"/>
  <c r="U26" i="78"/>
  <c r="U27" i="78"/>
  <c r="U28" i="78"/>
  <c r="U30" i="78"/>
  <c r="T25" i="78"/>
  <c r="T26" i="78"/>
  <c r="T27" i="78"/>
  <c r="T28" i="78"/>
  <c r="T30" i="78"/>
  <c r="T31" i="78"/>
  <c r="R22" i="135"/>
  <c r="S22" i="135"/>
  <c r="T22" i="135"/>
  <c r="U22" i="135"/>
  <c r="V22" i="135"/>
  <c r="W22" i="135"/>
  <c r="X22" i="135"/>
  <c r="Y22" i="135"/>
  <c r="Z22" i="135"/>
  <c r="AA22" i="135"/>
  <c r="R23" i="135"/>
  <c r="S23" i="135"/>
  <c r="T23" i="135"/>
  <c r="U23" i="135"/>
  <c r="V23" i="135"/>
  <c r="W23" i="135"/>
  <c r="X23" i="135"/>
  <c r="Y23" i="135"/>
  <c r="Z23" i="135"/>
  <c r="AA23" i="135"/>
  <c r="R24" i="135"/>
  <c r="S24" i="135"/>
  <c r="T24" i="135"/>
  <c r="U24" i="135"/>
  <c r="V24" i="135"/>
  <c r="W24" i="135"/>
  <c r="X24" i="135"/>
  <c r="Y24" i="135"/>
  <c r="Z24" i="135"/>
  <c r="AA24" i="135"/>
  <c r="R25" i="135"/>
  <c r="S25" i="135"/>
  <c r="T25" i="135"/>
  <c r="U25" i="135"/>
  <c r="V25" i="135"/>
  <c r="W25" i="135"/>
  <c r="X25" i="135"/>
  <c r="Y25" i="135"/>
  <c r="Z25" i="135"/>
  <c r="AA25" i="135"/>
  <c r="R26" i="135"/>
  <c r="S26" i="135"/>
  <c r="T26" i="135"/>
  <c r="U26" i="135"/>
  <c r="V26" i="135"/>
  <c r="W26" i="135"/>
  <c r="X26" i="135"/>
  <c r="Y26" i="135"/>
  <c r="Z26" i="135"/>
  <c r="AA26" i="135"/>
  <c r="R27" i="135"/>
  <c r="S27" i="135"/>
  <c r="T27" i="135"/>
  <c r="U27" i="135"/>
  <c r="V27" i="135"/>
  <c r="W27" i="135"/>
  <c r="X27" i="135"/>
  <c r="Y27" i="135"/>
  <c r="Z27" i="135"/>
  <c r="AA27" i="135"/>
  <c r="R28" i="135"/>
  <c r="S28" i="135"/>
  <c r="T28" i="135"/>
  <c r="U28" i="135"/>
  <c r="V28" i="135"/>
  <c r="W28" i="135"/>
  <c r="X28" i="135"/>
  <c r="Y28" i="135"/>
  <c r="Z28" i="135"/>
  <c r="AA28" i="135"/>
  <c r="R29" i="135"/>
  <c r="S29" i="135"/>
  <c r="T29" i="135"/>
  <c r="U29" i="135"/>
  <c r="V29" i="135"/>
  <c r="W29" i="135"/>
  <c r="X29" i="135"/>
  <c r="Y29" i="135"/>
  <c r="Z29" i="135"/>
  <c r="AA29" i="135"/>
  <c r="B30" i="135"/>
  <c r="C30" i="135"/>
  <c r="D30" i="135"/>
  <c r="E30" i="135"/>
  <c r="F30" i="135"/>
  <c r="G30" i="135"/>
  <c r="H30" i="135"/>
  <c r="I30" i="135"/>
  <c r="J30" i="135"/>
  <c r="K30" i="135"/>
  <c r="L30" i="135"/>
  <c r="M30" i="135"/>
  <c r="N30" i="135"/>
  <c r="O30" i="135"/>
  <c r="P30" i="135"/>
  <c r="R12" i="135"/>
  <c r="S12" i="135"/>
  <c r="T12" i="135"/>
  <c r="U12" i="135"/>
  <c r="V12" i="135"/>
  <c r="W12" i="135"/>
  <c r="X12" i="135"/>
  <c r="Y12" i="135"/>
  <c r="Z12" i="135"/>
  <c r="AA12" i="135"/>
  <c r="R13" i="135"/>
  <c r="S13" i="135"/>
  <c r="T13" i="135"/>
  <c r="U13" i="135"/>
  <c r="V13" i="135"/>
  <c r="W13" i="135"/>
  <c r="X13" i="135"/>
  <c r="Y13" i="135"/>
  <c r="Z13" i="135"/>
  <c r="AA13" i="135"/>
  <c r="B14" i="135"/>
  <c r="C14" i="135"/>
  <c r="D14" i="135"/>
  <c r="E14" i="135"/>
  <c r="F14" i="135"/>
  <c r="G14" i="135"/>
  <c r="H14" i="135"/>
  <c r="I14" i="135"/>
  <c r="J14" i="135"/>
  <c r="K14" i="135"/>
  <c r="L14" i="135"/>
  <c r="M14" i="135"/>
  <c r="N14" i="135"/>
  <c r="O14" i="135"/>
  <c r="P14" i="135"/>
  <c r="AB25" i="62" l="1"/>
  <c r="AB26" i="62"/>
  <c r="Z149" i="89"/>
  <c r="AB34" i="62"/>
  <c r="AB40" i="62"/>
  <c r="AA28" i="89"/>
  <c r="AA30" i="89"/>
  <c r="AA32" i="89"/>
  <c r="Y77" i="89"/>
  <c r="Y78" i="89"/>
  <c r="Y149" i="89"/>
  <c r="Y47" i="89"/>
  <c r="Y79" i="89"/>
  <c r="AA149" i="89"/>
  <c r="Y31" i="62"/>
  <c r="Y36" i="62"/>
  <c r="Y54" i="62"/>
  <c r="Z27" i="62"/>
  <c r="Z34" i="62"/>
  <c r="Z37" i="62"/>
  <c r="Z54" i="62"/>
  <c r="Y40" i="62"/>
  <c r="Y24" i="62"/>
  <c r="AB15" i="89"/>
  <c r="Z31" i="89"/>
  <c r="Z37" i="89"/>
  <c r="Z39" i="89"/>
  <c r="AA24" i="62"/>
  <c r="AA25" i="62"/>
  <c r="AA26" i="62"/>
  <c r="AA30" i="62"/>
  <c r="AA51" i="62"/>
  <c r="AA52" i="62"/>
  <c r="AA54" i="62"/>
  <c r="AA33" i="62"/>
  <c r="AA39" i="62"/>
  <c r="AA42" i="62"/>
  <c r="AA43" i="62"/>
  <c r="AA50" i="62"/>
  <c r="AA47" i="62"/>
  <c r="Y26" i="62"/>
  <c r="Y28" i="62"/>
  <c r="Y50" i="62"/>
  <c r="Y52" i="62"/>
  <c r="Z25" i="89"/>
  <c r="AA42" i="89"/>
  <c r="AA44" i="89"/>
  <c r="AA46" i="89"/>
  <c r="AA34" i="89"/>
  <c r="AA36" i="89"/>
  <c r="AA40" i="89"/>
  <c r="Y27" i="89"/>
  <c r="AA24" i="89"/>
  <c r="AA25" i="89"/>
  <c r="AA26" i="89"/>
  <c r="AB78" i="89"/>
  <c r="AB79" i="89"/>
  <c r="AA23" i="89"/>
  <c r="Y57" i="89"/>
  <c r="Y58" i="89"/>
  <c r="Z43" i="89"/>
  <c r="Z45" i="89"/>
  <c r="Z47" i="89"/>
  <c r="Z51" i="89"/>
  <c r="AE12" i="135"/>
  <c r="AF25" i="135"/>
  <c r="AD23" i="135"/>
  <c r="AE13" i="135"/>
  <c r="AF28" i="135"/>
  <c r="AE25" i="135"/>
  <c r="AG23" i="135"/>
  <c r="AC23" i="135"/>
  <c r="AE27" i="135"/>
  <c r="AF26" i="135"/>
  <c r="AC26" i="135"/>
  <c r="AC29" i="135"/>
  <c r="AG25" i="135"/>
  <c r="AC25" i="135"/>
  <c r="AE23" i="135"/>
  <c r="AF22" i="135"/>
  <c r="AE26" i="135"/>
  <c r="AF24" i="135"/>
  <c r="AD25" i="135"/>
  <c r="AD27" i="135"/>
  <c r="AE24" i="135"/>
  <c r="AD22" i="135"/>
  <c r="AD29" i="135"/>
  <c r="AG27" i="135"/>
  <c r="AC27" i="135"/>
  <c r="AD24" i="135"/>
  <c r="AG22" i="135"/>
  <c r="AC22" i="135"/>
  <c r="AD26" i="135"/>
  <c r="AF13" i="135"/>
  <c r="AD12" i="135"/>
  <c r="AF29" i="135"/>
  <c r="AG26" i="135"/>
  <c r="AE22" i="135"/>
  <c r="AF25" i="84"/>
  <c r="AF26" i="84"/>
  <c r="AF24" i="84"/>
  <c r="AI47" i="83"/>
  <c r="AJ46" i="83"/>
  <c r="AF46" i="83"/>
  <c r="AG44" i="83"/>
  <c r="AH43" i="83"/>
  <c r="AI42" i="83"/>
  <c r="AJ41" i="83"/>
  <c r="AF41" i="83"/>
  <c r="AG40" i="83"/>
  <c r="AI39" i="83"/>
  <c r="AJ38" i="83"/>
  <c r="AG37" i="83"/>
  <c r="AI34" i="83"/>
  <c r="AF33" i="83"/>
  <c r="AG30" i="83"/>
  <c r="AH29" i="83"/>
  <c r="AI28" i="83"/>
  <c r="AJ26" i="83"/>
  <c r="AJ25" i="83"/>
  <c r="AG24" i="83"/>
  <c r="AI49" i="83"/>
  <c r="AJ48" i="83"/>
  <c r="AF48" i="83"/>
  <c r="AG47" i="83"/>
  <c r="AH46" i="83"/>
  <c r="AI44" i="83"/>
  <c r="AJ43" i="83"/>
  <c r="AF43" i="83"/>
  <c r="AG42" i="83"/>
  <c r="AI40" i="83"/>
  <c r="AG39" i="83"/>
  <c r="AH38" i="83"/>
  <c r="AI37" i="83"/>
  <c r="AI24" i="83"/>
  <c r="AH41" i="83"/>
  <c r="AJ28" i="78"/>
  <c r="AI42" i="78"/>
  <c r="AJ42" i="78"/>
  <c r="AJ39" i="78"/>
  <c r="AF27" i="78"/>
  <c r="AF33" i="78"/>
  <c r="AF38" i="78"/>
  <c r="AF30" i="78"/>
  <c r="AI28" i="78"/>
  <c r="AF28" i="78"/>
  <c r="AF39" i="78"/>
  <c r="AG37" i="78"/>
  <c r="AI41" i="78"/>
  <c r="AI35" i="78"/>
  <c r="AJ43" i="78"/>
  <c r="AJ36" i="78"/>
  <c r="AJ33" i="78"/>
  <c r="AJ30" i="78"/>
  <c r="AF25" i="78"/>
  <c r="AF36" i="78"/>
  <c r="Y72" i="89"/>
  <c r="Z29" i="89"/>
  <c r="Z35" i="89"/>
  <c r="AB71" i="89"/>
  <c r="AB72" i="89"/>
  <c r="AA90" i="89"/>
  <c r="AA91" i="89"/>
  <c r="AA98" i="89"/>
  <c r="AA99" i="89"/>
  <c r="AA101" i="89"/>
  <c r="AA139" i="89"/>
  <c r="Y45" i="89"/>
  <c r="Z133" i="89"/>
  <c r="AB80" i="89"/>
  <c r="AB84" i="89"/>
  <c r="AB85" i="89"/>
  <c r="Z85" i="89"/>
  <c r="Z86" i="89"/>
  <c r="AB86" i="89"/>
  <c r="Z143" i="89"/>
  <c r="AB113" i="89"/>
  <c r="Z61" i="89"/>
  <c r="AB117" i="89"/>
  <c r="Z122" i="89"/>
  <c r="AB127" i="89"/>
  <c r="Y17" i="89"/>
  <c r="Y18" i="89"/>
  <c r="AB59" i="89"/>
  <c r="Z112" i="89"/>
  <c r="Z113" i="89"/>
  <c r="AA18" i="89"/>
  <c r="Z16" i="89"/>
  <c r="AB19" i="89"/>
  <c r="AB41" i="89"/>
  <c r="Z111" i="89"/>
  <c r="Z124" i="89"/>
  <c r="Z135" i="89"/>
  <c r="Y29" i="89"/>
  <c r="Y37" i="89"/>
  <c r="Y43" i="89"/>
  <c r="Z126" i="89"/>
  <c r="AB131" i="89"/>
  <c r="Z14" i="89"/>
  <c r="Z18" i="89"/>
  <c r="Z20" i="89"/>
  <c r="Z116" i="89"/>
  <c r="Z127" i="89"/>
  <c r="AB123" i="89"/>
  <c r="Z130" i="89"/>
  <c r="AB137" i="89"/>
  <c r="Y14" i="89"/>
  <c r="Z123" i="89"/>
  <c r="AB119" i="89"/>
  <c r="Z115" i="89"/>
  <c r="Z22" i="89"/>
  <c r="Z67" i="89"/>
  <c r="Z68" i="89"/>
  <c r="AB111" i="89"/>
  <c r="AA20" i="89"/>
  <c r="Z119" i="89"/>
  <c r="Z145" i="89"/>
  <c r="Y59" i="89"/>
  <c r="AB87" i="89"/>
  <c r="Z114" i="89"/>
  <c r="AA15" i="89"/>
  <c r="Z55" i="89"/>
  <c r="Z125" i="89"/>
  <c r="AA22" i="89"/>
  <c r="Z117" i="89"/>
  <c r="Z137" i="89"/>
  <c r="AB21" i="89"/>
  <c r="AB24" i="89"/>
  <c r="AB25" i="89"/>
  <c r="AB26" i="89"/>
  <c r="AB28" i="89"/>
  <c r="AB30" i="89"/>
  <c r="AB32" i="89"/>
  <c r="AB34" i="89"/>
  <c r="AB36" i="89"/>
  <c r="AB38" i="89"/>
  <c r="AB42" i="89"/>
  <c r="AB44" i="89"/>
  <c r="AB46" i="89"/>
  <c r="AB48" i="89"/>
  <c r="AB50" i="89"/>
  <c r="AB51" i="89"/>
  <c r="AB55" i="89"/>
  <c r="Z62" i="89"/>
  <c r="Y65" i="89"/>
  <c r="AB22" i="89"/>
  <c r="AA38" i="89"/>
  <c r="AB62" i="89"/>
  <c r="AB63" i="89"/>
  <c r="Z70" i="89"/>
  <c r="Z71" i="89"/>
  <c r="Y73" i="89"/>
  <c r="Y74" i="89"/>
  <c r="Y75" i="89"/>
  <c r="AB82" i="89"/>
  <c r="AB83" i="89"/>
  <c r="Z118" i="89"/>
  <c r="AB138" i="89"/>
  <c r="AA141" i="89"/>
  <c r="AA143" i="89"/>
  <c r="AB23" i="89"/>
  <c r="Z72" i="89"/>
  <c r="AB88" i="89"/>
  <c r="AB115" i="89"/>
  <c r="Y51" i="89"/>
  <c r="AB53" i="89"/>
  <c r="AB67" i="89"/>
  <c r="AA72" i="89"/>
  <c r="Z77" i="89"/>
  <c r="Z78" i="89"/>
  <c r="Z79" i="89"/>
  <c r="Z80" i="89"/>
  <c r="Y85" i="89"/>
  <c r="Y86" i="89"/>
  <c r="Y89" i="89"/>
  <c r="Y91" i="89"/>
  <c r="Y93" i="89"/>
  <c r="Y94" i="89"/>
  <c r="Y95" i="89"/>
  <c r="Y97" i="89"/>
  <c r="Y99" i="89"/>
  <c r="Y101" i="89"/>
  <c r="Y102" i="89"/>
  <c r="Y139" i="89"/>
  <c r="Z120" i="89"/>
  <c r="Z121" i="89"/>
  <c r="AB125" i="89"/>
  <c r="Y140" i="89"/>
  <c r="AB145" i="89"/>
  <c r="AB146" i="89"/>
  <c r="Y31" i="89"/>
  <c r="Y33" i="89"/>
  <c r="Y35" i="89"/>
  <c r="Y39" i="89"/>
  <c r="AB70" i="89"/>
  <c r="AA73" i="89"/>
  <c r="AA76" i="89"/>
  <c r="Z81" i="89"/>
  <c r="Z82" i="89"/>
  <c r="Z84" i="89"/>
  <c r="Z104" i="89"/>
  <c r="Z129" i="89"/>
  <c r="AB133" i="89"/>
  <c r="Z138" i="89"/>
  <c r="Z140" i="89"/>
  <c r="AA21" i="89"/>
  <c r="Z33" i="89"/>
  <c r="Z49" i="89"/>
  <c r="Z50" i="89"/>
  <c r="Z131" i="89"/>
  <c r="Z110" i="89"/>
  <c r="Z146" i="89"/>
  <c r="Y69" i="89"/>
  <c r="Y70" i="89"/>
  <c r="AB73" i="89"/>
  <c r="AB75" i="89"/>
  <c r="Z89" i="89"/>
  <c r="Z91" i="89"/>
  <c r="Z92" i="89"/>
  <c r="Z93" i="89"/>
  <c r="Z95" i="89"/>
  <c r="Z97" i="89"/>
  <c r="Z99" i="89"/>
  <c r="Z100" i="89"/>
  <c r="Z139" i="89"/>
  <c r="Z136" i="89"/>
  <c r="AB143" i="89"/>
  <c r="AA144" i="89"/>
  <c r="AA145" i="89"/>
  <c r="Y143" i="89"/>
  <c r="AB129" i="89"/>
  <c r="AB135" i="89"/>
  <c r="AB147" i="89"/>
  <c r="Y62" i="89"/>
  <c r="AB66" i="89"/>
  <c r="AA70" i="89"/>
  <c r="Z73" i="89"/>
  <c r="Z74" i="89"/>
  <c r="Z75" i="89"/>
  <c r="Z76" i="89"/>
  <c r="Y81" i="89"/>
  <c r="Y82" i="89"/>
  <c r="Y83" i="89"/>
  <c r="Y84" i="89"/>
  <c r="AB91" i="89"/>
  <c r="AB93" i="89"/>
  <c r="AB95" i="89"/>
  <c r="AB96" i="89"/>
  <c r="AB99" i="89"/>
  <c r="AB101" i="89"/>
  <c r="AB139" i="89"/>
  <c r="AB103" i="89"/>
  <c r="AB104" i="89"/>
  <c r="Z132" i="89"/>
  <c r="AA138" i="89"/>
  <c r="Z141" i="89"/>
  <c r="Z142" i="89"/>
  <c r="AB69" i="89"/>
  <c r="Z144" i="89"/>
  <c r="Z64" i="89"/>
  <c r="Y67" i="89"/>
  <c r="Z88" i="89"/>
  <c r="AB121" i="89"/>
  <c r="Z128" i="89"/>
  <c r="Z134" i="89"/>
  <c r="Z147" i="89"/>
  <c r="AB17" i="89"/>
  <c r="AA19" i="89"/>
  <c r="Y54" i="89"/>
  <c r="AB57" i="89"/>
  <c r="AB58" i="89"/>
  <c r="AA13" i="89"/>
  <c r="AA14" i="89"/>
  <c r="AB27" i="89"/>
  <c r="AB29" i="89"/>
  <c r="AB31" i="89"/>
  <c r="AB33" i="89"/>
  <c r="AB35" i="89"/>
  <c r="AB37" i="89"/>
  <c r="AB39" i="89"/>
  <c r="AB43" i="89"/>
  <c r="AB45" i="89"/>
  <c r="AB47" i="89"/>
  <c r="Z52" i="89"/>
  <c r="Z53" i="89"/>
  <c r="AB49" i="89"/>
  <c r="AB13" i="89"/>
  <c r="AA16" i="89"/>
  <c r="Z17" i="89"/>
  <c r="Y20" i="89"/>
  <c r="Y21" i="89"/>
  <c r="Z26" i="89"/>
  <c r="Y41" i="89"/>
  <c r="Y48" i="89"/>
  <c r="Y49" i="89"/>
  <c r="Y50" i="89"/>
  <c r="Z56" i="89"/>
  <c r="Z57" i="89"/>
  <c r="AA17" i="89"/>
  <c r="Z19" i="89"/>
  <c r="Y22" i="89"/>
  <c r="Z41" i="89"/>
  <c r="AB52" i="89"/>
  <c r="AB54" i="89"/>
  <c r="Z42" i="62"/>
  <c r="AA27" i="62"/>
  <c r="Z30" i="62"/>
  <c r="Z31" i="62"/>
  <c r="AB36" i="62"/>
  <c r="AB37" i="62"/>
  <c r="Z45" i="62"/>
  <c r="Y53" i="62"/>
  <c r="AA28" i="62"/>
  <c r="AA29" i="62"/>
  <c r="AB39" i="62"/>
  <c r="AA48" i="62"/>
  <c r="Z52" i="62"/>
  <c r="AB48" i="62"/>
  <c r="AA49" i="62"/>
  <c r="AA53" i="62"/>
  <c r="Z28" i="62"/>
  <c r="Z26" i="62"/>
  <c r="Z38" i="62"/>
  <c r="Y42" i="62"/>
  <c r="Y43" i="62"/>
  <c r="Y48" i="62"/>
  <c r="Z24" i="62"/>
  <c r="Y38" i="62"/>
  <c r="Y39" i="62"/>
  <c r="AB43" i="62"/>
  <c r="Z50" i="62"/>
  <c r="Z25" i="62"/>
  <c r="AB44" i="62"/>
  <c r="Y30" i="62"/>
  <c r="AB33" i="62"/>
  <c r="Z39" i="62"/>
  <c r="Y47" i="62"/>
  <c r="AB24" i="62"/>
  <c r="Z41" i="62"/>
  <c r="Z29" i="62"/>
  <c r="Y49" i="62"/>
  <c r="AB52" i="62"/>
  <c r="AA31" i="62"/>
  <c r="Z33" i="62"/>
  <c r="Z48" i="62"/>
  <c r="Y51" i="62"/>
  <c r="AB40" i="89"/>
  <c r="AI23" i="84"/>
  <c r="AJ49" i="83"/>
  <c r="AF49" i="83"/>
  <c r="AG48" i="83"/>
  <c r="AH47" i="83"/>
  <c r="AI46" i="83"/>
  <c r="AJ44" i="83"/>
  <c r="AF44" i="83"/>
  <c r="AG43" i="83"/>
  <c r="AH42" i="83"/>
  <c r="AI41" i="83"/>
  <c r="AJ40" i="83"/>
  <c r="AF40" i="83"/>
  <c r="AH39" i="83"/>
  <c r="AI38" i="83"/>
  <c r="AJ37" i="83"/>
  <c r="AF37" i="83"/>
  <c r="AG35" i="83"/>
  <c r="AH34" i="83"/>
  <c r="AI33" i="83"/>
  <c r="AJ32" i="83"/>
  <c r="AG29" i="83"/>
  <c r="AH28" i="83"/>
  <c r="AI26" i="83"/>
  <c r="AI25" i="83"/>
  <c r="AJ24" i="83"/>
  <c r="AH30" i="83"/>
  <c r="AH24" i="83"/>
  <c r="AG38" i="78"/>
  <c r="AG31" i="78"/>
  <c r="AH38" i="78"/>
  <c r="AJ37" i="78"/>
  <c r="AJ34" i="78"/>
  <c r="AJ31" i="78"/>
  <c r="AG36" i="78"/>
  <c r="AH43" i="78"/>
  <c r="AH36" i="78"/>
  <c r="AH30" i="78"/>
  <c r="AI34" i="78"/>
  <c r="AF26" i="78"/>
  <c r="AF37" i="78"/>
  <c r="AG41" i="78"/>
  <c r="AJ41" i="78"/>
  <c r="AJ38" i="78"/>
  <c r="AJ35" i="78"/>
  <c r="AE28" i="135"/>
  <c r="AD13" i="135"/>
  <c r="AG12" i="135"/>
  <c r="AC12" i="135"/>
  <c r="AE29" i="135"/>
  <c r="AD28" i="135"/>
  <c r="AC13" i="135"/>
  <c r="AF12" i="135"/>
  <c r="AG28" i="135"/>
  <c r="AC28" i="135"/>
  <c r="AG29" i="135"/>
  <c r="AJ29" i="83"/>
  <c r="AG49" i="83"/>
  <c r="AH48" i="83"/>
  <c r="AH37" i="78"/>
  <c r="AH31" i="78"/>
  <c r="AG43" i="78"/>
  <c r="AH42" i="78"/>
  <c r="AG30" i="78"/>
  <c r="AI33" i="78"/>
  <c r="AF31" i="78"/>
  <c r="AG42" i="78"/>
  <c r="AG35" i="78"/>
  <c r="AH41" i="78"/>
  <c r="AH35" i="78"/>
  <c r="AI39" i="78"/>
  <c r="AF43" i="78"/>
  <c r="AG34" i="78"/>
  <c r="AH34" i="78"/>
  <c r="AI38" i="78"/>
  <c r="AF42" i="78"/>
  <c r="AF35" i="78"/>
  <c r="AG33" i="78"/>
  <c r="AH33" i="78"/>
  <c r="AI37" i="78"/>
  <c r="AI31" i="78"/>
  <c r="AF41" i="78"/>
  <c r="AF34" i="78"/>
  <c r="AG39" i="78"/>
  <c r="AH39" i="78"/>
  <c r="AI43" i="78"/>
  <c r="AI36" i="78"/>
  <c r="AI30" i="78"/>
  <c r="AF33" i="84"/>
  <c r="AJ33" i="84"/>
  <c r="AI31" i="84"/>
  <c r="AI14" i="84"/>
  <c r="AI34" i="84"/>
  <c r="AF14" i="84"/>
  <c r="AJ14" i="84"/>
  <c r="AH31" i="84"/>
  <c r="AI13" i="84"/>
  <c r="AJ34" i="84"/>
  <c r="AF37" i="84"/>
  <c r="AJ37" i="84"/>
  <c r="AH39" i="84"/>
  <c r="AJ49" i="84"/>
  <c r="AG48" i="84"/>
  <c r="AF13" i="84"/>
  <c r="AJ13" i="84"/>
  <c r="AI25" i="84"/>
  <c r="AJ41" i="84"/>
  <c r="AI43" i="84"/>
  <c r="AH33" i="84"/>
  <c r="AH34" i="84"/>
  <c r="AJ32" i="84"/>
  <c r="AG14" i="84"/>
  <c r="U23" i="84"/>
  <c r="AF23" i="84" s="1"/>
  <c r="AJ23" i="84"/>
  <c r="AF32" i="84"/>
  <c r="AG39" i="84"/>
  <c r="AI40" i="84"/>
  <c r="AH41" i="84"/>
  <c r="AI49" i="84"/>
  <c r="AH46" i="84"/>
  <c r="AJ48" i="84"/>
  <c r="AF40" i="84"/>
  <c r="AJ40" i="84"/>
  <c r="AH26" i="84"/>
  <c r="AF12" i="84"/>
  <c r="AJ12" i="84"/>
  <c r="AJ25" i="84"/>
  <c r="AH28" i="84"/>
  <c r="AH48" i="84"/>
  <c r="AG34" i="84"/>
  <c r="AI37" i="84"/>
  <c r="AF39" i="84"/>
  <c r="AJ39" i="84"/>
  <c r="AG41" i="84"/>
  <c r="N19" i="112"/>
  <c r="AJ33" i="83"/>
  <c r="AJ35" i="83"/>
  <c r="AF35" i="83"/>
  <c r="AG34" i="83"/>
  <c r="AH33" i="83"/>
  <c r="AF29" i="83"/>
  <c r="AG28" i="83"/>
  <c r="AH29" i="84"/>
  <c r="AG23" i="84"/>
  <c r="AI47" i="84"/>
  <c r="AG13" i="84"/>
  <c r="AH23" i="84"/>
  <c r="AJ24" i="84"/>
  <c r="U44" i="84"/>
  <c r="AF44" i="84" s="1"/>
  <c r="AJ44" i="84"/>
  <c r="AH13" i="84"/>
  <c r="AG29" i="84"/>
  <c r="AI36" i="84"/>
  <c r="AI38" i="84"/>
  <c r="AI42" i="84"/>
  <c r="AH43" i="84"/>
  <c r="AI48" i="84"/>
  <c r="AH49" i="84"/>
  <c r="AG12" i="84"/>
  <c r="AG24" i="84"/>
  <c r="AI28" i="84"/>
  <c r="AF31" i="84"/>
  <c r="AJ31" i="84"/>
  <c r="AG33" i="84"/>
  <c r="AJ36" i="84"/>
  <c r="AF38" i="84"/>
  <c r="AJ38" i="84"/>
  <c r="AJ42" i="84"/>
  <c r="AG47" i="84"/>
  <c r="Z15" i="89"/>
  <c r="AB20" i="89"/>
  <c r="Z24" i="89"/>
  <c r="AA27" i="89"/>
  <c r="Y28" i="89"/>
  <c r="AA29" i="89"/>
  <c r="Y30" i="89"/>
  <c r="AA31" i="89"/>
  <c r="Y32" i="89"/>
  <c r="AA33" i="89"/>
  <c r="Y34" i="89"/>
  <c r="AA35" i="89"/>
  <c r="Y36" i="89"/>
  <c r="AA37" i="89"/>
  <c r="Y38" i="89"/>
  <c r="AA39" i="89"/>
  <c r="Y40" i="89"/>
  <c r="AA41" i="89"/>
  <c r="Y42" i="89"/>
  <c r="AA43" i="89"/>
  <c r="Y44" i="89"/>
  <c r="AA45" i="89"/>
  <c r="Y46" i="89"/>
  <c r="AA47" i="89"/>
  <c r="Y88" i="89"/>
  <c r="AB89" i="89"/>
  <c r="Z101" i="89"/>
  <c r="AB141" i="89"/>
  <c r="Z21" i="89"/>
  <c r="Y13" i="89"/>
  <c r="AB16" i="89"/>
  <c r="Y23" i="89"/>
  <c r="Y25" i="89"/>
  <c r="Z28" i="89"/>
  <c r="Z30" i="89"/>
  <c r="Z32" i="89"/>
  <c r="Z34" i="89"/>
  <c r="Z36" i="89"/>
  <c r="Z38" i="89"/>
  <c r="Z40" i="89"/>
  <c r="Z42" i="89"/>
  <c r="Z44" i="89"/>
  <c r="Z46" i="89"/>
  <c r="Z48" i="89"/>
  <c r="AA74" i="89"/>
  <c r="Y80" i="89"/>
  <c r="AB81" i="89"/>
  <c r="Z87" i="89"/>
  <c r="AA147" i="89"/>
  <c r="Y16" i="89"/>
  <c r="Y19" i="89"/>
  <c r="Z23" i="89"/>
  <c r="Y53" i="89"/>
  <c r="AB97" i="89"/>
  <c r="Y76" i="89"/>
  <c r="AB77" i="89"/>
  <c r="AB14" i="89"/>
  <c r="AB56" i="89"/>
  <c r="AB61" i="89"/>
  <c r="Z83" i="89"/>
  <c r="Z13" i="89"/>
  <c r="Y15" i="89"/>
  <c r="AB18" i="89"/>
  <c r="Y24" i="89"/>
  <c r="Y26" i="89"/>
  <c r="Z27" i="89"/>
  <c r="Y56" i="89"/>
  <c r="Y61" i="89"/>
  <c r="AA62" i="89"/>
  <c r="Y63" i="89"/>
  <c r="Z65" i="89"/>
  <c r="Y66" i="89"/>
  <c r="AA68" i="89"/>
  <c r="Z69" i="89"/>
  <c r="AB90" i="89"/>
  <c r="AA92" i="89"/>
  <c r="Z94" i="89"/>
  <c r="Y96" i="89"/>
  <c r="AB98" i="89"/>
  <c r="AA100" i="89"/>
  <c r="Z102" i="89"/>
  <c r="Y103" i="89"/>
  <c r="Y104" i="89"/>
  <c r="AA110" i="89"/>
  <c r="Y111" i="89"/>
  <c r="AA112" i="89"/>
  <c r="Y113" i="89"/>
  <c r="AA114" i="89"/>
  <c r="Y115" i="89"/>
  <c r="AA116" i="89"/>
  <c r="Y117" i="89"/>
  <c r="AA118" i="89"/>
  <c r="Y119" i="89"/>
  <c r="AA120" i="89"/>
  <c r="Y121" i="89"/>
  <c r="AA122" i="89"/>
  <c r="Y123" i="89"/>
  <c r="AA124" i="89"/>
  <c r="Y125" i="89"/>
  <c r="AA126" i="89"/>
  <c r="Y127" i="89"/>
  <c r="AA128" i="89"/>
  <c r="Y129" i="89"/>
  <c r="AA130" i="89"/>
  <c r="Y131" i="89"/>
  <c r="AA132" i="89"/>
  <c r="Y133" i="89"/>
  <c r="AA134" i="89"/>
  <c r="Y135" i="89"/>
  <c r="AA136" i="89"/>
  <c r="Y137" i="89"/>
  <c r="Y141" i="89"/>
  <c r="AA142" i="89"/>
  <c r="AB144" i="89"/>
  <c r="Y146" i="89"/>
  <c r="Y52" i="89"/>
  <c r="Z58" i="89"/>
  <c r="Z63" i="89"/>
  <c r="AA65" i="89"/>
  <c r="Z66" i="89"/>
  <c r="AB68" i="89"/>
  <c r="AA69" i="89"/>
  <c r="Y90" i="89"/>
  <c r="AB92" i="89"/>
  <c r="AA94" i="89"/>
  <c r="Z96" i="89"/>
  <c r="Y98" i="89"/>
  <c r="AB100" i="89"/>
  <c r="AA102" i="89"/>
  <c r="Z103" i="89"/>
  <c r="AB110" i="89"/>
  <c r="AB112" i="89"/>
  <c r="AB114" i="89"/>
  <c r="AB116" i="89"/>
  <c r="AB118" i="89"/>
  <c r="AB120" i="89"/>
  <c r="AB122" i="89"/>
  <c r="AB124" i="89"/>
  <c r="AB126" i="89"/>
  <c r="AB128" i="89"/>
  <c r="AB130" i="89"/>
  <c r="AB132" i="89"/>
  <c r="AB134" i="89"/>
  <c r="AB136" i="89"/>
  <c r="Y138" i="89"/>
  <c r="AA140" i="89"/>
  <c r="AB142" i="89"/>
  <c r="Y144" i="89"/>
  <c r="Y147" i="89"/>
  <c r="Z54" i="89"/>
  <c r="Y55" i="89"/>
  <c r="Z59" i="89"/>
  <c r="Y64" i="89"/>
  <c r="AB65" i="89"/>
  <c r="AA66" i="89"/>
  <c r="Y68" i="89"/>
  <c r="Y71" i="89"/>
  <c r="Z90" i="89"/>
  <c r="Y92" i="89"/>
  <c r="AB94" i="89"/>
  <c r="AA96" i="89"/>
  <c r="Z98" i="89"/>
  <c r="Y100" i="89"/>
  <c r="AB102" i="89"/>
  <c r="AA103" i="89"/>
  <c r="AA104" i="89"/>
  <c r="Y110" i="89"/>
  <c r="AA111" i="89"/>
  <c r="Y112" i="89"/>
  <c r="AA113" i="89"/>
  <c r="Y114" i="89"/>
  <c r="AA115" i="89"/>
  <c r="Y116" i="89"/>
  <c r="AA117" i="89"/>
  <c r="Y118" i="89"/>
  <c r="AA119" i="89"/>
  <c r="Y120" i="89"/>
  <c r="AA121" i="89"/>
  <c r="Y122" i="89"/>
  <c r="AA123" i="89"/>
  <c r="Y124" i="89"/>
  <c r="AA125" i="89"/>
  <c r="Y126" i="89"/>
  <c r="AA127" i="89"/>
  <c r="Y128" i="89"/>
  <c r="AA129" i="89"/>
  <c r="Y130" i="89"/>
  <c r="AA131" i="89"/>
  <c r="Y132" i="89"/>
  <c r="AA133" i="89"/>
  <c r="Y134" i="89"/>
  <c r="AA135" i="89"/>
  <c r="Y136" i="89"/>
  <c r="AA137" i="89"/>
  <c r="AB140" i="89"/>
  <c r="Y142" i="89"/>
  <c r="Y145" i="89"/>
  <c r="AA146" i="89"/>
  <c r="Y87" i="89"/>
  <c r="T14" i="62"/>
  <c r="P13" i="62"/>
  <c r="U13" i="62"/>
  <c r="V14" i="62"/>
  <c r="Y25" i="62"/>
  <c r="Y27" i="62"/>
  <c r="Y29" i="62"/>
  <c r="AA34" i="62"/>
  <c r="Y35" i="62"/>
  <c r="AA37" i="62"/>
  <c r="AA41" i="62"/>
  <c r="AA45" i="62"/>
  <c r="AB47" i="62"/>
  <c r="AB49" i="62"/>
  <c r="AB51" i="62"/>
  <c r="AB53" i="62"/>
  <c r="P15" i="62"/>
  <c r="R15" i="62"/>
  <c r="AB28" i="62"/>
  <c r="AB30" i="62"/>
  <c r="Y33" i="62"/>
  <c r="Z35" i="62"/>
  <c r="AA38" i="62"/>
  <c r="S13" i="62"/>
  <c r="AA35" i="62"/>
  <c r="AB41" i="62"/>
  <c r="Z43" i="62"/>
  <c r="Y44" i="62"/>
  <c r="AB45" i="62"/>
  <c r="V15" i="62"/>
  <c r="Q15" i="62"/>
  <c r="Y34" i="62"/>
  <c r="Z36" i="62"/>
  <c r="Y37" i="62"/>
  <c r="AB38" i="62"/>
  <c r="Z40" i="62"/>
  <c r="Y41" i="62"/>
  <c r="AB42" i="62"/>
  <c r="Z44" i="62"/>
  <c r="Y45" i="62"/>
  <c r="Z47" i="62"/>
  <c r="Z49" i="62"/>
  <c r="Z51" i="62"/>
  <c r="Z53" i="62"/>
  <c r="U15" i="62"/>
  <c r="AB27" i="62"/>
  <c r="AB29" i="62"/>
  <c r="AB31" i="62"/>
  <c r="AB35" i="62"/>
  <c r="AA36" i="62"/>
  <c r="AA40" i="62"/>
  <c r="AA44" i="62"/>
  <c r="AF38" i="83"/>
  <c r="AH35" i="83"/>
  <c r="AG32" i="83"/>
  <c r="AI32" i="83"/>
  <c r="AI30" i="83"/>
  <c r="AH26" i="83"/>
  <c r="AH25" i="83"/>
  <c r="AH49" i="83"/>
  <c r="AI48" i="83"/>
  <c r="AJ47" i="83"/>
  <c r="AF47" i="83"/>
  <c r="AG46" i="83"/>
  <c r="AH44" i="83"/>
  <c r="AI43" i="83"/>
  <c r="AJ42" i="83"/>
  <c r="AF42" i="83"/>
  <c r="AG41" i="83"/>
  <c r="AH40" i="83"/>
  <c r="AJ39" i="83"/>
  <c r="AF39" i="83"/>
  <c r="AG38" i="83"/>
  <c r="AH37" i="83"/>
  <c r="AI35" i="83"/>
  <c r="AJ34" i="83"/>
  <c r="AF34" i="83"/>
  <c r="AG33" i="83"/>
  <c r="AH32" i="83"/>
  <c r="AI29" i="83"/>
  <c r="AJ28" i="83"/>
  <c r="AF28" i="83"/>
  <c r="AG26" i="83"/>
  <c r="AG25" i="83"/>
  <c r="AF25" i="83"/>
  <c r="AF32" i="83"/>
  <c r="AF30" i="83"/>
  <c r="AF24" i="83"/>
  <c r="T15" i="62"/>
  <c r="U14" i="62"/>
  <c r="P14" i="62"/>
  <c r="R13" i="62"/>
  <c r="V13" i="62"/>
  <c r="AA59" i="89"/>
  <c r="AB74" i="89"/>
  <c r="AA95" i="89"/>
  <c r="AA49" i="89"/>
  <c r="AA51" i="89"/>
  <c r="AA53" i="89"/>
  <c r="AA55" i="89"/>
  <c r="AA57" i="89"/>
  <c r="AB64" i="89"/>
  <c r="AB76" i="89"/>
  <c r="AA78" i="89"/>
  <c r="AA80" i="89"/>
  <c r="AA82" i="89"/>
  <c r="AA84" i="89"/>
  <c r="AA86" i="89"/>
  <c r="AA88" i="89"/>
  <c r="AA93" i="89"/>
  <c r="AA48" i="89"/>
  <c r="AA50" i="89"/>
  <c r="AA52" i="89"/>
  <c r="AA54" i="89"/>
  <c r="AA56" i="89"/>
  <c r="AA58" i="89"/>
  <c r="AA61" i="89"/>
  <c r="AA77" i="89"/>
  <c r="AA79" i="89"/>
  <c r="AA81" i="89"/>
  <c r="AA83" i="89"/>
  <c r="AA85" i="89"/>
  <c r="AA87" i="89"/>
  <c r="AA89" i="89"/>
  <c r="AA97" i="89"/>
  <c r="AA63" i="89"/>
  <c r="AA67" i="89"/>
  <c r="AA71" i="89"/>
  <c r="AA75" i="89"/>
  <c r="AA64" i="89"/>
  <c r="AH12" i="84"/>
  <c r="AH24" i="84"/>
  <c r="AH25" i="84"/>
  <c r="AI29" i="84"/>
  <c r="AG32" i="84"/>
  <c r="T36" i="84"/>
  <c r="AF36" i="84" s="1"/>
  <c r="AG37" i="84"/>
  <c r="AH40" i="84"/>
  <c r="AI12" i="84"/>
  <c r="AI24" i="84"/>
  <c r="AJ26" i="84"/>
  <c r="AG31" i="84"/>
  <c r="AI33" i="84"/>
  <c r="T34" i="84"/>
  <c r="AF34" i="84" s="1"/>
  <c r="AH36" i="84"/>
  <c r="AH38" i="84"/>
  <c r="AI41" i="84"/>
  <c r="U43" i="84"/>
  <c r="AF43" i="84" s="1"/>
  <c r="AJ43" i="84"/>
  <c r="AG44" i="84"/>
  <c r="U47" i="84"/>
  <c r="AF47" i="84" s="1"/>
  <c r="AJ47" i="84"/>
  <c r="U48" i="84"/>
  <c r="AF48" i="84" s="1"/>
  <c r="AG49" i="84"/>
  <c r="AJ29" i="84"/>
  <c r="AG36" i="84"/>
  <c r="AH37" i="84"/>
  <c r="AG38" i="84"/>
  <c r="AI46" i="84"/>
  <c r="AI32" i="84"/>
  <c r="AI39" i="84"/>
  <c r="T46" i="84"/>
  <c r="AF46" i="84" s="1"/>
  <c r="AJ46" i="84"/>
  <c r="AI26" i="84"/>
  <c r="AH32" i="84"/>
  <c r="AG28" i="84"/>
  <c r="AG42" i="84"/>
  <c r="AG43" i="84"/>
  <c r="AH44" i="84"/>
  <c r="AH14" i="84"/>
  <c r="AG25" i="84"/>
  <c r="AG26" i="84"/>
  <c r="AG40" i="84"/>
  <c r="AH42" i="84"/>
  <c r="AI44" i="84"/>
  <c r="AG46" i="84"/>
  <c r="AH47" i="84"/>
  <c r="AJ28" i="84"/>
  <c r="T41" i="84"/>
  <c r="U42" i="84"/>
  <c r="AF42" i="84" s="1"/>
  <c r="T49" i="84"/>
  <c r="U41" i="84"/>
  <c r="U49" i="84"/>
  <c r="AG24" i="135"/>
  <c r="AC24" i="135"/>
  <c r="AF27" i="135"/>
  <c r="AF23" i="135"/>
  <c r="AG13" i="135"/>
  <c r="AA47" i="101"/>
  <c r="AB47" i="101"/>
  <c r="AC47" i="101"/>
  <c r="AD47" i="101"/>
  <c r="AE47" i="101"/>
  <c r="AF47" i="101"/>
  <c r="AG47" i="101"/>
  <c r="AH47" i="101"/>
  <c r="AA48" i="101"/>
  <c r="AB48" i="101"/>
  <c r="AC48" i="101"/>
  <c r="AD48" i="101"/>
  <c r="AE48" i="101"/>
  <c r="AF48" i="101"/>
  <c r="AG48" i="101"/>
  <c r="AH48" i="101"/>
  <c r="AA49" i="101"/>
  <c r="AB49" i="101"/>
  <c r="AC49" i="101"/>
  <c r="AD49" i="101"/>
  <c r="AE49" i="101"/>
  <c r="AF49" i="101"/>
  <c r="AG49" i="101"/>
  <c r="AH49" i="101"/>
  <c r="AA50" i="101"/>
  <c r="AB50" i="101"/>
  <c r="AC50" i="101"/>
  <c r="AD50" i="101"/>
  <c r="AE50" i="101"/>
  <c r="AF50" i="101"/>
  <c r="AG50" i="101"/>
  <c r="AH50" i="101"/>
  <c r="AA51" i="101"/>
  <c r="AB51" i="101"/>
  <c r="AC51" i="101"/>
  <c r="AD51" i="101"/>
  <c r="AE51" i="101"/>
  <c r="AF51" i="101"/>
  <c r="AG51" i="101"/>
  <c r="AH51" i="101"/>
  <c r="AA52" i="101"/>
  <c r="AB52" i="101"/>
  <c r="AC52" i="101"/>
  <c r="AD52" i="101"/>
  <c r="AE52" i="101"/>
  <c r="AF52" i="101"/>
  <c r="AG52" i="101"/>
  <c r="AH52" i="101"/>
  <c r="AA53" i="101"/>
  <c r="AB53" i="101"/>
  <c r="AC53" i="101"/>
  <c r="AD53" i="101"/>
  <c r="AE53" i="101"/>
  <c r="AF53" i="101"/>
  <c r="AG53" i="101"/>
  <c r="AH53" i="101"/>
  <c r="AA54" i="101"/>
  <c r="AB54" i="101"/>
  <c r="AC54" i="101"/>
  <c r="AD54" i="101"/>
  <c r="AE54" i="101"/>
  <c r="AF54" i="101"/>
  <c r="AG54" i="101"/>
  <c r="AH54" i="101"/>
  <c r="AA55" i="101"/>
  <c r="AB55" i="101"/>
  <c r="AC55" i="101"/>
  <c r="AD55" i="101"/>
  <c r="AE55" i="101"/>
  <c r="AF55" i="101"/>
  <c r="AG55" i="101"/>
  <c r="AH55" i="101"/>
  <c r="AA56" i="101"/>
  <c r="AB56" i="101"/>
  <c r="AC56" i="101"/>
  <c r="AD56" i="101"/>
  <c r="AE56" i="101"/>
  <c r="AF56" i="101"/>
  <c r="AG56" i="101"/>
  <c r="AH56" i="101"/>
  <c r="AA57" i="101"/>
  <c r="AB57" i="101"/>
  <c r="AC57" i="101"/>
  <c r="AD57" i="101"/>
  <c r="AE57" i="101"/>
  <c r="AF57" i="101"/>
  <c r="AG57" i="101"/>
  <c r="AH57" i="101"/>
  <c r="AA58" i="101"/>
  <c r="AB58" i="101"/>
  <c r="AC58" i="101"/>
  <c r="AD58" i="101"/>
  <c r="AE58" i="101"/>
  <c r="AF58" i="101"/>
  <c r="AG58" i="101"/>
  <c r="AH58" i="101"/>
  <c r="AA59" i="101"/>
  <c r="AB59" i="101"/>
  <c r="AC59" i="101"/>
  <c r="AD59" i="101"/>
  <c r="AE59" i="101"/>
  <c r="AF59" i="101"/>
  <c r="AG59" i="101"/>
  <c r="AH59" i="101"/>
  <c r="AA60" i="101"/>
  <c r="AB60" i="101"/>
  <c r="AC60" i="101"/>
  <c r="AD60" i="101"/>
  <c r="AE60" i="101"/>
  <c r="AF60" i="101"/>
  <c r="AG60" i="101"/>
  <c r="AH60" i="101"/>
  <c r="AA61" i="101"/>
  <c r="AB61" i="101"/>
  <c r="AC61" i="101"/>
  <c r="AD61" i="101"/>
  <c r="AE61" i="101"/>
  <c r="AF61" i="101"/>
  <c r="AG61" i="101"/>
  <c r="AH61" i="101"/>
  <c r="AA62" i="101"/>
  <c r="AB62" i="101"/>
  <c r="AC62" i="101"/>
  <c r="AD62" i="101"/>
  <c r="AE62" i="101"/>
  <c r="AF62" i="101"/>
  <c r="AG62" i="101"/>
  <c r="AH62" i="101"/>
  <c r="AA63" i="101"/>
  <c r="AB63" i="101"/>
  <c r="AC63" i="101"/>
  <c r="AD63" i="101"/>
  <c r="AE63" i="101"/>
  <c r="AF63" i="101"/>
  <c r="AG63" i="101"/>
  <c r="AH63" i="101"/>
  <c r="AA64" i="101"/>
  <c r="AB64" i="101"/>
  <c r="AC64" i="101"/>
  <c r="AD64" i="101"/>
  <c r="AE64" i="101"/>
  <c r="AF64" i="101"/>
  <c r="AG64" i="101"/>
  <c r="AH64" i="101"/>
  <c r="AA66" i="101"/>
  <c r="AB66" i="101"/>
  <c r="AC66" i="101"/>
  <c r="AD66" i="101"/>
  <c r="AE66" i="101"/>
  <c r="AF66" i="101"/>
  <c r="AG66" i="101"/>
  <c r="AH66" i="101"/>
  <c r="AA67" i="101"/>
  <c r="AB67" i="101"/>
  <c r="AC67" i="101"/>
  <c r="AD67" i="101"/>
  <c r="AE67" i="101"/>
  <c r="AF67" i="101"/>
  <c r="AG67" i="101"/>
  <c r="AH67" i="101"/>
  <c r="AA68" i="101"/>
  <c r="AB68" i="101"/>
  <c r="AC68" i="101"/>
  <c r="AD68" i="101"/>
  <c r="AE68" i="101"/>
  <c r="AF68" i="101"/>
  <c r="AG68" i="101"/>
  <c r="AH68" i="101"/>
  <c r="AA69" i="101"/>
  <c r="AB69" i="101"/>
  <c r="AC69" i="101"/>
  <c r="AD69" i="101"/>
  <c r="AE69" i="101"/>
  <c r="AF69" i="101"/>
  <c r="AG69" i="101"/>
  <c r="AH69" i="101"/>
  <c r="AA70" i="101"/>
  <c r="AB70" i="101"/>
  <c r="AC70" i="101"/>
  <c r="AD70" i="101"/>
  <c r="AE70" i="101"/>
  <c r="AF70" i="101"/>
  <c r="AG70" i="101"/>
  <c r="AH70" i="101"/>
  <c r="AA71" i="101"/>
  <c r="AB71" i="101"/>
  <c r="AC71" i="101"/>
  <c r="AD71" i="101"/>
  <c r="AE71" i="101"/>
  <c r="AF71" i="101"/>
  <c r="AG71" i="101"/>
  <c r="AH71" i="101"/>
  <c r="AA34" i="101"/>
  <c r="AB34" i="101"/>
  <c r="AC34" i="101"/>
  <c r="AD34" i="101"/>
  <c r="AE34" i="101"/>
  <c r="AF34" i="101"/>
  <c r="AG34" i="101"/>
  <c r="AH34" i="101"/>
  <c r="AA35" i="101"/>
  <c r="AB35" i="101"/>
  <c r="AC35" i="101"/>
  <c r="AD35" i="101"/>
  <c r="AE35" i="101"/>
  <c r="AF35" i="101"/>
  <c r="AG35" i="101"/>
  <c r="AH35" i="101"/>
  <c r="AA36" i="101"/>
  <c r="AB36" i="101"/>
  <c r="AC36" i="101"/>
  <c r="AD36" i="101"/>
  <c r="AE36" i="101"/>
  <c r="AF36" i="101"/>
  <c r="AG36" i="101"/>
  <c r="AH36" i="101"/>
  <c r="AA31" i="101"/>
  <c r="AB31" i="101"/>
  <c r="AC31" i="101"/>
  <c r="AD31" i="101"/>
  <c r="AE31" i="101"/>
  <c r="AG31" i="101"/>
  <c r="AH31" i="101"/>
  <c r="AA32" i="101"/>
  <c r="AB32" i="101"/>
  <c r="AC32" i="101"/>
  <c r="AD32" i="101"/>
  <c r="AE32" i="101"/>
  <c r="AF32" i="101"/>
  <c r="AG32" i="101"/>
  <c r="AH32" i="101"/>
  <c r="AB25" i="101"/>
  <c r="AC25" i="101"/>
  <c r="AD25" i="101"/>
  <c r="AE25" i="101"/>
  <c r="AR25" i="101" s="1"/>
  <c r="AF25" i="101"/>
  <c r="AG25" i="101"/>
  <c r="AH25" i="101"/>
  <c r="AA26" i="101"/>
  <c r="AB26" i="101"/>
  <c r="AC26" i="101"/>
  <c r="AD26" i="101"/>
  <c r="AE26" i="101"/>
  <c r="AF26" i="101"/>
  <c r="AG26" i="101"/>
  <c r="AH26" i="101"/>
  <c r="AA27" i="101"/>
  <c r="AB27" i="101"/>
  <c r="AC27" i="101"/>
  <c r="AD27" i="101"/>
  <c r="AE27" i="101"/>
  <c r="AF27" i="101"/>
  <c r="AG27" i="101"/>
  <c r="AH27" i="101"/>
  <c r="AA28" i="101"/>
  <c r="AB28" i="101"/>
  <c r="AC28" i="101"/>
  <c r="AD28" i="101"/>
  <c r="AE28" i="101"/>
  <c r="AF28" i="101"/>
  <c r="AG28" i="101"/>
  <c r="AH28" i="101"/>
  <c r="AA29" i="101"/>
  <c r="AB29" i="101"/>
  <c r="AC29" i="101"/>
  <c r="AD29" i="101"/>
  <c r="AE29" i="101"/>
  <c r="AF29" i="101"/>
  <c r="AG29" i="101"/>
  <c r="AH29" i="101"/>
  <c r="AE26" i="132"/>
  <c r="AF26" i="132"/>
  <c r="AG26" i="132"/>
  <c r="AH26" i="132"/>
  <c r="AE27" i="132"/>
  <c r="AF27" i="132"/>
  <c r="AG27" i="132"/>
  <c r="AH27" i="132"/>
  <c r="AE28" i="132"/>
  <c r="AF28" i="132"/>
  <c r="AG28" i="132"/>
  <c r="AH28" i="132"/>
  <c r="AE29" i="132"/>
  <c r="AF29" i="132"/>
  <c r="AG29" i="132"/>
  <c r="AH29" i="132"/>
  <c r="AE31" i="132"/>
  <c r="AF31" i="132"/>
  <c r="AG31" i="132"/>
  <c r="AH31" i="132"/>
  <c r="AE32" i="132"/>
  <c r="AF32" i="132"/>
  <c r="AG32" i="132"/>
  <c r="AH32" i="132"/>
  <c r="AE34" i="132"/>
  <c r="AF34" i="132"/>
  <c r="AG34" i="132"/>
  <c r="AH34" i="132"/>
  <c r="AE35" i="132"/>
  <c r="AF35" i="132"/>
  <c r="AG35" i="132"/>
  <c r="AH35" i="132"/>
  <c r="AE36" i="132"/>
  <c r="AF36" i="132"/>
  <c r="AG36" i="132"/>
  <c r="AH36" i="132"/>
  <c r="AE47" i="132"/>
  <c r="AF47" i="132"/>
  <c r="AG47" i="132"/>
  <c r="AH47" i="132"/>
  <c r="AE48" i="132"/>
  <c r="AF48" i="132"/>
  <c r="AG48" i="132"/>
  <c r="AH48" i="132"/>
  <c r="AE49" i="132"/>
  <c r="AF49" i="132"/>
  <c r="AG49" i="132"/>
  <c r="AH49" i="132"/>
  <c r="AE50" i="132"/>
  <c r="AF50" i="132"/>
  <c r="AG50" i="132"/>
  <c r="AH50" i="132"/>
  <c r="AE51" i="132"/>
  <c r="AF51" i="132"/>
  <c r="AG51" i="132"/>
  <c r="AH51" i="132"/>
  <c r="AE52" i="132"/>
  <c r="AF52" i="132"/>
  <c r="AG52" i="132"/>
  <c r="AH52" i="132"/>
  <c r="AE53" i="132"/>
  <c r="AF53" i="132"/>
  <c r="AG53" i="132"/>
  <c r="AH53" i="132"/>
  <c r="AE54" i="132"/>
  <c r="AF54" i="132"/>
  <c r="AG54" i="132"/>
  <c r="AH54" i="132"/>
  <c r="AE55" i="132"/>
  <c r="AF55" i="132"/>
  <c r="AG55" i="132"/>
  <c r="AH55" i="132"/>
  <c r="AE56" i="132"/>
  <c r="AF56" i="132"/>
  <c r="AG56" i="132"/>
  <c r="AH56" i="132"/>
  <c r="AE57" i="132"/>
  <c r="AF57" i="132"/>
  <c r="AG57" i="132"/>
  <c r="AH57" i="132"/>
  <c r="AE58" i="132"/>
  <c r="AF58" i="132"/>
  <c r="AG58" i="132"/>
  <c r="AH58" i="132"/>
  <c r="AE59" i="132"/>
  <c r="AF59" i="132"/>
  <c r="AG59" i="132"/>
  <c r="AH59" i="132"/>
  <c r="AE60" i="132"/>
  <c r="AF60" i="132"/>
  <c r="AG60" i="132"/>
  <c r="AH60" i="132"/>
  <c r="AE61" i="132"/>
  <c r="AF61" i="132"/>
  <c r="AG61" i="132"/>
  <c r="AH61" i="132"/>
  <c r="AE62" i="132"/>
  <c r="AF62" i="132"/>
  <c r="AG62" i="132"/>
  <c r="AH62" i="132"/>
  <c r="AE63" i="132"/>
  <c r="AF63" i="132"/>
  <c r="AG63" i="132"/>
  <c r="AH63" i="132"/>
  <c r="AE64" i="132"/>
  <c r="AF64" i="132"/>
  <c r="AG64" i="132"/>
  <c r="AH64" i="132"/>
  <c r="AE66" i="132"/>
  <c r="AF66" i="132"/>
  <c r="AG66" i="132"/>
  <c r="AH66" i="132"/>
  <c r="AE67" i="132"/>
  <c r="AF67" i="132"/>
  <c r="AG67" i="132"/>
  <c r="AH67" i="132"/>
  <c r="AE68" i="132"/>
  <c r="AF68" i="132"/>
  <c r="AG68" i="132"/>
  <c r="AH68" i="132"/>
  <c r="AE69" i="132"/>
  <c r="AF69" i="132"/>
  <c r="AG69" i="132"/>
  <c r="AH69" i="132"/>
  <c r="AE70" i="132"/>
  <c r="AF70" i="132"/>
  <c r="AG70" i="132"/>
  <c r="AH70" i="132"/>
  <c r="AE71" i="132"/>
  <c r="AF71" i="132"/>
  <c r="AG71" i="132"/>
  <c r="AH71" i="132"/>
  <c r="AF25" i="132"/>
  <c r="AG25" i="132"/>
  <c r="AH25" i="132"/>
  <c r="AE25" i="132"/>
  <c r="AR25" i="132" s="1"/>
  <c r="AA26" i="132"/>
  <c r="AB26" i="132"/>
  <c r="AC26" i="132"/>
  <c r="AD26" i="132"/>
  <c r="AA27" i="132"/>
  <c r="AB27" i="132"/>
  <c r="AC27" i="132"/>
  <c r="AD27" i="132"/>
  <c r="AA28" i="132"/>
  <c r="AB28" i="132"/>
  <c r="AC28" i="132"/>
  <c r="AD28" i="132"/>
  <c r="AA29" i="132"/>
  <c r="AB29" i="132"/>
  <c r="AS29" i="132" s="1"/>
  <c r="AC29" i="132"/>
  <c r="AT29" i="132" s="1"/>
  <c r="AD29" i="132"/>
  <c r="AA31" i="132"/>
  <c r="AB31" i="132"/>
  <c r="AC31" i="132"/>
  <c r="AD31" i="132"/>
  <c r="AA32" i="132"/>
  <c r="AB32" i="132"/>
  <c r="AC32" i="132"/>
  <c r="AD32" i="132"/>
  <c r="AA34" i="132"/>
  <c r="AB34" i="132"/>
  <c r="AC34" i="132"/>
  <c r="AD34" i="132"/>
  <c r="AA35" i="132"/>
  <c r="AB35" i="132"/>
  <c r="AC35" i="132"/>
  <c r="AD35" i="132"/>
  <c r="AA36" i="132"/>
  <c r="AB36" i="132"/>
  <c r="AC36" i="132"/>
  <c r="AD36" i="132"/>
  <c r="AA47" i="132"/>
  <c r="AB47" i="132"/>
  <c r="AC47" i="132"/>
  <c r="AD47" i="132"/>
  <c r="AA48" i="132"/>
  <c r="AB48" i="132"/>
  <c r="AC48" i="132"/>
  <c r="AD48" i="132"/>
  <c r="AA49" i="132"/>
  <c r="AB49" i="132"/>
  <c r="AC49" i="132"/>
  <c r="AD49" i="132"/>
  <c r="AA50" i="132"/>
  <c r="AB50" i="132"/>
  <c r="AS50" i="132" s="1"/>
  <c r="AC50" i="132"/>
  <c r="AD50" i="132"/>
  <c r="AA51" i="132"/>
  <c r="AB51" i="132"/>
  <c r="AC51" i="132"/>
  <c r="AD51" i="132"/>
  <c r="AA52" i="132"/>
  <c r="AB52" i="132"/>
  <c r="AS52" i="132" s="1"/>
  <c r="AC52" i="132"/>
  <c r="AD52" i="132"/>
  <c r="AA53" i="132"/>
  <c r="AB53" i="132"/>
  <c r="AC53" i="132"/>
  <c r="AD53" i="132"/>
  <c r="AA54" i="132"/>
  <c r="AB54" i="132"/>
  <c r="AC54" i="132"/>
  <c r="AD54" i="132"/>
  <c r="AA55" i="132"/>
  <c r="AB55" i="132"/>
  <c r="AC55" i="132"/>
  <c r="AD55" i="132"/>
  <c r="AA56" i="132"/>
  <c r="AB56" i="132"/>
  <c r="AC56" i="132"/>
  <c r="AD56" i="132"/>
  <c r="AA57" i="132"/>
  <c r="AB57" i="132"/>
  <c r="AC57" i="132"/>
  <c r="AD57" i="132"/>
  <c r="AA58" i="132"/>
  <c r="AB58" i="132"/>
  <c r="AS58" i="132" s="1"/>
  <c r="AC58" i="132"/>
  <c r="AD58" i="132"/>
  <c r="AA59" i="132"/>
  <c r="AB59" i="132"/>
  <c r="AC59" i="132"/>
  <c r="AD59" i="132"/>
  <c r="AA60" i="132"/>
  <c r="AB60" i="132"/>
  <c r="AS60" i="132" s="1"/>
  <c r="AC60" i="132"/>
  <c r="AD60" i="132"/>
  <c r="AA61" i="132"/>
  <c r="AB61" i="132"/>
  <c r="AC61" i="132"/>
  <c r="AD61" i="132"/>
  <c r="AA62" i="132"/>
  <c r="AB62" i="132"/>
  <c r="AC62" i="132"/>
  <c r="AT62" i="132" s="1"/>
  <c r="AD62" i="132"/>
  <c r="AA63" i="132"/>
  <c r="AB63" i="132"/>
  <c r="AC63" i="132"/>
  <c r="AD63" i="132"/>
  <c r="AA64" i="132"/>
  <c r="AB64" i="132"/>
  <c r="AC64" i="132"/>
  <c r="AD64" i="132"/>
  <c r="AA66" i="132"/>
  <c r="AB66" i="132"/>
  <c r="AC66" i="132"/>
  <c r="AD66" i="132"/>
  <c r="AA67" i="132"/>
  <c r="AB67" i="132"/>
  <c r="AC67" i="132"/>
  <c r="AD67" i="132"/>
  <c r="AA68" i="132"/>
  <c r="AB68" i="132"/>
  <c r="AC68" i="132"/>
  <c r="AD68" i="132"/>
  <c r="AA69" i="132"/>
  <c r="AB69" i="132"/>
  <c r="AS69" i="132" s="1"/>
  <c r="AC69" i="132"/>
  <c r="AD69" i="132"/>
  <c r="AA70" i="132"/>
  <c r="AB70" i="132"/>
  <c r="AC70" i="132"/>
  <c r="AD70" i="132"/>
  <c r="AA71" i="132"/>
  <c r="AB71" i="132"/>
  <c r="AC71" i="132"/>
  <c r="AD71" i="132"/>
  <c r="AB25" i="132"/>
  <c r="AC25" i="132"/>
  <c r="AD25" i="132"/>
  <c r="I13" i="101"/>
  <c r="J13" i="101"/>
  <c r="K13" i="101"/>
  <c r="L13" i="101"/>
  <c r="I14" i="101"/>
  <c r="J14" i="101"/>
  <c r="K14" i="101"/>
  <c r="L14" i="101"/>
  <c r="I15" i="101"/>
  <c r="J15" i="101"/>
  <c r="K15" i="101"/>
  <c r="L15" i="101"/>
  <c r="L13" i="132"/>
  <c r="L14" i="132"/>
  <c r="L15" i="132"/>
  <c r="L12" i="132"/>
  <c r="K13" i="132"/>
  <c r="K14" i="132"/>
  <c r="K15" i="132"/>
  <c r="K12" i="132"/>
  <c r="J13" i="132"/>
  <c r="I13" i="132"/>
  <c r="I14" i="132"/>
  <c r="J14" i="132"/>
  <c r="I15" i="132"/>
  <c r="J15" i="132"/>
  <c r="J12" i="132"/>
  <c r="N12" i="132" s="1"/>
  <c r="O72" i="132"/>
  <c r="P72" i="132"/>
  <c r="Q72" i="132"/>
  <c r="R72" i="132"/>
  <c r="S72" i="132"/>
  <c r="T72" i="132"/>
  <c r="U72" i="132"/>
  <c r="V72" i="132"/>
  <c r="W72" i="132"/>
  <c r="X72" i="132"/>
  <c r="Y72" i="132"/>
  <c r="N72" i="132"/>
  <c r="M72" i="132"/>
  <c r="O72" i="101"/>
  <c r="P72" i="101"/>
  <c r="Q72" i="101"/>
  <c r="R72" i="101"/>
  <c r="S72" i="101"/>
  <c r="T72" i="101"/>
  <c r="U72" i="101"/>
  <c r="V72" i="101"/>
  <c r="W72" i="101"/>
  <c r="X72" i="101"/>
  <c r="Y72" i="101"/>
  <c r="N72" i="101"/>
  <c r="M72" i="101"/>
  <c r="C72" i="101"/>
  <c r="D72" i="101"/>
  <c r="E72" i="101"/>
  <c r="F72" i="101"/>
  <c r="G72" i="101"/>
  <c r="H72" i="101"/>
  <c r="I72" i="101"/>
  <c r="J72" i="101"/>
  <c r="K72" i="101"/>
  <c r="L72" i="101"/>
  <c r="B72" i="101"/>
  <c r="D13" i="101"/>
  <c r="D14" i="101"/>
  <c r="D15" i="101"/>
  <c r="D12" i="101"/>
  <c r="C72" i="132"/>
  <c r="D72" i="132"/>
  <c r="E72" i="132"/>
  <c r="F72" i="132"/>
  <c r="G72" i="132"/>
  <c r="H72" i="132"/>
  <c r="I72" i="132"/>
  <c r="J72" i="132"/>
  <c r="K72" i="132"/>
  <c r="L72" i="132"/>
  <c r="B72" i="132"/>
  <c r="D12" i="132"/>
  <c r="D13" i="132"/>
  <c r="D14" i="132"/>
  <c r="D15" i="132"/>
  <c r="BW64" i="18"/>
  <c r="BX64" i="18"/>
  <c r="BY64" i="18"/>
  <c r="BW65" i="18"/>
  <c r="BX65" i="18"/>
  <c r="BY65" i="18"/>
  <c r="BW66" i="18"/>
  <c r="BX66" i="18"/>
  <c r="BY66" i="18"/>
  <c r="BX63" i="18"/>
  <c r="BY63" i="18"/>
  <c r="BW63" i="18"/>
  <c r="BT64" i="18"/>
  <c r="BU64" i="18"/>
  <c r="BV64" i="18"/>
  <c r="BT65" i="18"/>
  <c r="BU65" i="18"/>
  <c r="BV65" i="18"/>
  <c r="BT66" i="18"/>
  <c r="BU66" i="18"/>
  <c r="BV66" i="18"/>
  <c r="BU63" i="18"/>
  <c r="BV63" i="18"/>
  <c r="BT63" i="18"/>
  <c r="BN64" i="18"/>
  <c r="BO64" i="18"/>
  <c r="BP64" i="18"/>
  <c r="BN65" i="18"/>
  <c r="BO65" i="18"/>
  <c r="BP65" i="18"/>
  <c r="BN66" i="18"/>
  <c r="BO66" i="18"/>
  <c r="BP66" i="18"/>
  <c r="BO63" i="18"/>
  <c r="BP63" i="18"/>
  <c r="BN63" i="18"/>
  <c r="BR63" i="18"/>
  <c r="BQ63" i="18"/>
  <c r="BR64" i="18"/>
  <c r="BS65" i="18"/>
  <c r="BR66" i="18"/>
  <c r="BS63" i="18"/>
  <c r="BQ64" i="18"/>
  <c r="BS64" i="18"/>
  <c r="BQ65" i="18"/>
  <c r="BR65" i="18"/>
  <c r="BQ66" i="18"/>
  <c r="BS66" i="18"/>
  <c r="BK64" i="18"/>
  <c r="BL64" i="18"/>
  <c r="BM64" i="18"/>
  <c r="BK65" i="18"/>
  <c r="BL65" i="18"/>
  <c r="BM65" i="18"/>
  <c r="BK66" i="18"/>
  <c r="BL66" i="18"/>
  <c r="BM66" i="18"/>
  <c r="BL63" i="18"/>
  <c r="BM63" i="18"/>
  <c r="BJ65" i="18"/>
  <c r="BI66" i="18"/>
  <c r="BK63" i="18"/>
  <c r="BH64" i="18"/>
  <c r="BI64" i="18"/>
  <c r="BJ64" i="18"/>
  <c r="BH65" i="18"/>
  <c r="BI65" i="18"/>
  <c r="BH66" i="18"/>
  <c r="BJ66" i="18"/>
  <c r="BI63" i="18"/>
  <c r="BJ63" i="18"/>
  <c r="BH63" i="18"/>
  <c r="BE64" i="18"/>
  <c r="BF64" i="18"/>
  <c r="BG64" i="18"/>
  <c r="BE65" i="18"/>
  <c r="BF65" i="18"/>
  <c r="BG65" i="18"/>
  <c r="BE66" i="18"/>
  <c r="BF66" i="18"/>
  <c r="BG66" i="18"/>
  <c r="BF63" i="18"/>
  <c r="BG63" i="18"/>
  <c r="BE63" i="18"/>
  <c r="BB64" i="18"/>
  <c r="BC64" i="18"/>
  <c r="BD64" i="18"/>
  <c r="BB65" i="18"/>
  <c r="BC65" i="18"/>
  <c r="BD65" i="18"/>
  <c r="BB66" i="18"/>
  <c r="BC66" i="18"/>
  <c r="BD66" i="18"/>
  <c r="BC63" i="18"/>
  <c r="BD63" i="18"/>
  <c r="BB63" i="18"/>
  <c r="AY64" i="18"/>
  <c r="AZ64" i="18"/>
  <c r="BA64" i="18"/>
  <c r="AY65" i="18"/>
  <c r="AZ65" i="18"/>
  <c r="BA65" i="18"/>
  <c r="AY66" i="18"/>
  <c r="AZ66" i="18"/>
  <c r="BA66" i="18"/>
  <c r="AZ63" i="18"/>
  <c r="BA63" i="18"/>
  <c r="AY63" i="18"/>
  <c r="AV64" i="18"/>
  <c r="AW64" i="18"/>
  <c r="AX64" i="18"/>
  <c r="AV65" i="18"/>
  <c r="AW65" i="18"/>
  <c r="AX65" i="18"/>
  <c r="AV66" i="18"/>
  <c r="AW66" i="18"/>
  <c r="AX66" i="18"/>
  <c r="AW63" i="18"/>
  <c r="AX63" i="18"/>
  <c r="AV63" i="18"/>
  <c r="T70" i="17"/>
  <c r="U70" i="17"/>
  <c r="V70" i="17"/>
  <c r="W70" i="17"/>
  <c r="X70" i="17"/>
  <c r="Y70" i="17"/>
  <c r="Z70" i="17"/>
  <c r="AA70" i="17"/>
  <c r="AB70" i="17"/>
  <c r="AC70" i="17"/>
  <c r="W39" i="17"/>
  <c r="AA39" i="17"/>
  <c r="U40" i="17"/>
  <c r="Y40" i="17"/>
  <c r="AC40" i="17"/>
  <c r="W41" i="17"/>
  <c r="AA41" i="17"/>
  <c r="U42" i="17"/>
  <c r="Y42" i="17"/>
  <c r="AC42" i="17"/>
  <c r="W43" i="17"/>
  <c r="AA43" i="17"/>
  <c r="U44" i="17"/>
  <c r="Y44" i="17"/>
  <c r="AC44" i="17"/>
  <c r="U45" i="17"/>
  <c r="Y45" i="17"/>
  <c r="AC45" i="17"/>
  <c r="W46" i="17"/>
  <c r="AA46" i="17"/>
  <c r="U47" i="17"/>
  <c r="Y47" i="17"/>
  <c r="AC47" i="17"/>
  <c r="W48" i="17"/>
  <c r="AA48" i="17"/>
  <c r="U49" i="17"/>
  <c r="Y49" i="17"/>
  <c r="AC49" i="17"/>
  <c r="W50" i="17"/>
  <c r="AA50" i="17"/>
  <c r="U51" i="17"/>
  <c r="Y51" i="17"/>
  <c r="AC51" i="17"/>
  <c r="W52" i="17"/>
  <c r="AA52" i="17"/>
  <c r="U53" i="17"/>
  <c r="Y53" i="17"/>
  <c r="AC53" i="17"/>
  <c r="W54" i="17"/>
  <c r="AA54" i="17"/>
  <c r="U55" i="17"/>
  <c r="Y55" i="17"/>
  <c r="AC55" i="17"/>
  <c r="W56" i="17"/>
  <c r="AA56" i="17"/>
  <c r="U57" i="17"/>
  <c r="Y57" i="17"/>
  <c r="AC57" i="17"/>
  <c r="W58" i="17"/>
  <c r="AA58" i="17"/>
  <c r="U59" i="17"/>
  <c r="Y59" i="17"/>
  <c r="AC59" i="17"/>
  <c r="W61" i="17"/>
  <c r="AA61" i="17"/>
  <c r="U62" i="17"/>
  <c r="X62" i="17"/>
  <c r="AC62" i="17"/>
  <c r="W63" i="17"/>
  <c r="Z63" i="17"/>
  <c r="U64" i="17"/>
  <c r="AC64" i="17"/>
  <c r="W65" i="17"/>
  <c r="AA65" i="17"/>
  <c r="U66" i="17"/>
  <c r="X66" i="17"/>
  <c r="AC66" i="17"/>
  <c r="W67" i="17"/>
  <c r="AA67" i="17"/>
  <c r="U68" i="17"/>
  <c r="AC68" i="17"/>
  <c r="W69" i="17"/>
  <c r="AA69" i="17"/>
  <c r="W71" i="17"/>
  <c r="AA71" i="17"/>
  <c r="U72" i="17"/>
  <c r="X72" i="17"/>
  <c r="AC72" i="17"/>
  <c r="W73" i="17"/>
  <c r="AA73" i="17"/>
  <c r="U74" i="17"/>
  <c r="AC74" i="17"/>
  <c r="U80" i="17"/>
  <c r="AC80" i="17"/>
  <c r="W81" i="17"/>
  <c r="AA81" i="17"/>
  <c r="U82" i="17"/>
  <c r="X82" i="17"/>
  <c r="AC82" i="17"/>
  <c r="W83" i="17"/>
  <c r="AA83" i="17"/>
  <c r="U84" i="17"/>
  <c r="AC84" i="17"/>
  <c r="W85" i="17"/>
  <c r="AA85" i="17"/>
  <c r="U86" i="17"/>
  <c r="AC86" i="17"/>
  <c r="W87" i="17"/>
  <c r="AA87" i="17"/>
  <c r="Y88" i="17"/>
  <c r="AC88" i="17"/>
  <c r="W94" i="17"/>
  <c r="AA94" i="17"/>
  <c r="U95" i="17"/>
  <c r="X95" i="17"/>
  <c r="AC95" i="17"/>
  <c r="W96" i="17"/>
  <c r="AA96" i="17"/>
  <c r="U97" i="17"/>
  <c r="W97" i="17"/>
  <c r="Z97" i="17"/>
  <c r="AB97" i="17"/>
  <c r="U99" i="17"/>
  <c r="V99" i="17"/>
  <c r="Y99" i="17"/>
  <c r="Z99" i="17"/>
  <c r="AB99" i="17"/>
  <c r="T100" i="17"/>
  <c r="V100" i="17"/>
  <c r="Z100" i="17"/>
  <c r="AB100" i="17"/>
  <c r="T101" i="17"/>
  <c r="V101" i="17"/>
  <c r="X101" i="17"/>
  <c r="Z101" i="17"/>
  <c r="AB101" i="17"/>
  <c r="T102" i="17"/>
  <c r="V102" i="17"/>
  <c r="Z102" i="17"/>
  <c r="AB102" i="17"/>
  <c r="T103" i="17"/>
  <c r="V103" i="17"/>
  <c r="Z103" i="17"/>
  <c r="AB103" i="17"/>
  <c r="T104" i="17"/>
  <c r="V104" i="17"/>
  <c r="X104" i="17"/>
  <c r="Z104" i="17"/>
  <c r="AB104" i="17"/>
  <c r="T105" i="17"/>
  <c r="V105" i="17"/>
  <c r="Y105" i="17"/>
  <c r="Z105" i="17"/>
  <c r="AB105" i="17"/>
  <c r="T107" i="17"/>
  <c r="V107" i="17"/>
  <c r="X107" i="17"/>
  <c r="Z107" i="17"/>
  <c r="AB107" i="17"/>
  <c r="T108" i="17"/>
  <c r="V108" i="17"/>
  <c r="Y108" i="17"/>
  <c r="Z108" i="17"/>
  <c r="AB108" i="17"/>
  <c r="U110" i="17"/>
  <c r="X110" i="17"/>
  <c r="Z110" i="17"/>
  <c r="AB110" i="17"/>
  <c r="T111" i="17"/>
  <c r="V111" i="17"/>
  <c r="Y111" i="17"/>
  <c r="Z111" i="17"/>
  <c r="T112" i="17"/>
  <c r="V112" i="17"/>
  <c r="X112" i="17"/>
  <c r="Z112" i="17"/>
  <c r="AB112" i="17"/>
  <c r="T113" i="17"/>
  <c r="V113" i="17"/>
  <c r="X113" i="17"/>
  <c r="Z113" i="17"/>
  <c r="AB113" i="17"/>
  <c r="T114" i="17"/>
  <c r="V114" i="17"/>
  <c r="X114" i="17"/>
  <c r="Z114" i="17"/>
  <c r="AB114" i="17"/>
  <c r="T115" i="17"/>
  <c r="V115" i="17"/>
  <c r="X115" i="17"/>
  <c r="Z115" i="17"/>
  <c r="AB115" i="17"/>
  <c r="T116" i="17"/>
  <c r="V116" i="17"/>
  <c r="X116" i="17"/>
  <c r="Z116" i="17"/>
  <c r="AB116" i="17"/>
  <c r="T117" i="17"/>
  <c r="V117" i="17"/>
  <c r="X117" i="17"/>
  <c r="Z117" i="17"/>
  <c r="AB117" i="17"/>
  <c r="T119" i="17"/>
  <c r="V119" i="17"/>
  <c r="X119" i="17"/>
  <c r="Z119" i="17"/>
  <c r="AB119" i="17"/>
  <c r="T120" i="17"/>
  <c r="V120" i="17"/>
  <c r="X120" i="17"/>
  <c r="Z120" i="17"/>
  <c r="AB120" i="17"/>
  <c r="T121" i="17"/>
  <c r="V121" i="17"/>
  <c r="X121" i="17"/>
  <c r="Z121" i="17"/>
  <c r="AB121" i="17"/>
  <c r="T122" i="17"/>
  <c r="V122" i="17"/>
  <c r="X122" i="17"/>
  <c r="Z122" i="17"/>
  <c r="AB122" i="17"/>
  <c r="T123" i="17"/>
  <c r="V123" i="17"/>
  <c r="X123" i="17"/>
  <c r="Z123" i="17"/>
  <c r="AB123" i="17"/>
  <c r="T124" i="17"/>
  <c r="V124" i="17"/>
  <c r="X124" i="17"/>
  <c r="Z124" i="17"/>
  <c r="AB124" i="17"/>
  <c r="T125" i="17"/>
  <c r="V125" i="17"/>
  <c r="X125" i="17"/>
  <c r="Z125" i="17"/>
  <c r="AB125" i="17"/>
  <c r="T126" i="17"/>
  <c r="V126" i="17"/>
  <c r="X126" i="17"/>
  <c r="Z126" i="17"/>
  <c r="AB126" i="17"/>
  <c r="T127" i="17"/>
  <c r="V127" i="17"/>
  <c r="X127" i="17"/>
  <c r="Z127" i="17"/>
  <c r="AB127" i="17"/>
  <c r="T128" i="17"/>
  <c r="V128" i="17"/>
  <c r="X128" i="17"/>
  <c r="Z128" i="17"/>
  <c r="AB128" i="17"/>
  <c r="T129" i="17"/>
  <c r="V129" i="17"/>
  <c r="X129" i="17"/>
  <c r="Z129" i="17"/>
  <c r="AB129" i="17"/>
  <c r="T130" i="17"/>
  <c r="V130" i="17"/>
  <c r="X130" i="17"/>
  <c r="Z130" i="17"/>
  <c r="AB130" i="17"/>
  <c r="T131" i="17"/>
  <c r="V131" i="17"/>
  <c r="X131" i="17"/>
  <c r="Z131" i="17"/>
  <c r="AB131" i="17"/>
  <c r="T132" i="17"/>
  <c r="V132" i="17"/>
  <c r="X132" i="17"/>
  <c r="Z132" i="17"/>
  <c r="AB132" i="17"/>
  <c r="T133" i="17"/>
  <c r="V133" i="17"/>
  <c r="X133" i="17"/>
  <c r="Z133" i="17"/>
  <c r="AB133" i="17"/>
  <c r="T134" i="17"/>
  <c r="V134" i="17"/>
  <c r="X134" i="17"/>
  <c r="Z134" i="17"/>
  <c r="AB134" i="17"/>
  <c r="T135" i="17"/>
  <c r="V135" i="17"/>
  <c r="X135" i="17"/>
  <c r="Z135" i="17"/>
  <c r="AB135" i="17"/>
  <c r="T136" i="17"/>
  <c r="V136" i="17"/>
  <c r="X136" i="17"/>
  <c r="Z136" i="17"/>
  <c r="AB136" i="17"/>
  <c r="T137" i="17"/>
  <c r="V137" i="17"/>
  <c r="X137" i="17"/>
  <c r="Z137" i="17"/>
  <c r="AB137" i="17"/>
  <c r="T138" i="17"/>
  <c r="V138" i="17"/>
  <c r="X138" i="17"/>
  <c r="Z138" i="17"/>
  <c r="AB138" i="17"/>
  <c r="T141" i="17"/>
  <c r="V141" i="17"/>
  <c r="X141" i="17"/>
  <c r="Z141" i="17"/>
  <c r="AB141" i="17"/>
  <c r="T142" i="17"/>
  <c r="V142" i="17"/>
  <c r="X142" i="17"/>
  <c r="Z142" i="17"/>
  <c r="AB142" i="17"/>
  <c r="T143" i="17"/>
  <c r="V143" i="17"/>
  <c r="X143" i="17"/>
  <c r="Z143" i="17"/>
  <c r="AB143" i="17"/>
  <c r="T144" i="17"/>
  <c r="V144" i="17"/>
  <c r="X144" i="17"/>
  <c r="Z144" i="17"/>
  <c r="AB144" i="17"/>
  <c r="T145" i="17"/>
  <c r="V145" i="17"/>
  <c r="X145" i="17"/>
  <c r="Z145" i="17"/>
  <c r="AB145" i="17"/>
  <c r="T146" i="17"/>
  <c r="V146" i="17"/>
  <c r="X146" i="17"/>
  <c r="Z146" i="17"/>
  <c r="AB146" i="17"/>
  <c r="T147" i="17"/>
  <c r="V147" i="17"/>
  <c r="X147" i="17"/>
  <c r="Z147" i="17"/>
  <c r="AB147" i="17"/>
  <c r="T148" i="17"/>
  <c r="V148" i="17"/>
  <c r="X148" i="17"/>
  <c r="Z148" i="17"/>
  <c r="AB148" i="17"/>
  <c r="T149" i="17"/>
  <c r="V149" i="17"/>
  <c r="X149" i="17"/>
  <c r="Z149" i="17"/>
  <c r="AB149" i="17"/>
  <c r="AC28" i="18"/>
  <c r="AC29" i="18"/>
  <c r="AC30" i="18"/>
  <c r="AC32" i="18"/>
  <c r="AC33" i="18"/>
  <c r="AC34" i="18"/>
  <c r="AC35" i="18"/>
  <c r="AC36" i="18"/>
  <c r="AC37" i="18"/>
  <c r="AC38" i="18"/>
  <c r="AC39" i="18"/>
  <c r="AC40" i="18"/>
  <c r="AC41" i="18"/>
  <c r="AC42" i="18"/>
  <c r="AC43" i="18"/>
  <c r="AC44" i="18"/>
  <c r="AC46" i="18"/>
  <c r="AC47" i="18"/>
  <c r="AC48" i="18"/>
  <c r="AC49" i="18"/>
  <c r="AC50" i="18"/>
  <c r="AC51" i="18"/>
  <c r="AC52" i="18"/>
  <c r="AC53" i="18"/>
  <c r="AB28" i="18"/>
  <c r="AB29" i="18"/>
  <c r="AB30" i="18"/>
  <c r="AB32" i="18"/>
  <c r="AB33" i="18"/>
  <c r="AB34" i="18"/>
  <c r="AB35" i="18"/>
  <c r="AB36" i="18"/>
  <c r="AB37" i="18"/>
  <c r="AB38" i="18"/>
  <c r="AB39" i="18"/>
  <c r="AB40" i="18"/>
  <c r="AB41" i="18"/>
  <c r="AB42" i="18"/>
  <c r="AB43" i="18"/>
  <c r="AB44" i="18"/>
  <c r="AB46" i="18"/>
  <c r="AB47" i="18"/>
  <c r="AB48" i="18"/>
  <c r="AB49" i="18"/>
  <c r="AB50" i="18"/>
  <c r="AB51" i="18"/>
  <c r="AB52" i="18"/>
  <c r="AA28" i="18"/>
  <c r="AA29" i="18"/>
  <c r="AA30" i="18"/>
  <c r="AA32" i="18"/>
  <c r="AA33" i="18"/>
  <c r="AA34" i="18"/>
  <c r="AA35" i="18"/>
  <c r="AA36" i="18"/>
  <c r="AA37" i="18"/>
  <c r="AA38" i="18"/>
  <c r="AA39" i="18"/>
  <c r="AA40" i="18"/>
  <c r="AA41" i="18"/>
  <c r="AA42" i="18"/>
  <c r="AA43" i="18"/>
  <c r="AA44" i="18"/>
  <c r="AA46" i="18"/>
  <c r="AA47" i="18"/>
  <c r="AA48" i="18"/>
  <c r="AA49" i="18"/>
  <c r="AA50" i="18"/>
  <c r="AA51" i="18"/>
  <c r="AA52" i="18"/>
  <c r="AA53" i="18"/>
  <c r="Z28" i="18"/>
  <c r="Z29" i="18"/>
  <c r="Z30" i="18"/>
  <c r="Z32" i="18"/>
  <c r="Z33" i="18"/>
  <c r="Z34" i="18"/>
  <c r="Z35" i="18"/>
  <c r="Z36" i="18"/>
  <c r="Z37" i="18"/>
  <c r="Z38" i="18"/>
  <c r="Z39" i="18"/>
  <c r="Z40" i="18"/>
  <c r="Z41" i="18"/>
  <c r="Z42" i="18"/>
  <c r="Z43" i="18"/>
  <c r="Z44" i="18"/>
  <c r="Z46" i="18"/>
  <c r="Z47" i="18"/>
  <c r="Z48" i="18"/>
  <c r="Z49" i="18"/>
  <c r="Z50" i="18"/>
  <c r="Z51" i="18"/>
  <c r="Z52" i="18"/>
  <c r="Z53" i="18"/>
  <c r="Y28" i="18"/>
  <c r="Y29" i="18"/>
  <c r="Y30" i="18"/>
  <c r="Y32" i="18"/>
  <c r="Y33" i="18"/>
  <c r="Y34" i="18"/>
  <c r="Y35" i="18"/>
  <c r="Y36" i="18"/>
  <c r="Y37" i="18"/>
  <c r="Y38" i="18"/>
  <c r="Y39" i="18"/>
  <c r="Y40" i="18"/>
  <c r="Y41" i="18"/>
  <c r="Y42" i="18"/>
  <c r="Y43" i="18"/>
  <c r="Y44" i="18"/>
  <c r="Y46" i="18"/>
  <c r="Y47" i="18"/>
  <c r="Y48" i="18"/>
  <c r="Y49" i="18"/>
  <c r="Y50" i="18"/>
  <c r="Y51" i="18"/>
  <c r="Y52" i="18"/>
  <c r="Y53" i="18"/>
  <c r="X28" i="18"/>
  <c r="X29" i="18"/>
  <c r="X30" i="18"/>
  <c r="X32" i="18"/>
  <c r="X33" i="18"/>
  <c r="X34" i="18"/>
  <c r="X35" i="18"/>
  <c r="X36" i="18"/>
  <c r="X37" i="18"/>
  <c r="X38" i="18"/>
  <c r="X39" i="18"/>
  <c r="X40" i="18"/>
  <c r="X41" i="18"/>
  <c r="X42" i="18"/>
  <c r="X43" i="18"/>
  <c r="X44" i="18"/>
  <c r="X46" i="18"/>
  <c r="X47" i="18"/>
  <c r="X48" i="18"/>
  <c r="X49" i="18"/>
  <c r="X50" i="18"/>
  <c r="X51" i="18"/>
  <c r="X52" i="18"/>
  <c r="X53" i="18"/>
  <c r="W28" i="18"/>
  <c r="W29" i="18"/>
  <c r="W30" i="18"/>
  <c r="W32" i="18"/>
  <c r="W33" i="18"/>
  <c r="W34" i="18"/>
  <c r="W35" i="18"/>
  <c r="W36" i="18"/>
  <c r="W37" i="18"/>
  <c r="W38" i="18"/>
  <c r="W39" i="18"/>
  <c r="W40" i="18"/>
  <c r="W41" i="18"/>
  <c r="W42" i="18"/>
  <c r="W43" i="18"/>
  <c r="W44" i="18"/>
  <c r="W46" i="18"/>
  <c r="W47" i="18"/>
  <c r="W48" i="18"/>
  <c r="W49" i="18"/>
  <c r="W50" i="18"/>
  <c r="W51" i="18"/>
  <c r="W52" i="18"/>
  <c r="W53" i="18"/>
  <c r="V28" i="18"/>
  <c r="V29" i="18"/>
  <c r="V30" i="18"/>
  <c r="V32" i="18"/>
  <c r="V33" i="18"/>
  <c r="V34" i="18"/>
  <c r="V35" i="18"/>
  <c r="V36" i="18"/>
  <c r="V37" i="18"/>
  <c r="V38" i="18"/>
  <c r="V39" i="18"/>
  <c r="V40" i="18"/>
  <c r="V41" i="18"/>
  <c r="V42" i="18"/>
  <c r="V43" i="18"/>
  <c r="V44" i="18"/>
  <c r="V46" i="18"/>
  <c r="V47" i="18"/>
  <c r="V48" i="18"/>
  <c r="V49" i="18"/>
  <c r="V50" i="18"/>
  <c r="V51" i="18"/>
  <c r="V52" i="18"/>
  <c r="V53" i="18"/>
  <c r="U28" i="18"/>
  <c r="U29" i="18"/>
  <c r="U30" i="18"/>
  <c r="U32" i="18"/>
  <c r="U33" i="18"/>
  <c r="U34" i="18"/>
  <c r="U35" i="18"/>
  <c r="U36" i="18"/>
  <c r="U37" i="18"/>
  <c r="U38" i="18"/>
  <c r="U39" i="18"/>
  <c r="U40" i="18"/>
  <c r="U41" i="18"/>
  <c r="U42" i="18"/>
  <c r="U43" i="18"/>
  <c r="U44" i="18"/>
  <c r="U46" i="18"/>
  <c r="U47" i="18"/>
  <c r="U48" i="18"/>
  <c r="U49" i="18"/>
  <c r="U50" i="18"/>
  <c r="U51" i="18"/>
  <c r="U52" i="18"/>
  <c r="U53" i="18"/>
  <c r="T28" i="18"/>
  <c r="T29" i="18"/>
  <c r="T30" i="18"/>
  <c r="T32" i="18"/>
  <c r="T33" i="18"/>
  <c r="T34" i="18"/>
  <c r="T35" i="18"/>
  <c r="T36" i="18"/>
  <c r="T37" i="18"/>
  <c r="T38" i="18"/>
  <c r="T39" i="18"/>
  <c r="T40" i="18"/>
  <c r="T41" i="18"/>
  <c r="T42" i="18"/>
  <c r="T43" i="18"/>
  <c r="T44" i="18"/>
  <c r="T46" i="18"/>
  <c r="T47" i="18"/>
  <c r="T48" i="18"/>
  <c r="T49" i="18"/>
  <c r="T50" i="18"/>
  <c r="T51" i="18"/>
  <c r="T52" i="18"/>
  <c r="T53" i="18"/>
  <c r="C12" i="18"/>
  <c r="D12" i="18"/>
  <c r="E22" i="18"/>
  <c r="F22" i="18"/>
  <c r="G22" i="18"/>
  <c r="H22" i="18"/>
  <c r="H12" i="18" s="1"/>
  <c r="I22" i="18"/>
  <c r="J22" i="18"/>
  <c r="K22" i="18"/>
  <c r="K12" i="18" s="1"/>
  <c r="L22" i="18"/>
  <c r="M22" i="18"/>
  <c r="N22" i="18"/>
  <c r="N12" i="18" s="1"/>
  <c r="O22" i="18"/>
  <c r="P22" i="18"/>
  <c r="Q22" i="18"/>
  <c r="Q12" i="18" s="1"/>
  <c r="C31" i="18"/>
  <c r="D31" i="18"/>
  <c r="E31" i="18"/>
  <c r="E13" i="18" s="1"/>
  <c r="F31" i="18"/>
  <c r="G31" i="18"/>
  <c r="H31" i="18"/>
  <c r="H13" i="18" s="1"/>
  <c r="I31" i="18"/>
  <c r="J31" i="18"/>
  <c r="K31" i="18"/>
  <c r="K13" i="18" s="1"/>
  <c r="L31" i="18"/>
  <c r="M31" i="18"/>
  <c r="N31" i="18"/>
  <c r="N13" i="18" s="1"/>
  <c r="O31" i="18"/>
  <c r="P31" i="18"/>
  <c r="Q31" i="18"/>
  <c r="Q13" i="18" s="1"/>
  <c r="D45" i="18"/>
  <c r="E45" i="18"/>
  <c r="E14" i="18" s="1"/>
  <c r="F45" i="18"/>
  <c r="G45" i="18"/>
  <c r="H45" i="18"/>
  <c r="H14" i="18" s="1"/>
  <c r="I45" i="18"/>
  <c r="J45" i="18"/>
  <c r="K45" i="18"/>
  <c r="K14" i="18" s="1"/>
  <c r="L45" i="18"/>
  <c r="M45" i="18"/>
  <c r="N45" i="18"/>
  <c r="N14" i="18" s="1"/>
  <c r="O45" i="18"/>
  <c r="P45" i="18"/>
  <c r="Q45" i="18"/>
  <c r="Q14" i="18" s="1"/>
  <c r="AA14" i="62" l="1"/>
  <c r="AR67" i="101"/>
  <c r="AR64" i="101"/>
  <c r="AR63" i="101"/>
  <c r="AS36" i="132"/>
  <c r="AS34" i="132"/>
  <c r="O15" i="101"/>
  <c r="O13" i="101"/>
  <c r="AR55" i="101"/>
  <c r="AR62" i="101"/>
  <c r="AR57" i="101"/>
  <c r="AS25" i="101"/>
  <c r="AT71" i="101"/>
  <c r="AT69" i="101"/>
  <c r="AU71" i="101"/>
  <c r="AU52" i="101"/>
  <c r="AU49" i="101"/>
  <c r="AT54" i="101"/>
  <c r="AT53" i="101"/>
  <c r="AT29" i="101"/>
  <c r="AS34" i="101"/>
  <c r="AS54" i="101"/>
  <c r="AS53" i="101"/>
  <c r="AU64" i="101"/>
  <c r="AR29" i="101"/>
  <c r="AS52" i="101"/>
  <c r="AU31" i="101"/>
  <c r="AU36" i="101"/>
  <c r="AR49" i="101"/>
  <c r="AR47" i="101"/>
  <c r="AU29" i="101"/>
  <c r="AT31" i="101"/>
  <c r="AU35" i="101"/>
  <c r="AT67" i="101"/>
  <c r="AT60" i="101"/>
  <c r="AN72" i="101"/>
  <c r="AR26" i="101"/>
  <c r="AT25" i="101"/>
  <c r="AS31" i="101"/>
  <c r="AS67" i="101"/>
  <c r="AU47" i="101"/>
  <c r="AI72" i="101"/>
  <c r="AT66" i="101"/>
  <c r="AU62" i="101"/>
  <c r="AR60" i="101"/>
  <c r="AS57" i="101"/>
  <c r="AT62" i="101"/>
  <c r="AU61" i="101"/>
  <c r="AU60" i="101"/>
  <c r="AU50" i="101"/>
  <c r="N15" i="132"/>
  <c r="AS68" i="132"/>
  <c r="AS61" i="132"/>
  <c r="AS59" i="132"/>
  <c r="AS53" i="132"/>
  <c r="AS51" i="132"/>
  <c r="AS35" i="132"/>
  <c r="AS28" i="132"/>
  <c r="AJ28" i="18"/>
  <c r="AF49" i="18"/>
  <c r="AF40" i="18"/>
  <c r="AF32" i="18"/>
  <c r="AH49" i="18"/>
  <c r="AH40" i="18"/>
  <c r="AH32" i="18"/>
  <c r="I13" i="18"/>
  <c r="X31" i="18"/>
  <c r="G12" i="18"/>
  <c r="W22" i="18"/>
  <c r="O14" i="18"/>
  <c r="AB45" i="18"/>
  <c r="G14" i="18"/>
  <c r="W45" i="18"/>
  <c r="F13" i="18"/>
  <c r="V31" i="18"/>
  <c r="M12" i="18"/>
  <c r="AA22" i="18"/>
  <c r="E12" i="18"/>
  <c r="T22" i="18"/>
  <c r="U22" i="18"/>
  <c r="AF48" i="18"/>
  <c r="AF39" i="18"/>
  <c r="AH48" i="18"/>
  <c r="AH39" i="18"/>
  <c r="AH30" i="18"/>
  <c r="F14" i="18"/>
  <c r="V45" i="18"/>
  <c r="L12" i="18"/>
  <c r="Z22" i="18"/>
  <c r="AF47" i="18"/>
  <c r="AF38" i="18"/>
  <c r="AF29" i="18"/>
  <c r="AH47" i="18"/>
  <c r="AH38" i="18"/>
  <c r="AH29" i="18"/>
  <c r="L13" i="18"/>
  <c r="Z31" i="18"/>
  <c r="AF46" i="18"/>
  <c r="AF37" i="18"/>
  <c r="AF28" i="18"/>
  <c r="AG28" i="18"/>
  <c r="AH46" i="18"/>
  <c r="AH37" i="18"/>
  <c r="AH28" i="18"/>
  <c r="AI28" i="18"/>
  <c r="M13" i="18"/>
  <c r="AA31" i="18"/>
  <c r="M14" i="18"/>
  <c r="AA45" i="18"/>
  <c r="D14" i="18"/>
  <c r="U45" i="18"/>
  <c r="C13" i="18"/>
  <c r="T31" i="18"/>
  <c r="J12" i="18"/>
  <c r="Y22" i="18"/>
  <c r="AF53" i="18"/>
  <c r="AF44" i="18"/>
  <c r="AF36" i="18"/>
  <c r="AH53" i="18"/>
  <c r="AH44" i="18"/>
  <c r="AH36" i="18"/>
  <c r="D13" i="18"/>
  <c r="U31" i="18"/>
  <c r="L14" i="18"/>
  <c r="Z14" i="18" s="1"/>
  <c r="Z45" i="18"/>
  <c r="C14" i="18"/>
  <c r="T45" i="18"/>
  <c r="J13" i="18"/>
  <c r="Y31" i="18"/>
  <c r="I12" i="18"/>
  <c r="X22" i="18"/>
  <c r="AF52" i="18"/>
  <c r="AF43" i="18"/>
  <c r="AF35" i="18"/>
  <c r="AH52" i="18"/>
  <c r="AH43" i="18"/>
  <c r="AH35" i="18"/>
  <c r="J14" i="18"/>
  <c r="Y45" i="18"/>
  <c r="AF51" i="18"/>
  <c r="AF42" i="18"/>
  <c r="AF34" i="18"/>
  <c r="AH51" i="18"/>
  <c r="AH42" i="18"/>
  <c r="AH34" i="18"/>
  <c r="AJ41" i="18"/>
  <c r="P13" i="18"/>
  <c r="AC31" i="18"/>
  <c r="AF50" i="18"/>
  <c r="AF41" i="18"/>
  <c r="AF33" i="18"/>
  <c r="AG41" i="18"/>
  <c r="AH50" i="18"/>
  <c r="AH41" i="18"/>
  <c r="AH33" i="18"/>
  <c r="AI41" i="18"/>
  <c r="P12" i="18"/>
  <c r="AC22" i="18"/>
  <c r="I14" i="18"/>
  <c r="X45" i="18"/>
  <c r="O12" i="18"/>
  <c r="AB22" i="18"/>
  <c r="P14" i="18"/>
  <c r="AC45" i="18"/>
  <c r="O13" i="18"/>
  <c r="AB31" i="18"/>
  <c r="G13" i="18"/>
  <c r="W31" i="18"/>
  <c r="F12" i="18"/>
  <c r="V22" i="18"/>
  <c r="AT70" i="132"/>
  <c r="AT66" i="132"/>
  <c r="AT63" i="132"/>
  <c r="AT55" i="132"/>
  <c r="AT47" i="132"/>
  <c r="AR60" i="132"/>
  <c r="AR52" i="132"/>
  <c r="AR34" i="132"/>
  <c r="AR27" i="132"/>
  <c r="AR70" i="132"/>
  <c r="AR66" i="132"/>
  <c r="AR61" i="132"/>
  <c r="AR57" i="132"/>
  <c r="AR53" i="132"/>
  <c r="AR49" i="132"/>
  <c r="AR31" i="132"/>
  <c r="AR26" i="132"/>
  <c r="AU70" i="132"/>
  <c r="AU66" i="132"/>
  <c r="AU61" i="132"/>
  <c r="AU55" i="132"/>
  <c r="AU51" i="132"/>
  <c r="AU47" i="132"/>
  <c r="AU35" i="132"/>
  <c r="AU31" i="132"/>
  <c r="AU26" i="132"/>
  <c r="AU69" i="132"/>
  <c r="AU64" i="132"/>
  <c r="AU60" i="132"/>
  <c r="AU56" i="132"/>
  <c r="AU52" i="132"/>
  <c r="AU48" i="132"/>
  <c r="AU36" i="132"/>
  <c r="AU32" i="132"/>
  <c r="AU27" i="132"/>
  <c r="AR69" i="132"/>
  <c r="AR58" i="132"/>
  <c r="AR50" i="132"/>
  <c r="AR36" i="132"/>
  <c r="AR29" i="132"/>
  <c r="AS25" i="132"/>
  <c r="AR68" i="132"/>
  <c r="AR63" i="132"/>
  <c r="AR59" i="132"/>
  <c r="AR55" i="132"/>
  <c r="AR51" i="132"/>
  <c r="AR47" i="132"/>
  <c r="AR35" i="132"/>
  <c r="AR28" i="132"/>
  <c r="AU68" i="132"/>
  <c r="AU63" i="132"/>
  <c r="AU59" i="132"/>
  <c r="AU57" i="132"/>
  <c r="AU53" i="132"/>
  <c r="AU49" i="132"/>
  <c r="AU28" i="132"/>
  <c r="AU71" i="132"/>
  <c r="AU67" i="132"/>
  <c r="AU62" i="132"/>
  <c r="AU58" i="132"/>
  <c r="AU54" i="132"/>
  <c r="AU50" i="132"/>
  <c r="AU34" i="132"/>
  <c r="AU29" i="132"/>
  <c r="N14" i="101"/>
  <c r="N15" i="101"/>
  <c r="N13" i="101"/>
  <c r="AR34" i="101"/>
  <c r="AS61" i="101"/>
  <c r="AU58" i="101"/>
  <c r="AS55" i="101"/>
  <c r="AT27" i="101"/>
  <c r="AS26" i="101"/>
  <c r="AS70" i="101"/>
  <c r="AR66" i="101"/>
  <c r="AR61" i="101"/>
  <c r="AS59" i="101"/>
  <c r="AU56" i="101"/>
  <c r="AT51" i="101"/>
  <c r="AR48" i="101"/>
  <c r="O14" i="101"/>
  <c r="AU27" i="101"/>
  <c r="AS66" i="101"/>
  <c r="AT34" i="101"/>
  <c r="AR70" i="101"/>
  <c r="AU68" i="101"/>
  <c r="AR59" i="101"/>
  <c r="AS58" i="101"/>
  <c r="AT56" i="101"/>
  <c r="AS51" i="101"/>
  <c r="AU48" i="101"/>
  <c r="AR32" i="101"/>
  <c r="AR31" i="101"/>
  <c r="AT36" i="101"/>
  <c r="AT70" i="101"/>
  <c r="AS68" i="101"/>
  <c r="AR53" i="101"/>
  <c r="AT52" i="101"/>
  <c r="AT47" i="101"/>
  <c r="AR27" i="101"/>
  <c r="AU26" i="101"/>
  <c r="AS32" i="101"/>
  <c r="AS35" i="101"/>
  <c r="AT68" i="101"/>
  <c r="AT64" i="101"/>
  <c r="AS56" i="101"/>
  <c r="AU54" i="101"/>
  <c r="AR51" i="101"/>
  <c r="AM72" i="101"/>
  <c r="AK72" i="101"/>
  <c r="AR58" i="101"/>
  <c r="AT28" i="101"/>
  <c r="AR69" i="101"/>
  <c r="AS64" i="101"/>
  <c r="AS49" i="101"/>
  <c r="AP72" i="101"/>
  <c r="AS28" i="101"/>
  <c r="AR54" i="101"/>
  <c r="AL72" i="101"/>
  <c r="AS27" i="101"/>
  <c r="AT35" i="101"/>
  <c r="AU66" i="101"/>
  <c r="AR50" i="101"/>
  <c r="AU70" i="101"/>
  <c r="AO72" i="101"/>
  <c r="AU32" i="101"/>
  <c r="AS36" i="101"/>
  <c r="AU34" i="101"/>
  <c r="AU69" i="101"/>
  <c r="AR68" i="101"/>
  <c r="AS62" i="101"/>
  <c r="AU57" i="101"/>
  <c r="AS47" i="101"/>
  <c r="AJ72" i="101"/>
  <c r="AS29" i="101"/>
  <c r="AR28" i="101"/>
  <c r="AT26" i="101"/>
  <c r="AU25" i="101"/>
  <c r="AR36" i="101"/>
  <c r="AR35" i="101"/>
  <c r="AR71" i="101"/>
  <c r="AU59" i="101"/>
  <c r="AT58" i="101"/>
  <c r="AT57" i="101"/>
  <c r="AU55" i="101"/>
  <c r="AR52" i="101"/>
  <c r="AT50" i="101"/>
  <c r="AT48" i="101"/>
  <c r="AS71" i="101"/>
  <c r="AU63" i="101"/>
  <c r="AS60" i="101"/>
  <c r="AR56" i="101"/>
  <c r="AU51" i="101"/>
  <c r="AU28" i="101"/>
  <c r="AS69" i="101"/>
  <c r="AU67" i="101"/>
  <c r="AS63" i="101"/>
  <c r="AT55" i="101"/>
  <c r="AU53" i="101"/>
  <c r="AS50" i="101"/>
  <c r="AS48" i="101"/>
  <c r="AM72" i="132"/>
  <c r="AL72" i="132"/>
  <c r="AK72" i="132"/>
  <c r="N13" i="132"/>
  <c r="AT54" i="132"/>
  <c r="AJ72" i="132"/>
  <c r="AA72" i="132"/>
  <c r="AI72" i="132"/>
  <c r="N14" i="132"/>
  <c r="AU25" i="132"/>
  <c r="AT68" i="132"/>
  <c r="AT59" i="132"/>
  <c r="AT53" i="132"/>
  <c r="AT49" i="132"/>
  <c r="AT28" i="132"/>
  <c r="AT71" i="132"/>
  <c r="AT67" i="132"/>
  <c r="AT58" i="132"/>
  <c r="AT52" i="132"/>
  <c r="AT48" i="132"/>
  <c r="AT32" i="132"/>
  <c r="AP72" i="132"/>
  <c r="AS70" i="132"/>
  <c r="AS66" i="132"/>
  <c r="AS63" i="132"/>
  <c r="AS57" i="132"/>
  <c r="AS55" i="132"/>
  <c r="AS49" i="132"/>
  <c r="AS47" i="132"/>
  <c r="AS31" i="132"/>
  <c r="AS26" i="132"/>
  <c r="AS71" i="132"/>
  <c r="AS67" i="132"/>
  <c r="AS64" i="132"/>
  <c r="AS62" i="132"/>
  <c r="AS56" i="132"/>
  <c r="AS54" i="132"/>
  <c r="AS48" i="132"/>
  <c r="AS32" i="132"/>
  <c r="AS27" i="132"/>
  <c r="O12" i="132"/>
  <c r="AT61" i="132"/>
  <c r="AT57" i="132"/>
  <c r="AT51" i="132"/>
  <c r="AT35" i="132"/>
  <c r="AT31" i="132"/>
  <c r="AT26" i="132"/>
  <c r="AT69" i="132"/>
  <c r="AT64" i="132"/>
  <c r="AT60" i="132"/>
  <c r="AT56" i="132"/>
  <c r="AT50" i="132"/>
  <c r="AT36" i="132"/>
  <c r="AT34" i="132"/>
  <c r="AT27" i="132"/>
  <c r="AO72" i="132"/>
  <c r="AN72" i="132"/>
  <c r="O13" i="132"/>
  <c r="N17" i="113"/>
  <c r="CD64" i="18"/>
  <c r="CA63" i="18"/>
  <c r="AI70" i="17"/>
  <c r="AA144" i="17"/>
  <c r="AI144" i="17" s="1"/>
  <c r="U138" i="17"/>
  <c r="AF138" i="17" s="1"/>
  <c r="U135" i="17"/>
  <c r="AF135" i="17" s="1"/>
  <c r="W101" i="17"/>
  <c r="AG101" i="17" s="1"/>
  <c r="AC133" i="17"/>
  <c r="AJ133" i="17" s="1"/>
  <c r="AB80" i="17"/>
  <c r="AJ80" i="17" s="1"/>
  <c r="W129" i="17"/>
  <c r="AG129" i="17" s="1"/>
  <c r="W125" i="17"/>
  <c r="AG125" i="17" s="1"/>
  <c r="U121" i="17"/>
  <c r="AF121" i="17" s="1"/>
  <c r="Z65" i="17"/>
  <c r="AI65" i="17" s="1"/>
  <c r="AC148" i="17"/>
  <c r="AJ148" i="17" s="1"/>
  <c r="Y115" i="17"/>
  <c r="AH115" i="17" s="1"/>
  <c r="U148" i="17"/>
  <c r="AF148" i="17" s="1"/>
  <c r="U144" i="17"/>
  <c r="AF144" i="17" s="1"/>
  <c r="W133" i="17"/>
  <c r="AG133" i="17" s="1"/>
  <c r="U129" i="17"/>
  <c r="Y124" i="17"/>
  <c r="AH124" i="17" s="1"/>
  <c r="Y120" i="17"/>
  <c r="AH120" i="17" s="1"/>
  <c r="W115" i="17"/>
  <c r="AG115" i="17" s="1"/>
  <c r="AA110" i="17"/>
  <c r="AI110" i="17" s="1"/>
  <c r="AA104" i="17"/>
  <c r="AI104" i="17" s="1"/>
  <c r="AA100" i="17"/>
  <c r="AI100" i="17" s="1"/>
  <c r="AI76" i="17"/>
  <c r="AG70" i="17"/>
  <c r="V63" i="17"/>
  <c r="X49" i="17"/>
  <c r="AH49" i="17" s="1"/>
  <c r="AC147" i="17"/>
  <c r="AJ147" i="17" s="1"/>
  <c r="W143" i="17"/>
  <c r="AG143" i="17" s="1"/>
  <c r="Y132" i="17"/>
  <c r="AH132" i="17" s="1"/>
  <c r="Y128" i="17"/>
  <c r="AH128" i="17" s="1"/>
  <c r="W124" i="17"/>
  <c r="AG124" i="17" s="1"/>
  <c r="AA119" i="17"/>
  <c r="AI119" i="17" s="1"/>
  <c r="AA114" i="17"/>
  <c r="AI114" i="17" s="1"/>
  <c r="Y110" i="17"/>
  <c r="AH110" i="17" s="1"/>
  <c r="Y104" i="17"/>
  <c r="AH104" i="17" s="1"/>
  <c r="AC99" i="17"/>
  <c r="AJ99" i="17" s="1"/>
  <c r="Z48" i="17"/>
  <c r="AI48" i="17" s="1"/>
  <c r="T40" i="17"/>
  <c r="AF40" i="17" s="1"/>
  <c r="W147" i="17"/>
  <c r="AG147" i="17" s="1"/>
  <c r="U143" i="17"/>
  <c r="Y137" i="17"/>
  <c r="AH137" i="17" s="1"/>
  <c r="Y134" i="17"/>
  <c r="AH134" i="17" s="1"/>
  <c r="W132" i="17"/>
  <c r="AG132" i="17" s="1"/>
  <c r="AA127" i="17"/>
  <c r="AI127" i="17" s="1"/>
  <c r="AA123" i="17"/>
  <c r="AI123" i="17" s="1"/>
  <c r="Y119" i="17"/>
  <c r="AH119" i="17" s="1"/>
  <c r="AC113" i="17"/>
  <c r="AJ113" i="17" s="1"/>
  <c r="AC108" i="17"/>
  <c r="AJ108" i="17" s="1"/>
  <c r="AC103" i="17"/>
  <c r="AJ103" i="17" s="1"/>
  <c r="AA99" i="17"/>
  <c r="AI99" i="17" s="1"/>
  <c r="T59" i="17"/>
  <c r="AF59" i="17" s="1"/>
  <c r="V46" i="17"/>
  <c r="AG46" i="17" s="1"/>
  <c r="Y146" i="17"/>
  <c r="AH146" i="17" s="1"/>
  <c r="Y142" i="17"/>
  <c r="AH142" i="17" s="1"/>
  <c r="W137" i="17"/>
  <c r="AG137" i="17" s="1"/>
  <c r="AA131" i="17"/>
  <c r="AI131" i="17" s="1"/>
  <c r="Y127" i="17"/>
  <c r="AH127" i="17" s="1"/>
  <c r="AC122" i="17"/>
  <c r="AJ122" i="17" s="1"/>
  <c r="AC117" i="17"/>
  <c r="AJ117" i="17" s="1"/>
  <c r="AA113" i="17"/>
  <c r="AI113" i="17" s="1"/>
  <c r="AA108" i="17"/>
  <c r="AI108" i="17" s="1"/>
  <c r="U103" i="17"/>
  <c r="AF103" i="17" s="1"/>
  <c r="T99" i="17"/>
  <c r="AF99" i="17" s="1"/>
  <c r="V58" i="17"/>
  <c r="AG58" i="17" s="1"/>
  <c r="X45" i="17"/>
  <c r="AH45" i="17" s="1"/>
  <c r="W146" i="17"/>
  <c r="AG146" i="17" s="1"/>
  <c r="AA141" i="17"/>
  <c r="AI141" i="17" s="1"/>
  <c r="AA136" i="17"/>
  <c r="AC130" i="17"/>
  <c r="AJ130" i="17" s="1"/>
  <c r="AC126" i="17"/>
  <c r="AJ126" i="17" s="1"/>
  <c r="AA122" i="17"/>
  <c r="AI122" i="17" s="1"/>
  <c r="U117" i="17"/>
  <c r="U113" i="17"/>
  <c r="AF113" i="17" s="1"/>
  <c r="U108" i="17"/>
  <c r="AF108" i="17" s="1"/>
  <c r="AC102" i="17"/>
  <c r="AJ102" i="17" s="1"/>
  <c r="Z69" i="17"/>
  <c r="AI69" i="17" s="1"/>
  <c r="AB55" i="17"/>
  <c r="AJ55" i="17" s="1"/>
  <c r="T44" i="17"/>
  <c r="AF44" i="17" s="1"/>
  <c r="AA149" i="17"/>
  <c r="AI149" i="17" s="1"/>
  <c r="AA145" i="17"/>
  <c r="AI145" i="17" s="1"/>
  <c r="Y141" i="17"/>
  <c r="AC135" i="17"/>
  <c r="AJ135" i="17" s="1"/>
  <c r="AA130" i="17"/>
  <c r="AI130" i="17" s="1"/>
  <c r="U126" i="17"/>
  <c r="AF126" i="17" s="1"/>
  <c r="U122" i="17"/>
  <c r="AF122" i="17" s="1"/>
  <c r="AC116" i="17"/>
  <c r="AJ116" i="17" s="1"/>
  <c r="W112" i="17"/>
  <c r="AG112" i="17" s="1"/>
  <c r="W107" i="17"/>
  <c r="AG107" i="17" s="1"/>
  <c r="W102" i="17"/>
  <c r="AG102" i="17" s="1"/>
  <c r="V87" i="17"/>
  <c r="AG87" i="17" s="1"/>
  <c r="AB68" i="17"/>
  <c r="AJ68" i="17" s="1"/>
  <c r="T55" i="17"/>
  <c r="AF55" i="17" s="1"/>
  <c r="V43" i="17"/>
  <c r="AG43" i="17" s="1"/>
  <c r="AB51" i="17"/>
  <c r="AJ51" i="17" s="1"/>
  <c r="Y149" i="17"/>
  <c r="AH149" i="17" s="1"/>
  <c r="AC144" i="17"/>
  <c r="AJ144" i="17" s="1"/>
  <c r="AC138" i="17"/>
  <c r="AJ138" i="17" s="1"/>
  <c r="AA135" i="17"/>
  <c r="AI135" i="17" s="1"/>
  <c r="U130" i="17"/>
  <c r="AF130" i="17" s="1"/>
  <c r="AC125" i="17"/>
  <c r="AJ125" i="17" s="1"/>
  <c r="W121" i="17"/>
  <c r="AG121" i="17" s="1"/>
  <c r="W116" i="17"/>
  <c r="AG116" i="17" s="1"/>
  <c r="U112" i="17"/>
  <c r="AF112" i="17" s="1"/>
  <c r="U107" i="17"/>
  <c r="Y101" i="17"/>
  <c r="AH101" i="17" s="1"/>
  <c r="T84" i="17"/>
  <c r="AF84" i="17" s="1"/>
  <c r="AH70" i="17"/>
  <c r="Z52" i="17"/>
  <c r="AI52" i="17" s="1"/>
  <c r="AB40" i="17"/>
  <c r="AJ40" i="17" s="1"/>
  <c r="O19" i="112"/>
  <c r="T61" i="17"/>
  <c r="U61" i="17"/>
  <c r="AC50" i="17"/>
  <c r="AB50" i="17"/>
  <c r="W42" i="17"/>
  <c r="V42" i="17"/>
  <c r="V73" i="17"/>
  <c r="AG73" i="17" s="1"/>
  <c r="Y80" i="17"/>
  <c r="Y69" i="17"/>
  <c r="X69" i="17"/>
  <c r="AC67" i="17"/>
  <c r="AB67" i="17"/>
  <c r="W66" i="17"/>
  <c r="V66" i="17"/>
  <c r="AA64" i="17"/>
  <c r="Z64" i="17"/>
  <c r="U63" i="17"/>
  <c r="T63" i="17"/>
  <c r="Y61" i="17"/>
  <c r="X61" i="17"/>
  <c r="V59" i="17"/>
  <c r="W59" i="17"/>
  <c r="Z57" i="17"/>
  <c r="AA57" i="17"/>
  <c r="T56" i="17"/>
  <c r="U56" i="17"/>
  <c r="X54" i="17"/>
  <c r="Y54" i="17"/>
  <c r="AB52" i="17"/>
  <c r="AC52" i="17"/>
  <c r="V51" i="17"/>
  <c r="W51" i="17"/>
  <c r="Z49" i="17"/>
  <c r="AA49" i="17"/>
  <c r="T48" i="17"/>
  <c r="U48" i="17"/>
  <c r="X46" i="17"/>
  <c r="Y46" i="17"/>
  <c r="V44" i="17"/>
  <c r="W44" i="17"/>
  <c r="Z42" i="17"/>
  <c r="AA42" i="17"/>
  <c r="T41" i="17"/>
  <c r="U41" i="17"/>
  <c r="X39" i="17"/>
  <c r="Y39" i="17"/>
  <c r="AC149" i="17"/>
  <c r="AJ149" i="17" s="1"/>
  <c r="U149" i="17"/>
  <c r="AF149" i="17" s="1"/>
  <c r="W148" i="17"/>
  <c r="AG148" i="17" s="1"/>
  <c r="Y147" i="17"/>
  <c r="AH147" i="17" s="1"/>
  <c r="AA146" i="17"/>
  <c r="AI146" i="17" s="1"/>
  <c r="AC145" i="17"/>
  <c r="AJ145" i="17" s="1"/>
  <c r="U145" i="17"/>
  <c r="AF145" i="17" s="1"/>
  <c r="W144" i="17"/>
  <c r="AG144" i="17" s="1"/>
  <c r="Y143" i="17"/>
  <c r="AH143" i="17" s="1"/>
  <c r="AA142" i="17"/>
  <c r="AI142" i="17" s="1"/>
  <c r="AC141" i="17"/>
  <c r="AJ141" i="17" s="1"/>
  <c r="U141" i="17"/>
  <c r="AF141" i="17" s="1"/>
  <c r="W138" i="17"/>
  <c r="AG138" i="17" s="1"/>
  <c r="AA137" i="17"/>
  <c r="AI137" i="17" s="1"/>
  <c r="AC136" i="17"/>
  <c r="AJ136" i="17" s="1"/>
  <c r="U136" i="17"/>
  <c r="AF136" i="17" s="1"/>
  <c r="W135" i="17"/>
  <c r="AG135" i="17" s="1"/>
  <c r="AA134" i="17"/>
  <c r="AI134" i="17" s="1"/>
  <c r="Y133" i="17"/>
  <c r="AH133" i="17" s="1"/>
  <c r="AA132" i="17"/>
  <c r="AI132" i="17" s="1"/>
  <c r="AC131" i="17"/>
  <c r="AJ131" i="17" s="1"/>
  <c r="U131" i="17"/>
  <c r="AF131" i="17" s="1"/>
  <c r="W130" i="17"/>
  <c r="AG130" i="17" s="1"/>
  <c r="Y129" i="17"/>
  <c r="AH129" i="17" s="1"/>
  <c r="AA128" i="17"/>
  <c r="AI128" i="17" s="1"/>
  <c r="AC127" i="17"/>
  <c r="AJ127" i="17" s="1"/>
  <c r="U127" i="17"/>
  <c r="AF127" i="17" s="1"/>
  <c r="W126" i="17"/>
  <c r="AG126" i="17" s="1"/>
  <c r="Y125" i="17"/>
  <c r="AH125" i="17" s="1"/>
  <c r="AA124" i="17"/>
  <c r="AI124" i="17" s="1"/>
  <c r="AC123" i="17"/>
  <c r="AJ123" i="17" s="1"/>
  <c r="U123" i="17"/>
  <c r="AF123" i="17" s="1"/>
  <c r="W122" i="17"/>
  <c r="AG122" i="17" s="1"/>
  <c r="Y121" i="17"/>
  <c r="AH121" i="17" s="1"/>
  <c r="AA120" i="17"/>
  <c r="AI120" i="17" s="1"/>
  <c r="AC119" i="17"/>
  <c r="AJ119" i="17" s="1"/>
  <c r="U119" i="17"/>
  <c r="AF119" i="17" s="1"/>
  <c r="W117" i="17"/>
  <c r="AG117" i="17" s="1"/>
  <c r="Y116" i="17"/>
  <c r="AH116" i="17" s="1"/>
  <c r="AA115" i="17"/>
  <c r="AI115" i="17" s="1"/>
  <c r="AC114" i="17"/>
  <c r="AJ114" i="17" s="1"/>
  <c r="U114" i="17"/>
  <c r="AF114" i="17" s="1"/>
  <c r="W113" i="17"/>
  <c r="AG113" i="17" s="1"/>
  <c r="Y112" i="17"/>
  <c r="AH112" i="17" s="1"/>
  <c r="AA111" i="17"/>
  <c r="AI111" i="17" s="1"/>
  <c r="AC110" i="17"/>
  <c r="AJ110" i="17" s="1"/>
  <c r="W108" i="17"/>
  <c r="AG108" i="17" s="1"/>
  <c r="Y107" i="17"/>
  <c r="AH107" i="17" s="1"/>
  <c r="AA105" i="17"/>
  <c r="AI105" i="17" s="1"/>
  <c r="AC104" i="17"/>
  <c r="AJ104" i="17" s="1"/>
  <c r="U104" i="17"/>
  <c r="AF104" i="17" s="1"/>
  <c r="W103" i="17"/>
  <c r="AG103" i="17" s="1"/>
  <c r="Y102" i="17"/>
  <c r="AA101" i="17"/>
  <c r="AI101" i="17" s="1"/>
  <c r="AC100" i="17"/>
  <c r="AJ100" i="17" s="1"/>
  <c r="U100" i="17"/>
  <c r="AF100" i="17" s="1"/>
  <c r="W99" i="17"/>
  <c r="AG99" i="17" s="1"/>
  <c r="T97" i="17"/>
  <c r="AF97" i="17" s="1"/>
  <c r="AB88" i="17"/>
  <c r="AJ88" i="17" s="1"/>
  <c r="Z85" i="17"/>
  <c r="AI85" i="17" s="1"/>
  <c r="AG78" i="17"/>
  <c r="T74" i="17"/>
  <c r="AF74" i="17" s="1"/>
  <c r="AJ70" i="17"/>
  <c r="AF70" i="17"/>
  <c r="V67" i="17"/>
  <c r="AG67" i="17" s="1"/>
  <c r="T64" i="17"/>
  <c r="AF64" i="17" s="1"/>
  <c r="AB59" i="17"/>
  <c r="AJ59" i="17" s="1"/>
  <c r="Z56" i="17"/>
  <c r="AI56" i="17" s="1"/>
  <c r="X53" i="17"/>
  <c r="AH53" i="17" s="1"/>
  <c r="V50" i="17"/>
  <c r="AG50" i="17" s="1"/>
  <c r="T47" i="17"/>
  <c r="AF47" i="17" s="1"/>
  <c r="AB44" i="17"/>
  <c r="AJ44" i="17" s="1"/>
  <c r="Z41" i="17"/>
  <c r="AI41" i="17" s="1"/>
  <c r="Z62" i="17"/>
  <c r="AA62" i="17"/>
  <c r="U54" i="17"/>
  <c r="T54" i="17"/>
  <c r="AC43" i="17"/>
  <c r="AB43" i="17"/>
  <c r="Y84" i="17"/>
  <c r="Y96" i="17"/>
  <c r="X96" i="17"/>
  <c r="AC94" i="17"/>
  <c r="AB94" i="17"/>
  <c r="W88" i="17"/>
  <c r="V88" i="17"/>
  <c r="AA86" i="17"/>
  <c r="Z86" i="17"/>
  <c r="U85" i="17"/>
  <c r="T85" i="17"/>
  <c r="Y83" i="17"/>
  <c r="X83" i="17"/>
  <c r="AC81" i="17"/>
  <c r="AB81" i="17"/>
  <c r="W80" i="17"/>
  <c r="V80" i="17"/>
  <c r="Y73" i="17"/>
  <c r="X73" i="17"/>
  <c r="AC71" i="17"/>
  <c r="AB71" i="17"/>
  <c r="Y64" i="17"/>
  <c r="T110" i="17"/>
  <c r="AF110" i="17" s="1"/>
  <c r="X102" i="17"/>
  <c r="Z96" i="17"/>
  <c r="AI96" i="17" s="1"/>
  <c r="X88" i="17"/>
  <c r="AH88" i="17" s="1"/>
  <c r="V85" i="17"/>
  <c r="AG85" i="17" s="1"/>
  <c r="T82" i="17"/>
  <c r="AF82" i="17" s="1"/>
  <c r="AJ77" i="17"/>
  <c r="Z73" i="17"/>
  <c r="AI73" i="17" s="1"/>
  <c r="AB66" i="17"/>
  <c r="AJ66" i="17" s="1"/>
  <c r="X59" i="17"/>
  <c r="AH59" i="17" s="1"/>
  <c r="V56" i="17"/>
  <c r="AG56" i="17" s="1"/>
  <c r="T53" i="17"/>
  <c r="AF53" i="17" s="1"/>
  <c r="AB49" i="17"/>
  <c r="AJ49" i="17" s="1"/>
  <c r="Z46" i="17"/>
  <c r="AI46" i="17" s="1"/>
  <c r="X44" i="17"/>
  <c r="AH44" i="17" s="1"/>
  <c r="V41" i="17"/>
  <c r="AG41" i="17" s="1"/>
  <c r="U46" i="17"/>
  <c r="T46" i="17"/>
  <c r="AI136" i="17"/>
  <c r="T96" i="17"/>
  <c r="U96" i="17"/>
  <c r="X94" i="17"/>
  <c r="Y94" i="17"/>
  <c r="AB87" i="17"/>
  <c r="AC87" i="17"/>
  <c r="V86" i="17"/>
  <c r="W86" i="17"/>
  <c r="Z84" i="17"/>
  <c r="AA84" i="17"/>
  <c r="T83" i="17"/>
  <c r="U83" i="17"/>
  <c r="X81" i="17"/>
  <c r="Y81" i="17"/>
  <c r="Z74" i="17"/>
  <c r="AA74" i="17"/>
  <c r="T73" i="17"/>
  <c r="U73" i="17"/>
  <c r="X71" i="17"/>
  <c r="Y71" i="17"/>
  <c r="Y62" i="17"/>
  <c r="AH62" i="17" s="1"/>
  <c r="X111" i="17"/>
  <c r="AH111" i="17" s="1"/>
  <c r="X105" i="17"/>
  <c r="AH105" i="17" s="1"/>
  <c r="AC97" i="17"/>
  <c r="AJ97" i="17" s="1"/>
  <c r="AB95" i="17"/>
  <c r="AJ95" i="17" s="1"/>
  <c r="Z87" i="17"/>
  <c r="AI87" i="17" s="1"/>
  <c r="X84" i="17"/>
  <c r="V81" i="17"/>
  <c r="AG81" i="17" s="1"/>
  <c r="AF77" i="17"/>
  <c r="AB72" i="17"/>
  <c r="AJ72" i="17" s="1"/>
  <c r="V69" i="17"/>
  <c r="AG69" i="17" s="1"/>
  <c r="T66" i="17"/>
  <c r="AF66" i="17" s="1"/>
  <c r="AB62" i="17"/>
  <c r="AJ62" i="17" s="1"/>
  <c r="Z58" i="17"/>
  <c r="AI58" i="17" s="1"/>
  <c r="X55" i="17"/>
  <c r="AH55" i="17" s="1"/>
  <c r="V52" i="17"/>
  <c r="AG52" i="17" s="1"/>
  <c r="T49" i="17"/>
  <c r="AF49" i="17" s="1"/>
  <c r="AB45" i="17"/>
  <c r="AJ45" i="17" s="1"/>
  <c r="Z43" i="17"/>
  <c r="AI43" i="17" s="1"/>
  <c r="X40" i="17"/>
  <c r="AH40" i="17" s="1"/>
  <c r="X67" i="17"/>
  <c r="Y67" i="17"/>
  <c r="Y52" i="17"/>
  <c r="X52" i="17"/>
  <c r="AA40" i="17"/>
  <c r="Z40" i="17"/>
  <c r="AB84" i="17"/>
  <c r="AJ84" i="17" s="1"/>
  <c r="W62" i="17"/>
  <c r="V62" i="17"/>
  <c r="V55" i="17"/>
  <c r="W55" i="17"/>
  <c r="Z45" i="17"/>
  <c r="AA45" i="17"/>
  <c r="AB41" i="17"/>
  <c r="AC41" i="17"/>
  <c r="V40" i="17"/>
  <c r="W40" i="17"/>
  <c r="AA148" i="17"/>
  <c r="AI148" i="17" s="1"/>
  <c r="U147" i="17"/>
  <c r="AF147" i="17" s="1"/>
  <c r="Y145" i="17"/>
  <c r="AH145" i="17" s="1"/>
  <c r="AC143" i="17"/>
  <c r="AJ143" i="17" s="1"/>
  <c r="AF143" i="17"/>
  <c r="W142" i="17"/>
  <c r="AG142" i="17" s="1"/>
  <c r="AH141" i="17"/>
  <c r="AA138" i="17"/>
  <c r="AI138" i="17" s="1"/>
  <c r="Y136" i="17"/>
  <c r="AH136" i="17" s="1"/>
  <c r="W134" i="17"/>
  <c r="AG134" i="17" s="1"/>
  <c r="U133" i="17"/>
  <c r="AF133" i="17" s="1"/>
  <c r="Y131" i="17"/>
  <c r="AH131" i="17" s="1"/>
  <c r="AC129" i="17"/>
  <c r="AJ129" i="17" s="1"/>
  <c r="AF129" i="17"/>
  <c r="W128" i="17"/>
  <c r="AG128" i="17" s="1"/>
  <c r="AA126" i="17"/>
  <c r="AI126" i="17" s="1"/>
  <c r="U125" i="17"/>
  <c r="AF125" i="17" s="1"/>
  <c r="Y123" i="17"/>
  <c r="AH123" i="17" s="1"/>
  <c r="AC121" i="17"/>
  <c r="AJ121" i="17" s="1"/>
  <c r="W120" i="17"/>
  <c r="AG120" i="17" s="1"/>
  <c r="AA117" i="17"/>
  <c r="AI117" i="17" s="1"/>
  <c r="U116" i="17"/>
  <c r="AF116" i="17" s="1"/>
  <c r="Y114" i="17"/>
  <c r="AH114" i="17" s="1"/>
  <c r="AC112" i="17"/>
  <c r="AJ112" i="17" s="1"/>
  <c r="W111" i="17"/>
  <c r="AG111" i="17" s="1"/>
  <c r="AC107" i="17"/>
  <c r="AJ107" i="17" s="1"/>
  <c r="AF107" i="17"/>
  <c r="W105" i="17"/>
  <c r="AG105" i="17" s="1"/>
  <c r="AA103" i="17"/>
  <c r="AI103" i="17" s="1"/>
  <c r="U102" i="17"/>
  <c r="AF102" i="17" s="1"/>
  <c r="Y100" i="17"/>
  <c r="Y86" i="17"/>
  <c r="V64" i="17"/>
  <c r="W64" i="17"/>
  <c r="AA55" i="17"/>
  <c r="Z55" i="17"/>
  <c r="V96" i="17"/>
  <c r="AG96" i="17" s="1"/>
  <c r="Y97" i="17"/>
  <c r="U67" i="17"/>
  <c r="T67" i="17"/>
  <c r="AC63" i="17"/>
  <c r="AB63" i="17"/>
  <c r="AB56" i="17"/>
  <c r="AC56" i="17"/>
  <c r="T52" i="17"/>
  <c r="U52" i="17"/>
  <c r="AB48" i="17"/>
  <c r="AC48" i="17"/>
  <c r="AA95" i="17"/>
  <c r="Z95" i="17"/>
  <c r="U94" i="17"/>
  <c r="T94" i="17"/>
  <c r="Y87" i="17"/>
  <c r="X87" i="17"/>
  <c r="AC85" i="17"/>
  <c r="AB85" i="17"/>
  <c r="W84" i="17"/>
  <c r="V84" i="17"/>
  <c r="AA82" i="17"/>
  <c r="Z82" i="17"/>
  <c r="U81" i="17"/>
  <c r="T81" i="17"/>
  <c r="W74" i="17"/>
  <c r="V74" i="17"/>
  <c r="AA72" i="17"/>
  <c r="Z72" i="17"/>
  <c r="U71" i="17"/>
  <c r="T71" i="17"/>
  <c r="Y68" i="17"/>
  <c r="AA63" i="17"/>
  <c r="AI63" i="17" s="1"/>
  <c r="X100" i="17"/>
  <c r="AA97" i="17"/>
  <c r="AI97" i="17" s="1"/>
  <c r="T95" i="17"/>
  <c r="AF95" i="17" s="1"/>
  <c r="AB86" i="17"/>
  <c r="AJ86" i="17" s="1"/>
  <c r="Z83" i="17"/>
  <c r="AI83" i="17" s="1"/>
  <c r="X80" i="17"/>
  <c r="AG76" i="17"/>
  <c r="T72" i="17"/>
  <c r="AF72" i="17" s="1"/>
  <c r="X68" i="17"/>
  <c r="V65" i="17"/>
  <c r="AG65" i="17" s="1"/>
  <c r="T62" i="17"/>
  <c r="AF62" i="17" s="1"/>
  <c r="AB57" i="17"/>
  <c r="AJ57" i="17" s="1"/>
  <c r="Z54" i="17"/>
  <c r="AI54" i="17" s="1"/>
  <c r="X51" i="17"/>
  <c r="AH51" i="17" s="1"/>
  <c r="V48" i="17"/>
  <c r="AG48" i="17" s="1"/>
  <c r="T45" i="17"/>
  <c r="AF45" i="17" s="1"/>
  <c r="AB42" i="17"/>
  <c r="AJ42" i="17" s="1"/>
  <c r="Z39" i="17"/>
  <c r="AI39" i="17" s="1"/>
  <c r="AH77" i="17"/>
  <c r="AB65" i="17"/>
  <c r="AC65" i="17"/>
  <c r="W57" i="17"/>
  <c r="V57" i="17"/>
  <c r="AA47" i="17"/>
  <c r="Z47" i="17"/>
  <c r="AF117" i="17"/>
  <c r="AF88" i="17"/>
  <c r="Y95" i="17"/>
  <c r="AH95" i="17" s="1"/>
  <c r="Y82" i="17"/>
  <c r="AH82" i="17" s="1"/>
  <c r="Y72" i="17"/>
  <c r="AH72" i="17" s="1"/>
  <c r="AB69" i="17"/>
  <c r="AC69" i="17"/>
  <c r="V68" i="17"/>
  <c r="W68" i="17"/>
  <c r="Z66" i="17"/>
  <c r="AA66" i="17"/>
  <c r="T65" i="17"/>
  <c r="U65" i="17"/>
  <c r="X63" i="17"/>
  <c r="Y63" i="17"/>
  <c r="AB61" i="17"/>
  <c r="AC61" i="17"/>
  <c r="AA59" i="17"/>
  <c r="Z59" i="17"/>
  <c r="U58" i="17"/>
  <c r="T58" i="17"/>
  <c r="Y56" i="17"/>
  <c r="X56" i="17"/>
  <c r="AC54" i="17"/>
  <c r="AB54" i="17"/>
  <c r="W53" i="17"/>
  <c r="V53" i="17"/>
  <c r="AA51" i="17"/>
  <c r="Z51" i="17"/>
  <c r="U50" i="17"/>
  <c r="T50" i="17"/>
  <c r="Y48" i="17"/>
  <c r="X48" i="17"/>
  <c r="AC46" i="17"/>
  <c r="AB46" i="17"/>
  <c r="W45" i="17"/>
  <c r="V45" i="17"/>
  <c r="AA44" i="17"/>
  <c r="Z44" i="17"/>
  <c r="U43" i="17"/>
  <c r="T43" i="17"/>
  <c r="Y41" i="17"/>
  <c r="X41" i="17"/>
  <c r="AC39" i="17"/>
  <c r="AB39" i="17"/>
  <c r="W149" i="17"/>
  <c r="AG149" i="17" s="1"/>
  <c r="Y148" i="17"/>
  <c r="AH148" i="17" s="1"/>
  <c r="AA147" i="17"/>
  <c r="AI147" i="17" s="1"/>
  <c r="AC146" i="17"/>
  <c r="AJ146" i="17" s="1"/>
  <c r="U146" i="17"/>
  <c r="AF146" i="17" s="1"/>
  <c r="W145" i="17"/>
  <c r="AG145" i="17" s="1"/>
  <c r="Y144" i="17"/>
  <c r="AH144" i="17" s="1"/>
  <c r="AA143" i="17"/>
  <c r="AI143" i="17" s="1"/>
  <c r="AC142" i="17"/>
  <c r="AJ142" i="17" s="1"/>
  <c r="U142" i="17"/>
  <c r="AF142" i="17" s="1"/>
  <c r="W141" i="17"/>
  <c r="AG141" i="17" s="1"/>
  <c r="Y138" i="17"/>
  <c r="AH138" i="17" s="1"/>
  <c r="AC137" i="17"/>
  <c r="AJ137" i="17" s="1"/>
  <c r="U137" i="17"/>
  <c r="AF137" i="17" s="1"/>
  <c r="W136" i="17"/>
  <c r="AG136" i="17" s="1"/>
  <c r="Y135" i="17"/>
  <c r="AH135" i="17" s="1"/>
  <c r="AC134" i="17"/>
  <c r="AJ134" i="17" s="1"/>
  <c r="U134" i="17"/>
  <c r="AF134" i="17" s="1"/>
  <c r="AA133" i="17"/>
  <c r="AI133" i="17" s="1"/>
  <c r="AC132" i="17"/>
  <c r="AJ132" i="17" s="1"/>
  <c r="U132" i="17"/>
  <c r="AF132" i="17" s="1"/>
  <c r="W131" i="17"/>
  <c r="AG131" i="17" s="1"/>
  <c r="Y130" i="17"/>
  <c r="AH130" i="17" s="1"/>
  <c r="AA129" i="17"/>
  <c r="AI129" i="17" s="1"/>
  <c r="AC128" i="17"/>
  <c r="AJ128" i="17" s="1"/>
  <c r="U128" i="17"/>
  <c r="AF128" i="17" s="1"/>
  <c r="W127" i="17"/>
  <c r="AG127" i="17" s="1"/>
  <c r="Y126" i="17"/>
  <c r="AH126" i="17" s="1"/>
  <c r="AA125" i="17"/>
  <c r="AI125" i="17" s="1"/>
  <c r="AC124" i="17"/>
  <c r="AJ124" i="17" s="1"/>
  <c r="U124" i="17"/>
  <c r="AF124" i="17" s="1"/>
  <c r="W123" i="17"/>
  <c r="AG123" i="17" s="1"/>
  <c r="Y122" i="17"/>
  <c r="AH122" i="17" s="1"/>
  <c r="AA121" i="17"/>
  <c r="AI121" i="17" s="1"/>
  <c r="AC120" i="17"/>
  <c r="AJ120" i="17" s="1"/>
  <c r="U120" i="17"/>
  <c r="AF120" i="17" s="1"/>
  <c r="W119" i="17"/>
  <c r="AG119" i="17" s="1"/>
  <c r="Y117" i="17"/>
  <c r="AH117" i="17" s="1"/>
  <c r="AA116" i="17"/>
  <c r="AI116" i="17" s="1"/>
  <c r="AC115" i="17"/>
  <c r="AJ115" i="17" s="1"/>
  <c r="U115" i="17"/>
  <c r="AF115" i="17" s="1"/>
  <c r="W114" i="17"/>
  <c r="AG114" i="17" s="1"/>
  <c r="Y113" i="17"/>
  <c r="AH113" i="17" s="1"/>
  <c r="AA112" i="17"/>
  <c r="AI112" i="17" s="1"/>
  <c r="AC111" i="17"/>
  <c r="U111" i="17"/>
  <c r="AF111" i="17" s="1"/>
  <c r="W110" i="17"/>
  <c r="AA107" i="17"/>
  <c r="AI107" i="17" s="1"/>
  <c r="AC105" i="17"/>
  <c r="AJ105" i="17" s="1"/>
  <c r="U105" i="17"/>
  <c r="AF105" i="17" s="1"/>
  <c r="W104" i="17"/>
  <c r="AG104" i="17" s="1"/>
  <c r="Y103" i="17"/>
  <c r="AA102" i="17"/>
  <c r="AI102" i="17" s="1"/>
  <c r="AC101" i="17"/>
  <c r="AJ101" i="17" s="1"/>
  <c r="U101" i="17"/>
  <c r="AF101" i="17" s="1"/>
  <c r="W100" i="17"/>
  <c r="AG100" i="17" s="1"/>
  <c r="X97" i="17"/>
  <c r="Z94" i="17"/>
  <c r="AI94" i="17" s="1"/>
  <c r="X86" i="17"/>
  <c r="V83" i="17"/>
  <c r="AG83" i="17" s="1"/>
  <c r="T80" i="17"/>
  <c r="AF80" i="17" s="1"/>
  <c r="AB74" i="17"/>
  <c r="AJ74" i="17" s="1"/>
  <c r="Z71" i="17"/>
  <c r="AI71" i="17" s="1"/>
  <c r="T68" i="17"/>
  <c r="AF68" i="17" s="1"/>
  <c r="AB64" i="17"/>
  <c r="AJ64" i="17" s="1"/>
  <c r="Z61" i="17"/>
  <c r="AI61" i="17" s="1"/>
  <c r="X57" i="17"/>
  <c r="AH57" i="17" s="1"/>
  <c r="V54" i="17"/>
  <c r="AG54" i="17" s="1"/>
  <c r="T51" i="17"/>
  <c r="AF51" i="17" s="1"/>
  <c r="AB47" i="17"/>
  <c r="AJ47" i="17" s="1"/>
  <c r="X42" i="17"/>
  <c r="AH42" i="17" s="1"/>
  <c r="V39" i="17"/>
  <c r="AG39" i="17" s="1"/>
  <c r="T69" i="17"/>
  <c r="U69" i="17"/>
  <c r="AC58" i="17"/>
  <c r="AB58" i="17"/>
  <c r="W49" i="17"/>
  <c r="V49" i="17"/>
  <c r="U39" i="17"/>
  <c r="T39" i="17"/>
  <c r="Z81" i="17"/>
  <c r="AI81" i="17" s="1"/>
  <c r="Y74" i="17"/>
  <c r="AA68" i="17"/>
  <c r="Z68" i="17"/>
  <c r="Y65" i="17"/>
  <c r="X65" i="17"/>
  <c r="X58" i="17"/>
  <c r="Y58" i="17"/>
  <c r="Z53" i="17"/>
  <c r="AA53" i="17"/>
  <c r="X50" i="17"/>
  <c r="Y50" i="17"/>
  <c r="V47" i="17"/>
  <c r="W47" i="17"/>
  <c r="X43" i="17"/>
  <c r="Y43" i="17"/>
  <c r="AB96" i="17"/>
  <c r="AC96" i="17"/>
  <c r="V95" i="17"/>
  <c r="W95" i="17"/>
  <c r="Z88" i="17"/>
  <c r="AA88" i="17"/>
  <c r="T87" i="17"/>
  <c r="U87" i="17"/>
  <c r="X85" i="17"/>
  <c r="Y85" i="17"/>
  <c r="AB83" i="17"/>
  <c r="AC83" i="17"/>
  <c r="V82" i="17"/>
  <c r="W82" i="17"/>
  <c r="Z80" i="17"/>
  <c r="AA80" i="17"/>
  <c r="AB73" i="17"/>
  <c r="AC73" i="17"/>
  <c r="V72" i="17"/>
  <c r="W72" i="17"/>
  <c r="Y66" i="17"/>
  <c r="AH66" i="17" s="1"/>
  <c r="AG63" i="17"/>
  <c r="AB111" i="17"/>
  <c r="V110" i="17"/>
  <c r="X108" i="17"/>
  <c r="AH108" i="17" s="1"/>
  <c r="X103" i="17"/>
  <c r="X99" i="17"/>
  <c r="AH99" i="17" s="1"/>
  <c r="V97" i="17"/>
  <c r="AG97" i="17" s="1"/>
  <c r="V94" i="17"/>
  <c r="AG94" i="17" s="1"/>
  <c r="T86" i="17"/>
  <c r="AF86" i="17" s="1"/>
  <c r="AB82" i="17"/>
  <c r="AJ82" i="17" s="1"/>
  <c r="AI78" i="17"/>
  <c r="X74" i="17"/>
  <c r="V71" i="17"/>
  <c r="AG71" i="17" s="1"/>
  <c r="Z67" i="17"/>
  <c r="AI67" i="17" s="1"/>
  <c r="X64" i="17"/>
  <c r="V61" i="17"/>
  <c r="AG61" i="17" s="1"/>
  <c r="T57" i="17"/>
  <c r="AF57" i="17" s="1"/>
  <c r="AB53" i="17"/>
  <c r="AJ53" i="17" s="1"/>
  <c r="Z50" i="17"/>
  <c r="AI50" i="17" s="1"/>
  <c r="X47" i="17"/>
  <c r="AH47" i="17" s="1"/>
  <c r="T42" i="17"/>
  <c r="AF42" i="17" s="1"/>
  <c r="S15" i="62"/>
  <c r="Z15" i="62" s="1"/>
  <c r="AA15" i="62"/>
  <c r="W14" i="62"/>
  <c r="AB14" i="62" s="1"/>
  <c r="S14" i="62"/>
  <c r="Q14" i="62"/>
  <c r="Y14" i="62" s="1"/>
  <c r="W13" i="62"/>
  <c r="AB13" i="62" s="1"/>
  <c r="T13" i="62"/>
  <c r="AA13" i="62" s="1"/>
  <c r="W15" i="62"/>
  <c r="AB15" i="62" s="1"/>
  <c r="Z13" i="62"/>
  <c r="Y15" i="62"/>
  <c r="Q13" i="62"/>
  <c r="Y13" i="62" s="1"/>
  <c r="R14" i="62"/>
  <c r="AF30" i="18"/>
  <c r="O17" i="113"/>
  <c r="AT59" i="101"/>
  <c r="AT49" i="101"/>
  <c r="AT32" i="101"/>
  <c r="AT61" i="101"/>
  <c r="AT63" i="101"/>
  <c r="AC72" i="132"/>
  <c r="AR71" i="132"/>
  <c r="AR67" i="132"/>
  <c r="AR64" i="132"/>
  <c r="AR62" i="132"/>
  <c r="AR56" i="132"/>
  <c r="AR54" i="132"/>
  <c r="AR48" i="132"/>
  <c r="AR32" i="132"/>
  <c r="O15" i="132"/>
  <c r="AB72" i="132"/>
  <c r="O14" i="132"/>
  <c r="AG72" i="132"/>
  <c r="AT25" i="132"/>
  <c r="AF41" i="84"/>
  <c r="AF49" i="84"/>
  <c r="AH72" i="132"/>
  <c r="AA72" i="101"/>
  <c r="AD72" i="101"/>
  <c r="AF72" i="132"/>
  <c r="AH72" i="101"/>
  <c r="AD72" i="132"/>
  <c r="AC72" i="101"/>
  <c r="AE72" i="132"/>
  <c r="AG72" i="101"/>
  <c r="AB72" i="101"/>
  <c r="AF72" i="101"/>
  <c r="AE72" i="101"/>
  <c r="AP59" i="125"/>
  <c r="AO59" i="125"/>
  <c r="AN59" i="125"/>
  <c r="AM59" i="125"/>
  <c r="AL59" i="125"/>
  <c r="AK59" i="125"/>
  <c r="AJ59" i="125"/>
  <c r="AI59" i="125"/>
  <c r="AH59" i="125"/>
  <c r="AG59" i="125"/>
  <c r="AP58" i="125"/>
  <c r="AO58" i="125"/>
  <c r="AN58" i="125"/>
  <c r="AM58" i="125"/>
  <c r="AL58" i="125"/>
  <c r="AK58" i="125"/>
  <c r="AJ58" i="125"/>
  <c r="AI58" i="125"/>
  <c r="AH58" i="125"/>
  <c r="AG58" i="125"/>
  <c r="AP57" i="125"/>
  <c r="AO57" i="125"/>
  <c r="AN57" i="125"/>
  <c r="AM57" i="125"/>
  <c r="AL57" i="125"/>
  <c r="AK57" i="125"/>
  <c r="AJ57" i="125"/>
  <c r="AI57" i="125"/>
  <c r="AH57" i="125"/>
  <c r="AG57" i="125"/>
  <c r="AP56" i="125"/>
  <c r="AO56" i="125"/>
  <c r="AN56" i="125"/>
  <c r="AM56" i="125"/>
  <c r="AL56" i="125"/>
  <c r="AK56" i="125"/>
  <c r="AJ56" i="125"/>
  <c r="AI56" i="125"/>
  <c r="AH56" i="125"/>
  <c r="AG56" i="125"/>
  <c r="AP55" i="125"/>
  <c r="AO55" i="125"/>
  <c r="AN55" i="125"/>
  <c r="AM55" i="125"/>
  <c r="AL55" i="125"/>
  <c r="AK55" i="125"/>
  <c r="AJ55" i="125"/>
  <c r="AI55" i="125"/>
  <c r="AH55" i="125"/>
  <c r="AG55" i="125"/>
  <c r="AP54" i="125"/>
  <c r="AO54" i="125"/>
  <c r="AN54" i="125"/>
  <c r="AM54" i="125"/>
  <c r="AL54" i="125"/>
  <c r="AK54" i="125"/>
  <c r="AJ54" i="125"/>
  <c r="AI54" i="125"/>
  <c r="AH54" i="125"/>
  <c r="AG54" i="125"/>
  <c r="AP53" i="125"/>
  <c r="AO53" i="125"/>
  <c r="AN53" i="125"/>
  <c r="AM53" i="125"/>
  <c r="AL53" i="125"/>
  <c r="AK53" i="125"/>
  <c r="AJ53" i="125"/>
  <c r="AI53" i="125"/>
  <c r="AH53" i="125"/>
  <c r="AG53" i="125"/>
  <c r="AP52" i="125"/>
  <c r="AO52" i="125"/>
  <c r="AN52" i="125"/>
  <c r="AM52" i="125"/>
  <c r="AL52" i="125"/>
  <c r="AK52" i="125"/>
  <c r="AJ52" i="125"/>
  <c r="AI52" i="125"/>
  <c r="AH52" i="125"/>
  <c r="AG52" i="125"/>
  <c r="AP51" i="125"/>
  <c r="AO51" i="125"/>
  <c r="AN51" i="125"/>
  <c r="AM51" i="125"/>
  <c r="AL51" i="125"/>
  <c r="AK51" i="125"/>
  <c r="AJ51" i="125"/>
  <c r="AI51" i="125"/>
  <c r="AH51" i="125"/>
  <c r="AG51" i="125"/>
  <c r="AP50" i="125"/>
  <c r="AO50" i="125"/>
  <c r="AN50" i="125"/>
  <c r="AM50" i="125"/>
  <c r="AL50" i="125"/>
  <c r="AK50" i="125"/>
  <c r="AJ50" i="125"/>
  <c r="AI50" i="125"/>
  <c r="AH50" i="125"/>
  <c r="AG50" i="125"/>
  <c r="AP49" i="125"/>
  <c r="AO49" i="125"/>
  <c r="AN49" i="125"/>
  <c r="AM49" i="125"/>
  <c r="AL49" i="125"/>
  <c r="AK49" i="125"/>
  <c r="AJ49" i="125"/>
  <c r="AI49" i="125"/>
  <c r="AH49" i="125"/>
  <c r="AG49" i="125"/>
  <c r="AP48" i="125"/>
  <c r="AO48" i="125"/>
  <c r="AN48" i="125"/>
  <c r="AM48" i="125"/>
  <c r="AL48" i="125"/>
  <c r="AK48" i="125"/>
  <c r="AJ48" i="125"/>
  <c r="AI48" i="125"/>
  <c r="AH48" i="125"/>
  <c r="AG48" i="125"/>
  <c r="AP47" i="125"/>
  <c r="AO47" i="125"/>
  <c r="AN47" i="125"/>
  <c r="AM47" i="125"/>
  <c r="AL47" i="125"/>
  <c r="AK47" i="125"/>
  <c r="AJ47" i="125"/>
  <c r="AI47" i="125"/>
  <c r="AH47" i="125"/>
  <c r="AG47" i="125"/>
  <c r="AP46" i="125"/>
  <c r="AO46" i="125"/>
  <c r="AN46" i="125"/>
  <c r="AM46" i="125"/>
  <c r="AL46" i="125"/>
  <c r="AK46" i="125"/>
  <c r="AJ46" i="125"/>
  <c r="AI46" i="125"/>
  <c r="AH46" i="125"/>
  <c r="AG46" i="125"/>
  <c r="AP45" i="125"/>
  <c r="AO45" i="125"/>
  <c r="AN45" i="125"/>
  <c r="AM45" i="125"/>
  <c r="AL45" i="125"/>
  <c r="AK45" i="125"/>
  <c r="AJ45" i="125"/>
  <c r="AI45" i="125"/>
  <c r="AH45" i="125"/>
  <c r="AG45" i="125"/>
  <c r="AP44" i="125"/>
  <c r="AO44" i="125"/>
  <c r="AN44" i="125"/>
  <c r="AM44" i="125"/>
  <c r="AL44" i="125"/>
  <c r="AK44" i="125"/>
  <c r="AJ44" i="125"/>
  <c r="AI44" i="125"/>
  <c r="AH44" i="125"/>
  <c r="AG44" i="125"/>
  <c r="AP43" i="125"/>
  <c r="AN43" i="125"/>
  <c r="AM43" i="125"/>
  <c r="AL43" i="125"/>
  <c r="AK43" i="125"/>
  <c r="AJ43" i="125"/>
  <c r="AI43" i="125"/>
  <c r="AH43" i="125"/>
  <c r="AG43" i="125"/>
  <c r="AP42" i="125"/>
  <c r="AO42" i="125"/>
  <c r="AN42" i="125"/>
  <c r="AM42" i="125"/>
  <c r="AL42" i="125"/>
  <c r="AK42" i="125"/>
  <c r="AJ42" i="125"/>
  <c r="AI42" i="125"/>
  <c r="AH42" i="125"/>
  <c r="AG42" i="125"/>
  <c r="BA41" i="125"/>
  <c r="AZ41" i="125"/>
  <c r="AY41" i="125"/>
  <c r="AX41" i="125"/>
  <c r="AW41" i="125"/>
  <c r="AV41" i="125"/>
  <c r="AU41" i="125"/>
  <c r="AS41" i="125"/>
  <c r="AP41" i="125"/>
  <c r="AO41" i="125"/>
  <c r="AN41" i="125"/>
  <c r="AM41" i="125"/>
  <c r="AL41" i="125"/>
  <c r="AK41" i="125"/>
  <c r="AJ41" i="125"/>
  <c r="AI41" i="125"/>
  <c r="AH41" i="125"/>
  <c r="AG41" i="125"/>
  <c r="BA39" i="125"/>
  <c r="AY39" i="125"/>
  <c r="AW39" i="125"/>
  <c r="AU39" i="125"/>
  <c r="AS39" i="125"/>
  <c r="AP39" i="125"/>
  <c r="AO39" i="125"/>
  <c r="AN39" i="125"/>
  <c r="AM39" i="125"/>
  <c r="AL39" i="125"/>
  <c r="AK39" i="125"/>
  <c r="AJ39" i="125"/>
  <c r="AI39" i="125"/>
  <c r="AH39" i="125"/>
  <c r="AG39" i="125"/>
  <c r="BA38" i="125"/>
  <c r="AZ38" i="125"/>
  <c r="AY38" i="125"/>
  <c r="AX38" i="125"/>
  <c r="AW38" i="125"/>
  <c r="AV38" i="125"/>
  <c r="AU38" i="125"/>
  <c r="AT38" i="125"/>
  <c r="AS38" i="125"/>
  <c r="AR38" i="125"/>
  <c r="AP38" i="125"/>
  <c r="AO38" i="125"/>
  <c r="AN38" i="125"/>
  <c r="AM38" i="125"/>
  <c r="AL38" i="125"/>
  <c r="AK38" i="125"/>
  <c r="AJ38" i="125"/>
  <c r="AI38" i="125"/>
  <c r="AH38" i="125"/>
  <c r="AG38" i="125"/>
  <c r="BA37" i="125"/>
  <c r="AZ37" i="125"/>
  <c r="AY37" i="125"/>
  <c r="AX37" i="125"/>
  <c r="AW37" i="125"/>
  <c r="AV37" i="125"/>
  <c r="AU37" i="125"/>
  <c r="AT37" i="125"/>
  <c r="AS37" i="125"/>
  <c r="AR37" i="125"/>
  <c r="AP37" i="125"/>
  <c r="AO37" i="125"/>
  <c r="AN37" i="125"/>
  <c r="AM37" i="125"/>
  <c r="AL37" i="125"/>
  <c r="AK37" i="125"/>
  <c r="AJ37" i="125"/>
  <c r="AI37" i="125"/>
  <c r="AH37" i="125"/>
  <c r="AG37" i="125"/>
  <c r="BA35" i="125"/>
  <c r="AZ35" i="125"/>
  <c r="AY35" i="125"/>
  <c r="AX35" i="125"/>
  <c r="AW35" i="125"/>
  <c r="AV35" i="125"/>
  <c r="AU35" i="125"/>
  <c r="AT35" i="125"/>
  <c r="AS35" i="125"/>
  <c r="AR35" i="125"/>
  <c r="AP35" i="125"/>
  <c r="AO35" i="125"/>
  <c r="AN35" i="125"/>
  <c r="AM35" i="125"/>
  <c r="AL35" i="125"/>
  <c r="AK35" i="125"/>
  <c r="AJ35" i="125"/>
  <c r="AI35" i="125"/>
  <c r="AH35" i="125"/>
  <c r="AG35" i="125"/>
  <c r="BA34" i="125"/>
  <c r="AZ34" i="125"/>
  <c r="AY34" i="125"/>
  <c r="AX34" i="125"/>
  <c r="AW34" i="125"/>
  <c r="AV34" i="125"/>
  <c r="AU34" i="125"/>
  <c r="AT34" i="125"/>
  <c r="AS34" i="125"/>
  <c r="AR34" i="125"/>
  <c r="AP34" i="125"/>
  <c r="AO34" i="125"/>
  <c r="AN34" i="125"/>
  <c r="AM34" i="125"/>
  <c r="AL34" i="125"/>
  <c r="AK34" i="125"/>
  <c r="AJ34" i="125"/>
  <c r="AI34" i="125"/>
  <c r="AH34" i="125"/>
  <c r="AG34" i="125"/>
  <c r="AP64" i="79"/>
  <c r="AO64" i="79"/>
  <c r="AN64" i="79"/>
  <c r="AM64" i="79"/>
  <c r="AL64" i="79"/>
  <c r="AK64" i="79"/>
  <c r="AJ64" i="79"/>
  <c r="AI64" i="79"/>
  <c r="AH64" i="79"/>
  <c r="AG64" i="79"/>
  <c r="AP63" i="79"/>
  <c r="AO63" i="79"/>
  <c r="AN63" i="79"/>
  <c r="AM63" i="79"/>
  <c r="AL63" i="79"/>
  <c r="AK63" i="79"/>
  <c r="AJ63" i="79"/>
  <c r="AI63" i="79"/>
  <c r="AH63" i="79"/>
  <c r="AG63" i="79"/>
  <c r="AP62" i="79"/>
  <c r="AO62" i="79"/>
  <c r="AN62" i="79"/>
  <c r="AM62" i="79"/>
  <c r="AL62" i="79"/>
  <c r="AK62" i="79"/>
  <c r="AJ62" i="79"/>
  <c r="AI62" i="79"/>
  <c r="AH62" i="79"/>
  <c r="AG62" i="79"/>
  <c r="AP61" i="79"/>
  <c r="AO61" i="79"/>
  <c r="AN61" i="79"/>
  <c r="AM61" i="79"/>
  <c r="AL61" i="79"/>
  <c r="AK61" i="79"/>
  <c r="AJ61" i="79"/>
  <c r="AI61" i="79"/>
  <c r="AH61" i="79"/>
  <c r="AG61" i="79"/>
  <c r="AP60" i="79"/>
  <c r="AO60" i="79"/>
  <c r="AN60" i="79"/>
  <c r="AM60" i="79"/>
  <c r="AL60" i="79"/>
  <c r="AK60" i="79"/>
  <c r="AJ60" i="79"/>
  <c r="AI60" i="79"/>
  <c r="AH60" i="79"/>
  <c r="AG60" i="79"/>
  <c r="AP59" i="79"/>
  <c r="AO59" i="79"/>
  <c r="AN59" i="79"/>
  <c r="AM59" i="79"/>
  <c r="AL59" i="79"/>
  <c r="AK59" i="79"/>
  <c r="AJ59" i="79"/>
  <c r="AI59" i="79"/>
  <c r="AH59" i="79"/>
  <c r="AG59" i="79"/>
  <c r="AP58" i="79"/>
  <c r="AO58" i="79"/>
  <c r="AN58" i="79"/>
  <c r="AM58" i="79"/>
  <c r="AL58" i="79"/>
  <c r="AK58" i="79"/>
  <c r="AJ58" i="79"/>
  <c r="AI58" i="79"/>
  <c r="AH58" i="79"/>
  <c r="AG58" i="79"/>
  <c r="AP57" i="79"/>
  <c r="AO57" i="79"/>
  <c r="AN57" i="79"/>
  <c r="AM57" i="79"/>
  <c r="AL57" i="79"/>
  <c r="AK57" i="79"/>
  <c r="AJ57" i="79"/>
  <c r="AI57" i="79"/>
  <c r="AH57" i="79"/>
  <c r="AG57" i="79"/>
  <c r="AP56" i="79"/>
  <c r="AO56" i="79"/>
  <c r="AN56" i="79"/>
  <c r="AM56" i="79"/>
  <c r="AL56" i="79"/>
  <c r="AK56" i="79"/>
  <c r="AJ56" i="79"/>
  <c r="AI56" i="79"/>
  <c r="AH56" i="79"/>
  <c r="AG56" i="79"/>
  <c r="AP55" i="79"/>
  <c r="AO55" i="79"/>
  <c r="AN55" i="79"/>
  <c r="AM55" i="79"/>
  <c r="AL55" i="79"/>
  <c r="AK55" i="79"/>
  <c r="AJ55" i="79"/>
  <c r="AI55" i="79"/>
  <c r="AH55" i="79"/>
  <c r="AG55" i="79"/>
  <c r="AP54" i="79"/>
  <c r="AO54" i="79"/>
  <c r="AN54" i="79"/>
  <c r="AM54" i="79"/>
  <c r="AL54" i="79"/>
  <c r="AK54" i="79"/>
  <c r="AJ54" i="79"/>
  <c r="AI54" i="79"/>
  <c r="AH54" i="79"/>
  <c r="AG54" i="79"/>
  <c r="AP53" i="79"/>
  <c r="AO53" i="79"/>
  <c r="AN53" i="79"/>
  <c r="AM53" i="79"/>
  <c r="AL53" i="79"/>
  <c r="AK53" i="79"/>
  <c r="AJ53" i="79"/>
  <c r="AI53" i="79"/>
  <c r="AH53" i="79"/>
  <c r="AG53" i="79"/>
  <c r="AP52" i="79"/>
  <c r="AO52" i="79"/>
  <c r="AN52" i="79"/>
  <c r="AM52" i="79"/>
  <c r="AL52" i="79"/>
  <c r="AK52" i="79"/>
  <c r="AJ52" i="79"/>
  <c r="AI52" i="79"/>
  <c r="AH52" i="79"/>
  <c r="AG52" i="79"/>
  <c r="AP51" i="79"/>
  <c r="AO51" i="79"/>
  <c r="AN51" i="79"/>
  <c r="AM51" i="79"/>
  <c r="AL51" i="79"/>
  <c r="AK51" i="79"/>
  <c r="AJ51" i="79"/>
  <c r="AI51" i="79"/>
  <c r="AH51" i="79"/>
  <c r="AG51" i="79"/>
  <c r="AP50" i="79"/>
  <c r="AO50" i="79"/>
  <c r="AN50" i="79"/>
  <c r="AM50" i="79"/>
  <c r="AL50" i="79"/>
  <c r="AK50" i="79"/>
  <c r="AJ50" i="79"/>
  <c r="AI50" i="79"/>
  <c r="AH50" i="79"/>
  <c r="AG50" i="79"/>
  <c r="AP49" i="79"/>
  <c r="AO49" i="79"/>
  <c r="AN49" i="79"/>
  <c r="AM49" i="79"/>
  <c r="AL49" i="79"/>
  <c r="AK49" i="79"/>
  <c r="AJ49" i="79"/>
  <c r="AI49" i="79"/>
  <c r="AH49" i="79"/>
  <c r="AG49" i="79"/>
  <c r="AP48" i="79"/>
  <c r="AO48" i="79"/>
  <c r="AN48" i="79"/>
  <c r="AM48" i="79"/>
  <c r="AL48" i="79"/>
  <c r="AK48" i="79"/>
  <c r="AJ48" i="79"/>
  <c r="AI48" i="79"/>
  <c r="AH48" i="79"/>
  <c r="AG48" i="79"/>
  <c r="AP47" i="79"/>
  <c r="AO47" i="79"/>
  <c r="AN47" i="79"/>
  <c r="AM47" i="79"/>
  <c r="AL47" i="79"/>
  <c r="AK47" i="79"/>
  <c r="AJ47" i="79"/>
  <c r="AI47" i="79"/>
  <c r="AH47" i="79"/>
  <c r="AG47" i="79"/>
  <c r="AP46" i="79"/>
  <c r="AO46" i="79"/>
  <c r="AN46" i="79"/>
  <c r="AM46" i="79"/>
  <c r="AL46" i="79"/>
  <c r="AK46" i="79"/>
  <c r="AJ46" i="79"/>
  <c r="AI46" i="79"/>
  <c r="AH46" i="79"/>
  <c r="AG46" i="79"/>
  <c r="AP44" i="79"/>
  <c r="AO44" i="79"/>
  <c r="AN44" i="79"/>
  <c r="AM44" i="79"/>
  <c r="AL44" i="79"/>
  <c r="AK44" i="79"/>
  <c r="AJ44" i="79"/>
  <c r="AI44" i="79"/>
  <c r="AH44" i="79"/>
  <c r="AG44" i="79"/>
  <c r="AP43" i="79"/>
  <c r="AO43" i="79"/>
  <c r="AN43" i="79"/>
  <c r="AM43" i="79"/>
  <c r="AL43" i="79"/>
  <c r="AK43" i="79"/>
  <c r="AJ43" i="79"/>
  <c r="AI43" i="79"/>
  <c r="AH43" i="79"/>
  <c r="AG43" i="79"/>
  <c r="AP42" i="79"/>
  <c r="AO42" i="79"/>
  <c r="AN42" i="79"/>
  <c r="AM42" i="79"/>
  <c r="AL42" i="79"/>
  <c r="AK42" i="79"/>
  <c r="AJ42" i="79"/>
  <c r="AI42" i="79"/>
  <c r="AH42" i="79"/>
  <c r="AG42" i="79"/>
  <c r="AP40" i="79"/>
  <c r="AO40" i="79"/>
  <c r="AN40" i="79"/>
  <c r="AM40" i="79"/>
  <c r="AL40" i="79"/>
  <c r="AK40" i="79"/>
  <c r="AJ40" i="79"/>
  <c r="AI40" i="79"/>
  <c r="AH40" i="79"/>
  <c r="AG40" i="79"/>
  <c r="AP39" i="79"/>
  <c r="AO39" i="79"/>
  <c r="AN39" i="79"/>
  <c r="AM39" i="79"/>
  <c r="AL39" i="79"/>
  <c r="AK39" i="79"/>
  <c r="AJ39" i="79"/>
  <c r="AI39" i="79"/>
  <c r="AH39" i="79"/>
  <c r="AG39" i="79"/>
  <c r="AG39" i="80"/>
  <c r="AH39" i="80"/>
  <c r="AI39" i="80"/>
  <c r="AJ39" i="80"/>
  <c r="AK39" i="80"/>
  <c r="AL39" i="80"/>
  <c r="AM39" i="80"/>
  <c r="AN39" i="80"/>
  <c r="AO39" i="80"/>
  <c r="AP39" i="80"/>
  <c r="AG41" i="80"/>
  <c r="AH41" i="80"/>
  <c r="AI41" i="80"/>
  <c r="AJ41" i="80"/>
  <c r="AK41" i="80"/>
  <c r="AL41" i="80"/>
  <c r="AM41" i="80"/>
  <c r="AN41" i="80"/>
  <c r="AO41" i="80"/>
  <c r="AP41" i="80"/>
  <c r="AG42" i="80"/>
  <c r="AH42" i="80"/>
  <c r="AI42" i="80"/>
  <c r="AJ42" i="80"/>
  <c r="AK42" i="80"/>
  <c r="AL42" i="80"/>
  <c r="AM42" i="80"/>
  <c r="AN42" i="80"/>
  <c r="AO42" i="80"/>
  <c r="AP42" i="80"/>
  <c r="AG43" i="80"/>
  <c r="AH43" i="80"/>
  <c r="AI43" i="80"/>
  <c r="AJ43" i="80"/>
  <c r="AK43" i="80"/>
  <c r="AL43" i="80"/>
  <c r="AM43" i="80"/>
  <c r="AN43" i="80"/>
  <c r="AO43" i="80"/>
  <c r="AP43" i="80"/>
  <c r="AG45" i="80"/>
  <c r="AH45" i="80"/>
  <c r="AI45" i="80"/>
  <c r="AJ45" i="80"/>
  <c r="AK45" i="80"/>
  <c r="AL45" i="80"/>
  <c r="AM45" i="80"/>
  <c r="AN45" i="80"/>
  <c r="AO45" i="80"/>
  <c r="AP45" i="80"/>
  <c r="AG46" i="80"/>
  <c r="AH46" i="80"/>
  <c r="AI46" i="80"/>
  <c r="AJ46" i="80"/>
  <c r="AK46" i="80"/>
  <c r="AL46" i="80"/>
  <c r="AM46" i="80"/>
  <c r="AN46" i="80"/>
  <c r="AO46" i="80"/>
  <c r="AP46" i="80"/>
  <c r="AG47" i="80"/>
  <c r="AH47" i="80"/>
  <c r="AI47" i="80"/>
  <c r="AJ47" i="80"/>
  <c r="AK47" i="80"/>
  <c r="AL47" i="80"/>
  <c r="AM47" i="80"/>
  <c r="AN47" i="80"/>
  <c r="AO47" i="80"/>
  <c r="AP47" i="80"/>
  <c r="AG48" i="80"/>
  <c r="AH48" i="80"/>
  <c r="AI48" i="80"/>
  <c r="AJ48" i="80"/>
  <c r="AK48" i="80"/>
  <c r="AL48" i="80"/>
  <c r="AM48" i="80"/>
  <c r="AN48" i="80"/>
  <c r="AO48" i="80"/>
  <c r="AP48" i="80"/>
  <c r="AG49" i="80"/>
  <c r="AH49" i="80"/>
  <c r="AI49" i="80"/>
  <c r="AJ49" i="80"/>
  <c r="AK49" i="80"/>
  <c r="AL49" i="80"/>
  <c r="AM49" i="80"/>
  <c r="AN49" i="80"/>
  <c r="AO49" i="80"/>
  <c r="AP49" i="80"/>
  <c r="AG50" i="80"/>
  <c r="AH50" i="80"/>
  <c r="AI50" i="80"/>
  <c r="AJ50" i="80"/>
  <c r="AK50" i="80"/>
  <c r="AL50" i="80"/>
  <c r="AM50" i="80"/>
  <c r="AN50" i="80"/>
  <c r="AO50" i="80"/>
  <c r="AP50" i="80"/>
  <c r="AG51" i="80"/>
  <c r="AH51" i="80"/>
  <c r="AI51" i="80"/>
  <c r="AJ51" i="80"/>
  <c r="AK51" i="80"/>
  <c r="AL51" i="80"/>
  <c r="AM51" i="80"/>
  <c r="AN51" i="80"/>
  <c r="AO51" i="80"/>
  <c r="AP51" i="80"/>
  <c r="AG52" i="80"/>
  <c r="AH52" i="80"/>
  <c r="AI52" i="80"/>
  <c r="AJ52" i="80"/>
  <c r="AK52" i="80"/>
  <c r="AL52" i="80"/>
  <c r="AM52" i="80"/>
  <c r="AN52" i="80"/>
  <c r="AO52" i="80"/>
  <c r="AP52" i="80"/>
  <c r="AG53" i="80"/>
  <c r="AH53" i="80"/>
  <c r="AI53" i="80"/>
  <c r="AJ53" i="80"/>
  <c r="AK53" i="80"/>
  <c r="AL53" i="80"/>
  <c r="AM53" i="80"/>
  <c r="AN53" i="80"/>
  <c r="AO53" i="80"/>
  <c r="AP53" i="80"/>
  <c r="AG54" i="80"/>
  <c r="AH54" i="80"/>
  <c r="AI54" i="80"/>
  <c r="AJ54" i="80"/>
  <c r="AK54" i="80"/>
  <c r="AL54" i="80"/>
  <c r="AM54" i="80"/>
  <c r="AN54" i="80"/>
  <c r="AO54" i="80"/>
  <c r="AP54" i="80"/>
  <c r="AG55" i="80"/>
  <c r="AH55" i="80"/>
  <c r="AI55" i="80"/>
  <c r="AJ55" i="80"/>
  <c r="AK55" i="80"/>
  <c r="AL55" i="80"/>
  <c r="AM55" i="80"/>
  <c r="AN55" i="80"/>
  <c r="AO55" i="80"/>
  <c r="AP55" i="80"/>
  <c r="AG56" i="80"/>
  <c r="AH56" i="80"/>
  <c r="AI56" i="80"/>
  <c r="AJ56" i="80"/>
  <c r="AK56" i="80"/>
  <c r="AL56" i="80"/>
  <c r="AM56" i="80"/>
  <c r="AN56" i="80"/>
  <c r="AO56" i="80"/>
  <c r="AP56" i="80"/>
  <c r="AG57" i="80"/>
  <c r="AH57" i="80"/>
  <c r="AI57" i="80"/>
  <c r="AJ57" i="80"/>
  <c r="AK57" i="80"/>
  <c r="AL57" i="80"/>
  <c r="AM57" i="80"/>
  <c r="AN57" i="80"/>
  <c r="AO57" i="80"/>
  <c r="AP57" i="80"/>
  <c r="AG58" i="80"/>
  <c r="AH58" i="80"/>
  <c r="AI58" i="80"/>
  <c r="AJ58" i="80"/>
  <c r="AK58" i="80"/>
  <c r="AL58" i="80"/>
  <c r="AM58" i="80"/>
  <c r="AN58" i="80"/>
  <c r="AO58" i="80"/>
  <c r="AP58" i="80"/>
  <c r="AG59" i="80"/>
  <c r="AH59" i="80"/>
  <c r="AI59" i="80"/>
  <c r="AJ59" i="80"/>
  <c r="AK59" i="80"/>
  <c r="AL59" i="80"/>
  <c r="AM59" i="80"/>
  <c r="AN59" i="80"/>
  <c r="AO59" i="80"/>
  <c r="AP59" i="80"/>
  <c r="AG60" i="80"/>
  <c r="AH60" i="80"/>
  <c r="AI60" i="80"/>
  <c r="AJ60" i="80"/>
  <c r="AK60" i="80"/>
  <c r="AL60" i="80"/>
  <c r="AM60" i="80"/>
  <c r="AN60" i="80"/>
  <c r="AO60" i="80"/>
  <c r="AP60" i="80"/>
  <c r="AG61" i="80"/>
  <c r="AH61" i="80"/>
  <c r="AI61" i="80"/>
  <c r="AJ61" i="80"/>
  <c r="AK61" i="80"/>
  <c r="AL61" i="80"/>
  <c r="AM61" i="80"/>
  <c r="AN61" i="80"/>
  <c r="AO61" i="80"/>
  <c r="AP61" i="80"/>
  <c r="AG62" i="80"/>
  <c r="AH62" i="80"/>
  <c r="AI62" i="80"/>
  <c r="AJ62" i="80"/>
  <c r="AK62" i="80"/>
  <c r="AL62" i="80"/>
  <c r="AM62" i="80"/>
  <c r="AN62" i="80"/>
  <c r="AO62" i="80"/>
  <c r="AP62" i="80"/>
  <c r="AG63" i="80"/>
  <c r="AH63" i="80"/>
  <c r="AI63" i="80"/>
  <c r="AJ63" i="80"/>
  <c r="AK63" i="80"/>
  <c r="AL63" i="80"/>
  <c r="AM63" i="80"/>
  <c r="AN63" i="80"/>
  <c r="AO63" i="80"/>
  <c r="AP63" i="80"/>
  <c r="AP38" i="80"/>
  <c r="AO38" i="80"/>
  <c r="AN38" i="80"/>
  <c r="AM38" i="80"/>
  <c r="AL38" i="80"/>
  <c r="AK38" i="80"/>
  <c r="AJ38" i="80"/>
  <c r="AI38" i="80"/>
  <c r="AH38" i="80"/>
  <c r="AG38" i="80"/>
  <c r="AB24" i="125"/>
  <c r="AA24" i="125"/>
  <c r="Z24" i="125"/>
  <c r="Y24" i="125"/>
  <c r="X24" i="125"/>
  <c r="V24" i="125"/>
  <c r="U24" i="125"/>
  <c r="T24" i="125"/>
  <c r="S24" i="125"/>
  <c r="R24" i="125"/>
  <c r="AB23" i="125"/>
  <c r="AA23" i="125"/>
  <c r="Z23" i="125"/>
  <c r="Y23" i="125"/>
  <c r="X23" i="125"/>
  <c r="V23" i="125"/>
  <c r="U23" i="125"/>
  <c r="T23" i="125"/>
  <c r="S23" i="125"/>
  <c r="R23" i="125"/>
  <c r="AB22" i="125"/>
  <c r="AA22" i="125"/>
  <c r="Z22" i="125"/>
  <c r="Y22" i="125"/>
  <c r="V22" i="125"/>
  <c r="T22" i="125"/>
  <c r="S22" i="125"/>
  <c r="R22" i="125"/>
  <c r="AB13" i="125"/>
  <c r="AA13" i="125"/>
  <c r="Z13" i="125"/>
  <c r="Y13" i="125"/>
  <c r="X13" i="125"/>
  <c r="V13" i="125"/>
  <c r="U13" i="125"/>
  <c r="T13" i="125"/>
  <c r="S13" i="125"/>
  <c r="R13" i="125"/>
  <c r="AB12" i="125"/>
  <c r="AA12" i="125"/>
  <c r="Z12" i="125"/>
  <c r="Y12" i="125"/>
  <c r="X12" i="125"/>
  <c r="V12" i="125"/>
  <c r="U12" i="125"/>
  <c r="T12" i="125"/>
  <c r="S12" i="125"/>
  <c r="R12" i="125"/>
  <c r="BA64" i="79"/>
  <c r="AZ64" i="79"/>
  <c r="AY64" i="79"/>
  <c r="AX64" i="79"/>
  <c r="AW64" i="79"/>
  <c r="AV64" i="79"/>
  <c r="AU64" i="79"/>
  <c r="AT64" i="79"/>
  <c r="AS64" i="79"/>
  <c r="AR64" i="79"/>
  <c r="BA63" i="79"/>
  <c r="AZ63" i="79"/>
  <c r="AY63" i="79"/>
  <c r="AX63" i="79"/>
  <c r="AW63" i="79"/>
  <c r="AV63" i="79"/>
  <c r="AU63" i="79"/>
  <c r="AT63" i="79"/>
  <c r="AS63" i="79"/>
  <c r="AR63" i="79"/>
  <c r="BA62" i="79"/>
  <c r="AZ62" i="79"/>
  <c r="AY62" i="79"/>
  <c r="AX62" i="79"/>
  <c r="AW62" i="79"/>
  <c r="AV62" i="79"/>
  <c r="AU62" i="79"/>
  <c r="AT62" i="79"/>
  <c r="AS62" i="79"/>
  <c r="AR62" i="79"/>
  <c r="BA61" i="79"/>
  <c r="AZ61" i="79"/>
  <c r="AY61" i="79"/>
  <c r="AX61" i="79"/>
  <c r="AW61" i="79"/>
  <c r="AV61" i="79"/>
  <c r="AU61" i="79"/>
  <c r="AT61" i="79"/>
  <c r="AS61" i="79"/>
  <c r="AR61" i="79"/>
  <c r="BA60" i="79"/>
  <c r="AZ60" i="79"/>
  <c r="AY60" i="79"/>
  <c r="AX60" i="79"/>
  <c r="AW60" i="79"/>
  <c r="AV60" i="79"/>
  <c r="AU60" i="79"/>
  <c r="AT60" i="79"/>
  <c r="AS60" i="79"/>
  <c r="AR60" i="79"/>
  <c r="BA59" i="79"/>
  <c r="AZ59" i="79"/>
  <c r="AY59" i="79"/>
  <c r="AX59" i="79"/>
  <c r="AW59" i="79"/>
  <c r="AV59" i="79"/>
  <c r="AU59" i="79"/>
  <c r="AT59" i="79"/>
  <c r="AS59" i="79"/>
  <c r="AR59" i="79"/>
  <c r="BA58" i="79"/>
  <c r="AZ58" i="79"/>
  <c r="AY58" i="79"/>
  <c r="AX58" i="79"/>
  <c r="AW58" i="79"/>
  <c r="AV58" i="79"/>
  <c r="AU58" i="79"/>
  <c r="AT58" i="79"/>
  <c r="AS58" i="79"/>
  <c r="AR58" i="79"/>
  <c r="BA57" i="79"/>
  <c r="AZ57" i="79"/>
  <c r="AY57" i="79"/>
  <c r="AX57" i="79"/>
  <c r="AW57" i="79"/>
  <c r="AV57" i="79"/>
  <c r="AU57" i="79"/>
  <c r="AT57" i="79"/>
  <c r="AS57" i="79"/>
  <c r="AR57" i="79"/>
  <c r="BA56" i="79"/>
  <c r="AZ56" i="79"/>
  <c r="AY56" i="79"/>
  <c r="AX56" i="79"/>
  <c r="AW56" i="79"/>
  <c r="AV56" i="79"/>
  <c r="AU56" i="79"/>
  <c r="AT56" i="79"/>
  <c r="AS56" i="79"/>
  <c r="AR56" i="79"/>
  <c r="BA55" i="79"/>
  <c r="AZ55" i="79"/>
  <c r="AY55" i="79"/>
  <c r="AX55" i="79"/>
  <c r="AW55" i="79"/>
  <c r="AV55" i="79"/>
  <c r="AU55" i="79"/>
  <c r="AT55" i="79"/>
  <c r="AS55" i="79"/>
  <c r="AR55" i="79"/>
  <c r="BA54" i="79"/>
  <c r="AZ54" i="79"/>
  <c r="AY54" i="79"/>
  <c r="AX54" i="79"/>
  <c r="AW54" i="79"/>
  <c r="AV54" i="79"/>
  <c r="AU54" i="79"/>
  <c r="AT54" i="79"/>
  <c r="AS54" i="79"/>
  <c r="AR54" i="79"/>
  <c r="BA53" i="79"/>
  <c r="AZ53" i="79"/>
  <c r="AY53" i="79"/>
  <c r="AX53" i="79"/>
  <c r="AW53" i="79"/>
  <c r="AV53" i="79"/>
  <c r="AU53" i="79"/>
  <c r="AT53" i="79"/>
  <c r="AS53" i="79"/>
  <c r="AR53" i="79"/>
  <c r="BA52" i="79"/>
  <c r="AZ52" i="79"/>
  <c r="AY52" i="79"/>
  <c r="AX52" i="79"/>
  <c r="AW52" i="79"/>
  <c r="AV52" i="79"/>
  <c r="AU52" i="79"/>
  <c r="AT52" i="79"/>
  <c r="AS52" i="79"/>
  <c r="AR52" i="79"/>
  <c r="BA51" i="79"/>
  <c r="AZ51" i="79"/>
  <c r="AY51" i="79"/>
  <c r="AX51" i="79"/>
  <c r="AW51" i="79"/>
  <c r="AV51" i="79"/>
  <c r="AU51" i="79"/>
  <c r="AT51" i="79"/>
  <c r="AS51" i="79"/>
  <c r="AR51" i="79"/>
  <c r="BA50" i="79"/>
  <c r="AZ50" i="79"/>
  <c r="AY50" i="79"/>
  <c r="AX50" i="79"/>
  <c r="AW50" i="79"/>
  <c r="AV50" i="79"/>
  <c r="AU50" i="79"/>
  <c r="AT50" i="79"/>
  <c r="AS50" i="79"/>
  <c r="AR50" i="79"/>
  <c r="BA49" i="79"/>
  <c r="AZ49" i="79"/>
  <c r="AY49" i="79"/>
  <c r="AX49" i="79"/>
  <c r="AW49" i="79"/>
  <c r="AV49" i="79"/>
  <c r="AU49" i="79"/>
  <c r="AT49" i="79"/>
  <c r="AS49" i="79"/>
  <c r="AR49" i="79"/>
  <c r="BA48" i="79"/>
  <c r="AZ48" i="79"/>
  <c r="AY48" i="79"/>
  <c r="AX48" i="79"/>
  <c r="AW48" i="79"/>
  <c r="AV48" i="79"/>
  <c r="AU48" i="79"/>
  <c r="AT48" i="79"/>
  <c r="AS48" i="79"/>
  <c r="AR48" i="79"/>
  <c r="BA47" i="79"/>
  <c r="AZ47" i="79"/>
  <c r="AY47" i="79"/>
  <c r="AX47" i="79"/>
  <c r="AW47" i="79"/>
  <c r="AV47" i="79"/>
  <c r="AU47" i="79"/>
  <c r="AT47" i="79"/>
  <c r="AS47" i="79"/>
  <c r="AR47" i="79"/>
  <c r="BA46" i="79"/>
  <c r="AZ46" i="79"/>
  <c r="AY46" i="79"/>
  <c r="AX46" i="79"/>
  <c r="AW46" i="79"/>
  <c r="AV46" i="79"/>
  <c r="AU46" i="79"/>
  <c r="AT46" i="79"/>
  <c r="AS46" i="79"/>
  <c r="AR46" i="79"/>
  <c r="BA44" i="79"/>
  <c r="AZ44" i="79"/>
  <c r="AY44" i="79"/>
  <c r="AX44" i="79"/>
  <c r="AW44" i="79"/>
  <c r="AV44" i="79"/>
  <c r="AU44" i="79"/>
  <c r="AT44" i="79"/>
  <c r="AS44" i="79"/>
  <c r="AR44" i="79"/>
  <c r="BA43" i="79"/>
  <c r="AZ43" i="79"/>
  <c r="AY43" i="79"/>
  <c r="AX43" i="79"/>
  <c r="AW43" i="79"/>
  <c r="AV43" i="79"/>
  <c r="AU43" i="79"/>
  <c r="AT43" i="79"/>
  <c r="AS43" i="79"/>
  <c r="AR43" i="79"/>
  <c r="BA42" i="79"/>
  <c r="AZ42" i="79"/>
  <c r="AY42" i="79"/>
  <c r="AX42" i="79"/>
  <c r="AW42" i="79"/>
  <c r="AV42" i="79"/>
  <c r="AU42" i="79"/>
  <c r="AT42" i="79"/>
  <c r="AS42" i="79"/>
  <c r="AR42" i="79"/>
  <c r="BA40" i="79"/>
  <c r="AZ40" i="79"/>
  <c r="AY40" i="79"/>
  <c r="AX40" i="79"/>
  <c r="AW40" i="79"/>
  <c r="AV40" i="79"/>
  <c r="AU40" i="79"/>
  <c r="AT40" i="79"/>
  <c r="AS40" i="79"/>
  <c r="AR40" i="79"/>
  <c r="BA39" i="79"/>
  <c r="AZ39" i="79"/>
  <c r="AY39" i="79"/>
  <c r="AX39" i="79"/>
  <c r="AW39" i="79"/>
  <c r="AV39" i="79"/>
  <c r="AU39" i="79"/>
  <c r="AT39" i="79"/>
  <c r="AS39" i="79"/>
  <c r="AR39" i="79"/>
  <c r="AB29" i="79"/>
  <c r="AA29" i="79"/>
  <c r="Z29" i="79"/>
  <c r="Y29" i="79"/>
  <c r="X29" i="79"/>
  <c r="V29" i="79"/>
  <c r="U29" i="79"/>
  <c r="T29" i="79"/>
  <c r="S29" i="79"/>
  <c r="R29" i="79"/>
  <c r="AB28" i="79"/>
  <c r="AA28" i="79"/>
  <c r="Z28" i="79"/>
  <c r="Y28" i="79"/>
  <c r="X28" i="79"/>
  <c r="V28" i="79"/>
  <c r="U28" i="79"/>
  <c r="T28" i="79"/>
  <c r="S28" i="79"/>
  <c r="R28" i="79"/>
  <c r="AB27" i="79"/>
  <c r="AA27" i="79"/>
  <c r="Z27" i="79"/>
  <c r="Y27" i="79"/>
  <c r="X27" i="79"/>
  <c r="V27" i="79"/>
  <c r="U27" i="79"/>
  <c r="T27" i="79"/>
  <c r="S27" i="79"/>
  <c r="R27" i="79"/>
  <c r="AB26" i="79"/>
  <c r="AA26" i="79"/>
  <c r="Z26" i="79"/>
  <c r="Y26" i="79"/>
  <c r="X26" i="79"/>
  <c r="V26" i="79"/>
  <c r="U26" i="79"/>
  <c r="T26" i="79"/>
  <c r="S26" i="79"/>
  <c r="R26" i="79"/>
  <c r="AB25" i="79"/>
  <c r="AA25" i="79"/>
  <c r="Z25" i="79"/>
  <c r="Y25" i="79"/>
  <c r="X25" i="79"/>
  <c r="V25" i="79"/>
  <c r="U25" i="79"/>
  <c r="T25" i="79"/>
  <c r="S25" i="79"/>
  <c r="R25" i="79"/>
  <c r="AB24" i="79"/>
  <c r="AA24" i="79"/>
  <c r="Z24" i="79"/>
  <c r="Y24" i="79"/>
  <c r="X24" i="79"/>
  <c r="V24" i="79"/>
  <c r="U24" i="79"/>
  <c r="T24" i="79"/>
  <c r="S24" i="79"/>
  <c r="R24" i="79"/>
  <c r="AB23" i="79"/>
  <c r="AA23" i="79"/>
  <c r="Z23" i="79"/>
  <c r="Y23" i="79"/>
  <c r="X23" i="79"/>
  <c r="V23" i="79"/>
  <c r="U23" i="79"/>
  <c r="T23" i="79"/>
  <c r="S23" i="79"/>
  <c r="R23" i="79"/>
  <c r="AB22" i="79"/>
  <c r="AA22" i="79"/>
  <c r="Z22" i="79"/>
  <c r="Y22" i="79"/>
  <c r="X22" i="79"/>
  <c r="V22" i="79"/>
  <c r="U22" i="79"/>
  <c r="T22" i="79"/>
  <c r="S22" i="79"/>
  <c r="R22" i="79"/>
  <c r="AB14" i="79"/>
  <c r="AA14" i="79"/>
  <c r="Z14" i="79"/>
  <c r="Y14" i="79"/>
  <c r="X14" i="79"/>
  <c r="V14" i="79"/>
  <c r="U14" i="79"/>
  <c r="T14" i="79"/>
  <c r="S14" i="79"/>
  <c r="R14" i="79"/>
  <c r="AB13" i="79"/>
  <c r="AA13" i="79"/>
  <c r="Z13" i="79"/>
  <c r="Y13" i="79"/>
  <c r="X13" i="79"/>
  <c r="V13" i="79"/>
  <c r="U13" i="79"/>
  <c r="T13" i="79"/>
  <c r="S13" i="79"/>
  <c r="R13" i="79"/>
  <c r="AR39" i="80"/>
  <c r="AS39" i="80"/>
  <c r="AT39" i="80"/>
  <c r="AU39" i="80"/>
  <c r="AV39" i="80"/>
  <c r="AW39" i="80"/>
  <c r="AX39" i="80"/>
  <c r="AY39" i="80"/>
  <c r="AZ39" i="80"/>
  <c r="BA39" i="80"/>
  <c r="AR42" i="80"/>
  <c r="AS42" i="80"/>
  <c r="AT42" i="80"/>
  <c r="AU42" i="80"/>
  <c r="AV42" i="80"/>
  <c r="AW42" i="80"/>
  <c r="AX42" i="80"/>
  <c r="AY42" i="80"/>
  <c r="AZ42" i="80"/>
  <c r="BA42" i="80"/>
  <c r="AR43" i="80"/>
  <c r="AS43" i="80"/>
  <c r="AT43" i="80"/>
  <c r="AU43" i="80"/>
  <c r="AV43" i="80"/>
  <c r="AW43" i="80"/>
  <c r="AX43" i="80"/>
  <c r="AY43" i="80"/>
  <c r="AZ43" i="80"/>
  <c r="BA43" i="80"/>
  <c r="AR46" i="80"/>
  <c r="AS46" i="80"/>
  <c r="AT46" i="80"/>
  <c r="AU46" i="80"/>
  <c r="AV46" i="80"/>
  <c r="AW46" i="80"/>
  <c r="AX46" i="80"/>
  <c r="AY46" i="80"/>
  <c r="AZ46" i="80"/>
  <c r="BA46" i="80"/>
  <c r="AR47" i="80"/>
  <c r="AS47" i="80"/>
  <c r="AT47" i="80"/>
  <c r="AU47" i="80"/>
  <c r="AV47" i="80"/>
  <c r="AW47" i="80"/>
  <c r="AX47" i="80"/>
  <c r="AY47" i="80"/>
  <c r="AZ47" i="80"/>
  <c r="BA47" i="80"/>
  <c r="AR48" i="80"/>
  <c r="AS48" i="80"/>
  <c r="AT48" i="80"/>
  <c r="AU48" i="80"/>
  <c r="AV48" i="80"/>
  <c r="AW48" i="80"/>
  <c r="AX48" i="80"/>
  <c r="AY48" i="80"/>
  <c r="AZ48" i="80"/>
  <c r="BA48" i="80"/>
  <c r="AR49" i="80"/>
  <c r="AS49" i="80"/>
  <c r="AT49" i="80"/>
  <c r="AU49" i="80"/>
  <c r="AV49" i="80"/>
  <c r="AW49" i="80"/>
  <c r="AX49" i="80"/>
  <c r="AY49" i="80"/>
  <c r="AZ49" i="80"/>
  <c r="BA49" i="80"/>
  <c r="AR50" i="80"/>
  <c r="AS50" i="80"/>
  <c r="AT50" i="80"/>
  <c r="AU50" i="80"/>
  <c r="AV50" i="80"/>
  <c r="AW50" i="80"/>
  <c r="AX50" i="80"/>
  <c r="AY50" i="80"/>
  <c r="AZ50" i="80"/>
  <c r="BA50" i="80"/>
  <c r="AR51" i="80"/>
  <c r="AS51" i="80"/>
  <c r="AT51" i="80"/>
  <c r="AU51" i="80"/>
  <c r="AV51" i="80"/>
  <c r="AW51" i="80"/>
  <c r="AX51" i="80"/>
  <c r="AY51" i="80"/>
  <c r="AZ51" i="80"/>
  <c r="BA51" i="80"/>
  <c r="AR52" i="80"/>
  <c r="AS52" i="80"/>
  <c r="AT52" i="80"/>
  <c r="AU52" i="80"/>
  <c r="AV52" i="80"/>
  <c r="AW52" i="80"/>
  <c r="AX52" i="80"/>
  <c r="AY52" i="80"/>
  <c r="AZ52" i="80"/>
  <c r="BA52" i="80"/>
  <c r="AR53" i="80"/>
  <c r="AS53" i="80"/>
  <c r="AT53" i="80"/>
  <c r="AU53" i="80"/>
  <c r="AV53" i="80"/>
  <c r="AW53" i="80"/>
  <c r="AX53" i="80"/>
  <c r="AY53" i="80"/>
  <c r="AZ53" i="80"/>
  <c r="BA53" i="80"/>
  <c r="AR54" i="80"/>
  <c r="AS54" i="80"/>
  <c r="AT54" i="80"/>
  <c r="AU54" i="80"/>
  <c r="AV54" i="80"/>
  <c r="AW54" i="80"/>
  <c r="AX54" i="80"/>
  <c r="AY54" i="80"/>
  <c r="AZ54" i="80"/>
  <c r="BA54" i="80"/>
  <c r="AR55" i="80"/>
  <c r="AS55" i="80"/>
  <c r="AT55" i="80"/>
  <c r="AU55" i="80"/>
  <c r="AV55" i="80"/>
  <c r="AW55" i="80"/>
  <c r="AX55" i="80"/>
  <c r="AY55" i="80"/>
  <c r="AZ55" i="80"/>
  <c r="BA55" i="80"/>
  <c r="AR56" i="80"/>
  <c r="AS56" i="80"/>
  <c r="AT56" i="80"/>
  <c r="AU56" i="80"/>
  <c r="AV56" i="80"/>
  <c r="AW56" i="80"/>
  <c r="AX56" i="80"/>
  <c r="AY56" i="80"/>
  <c r="AZ56" i="80"/>
  <c r="BA56" i="80"/>
  <c r="AR57" i="80"/>
  <c r="AS57" i="80"/>
  <c r="AT57" i="80"/>
  <c r="AU57" i="80"/>
  <c r="AV57" i="80"/>
  <c r="AW57" i="80"/>
  <c r="AX57" i="80"/>
  <c r="AY57" i="80"/>
  <c r="AZ57" i="80"/>
  <c r="BA57" i="80"/>
  <c r="AR58" i="80"/>
  <c r="AS58" i="80"/>
  <c r="AT58" i="80"/>
  <c r="AU58" i="80"/>
  <c r="AV58" i="80"/>
  <c r="AW58" i="80"/>
  <c r="AX58" i="80"/>
  <c r="AY58" i="80"/>
  <c r="AZ58" i="80"/>
  <c r="BA58" i="80"/>
  <c r="AR59" i="80"/>
  <c r="AS59" i="80"/>
  <c r="AT59" i="80"/>
  <c r="AU59" i="80"/>
  <c r="AV59" i="80"/>
  <c r="AW59" i="80"/>
  <c r="AX59" i="80"/>
  <c r="AY59" i="80"/>
  <c r="AZ59" i="80"/>
  <c r="BA59" i="80"/>
  <c r="AR60" i="80"/>
  <c r="AS60" i="80"/>
  <c r="AT60" i="80"/>
  <c r="AU60" i="80"/>
  <c r="AV60" i="80"/>
  <c r="AW60" i="80"/>
  <c r="AX60" i="80"/>
  <c r="AY60" i="80"/>
  <c r="BA60" i="80"/>
  <c r="AR61" i="80"/>
  <c r="AS61" i="80"/>
  <c r="AT61" i="80"/>
  <c r="AU61" i="80"/>
  <c r="AV61" i="80"/>
  <c r="AW61" i="80"/>
  <c r="AX61" i="80"/>
  <c r="AY61" i="80"/>
  <c r="AZ61" i="80"/>
  <c r="BA61" i="80"/>
  <c r="AR62" i="80"/>
  <c r="AS62" i="80"/>
  <c r="AT62" i="80"/>
  <c r="AU62" i="80"/>
  <c r="AV62" i="80"/>
  <c r="AW62" i="80"/>
  <c r="AX62" i="80"/>
  <c r="AY62" i="80"/>
  <c r="AZ62" i="80"/>
  <c r="BA62" i="80"/>
  <c r="AR63" i="80"/>
  <c r="AS63" i="80"/>
  <c r="AT63" i="80"/>
  <c r="AU63" i="80"/>
  <c r="AV63" i="80"/>
  <c r="AW63" i="80"/>
  <c r="AX63" i="80"/>
  <c r="AY63" i="80"/>
  <c r="AZ63" i="80"/>
  <c r="BA63" i="80"/>
  <c r="BA45" i="80"/>
  <c r="AZ45" i="80"/>
  <c r="AY45" i="80"/>
  <c r="AX45" i="80"/>
  <c r="AW45" i="80"/>
  <c r="AV45" i="80"/>
  <c r="AU45" i="80"/>
  <c r="AT45" i="80"/>
  <c r="AS45" i="80"/>
  <c r="AR45" i="80"/>
  <c r="BA41" i="80"/>
  <c r="AZ41" i="80"/>
  <c r="AY41" i="80"/>
  <c r="AX41" i="80"/>
  <c r="AW41" i="80"/>
  <c r="AV41" i="80"/>
  <c r="AU41" i="80"/>
  <c r="AT41" i="80"/>
  <c r="AS41" i="80"/>
  <c r="AR41" i="80"/>
  <c r="BA38" i="80"/>
  <c r="AZ38" i="80"/>
  <c r="AY38" i="80"/>
  <c r="AX38" i="80"/>
  <c r="AW38" i="80"/>
  <c r="AV38" i="80"/>
  <c r="AU38" i="80"/>
  <c r="AT38" i="80"/>
  <c r="AS38" i="80"/>
  <c r="AR38" i="80"/>
  <c r="X23" i="80"/>
  <c r="Y23" i="80"/>
  <c r="Z23" i="80"/>
  <c r="AA23" i="80"/>
  <c r="AB23" i="80"/>
  <c r="X24" i="80"/>
  <c r="Y24" i="80"/>
  <c r="Z24" i="80"/>
  <c r="AA24" i="80"/>
  <c r="AB24" i="80"/>
  <c r="X25" i="80"/>
  <c r="Y25" i="80"/>
  <c r="Z25" i="80"/>
  <c r="AA25" i="80"/>
  <c r="AB25" i="80"/>
  <c r="X26" i="80"/>
  <c r="Y26" i="80"/>
  <c r="Z26" i="80"/>
  <c r="AA26" i="80"/>
  <c r="AB26" i="80"/>
  <c r="X27" i="80"/>
  <c r="Y27" i="80"/>
  <c r="Z27" i="80"/>
  <c r="AA27" i="80"/>
  <c r="AB27" i="80"/>
  <c r="X28" i="80"/>
  <c r="Y28" i="80"/>
  <c r="Z28" i="80"/>
  <c r="AA28" i="80"/>
  <c r="AB28" i="80"/>
  <c r="X22" i="80"/>
  <c r="Y22" i="80"/>
  <c r="Z22" i="80"/>
  <c r="AA22" i="80"/>
  <c r="AB22" i="80"/>
  <c r="AB21" i="80"/>
  <c r="AA21" i="80"/>
  <c r="Z21" i="80"/>
  <c r="Y21" i="80"/>
  <c r="X21" i="80"/>
  <c r="X13" i="80"/>
  <c r="Y13" i="80"/>
  <c r="Z13" i="80"/>
  <c r="AA13" i="80"/>
  <c r="AB13" i="80"/>
  <c r="AB12" i="80"/>
  <c r="AA12" i="80"/>
  <c r="Z12" i="80"/>
  <c r="Y12" i="80"/>
  <c r="R22" i="80"/>
  <c r="S22" i="80"/>
  <c r="T22" i="80"/>
  <c r="U22" i="80"/>
  <c r="V22" i="80"/>
  <c r="R23" i="80"/>
  <c r="S23" i="80"/>
  <c r="T23" i="80"/>
  <c r="U23" i="80"/>
  <c r="V23" i="80"/>
  <c r="R24" i="80"/>
  <c r="S24" i="80"/>
  <c r="T24" i="80"/>
  <c r="U24" i="80"/>
  <c r="V24" i="80"/>
  <c r="R25" i="80"/>
  <c r="S25" i="80"/>
  <c r="T25" i="80"/>
  <c r="U25" i="80"/>
  <c r="V25" i="80"/>
  <c r="R26" i="80"/>
  <c r="S26" i="80"/>
  <c r="T26" i="80"/>
  <c r="U26" i="80"/>
  <c r="V26" i="80"/>
  <c r="R27" i="80"/>
  <c r="S27" i="80"/>
  <c r="T27" i="80"/>
  <c r="U27" i="80"/>
  <c r="V27" i="80"/>
  <c r="R28" i="80"/>
  <c r="S28" i="80"/>
  <c r="T28" i="80"/>
  <c r="U28" i="80"/>
  <c r="V28" i="80"/>
  <c r="V21" i="80"/>
  <c r="U21" i="80"/>
  <c r="T21" i="80"/>
  <c r="S21" i="80"/>
  <c r="R21" i="80"/>
  <c r="R13" i="80"/>
  <c r="S13" i="80"/>
  <c r="T13" i="80"/>
  <c r="U13" i="80"/>
  <c r="V13" i="80"/>
  <c r="V12" i="80"/>
  <c r="U12" i="80"/>
  <c r="T12" i="80"/>
  <c r="S12" i="80"/>
  <c r="R12" i="80"/>
  <c r="AF22" i="18" l="1"/>
  <c r="AH31" i="18"/>
  <c r="AG31" i="18"/>
  <c r="AV72" i="101"/>
  <c r="AW72" i="101"/>
  <c r="AV72" i="132"/>
  <c r="AJ22" i="18"/>
  <c r="AJ45" i="18"/>
  <c r="AJ31" i="18"/>
  <c r="AG45" i="18"/>
  <c r="AF45" i="18"/>
  <c r="AI45" i="18"/>
  <c r="AI22" i="18"/>
  <c r="AG22" i="18"/>
  <c r="AH45" i="18"/>
  <c r="AF31" i="18"/>
  <c r="AH22" i="18"/>
  <c r="AI31" i="18"/>
  <c r="AY72" i="101"/>
  <c r="AX72" i="101"/>
  <c r="AY72" i="132"/>
  <c r="AX72" i="132"/>
  <c r="AT72" i="132"/>
  <c r="AW72" i="132"/>
  <c r="AR72" i="132"/>
  <c r="Z14" i="62"/>
  <c r="AF81" i="17"/>
  <c r="AH87" i="17"/>
  <c r="AI42" i="17"/>
  <c r="AF61" i="17"/>
  <c r="AI49" i="17"/>
  <c r="AF56" i="17"/>
  <c r="AG40" i="17"/>
  <c r="AH39" i="17"/>
  <c r="AH46" i="17"/>
  <c r="AJ52" i="17"/>
  <c r="AG59" i="17"/>
  <c r="AG82" i="17"/>
  <c r="AG84" i="17"/>
  <c r="AJ61" i="17"/>
  <c r="AI66" i="17"/>
  <c r="AI55" i="17"/>
  <c r="AI84" i="17"/>
  <c r="AG44" i="17"/>
  <c r="AG51" i="17"/>
  <c r="AH76" i="17"/>
  <c r="AI88" i="17"/>
  <c r="AJ69" i="17"/>
  <c r="AI47" i="17"/>
  <c r="AG55" i="17"/>
  <c r="AI57" i="17"/>
  <c r="AH71" i="17"/>
  <c r="AI80" i="17"/>
  <c r="AG86" i="17"/>
  <c r="AI82" i="17"/>
  <c r="AF78" i="17"/>
  <c r="AH85" i="17"/>
  <c r="AF41" i="17"/>
  <c r="AF48" i="17"/>
  <c r="AH54" i="17"/>
  <c r="AF83" i="17"/>
  <c r="AH94" i="17"/>
  <c r="AI44" i="17"/>
  <c r="AF50" i="17"/>
  <c r="AH56" i="17"/>
  <c r="AI40" i="17"/>
  <c r="AI77" i="17"/>
  <c r="AG80" i="17"/>
  <c r="AH68" i="17"/>
  <c r="AJ41" i="17"/>
  <c r="AJ81" i="17"/>
  <c r="AH43" i="17"/>
  <c r="AH58" i="17"/>
  <c r="AH103" i="17"/>
  <c r="AH41" i="17"/>
  <c r="AJ46" i="17"/>
  <c r="AG53" i="17"/>
  <c r="AI59" i="17"/>
  <c r="AG47" i="17"/>
  <c r="AJ83" i="17"/>
  <c r="AJ85" i="17"/>
  <c r="AI45" i="17"/>
  <c r="AJ87" i="17"/>
  <c r="AF76" i="17"/>
  <c r="AH83" i="17"/>
  <c r="AH50" i="17"/>
  <c r="AH63" i="17"/>
  <c r="AI74" i="17"/>
  <c r="AJ43" i="17"/>
  <c r="AG72" i="17"/>
  <c r="AJ96" i="17"/>
  <c r="AI53" i="17"/>
  <c r="AI68" i="17"/>
  <c r="AF69" i="17"/>
  <c r="AJ39" i="17"/>
  <c r="AG45" i="17"/>
  <c r="AG57" i="17"/>
  <c r="AH52" i="17"/>
  <c r="AF54" i="17"/>
  <c r="AI51" i="17"/>
  <c r="AF58" i="17"/>
  <c r="AH86" i="17"/>
  <c r="AH102" i="17"/>
  <c r="AH80" i="17"/>
  <c r="AG95" i="17"/>
  <c r="AH65" i="17"/>
  <c r="AF39" i="17"/>
  <c r="AJ111" i="17"/>
  <c r="AF65" i="17"/>
  <c r="AG74" i="17"/>
  <c r="AJ48" i="17"/>
  <c r="AF67" i="17"/>
  <c r="AG77" i="17"/>
  <c r="AJ71" i="17"/>
  <c r="AF85" i="17"/>
  <c r="AH96" i="17"/>
  <c r="AJ67" i="17"/>
  <c r="AJ50" i="17"/>
  <c r="AG49" i="17"/>
  <c r="AJ76" i="17"/>
  <c r="AF94" i="17"/>
  <c r="AF52" i="17"/>
  <c r="AJ78" i="17"/>
  <c r="AF96" i="17"/>
  <c r="AH64" i="17"/>
  <c r="AH73" i="17"/>
  <c r="AI86" i="17"/>
  <c r="AF63" i="17"/>
  <c r="AH69" i="17"/>
  <c r="AF43" i="17"/>
  <c r="AH48" i="17"/>
  <c r="AJ54" i="17"/>
  <c r="AJ73" i="17"/>
  <c r="AF87" i="17"/>
  <c r="AH74" i="17"/>
  <c r="AJ58" i="17"/>
  <c r="AG68" i="17"/>
  <c r="AJ65" i="17"/>
  <c r="AF71" i="17"/>
  <c r="AH78" i="17"/>
  <c r="AI95" i="17"/>
  <c r="AJ56" i="17"/>
  <c r="AH97" i="17"/>
  <c r="AG64" i="17"/>
  <c r="AG62" i="17"/>
  <c r="AH67" i="17"/>
  <c r="AF73" i="17"/>
  <c r="AH81" i="17"/>
  <c r="AG88" i="17"/>
  <c r="AH84" i="17"/>
  <c r="AI62" i="17"/>
  <c r="AI64" i="17"/>
  <c r="AG110" i="17"/>
  <c r="AI72" i="17"/>
  <c r="AJ63" i="17"/>
  <c r="AH100" i="17"/>
  <c r="AF46" i="17"/>
  <c r="AJ94" i="17"/>
  <c r="AH61" i="17"/>
  <c r="AG66" i="17"/>
  <c r="AG42" i="17"/>
  <c r="AS72" i="101"/>
  <c r="AU72" i="101"/>
  <c r="AS72" i="132"/>
  <c r="AT72" i="101"/>
  <c r="AR72" i="101"/>
  <c r="AU72" i="132"/>
  <c r="O12" i="119" l="1"/>
  <c r="H12" i="128"/>
  <c r="B11" i="66" l="1"/>
  <c r="S12" i="66"/>
  <c r="T12" i="66"/>
  <c r="C11" i="66"/>
  <c r="D11" i="66"/>
  <c r="E11" i="66"/>
  <c r="F11" i="66"/>
  <c r="G11" i="66"/>
  <c r="R11" i="66" s="1"/>
  <c r="H11" i="66"/>
  <c r="I11" i="66"/>
  <c r="J11" i="66"/>
  <c r="K11" i="66"/>
  <c r="V11" i="66" s="1"/>
  <c r="P11" i="66" l="1"/>
  <c r="N11" i="66"/>
  <c r="T11" i="66"/>
  <c r="S11" i="66"/>
  <c r="O11" i="66"/>
  <c r="U11" i="66"/>
  <c r="AA11" i="66"/>
  <c r="AB11" i="66"/>
  <c r="Q11" i="66"/>
  <c r="Z11" i="66" s="1"/>
  <c r="M11" i="66"/>
  <c r="X11" i="66" s="1"/>
  <c r="C27" i="74"/>
  <c r="D27" i="74"/>
  <c r="E27" i="74"/>
  <c r="F27" i="74"/>
  <c r="G27" i="74"/>
  <c r="H27" i="74"/>
  <c r="I27" i="74"/>
  <c r="J27" i="74"/>
  <c r="K27" i="74"/>
  <c r="L27" i="74"/>
  <c r="M27" i="74"/>
  <c r="N27" i="74"/>
  <c r="O27" i="74"/>
  <c r="P27" i="74"/>
  <c r="Q27" i="74"/>
  <c r="R27" i="74"/>
  <c r="S27" i="74"/>
  <c r="B27" i="74"/>
  <c r="Y11" i="66" l="1"/>
  <c r="N12" i="112"/>
  <c r="N13" i="112" l="1"/>
  <c r="O13" i="112"/>
  <c r="O12" i="112"/>
  <c r="N12" i="113"/>
  <c r="O15" i="113" l="1"/>
  <c r="O13" i="113"/>
  <c r="O14" i="113"/>
  <c r="O12" i="113"/>
  <c r="O16" i="113"/>
  <c r="B23" i="15" l="1"/>
  <c r="O13" i="119"/>
  <c r="O14" i="119"/>
  <c r="X71" i="57"/>
  <c r="X26" i="57"/>
  <c r="Y26" i="57"/>
  <c r="Z26" i="57"/>
  <c r="AA26" i="57"/>
  <c r="X27" i="57"/>
  <c r="Y27" i="57"/>
  <c r="Z27" i="57"/>
  <c r="AA27" i="57"/>
  <c r="X28" i="57"/>
  <c r="Y28" i="57"/>
  <c r="Z28" i="57"/>
  <c r="AA28" i="57"/>
  <c r="X30" i="57"/>
  <c r="Z30" i="57"/>
  <c r="AA30" i="57"/>
  <c r="X31" i="57"/>
  <c r="Y31" i="57"/>
  <c r="Z31" i="57"/>
  <c r="AA31" i="57"/>
  <c r="X33" i="57"/>
  <c r="Y33" i="57"/>
  <c r="Z33" i="57"/>
  <c r="X34" i="57"/>
  <c r="Y34" i="57"/>
  <c r="Z34" i="57"/>
  <c r="AA34" i="57"/>
  <c r="X35" i="57"/>
  <c r="Y35" i="57"/>
  <c r="Z35" i="57"/>
  <c r="AA35" i="57"/>
  <c r="X47" i="57"/>
  <c r="Y47" i="57"/>
  <c r="Z47" i="57"/>
  <c r="AA47" i="57"/>
  <c r="X48" i="57"/>
  <c r="Y48" i="57"/>
  <c r="Z48" i="57"/>
  <c r="AA48" i="57"/>
  <c r="X49" i="57"/>
  <c r="Y49" i="57"/>
  <c r="Z49" i="57"/>
  <c r="AA49" i="57"/>
  <c r="X50" i="57"/>
  <c r="Y50" i="57"/>
  <c r="Z50" i="57"/>
  <c r="AA50" i="57"/>
  <c r="X51" i="57"/>
  <c r="Y51" i="57"/>
  <c r="Z51" i="57"/>
  <c r="AA51" i="57"/>
  <c r="X52" i="57"/>
  <c r="Y52" i="57"/>
  <c r="Z52" i="57"/>
  <c r="AA52" i="57"/>
  <c r="X53" i="57"/>
  <c r="Y53" i="57"/>
  <c r="Z53" i="57"/>
  <c r="AA53" i="57"/>
  <c r="X54" i="57"/>
  <c r="Y54" i="57"/>
  <c r="Z54" i="57"/>
  <c r="AA54" i="57"/>
  <c r="X55" i="57"/>
  <c r="Y55" i="57"/>
  <c r="Z55" i="57"/>
  <c r="AA55" i="57"/>
  <c r="X56" i="57"/>
  <c r="Y56" i="57"/>
  <c r="Z56" i="57"/>
  <c r="AA56" i="57"/>
  <c r="X57" i="57"/>
  <c r="Y57" i="57"/>
  <c r="Z57" i="57"/>
  <c r="AA57" i="57"/>
  <c r="X58" i="57"/>
  <c r="Y58" i="57"/>
  <c r="Z58" i="57"/>
  <c r="AA58" i="57"/>
  <c r="X59" i="57"/>
  <c r="Y59" i="57"/>
  <c r="Z59" i="57"/>
  <c r="AA59" i="57"/>
  <c r="X60" i="57"/>
  <c r="Y60" i="57"/>
  <c r="Z60" i="57"/>
  <c r="AA60" i="57"/>
  <c r="X61" i="57"/>
  <c r="Y61" i="57"/>
  <c r="Z61" i="57"/>
  <c r="AA61" i="57"/>
  <c r="X62" i="57"/>
  <c r="Y62" i="57"/>
  <c r="Z62" i="57"/>
  <c r="AA62" i="57"/>
  <c r="X63" i="57"/>
  <c r="Y63" i="57"/>
  <c r="Z63" i="57"/>
  <c r="AA63" i="57"/>
  <c r="X64" i="57"/>
  <c r="Y64" i="57"/>
  <c r="Z64" i="57"/>
  <c r="AA64" i="57"/>
  <c r="X65" i="57"/>
  <c r="Y65" i="57"/>
  <c r="Z65" i="57"/>
  <c r="AA65" i="57"/>
  <c r="X66" i="57"/>
  <c r="Y66" i="57"/>
  <c r="Z66" i="57"/>
  <c r="AA66" i="57"/>
  <c r="X67" i="57"/>
  <c r="Y67" i="57"/>
  <c r="Z67" i="57"/>
  <c r="AA67" i="57"/>
  <c r="X68" i="57"/>
  <c r="Y68" i="57"/>
  <c r="Z68" i="57"/>
  <c r="AA68" i="57"/>
  <c r="X69" i="57"/>
  <c r="Y69" i="57"/>
  <c r="Z69" i="57"/>
  <c r="AA69" i="57"/>
  <c r="X70" i="57"/>
  <c r="Y70" i="57"/>
  <c r="Z70" i="57"/>
  <c r="AA70" i="57"/>
  <c r="Y71" i="57"/>
  <c r="Z71" i="57"/>
  <c r="AA71" i="57"/>
  <c r="AA25" i="57"/>
  <c r="Z25" i="57"/>
  <c r="Y25" i="57"/>
  <c r="X25" i="57"/>
  <c r="G15" i="57"/>
  <c r="F15" i="57"/>
  <c r="B16" i="102"/>
  <c r="F16" i="102" s="1"/>
  <c r="H15" i="92"/>
  <c r="S15" i="92" s="1"/>
  <c r="C23" i="14"/>
  <c r="E23" i="14"/>
  <c r="F23" i="14"/>
  <c r="R12" i="14" s="1"/>
  <c r="G23" i="14"/>
  <c r="H23" i="14"/>
  <c r="I23" i="14"/>
  <c r="T12" i="14" s="1"/>
  <c r="J23" i="14"/>
  <c r="K23" i="14"/>
  <c r="U12" i="14" s="1"/>
  <c r="L23" i="14"/>
  <c r="B23" i="14"/>
  <c r="J15" i="98"/>
  <c r="K17" i="98"/>
  <c r="L18" i="98"/>
  <c r="I14" i="98"/>
  <c r="CC37" i="98"/>
  <c r="CK41" i="98"/>
  <c r="AX43" i="98"/>
  <c r="AY43" i="98"/>
  <c r="AZ43" i="98"/>
  <c r="BA43" i="98"/>
  <c r="BB43" i="98"/>
  <c r="BC43" i="98"/>
  <c r="BD43" i="98"/>
  <c r="BE43" i="98"/>
  <c r="BF43" i="98"/>
  <c r="BG43" i="98"/>
  <c r="BH43" i="98"/>
  <c r="BI43" i="98"/>
  <c r="BJ43" i="98"/>
  <c r="BK43" i="98"/>
  <c r="BL43" i="98"/>
  <c r="AX44" i="98"/>
  <c r="AY44" i="98"/>
  <c r="AZ44" i="98"/>
  <c r="BA44" i="98"/>
  <c r="BB44" i="98"/>
  <c r="CG44" i="98" s="1"/>
  <c r="BC44" i="98"/>
  <c r="BD44" i="98"/>
  <c r="BE44" i="98"/>
  <c r="BF44" i="98"/>
  <c r="BG44" i="98"/>
  <c r="BH44" i="98"/>
  <c r="BI44" i="98"/>
  <c r="BJ44" i="98"/>
  <c r="CO44" i="98" s="1"/>
  <c r="BK44" i="98"/>
  <c r="BL44" i="98"/>
  <c r="CJ66" i="98"/>
  <c r="CK66" i="98"/>
  <c r="CJ74" i="98"/>
  <c r="CK74" i="98"/>
  <c r="CJ83" i="98"/>
  <c r="CK83" i="98"/>
  <c r="CB64" i="18"/>
  <c r="CC64" i="18"/>
  <c r="CF64" i="18"/>
  <c r="CL64" i="18"/>
  <c r="CJ64" i="18"/>
  <c r="CN64" i="18"/>
  <c r="CO64" i="18"/>
  <c r="CE65" i="18"/>
  <c r="CG65" i="18"/>
  <c r="CK65" i="18"/>
  <c r="CL65" i="18"/>
  <c r="CB66" i="18"/>
  <c r="CE66" i="18"/>
  <c r="CD66" i="18"/>
  <c r="CG66" i="18"/>
  <c r="CI66" i="18"/>
  <c r="CK66" i="18"/>
  <c r="CJ66" i="18"/>
  <c r="AV68" i="18"/>
  <c r="AW68" i="18"/>
  <c r="AX68" i="18"/>
  <c r="AY68" i="18"/>
  <c r="AZ68" i="18"/>
  <c r="BA68" i="18"/>
  <c r="BB68" i="18"/>
  <c r="BC68" i="18"/>
  <c r="BD68" i="18"/>
  <c r="BE68" i="18"/>
  <c r="BF68" i="18"/>
  <c r="BG68" i="18"/>
  <c r="BH68" i="18"/>
  <c r="BI68" i="18"/>
  <c r="BJ68" i="18"/>
  <c r="BK68" i="18"/>
  <c r="BL68" i="18"/>
  <c r="BM68" i="18"/>
  <c r="BN68" i="18"/>
  <c r="BO68" i="18"/>
  <c r="BP68" i="18"/>
  <c r="BQ68" i="18"/>
  <c r="BR68" i="18"/>
  <c r="BS68" i="18"/>
  <c r="BT68" i="18"/>
  <c r="BU68" i="18"/>
  <c r="BV68" i="18"/>
  <c r="BW68" i="18"/>
  <c r="BX68" i="18"/>
  <c r="BY68" i="18"/>
  <c r="AV69" i="18"/>
  <c r="AW69" i="18"/>
  <c r="AX69" i="18"/>
  <c r="AY69" i="18"/>
  <c r="AZ69" i="18"/>
  <c r="BA69" i="18"/>
  <c r="BB69" i="18"/>
  <c r="BC69" i="18"/>
  <c r="BD69" i="18"/>
  <c r="BE69" i="18"/>
  <c r="BF69" i="18"/>
  <c r="BG69" i="18"/>
  <c r="BH69" i="18"/>
  <c r="BI69" i="18"/>
  <c r="BJ69" i="18"/>
  <c r="BK69" i="18"/>
  <c r="BL69" i="18"/>
  <c r="BM69" i="18"/>
  <c r="BN69" i="18"/>
  <c r="BO69" i="18"/>
  <c r="BP69" i="18"/>
  <c r="BQ69" i="18"/>
  <c r="BR69" i="18"/>
  <c r="BS69" i="18"/>
  <c r="BT69" i="18"/>
  <c r="BU69" i="18"/>
  <c r="BV69" i="18"/>
  <c r="BW69" i="18"/>
  <c r="BX69" i="18"/>
  <c r="BY69" i="18"/>
  <c r="AV71" i="18"/>
  <c r="AW71" i="18"/>
  <c r="AX71" i="18"/>
  <c r="AY71" i="18"/>
  <c r="AZ71" i="18"/>
  <c r="BA71" i="18"/>
  <c r="BB71" i="18"/>
  <c r="BC71" i="18"/>
  <c r="BD71" i="18"/>
  <c r="BE71" i="18"/>
  <c r="BF71" i="18"/>
  <c r="BG71" i="18"/>
  <c r="BH71" i="18"/>
  <c r="BI71" i="18"/>
  <c r="BJ71" i="18"/>
  <c r="BK71" i="18"/>
  <c r="BL71" i="18"/>
  <c r="BM71" i="18"/>
  <c r="BN71" i="18"/>
  <c r="BO71" i="18"/>
  <c r="BP71" i="18"/>
  <c r="BQ71" i="18"/>
  <c r="CJ71" i="18" s="1"/>
  <c r="BR71" i="18"/>
  <c r="BS71" i="18"/>
  <c r="BT71" i="18"/>
  <c r="BU71" i="18"/>
  <c r="BV71" i="18"/>
  <c r="BW71" i="18"/>
  <c r="BX71" i="18"/>
  <c r="BY71" i="18"/>
  <c r="AV72" i="18"/>
  <c r="AW72" i="18"/>
  <c r="AX72" i="18"/>
  <c r="AY72" i="18"/>
  <c r="AZ72" i="18"/>
  <c r="BA72" i="18"/>
  <c r="BB72" i="18"/>
  <c r="BC72" i="18"/>
  <c r="BD72" i="18"/>
  <c r="BE72" i="18"/>
  <c r="BF72" i="18"/>
  <c r="BG72" i="18"/>
  <c r="BH72" i="18"/>
  <c r="BJ72" i="18"/>
  <c r="BK72" i="18"/>
  <c r="BM72" i="18"/>
  <c r="BN72" i="18"/>
  <c r="BO72" i="18"/>
  <c r="BP72" i="18"/>
  <c r="BQ72" i="18"/>
  <c r="BR72" i="18"/>
  <c r="BS72" i="18"/>
  <c r="BT72" i="18"/>
  <c r="BU72" i="18"/>
  <c r="BV72" i="18"/>
  <c r="BW72" i="18"/>
  <c r="BX72" i="18"/>
  <c r="BY72" i="18"/>
  <c r="AV73" i="18"/>
  <c r="AW73" i="18"/>
  <c r="AX73" i="18"/>
  <c r="AY73" i="18"/>
  <c r="AZ73" i="18"/>
  <c r="BA73" i="18"/>
  <c r="BB73" i="18"/>
  <c r="BC73" i="18"/>
  <c r="BD73" i="18"/>
  <c r="BE73" i="18"/>
  <c r="BF73" i="18"/>
  <c r="BG73" i="18"/>
  <c r="CF73" i="18" s="1"/>
  <c r="BH73" i="18"/>
  <c r="BI73" i="18"/>
  <c r="BJ73" i="18"/>
  <c r="BK73" i="18"/>
  <c r="BL73" i="18"/>
  <c r="BM73" i="18"/>
  <c r="BN73" i="18"/>
  <c r="BO73" i="18"/>
  <c r="BP73" i="18"/>
  <c r="BQ73" i="18"/>
  <c r="BR73" i="18"/>
  <c r="BS73" i="18"/>
  <c r="BT73" i="18"/>
  <c r="BU73" i="18"/>
  <c r="BV73" i="18"/>
  <c r="BW73" i="18"/>
  <c r="CM73" i="18" s="1"/>
  <c r="BX73" i="18"/>
  <c r="BY73" i="18"/>
  <c r="AV74" i="18"/>
  <c r="AW74" i="18"/>
  <c r="AX74" i="18"/>
  <c r="AY74" i="18"/>
  <c r="AZ74" i="18"/>
  <c r="BA74" i="18"/>
  <c r="BB74" i="18"/>
  <c r="BC74" i="18"/>
  <c r="BD74" i="18"/>
  <c r="BE74" i="18"/>
  <c r="BF74" i="18"/>
  <c r="BG74" i="18"/>
  <c r="BH74" i="18"/>
  <c r="BI74" i="18"/>
  <c r="BJ74" i="18"/>
  <c r="BK74" i="18"/>
  <c r="BL74" i="18"/>
  <c r="BM74" i="18"/>
  <c r="BN74" i="18"/>
  <c r="BO74" i="18"/>
  <c r="BP74" i="18"/>
  <c r="BQ74" i="18"/>
  <c r="BR74" i="18"/>
  <c r="BS74" i="18"/>
  <c r="BT74" i="18"/>
  <c r="BU74" i="18"/>
  <c r="BV74" i="18"/>
  <c r="BW74" i="18"/>
  <c r="BX74" i="18"/>
  <c r="BY74" i="18"/>
  <c r="CO74" i="18" s="1"/>
  <c r="AV75" i="18"/>
  <c r="AW75" i="18"/>
  <c r="AX75" i="18"/>
  <c r="AY75" i="18"/>
  <c r="AZ75" i="18"/>
  <c r="BA75" i="18"/>
  <c r="BB75" i="18"/>
  <c r="BC75" i="18"/>
  <c r="BD75" i="18"/>
  <c r="BE75" i="18"/>
  <c r="BF75" i="18"/>
  <c r="BG75" i="18"/>
  <c r="BH75" i="18"/>
  <c r="BI75" i="18"/>
  <c r="BJ75" i="18"/>
  <c r="BK75" i="18"/>
  <c r="BL75" i="18"/>
  <c r="BM75" i="18"/>
  <c r="BN75" i="18"/>
  <c r="BO75" i="18"/>
  <c r="BP75" i="18"/>
  <c r="BQ75" i="18"/>
  <c r="BR75" i="18"/>
  <c r="BS75" i="18"/>
  <c r="BT75" i="18"/>
  <c r="BU75" i="18"/>
  <c r="BV75" i="18"/>
  <c r="BW75" i="18"/>
  <c r="BX75" i="18"/>
  <c r="BY75" i="18"/>
  <c r="AV76" i="18"/>
  <c r="AW76" i="18"/>
  <c r="AX76" i="18"/>
  <c r="AY76" i="18"/>
  <c r="AZ76" i="18"/>
  <c r="BA76" i="18"/>
  <c r="BB76" i="18"/>
  <c r="BC76" i="18"/>
  <c r="BD76" i="18"/>
  <c r="BE76" i="18"/>
  <c r="BF76" i="18"/>
  <c r="BG76" i="18"/>
  <c r="BH76" i="18"/>
  <c r="BI76" i="18"/>
  <c r="BJ76" i="18"/>
  <c r="BK76" i="18"/>
  <c r="BL76" i="18"/>
  <c r="BM76" i="18"/>
  <c r="BN76" i="18"/>
  <c r="BO76" i="18"/>
  <c r="BP76" i="18"/>
  <c r="BQ76" i="18"/>
  <c r="BR76" i="18"/>
  <c r="BS76" i="18"/>
  <c r="BT76" i="18"/>
  <c r="BU76" i="18"/>
  <c r="BV76" i="18"/>
  <c r="BW76" i="18"/>
  <c r="BX76" i="18"/>
  <c r="BY76" i="18"/>
  <c r="AV77" i="18"/>
  <c r="AW77" i="18"/>
  <c r="AX77" i="18"/>
  <c r="AY77" i="18"/>
  <c r="AZ77" i="18"/>
  <c r="BA77" i="18"/>
  <c r="BB77" i="18"/>
  <c r="BC77" i="18"/>
  <c r="BD77" i="18"/>
  <c r="BE77" i="18"/>
  <c r="BF77" i="18"/>
  <c r="BG77" i="18"/>
  <c r="BH77" i="18"/>
  <c r="BI77" i="18"/>
  <c r="BJ77" i="18"/>
  <c r="BK77" i="18"/>
  <c r="BL77" i="18"/>
  <c r="BM77" i="18"/>
  <c r="BN77" i="18"/>
  <c r="BO77" i="18"/>
  <c r="BP77" i="18"/>
  <c r="BQ77" i="18"/>
  <c r="BR77" i="18"/>
  <c r="BS77" i="18"/>
  <c r="BT77" i="18"/>
  <c r="BU77" i="18"/>
  <c r="BV77" i="18"/>
  <c r="BW77" i="18"/>
  <c r="CM77" i="18" s="1"/>
  <c r="BX77" i="18"/>
  <c r="BY77" i="18"/>
  <c r="AV78" i="18"/>
  <c r="AW78" i="18"/>
  <c r="AX78" i="18"/>
  <c r="AY78" i="18"/>
  <c r="AZ78" i="18"/>
  <c r="BA78" i="18"/>
  <c r="BB78" i="18"/>
  <c r="BC78" i="18"/>
  <c r="BD78" i="18"/>
  <c r="BE78" i="18"/>
  <c r="BF78" i="18"/>
  <c r="BG78" i="18"/>
  <c r="BH78" i="18"/>
  <c r="BI78" i="18"/>
  <c r="BJ78" i="18"/>
  <c r="BK78" i="18"/>
  <c r="BL78" i="18"/>
  <c r="BM78" i="18"/>
  <c r="BN78" i="18"/>
  <c r="BO78" i="18"/>
  <c r="BP78" i="18"/>
  <c r="BQ78" i="18"/>
  <c r="BR78" i="18"/>
  <c r="BS78" i="18"/>
  <c r="BT78" i="18"/>
  <c r="BU78" i="18"/>
  <c r="BV78" i="18"/>
  <c r="BW78" i="18"/>
  <c r="BX78" i="18"/>
  <c r="BY78" i="18"/>
  <c r="CO78" i="18" s="1"/>
  <c r="AV79" i="18"/>
  <c r="AW79" i="18"/>
  <c r="AX79" i="18"/>
  <c r="AY79" i="18"/>
  <c r="AZ79" i="18"/>
  <c r="BA79" i="18"/>
  <c r="BB79" i="18"/>
  <c r="BC79" i="18"/>
  <c r="BD79" i="18"/>
  <c r="BE79" i="18"/>
  <c r="BF79" i="18"/>
  <c r="BG79" i="18"/>
  <c r="BH79" i="18"/>
  <c r="BI79" i="18"/>
  <c r="BJ79" i="18"/>
  <c r="BK79" i="18"/>
  <c r="BL79" i="18"/>
  <c r="BM79" i="18"/>
  <c r="BN79" i="18"/>
  <c r="BO79" i="18"/>
  <c r="BP79" i="18"/>
  <c r="BQ79" i="18"/>
  <c r="BR79" i="18"/>
  <c r="BS79" i="18"/>
  <c r="CL79" i="18" s="1"/>
  <c r="BT79" i="18"/>
  <c r="BU79" i="18"/>
  <c r="BV79" i="18"/>
  <c r="BW79" i="18"/>
  <c r="BX79" i="18"/>
  <c r="BY79" i="18"/>
  <c r="AV80" i="18"/>
  <c r="AW80" i="18"/>
  <c r="AX80" i="18"/>
  <c r="AY80" i="18"/>
  <c r="AZ80" i="18"/>
  <c r="BA80" i="18"/>
  <c r="BB80" i="18"/>
  <c r="BC80" i="18"/>
  <c r="BD80" i="18"/>
  <c r="BE80" i="18"/>
  <c r="BF80" i="18"/>
  <c r="BG80" i="18"/>
  <c r="BH80" i="18"/>
  <c r="BI80" i="18"/>
  <c r="BJ80" i="18"/>
  <c r="BK80" i="18"/>
  <c r="BL80" i="18"/>
  <c r="BM80" i="18"/>
  <c r="BN80" i="18"/>
  <c r="BO80" i="18"/>
  <c r="BP80" i="18"/>
  <c r="BQ80" i="18"/>
  <c r="BR80" i="18"/>
  <c r="BS80" i="18"/>
  <c r="BT80" i="18"/>
  <c r="BU80" i="18"/>
  <c r="BV80" i="18"/>
  <c r="BW80" i="18"/>
  <c r="BX80" i="18"/>
  <c r="BY80" i="18"/>
  <c r="AV81" i="18"/>
  <c r="AW81" i="18"/>
  <c r="AX81" i="18"/>
  <c r="AY81" i="18"/>
  <c r="AZ81" i="18"/>
  <c r="BA81" i="18"/>
  <c r="BB81" i="18"/>
  <c r="BC81" i="18"/>
  <c r="BD81" i="18"/>
  <c r="BE81" i="18"/>
  <c r="BF81" i="18"/>
  <c r="BG81" i="18"/>
  <c r="BH81" i="18"/>
  <c r="BI81" i="18"/>
  <c r="BJ81" i="18"/>
  <c r="BK81" i="18"/>
  <c r="BL81" i="18"/>
  <c r="BM81" i="18"/>
  <c r="BN81" i="18"/>
  <c r="BO81" i="18"/>
  <c r="BP81" i="18"/>
  <c r="BQ81" i="18"/>
  <c r="BR81" i="18"/>
  <c r="BS81" i="18"/>
  <c r="BT81" i="18"/>
  <c r="BU81" i="18"/>
  <c r="BV81" i="18"/>
  <c r="BW81" i="18"/>
  <c r="CM81" i="18" s="1"/>
  <c r="BX81" i="18"/>
  <c r="BY81" i="18"/>
  <c r="AV82" i="18"/>
  <c r="AW82" i="18"/>
  <c r="AX82" i="18"/>
  <c r="AY82" i="18"/>
  <c r="AZ82" i="18"/>
  <c r="BA82" i="18"/>
  <c r="CC82" i="18" s="1"/>
  <c r="BB82" i="18"/>
  <c r="BC82" i="18"/>
  <c r="BD82" i="18"/>
  <c r="BE82" i="18"/>
  <c r="BF82" i="18"/>
  <c r="BG82" i="18"/>
  <c r="BH82" i="18"/>
  <c r="BI82" i="18"/>
  <c r="BJ82" i="18"/>
  <c r="BK82" i="18"/>
  <c r="BL82" i="18"/>
  <c r="BM82" i="18"/>
  <c r="BN82" i="18"/>
  <c r="BO82" i="18"/>
  <c r="BP82" i="18"/>
  <c r="BQ82" i="18"/>
  <c r="BR82" i="18"/>
  <c r="BS82" i="18"/>
  <c r="BT82" i="18"/>
  <c r="BU82" i="18"/>
  <c r="BV82" i="18"/>
  <c r="BW82" i="18"/>
  <c r="BX82" i="18"/>
  <c r="BY82" i="18"/>
  <c r="CO82" i="18" s="1"/>
  <c r="AV83" i="18"/>
  <c r="AW83" i="18"/>
  <c r="AX83" i="18"/>
  <c r="AY83" i="18"/>
  <c r="AZ83" i="18"/>
  <c r="BA83" i="18"/>
  <c r="BB83" i="18"/>
  <c r="BC83" i="18"/>
  <c r="BD83" i="18"/>
  <c r="BE83" i="18"/>
  <c r="BF83" i="18"/>
  <c r="BG83" i="18"/>
  <c r="BH83" i="18"/>
  <c r="BI83" i="18"/>
  <c r="BJ83" i="18"/>
  <c r="BK83" i="18"/>
  <c r="BL83" i="18"/>
  <c r="BM83" i="18"/>
  <c r="BN83" i="18"/>
  <c r="BO83" i="18"/>
  <c r="BP83" i="18"/>
  <c r="BQ83" i="18"/>
  <c r="BR83" i="18"/>
  <c r="BS83" i="18"/>
  <c r="BT83" i="18"/>
  <c r="BU83" i="18"/>
  <c r="BV83" i="18"/>
  <c r="BW83" i="18"/>
  <c r="BX83" i="18"/>
  <c r="BY83" i="18"/>
  <c r="AV84" i="18"/>
  <c r="AW84" i="18"/>
  <c r="AX84" i="18"/>
  <c r="AY84" i="18"/>
  <c r="AZ84" i="18"/>
  <c r="BA84" i="18"/>
  <c r="BB84" i="18"/>
  <c r="BC84" i="18"/>
  <c r="BD84" i="18"/>
  <c r="BE84" i="18"/>
  <c r="BF84" i="18"/>
  <c r="BG84" i="18"/>
  <c r="BH84" i="18"/>
  <c r="BI84" i="18"/>
  <c r="BJ84" i="18"/>
  <c r="BK84" i="18"/>
  <c r="BL84" i="18"/>
  <c r="BM84" i="18"/>
  <c r="BN84" i="18"/>
  <c r="BO84" i="18"/>
  <c r="BP84" i="18"/>
  <c r="BQ84" i="18"/>
  <c r="BR84" i="18"/>
  <c r="BS84" i="18"/>
  <c r="BT84" i="18"/>
  <c r="BU84" i="18"/>
  <c r="BV84" i="18"/>
  <c r="BW84" i="18"/>
  <c r="BX84" i="18"/>
  <c r="BY84" i="18"/>
  <c r="AV85" i="18"/>
  <c r="AW85" i="18"/>
  <c r="AX85" i="18"/>
  <c r="AY85" i="18"/>
  <c r="AZ85" i="18"/>
  <c r="BA85" i="18"/>
  <c r="BB85" i="18"/>
  <c r="BC85" i="18"/>
  <c r="BD85" i="18"/>
  <c r="BE85" i="18"/>
  <c r="BF85" i="18"/>
  <c r="BG85" i="18"/>
  <c r="BH85" i="18"/>
  <c r="BI85" i="18"/>
  <c r="BJ85" i="18"/>
  <c r="BK85" i="18"/>
  <c r="BL85" i="18"/>
  <c r="BM85" i="18"/>
  <c r="BN85" i="18"/>
  <c r="BO85" i="18"/>
  <c r="BP85" i="18"/>
  <c r="BQ85" i="18"/>
  <c r="BR85" i="18"/>
  <c r="BS85" i="18"/>
  <c r="BT85" i="18"/>
  <c r="BU85" i="18"/>
  <c r="BV85" i="18"/>
  <c r="BW85" i="18"/>
  <c r="CM85" i="18" s="1"/>
  <c r="BX85" i="18"/>
  <c r="BY85" i="18"/>
  <c r="AV86" i="18"/>
  <c r="AW86" i="18"/>
  <c r="AX86" i="18"/>
  <c r="AY86" i="18"/>
  <c r="AZ86" i="18"/>
  <c r="BA86" i="18"/>
  <c r="BB86" i="18"/>
  <c r="BC86" i="18"/>
  <c r="BD86" i="18"/>
  <c r="BE86" i="18"/>
  <c r="BF86" i="18"/>
  <c r="BG86" i="18"/>
  <c r="BH86" i="18"/>
  <c r="BI86" i="18"/>
  <c r="BJ86" i="18"/>
  <c r="BK86" i="18"/>
  <c r="BL86" i="18"/>
  <c r="BM86" i="18"/>
  <c r="BN86" i="18"/>
  <c r="BO86" i="18"/>
  <c r="BP86" i="18"/>
  <c r="BQ86" i="18"/>
  <c r="BR86" i="18"/>
  <c r="BS86" i="18"/>
  <c r="BT86" i="18"/>
  <c r="BU86" i="18"/>
  <c r="BV86" i="18"/>
  <c r="BW86" i="18"/>
  <c r="BX86" i="18"/>
  <c r="BY86" i="18"/>
  <c r="CO86" i="18" s="1"/>
  <c r="AV87" i="18"/>
  <c r="AW87" i="18"/>
  <c r="AX87" i="18"/>
  <c r="AY87" i="18"/>
  <c r="AZ87" i="18"/>
  <c r="BA87" i="18"/>
  <c r="BB87" i="18"/>
  <c r="BC87" i="18"/>
  <c r="BD87" i="18"/>
  <c r="BE87" i="18"/>
  <c r="BF87" i="18"/>
  <c r="BG87" i="18"/>
  <c r="BH87" i="18"/>
  <c r="BI87" i="18"/>
  <c r="BJ87" i="18"/>
  <c r="BK87" i="18"/>
  <c r="BL87" i="18"/>
  <c r="BM87" i="18"/>
  <c r="BN87" i="18"/>
  <c r="BO87" i="18"/>
  <c r="BP87" i="18"/>
  <c r="BQ87" i="18"/>
  <c r="BR87" i="18"/>
  <c r="BS87" i="18"/>
  <c r="BT87" i="18"/>
  <c r="BU87" i="18"/>
  <c r="BV87" i="18"/>
  <c r="BW87" i="18"/>
  <c r="BX87" i="18"/>
  <c r="BY87" i="18"/>
  <c r="AV88" i="18"/>
  <c r="AW88" i="18"/>
  <c r="AX88" i="18"/>
  <c r="AY88" i="18"/>
  <c r="AZ88" i="18"/>
  <c r="BA88" i="18"/>
  <c r="BB88" i="18"/>
  <c r="BC88" i="18"/>
  <c r="BD88" i="18"/>
  <c r="BE88" i="18"/>
  <c r="CD88" i="18" s="1"/>
  <c r="BF88" i="18"/>
  <c r="BG88" i="18"/>
  <c r="BH88" i="18"/>
  <c r="BI88" i="18"/>
  <c r="BJ88" i="18"/>
  <c r="BK88" i="18"/>
  <c r="BL88" i="18"/>
  <c r="BM88" i="18"/>
  <c r="BN88" i="18"/>
  <c r="BO88" i="18"/>
  <c r="BP88" i="18"/>
  <c r="BQ88" i="18"/>
  <c r="BR88" i="18"/>
  <c r="BS88" i="18"/>
  <c r="BT88" i="18"/>
  <c r="BU88" i="18"/>
  <c r="BV88" i="18"/>
  <c r="BW88" i="18"/>
  <c r="BX88" i="18"/>
  <c r="BY88" i="18"/>
  <c r="CK63" i="18"/>
  <c r="CJ63" i="18"/>
  <c r="CE63" i="18"/>
  <c r="CC63" i="18"/>
  <c r="CO66" i="18"/>
  <c r="CL66" i="18"/>
  <c r="CH66" i="18"/>
  <c r="CC66" i="18"/>
  <c r="CM65" i="18"/>
  <c r="CJ65" i="18"/>
  <c r="CH65" i="18"/>
  <c r="CF65" i="18"/>
  <c r="CA65" i="18"/>
  <c r="CM64" i="18"/>
  <c r="CK64" i="18"/>
  <c r="CI64" i="18"/>
  <c r="CL63" i="18"/>
  <c r="CI63" i="18"/>
  <c r="CH63" i="18"/>
  <c r="CF63" i="18"/>
  <c r="CD63" i="18"/>
  <c r="CB63" i="18"/>
  <c r="AC14" i="83"/>
  <c r="AB14" i="83"/>
  <c r="AA14" i="83"/>
  <c r="Z14" i="83"/>
  <c r="Y14" i="83"/>
  <c r="X14" i="83"/>
  <c r="W14" i="83"/>
  <c r="V14" i="83"/>
  <c r="U14" i="83"/>
  <c r="T14" i="83"/>
  <c r="AC13" i="83"/>
  <c r="AB13" i="83"/>
  <c r="AA13" i="83"/>
  <c r="Z13" i="83"/>
  <c r="Y13" i="83"/>
  <c r="X13" i="83"/>
  <c r="W13" i="83"/>
  <c r="V13" i="83"/>
  <c r="U13" i="83"/>
  <c r="T13" i="83"/>
  <c r="AC12" i="83"/>
  <c r="AB12" i="83"/>
  <c r="AA12" i="83"/>
  <c r="Z12" i="83"/>
  <c r="Y12" i="83"/>
  <c r="X12" i="83"/>
  <c r="W12" i="83"/>
  <c r="V12" i="83"/>
  <c r="U12" i="83"/>
  <c r="T13" i="78"/>
  <c r="U13" i="78"/>
  <c r="V13" i="78"/>
  <c r="W13" i="78"/>
  <c r="X13" i="78"/>
  <c r="Y13" i="78"/>
  <c r="Z13" i="78"/>
  <c r="AA13" i="78"/>
  <c r="AB13" i="78"/>
  <c r="AC13" i="78"/>
  <c r="T14" i="78"/>
  <c r="U14" i="78"/>
  <c r="V14" i="78"/>
  <c r="W14" i="78"/>
  <c r="X14" i="78"/>
  <c r="Y14" i="78"/>
  <c r="Z14" i="78"/>
  <c r="AA14" i="78"/>
  <c r="AB14" i="78"/>
  <c r="AC14" i="78"/>
  <c r="AC12" i="78"/>
  <c r="AB12" i="78"/>
  <c r="AA12" i="78"/>
  <c r="Z12" i="78"/>
  <c r="Y12" i="78"/>
  <c r="X12" i="78"/>
  <c r="W12" i="78"/>
  <c r="V12" i="78"/>
  <c r="U12" i="78"/>
  <c r="T13" i="18"/>
  <c r="U13" i="18"/>
  <c r="V13" i="18"/>
  <c r="W13" i="18"/>
  <c r="X13" i="18"/>
  <c r="Y13" i="18"/>
  <c r="Z13" i="18"/>
  <c r="AA13" i="18"/>
  <c r="AB13" i="18"/>
  <c r="AC13" i="18"/>
  <c r="T14" i="18"/>
  <c r="U14" i="18"/>
  <c r="V14" i="18"/>
  <c r="W14" i="18"/>
  <c r="X14" i="18"/>
  <c r="Y14" i="18"/>
  <c r="AA14" i="18"/>
  <c r="AB14" i="18"/>
  <c r="AC14" i="18"/>
  <c r="AC12" i="18"/>
  <c r="AB12" i="18"/>
  <c r="AA12" i="18"/>
  <c r="Z12" i="18"/>
  <c r="Y12" i="18"/>
  <c r="X12" i="18"/>
  <c r="W12" i="18"/>
  <c r="V12" i="18"/>
  <c r="U12" i="18"/>
  <c r="T12" i="18"/>
  <c r="AM25" i="13"/>
  <c r="AL27" i="13"/>
  <c r="AD29" i="13"/>
  <c r="AE29" i="13"/>
  <c r="AF29" i="13"/>
  <c r="AC30" i="13"/>
  <c r="AD30" i="13"/>
  <c r="AE30" i="13"/>
  <c r="AF30" i="13"/>
  <c r="AC32" i="13"/>
  <c r="AD32" i="13"/>
  <c r="AE32" i="13"/>
  <c r="AF32" i="13"/>
  <c r="AC33" i="13"/>
  <c r="AD33" i="13"/>
  <c r="AE33" i="13"/>
  <c r="AF33" i="13"/>
  <c r="AC34" i="13"/>
  <c r="AD34" i="13"/>
  <c r="AE34" i="13"/>
  <c r="AF34" i="13"/>
  <c r="AC45" i="13"/>
  <c r="AD45" i="13"/>
  <c r="AE45" i="13"/>
  <c r="AF45" i="13"/>
  <c r="AC46" i="13"/>
  <c r="AD46" i="13"/>
  <c r="AE46" i="13"/>
  <c r="AF46" i="13"/>
  <c r="AC47" i="13"/>
  <c r="AD47" i="13"/>
  <c r="AE47" i="13"/>
  <c r="AF47" i="13"/>
  <c r="AC48" i="13"/>
  <c r="AD48" i="13"/>
  <c r="AE48" i="13"/>
  <c r="AF48" i="13"/>
  <c r="AC49" i="13"/>
  <c r="AD49" i="13"/>
  <c r="AE49" i="13"/>
  <c r="AF49" i="13"/>
  <c r="AC50" i="13"/>
  <c r="AD50" i="13"/>
  <c r="AE50" i="13"/>
  <c r="AF50" i="13"/>
  <c r="AC51" i="13"/>
  <c r="AD51" i="13"/>
  <c r="AE51" i="13"/>
  <c r="AF51" i="13"/>
  <c r="AC52" i="13"/>
  <c r="AD52" i="13"/>
  <c r="AE52" i="13"/>
  <c r="AF52" i="13"/>
  <c r="AC53" i="13"/>
  <c r="AD53" i="13"/>
  <c r="AE53" i="13"/>
  <c r="AF53" i="13"/>
  <c r="AC54" i="13"/>
  <c r="AD54" i="13"/>
  <c r="AE54" i="13"/>
  <c r="AF54" i="13"/>
  <c r="AC55" i="13"/>
  <c r="AD55" i="13"/>
  <c r="AE55" i="13"/>
  <c r="AF55" i="13"/>
  <c r="AC56" i="13"/>
  <c r="AD56" i="13"/>
  <c r="AE56" i="13"/>
  <c r="AF56" i="13"/>
  <c r="AC57" i="13"/>
  <c r="AD57" i="13"/>
  <c r="AE57" i="13"/>
  <c r="AF57" i="13"/>
  <c r="AC58" i="13"/>
  <c r="AD58" i="13"/>
  <c r="AE58" i="13"/>
  <c r="AF58" i="13"/>
  <c r="AC59" i="13"/>
  <c r="AD59" i="13"/>
  <c r="AE59" i="13"/>
  <c r="AF59" i="13"/>
  <c r="AC60" i="13"/>
  <c r="AD60" i="13"/>
  <c r="AE60" i="13"/>
  <c r="AF60" i="13"/>
  <c r="AC61" i="13"/>
  <c r="AD61" i="13"/>
  <c r="AE61" i="13"/>
  <c r="AF61" i="13"/>
  <c r="AC62" i="13"/>
  <c r="AD62" i="13"/>
  <c r="AE62" i="13"/>
  <c r="AF62" i="13"/>
  <c r="AC64" i="13"/>
  <c r="AD64" i="13"/>
  <c r="AE64" i="13"/>
  <c r="AF64" i="13"/>
  <c r="AC65" i="13"/>
  <c r="AD65" i="13"/>
  <c r="AE65" i="13"/>
  <c r="AF65" i="13"/>
  <c r="AC66" i="13"/>
  <c r="AD66" i="13"/>
  <c r="AE66" i="13"/>
  <c r="AF66" i="13"/>
  <c r="AC67" i="13"/>
  <c r="AD67" i="13"/>
  <c r="AE67" i="13"/>
  <c r="AF67" i="13"/>
  <c r="AC68" i="13"/>
  <c r="AD68" i="13"/>
  <c r="AE68" i="13"/>
  <c r="AF68" i="13"/>
  <c r="AC69" i="13"/>
  <c r="AD69" i="13"/>
  <c r="AE69" i="13"/>
  <c r="AF69" i="13"/>
  <c r="AL23" i="13"/>
  <c r="AA25" i="118"/>
  <c r="AB25" i="118"/>
  <c r="AC25" i="118"/>
  <c r="AD25" i="118"/>
  <c r="AE25" i="118"/>
  <c r="AF25" i="118"/>
  <c r="AA26" i="118"/>
  <c r="AB26" i="118"/>
  <c r="AC26" i="118"/>
  <c r="AD26" i="118"/>
  <c r="AE26" i="118"/>
  <c r="AF26" i="118"/>
  <c r="AA27" i="118"/>
  <c r="AB27" i="118"/>
  <c r="AC27" i="118"/>
  <c r="AD27" i="118"/>
  <c r="AE27" i="118"/>
  <c r="AF27" i="118"/>
  <c r="AA29" i="118"/>
  <c r="AB29" i="118"/>
  <c r="AC29" i="118"/>
  <c r="AD29" i="118"/>
  <c r="AE29" i="118"/>
  <c r="AF29" i="118"/>
  <c r="AA30" i="118"/>
  <c r="AB30" i="118"/>
  <c r="AC30" i="118"/>
  <c r="AD30" i="118"/>
  <c r="AE30" i="118"/>
  <c r="AF30" i="118"/>
  <c r="AA32" i="118"/>
  <c r="AB32" i="118"/>
  <c r="AC32" i="118"/>
  <c r="AD32" i="118"/>
  <c r="AE32" i="118"/>
  <c r="AF32" i="118"/>
  <c r="AA33" i="118"/>
  <c r="AB33" i="118"/>
  <c r="AC33" i="118"/>
  <c r="AD33" i="118"/>
  <c r="AE33" i="118"/>
  <c r="AF33" i="118"/>
  <c r="AA34" i="118"/>
  <c r="AB34" i="118"/>
  <c r="AC34" i="118"/>
  <c r="AD34" i="118"/>
  <c r="AE34" i="118"/>
  <c r="AF34" i="118"/>
  <c r="AA36" i="118"/>
  <c r="AB36" i="118"/>
  <c r="AC36" i="118"/>
  <c r="AD36" i="118"/>
  <c r="AE36" i="118"/>
  <c r="AF36" i="118"/>
  <c r="AA37" i="118"/>
  <c r="AB37" i="118"/>
  <c r="AC37" i="118"/>
  <c r="AD37" i="118"/>
  <c r="AE37" i="118"/>
  <c r="AF37" i="118"/>
  <c r="AA38" i="118"/>
  <c r="AB38" i="118"/>
  <c r="AC38" i="118"/>
  <c r="AD38" i="118"/>
  <c r="AE38" i="118"/>
  <c r="AF38" i="118"/>
  <c r="AA39" i="118"/>
  <c r="AB39" i="118"/>
  <c r="AC39" i="118"/>
  <c r="AD39" i="118"/>
  <c r="AE39" i="118"/>
  <c r="AF39" i="118"/>
  <c r="AA40" i="118"/>
  <c r="AB40" i="118"/>
  <c r="AC40" i="118"/>
  <c r="AD40" i="118"/>
  <c r="AE40" i="118"/>
  <c r="AF40" i="118"/>
  <c r="AA41" i="118"/>
  <c r="AB41" i="118"/>
  <c r="AC41" i="118"/>
  <c r="AD41" i="118"/>
  <c r="AE41" i="118"/>
  <c r="AF41" i="118"/>
  <c r="AA42" i="118"/>
  <c r="AB42" i="118"/>
  <c r="AC42" i="118"/>
  <c r="AD42" i="118"/>
  <c r="AE42" i="118"/>
  <c r="AF42" i="118"/>
  <c r="AA43" i="118"/>
  <c r="AB43" i="118"/>
  <c r="AC43" i="118"/>
  <c r="AD43" i="118"/>
  <c r="AE43" i="118"/>
  <c r="AF43" i="118"/>
  <c r="AA44" i="118"/>
  <c r="AB44" i="118"/>
  <c r="AC44" i="118"/>
  <c r="AD44" i="118"/>
  <c r="AE44" i="118"/>
  <c r="AF44" i="118"/>
  <c r="AA45" i="118"/>
  <c r="AB45" i="118"/>
  <c r="AC45" i="118"/>
  <c r="AD45" i="118"/>
  <c r="AE45" i="118"/>
  <c r="AF45" i="118"/>
  <c r="AA47" i="118"/>
  <c r="AB47" i="118"/>
  <c r="AC47" i="118"/>
  <c r="AD47" i="118"/>
  <c r="AE47" i="118"/>
  <c r="AF47" i="118"/>
  <c r="AA48" i="118"/>
  <c r="AB48" i="118"/>
  <c r="AC48" i="118"/>
  <c r="AD48" i="118"/>
  <c r="AE48" i="118"/>
  <c r="AF48" i="118"/>
  <c r="AA49" i="118"/>
  <c r="AB49" i="118"/>
  <c r="AC49" i="118"/>
  <c r="AD49" i="118"/>
  <c r="AE49" i="118"/>
  <c r="AF49" i="118"/>
  <c r="AA50" i="118"/>
  <c r="AB50" i="118"/>
  <c r="AC50" i="118"/>
  <c r="AD50" i="118"/>
  <c r="AE50" i="118"/>
  <c r="AF50" i="118"/>
  <c r="AA51" i="118"/>
  <c r="AB51" i="118"/>
  <c r="AC51" i="118"/>
  <c r="AD51" i="118"/>
  <c r="AE51" i="118"/>
  <c r="AF51" i="118"/>
  <c r="AA62" i="118"/>
  <c r="AB62" i="118"/>
  <c r="AC62" i="118"/>
  <c r="AD62" i="118"/>
  <c r="AE62" i="118"/>
  <c r="AF62" i="118"/>
  <c r="AA63" i="118"/>
  <c r="AB63" i="118"/>
  <c r="AC63" i="118"/>
  <c r="AD63" i="118"/>
  <c r="AE63" i="118"/>
  <c r="AF63" i="118"/>
  <c r="AA64" i="118"/>
  <c r="AB64" i="118"/>
  <c r="AC64" i="118"/>
  <c r="AD64" i="118"/>
  <c r="AK64" i="118" s="1"/>
  <c r="AE64" i="118"/>
  <c r="AF64" i="118"/>
  <c r="AA65" i="118"/>
  <c r="AB65" i="118"/>
  <c r="AC65" i="118"/>
  <c r="AD65" i="118"/>
  <c r="AE65" i="118"/>
  <c r="AF65" i="118"/>
  <c r="AA66" i="118"/>
  <c r="AB66" i="118"/>
  <c r="AC66" i="118"/>
  <c r="AD66" i="118"/>
  <c r="AE66" i="118"/>
  <c r="AF66" i="118"/>
  <c r="AA67" i="118"/>
  <c r="AB67" i="118"/>
  <c r="AC67" i="118"/>
  <c r="AD67" i="118"/>
  <c r="AE67" i="118"/>
  <c r="AF67" i="118"/>
  <c r="AB68" i="118"/>
  <c r="AC68" i="118"/>
  <c r="AM68" i="118" s="1"/>
  <c r="AD68" i="118"/>
  <c r="AK68" i="118" s="1"/>
  <c r="AE68" i="118"/>
  <c r="AL68" i="118" s="1"/>
  <c r="AA69" i="118"/>
  <c r="AB69" i="118"/>
  <c r="AC69" i="118"/>
  <c r="AD69" i="118"/>
  <c r="AE69" i="118"/>
  <c r="AF69" i="118"/>
  <c r="AA70" i="118"/>
  <c r="AB70" i="118"/>
  <c r="AC70" i="118"/>
  <c r="AD70" i="118"/>
  <c r="AE70" i="118"/>
  <c r="AF70" i="118"/>
  <c r="AA71" i="118"/>
  <c r="AB71" i="118"/>
  <c r="AC71" i="118"/>
  <c r="AD71" i="118"/>
  <c r="AK71" i="118" s="1"/>
  <c r="AE71" i="118"/>
  <c r="AF71" i="118"/>
  <c r="AA72" i="118"/>
  <c r="AB72" i="118"/>
  <c r="AC72" i="118"/>
  <c r="AD72" i="118"/>
  <c r="AE72" i="118"/>
  <c r="AF72" i="118"/>
  <c r="AM72" i="118" s="1"/>
  <c r="AA73" i="118"/>
  <c r="AB73" i="118"/>
  <c r="AC73" i="118"/>
  <c r="AD73" i="118"/>
  <c r="AE73" i="118"/>
  <c r="AF73" i="118"/>
  <c r="AA74" i="118"/>
  <c r="AB74" i="118"/>
  <c r="AC74" i="118"/>
  <c r="AD74" i="118"/>
  <c r="AE74" i="118"/>
  <c r="AF74" i="118"/>
  <c r="AA75" i="118"/>
  <c r="AB75" i="118"/>
  <c r="AC75" i="118"/>
  <c r="AD75" i="118"/>
  <c r="AK75" i="118" s="1"/>
  <c r="AE75" i="118"/>
  <c r="AF75" i="118"/>
  <c r="AA76" i="118"/>
  <c r="AB76" i="118"/>
  <c r="AC76" i="118"/>
  <c r="AD76" i="118"/>
  <c r="AE76" i="118"/>
  <c r="AF76" i="118"/>
  <c r="AM76" i="118" s="1"/>
  <c r="AA77" i="118"/>
  <c r="AB77" i="118"/>
  <c r="AC77" i="118"/>
  <c r="AD77" i="118"/>
  <c r="AE77" i="118"/>
  <c r="AF77" i="118"/>
  <c r="AA78" i="118"/>
  <c r="AB78" i="118"/>
  <c r="AC78" i="118"/>
  <c r="AD78" i="118"/>
  <c r="AE78" i="118"/>
  <c r="AF78" i="118"/>
  <c r="AA79" i="118"/>
  <c r="AB79" i="118"/>
  <c r="AC79" i="118"/>
  <c r="AD79" i="118"/>
  <c r="AK79" i="118" s="1"/>
  <c r="AE79" i="118"/>
  <c r="AF79" i="118"/>
  <c r="AA80" i="118"/>
  <c r="AB80" i="118"/>
  <c r="AC80" i="118"/>
  <c r="AD80" i="118"/>
  <c r="AE80" i="118"/>
  <c r="AF80" i="118"/>
  <c r="AM80" i="118" s="1"/>
  <c r="AA81" i="118"/>
  <c r="AB81" i="118"/>
  <c r="AC81" i="118"/>
  <c r="AD81" i="118"/>
  <c r="AE81" i="118"/>
  <c r="AF81" i="118"/>
  <c r="AA82" i="118"/>
  <c r="AB82" i="118"/>
  <c r="AC82" i="118"/>
  <c r="AD82" i="118"/>
  <c r="AE82" i="118"/>
  <c r="AF82" i="118"/>
  <c r="AA83" i="118"/>
  <c r="AB83" i="118"/>
  <c r="AC83" i="118"/>
  <c r="AD83" i="118"/>
  <c r="AK83" i="118" s="1"/>
  <c r="AE83" i="118"/>
  <c r="AF83" i="118"/>
  <c r="AE24" i="118"/>
  <c r="AF24" i="118"/>
  <c r="AD24" i="118"/>
  <c r="AK24" i="118" s="1"/>
  <c r="AC24" i="118"/>
  <c r="AB24" i="118"/>
  <c r="AP32" i="92"/>
  <c r="AP26" i="92"/>
  <c r="AQ26" i="92"/>
  <c r="AR26" i="92"/>
  <c r="AT26" i="92"/>
  <c r="AU26" i="92"/>
  <c r="AP27" i="92"/>
  <c r="AQ27" i="92"/>
  <c r="AR27" i="92"/>
  <c r="AS27" i="92"/>
  <c r="AT27" i="92"/>
  <c r="AU27" i="92"/>
  <c r="AP28" i="92"/>
  <c r="AQ28" i="92"/>
  <c r="AR28" i="92"/>
  <c r="AS28" i="92"/>
  <c r="AT28" i="92"/>
  <c r="AU28" i="92"/>
  <c r="AP29" i="92"/>
  <c r="AQ29" i="92"/>
  <c r="AR29" i="92"/>
  <c r="AS29" i="92"/>
  <c r="AT29" i="92"/>
  <c r="AU29" i="92"/>
  <c r="AQ31" i="92"/>
  <c r="AR31" i="92"/>
  <c r="AS31" i="92"/>
  <c r="BC31" i="92" s="1"/>
  <c r="AT31" i="92"/>
  <c r="AU31" i="92"/>
  <c r="AQ32" i="92"/>
  <c r="AR32" i="92"/>
  <c r="AS32" i="92"/>
  <c r="AT32" i="92"/>
  <c r="AU32" i="92"/>
  <c r="AP34" i="92"/>
  <c r="AQ34" i="92"/>
  <c r="AR34" i="92"/>
  <c r="AS34" i="92"/>
  <c r="AT34" i="92"/>
  <c r="AU34" i="92"/>
  <c r="AP35" i="92"/>
  <c r="AQ35" i="92"/>
  <c r="AR35" i="92"/>
  <c r="AS35" i="92"/>
  <c r="AT35" i="92"/>
  <c r="AU35" i="92"/>
  <c r="AP36" i="92"/>
  <c r="AQ36" i="92"/>
  <c r="AR36" i="92"/>
  <c r="AS36" i="92"/>
  <c r="AT36" i="92"/>
  <c r="AU36" i="92"/>
  <c r="AP60" i="92"/>
  <c r="AQ60" i="92"/>
  <c r="AR60" i="92"/>
  <c r="AS60" i="92"/>
  <c r="AT60" i="92"/>
  <c r="AU60" i="92"/>
  <c r="AP61" i="92"/>
  <c r="AQ61" i="92"/>
  <c r="AR61" i="92"/>
  <c r="AS61" i="92"/>
  <c r="AT61" i="92"/>
  <c r="AU61" i="92"/>
  <c r="AP62" i="92"/>
  <c r="AQ62" i="92"/>
  <c r="AR62" i="92"/>
  <c r="AS62" i="92"/>
  <c r="AT62" i="92"/>
  <c r="AU62" i="92"/>
  <c r="AP63" i="92"/>
  <c r="AQ63" i="92"/>
  <c r="AR63" i="92"/>
  <c r="AS63" i="92"/>
  <c r="AT63" i="92"/>
  <c r="AU63" i="92"/>
  <c r="AP64" i="92"/>
  <c r="AQ64" i="92"/>
  <c r="AR64" i="92"/>
  <c r="AS64" i="92"/>
  <c r="AT64" i="92"/>
  <c r="AU64" i="92"/>
  <c r="AP66" i="92"/>
  <c r="AQ66" i="92"/>
  <c r="AR66" i="92"/>
  <c r="AS66" i="92"/>
  <c r="AT66" i="92"/>
  <c r="AU66" i="92"/>
  <c r="AP67" i="92"/>
  <c r="AQ67" i="92"/>
  <c r="AR67" i="92"/>
  <c r="AS67" i="92"/>
  <c r="AT67" i="92"/>
  <c r="AU67" i="92"/>
  <c r="AP68" i="92"/>
  <c r="AQ68" i="92"/>
  <c r="AR68" i="92"/>
  <c r="AS68" i="92"/>
  <c r="AT68" i="92"/>
  <c r="AU68" i="92"/>
  <c r="AP69" i="92"/>
  <c r="AQ69" i="92"/>
  <c r="AR69" i="92"/>
  <c r="AS69" i="92"/>
  <c r="AT69" i="92"/>
  <c r="AU69" i="92"/>
  <c r="AP70" i="92"/>
  <c r="AQ70" i="92"/>
  <c r="AR70" i="92"/>
  <c r="AS70" i="92"/>
  <c r="AT70" i="92"/>
  <c r="AU70" i="92"/>
  <c r="AP71" i="92"/>
  <c r="AQ71" i="92"/>
  <c r="AR71" i="92"/>
  <c r="AS71" i="92"/>
  <c r="AT71" i="92"/>
  <c r="AU71" i="92"/>
  <c r="AP72" i="92"/>
  <c r="AQ72" i="92"/>
  <c r="AR72" i="92"/>
  <c r="AS72" i="92"/>
  <c r="AT72" i="92"/>
  <c r="AU72" i="92"/>
  <c r="AT25" i="92"/>
  <c r="AU25" i="92"/>
  <c r="AS25" i="92"/>
  <c r="AQ25" i="92"/>
  <c r="AP25" i="92"/>
  <c r="EP35" i="14"/>
  <c r="AM24" i="13"/>
  <c r="AL25" i="13"/>
  <c r="AM26" i="13"/>
  <c r="FA34" i="14"/>
  <c r="FB34" i="14"/>
  <c r="FC34" i="14"/>
  <c r="FD34" i="14"/>
  <c r="FE34" i="14"/>
  <c r="FF34" i="14"/>
  <c r="FG34" i="14"/>
  <c r="FH34" i="14"/>
  <c r="FI34" i="14"/>
  <c r="FJ34" i="14"/>
  <c r="FK34" i="14"/>
  <c r="FA35" i="14"/>
  <c r="FB35" i="14"/>
  <c r="FC35" i="14"/>
  <c r="FD35" i="14"/>
  <c r="FE35" i="14"/>
  <c r="FF35" i="14"/>
  <c r="FG35" i="14"/>
  <c r="FH35" i="14"/>
  <c r="FI35" i="14"/>
  <c r="FJ35" i="14"/>
  <c r="FK35" i="14"/>
  <c r="FA36" i="14"/>
  <c r="FB36" i="14"/>
  <c r="FC36" i="14"/>
  <c r="FD36" i="14"/>
  <c r="FE36" i="14"/>
  <c r="FF36" i="14"/>
  <c r="FG36" i="14"/>
  <c r="FH36" i="14"/>
  <c r="FI36" i="14"/>
  <c r="FJ36" i="14"/>
  <c r="FK36" i="14"/>
  <c r="FA37" i="14"/>
  <c r="FB37" i="14"/>
  <c r="FC37" i="14"/>
  <c r="FD37" i="14"/>
  <c r="FE37" i="14"/>
  <c r="FF37" i="14"/>
  <c r="FG37" i="14"/>
  <c r="FH37" i="14"/>
  <c r="FI37" i="14"/>
  <c r="FJ37" i="14"/>
  <c r="FK37" i="14"/>
  <c r="FA39" i="14"/>
  <c r="FB39" i="14"/>
  <c r="FC39" i="14"/>
  <c r="FD39" i="14"/>
  <c r="FE39" i="14"/>
  <c r="FF39" i="14"/>
  <c r="FG39" i="14"/>
  <c r="FH39" i="14"/>
  <c r="FI39" i="14"/>
  <c r="FJ39" i="14"/>
  <c r="FK39" i="14"/>
  <c r="FA40" i="14"/>
  <c r="FB40" i="14"/>
  <c r="FC40" i="14"/>
  <c r="FD40" i="14"/>
  <c r="FE40" i="14"/>
  <c r="FF40" i="14"/>
  <c r="FG40" i="14"/>
  <c r="FH40" i="14"/>
  <c r="FI40" i="14"/>
  <c r="FJ40" i="14"/>
  <c r="FK40" i="14"/>
  <c r="FA42" i="14"/>
  <c r="FB42" i="14"/>
  <c r="FC42" i="14"/>
  <c r="FD42" i="14"/>
  <c r="FE42" i="14"/>
  <c r="FF42" i="14"/>
  <c r="FG42" i="14"/>
  <c r="FH42" i="14"/>
  <c r="FI42" i="14"/>
  <c r="FJ42" i="14"/>
  <c r="FK42" i="14"/>
  <c r="FA43" i="14"/>
  <c r="FB43" i="14"/>
  <c r="FC43" i="14"/>
  <c r="FD43" i="14"/>
  <c r="FE43" i="14"/>
  <c r="FF43" i="14"/>
  <c r="FG43" i="14"/>
  <c r="FH43" i="14"/>
  <c r="FI43" i="14"/>
  <c r="FJ43" i="14"/>
  <c r="FK43" i="14"/>
  <c r="FA44" i="14"/>
  <c r="FB44" i="14"/>
  <c r="FC44" i="14"/>
  <c r="FD44" i="14"/>
  <c r="FE44" i="14"/>
  <c r="FF44" i="14"/>
  <c r="FG44" i="14"/>
  <c r="FH44" i="14"/>
  <c r="FI44" i="14"/>
  <c r="FJ44" i="14"/>
  <c r="FK44" i="14"/>
  <c r="FA55" i="14"/>
  <c r="FB55" i="14"/>
  <c r="FC55" i="14"/>
  <c r="FD55" i="14"/>
  <c r="FE55" i="14"/>
  <c r="FF55" i="14"/>
  <c r="FG55" i="14"/>
  <c r="FH55" i="14"/>
  <c r="FI55" i="14"/>
  <c r="FJ55" i="14"/>
  <c r="FK55" i="14"/>
  <c r="FA56" i="14"/>
  <c r="FB56" i="14"/>
  <c r="FC56" i="14"/>
  <c r="FD56" i="14"/>
  <c r="FE56" i="14"/>
  <c r="FF56" i="14"/>
  <c r="FG56" i="14"/>
  <c r="FH56" i="14"/>
  <c r="FI56" i="14"/>
  <c r="FJ56" i="14"/>
  <c r="FK56" i="14"/>
  <c r="FA58" i="14"/>
  <c r="FB58" i="14"/>
  <c r="FC58" i="14"/>
  <c r="FD58" i="14"/>
  <c r="FE58" i="14"/>
  <c r="FF58" i="14"/>
  <c r="FG58" i="14"/>
  <c r="FH58" i="14"/>
  <c r="FI58" i="14"/>
  <c r="FJ58" i="14"/>
  <c r="FK58" i="14"/>
  <c r="FA59" i="14"/>
  <c r="FB59" i="14"/>
  <c r="FC59" i="14"/>
  <c r="FD59" i="14"/>
  <c r="FE59" i="14"/>
  <c r="FF59" i="14"/>
  <c r="FG59" i="14"/>
  <c r="FH59" i="14"/>
  <c r="FI59" i="14"/>
  <c r="FJ59" i="14"/>
  <c r="FK59" i="14"/>
  <c r="FA60" i="14"/>
  <c r="FB60" i="14"/>
  <c r="FC60" i="14"/>
  <c r="FD60" i="14"/>
  <c r="FE60" i="14"/>
  <c r="FF60" i="14"/>
  <c r="FG60" i="14"/>
  <c r="FH60" i="14"/>
  <c r="FI60" i="14"/>
  <c r="FJ60" i="14"/>
  <c r="FK60" i="14"/>
  <c r="FA61" i="14"/>
  <c r="FB61" i="14"/>
  <c r="FC61" i="14"/>
  <c r="FD61" i="14"/>
  <c r="FE61" i="14"/>
  <c r="FF61" i="14"/>
  <c r="FG61" i="14"/>
  <c r="FH61" i="14"/>
  <c r="FI61" i="14"/>
  <c r="FJ61" i="14"/>
  <c r="FK61" i="14"/>
  <c r="FA62" i="14"/>
  <c r="FB62" i="14"/>
  <c r="FC62" i="14"/>
  <c r="FD62" i="14"/>
  <c r="FE62" i="14"/>
  <c r="FF62" i="14"/>
  <c r="FG62" i="14"/>
  <c r="FH62" i="14"/>
  <c r="FI62" i="14"/>
  <c r="FJ62" i="14"/>
  <c r="FK62" i="14"/>
  <c r="FA63" i="14"/>
  <c r="FB63" i="14"/>
  <c r="FC63" i="14"/>
  <c r="FD63" i="14"/>
  <c r="FE63" i="14"/>
  <c r="FF63" i="14"/>
  <c r="FG63" i="14"/>
  <c r="FH63" i="14"/>
  <c r="FI63" i="14"/>
  <c r="FJ63" i="14"/>
  <c r="FK63" i="14"/>
  <c r="FA64" i="14"/>
  <c r="FB64" i="14"/>
  <c r="FC64" i="14"/>
  <c r="FD64" i="14"/>
  <c r="FE64" i="14"/>
  <c r="FF64" i="14"/>
  <c r="FG64" i="14"/>
  <c r="FH64" i="14"/>
  <c r="FI64" i="14"/>
  <c r="FJ64" i="14"/>
  <c r="FK64" i="14"/>
  <c r="FA65" i="14"/>
  <c r="FB65" i="14"/>
  <c r="FC65" i="14"/>
  <c r="FD65" i="14"/>
  <c r="FE65" i="14"/>
  <c r="FF65" i="14"/>
  <c r="FG65" i="14"/>
  <c r="FH65" i="14"/>
  <c r="FI65" i="14"/>
  <c r="FJ65" i="14"/>
  <c r="FK65" i="14"/>
  <c r="FA66" i="14"/>
  <c r="FB66" i="14"/>
  <c r="FC66" i="14"/>
  <c r="FD66" i="14"/>
  <c r="FE66" i="14"/>
  <c r="FF66" i="14"/>
  <c r="FG66" i="14"/>
  <c r="FH66" i="14"/>
  <c r="FI66" i="14"/>
  <c r="FJ66" i="14"/>
  <c r="FK66" i="14"/>
  <c r="FA67" i="14"/>
  <c r="FB67" i="14"/>
  <c r="FC67" i="14"/>
  <c r="FD67" i="14"/>
  <c r="FE67" i="14"/>
  <c r="FF67" i="14"/>
  <c r="FG67" i="14"/>
  <c r="FH67" i="14"/>
  <c r="FI67" i="14"/>
  <c r="FJ67" i="14"/>
  <c r="FK67" i="14"/>
  <c r="FA68" i="14"/>
  <c r="FB68" i="14"/>
  <c r="FC68" i="14"/>
  <c r="FD68" i="14"/>
  <c r="FE68" i="14"/>
  <c r="FF68" i="14"/>
  <c r="FG68" i="14"/>
  <c r="FH68" i="14"/>
  <c r="FI68" i="14"/>
  <c r="FJ68" i="14"/>
  <c r="FK68" i="14"/>
  <c r="FA69" i="14"/>
  <c r="FB69" i="14"/>
  <c r="FC69" i="14"/>
  <c r="FD69" i="14"/>
  <c r="FE69" i="14"/>
  <c r="FF69" i="14"/>
  <c r="FG69" i="14"/>
  <c r="FH69" i="14"/>
  <c r="FI69" i="14"/>
  <c r="FJ69" i="14"/>
  <c r="FK69" i="14"/>
  <c r="FA70" i="14"/>
  <c r="FB70" i="14"/>
  <c r="FC70" i="14"/>
  <c r="FD70" i="14"/>
  <c r="FE70" i="14"/>
  <c r="FF70" i="14"/>
  <c r="FG70" i="14"/>
  <c r="FH70" i="14"/>
  <c r="FI70" i="14"/>
  <c r="FJ70" i="14"/>
  <c r="FK70" i="14"/>
  <c r="FA71" i="14"/>
  <c r="FB71" i="14"/>
  <c r="FC71" i="14"/>
  <c r="FD71" i="14"/>
  <c r="FE71" i="14"/>
  <c r="FF71" i="14"/>
  <c r="FG71" i="14"/>
  <c r="FH71" i="14"/>
  <c r="FI71" i="14"/>
  <c r="FJ71" i="14"/>
  <c r="FK71" i="14"/>
  <c r="FA72" i="14"/>
  <c r="FB72" i="14"/>
  <c r="FC72" i="14"/>
  <c r="FD72" i="14"/>
  <c r="FE72" i="14"/>
  <c r="FF72" i="14"/>
  <c r="FG72" i="14"/>
  <c r="FH72" i="14"/>
  <c r="FI72" i="14"/>
  <c r="FJ72" i="14"/>
  <c r="FK72" i="14"/>
  <c r="FA74" i="14"/>
  <c r="FB74" i="14"/>
  <c r="FC74" i="14"/>
  <c r="FD74" i="14"/>
  <c r="FE74" i="14"/>
  <c r="FF74" i="14"/>
  <c r="FG74" i="14"/>
  <c r="FH74" i="14"/>
  <c r="FI74" i="14"/>
  <c r="FJ74" i="14"/>
  <c r="FK74" i="14"/>
  <c r="FA75" i="14"/>
  <c r="FB75" i="14"/>
  <c r="FC75" i="14"/>
  <c r="FD75" i="14"/>
  <c r="FE75" i="14"/>
  <c r="FF75" i="14"/>
  <c r="FG75" i="14"/>
  <c r="FH75" i="14"/>
  <c r="FI75" i="14"/>
  <c r="FJ75" i="14"/>
  <c r="FK75" i="14"/>
  <c r="FA76" i="14"/>
  <c r="FB76" i="14"/>
  <c r="FC76" i="14"/>
  <c r="FD76" i="14"/>
  <c r="FE76" i="14"/>
  <c r="FF76" i="14"/>
  <c r="FG76" i="14"/>
  <c r="FH76" i="14"/>
  <c r="FI76" i="14"/>
  <c r="FJ76" i="14"/>
  <c r="FK76" i="14"/>
  <c r="FA77" i="14"/>
  <c r="FB77" i="14"/>
  <c r="FC77" i="14"/>
  <c r="FD77" i="14"/>
  <c r="FE77" i="14"/>
  <c r="FF77" i="14"/>
  <c r="FG77" i="14"/>
  <c r="FH77" i="14"/>
  <c r="FI77" i="14"/>
  <c r="FJ77" i="14"/>
  <c r="FK77" i="14"/>
  <c r="FA78" i="14"/>
  <c r="FB78" i="14"/>
  <c r="FC78" i="14"/>
  <c r="FD78" i="14"/>
  <c r="FE78" i="14"/>
  <c r="FF78" i="14"/>
  <c r="FG78" i="14"/>
  <c r="FH78" i="14"/>
  <c r="FI78" i="14"/>
  <c r="FJ78" i="14"/>
  <c r="FK78" i="14"/>
  <c r="FA79" i="14"/>
  <c r="FB79" i="14"/>
  <c r="FC79" i="14"/>
  <c r="FD79" i="14"/>
  <c r="FE79" i="14"/>
  <c r="FF79" i="14"/>
  <c r="FG79" i="14"/>
  <c r="FH79" i="14"/>
  <c r="FI79" i="14"/>
  <c r="FJ79" i="14"/>
  <c r="FK79" i="14"/>
  <c r="FB33" i="14"/>
  <c r="FC33" i="14"/>
  <c r="FD33" i="14"/>
  <c r="FE33" i="14"/>
  <c r="FF33" i="14"/>
  <c r="FG33" i="14"/>
  <c r="FH33" i="14"/>
  <c r="FI33" i="14"/>
  <c r="FJ33" i="14"/>
  <c r="FK33" i="14"/>
  <c r="FA33" i="14"/>
  <c r="EP39" i="14"/>
  <c r="EQ39" i="14"/>
  <c r="ER39" i="14"/>
  <c r="ES39" i="14"/>
  <c r="ET39" i="14"/>
  <c r="EU39" i="14"/>
  <c r="EW39" i="14"/>
  <c r="EX39" i="14"/>
  <c r="EY39" i="14"/>
  <c r="EZ39" i="14"/>
  <c r="EP40" i="14"/>
  <c r="EQ40" i="14"/>
  <c r="ER40" i="14"/>
  <c r="ES40" i="14"/>
  <c r="ET40" i="14"/>
  <c r="EU40" i="14"/>
  <c r="EW40" i="14"/>
  <c r="EX40" i="14"/>
  <c r="EY40" i="14"/>
  <c r="EZ40" i="14"/>
  <c r="EP42" i="14"/>
  <c r="EQ42" i="14"/>
  <c r="ER42" i="14"/>
  <c r="ES42" i="14"/>
  <c r="ET42" i="14"/>
  <c r="EU42" i="14"/>
  <c r="EW42" i="14"/>
  <c r="EX42" i="14"/>
  <c r="EY42" i="14"/>
  <c r="EZ42" i="14"/>
  <c r="EP43" i="14"/>
  <c r="EQ43" i="14"/>
  <c r="ER43" i="14"/>
  <c r="ES43" i="14"/>
  <c r="ET43" i="14"/>
  <c r="EU43" i="14"/>
  <c r="EW43" i="14"/>
  <c r="EX43" i="14"/>
  <c r="EY43" i="14"/>
  <c r="EZ43" i="14"/>
  <c r="EP44" i="14"/>
  <c r="EQ44" i="14"/>
  <c r="ER44" i="14"/>
  <c r="ES44" i="14"/>
  <c r="ET44" i="14"/>
  <c r="EU44" i="14"/>
  <c r="EW44" i="14"/>
  <c r="EX44" i="14"/>
  <c r="EY44" i="14"/>
  <c r="EZ44" i="14"/>
  <c r="EP55" i="14"/>
  <c r="EQ55" i="14"/>
  <c r="ER55" i="14"/>
  <c r="ES55" i="14"/>
  <c r="ET55" i="14"/>
  <c r="EU55" i="14"/>
  <c r="EW55" i="14"/>
  <c r="EX55" i="14"/>
  <c r="EY55" i="14"/>
  <c r="EZ55" i="14"/>
  <c r="EP56" i="14"/>
  <c r="EQ56" i="14"/>
  <c r="ER56" i="14"/>
  <c r="ES56" i="14"/>
  <c r="ET56" i="14"/>
  <c r="EU56" i="14"/>
  <c r="EW56" i="14"/>
  <c r="EX56" i="14"/>
  <c r="EY56" i="14"/>
  <c r="EZ56" i="14"/>
  <c r="EP58" i="14"/>
  <c r="EQ58" i="14"/>
  <c r="ER58" i="14"/>
  <c r="ES58" i="14"/>
  <c r="ET58" i="14"/>
  <c r="EU58" i="14"/>
  <c r="EW58" i="14"/>
  <c r="EX58" i="14"/>
  <c r="EY58" i="14"/>
  <c r="EZ58" i="14"/>
  <c r="EP59" i="14"/>
  <c r="EQ59" i="14"/>
  <c r="ER59" i="14"/>
  <c r="ES59" i="14"/>
  <c r="ET59" i="14"/>
  <c r="EU59" i="14"/>
  <c r="EW59" i="14"/>
  <c r="EX59" i="14"/>
  <c r="EY59" i="14"/>
  <c r="EZ59" i="14"/>
  <c r="EP60" i="14"/>
  <c r="EQ60" i="14"/>
  <c r="ER60" i="14"/>
  <c r="ES60" i="14"/>
  <c r="ET60" i="14"/>
  <c r="EU60" i="14"/>
  <c r="EW60" i="14"/>
  <c r="EX60" i="14"/>
  <c r="EY60" i="14"/>
  <c r="EZ60" i="14"/>
  <c r="EP61" i="14"/>
  <c r="EQ61" i="14"/>
  <c r="ER61" i="14"/>
  <c r="ES61" i="14"/>
  <c r="ET61" i="14"/>
  <c r="EU61" i="14"/>
  <c r="EW61" i="14"/>
  <c r="EX61" i="14"/>
  <c r="EY61" i="14"/>
  <c r="EZ61" i="14"/>
  <c r="EP62" i="14"/>
  <c r="EQ62" i="14"/>
  <c r="ER62" i="14"/>
  <c r="ES62" i="14"/>
  <c r="ET62" i="14"/>
  <c r="EU62" i="14"/>
  <c r="EW62" i="14"/>
  <c r="EX62" i="14"/>
  <c r="EY62" i="14"/>
  <c r="EZ62" i="14"/>
  <c r="EP63" i="14"/>
  <c r="EQ63" i="14"/>
  <c r="ER63" i="14"/>
  <c r="ES63" i="14"/>
  <c r="ET63" i="14"/>
  <c r="EU63" i="14"/>
  <c r="EW63" i="14"/>
  <c r="EX63" i="14"/>
  <c r="EY63" i="14"/>
  <c r="EZ63" i="14"/>
  <c r="EP64" i="14"/>
  <c r="EQ64" i="14"/>
  <c r="ER64" i="14"/>
  <c r="ES64" i="14"/>
  <c r="ET64" i="14"/>
  <c r="EU64" i="14"/>
  <c r="EW64" i="14"/>
  <c r="EX64" i="14"/>
  <c r="EY64" i="14"/>
  <c r="EZ64" i="14"/>
  <c r="EP65" i="14"/>
  <c r="EQ65" i="14"/>
  <c r="ER65" i="14"/>
  <c r="ES65" i="14"/>
  <c r="ET65" i="14"/>
  <c r="EU65" i="14"/>
  <c r="EW65" i="14"/>
  <c r="EX65" i="14"/>
  <c r="EY65" i="14"/>
  <c r="EZ65" i="14"/>
  <c r="EP66" i="14"/>
  <c r="EQ66" i="14"/>
  <c r="ER66" i="14"/>
  <c r="ES66" i="14"/>
  <c r="ET66" i="14"/>
  <c r="EU66" i="14"/>
  <c r="EW66" i="14"/>
  <c r="EX66" i="14"/>
  <c r="EY66" i="14"/>
  <c r="EZ66" i="14"/>
  <c r="EP67" i="14"/>
  <c r="EQ67" i="14"/>
  <c r="ER67" i="14"/>
  <c r="ES67" i="14"/>
  <c r="ET67" i="14"/>
  <c r="EU67" i="14"/>
  <c r="EW67" i="14"/>
  <c r="EX67" i="14"/>
  <c r="EY67" i="14"/>
  <c r="EZ67" i="14"/>
  <c r="EP68" i="14"/>
  <c r="EQ68" i="14"/>
  <c r="ER68" i="14"/>
  <c r="ES68" i="14"/>
  <c r="ET68" i="14"/>
  <c r="EU68" i="14"/>
  <c r="EW68" i="14"/>
  <c r="EX68" i="14"/>
  <c r="EY68" i="14"/>
  <c r="EZ68" i="14"/>
  <c r="EP69" i="14"/>
  <c r="EQ69" i="14"/>
  <c r="ER69" i="14"/>
  <c r="ES69" i="14"/>
  <c r="ET69" i="14"/>
  <c r="EU69" i="14"/>
  <c r="EW69" i="14"/>
  <c r="EX69" i="14"/>
  <c r="EY69" i="14"/>
  <c r="EZ69" i="14"/>
  <c r="EP70" i="14"/>
  <c r="EQ70" i="14"/>
  <c r="ER70" i="14"/>
  <c r="ES70" i="14"/>
  <c r="ET70" i="14"/>
  <c r="EU70" i="14"/>
  <c r="EW70" i="14"/>
  <c r="EX70" i="14"/>
  <c r="EY70" i="14"/>
  <c r="EZ70" i="14"/>
  <c r="EP71" i="14"/>
  <c r="EQ71" i="14"/>
  <c r="ER71" i="14"/>
  <c r="ES71" i="14"/>
  <c r="ET71" i="14"/>
  <c r="EU71" i="14"/>
  <c r="EW71" i="14"/>
  <c r="EX71" i="14"/>
  <c r="EY71" i="14"/>
  <c r="EZ71" i="14"/>
  <c r="EP72" i="14"/>
  <c r="EQ72" i="14"/>
  <c r="ER72" i="14"/>
  <c r="ES72" i="14"/>
  <c r="ET72" i="14"/>
  <c r="EU72" i="14"/>
  <c r="EW72" i="14"/>
  <c r="EX72" i="14"/>
  <c r="EY72" i="14"/>
  <c r="EZ72" i="14"/>
  <c r="EP74" i="14"/>
  <c r="EQ74" i="14"/>
  <c r="ER74" i="14"/>
  <c r="ES74" i="14"/>
  <c r="ET74" i="14"/>
  <c r="EU74" i="14"/>
  <c r="EW74" i="14"/>
  <c r="EX74" i="14"/>
  <c r="EY74" i="14"/>
  <c r="EZ74" i="14"/>
  <c r="EP75" i="14"/>
  <c r="EQ75" i="14"/>
  <c r="ER75" i="14"/>
  <c r="ES75" i="14"/>
  <c r="ET75" i="14"/>
  <c r="EU75" i="14"/>
  <c r="EW75" i="14"/>
  <c r="EX75" i="14"/>
  <c r="EY75" i="14"/>
  <c r="EZ75" i="14"/>
  <c r="EP76" i="14"/>
  <c r="EQ76" i="14"/>
  <c r="ER76" i="14"/>
  <c r="ES76" i="14"/>
  <c r="ET76" i="14"/>
  <c r="EU76" i="14"/>
  <c r="EW76" i="14"/>
  <c r="EX76" i="14"/>
  <c r="EY76" i="14"/>
  <c r="EZ76" i="14"/>
  <c r="EP77" i="14"/>
  <c r="EQ77" i="14"/>
  <c r="ER77" i="14"/>
  <c r="ES77" i="14"/>
  <c r="ET77" i="14"/>
  <c r="EU77" i="14"/>
  <c r="EW77" i="14"/>
  <c r="EX77" i="14"/>
  <c r="EY77" i="14"/>
  <c r="EZ77" i="14"/>
  <c r="EP78" i="14"/>
  <c r="EQ78" i="14"/>
  <c r="ER78" i="14"/>
  <c r="ES78" i="14"/>
  <c r="ET78" i="14"/>
  <c r="EU78" i="14"/>
  <c r="EW78" i="14"/>
  <c r="EX78" i="14"/>
  <c r="EY78" i="14"/>
  <c r="EZ78" i="14"/>
  <c r="EP79" i="14"/>
  <c r="EQ79" i="14"/>
  <c r="ER79" i="14"/>
  <c r="ES79" i="14"/>
  <c r="ET79" i="14"/>
  <c r="EU79" i="14"/>
  <c r="EW79" i="14"/>
  <c r="EX79" i="14"/>
  <c r="EY79" i="14"/>
  <c r="EZ79" i="14"/>
  <c r="EZ37" i="14"/>
  <c r="EQ34" i="14"/>
  <c r="ER34" i="14"/>
  <c r="ES34" i="14"/>
  <c r="ET34" i="14"/>
  <c r="EU34" i="14"/>
  <c r="EW34" i="14"/>
  <c r="EX34" i="14"/>
  <c r="EY34" i="14"/>
  <c r="EZ34" i="14"/>
  <c r="EQ35" i="14"/>
  <c r="ER35" i="14"/>
  <c r="ES35" i="14"/>
  <c r="ET35" i="14"/>
  <c r="EU35" i="14"/>
  <c r="EW35" i="14"/>
  <c r="EX35" i="14"/>
  <c r="EY35" i="14"/>
  <c r="EZ35" i="14"/>
  <c r="EQ36" i="14"/>
  <c r="ER36" i="14"/>
  <c r="ES36" i="14"/>
  <c r="ET36" i="14"/>
  <c r="EU36" i="14"/>
  <c r="EW36" i="14"/>
  <c r="EX36" i="14"/>
  <c r="EY36" i="14"/>
  <c r="EZ36" i="14"/>
  <c r="EQ37" i="14"/>
  <c r="ER37" i="14"/>
  <c r="ES37" i="14"/>
  <c r="ET37" i="14"/>
  <c r="EU37" i="14"/>
  <c r="EW37" i="14"/>
  <c r="EX37" i="14"/>
  <c r="EY37" i="14"/>
  <c r="EP36" i="14"/>
  <c r="EP37" i="14"/>
  <c r="EP34" i="14"/>
  <c r="EZ33" i="14"/>
  <c r="ER33" i="14"/>
  <c r="ES33" i="14"/>
  <c r="ET33" i="14"/>
  <c r="EU33" i="14"/>
  <c r="EW33" i="14"/>
  <c r="EX33" i="14"/>
  <c r="EY33" i="14"/>
  <c r="EQ33" i="14"/>
  <c r="BT60" i="84"/>
  <c r="BU60" i="84"/>
  <c r="BV60" i="84"/>
  <c r="BW60" i="84"/>
  <c r="BX60" i="84"/>
  <c r="BY60" i="84"/>
  <c r="BY59" i="84"/>
  <c r="BX59" i="84"/>
  <c r="BW59" i="84"/>
  <c r="BV59" i="84"/>
  <c r="BU59" i="84"/>
  <c r="BT59" i="84"/>
  <c r="BY60" i="83"/>
  <c r="BX60" i="83"/>
  <c r="BW60" i="83"/>
  <c r="BV60" i="83"/>
  <c r="BU60" i="83"/>
  <c r="BT60" i="83"/>
  <c r="BS60" i="83"/>
  <c r="BR60" i="83"/>
  <c r="BQ60" i="83"/>
  <c r="BP60" i="83"/>
  <c r="BO60" i="83"/>
  <c r="BN60" i="83"/>
  <c r="BM60" i="83"/>
  <c r="BL60" i="83"/>
  <c r="BK60" i="83"/>
  <c r="BJ60" i="83"/>
  <c r="BI60" i="83"/>
  <c r="BH60" i="83"/>
  <c r="BG60" i="83"/>
  <c r="BF60" i="83"/>
  <c r="BE60" i="83"/>
  <c r="BD60" i="83"/>
  <c r="BC60" i="83"/>
  <c r="AF12" i="74"/>
  <c r="BE29" i="92" l="1"/>
  <c r="CB69" i="18"/>
  <c r="CM69" i="18"/>
  <c r="CN86" i="18"/>
  <c r="CE85" i="18"/>
  <c r="AL80" i="118"/>
  <c r="CH86" i="18"/>
  <c r="CK81" i="18"/>
  <c r="CN80" i="18"/>
  <c r="CK77" i="18"/>
  <c r="CN76" i="18"/>
  <c r="CK69" i="18"/>
  <c r="CK85" i="18"/>
  <c r="CN84" i="18"/>
  <c r="CK73" i="18"/>
  <c r="CN72" i="18"/>
  <c r="CL88" i="18"/>
  <c r="CO87" i="18"/>
  <c r="CL80" i="18"/>
  <c r="CJ79" i="18"/>
  <c r="CM78" i="18"/>
  <c r="CI77" i="18"/>
  <c r="CL76" i="18"/>
  <c r="CJ75" i="18"/>
  <c r="CA74" i="18"/>
  <c r="CN73" i="18"/>
  <c r="CG68" i="18"/>
  <c r="CJ87" i="18"/>
  <c r="CL84" i="18"/>
  <c r="CK88" i="18"/>
  <c r="CN87" i="18"/>
  <c r="CB87" i="18"/>
  <c r="CH85" i="18"/>
  <c r="CK84" i="18"/>
  <c r="CN83" i="18"/>
  <c r="CB83" i="18"/>
  <c r="CH81" i="18"/>
  <c r="CK80" i="18"/>
  <c r="CN79" i="18"/>
  <c r="CB79" i="18"/>
  <c r="CH77" i="18"/>
  <c r="CK76" i="18"/>
  <c r="CN75" i="18"/>
  <c r="CB75" i="18"/>
  <c r="AL76" i="118"/>
  <c r="AK48" i="118"/>
  <c r="AM44" i="118"/>
  <c r="AK43" i="118"/>
  <c r="AM40" i="118"/>
  <c r="AK39" i="118"/>
  <c r="AM36" i="118"/>
  <c r="AK34" i="118"/>
  <c r="AM30" i="118"/>
  <c r="AK29" i="118"/>
  <c r="AM25" i="118"/>
  <c r="CM88" i="18"/>
  <c r="CL82" i="18"/>
  <c r="CG78" i="18"/>
  <c r="CE74" i="18"/>
  <c r="CN71" i="18"/>
  <c r="AM64" i="13"/>
  <c r="AL47" i="118"/>
  <c r="AM66" i="118"/>
  <c r="AK65" i="118"/>
  <c r="AM50" i="118"/>
  <c r="AK49" i="118"/>
  <c r="AM45" i="118"/>
  <c r="AK40" i="118"/>
  <c r="AM37" i="118"/>
  <c r="AM32" i="118"/>
  <c r="AK25" i="118"/>
  <c r="BE69" i="92"/>
  <c r="BC68" i="92"/>
  <c r="BE64" i="92"/>
  <c r="BC63" i="92"/>
  <c r="BE60" i="92"/>
  <c r="BE36" i="92"/>
  <c r="BC25" i="92"/>
  <c r="BC32" i="92"/>
  <c r="O18" i="14"/>
  <c r="O12" i="14"/>
  <c r="CN44" i="98"/>
  <c r="CF44" i="98"/>
  <c r="CK39" i="98"/>
  <c r="CQ82" i="98"/>
  <c r="CI82" i="98"/>
  <c r="CP81" i="98"/>
  <c r="CH81" i="98"/>
  <c r="CQ73" i="98"/>
  <c r="CI73" i="98"/>
  <c r="CH72" i="98"/>
  <c r="CQ65" i="98"/>
  <c r="CI65" i="98"/>
  <c r="CP64" i="98"/>
  <c r="CE43" i="98"/>
  <c r="CJ73" i="98"/>
  <c r="CO81" i="98"/>
  <c r="CG81" i="98"/>
  <c r="CN80" i="98"/>
  <c r="CF80" i="98"/>
  <c r="CG72" i="98"/>
  <c r="CN71" i="98"/>
  <c r="CF71" i="98"/>
  <c r="CO64" i="98"/>
  <c r="CN63" i="98"/>
  <c r="CF63" i="98"/>
  <c r="CO48" i="98"/>
  <c r="CG48" i="98"/>
  <c r="CJ65" i="98"/>
  <c r="CM43" i="98"/>
  <c r="CJ82" i="98"/>
  <c r="CQ37" i="98"/>
  <c r="CI37" i="98"/>
  <c r="I15" i="57"/>
  <c r="AM48" i="13"/>
  <c r="BD68" i="92"/>
  <c r="BD35" i="92"/>
  <c r="BE26" i="92"/>
  <c r="BE71" i="92"/>
  <c r="BD66" i="92"/>
  <c r="BD61" i="92"/>
  <c r="BE32" i="92"/>
  <c r="AL65" i="118"/>
  <c r="AL49" i="118"/>
  <c r="AK45" i="118"/>
  <c r="AM42" i="118"/>
  <c r="AK41" i="118"/>
  <c r="AM38" i="118"/>
  <c r="AK37" i="118"/>
  <c r="AM33" i="118"/>
  <c r="AK32" i="118"/>
  <c r="AM27" i="118"/>
  <c r="AK26" i="118"/>
  <c r="AM83" i="118"/>
  <c r="AM79" i="118"/>
  <c r="AM71" i="118"/>
  <c r="AK67" i="118"/>
  <c r="AM64" i="118"/>
  <c r="AK63" i="118"/>
  <c r="AK51" i="118"/>
  <c r="AM48" i="118"/>
  <c r="AK47" i="118"/>
  <c r="AK42" i="118"/>
  <c r="AH13" i="18"/>
  <c r="CI68" i="18"/>
  <c r="AF12" i="18"/>
  <c r="CF87" i="18"/>
  <c r="AJ14" i="18"/>
  <c r="AH14" i="18"/>
  <c r="AI13" i="18"/>
  <c r="AI12" i="18"/>
  <c r="CC83" i="18"/>
  <c r="CB77" i="18"/>
  <c r="AK77" i="118"/>
  <c r="AK69" i="118"/>
  <c r="AK66" i="118"/>
  <c r="AL72" i="118"/>
  <c r="AL81" i="118"/>
  <c r="AL77" i="118"/>
  <c r="AL73" i="118"/>
  <c r="AL41" i="118"/>
  <c r="AL63" i="118"/>
  <c r="CQ38" i="98"/>
  <c r="CI38" i="98"/>
  <c r="CO37" i="98"/>
  <c r="CG37" i="98"/>
  <c r="I24" i="98"/>
  <c r="I18" i="98"/>
  <c r="L22" i="98"/>
  <c r="L24" i="98"/>
  <c r="L23" i="98"/>
  <c r="I22" i="98"/>
  <c r="L20" i="98"/>
  <c r="I20" i="98"/>
  <c r="L15" i="98"/>
  <c r="I13" i="98"/>
  <c r="L25" i="98"/>
  <c r="CP82" i="98"/>
  <c r="CH82" i="98"/>
  <c r="CP73" i="98"/>
  <c r="CH73" i="98"/>
  <c r="CH65" i="98"/>
  <c r="CJ38" i="98"/>
  <c r="L17" i="98"/>
  <c r="O17" i="98" s="1"/>
  <c r="L14" i="98"/>
  <c r="CP37" i="98"/>
  <c r="CH37" i="98"/>
  <c r="K25" i="98"/>
  <c r="CG71" i="98"/>
  <c r="CE70" i="98"/>
  <c r="CL75" i="98"/>
  <c r="CD75" i="98"/>
  <c r="CL67" i="98"/>
  <c r="CD67" i="98"/>
  <c r="J16" i="98"/>
  <c r="I21" i="98"/>
  <c r="I15" i="98"/>
  <c r="N15" i="98" s="1"/>
  <c r="L21" i="98"/>
  <c r="L13" i="98"/>
  <c r="I19" i="98"/>
  <c r="L19" i="98"/>
  <c r="I25" i="98"/>
  <c r="J18" i="98"/>
  <c r="L26" i="98"/>
  <c r="CC41" i="98"/>
  <c r="I23" i="98"/>
  <c r="I17" i="98"/>
  <c r="L16" i="98"/>
  <c r="CC46" i="98"/>
  <c r="J22" i="98"/>
  <c r="I16" i="98"/>
  <c r="K16" i="98"/>
  <c r="CO79" i="98"/>
  <c r="CM78" i="98"/>
  <c r="CK76" i="98"/>
  <c r="CO70" i="98"/>
  <c r="CG70" i="98"/>
  <c r="CM69" i="98"/>
  <c r="CE69" i="98"/>
  <c r="CK68" i="98"/>
  <c r="CG62" i="98"/>
  <c r="CM61" i="98"/>
  <c r="CE61" i="98"/>
  <c r="CK60" i="98"/>
  <c r="CH80" i="98"/>
  <c r="CN79" i="98"/>
  <c r="CF79" i="98"/>
  <c r="CL78" i="98"/>
  <c r="CP71" i="98"/>
  <c r="CN70" i="98"/>
  <c r="CF70" i="98"/>
  <c r="CL69" i="98"/>
  <c r="CD69" i="98"/>
  <c r="CP63" i="98"/>
  <c r="CH63" i="98"/>
  <c r="CN62" i="98"/>
  <c r="CF62" i="98"/>
  <c r="CL61" i="98"/>
  <c r="CD61" i="98"/>
  <c r="CC79" i="98"/>
  <c r="CC70" i="98"/>
  <c r="CC62" i="98"/>
  <c r="CC40" i="98"/>
  <c r="CP72" i="98"/>
  <c r="CH64" i="98"/>
  <c r="CQ81" i="98"/>
  <c r="CI81" i="98"/>
  <c r="CQ72" i="98"/>
  <c r="CI72" i="98"/>
  <c r="CQ64" i="98"/>
  <c r="CI64" i="98"/>
  <c r="CC78" i="98"/>
  <c r="CC69" i="98"/>
  <c r="CC61" i="98"/>
  <c r="CC39" i="98"/>
  <c r="CM80" i="98"/>
  <c r="CE80" i="98"/>
  <c r="CK79" i="98"/>
  <c r="CO72" i="98"/>
  <c r="CM71" i="98"/>
  <c r="CE71" i="98"/>
  <c r="CK70" i="98"/>
  <c r="CG64" i="98"/>
  <c r="CM63" i="98"/>
  <c r="CE63" i="98"/>
  <c r="CK62" i="98"/>
  <c r="CN48" i="98"/>
  <c r="CF48" i="98"/>
  <c r="CL47" i="98"/>
  <c r="CD47" i="98"/>
  <c r="CL43" i="98"/>
  <c r="CD43" i="98"/>
  <c r="CO80" i="98"/>
  <c r="CG80" i="98"/>
  <c r="CO71" i="98"/>
  <c r="CO63" i="98"/>
  <c r="CG63" i="98"/>
  <c r="CP48" i="98"/>
  <c r="CH48" i="98"/>
  <c r="CC76" i="98"/>
  <c r="CC68" i="98"/>
  <c r="CC60" i="98"/>
  <c r="CC38" i="98"/>
  <c r="CN81" i="98"/>
  <c r="CF81" i="98"/>
  <c r="CL80" i="98"/>
  <c r="CD80" i="98"/>
  <c r="CN72" i="98"/>
  <c r="CF72" i="98"/>
  <c r="CL71" i="98"/>
  <c r="CD71" i="98"/>
  <c r="CP65" i="98"/>
  <c r="CN64" i="98"/>
  <c r="CF64" i="98"/>
  <c r="CL63" i="98"/>
  <c r="CD63" i="98"/>
  <c r="CM48" i="98"/>
  <c r="CE48" i="98"/>
  <c r="CM44" i="98"/>
  <c r="CE44" i="98"/>
  <c r="CM79" i="98"/>
  <c r="CE79" i="98"/>
  <c r="CM70" i="98"/>
  <c r="CM62" i="98"/>
  <c r="CE62" i="98"/>
  <c r="CN47" i="98"/>
  <c r="CF47" i="98"/>
  <c r="CN43" i="98"/>
  <c r="CF43" i="98"/>
  <c r="CC75" i="98"/>
  <c r="CC67" i="98"/>
  <c r="CC59" i="98"/>
  <c r="CQ83" i="98"/>
  <c r="CI83" i="98"/>
  <c r="CO82" i="98"/>
  <c r="CG82" i="98"/>
  <c r="CM81" i="98"/>
  <c r="CE81" i="98"/>
  <c r="CK80" i="98"/>
  <c r="CQ79" i="98"/>
  <c r="CI79" i="98"/>
  <c r="CM76" i="98"/>
  <c r="CE76" i="98"/>
  <c r="CK75" i="98"/>
  <c r="CQ74" i="98"/>
  <c r="CI74" i="98"/>
  <c r="CO73" i="98"/>
  <c r="CG73" i="98"/>
  <c r="CM72" i="98"/>
  <c r="CE72" i="98"/>
  <c r="CK71" i="98"/>
  <c r="CQ70" i="98"/>
  <c r="CI70" i="98"/>
  <c r="CM68" i="98"/>
  <c r="CE68" i="98"/>
  <c r="CK67" i="98"/>
  <c r="CO65" i="98"/>
  <c r="CG65" i="98"/>
  <c r="CM64" i="98"/>
  <c r="CE64" i="98"/>
  <c r="CK63" i="98"/>
  <c r="CQ62" i="98"/>
  <c r="CI62" i="98"/>
  <c r="CM60" i="98"/>
  <c r="CK59" i="98"/>
  <c r="CL48" i="98"/>
  <c r="CD48" i="98"/>
  <c r="CJ47" i="98"/>
  <c r="CL44" i="98"/>
  <c r="CD44" i="98"/>
  <c r="CJ43" i="98"/>
  <c r="CM40" i="98"/>
  <c r="CE40" i="98"/>
  <c r="CL41" i="98"/>
  <c r="CC83" i="98"/>
  <c r="CP83" i="98"/>
  <c r="CH83" i="98"/>
  <c r="CN82" i="98"/>
  <c r="CF82" i="98"/>
  <c r="CL81" i="98"/>
  <c r="CD81" i="98"/>
  <c r="CJ80" i="98"/>
  <c r="CN78" i="98"/>
  <c r="CF78" i="98"/>
  <c r="CL76" i="98"/>
  <c r="CD76" i="98"/>
  <c r="CJ75" i="98"/>
  <c r="CP74" i="98"/>
  <c r="CH74" i="98"/>
  <c r="CN73" i="98"/>
  <c r="CF73" i="98"/>
  <c r="CL72" i="98"/>
  <c r="CD72" i="98"/>
  <c r="CJ71" i="98"/>
  <c r="CN69" i="98"/>
  <c r="CF69" i="98"/>
  <c r="CL68" i="98"/>
  <c r="CD68" i="98"/>
  <c r="CJ67" i="98"/>
  <c r="CN65" i="98"/>
  <c r="CF65" i="98"/>
  <c r="CL64" i="98"/>
  <c r="CD64" i="98"/>
  <c r="CJ63" i="98"/>
  <c r="CN61" i="98"/>
  <c r="CF61" i="98"/>
  <c r="CL60" i="98"/>
  <c r="CD60" i="98"/>
  <c r="CJ59" i="98"/>
  <c r="CK48" i="98"/>
  <c r="CK44" i="98"/>
  <c r="CF41" i="98"/>
  <c r="CL40" i="98"/>
  <c r="CD40" i="98"/>
  <c r="CJ39" i="98"/>
  <c r="CP38" i="98"/>
  <c r="CH38" i="98"/>
  <c r="BD69" i="92"/>
  <c r="BD64" i="92"/>
  <c r="BE62" i="92"/>
  <c r="BC61" i="92"/>
  <c r="BD34" i="92"/>
  <c r="BC29" i="92"/>
  <c r="AL65" i="13"/>
  <c r="AL32" i="13"/>
  <c r="AL61" i="13"/>
  <c r="AL59" i="13"/>
  <c r="AL57" i="13"/>
  <c r="AL55" i="13"/>
  <c r="AL53" i="13"/>
  <c r="AL51" i="13"/>
  <c r="AL49" i="13"/>
  <c r="AL47" i="13"/>
  <c r="AL45" i="13"/>
  <c r="AM68" i="13"/>
  <c r="AM66" i="13"/>
  <c r="AM61" i="13"/>
  <c r="AM33" i="13"/>
  <c r="AM30" i="13"/>
  <c r="AM56" i="13"/>
  <c r="AL34" i="13"/>
  <c r="AL69" i="118"/>
  <c r="AM24" i="118"/>
  <c r="AM81" i="118"/>
  <c r="AM73" i="118"/>
  <c r="AL83" i="118"/>
  <c r="AL79" i="118"/>
  <c r="AL75" i="118"/>
  <c r="AL71" i="118"/>
  <c r="AL64" i="118"/>
  <c r="AK50" i="118"/>
  <c r="AL48" i="118"/>
  <c r="AL44" i="118"/>
  <c r="AL40" i="118"/>
  <c r="AL36" i="118"/>
  <c r="AL30" i="118"/>
  <c r="AK27" i="118"/>
  <c r="AL25" i="118"/>
  <c r="G23" i="15"/>
  <c r="L23" i="15" s="1"/>
  <c r="BC71" i="92"/>
  <c r="BC67" i="92"/>
  <c r="BE63" i="92"/>
  <c r="BC62" i="92"/>
  <c r="BE35" i="92"/>
  <c r="BC34" i="92"/>
  <c r="BD31" i="92"/>
  <c r="BD63" i="92"/>
  <c r="BE66" i="92"/>
  <c r="BC36" i="92"/>
  <c r="BD32" i="92"/>
  <c r="BE72" i="92"/>
  <c r="BE68" i="92"/>
  <c r="BD72" i="92"/>
  <c r="BC72" i="92"/>
  <c r="BE31" i="92"/>
  <c r="BE70" i="92"/>
  <c r="BC69" i="92"/>
  <c r="BC64" i="92"/>
  <c r="BE61" i="92"/>
  <c r="BC60" i="92"/>
  <c r="BD70" i="92"/>
  <c r="BD60" i="92"/>
  <c r="GI34" i="14"/>
  <c r="CQ66" i="98"/>
  <c r="CI66" i="98"/>
  <c r="CC66" i="98"/>
  <c r="CP66" i="98"/>
  <c r="CH66" i="98"/>
  <c r="CP80" i="98"/>
  <c r="CG79" i="98"/>
  <c r="CC74" i="98"/>
  <c r="CH71" i="98"/>
  <c r="CO62" i="98"/>
  <c r="CE78" i="98"/>
  <c r="CD78" i="98"/>
  <c r="AJ14" i="83"/>
  <c r="AJ13" i="83"/>
  <c r="AF13" i="83"/>
  <c r="CI60" i="83"/>
  <c r="AH13" i="78"/>
  <c r="CJ77" i="18"/>
  <c r="CI78" i="18"/>
  <c r="CI74" i="18"/>
  <c r="CH75" i="18"/>
  <c r="CE83" i="18"/>
  <c r="CE79" i="18"/>
  <c r="CE75" i="18"/>
  <c r="CC71" i="18"/>
  <c r="CB71" i="18"/>
  <c r="CK72" i="18"/>
  <c r="CH73" i="18"/>
  <c r="CB84" i="18"/>
  <c r="CB80" i="18"/>
  <c r="CB76" i="18"/>
  <c r="CB72" i="18"/>
  <c r="CC87" i="18"/>
  <c r="CF86" i="18"/>
  <c r="CA86" i="18"/>
  <c r="CD85" i="18"/>
  <c r="CD81" i="18"/>
  <c r="CF78" i="18"/>
  <c r="CD77" i="18"/>
  <c r="CF74" i="18"/>
  <c r="CD73" i="18"/>
  <c r="CC80" i="18"/>
  <c r="CA79" i="18"/>
  <c r="CE71" i="18"/>
  <c r="CJ83" i="18"/>
  <c r="CD69" i="18"/>
  <c r="CK68" i="18"/>
  <c r="CF69" i="18"/>
  <c r="CA69" i="18"/>
  <c r="CD68" i="18"/>
  <c r="AM69" i="13"/>
  <c r="AM62" i="13"/>
  <c r="AM60" i="13"/>
  <c r="AM58" i="13"/>
  <c r="AM54" i="13"/>
  <c r="AM52" i="13"/>
  <c r="AM50" i="13"/>
  <c r="AM46" i="13"/>
  <c r="AL67" i="13"/>
  <c r="AL29" i="13"/>
  <c r="AM23" i="13"/>
  <c r="AM59" i="13"/>
  <c r="AM57" i="13"/>
  <c r="AM55" i="13"/>
  <c r="AM53" i="13"/>
  <c r="AM51" i="13"/>
  <c r="AM49" i="13"/>
  <c r="AM47" i="13"/>
  <c r="AM45" i="13"/>
  <c r="AM27" i="13"/>
  <c r="AL68" i="13"/>
  <c r="AL66" i="13"/>
  <c r="AL64" i="13"/>
  <c r="AL33" i="13"/>
  <c r="AL30" i="13"/>
  <c r="AM67" i="13"/>
  <c r="AM65" i="13"/>
  <c r="AM34" i="13"/>
  <c r="AM32" i="13"/>
  <c r="AM29" i="13"/>
  <c r="AL24" i="13"/>
  <c r="AL69" i="13"/>
  <c r="AL62" i="13"/>
  <c r="AL60" i="13"/>
  <c r="AL58" i="13"/>
  <c r="AL56" i="13"/>
  <c r="AL54" i="13"/>
  <c r="AL52" i="13"/>
  <c r="AL50" i="13"/>
  <c r="AL48" i="13"/>
  <c r="AL46" i="13"/>
  <c r="AL26" i="13"/>
  <c r="AF12" i="78"/>
  <c r="AJ12" i="78"/>
  <c r="AJ14" i="78"/>
  <c r="AG13" i="78"/>
  <c r="CE60" i="83"/>
  <c r="CD82" i="18"/>
  <c r="CO72" i="18"/>
  <c r="CI88" i="18"/>
  <c r="CL87" i="18"/>
  <c r="CG87" i="18"/>
  <c r="CJ86" i="18"/>
  <c r="CC86" i="18"/>
  <c r="CF85" i="18"/>
  <c r="CA85" i="18"/>
  <c r="CI84" i="18"/>
  <c r="CD84" i="18"/>
  <c r="CL83" i="18"/>
  <c r="CG83" i="18"/>
  <c r="CJ82" i="18"/>
  <c r="CF81" i="18"/>
  <c r="CA81" i="18"/>
  <c r="CI80" i="18"/>
  <c r="CD80" i="18"/>
  <c r="CG79" i="18"/>
  <c r="CJ78" i="18"/>
  <c r="CC78" i="18"/>
  <c r="CF77" i="18"/>
  <c r="CA77" i="18"/>
  <c r="CI76" i="18"/>
  <c r="CD76" i="18"/>
  <c r="CL75" i="18"/>
  <c r="CG75" i="18"/>
  <c r="CJ74" i="18"/>
  <c r="CC74" i="18"/>
  <c r="CA73" i="18"/>
  <c r="CI72" i="18"/>
  <c r="CD72" i="18"/>
  <c r="CG71" i="18"/>
  <c r="CO69" i="18"/>
  <c r="CJ69" i="18"/>
  <c r="CC69" i="18"/>
  <c r="CM68" i="18"/>
  <c r="CF68" i="18"/>
  <c r="CA68" i="18"/>
  <c r="CF88" i="18"/>
  <c r="CI87" i="18"/>
  <c r="CD87" i="18"/>
  <c r="CG86" i="18"/>
  <c r="CO85" i="18"/>
  <c r="CJ85" i="18"/>
  <c r="CC85" i="18"/>
  <c r="CM84" i="18"/>
  <c r="CF84" i="18"/>
  <c r="CA84" i="18"/>
  <c r="CI83" i="18"/>
  <c r="CG82" i="18"/>
  <c r="CO81" i="18"/>
  <c r="CJ81" i="18"/>
  <c r="CC81" i="18"/>
  <c r="CM80" i="18"/>
  <c r="CF80" i="18"/>
  <c r="CA80" i="18"/>
  <c r="CI79" i="18"/>
  <c r="CD79" i="18"/>
  <c r="CL78" i="18"/>
  <c r="CO77" i="18"/>
  <c r="CC77" i="18"/>
  <c r="CM76" i="18"/>
  <c r="CF76" i="18"/>
  <c r="CA76" i="18"/>
  <c r="CI75" i="18"/>
  <c r="CD75" i="18"/>
  <c r="CL74" i="18"/>
  <c r="CG74" i="18"/>
  <c r="CO73" i="18"/>
  <c r="CJ73" i="18"/>
  <c r="CC73" i="18"/>
  <c r="CM72" i="18"/>
  <c r="CF72" i="18"/>
  <c r="CA72" i="18"/>
  <c r="CF82" i="18"/>
  <c r="CE82" i="18"/>
  <c r="CE78" i="18"/>
  <c r="AI14" i="18"/>
  <c r="AJ13" i="18"/>
  <c r="AF13" i="18"/>
  <c r="CN88" i="18"/>
  <c r="CJ79" i="98"/>
  <c r="CP78" i="98"/>
  <c r="CH78" i="98"/>
  <c r="CN76" i="98"/>
  <c r="CF76" i="98"/>
  <c r="CJ70" i="98"/>
  <c r="CP69" i="98"/>
  <c r="CH69" i="98"/>
  <c r="CN68" i="98"/>
  <c r="CF68" i="98"/>
  <c r="CJ62" i="98"/>
  <c r="CP61" i="98"/>
  <c r="CH61" i="98"/>
  <c r="CN60" i="98"/>
  <c r="CF60" i="98"/>
  <c r="CL59" i="98"/>
  <c r="CD59" i="98"/>
  <c r="CK47" i="98"/>
  <c r="CQ46" i="98"/>
  <c r="CI46" i="98"/>
  <c r="CK43" i="98"/>
  <c r="CQ41" i="98"/>
  <c r="CH41" i="98"/>
  <c r="CN40" i="98"/>
  <c r="CF40" i="98"/>
  <c r="CL39" i="98"/>
  <c r="CD39" i="98"/>
  <c r="CO78" i="98"/>
  <c r="CG78" i="98"/>
  <c r="CO69" i="98"/>
  <c r="CG69" i="98"/>
  <c r="CO61" i="98"/>
  <c r="CG61" i="98"/>
  <c r="CE60" i="98"/>
  <c r="CP46" i="98"/>
  <c r="CH46" i="98"/>
  <c r="CP41" i="98"/>
  <c r="CG41" i="98"/>
  <c r="CP79" i="98"/>
  <c r="CH79" i="98"/>
  <c r="CP70" i="98"/>
  <c r="CH70" i="98"/>
  <c r="CP62" i="98"/>
  <c r="CH62" i="98"/>
  <c r="CQ47" i="98"/>
  <c r="CI47" i="98"/>
  <c r="CO46" i="98"/>
  <c r="CG46" i="98"/>
  <c r="CQ43" i="98"/>
  <c r="CI43" i="98"/>
  <c r="CO41" i="98"/>
  <c r="CN37" i="98"/>
  <c r="CF37" i="98"/>
  <c r="CO83" i="98"/>
  <c r="CG83" i="98"/>
  <c r="CM82" i="98"/>
  <c r="CE82" i="98"/>
  <c r="CK81" i="98"/>
  <c r="CQ80" i="98"/>
  <c r="CI80" i="98"/>
  <c r="CQ75" i="98"/>
  <c r="CI75" i="98"/>
  <c r="CO74" i="98"/>
  <c r="CG74" i="98"/>
  <c r="CM73" i="98"/>
  <c r="CE73" i="98"/>
  <c r="CK72" i="98"/>
  <c r="CQ71" i="98"/>
  <c r="CI71" i="98"/>
  <c r="CQ67" i="98"/>
  <c r="CI67" i="98"/>
  <c r="CO66" i="98"/>
  <c r="CG66" i="98"/>
  <c r="CM65" i="98"/>
  <c r="CE65" i="98"/>
  <c r="CK64" i="98"/>
  <c r="CQ63" i="98"/>
  <c r="CI63" i="98"/>
  <c r="CQ59" i="98"/>
  <c r="CI59" i="98"/>
  <c r="CJ48" i="98"/>
  <c r="CP47" i="98"/>
  <c r="CH47" i="98"/>
  <c r="CN46" i="98"/>
  <c r="CF46" i="98"/>
  <c r="CJ44" i="98"/>
  <c r="CP43" i="98"/>
  <c r="CH43" i="98"/>
  <c r="CN41" i="98"/>
  <c r="CE41" i="98"/>
  <c r="CK40" i="98"/>
  <c r="CQ39" i="98"/>
  <c r="CI39" i="98"/>
  <c r="CO38" i="98"/>
  <c r="CG38" i="98"/>
  <c r="CM37" i="98"/>
  <c r="CC82" i="98"/>
  <c r="CC73" i="98"/>
  <c r="CC65" i="98"/>
  <c r="CN83" i="98"/>
  <c r="CF83" i="98"/>
  <c r="CL82" i="98"/>
  <c r="CD82" i="98"/>
  <c r="CJ81" i="98"/>
  <c r="CJ76" i="98"/>
  <c r="CP75" i="98"/>
  <c r="CH75" i="98"/>
  <c r="CN74" i="98"/>
  <c r="CF74" i="98"/>
  <c r="CL73" i="98"/>
  <c r="CD73" i="98"/>
  <c r="CJ72" i="98"/>
  <c r="CJ68" i="98"/>
  <c r="CP67" i="98"/>
  <c r="CH67" i="98"/>
  <c r="CN66" i="98"/>
  <c r="CF66" i="98"/>
  <c r="CL65" i="98"/>
  <c r="CD65" i="98"/>
  <c r="CJ64" i="98"/>
  <c r="CJ60" i="98"/>
  <c r="CP59" i="98"/>
  <c r="CH59" i="98"/>
  <c r="CI48" i="98"/>
  <c r="CO47" i="98"/>
  <c r="CG47" i="98"/>
  <c r="CM46" i="98"/>
  <c r="CE46" i="98"/>
  <c r="CQ44" i="98"/>
  <c r="CI44" i="98"/>
  <c r="CO43" i="98"/>
  <c r="CG43" i="98"/>
  <c r="CM41" i="98"/>
  <c r="CD41" i="98"/>
  <c r="CJ40" i="98"/>
  <c r="CP39" i="98"/>
  <c r="CH39" i="98"/>
  <c r="CN38" i="98"/>
  <c r="CF38" i="98"/>
  <c r="CL37" i="98"/>
  <c r="CD37" i="98"/>
  <c r="CC81" i="98"/>
  <c r="CC72" i="98"/>
  <c r="CC64" i="98"/>
  <c r="CC48" i="98"/>
  <c r="CC44" i="98"/>
  <c r="CM83" i="98"/>
  <c r="CE83" i="98"/>
  <c r="CK82" i="98"/>
  <c r="CK78" i="98"/>
  <c r="CQ76" i="98"/>
  <c r="CI76" i="98"/>
  <c r="CO75" i="98"/>
  <c r="CG75" i="98"/>
  <c r="CM74" i="98"/>
  <c r="CE74" i="98"/>
  <c r="CK73" i="98"/>
  <c r="CK69" i="98"/>
  <c r="CQ68" i="98"/>
  <c r="CI68" i="98"/>
  <c r="CO67" i="98"/>
  <c r="CG67" i="98"/>
  <c r="CM66" i="98"/>
  <c r="CE66" i="98"/>
  <c r="CK65" i="98"/>
  <c r="CK61" i="98"/>
  <c r="CQ60" i="98"/>
  <c r="CI60" i="98"/>
  <c r="CO59" i="98"/>
  <c r="CG59" i="98"/>
  <c r="CL46" i="98"/>
  <c r="CD46" i="98"/>
  <c r="CP44" i="98"/>
  <c r="CH44" i="98"/>
  <c r="CQ40" i="98"/>
  <c r="CI40" i="98"/>
  <c r="CO39" i="98"/>
  <c r="CG39" i="98"/>
  <c r="CM38" i="98"/>
  <c r="CE38" i="98"/>
  <c r="CK37" i="98"/>
  <c r="CQ48" i="98"/>
  <c r="CC80" i="98"/>
  <c r="CC71" i="98"/>
  <c r="CC63" i="98"/>
  <c r="CC47" i="98"/>
  <c r="CC43" i="98"/>
  <c r="CL83" i="98"/>
  <c r="CD83" i="98"/>
  <c r="CL79" i="98"/>
  <c r="CD79" i="98"/>
  <c r="CJ78" i="98"/>
  <c r="CP76" i="98"/>
  <c r="CH76" i="98"/>
  <c r="CN75" i="98"/>
  <c r="CF75" i="98"/>
  <c r="CL74" i="98"/>
  <c r="CD74" i="98"/>
  <c r="CL70" i="98"/>
  <c r="CD70" i="98"/>
  <c r="CJ69" i="98"/>
  <c r="CP68" i="98"/>
  <c r="CH68" i="98"/>
  <c r="CN67" i="98"/>
  <c r="CF67" i="98"/>
  <c r="CL66" i="98"/>
  <c r="CD66" i="98"/>
  <c r="CL62" i="98"/>
  <c r="CD62" i="98"/>
  <c r="CJ61" i="98"/>
  <c r="CP60" i="98"/>
  <c r="CH60" i="98"/>
  <c r="CN59" i="98"/>
  <c r="CF59" i="98"/>
  <c r="CM47" i="98"/>
  <c r="CE47" i="98"/>
  <c r="CK46" i="98"/>
  <c r="CJ41" i="98"/>
  <c r="CP40" i="98"/>
  <c r="CH40" i="98"/>
  <c r="CN39" i="98"/>
  <c r="CF39" i="98"/>
  <c r="CL38" i="98"/>
  <c r="CD38" i="98"/>
  <c r="CJ37" i="98"/>
  <c r="CQ78" i="98"/>
  <c r="CI78" i="98"/>
  <c r="CO76" i="98"/>
  <c r="CG76" i="98"/>
  <c r="CM75" i="98"/>
  <c r="CE75" i="98"/>
  <c r="CQ69" i="98"/>
  <c r="CI69" i="98"/>
  <c r="CO68" i="98"/>
  <c r="CG68" i="98"/>
  <c r="CM67" i="98"/>
  <c r="CE67" i="98"/>
  <c r="CQ61" i="98"/>
  <c r="CI61" i="98"/>
  <c r="CO60" i="98"/>
  <c r="CG60" i="98"/>
  <c r="CM59" i="98"/>
  <c r="CE59" i="98"/>
  <c r="CJ46" i="98"/>
  <c r="CI41" i="98"/>
  <c r="CO40" i="98"/>
  <c r="CG40" i="98"/>
  <c r="CM39" i="98"/>
  <c r="CE39" i="98"/>
  <c r="CK38" i="98"/>
  <c r="J23" i="98"/>
  <c r="J19" i="98"/>
  <c r="J26" i="98"/>
  <c r="J14" i="98"/>
  <c r="N14" i="98" s="1"/>
  <c r="J21" i="98"/>
  <c r="J13" i="98"/>
  <c r="J25" i="98"/>
  <c r="J17" i="98"/>
  <c r="K21" i="98"/>
  <c r="J24" i="98"/>
  <c r="J20" i="98"/>
  <c r="K13" i="98"/>
  <c r="CM60" i="83"/>
  <c r="CN60" i="83"/>
  <c r="AK80" i="118"/>
  <c r="AM77" i="118"/>
  <c r="AK76" i="118"/>
  <c r="AK72" i="118"/>
  <c r="AM69" i="118"/>
  <c r="AL45" i="118"/>
  <c r="AL37" i="118"/>
  <c r="AL32" i="118"/>
  <c r="AM82" i="118"/>
  <c r="AK81" i="118"/>
  <c r="AM78" i="118"/>
  <c r="AM74" i="118"/>
  <c r="AK73" i="118"/>
  <c r="AM70" i="118"/>
  <c r="AL66" i="118"/>
  <c r="AM65" i="118"/>
  <c r="AL62" i="118"/>
  <c r="AL50" i="118"/>
  <c r="AM49" i="118"/>
  <c r="AK44" i="118"/>
  <c r="AL42" i="118"/>
  <c r="AM41" i="118"/>
  <c r="AL38" i="118"/>
  <c r="AK36" i="118"/>
  <c r="AL33" i="118"/>
  <c r="AK30" i="118"/>
  <c r="AL27" i="118"/>
  <c r="AM26" i="118"/>
  <c r="AL24" i="118"/>
  <c r="AL82" i="118"/>
  <c r="AL78" i="118"/>
  <c r="AL74" i="118"/>
  <c r="AL70" i="118"/>
  <c r="AM67" i="118"/>
  <c r="AM63" i="118"/>
  <c r="AK62" i="118"/>
  <c r="AM51" i="118"/>
  <c r="AM47" i="118"/>
  <c r="AM43" i="118"/>
  <c r="AM39" i="118"/>
  <c r="AK38" i="118"/>
  <c r="AM34" i="118"/>
  <c r="AK33" i="118"/>
  <c r="AM29" i="118"/>
  <c r="AL26" i="118"/>
  <c r="AK82" i="118"/>
  <c r="AK78" i="118"/>
  <c r="AM75" i="118"/>
  <c r="AK74" i="118"/>
  <c r="AK70" i="118"/>
  <c r="AL67" i="118"/>
  <c r="AM62" i="118"/>
  <c r="AL51" i="118"/>
  <c r="AL43" i="118"/>
  <c r="AL39" i="118"/>
  <c r="AL34" i="118"/>
  <c r="AL29" i="118"/>
  <c r="AH14" i="78"/>
  <c r="AF14" i="78"/>
  <c r="AH12" i="78"/>
  <c r="AI12" i="78"/>
  <c r="AG12" i="78"/>
  <c r="AI14" i="78"/>
  <c r="AJ13" i="78"/>
  <c r="AF13" i="78"/>
  <c r="AI13" i="78"/>
  <c r="AG14" i="78"/>
  <c r="AG14" i="18"/>
  <c r="AF14" i="18"/>
  <c r="AG13" i="18"/>
  <c r="AH12" i="18"/>
  <c r="CN81" i="18"/>
  <c r="CO88" i="18"/>
  <c r="CM87" i="18"/>
  <c r="CO84" i="18"/>
  <c r="CM83" i="18"/>
  <c r="CN82" i="18"/>
  <c r="CO80" i="18"/>
  <c r="CM79" i="18"/>
  <c r="CN78" i="18"/>
  <c r="CO76" i="18"/>
  <c r="CM75" i="18"/>
  <c r="CN74" i="18"/>
  <c r="CM71" i="18"/>
  <c r="CN85" i="18"/>
  <c r="CN77" i="18"/>
  <c r="CL71" i="18"/>
  <c r="CL72" i="18"/>
  <c r="CL86" i="18"/>
  <c r="CK87" i="18"/>
  <c r="CK75" i="18"/>
  <c r="CK83" i="18"/>
  <c r="CK79" i="18"/>
  <c r="CK86" i="18"/>
  <c r="CK82" i="18"/>
  <c r="CK78" i="18"/>
  <c r="CK74" i="18"/>
  <c r="CJ88" i="18"/>
  <c r="CL85" i="18"/>
  <c r="CJ84" i="18"/>
  <c r="CL81" i="18"/>
  <c r="CJ80" i="18"/>
  <c r="CL77" i="18"/>
  <c r="CJ76" i="18"/>
  <c r="CL73" i="18"/>
  <c r="CJ72" i="18"/>
  <c r="CH76" i="18"/>
  <c r="CI71" i="18"/>
  <c r="CH78" i="18"/>
  <c r="CH87" i="18"/>
  <c r="CH83" i="18"/>
  <c r="CH79" i="18"/>
  <c r="CH71" i="18"/>
  <c r="CI86" i="18"/>
  <c r="CG85" i="18"/>
  <c r="CI82" i="18"/>
  <c r="CG81" i="18"/>
  <c r="CG77" i="18"/>
  <c r="CG73" i="18"/>
  <c r="CG88" i="18"/>
  <c r="CH82" i="18"/>
  <c r="CG76" i="18"/>
  <c r="CH74" i="18"/>
  <c r="CE86" i="18"/>
  <c r="CD83" i="18"/>
  <c r="CD71" i="18"/>
  <c r="CE88" i="18"/>
  <c r="CE76" i="18"/>
  <c r="CE84" i="18"/>
  <c r="CE80" i="18"/>
  <c r="CE72" i="18"/>
  <c r="CD86" i="18"/>
  <c r="CF83" i="18"/>
  <c r="CF79" i="18"/>
  <c r="CD78" i="18"/>
  <c r="CF75" i="18"/>
  <c r="CD74" i="18"/>
  <c r="CF71" i="18"/>
  <c r="CA88" i="18"/>
  <c r="CB85" i="18"/>
  <c r="CB81" i="18"/>
  <c r="CB73" i="18"/>
  <c r="CC88" i="18"/>
  <c r="CA87" i="18"/>
  <c r="CC84" i="18"/>
  <c r="CA83" i="18"/>
  <c r="CC76" i="18"/>
  <c r="CA75" i="18"/>
  <c r="CC72" i="18"/>
  <c r="CA71" i="18"/>
  <c r="CO68" i="18"/>
  <c r="CL68" i="18"/>
  <c r="CI69" i="18"/>
  <c r="CH69" i="18"/>
  <c r="CH68" i="18"/>
  <c r="CE68" i="18"/>
  <c r="CN66" i="18"/>
  <c r="CM86" i="18"/>
  <c r="CO83" i="18"/>
  <c r="CM82" i="18"/>
  <c r="CO79" i="18"/>
  <c r="CO75" i="18"/>
  <c r="CM74" i="18"/>
  <c r="CO71" i="18"/>
  <c r="CN69" i="18"/>
  <c r="CM66" i="18"/>
  <c r="CK71" i="18"/>
  <c r="CL69" i="18"/>
  <c r="CJ68" i="18"/>
  <c r="CI85" i="18"/>
  <c r="CG84" i="18"/>
  <c r="CI81" i="18"/>
  <c r="CG80" i="18"/>
  <c r="CI73" i="18"/>
  <c r="CG72" i="18"/>
  <c r="CH88" i="18"/>
  <c r="CH84" i="18"/>
  <c r="CH80" i="18"/>
  <c r="CH72" i="18"/>
  <c r="CG69" i="18"/>
  <c r="CE81" i="18"/>
  <c r="CE77" i="18"/>
  <c r="CE73" i="18"/>
  <c r="CE87" i="18"/>
  <c r="CE69" i="18"/>
  <c r="CA82" i="18"/>
  <c r="CC79" i="18"/>
  <c r="CA78" i="18"/>
  <c r="CC75" i="18"/>
  <c r="CA64" i="18"/>
  <c r="CB86" i="18"/>
  <c r="CB82" i="18"/>
  <c r="CB78" i="18"/>
  <c r="CB74" i="18"/>
  <c r="CB88" i="18"/>
  <c r="CC68" i="18"/>
  <c r="CN65" i="18"/>
  <c r="CM63" i="18"/>
  <c r="CO63" i="18"/>
  <c r="CH64" i="18"/>
  <c r="CG64" i="18"/>
  <c r="CF66" i="18"/>
  <c r="CE64" i="18"/>
  <c r="CB65" i="18"/>
  <c r="CA66" i="18"/>
  <c r="AG12" i="18"/>
  <c r="BD36" i="92"/>
  <c r="BC35" i="92"/>
  <c r="BE34" i="92"/>
  <c r="BD71" i="92"/>
  <c r="BD67" i="92"/>
  <c r="BD62" i="92"/>
  <c r="BD28" i="92"/>
  <c r="BC70" i="92"/>
  <c r="BE67" i="92"/>
  <c r="BC66" i="92"/>
  <c r="GR33" i="14"/>
  <c r="GK36" i="14"/>
  <c r="GJ37" i="14"/>
  <c r="GM33" i="14"/>
  <c r="GS37" i="14"/>
  <c r="GK37" i="14"/>
  <c r="GR37" i="14"/>
  <c r="GP79" i="14"/>
  <c r="GK78" i="14"/>
  <c r="GI76" i="14"/>
  <c r="GO74" i="14"/>
  <c r="GR72" i="14"/>
  <c r="GJ72" i="14"/>
  <c r="GK69" i="14"/>
  <c r="GQ67" i="14"/>
  <c r="GI67" i="14"/>
  <c r="GL66" i="14"/>
  <c r="GO65" i="14"/>
  <c r="GM63" i="14"/>
  <c r="GK61" i="14"/>
  <c r="GS78" i="14"/>
  <c r="GM71" i="14"/>
  <c r="GR79" i="14"/>
  <c r="GJ79" i="14"/>
  <c r="GM78" i="14"/>
  <c r="GP77" i="14"/>
  <c r="GS76" i="14"/>
  <c r="GK76" i="14"/>
  <c r="GN75" i="14"/>
  <c r="GQ74" i="14"/>
  <c r="GI74" i="14"/>
  <c r="GL72" i="14"/>
  <c r="GO71" i="14"/>
  <c r="GR70" i="14"/>
  <c r="GJ70" i="14"/>
  <c r="GM69" i="14"/>
  <c r="GP68" i="14"/>
  <c r="GS67" i="14"/>
  <c r="GK67" i="14"/>
  <c r="GN66" i="14"/>
  <c r="GQ65" i="14"/>
  <c r="GI65" i="14"/>
  <c r="GL64" i="14"/>
  <c r="GO63" i="14"/>
  <c r="GR62" i="14"/>
  <c r="GJ62" i="14"/>
  <c r="GM61" i="14"/>
  <c r="GP60" i="14"/>
  <c r="GS59" i="14"/>
  <c r="GK59" i="14"/>
  <c r="GN58" i="14"/>
  <c r="GL56" i="14"/>
  <c r="GO55" i="14"/>
  <c r="GP44" i="14"/>
  <c r="GS43" i="14"/>
  <c r="GK43" i="14"/>
  <c r="GI36" i="14"/>
  <c r="GL35" i="14"/>
  <c r="GM55" i="14"/>
  <c r="GK33" i="14"/>
  <c r="GM79" i="14"/>
  <c r="GP78" i="14"/>
  <c r="GS77" i="14"/>
  <c r="GK77" i="14"/>
  <c r="GN76" i="14"/>
  <c r="GQ75" i="14"/>
  <c r="GI75" i="14"/>
  <c r="GL74" i="14"/>
  <c r="GO72" i="14"/>
  <c r="GR71" i="14"/>
  <c r="GJ71" i="14"/>
  <c r="GM70" i="14"/>
  <c r="GP69" i="14"/>
  <c r="GS68" i="14"/>
  <c r="GK68" i="14"/>
  <c r="GN67" i="14"/>
  <c r="GQ66" i="14"/>
  <c r="GI66" i="14"/>
  <c r="GL65" i="14"/>
  <c r="GO64" i="14"/>
  <c r="GR63" i="14"/>
  <c r="GJ63" i="14"/>
  <c r="GM62" i="14"/>
  <c r="GP61" i="14"/>
  <c r="GS60" i="14"/>
  <c r="GK60" i="14"/>
  <c r="GN59" i="14"/>
  <c r="GQ58" i="14"/>
  <c r="GI58" i="14"/>
  <c r="GO56" i="14"/>
  <c r="GR55" i="14"/>
  <c r="GJ55" i="14"/>
  <c r="GS44" i="14"/>
  <c r="GK44" i="14"/>
  <c r="GN43" i="14"/>
  <c r="GQ42" i="14"/>
  <c r="GI42" i="14"/>
  <c r="GS40" i="14"/>
  <c r="GK40" i="14"/>
  <c r="GN39" i="14"/>
  <c r="GQ37" i="14"/>
  <c r="GI37" i="14"/>
  <c r="GL36" i="14"/>
  <c r="GO35" i="14"/>
  <c r="GR34" i="14"/>
  <c r="GJ34" i="14"/>
  <c r="GS61" i="14"/>
  <c r="GQ59" i="14"/>
  <c r="GJ56" i="14"/>
  <c r="GJ33" i="14"/>
  <c r="GO78" i="14"/>
  <c r="GJ77" i="14"/>
  <c r="GP75" i="14"/>
  <c r="GK74" i="14"/>
  <c r="GQ71" i="14"/>
  <c r="GL70" i="14"/>
  <c r="GO69" i="14"/>
  <c r="GJ68" i="14"/>
  <c r="GP66" i="14"/>
  <c r="GK65" i="14"/>
  <c r="GQ63" i="14"/>
  <c r="GL62" i="14"/>
  <c r="GR60" i="14"/>
  <c r="GM59" i="14"/>
  <c r="GN56" i="14"/>
  <c r="GQ55" i="14"/>
  <c r="GR44" i="14"/>
  <c r="GM43" i="14"/>
  <c r="GJ40" i="14"/>
  <c r="GP37" i="14"/>
  <c r="GN35" i="14"/>
  <c r="GN60" i="14"/>
  <c r="GS33" i="14"/>
  <c r="GL79" i="14"/>
  <c r="GR77" i="14"/>
  <c r="GM76" i="14"/>
  <c r="GS74" i="14"/>
  <c r="GN72" i="14"/>
  <c r="GI71" i="14"/>
  <c r="GR68" i="14"/>
  <c r="GM67" i="14"/>
  <c r="GS65" i="14"/>
  <c r="GN64" i="14"/>
  <c r="GI63" i="14"/>
  <c r="GO61" i="14"/>
  <c r="GJ60" i="14"/>
  <c r="GP58" i="14"/>
  <c r="GI55" i="14"/>
  <c r="GJ44" i="14"/>
  <c r="GP42" i="14"/>
  <c r="GR40" i="14"/>
  <c r="GM39" i="14"/>
  <c r="GS36" i="14"/>
  <c r="GQ34" i="14"/>
  <c r="GS79" i="14"/>
  <c r="GK79" i="14"/>
  <c r="GN78" i="14"/>
  <c r="GQ77" i="14"/>
  <c r="GI77" i="14"/>
  <c r="GL76" i="14"/>
  <c r="GO75" i="14"/>
  <c r="GR74" i="14"/>
  <c r="GJ74" i="14"/>
  <c r="GM72" i="14"/>
  <c r="GP71" i="14"/>
  <c r="GS70" i="14"/>
  <c r="GK70" i="14"/>
  <c r="GN69" i="14"/>
  <c r="GQ68" i="14"/>
  <c r="GI68" i="14"/>
  <c r="GL67" i="14"/>
  <c r="GO66" i="14"/>
  <c r="GR65" i="14"/>
  <c r="GJ65" i="14"/>
  <c r="GM64" i="14"/>
  <c r="GP63" i="14"/>
  <c r="GS62" i="14"/>
  <c r="GK62" i="14"/>
  <c r="GN61" i="14"/>
  <c r="GQ60" i="14"/>
  <c r="GI60" i="14"/>
  <c r="GL59" i="14"/>
  <c r="GO58" i="14"/>
  <c r="GM56" i="14"/>
  <c r="GP55" i="14"/>
  <c r="GQ44" i="14"/>
  <c r="GI44" i="14"/>
  <c r="GL43" i="14"/>
  <c r="GO42" i="14"/>
  <c r="GQ40" i="14"/>
  <c r="GI40" i="14"/>
  <c r="GL39" i="14"/>
  <c r="GR36" i="14"/>
  <c r="GJ36" i="14"/>
  <c r="GM35" i="14"/>
  <c r="GP34" i="14"/>
  <c r="GN77" i="14"/>
  <c r="GQ76" i="14"/>
  <c r="GL75" i="14"/>
  <c r="GP70" i="14"/>
  <c r="GS69" i="14"/>
  <c r="GN68" i="14"/>
  <c r="GR64" i="14"/>
  <c r="GJ64" i="14"/>
  <c r="GP62" i="14"/>
  <c r="GI59" i="14"/>
  <c r="GL58" i="14"/>
  <c r="GR56" i="14"/>
  <c r="GQ39" i="14"/>
  <c r="GQ33" i="14"/>
  <c r="GO37" i="14"/>
  <c r="GO79" i="14"/>
  <c r="GJ78" i="14"/>
  <c r="GM77" i="14"/>
  <c r="GS75" i="14"/>
  <c r="GK75" i="14"/>
  <c r="GQ72" i="14"/>
  <c r="GI72" i="14"/>
  <c r="GO70" i="14"/>
  <c r="GJ69" i="14"/>
  <c r="GM68" i="14"/>
  <c r="GS66" i="14"/>
  <c r="GK66" i="14"/>
  <c r="GQ64" i="14"/>
  <c r="GL63" i="14"/>
  <c r="GO62" i="14"/>
  <c r="GJ61" i="14"/>
  <c r="GM60" i="14"/>
  <c r="GP59" i="14"/>
  <c r="GK58" i="14"/>
  <c r="GI56" i="14"/>
  <c r="GL55" i="14"/>
  <c r="GM44" i="14"/>
  <c r="GS42" i="14"/>
  <c r="GK42" i="14"/>
  <c r="GM40" i="14"/>
  <c r="GP39" i="14"/>
  <c r="GN36" i="14"/>
  <c r="GQ35" i="14"/>
  <c r="GI35" i="14"/>
  <c r="GL34" i="14"/>
  <c r="GP33" i="14"/>
  <c r="GR78" i="14"/>
  <c r="GP76" i="14"/>
  <c r="GN74" i="14"/>
  <c r="GL71" i="14"/>
  <c r="GR69" i="14"/>
  <c r="GP67" i="14"/>
  <c r="GN65" i="14"/>
  <c r="GI64" i="14"/>
  <c r="GR61" i="14"/>
  <c r="GS58" i="14"/>
  <c r="GQ56" i="14"/>
  <c r="GP43" i="14"/>
  <c r="GI33" i="14"/>
  <c r="GL33" i="14"/>
  <c r="GN79" i="14"/>
  <c r="GQ78" i="14"/>
  <c r="GI78" i="14"/>
  <c r="GL77" i="14"/>
  <c r="GO76" i="14"/>
  <c r="GR75" i="14"/>
  <c r="GJ75" i="14"/>
  <c r="GM74" i="14"/>
  <c r="GP72" i="14"/>
  <c r="GS71" i="14"/>
  <c r="GK71" i="14"/>
  <c r="GN70" i="14"/>
  <c r="GQ69" i="14"/>
  <c r="GI69" i="14"/>
  <c r="GL68" i="14"/>
  <c r="GO67" i="14"/>
  <c r="GR66" i="14"/>
  <c r="GJ66" i="14"/>
  <c r="GM65" i="14"/>
  <c r="GP64" i="14"/>
  <c r="GS63" i="14"/>
  <c r="GK63" i="14"/>
  <c r="GN62" i="14"/>
  <c r="GQ61" i="14"/>
  <c r="GI61" i="14"/>
  <c r="GL60" i="14"/>
  <c r="GO59" i="14"/>
  <c r="GR58" i="14"/>
  <c r="GJ58" i="14"/>
  <c r="GP56" i="14"/>
  <c r="GS55" i="14"/>
  <c r="GK55" i="14"/>
  <c r="GL44" i="14"/>
  <c r="GO43" i="14"/>
  <c r="GR42" i="14"/>
  <c r="GJ42" i="14"/>
  <c r="GL40" i="14"/>
  <c r="GO39" i="14"/>
  <c r="GM36" i="14"/>
  <c r="GP35" i="14"/>
  <c r="GS34" i="14"/>
  <c r="GK34" i="14"/>
  <c r="GN42" i="14"/>
  <c r="GP40" i="14"/>
  <c r="GS39" i="14"/>
  <c r="GK39" i="14"/>
  <c r="GN37" i="14"/>
  <c r="GQ36" i="14"/>
  <c r="GO34" i="14"/>
  <c r="GO33" i="14"/>
  <c r="GQ79" i="14"/>
  <c r="GI79" i="14"/>
  <c r="GL78" i="14"/>
  <c r="GO77" i="14"/>
  <c r="GR76" i="14"/>
  <c r="GJ76" i="14"/>
  <c r="GM75" i="14"/>
  <c r="GP74" i="14"/>
  <c r="GS72" i="14"/>
  <c r="GK72" i="14"/>
  <c r="GN71" i="14"/>
  <c r="GQ70" i="14"/>
  <c r="GI70" i="14"/>
  <c r="GL69" i="14"/>
  <c r="GO68" i="14"/>
  <c r="GR67" i="14"/>
  <c r="GJ67" i="14"/>
  <c r="GM66" i="14"/>
  <c r="GP65" i="14"/>
  <c r="GS64" i="14"/>
  <c r="GK64" i="14"/>
  <c r="GN63" i="14"/>
  <c r="GQ62" i="14"/>
  <c r="GI62" i="14"/>
  <c r="GL61" i="14"/>
  <c r="GO60" i="14"/>
  <c r="GR59" i="14"/>
  <c r="GJ59" i="14"/>
  <c r="GM58" i="14"/>
  <c r="GS56" i="14"/>
  <c r="GK56" i="14"/>
  <c r="GN55" i="14"/>
  <c r="GO44" i="14"/>
  <c r="GR43" i="14"/>
  <c r="GJ43" i="14"/>
  <c r="GM42" i="14"/>
  <c r="GO40" i="14"/>
  <c r="GR39" i="14"/>
  <c r="GJ39" i="14"/>
  <c r="GM37" i="14"/>
  <c r="GP36" i="14"/>
  <c r="GS35" i="14"/>
  <c r="GK35" i="14"/>
  <c r="GN34" i="14"/>
  <c r="GN33" i="14"/>
  <c r="GN44" i="14"/>
  <c r="GQ43" i="14"/>
  <c r="GI43" i="14"/>
  <c r="GL42" i="14"/>
  <c r="GN40" i="14"/>
  <c r="GI39" i="14"/>
  <c r="GL37" i="14"/>
  <c r="GO36" i="14"/>
  <c r="GR35" i="14"/>
  <c r="GJ35" i="14"/>
  <c r="GM34" i="14"/>
  <c r="K23" i="98"/>
  <c r="K19" i="98"/>
  <c r="K15" i="98"/>
  <c r="O15" i="98" s="1"/>
  <c r="K22" i="98"/>
  <c r="K18" i="98"/>
  <c r="O18" i="98" s="1"/>
  <c r="K14" i="98"/>
  <c r="K24" i="98"/>
  <c r="K20" i="98"/>
  <c r="CN63" i="18"/>
  <c r="CG63" i="18"/>
  <c r="CD65" i="18"/>
  <c r="CI65" i="18"/>
  <c r="CC65" i="18"/>
  <c r="CO65" i="18"/>
  <c r="CB68" i="18"/>
  <c r="CN68" i="18"/>
  <c r="AF12" i="83"/>
  <c r="AI12" i="83"/>
  <c r="AI13" i="83"/>
  <c r="AH13" i="83"/>
  <c r="AJ12" i="83"/>
  <c r="AI14" i="83"/>
  <c r="AF14" i="83"/>
  <c r="AG12" i="83"/>
  <c r="AG13" i="83"/>
  <c r="AG14" i="83"/>
  <c r="CO60" i="83"/>
  <c r="AH12" i="83"/>
  <c r="AH14" i="83"/>
  <c r="CD60" i="83"/>
  <c r="CF60" i="83"/>
  <c r="CG60" i="83"/>
  <c r="CL60" i="83"/>
  <c r="CJ60" i="83"/>
  <c r="CH60" i="83"/>
  <c r="CK60" i="83"/>
  <c r="AJ12" i="18"/>
  <c r="BD27" i="92"/>
  <c r="BD29" i="92"/>
  <c r="BC27" i="92"/>
  <c r="BE25" i="92"/>
  <c r="BE27" i="92"/>
  <c r="BD26" i="92"/>
  <c r="BC28" i="92"/>
  <c r="BD25" i="92"/>
  <c r="BE28" i="92"/>
  <c r="BC26" i="92"/>
  <c r="CD34" i="91"/>
  <c r="CE34" i="91"/>
  <c r="CF34" i="91"/>
  <c r="CG34" i="91"/>
  <c r="CH34" i="91"/>
  <c r="CI34" i="91"/>
  <c r="CJ34" i="91"/>
  <c r="CK34" i="91"/>
  <c r="CL34" i="91"/>
  <c r="CM34" i="91"/>
  <c r="CD35" i="91"/>
  <c r="CE35" i="91"/>
  <c r="CF35" i="91"/>
  <c r="CG35" i="91"/>
  <c r="CH35" i="91"/>
  <c r="CI35" i="91"/>
  <c r="CJ35" i="91"/>
  <c r="CK35" i="91"/>
  <c r="CL35" i="91"/>
  <c r="CM35" i="91"/>
  <c r="CD36" i="91"/>
  <c r="CE36" i="91"/>
  <c r="CF36" i="91"/>
  <c r="CG36" i="91"/>
  <c r="CH36" i="91"/>
  <c r="CI36" i="91"/>
  <c r="CJ36" i="91"/>
  <c r="CK36" i="91"/>
  <c r="CL36" i="91"/>
  <c r="CM36" i="91"/>
  <c r="CD38" i="91"/>
  <c r="CE38" i="91"/>
  <c r="CF38" i="91"/>
  <c r="CG38" i="91"/>
  <c r="CH38" i="91"/>
  <c r="CI38" i="91"/>
  <c r="CJ38" i="91"/>
  <c r="CK38" i="91"/>
  <c r="CL38" i="91"/>
  <c r="CM38" i="91"/>
  <c r="CD39" i="91"/>
  <c r="CE39" i="91"/>
  <c r="CF39" i="91"/>
  <c r="CG39" i="91"/>
  <c r="CH39" i="91"/>
  <c r="CI39" i="91"/>
  <c r="CJ39" i="91"/>
  <c r="CK39" i="91"/>
  <c r="CL39" i="91"/>
  <c r="CM39" i="91"/>
  <c r="CD41" i="91"/>
  <c r="CE41" i="91"/>
  <c r="CF41" i="91"/>
  <c r="CG41" i="91"/>
  <c r="CH41" i="91"/>
  <c r="CI41" i="91"/>
  <c r="CJ41" i="91"/>
  <c r="CK41" i="91"/>
  <c r="CL41" i="91"/>
  <c r="CM41" i="91"/>
  <c r="CD42" i="91"/>
  <c r="CE42" i="91"/>
  <c r="CF42" i="91"/>
  <c r="CG42" i="91"/>
  <c r="CH42" i="91"/>
  <c r="CI42" i="91"/>
  <c r="CJ42" i="91"/>
  <c r="CK42" i="91"/>
  <c r="CL42" i="91"/>
  <c r="CM42" i="91"/>
  <c r="CD43" i="91"/>
  <c r="CE43" i="91"/>
  <c r="CF43" i="91"/>
  <c r="CG43" i="91"/>
  <c r="CH43" i="91"/>
  <c r="CI43" i="91"/>
  <c r="CJ43" i="91"/>
  <c r="CK43" i="91"/>
  <c r="CL43" i="91"/>
  <c r="CM43" i="91"/>
  <c r="CD67" i="91"/>
  <c r="CE67" i="91"/>
  <c r="CF67" i="91"/>
  <c r="CG67" i="91"/>
  <c r="CH67" i="91"/>
  <c r="CI67" i="91"/>
  <c r="CJ67" i="91"/>
  <c r="CK67" i="91"/>
  <c r="CL67" i="91"/>
  <c r="CM67" i="91"/>
  <c r="CD68" i="91"/>
  <c r="CE68" i="91"/>
  <c r="CF68" i="91"/>
  <c r="CG68" i="91"/>
  <c r="CH68" i="91"/>
  <c r="CI68" i="91"/>
  <c r="CJ68" i="91"/>
  <c r="CK68" i="91"/>
  <c r="CL68" i="91"/>
  <c r="CM68" i="91"/>
  <c r="CD69" i="91"/>
  <c r="CE69" i="91"/>
  <c r="CF69" i="91"/>
  <c r="CG69" i="91"/>
  <c r="CH69" i="91"/>
  <c r="CI69" i="91"/>
  <c r="CJ69" i="91"/>
  <c r="CK69" i="91"/>
  <c r="CL69" i="91"/>
  <c r="CM69" i="91"/>
  <c r="CD70" i="91"/>
  <c r="CE70" i="91"/>
  <c r="CF70" i="91"/>
  <c r="CG70" i="91"/>
  <c r="CH70" i="91"/>
  <c r="CI70" i="91"/>
  <c r="CJ70" i="91"/>
  <c r="CK70" i="91"/>
  <c r="CL70" i="91"/>
  <c r="CM70" i="91"/>
  <c r="CD71" i="91"/>
  <c r="CE71" i="91"/>
  <c r="CF71" i="91"/>
  <c r="CG71" i="91"/>
  <c r="CH71" i="91"/>
  <c r="CI71" i="91"/>
  <c r="CJ71" i="91"/>
  <c r="CK71" i="91"/>
  <c r="CL71" i="91"/>
  <c r="CM71" i="91"/>
  <c r="CD73" i="91"/>
  <c r="CE73" i="91"/>
  <c r="CF73" i="91"/>
  <c r="CG73" i="91"/>
  <c r="CH73" i="91"/>
  <c r="CI73" i="91"/>
  <c r="CJ73" i="91"/>
  <c r="CK73" i="91"/>
  <c r="CL73" i="91"/>
  <c r="CM73" i="91"/>
  <c r="CD74" i="91"/>
  <c r="CE74" i="91"/>
  <c r="CF74" i="91"/>
  <c r="CG74" i="91"/>
  <c r="CH74" i="91"/>
  <c r="CI74" i="91"/>
  <c r="CJ74" i="91"/>
  <c r="CK74" i="91"/>
  <c r="CL74" i="91"/>
  <c r="CM74" i="91"/>
  <c r="CD75" i="91"/>
  <c r="CE75" i="91"/>
  <c r="CF75" i="91"/>
  <c r="CG75" i="91"/>
  <c r="CH75" i="91"/>
  <c r="CI75" i="91"/>
  <c r="CJ75" i="91"/>
  <c r="CK75" i="91"/>
  <c r="CL75" i="91"/>
  <c r="CM75" i="91"/>
  <c r="CD76" i="91"/>
  <c r="CE76" i="91"/>
  <c r="CF76" i="91"/>
  <c r="CG76" i="91"/>
  <c r="CH76" i="91"/>
  <c r="CI76" i="91"/>
  <c r="CJ76" i="91"/>
  <c r="CK76" i="91"/>
  <c r="CL76" i="91"/>
  <c r="CM76" i="91"/>
  <c r="CD77" i="91"/>
  <c r="CE77" i="91"/>
  <c r="CF77" i="91"/>
  <c r="CG77" i="91"/>
  <c r="CH77" i="91"/>
  <c r="CI77" i="91"/>
  <c r="CJ77" i="91"/>
  <c r="CK77" i="91"/>
  <c r="CL77" i="91"/>
  <c r="CM77" i="91"/>
  <c r="CD78" i="91"/>
  <c r="CE78" i="91"/>
  <c r="CF78" i="91"/>
  <c r="CG78" i="91"/>
  <c r="CH78" i="91"/>
  <c r="CI78" i="91"/>
  <c r="CJ78" i="91"/>
  <c r="CK78" i="91"/>
  <c r="CL78" i="91"/>
  <c r="CM78" i="91"/>
  <c r="CD33" i="91"/>
  <c r="CE33" i="91"/>
  <c r="CF33" i="91"/>
  <c r="CG33" i="91"/>
  <c r="CH33" i="91"/>
  <c r="CI33" i="91"/>
  <c r="CJ33" i="91"/>
  <c r="CK33" i="91"/>
  <c r="CL33" i="91"/>
  <c r="CM33" i="91"/>
  <c r="CE32" i="91"/>
  <c r="CF32" i="91"/>
  <c r="CG32" i="91"/>
  <c r="CH32" i="91"/>
  <c r="CI32" i="91"/>
  <c r="CJ32" i="91"/>
  <c r="CK32" i="91"/>
  <c r="CL32" i="91"/>
  <c r="CM32" i="91"/>
  <c r="CD32" i="91"/>
  <c r="AF79" i="91"/>
  <c r="AG79" i="91"/>
  <c r="AH79" i="91"/>
  <c r="AI79" i="91"/>
  <c r="AJ79" i="91"/>
  <c r="AK79" i="91"/>
  <c r="AL79" i="91"/>
  <c r="AM79" i="91"/>
  <c r="AN79" i="91"/>
  <c r="AO79" i="91"/>
  <c r="AP79" i="91"/>
  <c r="AQ79" i="91"/>
  <c r="AR79" i="91"/>
  <c r="AS79" i="91"/>
  <c r="AT79" i="91"/>
  <c r="AU79" i="91"/>
  <c r="AV79" i="91"/>
  <c r="AW79" i="91"/>
  <c r="AX79" i="91"/>
  <c r="AY79" i="91"/>
  <c r="AZ79" i="91"/>
  <c r="BA79" i="91"/>
  <c r="BB79" i="91"/>
  <c r="BC79" i="91"/>
  <c r="BD79" i="91"/>
  <c r="BE79" i="91"/>
  <c r="BF79" i="91"/>
  <c r="BG79" i="91"/>
  <c r="BH79" i="91"/>
  <c r="BI79" i="91"/>
  <c r="BJ79" i="91"/>
  <c r="BK79" i="91"/>
  <c r="BL79" i="91"/>
  <c r="BM79" i="91"/>
  <c r="BN79" i="91"/>
  <c r="BO79" i="91"/>
  <c r="BP79" i="91"/>
  <c r="BQ79" i="91"/>
  <c r="BR79" i="91"/>
  <c r="BS79" i="91"/>
  <c r="BT79" i="91"/>
  <c r="BU79" i="91"/>
  <c r="BV79" i="91"/>
  <c r="BW79" i="91"/>
  <c r="BX79" i="91"/>
  <c r="BY79" i="91"/>
  <c r="BZ79" i="91"/>
  <c r="CA79" i="91"/>
  <c r="CB79" i="91"/>
  <c r="CC79" i="91"/>
  <c r="C79" i="91"/>
  <c r="D79" i="91"/>
  <c r="E79" i="91"/>
  <c r="F79" i="91"/>
  <c r="G79" i="91"/>
  <c r="H79" i="91"/>
  <c r="I79" i="91"/>
  <c r="J79" i="91"/>
  <c r="K79" i="91"/>
  <c r="L79" i="91"/>
  <c r="M79" i="91"/>
  <c r="N79" i="91"/>
  <c r="O79" i="91"/>
  <c r="P79" i="91"/>
  <c r="Q79" i="91"/>
  <c r="R79" i="91"/>
  <c r="S79" i="91"/>
  <c r="T79" i="91"/>
  <c r="U79" i="91"/>
  <c r="V79" i="91"/>
  <c r="W79" i="91"/>
  <c r="X79" i="91"/>
  <c r="Y79" i="91"/>
  <c r="Z79" i="91"/>
  <c r="AA79" i="91"/>
  <c r="AB79" i="91"/>
  <c r="AC79" i="91"/>
  <c r="AD79" i="91"/>
  <c r="AE79" i="91"/>
  <c r="B79" i="91"/>
  <c r="N17" i="98" l="1"/>
  <c r="O22" i="98"/>
  <c r="N20" i="98"/>
  <c r="O25" i="98"/>
  <c r="N24" i="98"/>
  <c r="O21" i="98"/>
  <c r="N23" i="98"/>
  <c r="N13" i="98"/>
  <c r="N18" i="98"/>
  <c r="N12" i="98"/>
  <c r="O12" i="98"/>
  <c r="O19" i="98"/>
  <c r="O23" i="98"/>
  <c r="N21" i="98"/>
  <c r="O14" i="98"/>
  <c r="O20" i="98"/>
  <c r="O24" i="98"/>
  <c r="N26" i="98"/>
  <c r="N22" i="98"/>
  <c r="O16" i="98"/>
  <c r="N19" i="98"/>
  <c r="N25" i="98"/>
  <c r="O26" i="98"/>
  <c r="O13" i="98"/>
  <c r="N16" i="98"/>
  <c r="EU79" i="91"/>
  <c r="EE79" i="91"/>
  <c r="CO79" i="91"/>
  <c r="DC79" i="91"/>
  <c r="CU79" i="91"/>
  <c r="ET79" i="91"/>
  <c r="EL79" i="91"/>
  <c r="ED79" i="91"/>
  <c r="DX79" i="91"/>
  <c r="DP79" i="91"/>
  <c r="DB79" i="91"/>
  <c r="CT79" i="91"/>
  <c r="ES79" i="91"/>
  <c r="EK79" i="91"/>
  <c r="EC79" i="91"/>
  <c r="DW79" i="91"/>
  <c r="DO79" i="91"/>
  <c r="DA79" i="91"/>
  <c r="CS79" i="91"/>
  <c r="ER79" i="91"/>
  <c r="EJ79" i="91"/>
  <c r="DV79" i="91"/>
  <c r="DN79" i="91"/>
  <c r="DD79" i="91"/>
  <c r="DI79" i="91"/>
  <c r="DH79" i="91"/>
  <c r="CZ79" i="91"/>
  <c r="CR79" i="91"/>
  <c r="EQ79" i="91"/>
  <c r="EI79" i="91"/>
  <c r="DU79" i="91"/>
  <c r="DM79" i="91"/>
  <c r="CV79" i="91"/>
  <c r="DQ79" i="91"/>
  <c r="DG79" i="91"/>
  <c r="CY79" i="91"/>
  <c r="CQ79" i="91"/>
  <c r="EP79" i="91"/>
  <c r="CI79" i="91"/>
  <c r="EH79" i="91"/>
  <c r="EB79" i="91"/>
  <c r="DT79" i="91"/>
  <c r="DL79" i="91"/>
  <c r="EM79" i="91"/>
  <c r="DY79" i="91"/>
  <c r="DF79" i="91"/>
  <c r="CX79" i="91"/>
  <c r="CP79" i="91"/>
  <c r="EO79" i="91"/>
  <c r="EG79" i="91"/>
  <c r="EA79" i="91"/>
  <c r="DS79" i="91"/>
  <c r="DK79" i="91"/>
  <c r="DE79" i="91"/>
  <c r="CW79" i="91"/>
  <c r="EV79" i="91"/>
  <c r="EN79" i="91"/>
  <c r="EF79" i="91"/>
  <c r="DZ79" i="91"/>
  <c r="DR79" i="91"/>
  <c r="DJ79" i="91"/>
  <c r="CH79" i="91"/>
  <c r="CM79" i="91"/>
  <c r="CL79" i="91"/>
  <c r="CD79" i="91"/>
  <c r="CE79" i="91"/>
  <c r="CK79" i="91"/>
  <c r="CG79" i="91"/>
  <c r="M14" i="118"/>
  <c r="M13" i="118"/>
  <c r="M12" i="118"/>
  <c r="L14" i="118"/>
  <c r="L13" i="118"/>
  <c r="L12" i="118"/>
  <c r="CJ79" i="91"/>
  <c r="CF79" i="91"/>
  <c r="FP79" i="91" l="1"/>
  <c r="FS79" i="91"/>
  <c r="GA79" i="91"/>
  <c r="FT79" i="91"/>
  <c r="FE79" i="91"/>
  <c r="FZ79" i="91"/>
  <c r="FH79" i="91"/>
  <c r="FR79" i="91"/>
  <c r="EX79" i="91"/>
  <c r="FO79" i="91"/>
  <c r="FK79" i="91"/>
  <c r="FI79" i="91"/>
  <c r="FC79" i="91"/>
  <c r="FX79" i="91"/>
  <c r="FY79" i="91"/>
  <c r="FN79" i="91"/>
  <c r="FD79" i="91"/>
  <c r="FQ79" i="91"/>
  <c r="EY79" i="91"/>
  <c r="EZ79" i="91"/>
  <c r="FA79" i="91"/>
  <c r="FB79" i="91"/>
  <c r="FF79" i="91"/>
  <c r="FJ79" i="91"/>
  <c r="FG79" i="91"/>
  <c r="FL79" i="91"/>
  <c r="FM79" i="91"/>
  <c r="FU79" i="91"/>
  <c r="FV79" i="91"/>
  <c r="FW79" i="91"/>
  <c r="R65" i="13"/>
  <c r="S65" i="13"/>
  <c r="R66" i="13"/>
  <c r="S66" i="13"/>
  <c r="R67" i="13"/>
  <c r="S67" i="13"/>
  <c r="R68" i="13"/>
  <c r="S68" i="13"/>
  <c r="R69" i="13"/>
  <c r="S69" i="13"/>
  <c r="S64" i="13"/>
  <c r="R64" i="13"/>
  <c r="R62" i="13"/>
  <c r="R58" i="13"/>
  <c r="Q60" i="92"/>
  <c r="R60" i="92"/>
  <c r="S60" i="92"/>
  <c r="Q61" i="92"/>
  <c r="R61" i="92"/>
  <c r="S61" i="92"/>
  <c r="Q62" i="92"/>
  <c r="R62" i="92"/>
  <c r="S62" i="92"/>
  <c r="Q63" i="92"/>
  <c r="R63" i="92"/>
  <c r="S63" i="92"/>
  <c r="Q64" i="92"/>
  <c r="R64" i="92"/>
  <c r="S64" i="92"/>
  <c r="Q66" i="92"/>
  <c r="R66" i="92"/>
  <c r="S66" i="92"/>
  <c r="Q67" i="92"/>
  <c r="R67" i="92"/>
  <c r="S67" i="92"/>
  <c r="Q68" i="92"/>
  <c r="R68" i="92"/>
  <c r="S68" i="92"/>
  <c r="Q69" i="92"/>
  <c r="R69" i="92"/>
  <c r="S69" i="92"/>
  <c r="Q70" i="92"/>
  <c r="R70" i="92"/>
  <c r="S70" i="92"/>
  <c r="Q71" i="92"/>
  <c r="R71" i="92"/>
  <c r="S71" i="92"/>
  <c r="K15" i="92"/>
  <c r="M15" i="92"/>
  <c r="C80" i="14"/>
  <c r="D80" i="14"/>
  <c r="E80" i="14"/>
  <c r="F80" i="14"/>
  <c r="H80" i="14"/>
  <c r="I80" i="14"/>
  <c r="J80" i="14"/>
  <c r="M80" i="14"/>
  <c r="N80" i="14"/>
  <c r="O80" i="14"/>
  <c r="P80" i="14"/>
  <c r="Q80" i="14"/>
  <c r="S80" i="14"/>
  <c r="T80" i="14"/>
  <c r="U80" i="14"/>
  <c r="X80" i="14"/>
  <c r="Y80" i="14"/>
  <c r="Z80" i="14"/>
  <c r="AA80" i="14"/>
  <c r="AB80" i="14"/>
  <c r="U15" i="92" l="1"/>
  <c r="U12" i="92"/>
  <c r="U13" i="92"/>
  <c r="U14" i="92"/>
  <c r="DI80" i="14"/>
  <c r="DF80" i="14"/>
  <c r="DP80" i="14"/>
  <c r="DD80" i="14"/>
  <c r="DQ80" i="14"/>
  <c r="DA80" i="14"/>
  <c r="DO80" i="14"/>
  <c r="DB80" i="14"/>
  <c r="DL80" i="14"/>
  <c r="DK80" i="14"/>
  <c r="CZ80" i="14"/>
  <c r="DE80" i="14"/>
  <c r="DM80" i="14"/>
  <c r="DJ80" i="14"/>
  <c r="CX80" i="14"/>
  <c r="CY80" i="14"/>
  <c r="O15" i="112"/>
  <c r="O17" i="112"/>
  <c r="C72" i="92"/>
  <c r="D72" i="92"/>
  <c r="E72" i="92"/>
  <c r="F72" i="92"/>
  <c r="G72" i="92"/>
  <c r="H72" i="92"/>
  <c r="I72" i="92"/>
  <c r="J72" i="92"/>
  <c r="K72" i="92"/>
  <c r="L72" i="92"/>
  <c r="M72" i="92"/>
  <c r="N72" i="92"/>
  <c r="O72" i="92"/>
  <c r="P72" i="92"/>
  <c r="B72" i="92"/>
  <c r="F13" i="102"/>
  <c r="F14" i="102"/>
  <c r="F15" i="102"/>
  <c r="F12" i="102"/>
  <c r="C16" i="102"/>
  <c r="G16" i="102" s="1"/>
  <c r="I16" i="102" s="1"/>
  <c r="D13" i="102"/>
  <c r="D14" i="102"/>
  <c r="D15" i="102"/>
  <c r="D12" i="102"/>
  <c r="P12" i="41"/>
  <c r="AN72" i="62"/>
  <c r="AO72" i="62"/>
  <c r="AP72" i="62"/>
  <c r="AQ72" i="62"/>
  <c r="AR72" i="62"/>
  <c r="AS72" i="62"/>
  <c r="AT72" i="62"/>
  <c r="AU72" i="62"/>
  <c r="AV72" i="62"/>
  <c r="AW72" i="62"/>
  <c r="AX72" i="62"/>
  <c r="AY72" i="62"/>
  <c r="AZ72" i="62"/>
  <c r="BA72" i="62"/>
  <c r="BB72" i="62"/>
  <c r="BC72" i="62"/>
  <c r="BD72" i="62"/>
  <c r="BE72" i="62"/>
  <c r="BF72" i="62"/>
  <c r="BG72" i="62"/>
  <c r="BH72" i="62"/>
  <c r="BI72" i="62"/>
  <c r="BJ72" i="62"/>
  <c r="AM69" i="62"/>
  <c r="AN69" i="62"/>
  <c r="AO69" i="62"/>
  <c r="AP69" i="62"/>
  <c r="AQ69" i="62"/>
  <c r="AR69" i="62"/>
  <c r="AS69" i="62"/>
  <c r="AT69" i="62"/>
  <c r="AU69" i="62"/>
  <c r="AV69" i="62"/>
  <c r="AW69" i="62"/>
  <c r="AX69" i="62"/>
  <c r="AY69" i="62"/>
  <c r="AZ69" i="62"/>
  <c r="BA69" i="62"/>
  <c r="BB69" i="62"/>
  <c r="BC69" i="62"/>
  <c r="BD69" i="62"/>
  <c r="BE69" i="62"/>
  <c r="BF69" i="62"/>
  <c r="BG69" i="62"/>
  <c r="BH69" i="62"/>
  <c r="BI69" i="62"/>
  <c r="BJ69" i="62"/>
  <c r="AM70" i="62"/>
  <c r="AN70" i="62"/>
  <c r="AO70" i="62"/>
  <c r="AP70" i="62"/>
  <c r="AQ70" i="62"/>
  <c r="AR70" i="62"/>
  <c r="AS70" i="62"/>
  <c r="AT70" i="62"/>
  <c r="AU70" i="62"/>
  <c r="AV70" i="62"/>
  <c r="AW70" i="62"/>
  <c r="AX70" i="62"/>
  <c r="BE70" i="62"/>
  <c r="BF70" i="62"/>
  <c r="BG70" i="62"/>
  <c r="BH70" i="62"/>
  <c r="BI70" i="62"/>
  <c r="BJ70" i="62"/>
  <c r="AM64" i="62"/>
  <c r="AN64" i="62"/>
  <c r="AO64" i="62"/>
  <c r="AP64" i="62"/>
  <c r="AQ64" i="62"/>
  <c r="AR64" i="62"/>
  <c r="AS64" i="62"/>
  <c r="AT64" i="62"/>
  <c r="AU64" i="62"/>
  <c r="AV64" i="62"/>
  <c r="AW64" i="62"/>
  <c r="AX64" i="62"/>
  <c r="AY64" i="62"/>
  <c r="AZ64" i="62"/>
  <c r="BA64" i="62"/>
  <c r="BB64" i="62"/>
  <c r="BC64" i="62"/>
  <c r="BD64" i="62"/>
  <c r="BE64" i="62"/>
  <c r="BF64" i="62"/>
  <c r="BG64" i="62"/>
  <c r="BH64" i="62"/>
  <c r="BI64" i="62"/>
  <c r="BJ64" i="62"/>
  <c r="AM65" i="62"/>
  <c r="AN65" i="62"/>
  <c r="AO65" i="62"/>
  <c r="AP65" i="62"/>
  <c r="AQ65" i="62"/>
  <c r="AR65" i="62"/>
  <c r="AS65" i="62"/>
  <c r="AT65" i="62"/>
  <c r="AU65" i="62"/>
  <c r="AV65" i="62"/>
  <c r="AW65" i="62"/>
  <c r="AX65" i="62"/>
  <c r="AY65" i="62"/>
  <c r="AZ65" i="62"/>
  <c r="BA65" i="62"/>
  <c r="BB65" i="62"/>
  <c r="BC65" i="62"/>
  <c r="BD65" i="62"/>
  <c r="AM66" i="62"/>
  <c r="AN66" i="62"/>
  <c r="AO66" i="62"/>
  <c r="AP66" i="62"/>
  <c r="AQ66" i="62"/>
  <c r="AR66" i="62"/>
  <c r="AS66" i="62"/>
  <c r="AT66" i="62"/>
  <c r="AU66" i="62"/>
  <c r="AV66" i="62"/>
  <c r="AW66" i="62"/>
  <c r="AX66" i="62"/>
  <c r="AY66" i="62"/>
  <c r="AZ66" i="62"/>
  <c r="BA66" i="62"/>
  <c r="BB66" i="62"/>
  <c r="BC66" i="62"/>
  <c r="BD66" i="62"/>
  <c r="AM67" i="62"/>
  <c r="AN67" i="62"/>
  <c r="AO67" i="62"/>
  <c r="AP67" i="62"/>
  <c r="AQ67" i="62"/>
  <c r="AR67" i="62"/>
  <c r="AS67" i="62"/>
  <c r="AT67" i="62"/>
  <c r="AU67" i="62"/>
  <c r="AV67" i="62"/>
  <c r="AW67" i="62"/>
  <c r="AX67" i="62"/>
  <c r="AY67" i="62"/>
  <c r="AZ67" i="62"/>
  <c r="BA67" i="62"/>
  <c r="BB67" i="62"/>
  <c r="BC67" i="62"/>
  <c r="BD67" i="62"/>
  <c r="U23" i="83"/>
  <c r="V23" i="83"/>
  <c r="W23" i="83"/>
  <c r="X23" i="83"/>
  <c r="Y23" i="83"/>
  <c r="Z23" i="83"/>
  <c r="AA23" i="83"/>
  <c r="AB23" i="83"/>
  <c r="AC23" i="83"/>
  <c r="G14" i="102" l="1"/>
  <c r="I14" i="102" s="1"/>
  <c r="G13" i="102"/>
  <c r="I13" i="102" s="1"/>
  <c r="FM80" i="14"/>
  <c r="D16" i="102"/>
  <c r="FU80" i="14"/>
  <c r="AL72" i="92"/>
  <c r="AG72" i="92"/>
  <c r="AM72" i="92"/>
  <c r="AK72" i="92"/>
  <c r="AF72" i="92"/>
  <c r="AH72" i="92"/>
  <c r="AJ72" i="92"/>
  <c r="AE72" i="92"/>
  <c r="AD72" i="92"/>
  <c r="AO72" i="92"/>
  <c r="AN72" i="92"/>
  <c r="AI72" i="92"/>
  <c r="FQ80" i="14"/>
  <c r="FT80" i="14"/>
  <c r="FP80" i="14"/>
  <c r="FN80" i="14"/>
  <c r="FS80" i="14"/>
  <c r="FO80" i="14"/>
  <c r="G12" i="102"/>
  <c r="I12" i="102" s="1"/>
  <c r="G15" i="102"/>
  <c r="I15" i="102" s="1"/>
  <c r="BM72" i="62"/>
  <c r="BM66" i="62"/>
  <c r="BN85" i="62"/>
  <c r="BL66" i="62"/>
  <c r="BL64" i="62"/>
  <c r="BL88" i="62"/>
  <c r="BL87" i="62"/>
  <c r="BL86" i="62"/>
  <c r="BL84" i="62"/>
  <c r="BQ87" i="62"/>
  <c r="BQ86" i="62"/>
  <c r="BQ84" i="62"/>
  <c r="BS86" i="62"/>
  <c r="BS82" i="62"/>
  <c r="BU85" i="62"/>
  <c r="BU73" i="62"/>
  <c r="AF23" i="83"/>
  <c r="N17" i="112"/>
  <c r="N16" i="112"/>
  <c r="O18" i="112"/>
  <c r="N16" i="113"/>
  <c r="N15" i="113"/>
  <c r="N14" i="113"/>
  <c r="N13" i="113"/>
  <c r="S72" i="92"/>
  <c r="N15" i="112"/>
  <c r="O16" i="112"/>
  <c r="N18" i="112"/>
  <c r="N14" i="112"/>
  <c r="BM67" i="62"/>
  <c r="BP70" i="62"/>
  <c r="BS78" i="62"/>
  <c r="BS72" i="62"/>
  <c r="BW79" i="62"/>
  <c r="BR79" i="62"/>
  <c r="BW73" i="62"/>
  <c r="BR73" i="62"/>
  <c r="BU64" i="62"/>
  <c r="BN64" i="62"/>
  <c r="BS70" i="62"/>
  <c r="BO87" i="62"/>
  <c r="BP64" i="62"/>
  <c r="BT82" i="62"/>
  <c r="BO82" i="62"/>
  <c r="BO81" i="62"/>
  <c r="BT80" i="62"/>
  <c r="BO80" i="62"/>
  <c r="BW67" i="62"/>
  <c r="BT72" i="62"/>
  <c r="BM82" i="62"/>
  <c r="BM75" i="62"/>
  <c r="BT69" i="62"/>
  <c r="BQ76" i="62"/>
  <c r="BL76" i="62"/>
  <c r="BO65" i="62"/>
  <c r="BW87" i="62"/>
  <c r="BO77" i="62"/>
  <c r="BM73" i="62"/>
  <c r="BT88" i="62"/>
  <c r="BO88" i="62"/>
  <c r="BV87" i="62"/>
  <c r="BM81" i="62"/>
  <c r="BS74" i="62"/>
  <c r="BO72" i="62"/>
  <c r="BM64" i="62"/>
  <c r="BQ66" i="62"/>
  <c r="BU79" i="62"/>
  <c r="BN79" i="62"/>
  <c r="BV77" i="62"/>
  <c r="BV73" i="62"/>
  <c r="BS88" i="62"/>
  <c r="BT79" i="62"/>
  <c r="BO79" i="62"/>
  <c r="BM79" i="62"/>
  <c r="BU77" i="62"/>
  <c r="BN77" i="62"/>
  <c r="BP67" i="62"/>
  <c r="BP88" i="62"/>
  <c r="BS80" i="62"/>
  <c r="BM80" i="62"/>
  <c r="BM69" i="62"/>
  <c r="BP83" i="62"/>
  <c r="BN83" i="62"/>
  <c r="BQ82" i="62"/>
  <c r="BL82" i="62"/>
  <c r="BW75" i="62"/>
  <c r="BR75" i="62"/>
  <c r="BN73" i="62"/>
  <c r="BQ72" i="62"/>
  <c r="BL72" i="62"/>
  <c r="BL69" i="62"/>
  <c r="BP86" i="62"/>
  <c r="BW85" i="62"/>
  <c r="BP85" i="62"/>
  <c r="BT84" i="62"/>
  <c r="BM83" i="62"/>
  <c r="BS76" i="62"/>
  <c r="BO75" i="62"/>
  <c r="BT73" i="62"/>
  <c r="BO73" i="62"/>
  <c r="BO67" i="62"/>
  <c r="BP66" i="62"/>
  <c r="BP65" i="62"/>
  <c r="BS64" i="62"/>
  <c r="BQ64" i="62"/>
  <c r="BV86" i="62"/>
  <c r="BO86" i="62"/>
  <c r="BS84" i="62"/>
  <c r="BS83" i="62"/>
  <c r="BM77" i="62"/>
  <c r="BU66" i="62"/>
  <c r="BN66" i="62"/>
  <c r="BU65" i="62"/>
  <c r="BN65" i="62"/>
  <c r="BW70" i="62"/>
  <c r="BR70" i="62"/>
  <c r="BS69" i="62"/>
  <c r="BP87" i="62"/>
  <c r="BM85" i="62"/>
  <c r="BS79" i="62"/>
  <c r="BW65" i="62"/>
  <c r="BO70" i="62"/>
  <c r="BU88" i="62"/>
  <c r="BN88" i="62"/>
  <c r="BW83" i="62"/>
  <c r="BR83" i="62"/>
  <c r="BV81" i="62"/>
  <c r="BS73" i="62"/>
  <c r="BS67" i="62"/>
  <c r="BU70" i="62"/>
  <c r="BN70" i="62"/>
  <c r="BM88" i="62"/>
  <c r="BO83" i="62"/>
  <c r="BU81" i="62"/>
  <c r="BN81" i="62"/>
  <c r="BQ80" i="62"/>
  <c r="BL80" i="62"/>
  <c r="BT78" i="62"/>
  <c r="BO78" i="62"/>
  <c r="BS77" i="62"/>
  <c r="BT66" i="62"/>
  <c r="BW69" i="62"/>
  <c r="BR69" i="62"/>
  <c r="BQ88" i="62"/>
  <c r="BT86" i="62"/>
  <c r="BU83" i="62"/>
  <c r="BT81" i="62"/>
  <c r="BW77" i="62"/>
  <c r="BR77" i="62"/>
  <c r="BU75" i="62"/>
  <c r="BN75" i="62"/>
  <c r="BQ74" i="62"/>
  <c r="BL74" i="62"/>
  <c r="BS66" i="62"/>
  <c r="BQ70" i="62"/>
  <c r="BL70" i="62"/>
  <c r="BO69" i="62"/>
  <c r="BU87" i="62"/>
  <c r="BN87" i="62"/>
  <c r="BO85" i="62"/>
  <c r="BS81" i="62"/>
  <c r="BV79" i="62"/>
  <c r="BU67" i="62"/>
  <c r="BN67" i="62"/>
  <c r="BW66" i="62"/>
  <c r="BR66" i="62"/>
  <c r="BS65" i="62"/>
  <c r="BT64" i="62"/>
  <c r="BM87" i="62"/>
  <c r="BW86" i="62"/>
  <c r="BR86" i="62"/>
  <c r="BW81" i="62"/>
  <c r="BR81" i="62"/>
  <c r="BQ78" i="62"/>
  <c r="BL78" i="62"/>
  <c r="BS75" i="62"/>
  <c r="BT74" i="62"/>
  <c r="BM65" i="62"/>
  <c r="BW64" i="62"/>
  <c r="BR64" i="62"/>
  <c r="BT87" i="62"/>
  <c r="BU86" i="62"/>
  <c r="BN86" i="62"/>
  <c r="BV85" i="62"/>
  <c r="BQ85" i="62"/>
  <c r="BL85" i="62"/>
  <c r="BW84" i="62"/>
  <c r="BR84" i="62"/>
  <c r="BP84" i="62"/>
  <c r="BV67" i="62"/>
  <c r="BQ67" i="62"/>
  <c r="BL67" i="62"/>
  <c r="BV66" i="62"/>
  <c r="BO66" i="62"/>
  <c r="BV65" i="62"/>
  <c r="BQ65" i="62"/>
  <c r="BL65" i="62"/>
  <c r="BV64" i="62"/>
  <c r="BO64" i="62"/>
  <c r="BM70" i="62"/>
  <c r="BQ69" i="62"/>
  <c r="BS87" i="62"/>
  <c r="BM86" i="62"/>
  <c r="BV84" i="62"/>
  <c r="BO84" i="62"/>
  <c r="BV70" i="62"/>
  <c r="BP69" i="62"/>
  <c r="BR87" i="62"/>
  <c r="BT85" i="62"/>
  <c r="BU84" i="62"/>
  <c r="BN84" i="62"/>
  <c r="BV83" i="62"/>
  <c r="BQ83" i="62"/>
  <c r="BL83" i="62"/>
  <c r="BW82" i="62"/>
  <c r="BR82" i="62"/>
  <c r="BP82" i="62"/>
  <c r="BW80" i="62"/>
  <c r="BR80" i="62"/>
  <c r="BP80" i="62"/>
  <c r="BW78" i="62"/>
  <c r="BR78" i="62"/>
  <c r="BP78" i="62"/>
  <c r="BW76" i="62"/>
  <c r="BR76" i="62"/>
  <c r="BP76" i="62"/>
  <c r="BW74" i="62"/>
  <c r="BR74" i="62"/>
  <c r="BP74" i="62"/>
  <c r="BT67" i="62"/>
  <c r="BT65" i="62"/>
  <c r="BV69" i="62"/>
  <c r="BS85" i="62"/>
  <c r="BM84" i="62"/>
  <c r="BV82" i="62"/>
  <c r="BQ81" i="62"/>
  <c r="BL81" i="62"/>
  <c r="BV80" i="62"/>
  <c r="BQ79" i="62"/>
  <c r="BL79" i="62"/>
  <c r="BV78" i="62"/>
  <c r="BQ77" i="62"/>
  <c r="BL77" i="62"/>
  <c r="BV76" i="62"/>
  <c r="BT76" i="62"/>
  <c r="BO76" i="62"/>
  <c r="BV75" i="62"/>
  <c r="BQ75" i="62"/>
  <c r="BL75" i="62"/>
  <c r="BV74" i="62"/>
  <c r="BO74" i="62"/>
  <c r="BW72" i="62"/>
  <c r="BR72" i="62"/>
  <c r="BP72" i="62"/>
  <c r="BT70" i="62"/>
  <c r="BU69" i="62"/>
  <c r="BN69" i="62"/>
  <c r="BW88" i="62"/>
  <c r="BR88" i="62"/>
  <c r="BR85" i="62"/>
  <c r="BT83" i="62"/>
  <c r="BU82" i="62"/>
  <c r="BN82" i="62"/>
  <c r="BP81" i="62"/>
  <c r="BU80" i="62"/>
  <c r="BN80" i="62"/>
  <c r="BP79" i="62"/>
  <c r="BU78" i="62"/>
  <c r="BN78" i="62"/>
  <c r="BP77" i="62"/>
  <c r="BU76" i="62"/>
  <c r="BN76" i="62"/>
  <c r="BP75" i="62"/>
  <c r="BU74" i="62"/>
  <c r="BN74" i="62"/>
  <c r="BQ73" i="62"/>
  <c r="BL73" i="62"/>
  <c r="BV72" i="62"/>
  <c r="BR67" i="62"/>
  <c r="BR65" i="62"/>
  <c r="BV88" i="62"/>
  <c r="BM78" i="62"/>
  <c r="BT77" i="62"/>
  <c r="BM76" i="62"/>
  <c r="BT75" i="62"/>
  <c r="BM74" i="62"/>
  <c r="BP73" i="62"/>
  <c r="BU72" i="62"/>
  <c r="BN72" i="62"/>
  <c r="CL59" i="84"/>
  <c r="CG59" i="84"/>
  <c r="CF59" i="84"/>
  <c r="CM60" i="84"/>
  <c r="CE59" i="84"/>
  <c r="CL60" i="84"/>
  <c r="CK59" i="84"/>
  <c r="CD59" i="84"/>
  <c r="CO59" i="84"/>
  <c r="CJ59" i="84"/>
  <c r="CG60" i="84"/>
  <c r="CE60" i="84"/>
  <c r="CI60" i="84"/>
  <c r="CD60" i="84"/>
  <c r="CH59" i="84"/>
  <c r="AJ23" i="83"/>
  <c r="AH23" i="83"/>
  <c r="CK60" i="84"/>
  <c r="CM59" i="84"/>
  <c r="AG23" i="83"/>
  <c r="CN60" i="84"/>
  <c r="CH60" i="84"/>
  <c r="CI59" i="84"/>
  <c r="CF60" i="84"/>
  <c r="CN59" i="84"/>
  <c r="AI23" i="83"/>
  <c r="CO60" i="84"/>
  <c r="CJ60" i="84"/>
  <c r="R72" i="92"/>
  <c r="Q72" i="92"/>
  <c r="BA72" i="92" l="1"/>
  <c r="AX72" i="92"/>
  <c r="BB72" i="92"/>
  <c r="AW72" i="92"/>
  <c r="AY72" i="92"/>
  <c r="AZ72" i="92"/>
  <c r="AV54" i="78"/>
  <c r="AW54" i="78"/>
  <c r="AX54" i="78"/>
  <c r="AY54" i="78"/>
  <c r="AZ54" i="78"/>
  <c r="BA54" i="78"/>
  <c r="BB54" i="78"/>
  <c r="BC54" i="78"/>
  <c r="BD54" i="78"/>
  <c r="BE54" i="78"/>
  <c r="BF54" i="78"/>
  <c r="BG54" i="78"/>
  <c r="BH54" i="78"/>
  <c r="BI54" i="78"/>
  <c r="BJ54" i="78"/>
  <c r="BK54" i="78"/>
  <c r="BL54" i="78"/>
  <c r="BM54" i="78"/>
  <c r="AV55" i="78"/>
  <c r="AW55" i="78"/>
  <c r="AX55" i="78"/>
  <c r="AY55" i="78"/>
  <c r="AZ55" i="78"/>
  <c r="BA55" i="78"/>
  <c r="BB55" i="78"/>
  <c r="BC55" i="78"/>
  <c r="BD55" i="78"/>
  <c r="BE55" i="78"/>
  <c r="BF55" i="78"/>
  <c r="BG55" i="78"/>
  <c r="BH55" i="78"/>
  <c r="BI55" i="78"/>
  <c r="BJ55" i="78"/>
  <c r="BK55" i="78"/>
  <c r="BL55" i="78"/>
  <c r="BM55" i="78"/>
  <c r="AV56" i="78"/>
  <c r="AW56" i="78"/>
  <c r="AX56" i="78"/>
  <c r="AY56" i="78"/>
  <c r="AZ56" i="78"/>
  <c r="BA56" i="78"/>
  <c r="BB56" i="78"/>
  <c r="BC56" i="78"/>
  <c r="BD56" i="78"/>
  <c r="BE56" i="78"/>
  <c r="BF56" i="78"/>
  <c r="BG56" i="78"/>
  <c r="BH56" i="78"/>
  <c r="BI56" i="78"/>
  <c r="BJ56" i="78"/>
  <c r="BK56" i="78"/>
  <c r="BL56" i="78"/>
  <c r="BM56" i="78"/>
  <c r="AV57" i="78"/>
  <c r="AW57" i="78"/>
  <c r="AX57" i="78"/>
  <c r="AY57" i="78"/>
  <c r="AZ57" i="78"/>
  <c r="BA57" i="78"/>
  <c r="BB57" i="78"/>
  <c r="BC57" i="78"/>
  <c r="BD57" i="78"/>
  <c r="BE57" i="78"/>
  <c r="BF57" i="78"/>
  <c r="BG57" i="78"/>
  <c r="BH57" i="78"/>
  <c r="BI57" i="78"/>
  <c r="BJ57" i="78"/>
  <c r="BK57" i="78"/>
  <c r="BL57" i="78"/>
  <c r="BM57" i="78"/>
  <c r="AV58" i="78"/>
  <c r="AW58" i="78"/>
  <c r="AX58" i="78"/>
  <c r="AY58" i="78"/>
  <c r="AZ58" i="78"/>
  <c r="BA58" i="78"/>
  <c r="BB58" i="78"/>
  <c r="BC58" i="78"/>
  <c r="BD58" i="78"/>
  <c r="BE58" i="78"/>
  <c r="BF58" i="78"/>
  <c r="BG58" i="78"/>
  <c r="BH58" i="78"/>
  <c r="BI58" i="78"/>
  <c r="BJ58" i="78"/>
  <c r="BK58" i="78"/>
  <c r="BL58" i="78"/>
  <c r="BM58" i="78"/>
  <c r="AV59" i="78"/>
  <c r="AW59" i="78"/>
  <c r="AX59" i="78"/>
  <c r="AY59" i="78"/>
  <c r="AZ59" i="78"/>
  <c r="BA59" i="78"/>
  <c r="BB59" i="78"/>
  <c r="BC59" i="78"/>
  <c r="BD59" i="78"/>
  <c r="BE59" i="78"/>
  <c r="BF59" i="78"/>
  <c r="BG59" i="78"/>
  <c r="BH59" i="78"/>
  <c r="BI59" i="78"/>
  <c r="BJ59" i="78"/>
  <c r="BK59" i="78"/>
  <c r="BL59" i="78"/>
  <c r="BM59" i="78"/>
  <c r="AV60" i="78"/>
  <c r="AW60" i="78"/>
  <c r="AX60" i="78"/>
  <c r="AY60" i="78"/>
  <c r="AZ60" i="78"/>
  <c r="BA60" i="78"/>
  <c r="BB60" i="78"/>
  <c r="BC60" i="78"/>
  <c r="BD60" i="78"/>
  <c r="BE60" i="78"/>
  <c r="BF60" i="78"/>
  <c r="BG60" i="78"/>
  <c r="BH60" i="78"/>
  <c r="BI60" i="78"/>
  <c r="BJ60" i="78"/>
  <c r="BK60" i="78"/>
  <c r="BL60" i="78"/>
  <c r="BM60" i="78"/>
  <c r="AV62" i="78"/>
  <c r="AW62" i="78"/>
  <c r="AX62" i="78"/>
  <c r="AY62" i="78"/>
  <c r="AZ62" i="78"/>
  <c r="BA62" i="78"/>
  <c r="BB62" i="78"/>
  <c r="BC62" i="78"/>
  <c r="BD62" i="78"/>
  <c r="BE62" i="78"/>
  <c r="BF62" i="78"/>
  <c r="BG62" i="78"/>
  <c r="BH62" i="78"/>
  <c r="BI62" i="78"/>
  <c r="BJ62" i="78"/>
  <c r="BK62" i="78"/>
  <c r="BL62" i="78"/>
  <c r="BM62" i="78"/>
  <c r="CM62" i="78"/>
  <c r="AV63" i="78"/>
  <c r="AW63" i="78"/>
  <c r="AX63" i="78"/>
  <c r="AY63" i="78"/>
  <c r="AZ63" i="78"/>
  <c r="BA63" i="78"/>
  <c r="BB63" i="78"/>
  <c r="BC63" i="78"/>
  <c r="BD63" i="78"/>
  <c r="BE63" i="78"/>
  <c r="BF63" i="78"/>
  <c r="BG63" i="78"/>
  <c r="BH63" i="78"/>
  <c r="BI63" i="78"/>
  <c r="BJ63" i="78"/>
  <c r="BK63" i="78"/>
  <c r="BL63" i="78"/>
  <c r="BM63" i="78"/>
  <c r="CJ63" i="78"/>
  <c r="CM63" i="78"/>
  <c r="AV64" i="78"/>
  <c r="AW64" i="78"/>
  <c r="AX64" i="78"/>
  <c r="AY64" i="78"/>
  <c r="AZ64" i="78"/>
  <c r="BA64" i="78"/>
  <c r="BB64" i="78"/>
  <c r="BC64" i="78"/>
  <c r="BD64" i="78"/>
  <c r="BE64" i="78"/>
  <c r="BF64" i="78"/>
  <c r="BG64" i="78"/>
  <c r="BH64" i="78"/>
  <c r="BI64" i="78"/>
  <c r="BJ64" i="78"/>
  <c r="BK64" i="78"/>
  <c r="BL64" i="78"/>
  <c r="BM64" i="78"/>
  <c r="CJ64" i="78"/>
  <c r="CL64" i="78"/>
  <c r="AV65" i="78"/>
  <c r="AW65" i="78"/>
  <c r="AX65" i="78"/>
  <c r="AY65" i="78"/>
  <c r="AZ65" i="78"/>
  <c r="BA65" i="78"/>
  <c r="BB65" i="78"/>
  <c r="BC65" i="78"/>
  <c r="BD65" i="78"/>
  <c r="BE65" i="78"/>
  <c r="BF65" i="78"/>
  <c r="BG65" i="78"/>
  <c r="BH65" i="78"/>
  <c r="BI65" i="78"/>
  <c r="BJ65" i="78"/>
  <c r="BK65" i="78"/>
  <c r="BL65" i="78"/>
  <c r="BM65" i="78"/>
  <c r="CL65" i="78"/>
  <c r="AV66" i="78"/>
  <c r="AW66" i="78"/>
  <c r="AX66" i="78"/>
  <c r="AY66" i="78"/>
  <c r="AZ66" i="78"/>
  <c r="BA66" i="78"/>
  <c r="BB66" i="78"/>
  <c r="BC66" i="78"/>
  <c r="BD66" i="78"/>
  <c r="BE66" i="78"/>
  <c r="BF66" i="78"/>
  <c r="BG66" i="78"/>
  <c r="BH66" i="78"/>
  <c r="BI66" i="78"/>
  <c r="BJ66" i="78"/>
  <c r="BK66" i="78"/>
  <c r="BL66" i="78"/>
  <c r="BM66" i="78"/>
  <c r="CM66" i="78"/>
  <c r="AV67" i="78"/>
  <c r="AW67" i="78"/>
  <c r="AX67" i="78"/>
  <c r="AY67" i="78"/>
  <c r="AZ67" i="78"/>
  <c r="BA67" i="78"/>
  <c r="BB67" i="78"/>
  <c r="BC67" i="78"/>
  <c r="BD67" i="78"/>
  <c r="BE67" i="78"/>
  <c r="BF67" i="78"/>
  <c r="BG67" i="78"/>
  <c r="BH67" i="78"/>
  <c r="BI67" i="78"/>
  <c r="BJ67" i="78"/>
  <c r="BK67" i="78"/>
  <c r="BL67" i="78"/>
  <c r="BM67" i="78"/>
  <c r="CJ67" i="78"/>
  <c r="CM67" i="78"/>
  <c r="AV68" i="78"/>
  <c r="AW68" i="78"/>
  <c r="AX68" i="78"/>
  <c r="AY68" i="78"/>
  <c r="AZ68" i="78"/>
  <c r="BA68" i="78"/>
  <c r="BB68" i="78"/>
  <c r="BC68" i="78"/>
  <c r="BD68" i="78"/>
  <c r="BE68" i="78"/>
  <c r="BF68" i="78"/>
  <c r="BG68" i="78"/>
  <c r="BH68" i="78"/>
  <c r="BI68" i="78"/>
  <c r="BJ68" i="78"/>
  <c r="BK68" i="78"/>
  <c r="BL68" i="78"/>
  <c r="BM68" i="78"/>
  <c r="CJ68" i="78"/>
  <c r="CK68" i="78"/>
  <c r="CL68" i="78"/>
  <c r="AV69" i="78"/>
  <c r="AW69" i="78"/>
  <c r="AX69" i="78"/>
  <c r="AY69" i="78"/>
  <c r="AZ69" i="78"/>
  <c r="BA69" i="78"/>
  <c r="BB69" i="78"/>
  <c r="BC69" i="78"/>
  <c r="BD69" i="78"/>
  <c r="BE69" i="78"/>
  <c r="BF69" i="78"/>
  <c r="BG69" i="78"/>
  <c r="BH69" i="78"/>
  <c r="BI69" i="78"/>
  <c r="BJ69" i="78"/>
  <c r="BK69" i="78"/>
  <c r="BL69" i="78"/>
  <c r="BM69" i="78"/>
  <c r="CL69" i="78"/>
  <c r="AV53" i="78"/>
  <c r="AW53" i="78"/>
  <c r="AX53" i="78"/>
  <c r="AY53" i="78"/>
  <c r="AZ53" i="78"/>
  <c r="BA53" i="78"/>
  <c r="BB53" i="78"/>
  <c r="BC53" i="78"/>
  <c r="BD53" i="78"/>
  <c r="BE53" i="78"/>
  <c r="BF53" i="78"/>
  <c r="BG53" i="78"/>
  <c r="BH53" i="78"/>
  <c r="BI53" i="78"/>
  <c r="BJ53" i="78"/>
  <c r="BK53" i="78"/>
  <c r="BL53" i="78"/>
  <c r="BM53" i="78"/>
  <c r="T24" i="78"/>
  <c r="U24" i="78"/>
  <c r="V24" i="78"/>
  <c r="W24" i="78"/>
  <c r="X24" i="78"/>
  <c r="Y24" i="78"/>
  <c r="Z24" i="78"/>
  <c r="AA24" i="78"/>
  <c r="AB24" i="78"/>
  <c r="AC24" i="78"/>
  <c r="W25" i="78"/>
  <c r="X25" i="78"/>
  <c r="Y25" i="78"/>
  <c r="Z25" i="78"/>
  <c r="AA25" i="78"/>
  <c r="AB25" i="78"/>
  <c r="AC25" i="78"/>
  <c r="W26" i="78"/>
  <c r="X26" i="78"/>
  <c r="Y26" i="78"/>
  <c r="Z26" i="78"/>
  <c r="AA26" i="78"/>
  <c r="W27" i="78"/>
  <c r="X27" i="78"/>
  <c r="Y27" i="78"/>
  <c r="W28" i="78"/>
  <c r="X28" i="78"/>
  <c r="Y28" i="78"/>
  <c r="CI66" i="78" l="1"/>
  <c r="CB63" i="78"/>
  <c r="CB67" i="78"/>
  <c r="AH28" i="78"/>
  <c r="CC63" i="78"/>
  <c r="CG68" i="78"/>
  <c r="CI65" i="78"/>
  <c r="CD66" i="78"/>
  <c r="CC67" i="78"/>
  <c r="CG64" i="78"/>
  <c r="AH27" i="78"/>
  <c r="CI69" i="78"/>
  <c r="CD69" i="78"/>
  <c r="CH65" i="78"/>
  <c r="CH69" i="78"/>
  <c r="CG65" i="78"/>
  <c r="CG69" i="78"/>
  <c r="CI62" i="78"/>
  <c r="CD62" i="78"/>
  <c r="CF66" i="78"/>
  <c r="CF62" i="78"/>
  <c r="CF67" i="78"/>
  <c r="CF63" i="78"/>
  <c r="CE66" i="78"/>
  <c r="CE62" i="78"/>
  <c r="CD65" i="78"/>
  <c r="CA66" i="78"/>
  <c r="CA62" i="78"/>
  <c r="CA67" i="78"/>
  <c r="CC64" i="78"/>
  <c r="CA63" i="78"/>
  <c r="CC68" i="78"/>
  <c r="CJ69" i="78"/>
  <c r="CC69" i="78"/>
  <c r="CM68" i="78"/>
  <c r="CF68" i="78"/>
  <c r="CA68" i="78"/>
  <c r="CI67" i="78"/>
  <c r="CD67" i="78"/>
  <c r="CL66" i="78"/>
  <c r="CG66" i="78"/>
  <c r="CJ65" i="78"/>
  <c r="CC65" i="78"/>
  <c r="CM64" i="78"/>
  <c r="CF64" i="78"/>
  <c r="CA64" i="78"/>
  <c r="CI63" i="78"/>
  <c r="CD63" i="78"/>
  <c r="CL62" i="78"/>
  <c r="CG62" i="78"/>
  <c r="CK69" i="78"/>
  <c r="CB68" i="78"/>
  <c r="CE67" i="78"/>
  <c r="CH66" i="78"/>
  <c r="CK65" i="78"/>
  <c r="CB64" i="78"/>
  <c r="CE63" i="78"/>
  <c r="CH62" i="78"/>
  <c r="CB69" i="78"/>
  <c r="CE68" i="78"/>
  <c r="CH67" i="78"/>
  <c r="CK66" i="78"/>
  <c r="CB65" i="78"/>
  <c r="CE64" i="78"/>
  <c r="CH63" i="78"/>
  <c r="CK62" i="78"/>
  <c r="CM69" i="78"/>
  <c r="CA69" i="78"/>
  <c r="CI68" i="78"/>
  <c r="CG67" i="78"/>
  <c r="CC66" i="78"/>
  <c r="CF65" i="78"/>
  <c r="CI64" i="78"/>
  <c r="CJ62" i="78"/>
  <c r="CK64" i="78"/>
  <c r="CF69" i="78"/>
  <c r="CD68" i="78"/>
  <c r="CL67" i="78"/>
  <c r="CJ66" i="78"/>
  <c r="CM65" i="78"/>
  <c r="CA65" i="78"/>
  <c r="CD64" i="78"/>
  <c r="CL63" i="78"/>
  <c r="CG63" i="78"/>
  <c r="CC62" i="78"/>
  <c r="CE69" i="78"/>
  <c r="CH68" i="78"/>
  <c r="CK67" i="78"/>
  <c r="CB66" i="78"/>
  <c r="CE65" i="78"/>
  <c r="CH64" i="78"/>
  <c r="CK63" i="78"/>
  <c r="CB62" i="78"/>
  <c r="CJ60" i="78"/>
  <c r="CM59" i="78"/>
  <c r="CA59" i="78"/>
  <c r="CG57" i="78"/>
  <c r="CJ56" i="78"/>
  <c r="CM55" i="78"/>
  <c r="CN62" i="78"/>
  <c r="CK59" i="78"/>
  <c r="CB58" i="78"/>
  <c r="CH56" i="78"/>
  <c r="CN54" i="78"/>
  <c r="CB54" i="78"/>
  <c r="CN68" i="78"/>
  <c r="CM53" i="78"/>
  <c r="CA53" i="78"/>
  <c r="CO67" i="78"/>
  <c r="CO63" i="78"/>
  <c r="CL60" i="78"/>
  <c r="CG60" i="78"/>
  <c r="CO59" i="78"/>
  <c r="CJ59" i="78"/>
  <c r="CC59" i="78"/>
  <c r="CM58" i="78"/>
  <c r="CF58" i="78"/>
  <c r="CA58" i="78"/>
  <c r="CI57" i="78"/>
  <c r="CD57" i="78"/>
  <c r="CL56" i="78"/>
  <c r="CG56" i="78"/>
  <c r="CO55" i="78"/>
  <c r="CC55" i="78"/>
  <c r="CM54" i="78"/>
  <c r="CA54" i="78"/>
  <c r="CF54" i="78"/>
  <c r="CD58" i="78"/>
  <c r="CN64" i="78"/>
  <c r="CB60" i="78"/>
  <c r="CH58" i="78"/>
  <c r="CN56" i="78"/>
  <c r="CI56" i="78"/>
  <c r="CB56" i="78"/>
  <c r="CE55" i="78"/>
  <c r="CN60" i="78"/>
  <c r="CL53" i="78"/>
  <c r="CO69" i="78"/>
  <c r="CO65" i="78"/>
  <c r="CO61" i="78"/>
  <c r="CM60" i="78"/>
  <c r="CF60" i="78"/>
  <c r="CA60" i="78"/>
  <c r="CI59" i="78"/>
  <c r="CD59" i="78"/>
  <c r="CL58" i="78"/>
  <c r="CG58" i="78"/>
  <c r="CO57" i="78"/>
  <c r="CJ57" i="78"/>
  <c r="CC57" i="78"/>
  <c r="CM56" i="78"/>
  <c r="CF56" i="78"/>
  <c r="CA56" i="78"/>
  <c r="CI55" i="78"/>
  <c r="CD55" i="78"/>
  <c r="CL54" i="78"/>
  <c r="CN69" i="78"/>
  <c r="CN65" i="78"/>
  <c r="CN61" i="78"/>
  <c r="CE60" i="78"/>
  <c r="CH59" i="78"/>
  <c r="CK58" i="78"/>
  <c r="CN57" i="78"/>
  <c r="CB57" i="78"/>
  <c r="CE56" i="78"/>
  <c r="CH55" i="78"/>
  <c r="CA55" i="78"/>
  <c r="CK54" i="78"/>
  <c r="CI54" i="78"/>
  <c r="CD54" i="78"/>
  <c r="AI24" i="78"/>
  <c r="CO53" i="78"/>
  <c r="CJ53" i="78"/>
  <c r="CC53" i="78"/>
  <c r="CO66" i="78"/>
  <c r="CO62" i="78"/>
  <c r="CM61" i="78"/>
  <c r="CI60" i="78"/>
  <c r="CD60" i="78"/>
  <c r="CL59" i="78"/>
  <c r="CG59" i="78"/>
  <c r="CO58" i="78"/>
  <c r="CJ58" i="78"/>
  <c r="CC58" i="78"/>
  <c r="CM57" i="78"/>
  <c r="CF57" i="78"/>
  <c r="CA57" i="78"/>
  <c r="CD56" i="78"/>
  <c r="CL55" i="78"/>
  <c r="CG55" i="78"/>
  <c r="CO54" i="78"/>
  <c r="CJ54" i="78"/>
  <c r="CC54" i="78"/>
  <c r="CJ55" i="78"/>
  <c r="AG24" i="78"/>
  <c r="CE59" i="78"/>
  <c r="CK57" i="78"/>
  <c r="CH54" i="78"/>
  <c r="AJ24" i="78"/>
  <c r="AF24" i="78"/>
  <c r="CG54" i="78"/>
  <c r="CN66" i="78"/>
  <c r="CH60" i="78"/>
  <c r="CN58" i="78"/>
  <c r="CE57" i="78"/>
  <c r="CK55" i="78"/>
  <c r="AJ26" i="78"/>
  <c r="CN67" i="78"/>
  <c r="CN63" i="78"/>
  <c r="CK60" i="78"/>
  <c r="CN59" i="78"/>
  <c r="CB59" i="78"/>
  <c r="CE58" i="78"/>
  <c r="CH57" i="78"/>
  <c r="CK56" i="78"/>
  <c r="CN55" i="78"/>
  <c r="CB55" i="78"/>
  <c r="CE54" i="78"/>
  <c r="CO68" i="78"/>
  <c r="CO64" i="78"/>
  <c r="CO60" i="78"/>
  <c r="CC60" i="78"/>
  <c r="CF59" i="78"/>
  <c r="CI58" i="78"/>
  <c r="CL57" i="78"/>
  <c r="CO56" i="78"/>
  <c r="CC56" i="78"/>
  <c r="CF55" i="78"/>
  <c r="AI25" i="78"/>
  <c r="AJ27" i="78"/>
  <c r="CN53" i="78"/>
  <c r="CB53" i="78"/>
  <c r="CE53" i="78"/>
  <c r="CI53" i="78"/>
  <c r="CD53" i="78"/>
  <c r="AJ25" i="78"/>
  <c r="CH53" i="78"/>
  <c r="AG26" i="78"/>
  <c r="AH25" i="78"/>
  <c r="AG27" i="78"/>
  <c r="AH26" i="78"/>
  <c r="CF53" i="78"/>
  <c r="AG28" i="78"/>
  <c r="AI27" i="78"/>
  <c r="CG53" i="78"/>
  <c r="CK53" i="78"/>
  <c r="AG25" i="78"/>
  <c r="AI26" i="78"/>
  <c r="AH24" i="78"/>
  <c r="M12" i="42" l="1"/>
  <c r="N12" i="42"/>
  <c r="O12" i="42"/>
  <c r="P12" i="42"/>
  <c r="Q12" i="42"/>
  <c r="R12" i="42"/>
  <c r="U23" i="18"/>
  <c r="AF23" i="18" s="1"/>
  <c r="V23" i="18"/>
  <c r="W23" i="18"/>
  <c r="X23" i="18"/>
  <c r="Y23" i="18"/>
  <c r="AA23" i="18"/>
  <c r="AB23" i="18"/>
  <c r="AC23" i="18"/>
  <c r="T24" i="18"/>
  <c r="U24" i="18"/>
  <c r="V24" i="18"/>
  <c r="W24" i="18"/>
  <c r="X24" i="18"/>
  <c r="Y24" i="18"/>
  <c r="Z24" i="18"/>
  <c r="AA24" i="18"/>
  <c r="AB24" i="18"/>
  <c r="AC24" i="18"/>
  <c r="U25" i="18"/>
  <c r="V25" i="18"/>
  <c r="W25" i="18"/>
  <c r="X25" i="18"/>
  <c r="Y25" i="18"/>
  <c r="Z25" i="18"/>
  <c r="AA25" i="18"/>
  <c r="AB25" i="18"/>
  <c r="AC25" i="18"/>
  <c r="T26" i="18"/>
  <c r="U26" i="18"/>
  <c r="V26" i="18"/>
  <c r="W26" i="18"/>
  <c r="X26" i="18"/>
  <c r="Y26" i="18"/>
  <c r="Z26" i="18"/>
  <c r="AA26" i="18"/>
  <c r="AB26" i="18"/>
  <c r="AC26" i="18"/>
  <c r="T27" i="18"/>
  <c r="U27" i="18"/>
  <c r="V27" i="18"/>
  <c r="W27" i="18"/>
  <c r="X27" i="18"/>
  <c r="Y27" i="18"/>
  <c r="Z27" i="18"/>
  <c r="AA27" i="18"/>
  <c r="AB27" i="18"/>
  <c r="AC27" i="18"/>
  <c r="AB53" i="18"/>
  <c r="N12" i="41"/>
  <c r="R12" i="41"/>
  <c r="O12" i="41"/>
  <c r="V12" i="41" s="1"/>
  <c r="V84" i="98"/>
  <c r="BR84" i="98" s="1"/>
  <c r="W84" i="98"/>
  <c r="BS84" i="98" s="1"/>
  <c r="X84" i="98"/>
  <c r="BT84" i="98" s="1"/>
  <c r="Y84" i="98"/>
  <c r="BU84" i="98" s="1"/>
  <c r="Z84" i="98"/>
  <c r="BV84" i="98" s="1"/>
  <c r="AA84" i="98"/>
  <c r="BW84" i="98" s="1"/>
  <c r="AB84" i="98"/>
  <c r="BX84" i="98" s="1"/>
  <c r="AC84" i="98"/>
  <c r="BY84" i="98" s="1"/>
  <c r="AD84" i="98"/>
  <c r="BZ84" i="98" s="1"/>
  <c r="AE84" i="98"/>
  <c r="CA84" i="98" s="1"/>
  <c r="R84" i="98"/>
  <c r="BN84" i="98" s="1"/>
  <c r="S84" i="98"/>
  <c r="BO84" i="98" s="1"/>
  <c r="T84" i="98"/>
  <c r="BP84" i="98" s="1"/>
  <c r="U84" i="98"/>
  <c r="BQ84" i="98" s="1"/>
  <c r="C84" i="98"/>
  <c r="AY84" i="98" s="1"/>
  <c r="D84" i="98"/>
  <c r="AZ84" i="98" s="1"/>
  <c r="E84" i="98"/>
  <c r="BA84" i="98" s="1"/>
  <c r="F84" i="98"/>
  <c r="BB84" i="98" s="1"/>
  <c r="G84" i="98"/>
  <c r="BC84" i="98" s="1"/>
  <c r="H84" i="98"/>
  <c r="BD84" i="98" s="1"/>
  <c r="I84" i="98"/>
  <c r="BE84" i="98" s="1"/>
  <c r="J84" i="98"/>
  <c r="BF84" i="98" s="1"/>
  <c r="K84" i="98"/>
  <c r="BG84" i="98" s="1"/>
  <c r="L84" i="98"/>
  <c r="BH84" i="98" s="1"/>
  <c r="M84" i="98"/>
  <c r="BI84" i="98" s="1"/>
  <c r="N84" i="98"/>
  <c r="BJ84" i="98" s="1"/>
  <c r="O84" i="98"/>
  <c r="BK84" i="98" s="1"/>
  <c r="P84" i="98"/>
  <c r="BL84" i="98" s="1"/>
  <c r="B84" i="98"/>
  <c r="AX84" i="98" s="1"/>
  <c r="AF59" i="98"/>
  <c r="AG59" i="98"/>
  <c r="AH59" i="98"/>
  <c r="AI59" i="98"/>
  <c r="AJ59" i="98"/>
  <c r="AK59" i="98"/>
  <c r="AL59" i="98"/>
  <c r="AM59" i="98"/>
  <c r="AN59" i="98"/>
  <c r="AO59" i="98"/>
  <c r="AP59" i="98"/>
  <c r="AQ59" i="98"/>
  <c r="AR59" i="98"/>
  <c r="AS59" i="98"/>
  <c r="AT59" i="98"/>
  <c r="AF60" i="98"/>
  <c r="AG60" i="98"/>
  <c r="AH60" i="98"/>
  <c r="AI60" i="98"/>
  <c r="AJ60" i="98"/>
  <c r="AK60" i="98"/>
  <c r="AL60" i="98"/>
  <c r="AM60" i="98"/>
  <c r="AN60" i="98"/>
  <c r="AO60" i="98"/>
  <c r="AP60" i="98"/>
  <c r="AQ60" i="98"/>
  <c r="AR60" i="98"/>
  <c r="AS60" i="98"/>
  <c r="AT60" i="98"/>
  <c r="AF61" i="98"/>
  <c r="AG61" i="98"/>
  <c r="AH61" i="98"/>
  <c r="AI61" i="98"/>
  <c r="AJ61" i="98"/>
  <c r="AK61" i="98"/>
  <c r="AL61" i="98"/>
  <c r="AM61" i="98"/>
  <c r="AN61" i="98"/>
  <c r="AO61" i="98"/>
  <c r="AP61" i="98"/>
  <c r="AQ61" i="98"/>
  <c r="AR61" i="98"/>
  <c r="AS61" i="98"/>
  <c r="AT61" i="98"/>
  <c r="AF62" i="98"/>
  <c r="AG62" i="98"/>
  <c r="AH62" i="98"/>
  <c r="AI62" i="98"/>
  <c r="AJ62" i="98"/>
  <c r="AK62" i="98"/>
  <c r="AL62" i="98"/>
  <c r="AM62" i="98"/>
  <c r="AN62" i="98"/>
  <c r="AO62" i="98"/>
  <c r="AP62" i="98"/>
  <c r="AQ62" i="98"/>
  <c r="AR62" i="98"/>
  <c r="AS62" i="98"/>
  <c r="AT62" i="98"/>
  <c r="AF63" i="98"/>
  <c r="AG63" i="98"/>
  <c r="AH63" i="98"/>
  <c r="AI63" i="98"/>
  <c r="AJ63" i="98"/>
  <c r="AK63" i="98"/>
  <c r="AL63" i="98"/>
  <c r="AM63" i="98"/>
  <c r="AN63" i="98"/>
  <c r="AO63" i="98"/>
  <c r="AP63" i="98"/>
  <c r="AQ63" i="98"/>
  <c r="AR63" i="98"/>
  <c r="AS63" i="98"/>
  <c r="AT63" i="98"/>
  <c r="AF64" i="98"/>
  <c r="AG64" i="98"/>
  <c r="AH64" i="98"/>
  <c r="AI64" i="98"/>
  <c r="AJ64" i="98"/>
  <c r="AK64" i="98"/>
  <c r="AL64" i="98"/>
  <c r="AM64" i="98"/>
  <c r="AN64" i="98"/>
  <c r="AO64" i="98"/>
  <c r="AP64" i="98"/>
  <c r="AQ64" i="98"/>
  <c r="AR64" i="98"/>
  <c r="AS64" i="98"/>
  <c r="AT64" i="98"/>
  <c r="AF65" i="98"/>
  <c r="AG65" i="98"/>
  <c r="AH65" i="98"/>
  <c r="AI65" i="98"/>
  <c r="AJ65" i="98"/>
  <c r="AK65" i="98"/>
  <c r="AL65" i="98"/>
  <c r="AM65" i="98"/>
  <c r="AN65" i="98"/>
  <c r="AO65" i="98"/>
  <c r="AP65" i="98"/>
  <c r="AQ65" i="98"/>
  <c r="AR65" i="98"/>
  <c r="AS65" i="98"/>
  <c r="AT65" i="98"/>
  <c r="AF66" i="98"/>
  <c r="AG66" i="98"/>
  <c r="AH66" i="98"/>
  <c r="AI66" i="98"/>
  <c r="AJ66" i="98"/>
  <c r="AK66" i="98"/>
  <c r="AL66" i="98"/>
  <c r="AM66" i="98"/>
  <c r="AN66" i="98"/>
  <c r="AO66" i="98"/>
  <c r="AP66" i="98"/>
  <c r="AQ66" i="98"/>
  <c r="AR66" i="98"/>
  <c r="AS66" i="98"/>
  <c r="AT66" i="98"/>
  <c r="AF67" i="98"/>
  <c r="AG67" i="98"/>
  <c r="AH67" i="98"/>
  <c r="AI67" i="98"/>
  <c r="AJ67" i="98"/>
  <c r="AK67" i="98"/>
  <c r="AL67" i="98"/>
  <c r="AM67" i="98"/>
  <c r="AN67" i="98"/>
  <c r="AO67" i="98"/>
  <c r="AP67" i="98"/>
  <c r="AQ67" i="98"/>
  <c r="AR67" i="98"/>
  <c r="AS67" i="98"/>
  <c r="AT67" i="98"/>
  <c r="AF68" i="98"/>
  <c r="AG68" i="98"/>
  <c r="AH68" i="98"/>
  <c r="AI68" i="98"/>
  <c r="AJ68" i="98"/>
  <c r="AK68" i="98"/>
  <c r="AL68" i="98"/>
  <c r="AM68" i="98"/>
  <c r="AN68" i="98"/>
  <c r="AO68" i="98"/>
  <c r="AP68" i="98"/>
  <c r="AQ68" i="98"/>
  <c r="AR68" i="98"/>
  <c r="AS68" i="98"/>
  <c r="AT68" i="98"/>
  <c r="AF69" i="98"/>
  <c r="AG69" i="98"/>
  <c r="AH69" i="98"/>
  <c r="AI69" i="98"/>
  <c r="AJ69" i="98"/>
  <c r="AK69" i="98"/>
  <c r="AL69" i="98"/>
  <c r="AM69" i="98"/>
  <c r="AN69" i="98"/>
  <c r="AO69" i="98"/>
  <c r="AP69" i="98"/>
  <c r="AQ69" i="98"/>
  <c r="AR69" i="98"/>
  <c r="AS69" i="98"/>
  <c r="AT69" i="98"/>
  <c r="AF70" i="98"/>
  <c r="AG70" i="98"/>
  <c r="AH70" i="98"/>
  <c r="AI70" i="98"/>
  <c r="AJ70" i="98"/>
  <c r="AK70" i="98"/>
  <c r="AL70" i="98"/>
  <c r="AM70" i="98"/>
  <c r="AN70" i="98"/>
  <c r="AO70" i="98"/>
  <c r="AP70" i="98"/>
  <c r="AQ70" i="98"/>
  <c r="AR70" i="98"/>
  <c r="AS70" i="98"/>
  <c r="AT70" i="98"/>
  <c r="AF71" i="98"/>
  <c r="AG71" i="98"/>
  <c r="AH71" i="98"/>
  <c r="AI71" i="98"/>
  <c r="AJ71" i="98"/>
  <c r="AK71" i="98"/>
  <c r="AL71" i="98"/>
  <c r="AM71" i="98"/>
  <c r="AN71" i="98"/>
  <c r="AO71" i="98"/>
  <c r="AP71" i="98"/>
  <c r="AQ71" i="98"/>
  <c r="AR71" i="98"/>
  <c r="AS71" i="98"/>
  <c r="AT71" i="98"/>
  <c r="AF72" i="98"/>
  <c r="AG72" i="98"/>
  <c r="AH72" i="98"/>
  <c r="AI72" i="98"/>
  <c r="AJ72" i="98"/>
  <c r="AK72" i="98"/>
  <c r="AL72" i="98"/>
  <c r="AM72" i="98"/>
  <c r="AN72" i="98"/>
  <c r="AO72" i="98"/>
  <c r="AP72" i="98"/>
  <c r="AQ72" i="98"/>
  <c r="AR72" i="98"/>
  <c r="AS72" i="98"/>
  <c r="AT72" i="98"/>
  <c r="AF73" i="98"/>
  <c r="AG73" i="98"/>
  <c r="AH73" i="98"/>
  <c r="AI73" i="98"/>
  <c r="AJ73" i="98"/>
  <c r="AK73" i="98"/>
  <c r="AL73" i="98"/>
  <c r="AM73" i="98"/>
  <c r="AN73" i="98"/>
  <c r="AO73" i="98"/>
  <c r="AP73" i="98"/>
  <c r="AQ73" i="98"/>
  <c r="AR73" i="98"/>
  <c r="AS73" i="98"/>
  <c r="AT73" i="98"/>
  <c r="AF74" i="98"/>
  <c r="AG74" i="98"/>
  <c r="AH74" i="98"/>
  <c r="AI74" i="98"/>
  <c r="AJ74" i="98"/>
  <c r="AK74" i="98"/>
  <c r="AL74" i="98"/>
  <c r="AM74" i="98"/>
  <c r="AN74" i="98"/>
  <c r="AO74" i="98"/>
  <c r="AP74" i="98"/>
  <c r="AQ74" i="98"/>
  <c r="AR74" i="98"/>
  <c r="AS74" i="98"/>
  <c r="AT74" i="98"/>
  <c r="AF75" i="98"/>
  <c r="AG75" i="98"/>
  <c r="AH75" i="98"/>
  <c r="AI75" i="98"/>
  <c r="AJ75" i="98"/>
  <c r="AK75" i="98"/>
  <c r="AL75" i="98"/>
  <c r="AM75" i="98"/>
  <c r="AN75" i="98"/>
  <c r="AO75" i="98"/>
  <c r="AP75" i="98"/>
  <c r="AQ75" i="98"/>
  <c r="AR75" i="98"/>
  <c r="AS75" i="98"/>
  <c r="AT75" i="98"/>
  <c r="AF76" i="98"/>
  <c r="AG76" i="98"/>
  <c r="AH76" i="98"/>
  <c r="AI76" i="98"/>
  <c r="AJ76" i="98"/>
  <c r="AK76" i="98"/>
  <c r="AL76" i="98"/>
  <c r="AM76" i="98"/>
  <c r="AN76" i="98"/>
  <c r="AO76" i="98"/>
  <c r="AP76" i="98"/>
  <c r="AQ76" i="98"/>
  <c r="AR76" i="98"/>
  <c r="AS76" i="98"/>
  <c r="AT76" i="98"/>
  <c r="AF78" i="98"/>
  <c r="AG78" i="98"/>
  <c r="AH78" i="98"/>
  <c r="AI78" i="98"/>
  <c r="AJ78" i="98"/>
  <c r="AK78" i="98"/>
  <c r="AL78" i="98"/>
  <c r="AM78" i="98"/>
  <c r="AN78" i="98"/>
  <c r="AO78" i="98"/>
  <c r="AP78" i="98"/>
  <c r="AQ78" i="98"/>
  <c r="AR78" i="98"/>
  <c r="AS78" i="98"/>
  <c r="AT78" i="98"/>
  <c r="AF79" i="98"/>
  <c r="AG79" i="98"/>
  <c r="AH79" i="98"/>
  <c r="AI79" i="98"/>
  <c r="AJ79" i="98"/>
  <c r="AK79" i="98"/>
  <c r="AL79" i="98"/>
  <c r="AM79" i="98"/>
  <c r="AN79" i="98"/>
  <c r="AO79" i="98"/>
  <c r="AP79" i="98"/>
  <c r="AQ79" i="98"/>
  <c r="AR79" i="98"/>
  <c r="AS79" i="98"/>
  <c r="AT79" i="98"/>
  <c r="AF80" i="98"/>
  <c r="AG80" i="98"/>
  <c r="AH80" i="98"/>
  <c r="AI80" i="98"/>
  <c r="AJ80" i="98"/>
  <c r="AK80" i="98"/>
  <c r="AL80" i="98"/>
  <c r="AM80" i="98"/>
  <c r="AN80" i="98"/>
  <c r="AO80" i="98"/>
  <c r="AP80" i="98"/>
  <c r="AQ80" i="98"/>
  <c r="AR80" i="98"/>
  <c r="AS80" i="98"/>
  <c r="AT80" i="98"/>
  <c r="AF81" i="98"/>
  <c r="AG81" i="98"/>
  <c r="AH81" i="98"/>
  <c r="AI81" i="98"/>
  <c r="AJ81" i="98"/>
  <c r="AK81" i="98"/>
  <c r="AL81" i="98"/>
  <c r="AM81" i="98"/>
  <c r="AN81" i="98"/>
  <c r="AO81" i="98"/>
  <c r="AP81" i="98"/>
  <c r="AQ81" i="98"/>
  <c r="AR81" i="98"/>
  <c r="AS81" i="98"/>
  <c r="AT81" i="98"/>
  <c r="AF82" i="98"/>
  <c r="AG82" i="98"/>
  <c r="AH82" i="98"/>
  <c r="AI82" i="98"/>
  <c r="AJ82" i="98"/>
  <c r="AK82" i="98"/>
  <c r="AL82" i="98"/>
  <c r="AM82" i="98"/>
  <c r="AN82" i="98"/>
  <c r="AO82" i="98"/>
  <c r="AP82" i="98"/>
  <c r="AQ82" i="98"/>
  <c r="AR82" i="98"/>
  <c r="AS82" i="98"/>
  <c r="AT82" i="98"/>
  <c r="AF83" i="98"/>
  <c r="AG83" i="98"/>
  <c r="AH83" i="98"/>
  <c r="AI83" i="98"/>
  <c r="AJ83" i="98"/>
  <c r="AK83" i="98"/>
  <c r="AL83" i="98"/>
  <c r="AM83" i="98"/>
  <c r="AN83" i="98"/>
  <c r="AO83" i="98"/>
  <c r="AP83" i="98"/>
  <c r="AQ83" i="98"/>
  <c r="AR83" i="98"/>
  <c r="AS83" i="98"/>
  <c r="AT83" i="98"/>
  <c r="AG46" i="98"/>
  <c r="AH46" i="98"/>
  <c r="AI46" i="98"/>
  <c r="AJ46" i="98"/>
  <c r="AK46" i="98"/>
  <c r="AL46" i="98"/>
  <c r="AM46" i="98"/>
  <c r="AN46" i="98"/>
  <c r="AO46" i="98"/>
  <c r="AP46" i="98"/>
  <c r="AQ46" i="98"/>
  <c r="AR46" i="98"/>
  <c r="AS46" i="98"/>
  <c r="AT46" i="98"/>
  <c r="AG47" i="98"/>
  <c r="AH47" i="98"/>
  <c r="AI47" i="98"/>
  <c r="AJ47" i="98"/>
  <c r="AK47" i="98"/>
  <c r="AL47" i="98"/>
  <c r="AM47" i="98"/>
  <c r="AN47" i="98"/>
  <c r="AO47" i="98"/>
  <c r="AP47" i="98"/>
  <c r="AQ47" i="98"/>
  <c r="AR47" i="98"/>
  <c r="AS47" i="98"/>
  <c r="AT47" i="98"/>
  <c r="AG48" i="98"/>
  <c r="AH48" i="98"/>
  <c r="AI48" i="98"/>
  <c r="AJ48" i="98"/>
  <c r="AK48" i="98"/>
  <c r="AL48" i="98"/>
  <c r="AM48" i="98"/>
  <c r="AN48" i="98"/>
  <c r="AO48" i="98"/>
  <c r="AP48" i="98"/>
  <c r="AQ48" i="98"/>
  <c r="AR48" i="98"/>
  <c r="AS48" i="98"/>
  <c r="AT48" i="98"/>
  <c r="AF46" i="98"/>
  <c r="AF47" i="98"/>
  <c r="AF48" i="98"/>
  <c r="AG43" i="98"/>
  <c r="AH43" i="98"/>
  <c r="AI43" i="98"/>
  <c r="AJ43" i="98"/>
  <c r="AK43" i="98"/>
  <c r="AL43" i="98"/>
  <c r="AM43" i="98"/>
  <c r="AN43" i="98"/>
  <c r="AO43" i="98"/>
  <c r="AP43" i="98"/>
  <c r="AQ43" i="98"/>
  <c r="AR43" i="98"/>
  <c r="AS43" i="98"/>
  <c r="AT43" i="98"/>
  <c r="AG44" i="98"/>
  <c r="AH44" i="98"/>
  <c r="AI44" i="98"/>
  <c r="AJ44" i="98"/>
  <c r="AK44" i="98"/>
  <c r="AL44" i="98"/>
  <c r="AM44" i="98"/>
  <c r="AN44" i="98"/>
  <c r="AO44" i="98"/>
  <c r="AP44" i="98"/>
  <c r="AQ44" i="98"/>
  <c r="AR44" i="98"/>
  <c r="AS44" i="98"/>
  <c r="AT44" i="98"/>
  <c r="AF44" i="98"/>
  <c r="AF43" i="98"/>
  <c r="AG37" i="98"/>
  <c r="AH37" i="98"/>
  <c r="AI37" i="98"/>
  <c r="AJ37" i="98"/>
  <c r="AK37" i="98"/>
  <c r="AL37" i="98"/>
  <c r="AM37" i="98"/>
  <c r="AN37" i="98"/>
  <c r="AO37" i="98"/>
  <c r="AP37" i="98"/>
  <c r="AQ37" i="98"/>
  <c r="AR37" i="98"/>
  <c r="AS37" i="98"/>
  <c r="AT37" i="98"/>
  <c r="AG38" i="98"/>
  <c r="AH38" i="98"/>
  <c r="AI38" i="98"/>
  <c r="AJ38" i="98"/>
  <c r="AK38" i="98"/>
  <c r="AL38" i="98"/>
  <c r="AM38" i="98"/>
  <c r="AN38" i="98"/>
  <c r="AO38" i="98"/>
  <c r="AP38" i="98"/>
  <c r="AQ38" i="98"/>
  <c r="AR38" i="98"/>
  <c r="AS38" i="98"/>
  <c r="AT38" i="98"/>
  <c r="AG39" i="98"/>
  <c r="AH39" i="98"/>
  <c r="AI39" i="98"/>
  <c r="AJ39" i="98"/>
  <c r="AK39" i="98"/>
  <c r="AL39" i="98"/>
  <c r="AM39" i="98"/>
  <c r="AN39" i="98"/>
  <c r="AO39" i="98"/>
  <c r="AP39" i="98"/>
  <c r="AQ39" i="98"/>
  <c r="AR39" i="98"/>
  <c r="AS39" i="98"/>
  <c r="AT39" i="98"/>
  <c r="AG40" i="98"/>
  <c r="AH40" i="98"/>
  <c r="AI40" i="98"/>
  <c r="AJ40" i="98"/>
  <c r="AK40" i="98"/>
  <c r="AL40" i="98"/>
  <c r="AM40" i="98"/>
  <c r="AN40" i="98"/>
  <c r="AO40" i="98"/>
  <c r="AP40" i="98"/>
  <c r="AQ40" i="98"/>
  <c r="AR40" i="98"/>
  <c r="AS40" i="98"/>
  <c r="AT40" i="98"/>
  <c r="AG41" i="98"/>
  <c r="AH41" i="98"/>
  <c r="AI41" i="98"/>
  <c r="AJ41" i="98"/>
  <c r="AK41" i="98"/>
  <c r="AL41" i="98"/>
  <c r="AM41" i="98"/>
  <c r="AN41" i="98"/>
  <c r="AO41" i="98"/>
  <c r="AP41" i="98"/>
  <c r="AQ41" i="98"/>
  <c r="AR41" i="98"/>
  <c r="AS41" i="98"/>
  <c r="AT41" i="98"/>
  <c r="AF38" i="98"/>
  <c r="AF39" i="98"/>
  <c r="AF40" i="98"/>
  <c r="AF41" i="98"/>
  <c r="AF37" i="98"/>
  <c r="AN84" i="98" l="1"/>
  <c r="AQ84" i="98"/>
  <c r="AI84" i="98"/>
  <c r="AP84" i="98"/>
  <c r="AH84" i="98"/>
  <c r="AO84" i="98"/>
  <c r="AG84" i="98"/>
  <c r="AM84" i="98"/>
  <c r="AT84" i="98"/>
  <c r="AL84" i="98"/>
  <c r="AF84" i="98"/>
  <c r="AS84" i="98"/>
  <c r="AK84" i="98"/>
  <c r="AR84" i="98"/>
  <c r="AJ84" i="98"/>
  <c r="AJ27" i="18"/>
  <c r="AF27" i="18"/>
  <c r="AG26" i="18"/>
  <c r="AH25" i="18"/>
  <c r="AI24" i="18"/>
  <c r="AI53" i="18"/>
  <c r="AJ52" i="18"/>
  <c r="AG51" i="18"/>
  <c r="AI49" i="18"/>
  <c r="AJ48" i="18"/>
  <c r="AG47" i="18"/>
  <c r="AJ44" i="18"/>
  <c r="AG43" i="18"/>
  <c r="AI40" i="18"/>
  <c r="AJ39" i="18"/>
  <c r="AG38" i="18"/>
  <c r="AG34" i="18"/>
  <c r="AI32" i="18"/>
  <c r="AG30" i="18"/>
  <c r="AJ51" i="18"/>
  <c r="AG50" i="18"/>
  <c r="AI48" i="18"/>
  <c r="AJ47" i="18"/>
  <c r="AG46" i="18"/>
  <c r="AI44" i="18"/>
  <c r="AJ43" i="18"/>
  <c r="AG42" i="18"/>
  <c r="AI52" i="18"/>
  <c r="AG32" i="18"/>
  <c r="U12" i="41"/>
  <c r="AJ53" i="18"/>
  <c r="AG52" i="18"/>
  <c r="AI50" i="18"/>
  <c r="AJ49" i="18"/>
  <c r="AG48" i="18"/>
  <c r="AI46" i="18"/>
  <c r="AG44" i="18"/>
  <c r="AI42" i="18"/>
  <c r="AG40" i="18"/>
  <c r="AI38" i="18"/>
  <c r="AJ37" i="18"/>
  <c r="AG36" i="18"/>
  <c r="AI34" i="18"/>
  <c r="AJ33" i="18"/>
  <c r="AI30" i="18"/>
  <c r="AJ29" i="18"/>
  <c r="AG24" i="18"/>
  <c r="AG53" i="18"/>
  <c r="AI51" i="18"/>
  <c r="AJ50" i="18"/>
  <c r="AG49" i="18"/>
  <c r="AI47" i="18"/>
  <c r="AJ46" i="18"/>
  <c r="AI43" i="18"/>
  <c r="AJ42" i="18"/>
  <c r="AI39" i="18"/>
  <c r="AJ38" i="18"/>
  <c r="AG37" i="18"/>
  <c r="AI35" i="18"/>
  <c r="AJ34" i="18"/>
  <c r="AG33" i="18"/>
  <c r="AJ30" i="18"/>
  <c r="AG29" i="18"/>
  <c r="AI27" i="18"/>
  <c r="AJ26" i="18"/>
  <c r="AF26" i="18"/>
  <c r="AG25" i="18"/>
  <c r="AH24" i="18"/>
  <c r="AI23" i="18"/>
  <c r="AH27" i="18"/>
  <c r="AI26" i="18"/>
  <c r="AJ25" i="18"/>
  <c r="AF25" i="18"/>
  <c r="AH23" i="18"/>
  <c r="AJ40" i="18"/>
  <c r="AG39" i="18"/>
  <c r="AI37" i="18"/>
  <c r="AJ36" i="18"/>
  <c r="AG35" i="18"/>
  <c r="AI33" i="18"/>
  <c r="AJ32" i="18"/>
  <c r="AI29" i="18"/>
  <c r="AG27" i="18"/>
  <c r="AH26" i="18"/>
  <c r="AI25" i="18"/>
  <c r="AJ24" i="18"/>
  <c r="AJ23" i="18"/>
  <c r="AI36" i="18"/>
  <c r="AJ35" i="18"/>
  <c r="AF24" i="18"/>
  <c r="AG23" i="18"/>
  <c r="V12" i="42"/>
  <c r="U12" i="42"/>
  <c r="W12" i="42"/>
  <c r="K12" i="42"/>
  <c r="L12" i="42"/>
  <c r="T12" i="41"/>
  <c r="Q12" i="41"/>
  <c r="W12" i="41" s="1"/>
  <c r="AD80" i="14"/>
  <c r="AE80" i="14"/>
  <c r="AF80" i="14"/>
  <c r="AI80" i="14"/>
  <c r="AJ80" i="14"/>
  <c r="AK80" i="14"/>
  <c r="AL80" i="14"/>
  <c r="AM80" i="14"/>
  <c r="AO80" i="14"/>
  <c r="AP80" i="14"/>
  <c r="AQ80" i="14"/>
  <c r="AT80" i="14"/>
  <c r="AU80" i="14"/>
  <c r="AV80" i="14"/>
  <c r="AW80" i="14"/>
  <c r="AX80" i="14"/>
  <c r="AZ80" i="14"/>
  <c r="BA80" i="14"/>
  <c r="BB80" i="14"/>
  <c r="BE80" i="14"/>
  <c r="BF80" i="14"/>
  <c r="BG80" i="14"/>
  <c r="BH80" i="14"/>
  <c r="BI80" i="14"/>
  <c r="BK80" i="14"/>
  <c r="BL80" i="14"/>
  <c r="BM80" i="14"/>
  <c r="BP80" i="14"/>
  <c r="BQ80" i="14"/>
  <c r="BR80" i="14"/>
  <c r="BS80" i="14"/>
  <c r="BT80" i="14"/>
  <c r="BU80" i="14"/>
  <c r="BV80" i="14"/>
  <c r="BW80" i="14"/>
  <c r="BX80" i="14"/>
  <c r="BY80" i="14"/>
  <c r="BZ80" i="14"/>
  <c r="CA80" i="14"/>
  <c r="CB80" i="14"/>
  <c r="CC80" i="14"/>
  <c r="CD80" i="14"/>
  <c r="CE80" i="14"/>
  <c r="CF80" i="14"/>
  <c r="CG80" i="14"/>
  <c r="CH80" i="14"/>
  <c r="CI80" i="14"/>
  <c r="CJ80" i="14"/>
  <c r="CK80" i="14"/>
  <c r="CL80" i="14"/>
  <c r="CM80" i="14"/>
  <c r="CN80" i="14"/>
  <c r="CO80" i="14"/>
  <c r="CP80" i="14"/>
  <c r="CQ80" i="14"/>
  <c r="CR80" i="14"/>
  <c r="CS80" i="14"/>
  <c r="CT80" i="14"/>
  <c r="CU80" i="14"/>
  <c r="CV80" i="14"/>
  <c r="B70" i="13"/>
  <c r="L15" i="92"/>
  <c r="J15" i="92"/>
  <c r="I15" i="92"/>
  <c r="T15" i="92" s="1"/>
  <c r="G15" i="92"/>
  <c r="F15" i="92"/>
  <c r="R15" i="92" s="1"/>
  <c r="E15" i="92"/>
  <c r="Q15" i="92" s="1"/>
  <c r="D15" i="92"/>
  <c r="C15" i="92"/>
  <c r="B15" i="92"/>
  <c r="O12" i="92" s="1"/>
  <c r="K22" i="91"/>
  <c r="L22" i="91"/>
  <c r="I22" i="91"/>
  <c r="H22" i="91"/>
  <c r="G22" i="91"/>
  <c r="F22" i="91"/>
  <c r="E22" i="91"/>
  <c r="D22" i="91"/>
  <c r="C22" i="91"/>
  <c r="B22" i="91"/>
  <c r="J21" i="91"/>
  <c r="J20" i="91"/>
  <c r="J19" i="91"/>
  <c r="J18" i="91"/>
  <c r="J17" i="91"/>
  <c r="J16" i="91"/>
  <c r="J15" i="91"/>
  <c r="J14" i="91"/>
  <c r="T23" i="14"/>
  <c r="S23" i="14"/>
  <c r="R23" i="14"/>
  <c r="Q23" i="14"/>
  <c r="P23" i="14"/>
  <c r="V23" i="14"/>
  <c r="T22" i="14"/>
  <c r="S22" i="14"/>
  <c r="M22" i="14"/>
  <c r="T21" i="14"/>
  <c r="S21" i="14"/>
  <c r="M21" i="14"/>
  <c r="T20" i="14"/>
  <c r="S20" i="14"/>
  <c r="R20" i="14"/>
  <c r="Q20" i="14"/>
  <c r="P20" i="14"/>
  <c r="M20" i="14"/>
  <c r="T19" i="14"/>
  <c r="S19" i="14"/>
  <c r="R19" i="14"/>
  <c r="Q19" i="14"/>
  <c r="P19" i="14"/>
  <c r="M19" i="14"/>
  <c r="T18" i="14"/>
  <c r="S18" i="14"/>
  <c r="R18" i="14"/>
  <c r="Q18" i="14"/>
  <c r="P18" i="14"/>
  <c r="M18" i="14"/>
  <c r="T17" i="14"/>
  <c r="S17" i="14"/>
  <c r="M17" i="14"/>
  <c r="T16" i="14"/>
  <c r="S16" i="14"/>
  <c r="R16" i="14"/>
  <c r="Q16" i="14"/>
  <c r="P16" i="14"/>
  <c r="M16" i="14"/>
  <c r="T15" i="14"/>
  <c r="S15" i="14"/>
  <c r="R15" i="14"/>
  <c r="Q15" i="14"/>
  <c r="P15" i="14"/>
  <c r="M15" i="14"/>
  <c r="T14" i="14"/>
  <c r="S14" i="14"/>
  <c r="R14" i="14"/>
  <c r="Q14" i="14"/>
  <c r="P14" i="14"/>
  <c r="M14" i="14"/>
  <c r="T13" i="14"/>
  <c r="S13" i="14"/>
  <c r="R13" i="14"/>
  <c r="Q13" i="14"/>
  <c r="P13" i="14"/>
  <c r="M13" i="14"/>
  <c r="S12" i="14"/>
  <c r="Z12" i="14" s="1"/>
  <c r="Q12" i="14"/>
  <c r="Y12" i="14" s="1"/>
  <c r="P12" i="14"/>
  <c r="M12" i="14"/>
  <c r="D12" i="14"/>
  <c r="V13" i="92" l="1"/>
  <c r="V14" i="92"/>
  <c r="V12" i="92"/>
  <c r="V15" i="92"/>
  <c r="U21" i="91"/>
  <c r="U14" i="91"/>
  <c r="U20" i="91"/>
  <c r="U13" i="91"/>
  <c r="U19" i="91"/>
  <c r="U12" i="91"/>
  <c r="U18" i="91"/>
  <c r="U17" i="91"/>
  <c r="U15" i="91"/>
  <c r="U16" i="91"/>
  <c r="U22" i="91"/>
  <c r="V21" i="91"/>
  <c r="V20" i="91"/>
  <c r="V19" i="91"/>
  <c r="V18" i="91"/>
  <c r="V17" i="91"/>
  <c r="V12" i="91"/>
  <c r="V15" i="91"/>
  <c r="V16" i="91"/>
  <c r="V22" i="91"/>
  <c r="V14" i="91"/>
  <c r="V13" i="91"/>
  <c r="CH84" i="98"/>
  <c r="CP84" i="98"/>
  <c r="CN84" i="98"/>
  <c r="CQ84" i="98"/>
  <c r="CI84" i="98"/>
  <c r="CO84" i="98"/>
  <c r="CM84" i="98"/>
  <c r="EV80" i="14"/>
  <c r="S22" i="91"/>
  <c r="T21" i="91"/>
  <c r="T22" i="91"/>
  <c r="O22" i="91"/>
  <c r="R14" i="91"/>
  <c r="R22" i="91"/>
  <c r="P19" i="91"/>
  <c r="P22" i="91"/>
  <c r="Q20" i="91"/>
  <c r="Q22" i="91"/>
  <c r="EI80" i="14"/>
  <c r="DX80" i="14"/>
  <c r="EH80" i="14"/>
  <c r="DW80" i="14"/>
  <c r="EG80" i="14"/>
  <c r="DV80" i="14"/>
  <c r="EF80" i="14"/>
  <c r="DU80" i="14"/>
  <c r="EE80" i="14"/>
  <c r="DT80" i="14"/>
  <c r="EM80" i="14"/>
  <c r="EB80" i="14"/>
  <c r="EL80" i="14"/>
  <c r="EA80" i="14"/>
  <c r="EK80" i="14"/>
  <c r="DZ80" i="14"/>
  <c r="CC84" i="98"/>
  <c r="CD84" i="98"/>
  <c r="CE84" i="98"/>
  <c r="S21" i="91"/>
  <c r="J22" i="91"/>
  <c r="M22" i="91"/>
  <c r="CG84" i="98"/>
  <c r="CK84" i="98"/>
  <c r="CL84" i="98"/>
  <c r="CF84" i="98"/>
  <c r="CJ84" i="98"/>
  <c r="Q13" i="91"/>
  <c r="O16" i="91"/>
  <c r="O12" i="91"/>
  <c r="EP80" i="14"/>
  <c r="Z22" i="14"/>
  <c r="FD80" i="14"/>
  <c r="Y14" i="14"/>
  <c r="Y18" i="14"/>
  <c r="Y20" i="14"/>
  <c r="D23" i="14"/>
  <c r="Y16" i="14"/>
  <c r="Z23" i="14"/>
  <c r="M23" i="14"/>
  <c r="Z14" i="14"/>
  <c r="Z16" i="14"/>
  <c r="Z20" i="14"/>
  <c r="Z18" i="14"/>
  <c r="Y23" i="14"/>
  <c r="Y13" i="14"/>
  <c r="Z19" i="14"/>
  <c r="Z15" i="14"/>
  <c r="Z17" i="14"/>
  <c r="Y19" i="14"/>
  <c r="FK80" i="14"/>
  <c r="FC80" i="14"/>
  <c r="EU80" i="14"/>
  <c r="FJ80" i="14"/>
  <c r="FB80" i="14"/>
  <c r="ET80" i="14"/>
  <c r="FI80" i="14"/>
  <c r="FA80" i="14"/>
  <c r="ES80" i="14"/>
  <c r="FH80" i="14"/>
  <c r="EZ80" i="14"/>
  <c r="ER80" i="14"/>
  <c r="Z13" i="14"/>
  <c r="Y15" i="14"/>
  <c r="Z21" i="14"/>
  <c r="FG80" i="14"/>
  <c r="EY80" i="14"/>
  <c r="EQ80" i="14"/>
  <c r="FF80" i="14"/>
  <c r="EX80" i="14"/>
  <c r="FE80" i="14"/>
  <c r="EW80" i="14"/>
  <c r="Q12" i="91"/>
  <c r="Q15" i="91"/>
  <c r="O15" i="92"/>
  <c r="S14" i="92"/>
  <c r="T14" i="92"/>
  <c r="P12" i="92"/>
  <c r="X12" i="92" s="1"/>
  <c r="P15" i="92"/>
  <c r="Q12" i="92"/>
  <c r="R14" i="92"/>
  <c r="Z15" i="92"/>
  <c r="Q16" i="91"/>
  <c r="T12" i="91"/>
  <c r="S12" i="91"/>
  <c r="R15" i="91"/>
  <c r="R20" i="91"/>
  <c r="S17" i="91"/>
  <c r="S18" i="91"/>
  <c r="R12" i="91"/>
  <c r="R19" i="91"/>
  <c r="R16" i="91"/>
  <c r="T20" i="91"/>
  <c r="S19" i="91"/>
  <c r="S15" i="91"/>
  <c r="S20" i="91"/>
  <c r="R13" i="91"/>
  <c r="S16" i="91"/>
  <c r="S13" i="91"/>
  <c r="T16" i="91"/>
  <c r="S14" i="91"/>
  <c r="R17" i="91"/>
  <c r="O13" i="92"/>
  <c r="O14" i="92"/>
  <c r="O15" i="91"/>
  <c r="Q19" i="91"/>
  <c r="O18" i="91"/>
  <c r="Q18" i="91"/>
  <c r="P18" i="91"/>
  <c r="O21" i="91"/>
  <c r="O13" i="91"/>
  <c r="Q14" i="91"/>
  <c r="P17" i="91"/>
  <c r="R18" i="91"/>
  <c r="O20" i="91"/>
  <c r="R21" i="91"/>
  <c r="O19" i="91"/>
  <c r="O14" i="91"/>
  <c r="P14" i="91"/>
  <c r="O17" i="91"/>
  <c r="Q21" i="91"/>
  <c r="P13" i="91"/>
  <c r="Q17" i="91"/>
  <c r="T12" i="42"/>
  <c r="P13" i="92"/>
  <c r="Q14" i="92"/>
  <c r="P14" i="92"/>
  <c r="Q13" i="92"/>
  <c r="R13" i="92"/>
  <c r="U22" i="14"/>
  <c r="U19" i="14"/>
  <c r="U13" i="14"/>
  <c r="U21" i="14"/>
  <c r="U20" i="14"/>
  <c r="V12" i="14"/>
  <c r="AA12" i="14" s="1"/>
  <c r="V22" i="14"/>
  <c r="V19" i="14"/>
  <c r="V13" i="14"/>
  <c r="V18" i="14"/>
  <c r="V20" i="14"/>
  <c r="V16" i="14"/>
  <c r="V21" i="14"/>
  <c r="S13" i="92"/>
  <c r="T13" i="92"/>
  <c r="R12" i="92"/>
  <c r="S12" i="92"/>
  <c r="T12" i="92"/>
  <c r="P21" i="91"/>
  <c r="P12" i="91"/>
  <c r="T14" i="91"/>
  <c r="P16" i="91"/>
  <c r="T18" i="91"/>
  <c r="P20" i="91"/>
  <c r="T15" i="91"/>
  <c r="T19" i="91"/>
  <c r="T13" i="91"/>
  <c r="P15" i="91"/>
  <c r="T17" i="91"/>
  <c r="U15" i="14"/>
  <c r="U17" i="14"/>
  <c r="V15" i="14"/>
  <c r="V17" i="14"/>
  <c r="U23" i="14"/>
  <c r="AA23" i="14" s="1"/>
  <c r="U14" i="14"/>
  <c r="V14" i="14"/>
  <c r="U16" i="14"/>
  <c r="U18" i="14"/>
  <c r="X18" i="91" l="1"/>
  <c r="X12" i="91"/>
  <c r="X22" i="91"/>
  <c r="X16" i="91"/>
  <c r="Y12" i="92"/>
  <c r="X13" i="92"/>
  <c r="Y18" i="91"/>
  <c r="Z15" i="91"/>
  <c r="Y22" i="91"/>
  <c r="Z21" i="91"/>
  <c r="Z17" i="91"/>
  <c r="GD80" i="14"/>
  <c r="AA15" i="92"/>
  <c r="GF80" i="14"/>
  <c r="GB80" i="14"/>
  <c r="Z22" i="91"/>
  <c r="Z14" i="92"/>
  <c r="AA14" i="92"/>
  <c r="Z13" i="92"/>
  <c r="Y14" i="92"/>
  <c r="X15" i="92"/>
  <c r="AA13" i="92"/>
  <c r="X20" i="91"/>
  <c r="Z14" i="91"/>
  <c r="Z18" i="91"/>
  <c r="Y14" i="91"/>
  <c r="Y20" i="91"/>
  <c r="AA22" i="91"/>
  <c r="Y16" i="91"/>
  <c r="AA21" i="91"/>
  <c r="X19" i="91"/>
  <c r="Y13" i="91"/>
  <c r="Y15" i="91"/>
  <c r="Z16" i="91"/>
  <c r="Z12" i="91"/>
  <c r="X14" i="91"/>
  <c r="FX80" i="14"/>
  <c r="FY80" i="14"/>
  <c r="GE80" i="14"/>
  <c r="FZ80" i="14"/>
  <c r="GA80" i="14"/>
  <c r="AA12" i="91"/>
  <c r="Y19" i="91"/>
  <c r="X14" i="92"/>
  <c r="AA12" i="92"/>
  <c r="Y15" i="92"/>
  <c r="Z12" i="92"/>
  <c r="Y13" i="92"/>
  <c r="Y21" i="91"/>
  <c r="AA18" i="91"/>
  <c r="Z19" i="91"/>
  <c r="X17" i="91"/>
  <c r="AA15" i="91"/>
  <c r="Y12" i="91"/>
  <c r="X15" i="91"/>
  <c r="AA16" i="91"/>
  <c r="Z13" i="91"/>
  <c r="AA20" i="91"/>
  <c r="AA13" i="91"/>
  <c r="X21" i="91"/>
  <c r="X13" i="91"/>
  <c r="AA19" i="91"/>
  <c r="Y17" i="91"/>
  <c r="AA14" i="91"/>
  <c r="AA17" i="91"/>
  <c r="Z20" i="91"/>
  <c r="GI80" i="14"/>
  <c r="AA21" i="14"/>
  <c r="GL80" i="14"/>
  <c r="GN80" i="14"/>
  <c r="GQ80" i="14"/>
  <c r="GJ80" i="14"/>
  <c r="GP80" i="14"/>
  <c r="GK80" i="14"/>
  <c r="AA22" i="14"/>
  <c r="AA20" i="14"/>
  <c r="GM80" i="14"/>
  <c r="GO80" i="14"/>
  <c r="GS80" i="14"/>
  <c r="GR80" i="14"/>
  <c r="AA17" i="14"/>
  <c r="AA16" i="14"/>
  <c r="AA13" i="14"/>
  <c r="AA14" i="14"/>
  <c r="AA18" i="14"/>
  <c r="AA15" i="14"/>
  <c r="AA19" i="14"/>
  <c r="AW71" i="48"/>
  <c r="AX71" i="48"/>
  <c r="AY71" i="48"/>
  <c r="AW47" i="48"/>
  <c r="AX47" i="48"/>
  <c r="AY47" i="48"/>
  <c r="AW48" i="48"/>
  <c r="AX48" i="48"/>
  <c r="AY48" i="48"/>
  <c r="AW49" i="48"/>
  <c r="AX49" i="48"/>
  <c r="AY49" i="48"/>
  <c r="AW50" i="48"/>
  <c r="AX50" i="48"/>
  <c r="AY50" i="48"/>
  <c r="AW51" i="48"/>
  <c r="AX51" i="48"/>
  <c r="AY51" i="48"/>
  <c r="AW52" i="48"/>
  <c r="AX52" i="48"/>
  <c r="AY52" i="48"/>
  <c r="AW53" i="48"/>
  <c r="AX53" i="48"/>
  <c r="AY53" i="48"/>
  <c r="AW54" i="48"/>
  <c r="AX54" i="48"/>
  <c r="AY54" i="48"/>
  <c r="AV55" i="48"/>
  <c r="AW55" i="48"/>
  <c r="AX55" i="48"/>
  <c r="AY55" i="48"/>
  <c r="AV56" i="48"/>
  <c r="AW56" i="48"/>
  <c r="AX56" i="48"/>
  <c r="AY56" i="48"/>
  <c r="AV57" i="48"/>
  <c r="AW57" i="48"/>
  <c r="AX57" i="48"/>
  <c r="AY57" i="48"/>
  <c r="AV58" i="48"/>
  <c r="AW58" i="48"/>
  <c r="AX58" i="48"/>
  <c r="AY58" i="48"/>
  <c r="AV59" i="48"/>
  <c r="AW59" i="48"/>
  <c r="AX59" i="48"/>
  <c r="AY59" i="48"/>
  <c r="AV60" i="48"/>
  <c r="AW60" i="48"/>
  <c r="AX60" i="48"/>
  <c r="AY60" i="48"/>
  <c r="AV61" i="48"/>
  <c r="AW61" i="48"/>
  <c r="AX61" i="48"/>
  <c r="AY61" i="48"/>
  <c r="AV62" i="48"/>
  <c r="AW62" i="48"/>
  <c r="AX62" i="48"/>
  <c r="AY62" i="48"/>
  <c r="AV63" i="48"/>
  <c r="AW63" i="48"/>
  <c r="AX63" i="48"/>
  <c r="AY63" i="48"/>
  <c r="AV64" i="48"/>
  <c r="AW64" i="48"/>
  <c r="AX64" i="48"/>
  <c r="AY64" i="48"/>
  <c r="AV66" i="48"/>
  <c r="AW66" i="48"/>
  <c r="AY66" i="48"/>
  <c r="AV67" i="48"/>
  <c r="AW67" i="48"/>
  <c r="AY67" i="48"/>
  <c r="AV68" i="48"/>
  <c r="AW68" i="48"/>
  <c r="AY68" i="48"/>
  <c r="AV69" i="48"/>
  <c r="AW69" i="48"/>
  <c r="AY69" i="48"/>
  <c r="AV70" i="48"/>
  <c r="AW70" i="48"/>
  <c r="AY70" i="48"/>
  <c r="AV35" i="48"/>
  <c r="AW35" i="48"/>
  <c r="AY35" i="48"/>
  <c r="AY36" i="48"/>
  <c r="AV36" i="48"/>
  <c r="AW36" i="48"/>
  <c r="AY34" i="48"/>
  <c r="AW32" i="48"/>
  <c r="AX32" i="48"/>
  <c r="AY31" i="48"/>
  <c r="AW26" i="48"/>
  <c r="AX26" i="48"/>
  <c r="AY27" i="48"/>
  <c r="AY28" i="48"/>
  <c r="AY29" i="48"/>
  <c r="AX25" i="48"/>
  <c r="AV25" i="48"/>
  <c r="L13" i="48"/>
  <c r="L14" i="48"/>
  <c r="L15" i="48"/>
  <c r="L12" i="48"/>
  <c r="O12" i="48" s="1"/>
  <c r="K13" i="48"/>
  <c r="K14" i="48"/>
  <c r="K15" i="48"/>
  <c r="G13" i="57"/>
  <c r="G14" i="57"/>
  <c r="G12" i="57"/>
  <c r="I12" i="57" s="1"/>
  <c r="F13" i="57"/>
  <c r="F14" i="57"/>
  <c r="G13" i="70"/>
  <c r="G14" i="70"/>
  <c r="G15" i="70"/>
  <c r="G16" i="70"/>
  <c r="G17" i="70"/>
  <c r="G18" i="70"/>
  <c r="G12" i="70"/>
  <c r="F13" i="70"/>
  <c r="F14" i="70"/>
  <c r="F15" i="70"/>
  <c r="F16" i="70"/>
  <c r="F17" i="70"/>
  <c r="F18" i="70"/>
  <c r="F12" i="70"/>
  <c r="L13" i="13"/>
  <c r="T13" i="13" s="1"/>
  <c r="M13" i="13"/>
  <c r="N13" i="13"/>
  <c r="O13" i="13"/>
  <c r="P13" i="13"/>
  <c r="Q13" i="13"/>
  <c r="R13" i="13"/>
  <c r="R12" i="13"/>
  <c r="Q12" i="13"/>
  <c r="P12" i="13"/>
  <c r="O12" i="13"/>
  <c r="N12" i="13"/>
  <c r="M12" i="13"/>
  <c r="L12" i="13"/>
  <c r="K12" i="13"/>
  <c r="G13" i="15"/>
  <c r="H13" i="15"/>
  <c r="I13" i="15"/>
  <c r="J13" i="15"/>
  <c r="G14" i="15"/>
  <c r="H14" i="15"/>
  <c r="I14" i="15"/>
  <c r="J14" i="15"/>
  <c r="G15" i="15"/>
  <c r="H15" i="15"/>
  <c r="I15" i="15"/>
  <c r="J15" i="15"/>
  <c r="G16" i="15"/>
  <c r="H16" i="15"/>
  <c r="I16" i="15"/>
  <c r="J16" i="15"/>
  <c r="G17" i="15"/>
  <c r="H17" i="15"/>
  <c r="I17" i="15"/>
  <c r="J17" i="15"/>
  <c r="G18" i="15"/>
  <c r="H18" i="15"/>
  <c r="I18" i="15"/>
  <c r="J18" i="15"/>
  <c r="G19" i="15"/>
  <c r="H19" i="15"/>
  <c r="I19" i="15"/>
  <c r="J19" i="15"/>
  <c r="G20" i="15"/>
  <c r="H20" i="15"/>
  <c r="I20" i="15"/>
  <c r="J20" i="15"/>
  <c r="G21" i="15"/>
  <c r="H21" i="15"/>
  <c r="I21" i="15"/>
  <c r="J21" i="15"/>
  <c r="G22" i="15"/>
  <c r="H22" i="15"/>
  <c r="I22" i="15"/>
  <c r="J22" i="15"/>
  <c r="J12" i="15"/>
  <c r="I12" i="15"/>
  <c r="H12" i="15"/>
  <c r="G12" i="15"/>
  <c r="U22" i="74"/>
  <c r="W22" i="74"/>
  <c r="X22" i="74"/>
  <c r="Y22" i="74"/>
  <c r="Z22" i="74"/>
  <c r="AA22" i="74"/>
  <c r="AB22" i="74"/>
  <c r="AC22" i="74"/>
  <c r="AD22" i="74"/>
  <c r="AE22" i="74"/>
  <c r="AF22" i="74"/>
  <c r="U23" i="74"/>
  <c r="W23" i="74"/>
  <c r="X23" i="74"/>
  <c r="Y23" i="74"/>
  <c r="Z23" i="74"/>
  <c r="AA23" i="74"/>
  <c r="AB23" i="74"/>
  <c r="AC23" i="74"/>
  <c r="AD23" i="74"/>
  <c r="AE23" i="74"/>
  <c r="AF23" i="74"/>
  <c r="U24" i="74"/>
  <c r="W24" i="74"/>
  <c r="X24" i="74"/>
  <c r="Y24" i="74"/>
  <c r="Z24" i="74"/>
  <c r="AA24" i="74"/>
  <c r="AB24" i="74"/>
  <c r="AC24" i="74"/>
  <c r="AD24" i="74"/>
  <c r="AE24" i="74"/>
  <c r="AF24" i="74"/>
  <c r="U25" i="74"/>
  <c r="W25" i="74"/>
  <c r="X25" i="74"/>
  <c r="Y25" i="74"/>
  <c r="Z25" i="74"/>
  <c r="AA25" i="74"/>
  <c r="AB25" i="74"/>
  <c r="AC25" i="74"/>
  <c r="AD25" i="74"/>
  <c r="AE25" i="74"/>
  <c r="AF25" i="74"/>
  <c r="U26" i="74"/>
  <c r="W26" i="74"/>
  <c r="X26" i="74"/>
  <c r="Y26" i="74"/>
  <c r="Z26" i="74"/>
  <c r="AA26" i="74"/>
  <c r="AB26" i="74"/>
  <c r="AC26" i="74"/>
  <c r="AD26" i="74"/>
  <c r="AE26" i="74"/>
  <c r="AF26" i="74"/>
  <c r="AF21" i="74"/>
  <c r="AE21" i="74"/>
  <c r="AD21" i="74"/>
  <c r="AC21" i="74"/>
  <c r="AB21" i="74"/>
  <c r="AA21" i="74"/>
  <c r="Z21" i="74"/>
  <c r="Y21" i="74"/>
  <c r="X21" i="74"/>
  <c r="W21" i="74"/>
  <c r="AE12" i="74"/>
  <c r="AD12" i="74"/>
  <c r="AC12" i="74"/>
  <c r="AB12" i="74"/>
  <c r="AA12" i="74"/>
  <c r="Z12" i="74"/>
  <c r="Y12" i="74"/>
  <c r="X12" i="74"/>
  <c r="W12" i="74"/>
  <c r="V12" i="74"/>
  <c r="U12" i="74"/>
  <c r="DU33" i="66"/>
  <c r="DU34" i="66"/>
  <c r="DU32" i="66"/>
  <c r="DJ33" i="66"/>
  <c r="DJ34" i="66"/>
  <c r="DJ32" i="66"/>
  <c r="DT32" i="66"/>
  <c r="DT33" i="66"/>
  <c r="DT34" i="66"/>
  <c r="DT38" i="66"/>
  <c r="DT42" i="66"/>
  <c r="DT43" i="66"/>
  <c r="DT44" i="66"/>
  <c r="DT47" i="66"/>
  <c r="DT48" i="66"/>
  <c r="DT49" i="66"/>
  <c r="DT46" i="66"/>
  <c r="DT41" i="66"/>
  <c r="DT37" i="66"/>
  <c r="DS47" i="66"/>
  <c r="DS48" i="66"/>
  <c r="DS49" i="66"/>
  <c r="DS42" i="66"/>
  <c r="DS43" i="66"/>
  <c r="DS44" i="66"/>
  <c r="DS38" i="66"/>
  <c r="DS39" i="66"/>
  <c r="DS32" i="66"/>
  <c r="DS33" i="66"/>
  <c r="DS34" i="66"/>
  <c r="DS35" i="66"/>
  <c r="DI47" i="66"/>
  <c r="DI48" i="66"/>
  <c r="EF48" i="66" s="1"/>
  <c r="DI49" i="66"/>
  <c r="DI42" i="66"/>
  <c r="DI43" i="66"/>
  <c r="DI44" i="66"/>
  <c r="DI38" i="66"/>
  <c r="ED32" i="66"/>
  <c r="ED33" i="66"/>
  <c r="ED34" i="66"/>
  <c r="ED35" i="66"/>
  <c r="EP35" i="66" s="1"/>
  <c r="ED37" i="66"/>
  <c r="ED38" i="66"/>
  <c r="ED39" i="66"/>
  <c r="ED41" i="66"/>
  <c r="ED42" i="66"/>
  <c r="ED43" i="66"/>
  <c r="ED44" i="66"/>
  <c r="ED46" i="66"/>
  <c r="ED47" i="66"/>
  <c r="ED48" i="66"/>
  <c r="ED49" i="66"/>
  <c r="DS46" i="66"/>
  <c r="DS41" i="66"/>
  <c r="DS37" i="66"/>
  <c r="DI46" i="66"/>
  <c r="EF46" i="66" s="1"/>
  <c r="DI41" i="66"/>
  <c r="DI37" i="66"/>
  <c r="DI32" i="66"/>
  <c r="DI33" i="66"/>
  <c r="DI34" i="66"/>
  <c r="EF39" i="66"/>
  <c r="ED31" i="66"/>
  <c r="DT31" i="66"/>
  <c r="DS31" i="66"/>
  <c r="DI31" i="66"/>
  <c r="EF35" i="66"/>
  <c r="V22" i="66"/>
  <c r="U22" i="66"/>
  <c r="T22" i="66"/>
  <c r="S22" i="66"/>
  <c r="R22" i="66"/>
  <c r="Q22" i="66"/>
  <c r="P22" i="66"/>
  <c r="O22" i="66"/>
  <c r="N22" i="66"/>
  <c r="M22" i="66"/>
  <c r="V21" i="66"/>
  <c r="T21" i="66"/>
  <c r="R21" i="66"/>
  <c r="V18" i="66"/>
  <c r="U19" i="66"/>
  <c r="T19" i="66"/>
  <c r="S19" i="66"/>
  <c r="T18" i="66"/>
  <c r="R18" i="66"/>
  <c r="P19" i="66"/>
  <c r="P20" i="66"/>
  <c r="P18" i="66"/>
  <c r="N18" i="66"/>
  <c r="V15" i="66"/>
  <c r="T15" i="66"/>
  <c r="R15" i="66"/>
  <c r="P15" i="66"/>
  <c r="N15" i="66"/>
  <c r="M13" i="66"/>
  <c r="N13" i="66"/>
  <c r="O13" i="66"/>
  <c r="P13" i="66"/>
  <c r="Q13" i="66"/>
  <c r="R13" i="66"/>
  <c r="S13" i="66"/>
  <c r="T13" i="66"/>
  <c r="U13" i="66"/>
  <c r="V13" i="66"/>
  <c r="V12" i="66"/>
  <c r="U12" i="66"/>
  <c r="R12" i="66"/>
  <c r="Q12" i="66"/>
  <c r="P12" i="66"/>
  <c r="O12" i="66"/>
  <c r="N12" i="66"/>
  <c r="M12" i="66"/>
  <c r="EF49" i="66" l="1"/>
  <c r="EP38" i="66"/>
  <c r="EP49" i="66"/>
  <c r="EP34" i="66"/>
  <c r="EF47" i="66"/>
  <c r="EP47" i="66"/>
  <c r="EP39" i="66"/>
  <c r="EP33" i="66"/>
  <c r="L22" i="15"/>
  <c r="L20" i="15"/>
  <c r="L18" i="15"/>
  <c r="L16" i="15"/>
  <c r="L14" i="15"/>
  <c r="EP37" i="66"/>
  <c r="I14" i="57"/>
  <c r="I17" i="70"/>
  <c r="O13" i="48"/>
  <c r="I12" i="70"/>
  <c r="W13" i="13"/>
  <c r="U13" i="13"/>
  <c r="W12" i="13"/>
  <c r="M22" i="15"/>
  <c r="M20" i="15"/>
  <c r="M18" i="15"/>
  <c r="M16" i="15"/>
  <c r="M14" i="15"/>
  <c r="M21" i="15"/>
  <c r="M19" i="15"/>
  <c r="M17" i="15"/>
  <c r="M15" i="15"/>
  <c r="M13" i="15"/>
  <c r="L21" i="15"/>
  <c r="L19" i="15"/>
  <c r="L17" i="15"/>
  <c r="L15" i="15"/>
  <c r="L13" i="15"/>
  <c r="T12" i="13"/>
  <c r="U12" i="13"/>
  <c r="V13" i="13"/>
  <c r="V12" i="13"/>
  <c r="I13" i="57"/>
  <c r="O15" i="48"/>
  <c r="O14" i="48"/>
  <c r="AY25" i="48"/>
  <c r="AY26" i="48"/>
  <c r="AY32" i="48"/>
  <c r="AX36" i="48"/>
  <c r="AX35" i="48"/>
  <c r="AX70" i="48"/>
  <c r="AX69" i="48"/>
  <c r="AX68" i="48"/>
  <c r="AX67" i="48"/>
  <c r="AX66" i="48"/>
  <c r="AX29" i="48"/>
  <c r="AX28" i="48"/>
  <c r="AX27" i="48"/>
  <c r="AV53" i="48"/>
  <c r="AV52" i="48"/>
  <c r="AV51" i="48"/>
  <c r="AV50" i="48"/>
  <c r="AV49" i="48"/>
  <c r="AV48" i="48"/>
  <c r="AV47" i="48"/>
  <c r="AV71" i="48"/>
  <c r="AW29" i="48"/>
  <c r="AW28" i="48"/>
  <c r="AW27" i="48"/>
  <c r="AV26" i="48"/>
  <c r="AV32" i="48"/>
  <c r="AV29" i="48"/>
  <c r="AV28" i="48"/>
  <c r="AV31" i="48"/>
  <c r="AV34" i="48"/>
  <c r="AW31" i="48"/>
  <c r="AW34" i="48"/>
  <c r="AW25" i="48"/>
  <c r="AX31" i="48"/>
  <c r="AX34" i="48"/>
  <c r="I16" i="70"/>
  <c r="I15" i="70"/>
  <c r="I13" i="70"/>
  <c r="I14" i="70"/>
  <c r="I18" i="70"/>
  <c r="L12" i="15"/>
  <c r="M12" i="15"/>
  <c r="EP43" i="66"/>
  <c r="EP46" i="66"/>
  <c r="EF43" i="66"/>
  <c r="EG32" i="66"/>
  <c r="EF41" i="66"/>
  <c r="EF37" i="66"/>
  <c r="EF42" i="66"/>
  <c r="EF44" i="66"/>
  <c r="EF38" i="66"/>
  <c r="EF34" i="66"/>
  <c r="EF33" i="66"/>
  <c r="EF32" i="66"/>
  <c r="EP48" i="66"/>
  <c r="EP44" i="66"/>
  <c r="EP42" i="66"/>
  <c r="EP32" i="66"/>
  <c r="EP41" i="66"/>
  <c r="EP31" i="66"/>
  <c r="EF31" i="66"/>
  <c r="V12" i="45"/>
  <c r="U12" i="45"/>
  <c r="T12" i="45"/>
  <c r="S12" i="45"/>
  <c r="R12" i="45"/>
  <c r="Q12" i="45"/>
  <c r="P12" i="45"/>
  <c r="O12" i="45"/>
  <c r="N12" i="45"/>
  <c r="M12" i="45"/>
  <c r="Q32" i="65"/>
  <c r="S32" i="65"/>
  <c r="T32" i="65"/>
  <c r="W32" i="65"/>
  <c r="X32" i="65"/>
  <c r="Y32" i="65"/>
  <c r="Z32" i="65"/>
  <c r="AA32" i="65"/>
  <c r="AB32" i="65"/>
  <c r="AC32" i="65"/>
  <c r="AD32" i="65"/>
  <c r="Q33" i="65"/>
  <c r="S33" i="65"/>
  <c r="T33" i="65"/>
  <c r="W33" i="65"/>
  <c r="X33" i="65"/>
  <c r="Y33" i="65"/>
  <c r="Z33" i="65"/>
  <c r="AA33" i="65"/>
  <c r="AB33" i="65"/>
  <c r="AC33" i="65"/>
  <c r="AD33" i="65"/>
  <c r="Q34" i="65"/>
  <c r="S34" i="65"/>
  <c r="T34" i="65"/>
  <c r="W34" i="65"/>
  <c r="X34" i="65"/>
  <c r="Y34" i="65"/>
  <c r="Z34" i="65"/>
  <c r="AA34" i="65"/>
  <c r="AB34" i="65"/>
  <c r="AC34" i="65"/>
  <c r="AD34" i="65"/>
  <c r="Q35" i="65"/>
  <c r="S35" i="65"/>
  <c r="T35" i="65"/>
  <c r="W35" i="65"/>
  <c r="X35" i="65"/>
  <c r="Y35" i="65"/>
  <c r="Z35" i="65"/>
  <c r="AA35" i="65"/>
  <c r="AB35" i="65"/>
  <c r="AC35" i="65"/>
  <c r="AD35" i="65"/>
  <c r="Q36" i="65"/>
  <c r="S36" i="65"/>
  <c r="T36" i="65"/>
  <c r="W36" i="65"/>
  <c r="X36" i="65"/>
  <c r="Y36" i="65"/>
  <c r="Z36" i="65"/>
  <c r="AA36" i="65"/>
  <c r="AB36" i="65"/>
  <c r="AC36" i="65"/>
  <c r="AD36" i="65"/>
  <c r="Q37" i="65"/>
  <c r="S37" i="65"/>
  <c r="T37" i="65"/>
  <c r="W37" i="65"/>
  <c r="X37" i="65"/>
  <c r="Y37" i="65"/>
  <c r="Z37" i="65"/>
  <c r="AA37" i="65"/>
  <c r="AB37" i="65"/>
  <c r="AC37" i="65"/>
  <c r="AD37" i="65"/>
  <c r="Q38" i="65"/>
  <c r="S38" i="65"/>
  <c r="T38" i="65"/>
  <c r="W38" i="65"/>
  <c r="X38" i="65"/>
  <c r="Y38" i="65"/>
  <c r="Z38" i="65"/>
  <c r="AA38" i="65"/>
  <c r="AB38" i="65"/>
  <c r="AC38" i="65"/>
  <c r="AD38" i="65"/>
  <c r="Q39" i="65"/>
  <c r="S39" i="65"/>
  <c r="T39" i="65"/>
  <c r="W39" i="65"/>
  <c r="X39" i="65"/>
  <c r="Y39" i="65"/>
  <c r="Z39" i="65"/>
  <c r="AA39" i="65"/>
  <c r="AB39" i="65"/>
  <c r="AC39" i="65"/>
  <c r="AD39" i="65"/>
  <c r="Q23" i="65"/>
  <c r="S23" i="65"/>
  <c r="T23" i="65"/>
  <c r="W23" i="65"/>
  <c r="X23" i="65"/>
  <c r="Y23" i="65"/>
  <c r="Z23" i="65"/>
  <c r="AA23" i="65"/>
  <c r="AB23" i="65"/>
  <c r="AC23" i="65"/>
  <c r="AD23" i="65"/>
  <c r="Q24" i="65"/>
  <c r="S24" i="65"/>
  <c r="T24" i="65"/>
  <c r="W24" i="65"/>
  <c r="X24" i="65"/>
  <c r="Y24" i="65"/>
  <c r="Z24" i="65"/>
  <c r="AA24" i="65"/>
  <c r="AB24" i="65"/>
  <c r="AC24" i="65"/>
  <c r="AD24" i="65"/>
  <c r="Q25" i="65"/>
  <c r="S25" i="65"/>
  <c r="T25" i="65"/>
  <c r="W25" i="65"/>
  <c r="X25" i="65"/>
  <c r="Y25" i="65"/>
  <c r="Z25" i="65"/>
  <c r="AA25" i="65"/>
  <c r="AB25" i="65"/>
  <c r="AC25" i="65"/>
  <c r="AD25" i="65"/>
  <c r="Q26" i="65"/>
  <c r="S26" i="65"/>
  <c r="T26" i="65"/>
  <c r="W26" i="65"/>
  <c r="X26" i="65"/>
  <c r="Y26" i="65"/>
  <c r="Z26" i="65"/>
  <c r="AA26" i="65"/>
  <c r="AB26" i="65"/>
  <c r="AC26" i="65"/>
  <c r="AD26" i="65"/>
  <c r="Q27" i="65"/>
  <c r="S27" i="65"/>
  <c r="T27" i="65"/>
  <c r="W27" i="65"/>
  <c r="X27" i="65"/>
  <c r="Y27" i="65"/>
  <c r="Z27" i="65"/>
  <c r="AA27" i="65"/>
  <c r="AB27" i="65"/>
  <c r="AC27" i="65"/>
  <c r="AD27" i="65"/>
  <c r="Q28" i="65"/>
  <c r="S28" i="65"/>
  <c r="T28" i="65"/>
  <c r="W28" i="65"/>
  <c r="X28" i="65"/>
  <c r="Y28" i="65"/>
  <c r="Z28" i="65"/>
  <c r="AA28" i="65"/>
  <c r="AB28" i="65"/>
  <c r="AC28" i="65"/>
  <c r="AD28" i="65"/>
  <c r="Q29" i="65"/>
  <c r="S29" i="65"/>
  <c r="T29" i="65"/>
  <c r="W29" i="65"/>
  <c r="X29" i="65"/>
  <c r="Y29" i="65"/>
  <c r="Z29" i="65"/>
  <c r="AA29" i="65"/>
  <c r="AB29" i="65"/>
  <c r="AC29" i="65"/>
  <c r="AD29" i="65"/>
  <c r="Q30" i="65"/>
  <c r="S30" i="65"/>
  <c r="T30" i="65"/>
  <c r="W30" i="65"/>
  <c r="X30" i="65"/>
  <c r="Y30" i="65"/>
  <c r="Z30" i="65"/>
  <c r="AA30" i="65"/>
  <c r="AB30" i="65"/>
  <c r="AC30" i="65"/>
  <c r="AD30" i="65"/>
  <c r="Q31" i="65"/>
  <c r="S31" i="65"/>
  <c r="T31" i="65"/>
  <c r="W31" i="65"/>
  <c r="X31" i="65"/>
  <c r="Y31" i="65"/>
  <c r="Z31" i="65"/>
  <c r="AA31" i="65"/>
  <c r="AB31" i="65"/>
  <c r="AC31" i="65"/>
  <c r="AD31" i="65"/>
  <c r="Q22" i="65"/>
  <c r="S22" i="65"/>
  <c r="T22" i="65"/>
  <c r="W22" i="65"/>
  <c r="X22" i="65"/>
  <c r="Y22" i="65"/>
  <c r="Z22" i="65"/>
  <c r="AA22" i="65"/>
  <c r="AB22" i="65"/>
  <c r="AC22" i="65"/>
  <c r="AD22" i="65"/>
  <c r="AD21" i="65"/>
  <c r="AC21" i="65"/>
  <c r="AB21" i="65"/>
  <c r="AA21" i="65"/>
  <c r="Z21" i="65"/>
  <c r="Y21" i="65"/>
  <c r="X21" i="65"/>
  <c r="W21" i="65"/>
  <c r="T21" i="65"/>
  <c r="S21" i="65"/>
  <c r="R21" i="65"/>
  <c r="Q21" i="65"/>
  <c r="R21" i="44"/>
  <c r="X21" i="44"/>
  <c r="Y21" i="44"/>
  <c r="Z21" i="44"/>
  <c r="W21" i="44"/>
  <c r="Z20" i="44"/>
  <c r="Y20" i="44"/>
  <c r="O21" i="44"/>
  <c r="P21" i="44"/>
  <c r="Q21" i="44"/>
  <c r="R20" i="44"/>
  <c r="Q20" i="44"/>
  <c r="P20" i="44"/>
  <c r="O20" i="44"/>
  <c r="Z20" i="43"/>
  <c r="X20" i="43"/>
  <c r="O21" i="43"/>
  <c r="P21" i="43"/>
  <c r="Q21" i="43"/>
  <c r="R21" i="43"/>
  <c r="S21" i="43"/>
  <c r="T21" i="43"/>
  <c r="U21" i="43"/>
  <c r="V21" i="43"/>
  <c r="W21" i="43"/>
  <c r="X21" i="43"/>
  <c r="Y21" i="43"/>
  <c r="Z21" i="43"/>
  <c r="O22" i="43"/>
  <c r="P22" i="43"/>
  <c r="Q22" i="43"/>
  <c r="R22" i="43"/>
  <c r="S22" i="43"/>
  <c r="T22" i="43"/>
  <c r="U22" i="43"/>
  <c r="V22" i="43"/>
  <c r="W22" i="43"/>
  <c r="X22" i="43"/>
  <c r="Y22" i="43"/>
  <c r="Z22" i="43"/>
  <c r="O23" i="43"/>
  <c r="P23" i="43"/>
  <c r="Q23" i="43"/>
  <c r="R23" i="43"/>
  <c r="S23" i="43"/>
  <c r="T23" i="43"/>
  <c r="U23" i="43"/>
  <c r="V23" i="43"/>
  <c r="W23" i="43"/>
  <c r="X23" i="43"/>
  <c r="Y23" i="43"/>
  <c r="Z23" i="43"/>
  <c r="Y20" i="43"/>
  <c r="W20" i="43"/>
  <c r="V20" i="43"/>
  <c r="U20" i="43"/>
  <c r="T20" i="43"/>
  <c r="S20" i="43"/>
  <c r="R20" i="43"/>
  <c r="Q20" i="43"/>
  <c r="P20" i="43"/>
  <c r="Z12" i="43"/>
  <c r="Y12" i="43"/>
  <c r="X12" i="43"/>
  <c r="W12" i="43"/>
  <c r="V12" i="43"/>
  <c r="U12" i="43"/>
  <c r="T12" i="43"/>
  <c r="S12" i="43"/>
  <c r="P12" i="43"/>
  <c r="O12" i="43"/>
  <c r="O72" i="48"/>
  <c r="P72" i="48"/>
  <c r="Q72" i="48"/>
  <c r="R72" i="48"/>
  <c r="S72" i="48"/>
  <c r="T72" i="48"/>
  <c r="U72" i="48"/>
  <c r="C72" i="57"/>
  <c r="D72" i="57"/>
  <c r="E72" i="57"/>
  <c r="F72" i="57"/>
  <c r="G72" i="57"/>
  <c r="H72" i="57"/>
  <c r="I72" i="57"/>
  <c r="B72" i="57"/>
  <c r="O70" i="13"/>
  <c r="P70" i="13"/>
  <c r="Q70" i="13"/>
  <c r="N70" i="13"/>
  <c r="C70" i="13"/>
  <c r="D70" i="13"/>
  <c r="E70" i="13"/>
  <c r="H70" i="13"/>
  <c r="I70" i="13"/>
  <c r="J70" i="13"/>
  <c r="K70" i="13"/>
  <c r="AI93" i="15"/>
  <c r="C93" i="15"/>
  <c r="D93" i="15"/>
  <c r="E93" i="15"/>
  <c r="F93" i="15"/>
  <c r="G93" i="15"/>
  <c r="H93" i="15"/>
  <c r="I93" i="15"/>
  <c r="J93" i="15"/>
  <c r="K93" i="15"/>
  <c r="L93" i="15"/>
  <c r="M93" i="15"/>
  <c r="N93" i="15"/>
  <c r="O93" i="15"/>
  <c r="P93" i="15"/>
  <c r="Q93" i="15"/>
  <c r="R93" i="15"/>
  <c r="S93" i="15"/>
  <c r="T93" i="15"/>
  <c r="U93" i="15"/>
  <c r="V93" i="15"/>
  <c r="W93" i="15"/>
  <c r="X93" i="15"/>
  <c r="Y93" i="15"/>
  <c r="Z93" i="15"/>
  <c r="AA93" i="15"/>
  <c r="AB93" i="15"/>
  <c r="AC93" i="15"/>
  <c r="AD93" i="15"/>
  <c r="AE93" i="15"/>
  <c r="AF93" i="15"/>
  <c r="AG93" i="15"/>
  <c r="AH93" i="15"/>
  <c r="B93" i="15"/>
  <c r="AJ93" i="15"/>
  <c r="AK93" i="15"/>
  <c r="AL93" i="15"/>
  <c r="AM93" i="15"/>
  <c r="AN93" i="15"/>
  <c r="AO93" i="15"/>
  <c r="AP93" i="15"/>
  <c r="AQ93" i="15"/>
  <c r="AR93" i="15"/>
  <c r="AS93" i="15"/>
  <c r="AT93" i="15"/>
  <c r="AU93" i="15"/>
  <c r="AV93" i="15"/>
  <c r="AW93" i="15"/>
  <c r="AX93" i="15"/>
  <c r="AY93" i="15"/>
  <c r="AZ93" i="15"/>
  <c r="BA93" i="15"/>
  <c r="BB93" i="15"/>
  <c r="BC93" i="15"/>
  <c r="BD93" i="15"/>
  <c r="BE93" i="15"/>
  <c r="BF93" i="15"/>
  <c r="BG93" i="15"/>
  <c r="BH93" i="15"/>
  <c r="BI93" i="15"/>
  <c r="BJ93" i="15"/>
  <c r="BK93" i="15"/>
  <c r="BL93" i="15"/>
  <c r="BM93" i="15"/>
  <c r="BN93" i="15"/>
  <c r="BO93" i="15"/>
  <c r="U72" i="57" l="1"/>
  <c r="T72" i="57"/>
  <c r="S72" i="57"/>
  <c r="O72" i="57"/>
  <c r="V72" i="57"/>
  <c r="BR93" i="15"/>
  <c r="DB93" i="15"/>
  <c r="CT93" i="15"/>
  <c r="CG93" i="15"/>
  <c r="BY93" i="15"/>
  <c r="CM93" i="15"/>
  <c r="DC93" i="15"/>
  <c r="BZ93" i="15"/>
  <c r="DH93" i="15"/>
  <c r="CZ93" i="15"/>
  <c r="CR93" i="15"/>
  <c r="CE93" i="15"/>
  <c r="BW93" i="15"/>
  <c r="BQ93" i="15"/>
  <c r="DA93" i="15"/>
  <c r="BX93" i="15"/>
  <c r="DG93" i="15"/>
  <c r="CY93" i="15"/>
  <c r="CQ93" i="15"/>
  <c r="CL93" i="15"/>
  <c r="CD93" i="15"/>
  <c r="BV93" i="15"/>
  <c r="CU93" i="15"/>
  <c r="CS93" i="15"/>
  <c r="DF93" i="15"/>
  <c r="CX93" i="15"/>
  <c r="CP93" i="15"/>
  <c r="CK93" i="15"/>
  <c r="CC93" i="15"/>
  <c r="BU93" i="15"/>
  <c r="CF93" i="15"/>
  <c r="DE93" i="15"/>
  <c r="CW93" i="15"/>
  <c r="CO93" i="15"/>
  <c r="CJ93" i="15"/>
  <c r="CB93" i="15"/>
  <c r="BT93" i="15"/>
  <c r="CH93" i="15"/>
  <c r="DD93" i="15"/>
  <c r="CV93" i="15"/>
  <c r="CN93" i="15"/>
  <c r="CI93" i="15"/>
  <c r="CA93" i="15"/>
  <c r="BS93" i="15"/>
  <c r="AE70" i="13"/>
  <c r="AD70" i="13"/>
  <c r="AA70" i="13"/>
  <c r="Y70" i="13"/>
  <c r="W70" i="13"/>
  <c r="V70" i="13"/>
  <c r="U70" i="13"/>
  <c r="Z70" i="13"/>
  <c r="AC70" i="13"/>
  <c r="AL70" i="13" s="1"/>
  <c r="X70" i="13"/>
  <c r="AB70" i="13"/>
  <c r="AF70" i="13"/>
  <c r="R72" i="57"/>
  <c r="AA72" i="57" s="1"/>
  <c r="Q72" i="57"/>
  <c r="P72" i="57"/>
  <c r="AN72" i="48"/>
  <c r="AJ72" i="48"/>
  <c r="AP72" i="48"/>
  <c r="AO72" i="48"/>
  <c r="AM72" i="48"/>
  <c r="AI72" i="48"/>
  <c r="AL72" i="48"/>
  <c r="AK72" i="48"/>
  <c r="AJ22" i="74"/>
  <c r="AJ23" i="74"/>
  <c r="AJ24" i="74"/>
  <c r="AI26" i="74"/>
  <c r="AM12" i="74"/>
  <c r="AL12" i="74"/>
  <c r="AK12" i="74"/>
  <c r="AJ12" i="74"/>
  <c r="AI12" i="74"/>
  <c r="AH12" i="74"/>
  <c r="AM21" i="74"/>
  <c r="AL21" i="74"/>
  <c r="AK21" i="74"/>
  <c r="AJ21" i="74"/>
  <c r="AI21" i="74"/>
  <c r="AH21" i="74"/>
  <c r="AL27" i="65"/>
  <c r="AL31" i="65"/>
  <c r="AL35" i="65"/>
  <c r="AK36" i="65"/>
  <c r="AG23" i="65"/>
  <c r="AG27" i="65"/>
  <c r="AG21" i="65"/>
  <c r="AL21" i="65"/>
  <c r="AJ21" i="65"/>
  <c r="AK21" i="65"/>
  <c r="AG22" i="65"/>
  <c r="AI22" i="65"/>
  <c r="AL22" i="65"/>
  <c r="AI23" i="65"/>
  <c r="AJ23" i="65"/>
  <c r="AK23" i="65"/>
  <c r="AL23" i="65"/>
  <c r="AG24" i="65"/>
  <c r="AI24" i="65"/>
  <c r="AJ24" i="65"/>
  <c r="AK24" i="65"/>
  <c r="AL24" i="65"/>
  <c r="AI25" i="65"/>
  <c r="AJ25" i="65"/>
  <c r="AK25" i="65"/>
  <c r="AG26" i="65"/>
  <c r="AI26" i="65"/>
  <c r="AK26" i="65"/>
  <c r="AL26" i="65"/>
  <c r="AI27" i="65"/>
  <c r="AJ27" i="65"/>
  <c r="AK27" i="65"/>
  <c r="AG28" i="65"/>
  <c r="AI28" i="65"/>
  <c r="AJ28" i="65"/>
  <c r="AK28" i="65"/>
  <c r="AL28" i="65"/>
  <c r="AI29" i="65"/>
  <c r="AJ29" i="65"/>
  <c r="AK29" i="65"/>
  <c r="AG30" i="65"/>
  <c r="AI30" i="65"/>
  <c r="AJ30" i="65"/>
  <c r="AL30" i="65"/>
  <c r="AG31" i="65"/>
  <c r="AI31" i="65"/>
  <c r="AJ31" i="65"/>
  <c r="AK31" i="65"/>
  <c r="AG32" i="65"/>
  <c r="AI32" i="65"/>
  <c r="AJ32" i="65"/>
  <c r="AK32" i="65"/>
  <c r="AL32" i="65"/>
  <c r="AI33" i="65"/>
  <c r="AJ33" i="65"/>
  <c r="AK33" i="65"/>
  <c r="AG34" i="65"/>
  <c r="AI34" i="65"/>
  <c r="AK34" i="65"/>
  <c r="AL34" i="65"/>
  <c r="AG35" i="65"/>
  <c r="AI35" i="65"/>
  <c r="AJ35" i="65"/>
  <c r="AK35" i="65"/>
  <c r="AG36" i="65"/>
  <c r="AI36" i="65"/>
  <c r="AJ36" i="65"/>
  <c r="AL36" i="65"/>
  <c r="AI37" i="65"/>
  <c r="AJ37" i="65"/>
  <c r="AK37" i="65"/>
  <c r="AG38" i="65"/>
  <c r="AI38" i="65"/>
  <c r="AJ38" i="65"/>
  <c r="AL38" i="65"/>
  <c r="AG39" i="65"/>
  <c r="AI39" i="65"/>
  <c r="AJ39" i="65"/>
  <c r="AK39" i="65"/>
  <c r="AL39" i="65"/>
  <c r="AF22" i="65"/>
  <c r="AF24" i="65"/>
  <c r="AF30" i="65"/>
  <c r="AF38" i="65"/>
  <c r="AF28" i="65"/>
  <c r="AF29" i="65"/>
  <c r="AF36" i="65"/>
  <c r="AF37" i="65"/>
  <c r="N12" i="65"/>
  <c r="C12" i="65"/>
  <c r="D12" i="65"/>
  <c r="E12" i="65"/>
  <c r="H12" i="65"/>
  <c r="I12" i="65"/>
  <c r="J12" i="65"/>
  <c r="K12" i="65"/>
  <c r="L12" i="65"/>
  <c r="M12" i="65"/>
  <c r="O12" i="65"/>
  <c r="B12" i="65"/>
  <c r="F49" i="75"/>
  <c r="D24" i="75"/>
  <c r="D23" i="75"/>
  <c r="B24" i="75"/>
  <c r="B23" i="75"/>
  <c r="D12" i="75"/>
  <c r="F45" i="75"/>
  <c r="F46" i="75"/>
  <c r="F42" i="75"/>
  <c r="F48" i="75"/>
  <c r="F44" i="75"/>
  <c r="F41" i="75"/>
  <c r="F36" i="75"/>
  <c r="F37" i="75"/>
  <c r="F38" i="75"/>
  <c r="F39" i="75"/>
  <c r="F35" i="75"/>
  <c r="L49" i="75"/>
  <c r="L25" i="75"/>
  <c r="L24" i="75"/>
  <c r="L45" i="75"/>
  <c r="L46" i="75"/>
  <c r="L42" i="75"/>
  <c r="L36" i="75"/>
  <c r="L37" i="75"/>
  <c r="L38" i="75"/>
  <c r="L39" i="75"/>
  <c r="L23" i="75"/>
  <c r="L48" i="75"/>
  <c r="L44" i="75"/>
  <c r="L41" i="75"/>
  <c r="L35" i="75"/>
  <c r="R35" i="75"/>
  <c r="G12" i="75"/>
  <c r="P24" i="75"/>
  <c r="N24" i="75"/>
  <c r="P23" i="75"/>
  <c r="N23" i="75"/>
  <c r="R49" i="75"/>
  <c r="R50" i="75"/>
  <c r="R51" i="75"/>
  <c r="R52" i="75"/>
  <c r="R45" i="75"/>
  <c r="R46" i="75"/>
  <c r="R42" i="75"/>
  <c r="R48" i="75"/>
  <c r="R44" i="75"/>
  <c r="R41" i="75"/>
  <c r="R36" i="75"/>
  <c r="R37" i="75"/>
  <c r="R38" i="75"/>
  <c r="R39" i="75"/>
  <c r="J12" i="75"/>
  <c r="V24" i="75"/>
  <c r="V23" i="75"/>
  <c r="T24" i="75"/>
  <c r="T23" i="75"/>
  <c r="X49" i="75"/>
  <c r="X50" i="75"/>
  <c r="X51" i="75"/>
  <c r="X52" i="75"/>
  <c r="X45" i="75"/>
  <c r="X46" i="75"/>
  <c r="X42" i="75"/>
  <c r="X48" i="75"/>
  <c r="X44" i="75"/>
  <c r="X41" i="75"/>
  <c r="X36" i="75"/>
  <c r="X37" i="75"/>
  <c r="X38" i="75"/>
  <c r="X39" i="75"/>
  <c r="X35" i="75"/>
  <c r="M12" i="75"/>
  <c r="X72" i="57" l="1"/>
  <c r="Z72" i="57"/>
  <c r="AK70" i="13"/>
  <c r="AW72" i="48"/>
  <c r="EB93" i="15"/>
  <c r="AJ70" i="13"/>
  <c r="AY72" i="48"/>
  <c r="Y72" i="57"/>
  <c r="DS93" i="15"/>
  <c r="DQ93" i="15"/>
  <c r="DZ93" i="15"/>
  <c r="DO93" i="15"/>
  <c r="DR93" i="15"/>
  <c r="EA93" i="15"/>
  <c r="DP93" i="15"/>
  <c r="DT93" i="15"/>
  <c r="DW93" i="15"/>
  <c r="EE93" i="15"/>
  <c r="DJ93" i="15"/>
  <c r="DV93" i="15"/>
  <c r="DN93" i="15"/>
  <c r="DU93" i="15"/>
  <c r="ED93" i="15"/>
  <c r="EC93" i="15"/>
  <c r="DM93" i="15"/>
  <c r="DL93" i="15"/>
  <c r="DX93" i="15"/>
  <c r="DK93" i="15"/>
  <c r="DY93" i="15"/>
  <c r="AI24" i="75"/>
  <c r="AK24" i="75"/>
  <c r="AM23" i="75"/>
  <c r="AM25" i="75"/>
  <c r="AO23" i="75"/>
  <c r="AO25" i="75"/>
  <c r="AO24" i="75"/>
  <c r="AI23" i="75"/>
  <c r="AI25" i="75"/>
  <c r="AK23" i="75"/>
  <c r="AK25" i="75"/>
  <c r="AA23" i="75"/>
  <c r="AA25" i="75"/>
  <c r="AA24" i="75"/>
  <c r="AC23" i="75"/>
  <c r="AC25" i="75"/>
  <c r="AC24" i="75"/>
  <c r="AM24" i="75"/>
  <c r="AM70" i="13"/>
  <c r="AI70" i="13"/>
  <c r="AH70" i="13"/>
  <c r="AV72" i="48"/>
  <c r="AX72" i="48"/>
  <c r="F24" i="75"/>
  <c r="R23" i="75"/>
  <c r="R24" i="75"/>
  <c r="W12" i="65"/>
  <c r="Q12" i="65"/>
  <c r="T12" i="65"/>
  <c r="Z12" i="65"/>
  <c r="Y12" i="65"/>
  <c r="AD12" i="65"/>
  <c r="AB12" i="65"/>
  <c r="X37" i="17"/>
  <c r="Y37" i="17"/>
  <c r="Z34" i="17"/>
  <c r="AA34" i="17"/>
  <c r="AB31" i="17"/>
  <c r="AC31" i="17"/>
  <c r="X20" i="17"/>
  <c r="Y20" i="17"/>
  <c r="Z17" i="17"/>
  <c r="AA17" i="17"/>
  <c r="AB14" i="17"/>
  <c r="AC14" i="17"/>
  <c r="AA37" i="17"/>
  <c r="Z37" i="17"/>
  <c r="AB34" i="17"/>
  <c r="AC34" i="17"/>
  <c r="Y32" i="17"/>
  <c r="X32" i="17"/>
  <c r="AA28" i="17"/>
  <c r="Z28" i="17"/>
  <c r="AB25" i="17"/>
  <c r="AC25" i="17"/>
  <c r="Y23" i="17"/>
  <c r="X23" i="17"/>
  <c r="AA20" i="17"/>
  <c r="Z20" i="17"/>
  <c r="AB17" i="17"/>
  <c r="AC17" i="17"/>
  <c r="Y15" i="17"/>
  <c r="X15" i="17"/>
  <c r="X28" i="17"/>
  <c r="Y28" i="17"/>
  <c r="Z25" i="17"/>
  <c r="AA25" i="17"/>
  <c r="AB22" i="17"/>
  <c r="AC22" i="17"/>
  <c r="AC37" i="17"/>
  <c r="AB37" i="17"/>
  <c r="X35" i="17"/>
  <c r="Y35" i="17"/>
  <c r="Z32" i="17"/>
  <c r="AA32" i="17"/>
  <c r="AC28" i="17"/>
  <c r="AB28" i="17"/>
  <c r="X26" i="17"/>
  <c r="Y26" i="17"/>
  <c r="Z23" i="17"/>
  <c r="AA23" i="17"/>
  <c r="AC20" i="17"/>
  <c r="AB20" i="17"/>
  <c r="X18" i="17"/>
  <c r="Y18" i="17"/>
  <c r="Z15" i="17"/>
  <c r="AA15" i="17"/>
  <c r="X38" i="17"/>
  <c r="Y38" i="17"/>
  <c r="Z35" i="17"/>
  <c r="AA35" i="17"/>
  <c r="AB32" i="17"/>
  <c r="AC32" i="17"/>
  <c r="X29" i="17"/>
  <c r="Y29" i="17"/>
  <c r="Z26" i="17"/>
  <c r="AA26" i="17"/>
  <c r="AB23" i="17"/>
  <c r="AC23" i="17"/>
  <c r="X21" i="17"/>
  <c r="Y21" i="17"/>
  <c r="AA18" i="17"/>
  <c r="Z18" i="17"/>
  <c r="AB15" i="17"/>
  <c r="AC15" i="17"/>
  <c r="X13" i="17"/>
  <c r="Y13" i="17"/>
  <c r="Z38" i="17"/>
  <c r="AA38" i="17"/>
  <c r="AB35" i="17"/>
  <c r="AC35" i="17"/>
  <c r="X33" i="17"/>
  <c r="Y33" i="17"/>
  <c r="Z29" i="17"/>
  <c r="AA29" i="17"/>
  <c r="AB26" i="17"/>
  <c r="AC26" i="17"/>
  <c r="X24" i="17"/>
  <c r="Y24" i="17"/>
  <c r="Z21" i="17"/>
  <c r="AA21" i="17"/>
  <c r="AB18" i="17"/>
  <c r="AC18" i="17"/>
  <c r="X16" i="17"/>
  <c r="Y16" i="17"/>
  <c r="Z13" i="17"/>
  <c r="AA13" i="17"/>
  <c r="AB38" i="17"/>
  <c r="AC38" i="17"/>
  <c r="Y36" i="17"/>
  <c r="X36" i="17"/>
  <c r="AA33" i="17"/>
  <c r="Z33" i="17"/>
  <c r="AB29" i="17"/>
  <c r="AC29" i="17"/>
  <c r="Y27" i="17"/>
  <c r="X27" i="17"/>
  <c r="AA24" i="17"/>
  <c r="Z24" i="17"/>
  <c r="AB21" i="17"/>
  <c r="AC21" i="17"/>
  <c r="Y19" i="17"/>
  <c r="X19" i="17"/>
  <c r="AA16" i="17"/>
  <c r="Z16" i="17"/>
  <c r="AB13" i="17"/>
  <c r="AC13" i="17"/>
  <c r="Z36" i="17"/>
  <c r="AA36" i="17"/>
  <c r="AC33" i="17"/>
  <c r="AB33" i="17"/>
  <c r="X31" i="17"/>
  <c r="Y31" i="17"/>
  <c r="Z27" i="17"/>
  <c r="AA27" i="17"/>
  <c r="AC24" i="17"/>
  <c r="AB24" i="17"/>
  <c r="X22" i="17"/>
  <c r="Y22" i="17"/>
  <c r="Z19" i="17"/>
  <c r="AA19" i="17"/>
  <c r="AC16" i="17"/>
  <c r="AB16" i="17"/>
  <c r="X14" i="17"/>
  <c r="Y14" i="17"/>
  <c r="AB36" i="17"/>
  <c r="AC36" i="17"/>
  <c r="X34" i="17"/>
  <c r="Y34" i="17"/>
  <c r="Z31" i="17"/>
  <c r="AA31" i="17"/>
  <c r="AB27" i="17"/>
  <c r="AC27" i="17"/>
  <c r="X25" i="17"/>
  <c r="Y25" i="17"/>
  <c r="AA22" i="17"/>
  <c r="Z22" i="17"/>
  <c r="AB19" i="17"/>
  <c r="AC19" i="17"/>
  <c r="X17" i="17"/>
  <c r="Y17" i="17"/>
  <c r="AA14" i="17"/>
  <c r="Z14" i="17"/>
  <c r="T26" i="17"/>
  <c r="U26" i="17"/>
  <c r="T38" i="17"/>
  <c r="U38" i="17"/>
  <c r="V35" i="17"/>
  <c r="W35" i="17"/>
  <c r="T29" i="17"/>
  <c r="U29" i="17"/>
  <c r="V26" i="17"/>
  <c r="W26" i="17"/>
  <c r="T21" i="17"/>
  <c r="U21" i="17"/>
  <c r="V18" i="17"/>
  <c r="W18" i="17"/>
  <c r="T13" i="17"/>
  <c r="U13" i="17"/>
  <c r="V38" i="17"/>
  <c r="W38" i="17"/>
  <c r="U33" i="17"/>
  <c r="T33" i="17"/>
  <c r="V29" i="17"/>
  <c r="W29" i="17"/>
  <c r="U24" i="17"/>
  <c r="T24" i="17"/>
  <c r="V21" i="17"/>
  <c r="W21" i="17"/>
  <c r="U16" i="17"/>
  <c r="T16" i="17"/>
  <c r="V13" i="17"/>
  <c r="W13" i="17"/>
  <c r="T35" i="17"/>
  <c r="U35" i="17"/>
  <c r="V15" i="17"/>
  <c r="W15" i="17"/>
  <c r="T36" i="17"/>
  <c r="U36" i="17"/>
  <c r="W33" i="17"/>
  <c r="V33" i="17"/>
  <c r="T27" i="17"/>
  <c r="U27" i="17"/>
  <c r="W24" i="17"/>
  <c r="V24" i="17"/>
  <c r="T19" i="17"/>
  <c r="U19" i="17"/>
  <c r="W16" i="17"/>
  <c r="V16" i="17"/>
  <c r="V36" i="17"/>
  <c r="W36" i="17"/>
  <c r="T31" i="17"/>
  <c r="U31" i="17"/>
  <c r="V27" i="17"/>
  <c r="W27" i="17"/>
  <c r="T22" i="17"/>
  <c r="U22" i="17"/>
  <c r="V19" i="17"/>
  <c r="W19" i="17"/>
  <c r="T14" i="17"/>
  <c r="U14" i="17"/>
  <c r="T18" i="17"/>
  <c r="U18" i="17"/>
  <c r="T34" i="17"/>
  <c r="U34" i="17"/>
  <c r="V31" i="17"/>
  <c r="W31" i="17"/>
  <c r="T25" i="17"/>
  <c r="U25" i="17"/>
  <c r="V22" i="17"/>
  <c r="W22" i="17"/>
  <c r="T17" i="17"/>
  <c r="U17" i="17"/>
  <c r="V14" i="17"/>
  <c r="W14" i="17"/>
  <c r="V23" i="17"/>
  <c r="W23" i="17"/>
  <c r="U37" i="17"/>
  <c r="T37" i="17"/>
  <c r="V34" i="17"/>
  <c r="W34" i="17"/>
  <c r="U28" i="17"/>
  <c r="T28" i="17"/>
  <c r="V25" i="17"/>
  <c r="W25" i="17"/>
  <c r="U20" i="17"/>
  <c r="T20" i="17"/>
  <c r="V17" i="17"/>
  <c r="W17" i="17"/>
  <c r="V32" i="17"/>
  <c r="W32" i="17"/>
  <c r="W37" i="17"/>
  <c r="V37" i="17"/>
  <c r="T32" i="17"/>
  <c r="U32" i="17"/>
  <c r="W28" i="17"/>
  <c r="V28" i="17"/>
  <c r="T23" i="17"/>
  <c r="U23" i="17"/>
  <c r="W20" i="17"/>
  <c r="V20" i="17"/>
  <c r="T15" i="17"/>
  <c r="U15" i="17"/>
  <c r="S12" i="65"/>
  <c r="AG12" i="65" s="1"/>
  <c r="AA12" i="65"/>
  <c r="AC12" i="65"/>
  <c r="R12" i="65"/>
  <c r="X12" i="65"/>
  <c r="AH25" i="74"/>
  <c r="AL24" i="74"/>
  <c r="AK24" i="74"/>
  <c r="AK22" i="74"/>
  <c r="AJ34" i="65"/>
  <c r="AJ26" i="65"/>
  <c r="AJ22" i="65"/>
  <c r="AF21" i="65"/>
  <c r="AF32" i="65"/>
  <c r="AF35" i="65"/>
  <c r="AF27" i="65"/>
  <c r="AI21" i="65"/>
  <c r="AF39" i="65"/>
  <c r="AF31" i="65"/>
  <c r="AF23" i="65"/>
  <c r="AF34" i="65"/>
  <c r="AF26" i="65"/>
  <c r="AF33" i="65"/>
  <c r="AF25" i="65"/>
  <c r="AK38" i="65"/>
  <c r="AL37" i="65"/>
  <c r="AG37" i="65"/>
  <c r="AL33" i="65"/>
  <c r="AG33" i="65"/>
  <c r="AK30" i="65"/>
  <c r="AL29" i="65"/>
  <c r="AG29" i="65"/>
  <c r="AL25" i="65"/>
  <c r="AG25" i="65"/>
  <c r="AK22" i="65"/>
  <c r="AM26" i="74"/>
  <c r="AH26" i="74"/>
  <c r="AL26" i="74"/>
  <c r="AJ26" i="74"/>
  <c r="AM25" i="74"/>
  <c r="AI25" i="74"/>
  <c r="AL25" i="74"/>
  <c r="AK25" i="74"/>
  <c r="AJ25" i="74"/>
  <c r="AK26" i="74"/>
  <c r="AM24" i="74"/>
  <c r="AI24" i="74"/>
  <c r="AH24" i="74"/>
  <c r="AL23" i="74"/>
  <c r="AM23" i="74"/>
  <c r="AI23" i="74"/>
  <c r="AH23" i="74"/>
  <c r="AK23" i="74"/>
  <c r="AM22" i="74"/>
  <c r="AL22" i="74"/>
  <c r="AI22" i="74"/>
  <c r="AH22" i="74"/>
  <c r="F23" i="75"/>
  <c r="X24" i="75"/>
  <c r="X25" i="75"/>
  <c r="X23" i="75"/>
  <c r="AV24" i="75" l="1"/>
  <c r="AR25" i="75"/>
  <c r="AR23" i="75"/>
  <c r="AX25" i="75"/>
  <c r="AX24" i="75"/>
  <c r="AV23" i="75"/>
  <c r="AR24" i="75"/>
  <c r="AX23" i="75"/>
  <c r="AV25" i="75"/>
  <c r="AI27" i="17"/>
  <c r="AI26" i="17"/>
  <c r="AH38" i="17"/>
  <c r="AG24" i="17"/>
  <c r="AG25" i="17"/>
  <c r="AF25" i="17"/>
  <c r="AJ27" i="17"/>
  <c r="AG28" i="17"/>
  <c r="AG36" i="17"/>
  <c r="AF27" i="17"/>
  <c r="AI28" i="17"/>
  <c r="AI29" i="17"/>
  <c r="AF28" i="17"/>
  <c r="AF32" i="17"/>
  <c r="AG34" i="17"/>
  <c r="AF34" i="17"/>
  <c r="AJ38" i="17"/>
  <c r="AI34" i="17"/>
  <c r="AG27" i="17"/>
  <c r="AF36" i="17"/>
  <c r="AF13" i="17"/>
  <c r="AF35" i="17"/>
  <c r="AF38" i="17"/>
  <c r="AG33" i="17"/>
  <c r="AJ24" i="17"/>
  <c r="AH36" i="17"/>
  <c r="AG37" i="17"/>
  <c r="AF37" i="17"/>
  <c r="AI24" i="17"/>
  <c r="AJ37" i="17"/>
  <c r="AI31" i="17"/>
  <c r="AH31" i="17"/>
  <c r="AJ29" i="17"/>
  <c r="AH29" i="17"/>
  <c r="AI32" i="17"/>
  <c r="AJ31" i="17"/>
  <c r="AJ33" i="17"/>
  <c r="AI33" i="17"/>
  <c r="AH28" i="17"/>
  <c r="AJ34" i="17"/>
  <c r="AG32" i="17"/>
  <c r="AG31" i="17"/>
  <c r="AG26" i="17"/>
  <c r="AI37" i="17"/>
  <c r="AF33" i="17"/>
  <c r="AG35" i="17"/>
  <c r="AG38" i="17"/>
  <c r="AH25" i="17"/>
  <c r="AJ36" i="17"/>
  <c r="AI36" i="17"/>
  <c r="AJ26" i="17"/>
  <c r="AI38" i="17"/>
  <c r="AI35" i="17"/>
  <c r="AH26" i="17"/>
  <c r="AI25" i="17"/>
  <c r="AF24" i="17"/>
  <c r="AH27" i="17"/>
  <c r="AJ28" i="17"/>
  <c r="AH32" i="17"/>
  <c r="AF31" i="17"/>
  <c r="AG29" i="17"/>
  <c r="AH33" i="17"/>
  <c r="AF29" i="17"/>
  <c r="AF26" i="17"/>
  <c r="AH34" i="17"/>
  <c r="AH24" i="17"/>
  <c r="AJ35" i="17"/>
  <c r="AJ32" i="17"/>
  <c r="AH35" i="17"/>
  <c r="AJ25" i="17"/>
  <c r="AH37" i="17"/>
  <c r="AK12" i="65"/>
  <c r="AJ19" i="17"/>
  <c r="AG17" i="17"/>
  <c r="AG23" i="17"/>
  <c r="AG14" i="17"/>
  <c r="AF22" i="17"/>
  <c r="AH14" i="17"/>
  <c r="AH21" i="17"/>
  <c r="AG22" i="17"/>
  <c r="AF14" i="17"/>
  <c r="AI19" i="17"/>
  <c r="AJ15" i="17"/>
  <c r="AH18" i="17"/>
  <c r="AJ17" i="17"/>
  <c r="AI23" i="17"/>
  <c r="AI17" i="17"/>
  <c r="AI12" i="65"/>
  <c r="AF12" i="65"/>
  <c r="AJ12" i="65"/>
  <c r="AL12" i="65"/>
  <c r="AF20" i="17"/>
  <c r="AI22" i="17"/>
  <c r="AH19" i="17"/>
  <c r="AJ20" i="17"/>
  <c r="AG15" i="17"/>
  <c r="AJ21" i="17"/>
  <c r="AI13" i="17"/>
  <c r="AH23" i="17"/>
  <c r="AF16" i="17"/>
  <c r="AJ16" i="17"/>
  <c r="AG13" i="17"/>
  <c r="AI14" i="17"/>
  <c r="AI16" i="17"/>
  <c r="AH16" i="17"/>
  <c r="AH15" i="17"/>
  <c r="AF15" i="17"/>
  <c r="AF17" i="17"/>
  <c r="AF18" i="17"/>
  <c r="AH17" i="17"/>
  <c r="AH22" i="17"/>
  <c r="AH20" i="17"/>
  <c r="AG18" i="17"/>
  <c r="AJ18" i="17"/>
  <c r="AI18" i="17"/>
  <c r="AJ22" i="17"/>
  <c r="AG16" i="17"/>
  <c r="AG20" i="17"/>
  <c r="AF19" i="17"/>
  <c r="AG21" i="17"/>
  <c r="AF21" i="17"/>
  <c r="AI21" i="17"/>
  <c r="AI20" i="17"/>
  <c r="AF23" i="17"/>
  <c r="AG19" i="17"/>
  <c r="AJ13" i="17"/>
  <c r="AH13" i="17"/>
  <c r="AJ23" i="17"/>
  <c r="AI15" i="17"/>
  <c r="AJ14" i="17"/>
  <c r="AB21" i="66" l="1"/>
  <c r="AA21" i="66"/>
  <c r="Z21" i="66"/>
  <c r="AB19" i="66"/>
  <c r="AA19" i="66"/>
  <c r="Y19" i="66"/>
  <c r="Y20" i="66"/>
  <c r="AB22" i="66"/>
  <c r="AB15" i="66"/>
  <c r="AA18" i="66"/>
  <c r="AA15" i="66"/>
  <c r="Z18" i="66"/>
  <c r="Z15" i="66"/>
  <c r="Y18" i="66"/>
  <c r="Y15" i="66"/>
  <c r="X18" i="66"/>
  <c r="X15" i="66"/>
  <c r="E12" i="71"/>
  <c r="I12" i="71"/>
  <c r="M12" i="71"/>
  <c r="E13" i="71"/>
  <c r="I13" i="71"/>
  <c r="M13" i="71"/>
  <c r="E14" i="71"/>
  <c r="I14" i="71"/>
  <c r="M14" i="71"/>
  <c r="S13" i="71" l="1"/>
  <c r="T13" i="71"/>
  <c r="R13" i="71"/>
  <c r="Q13" i="71"/>
  <c r="P13" i="71"/>
  <c r="O13" i="71"/>
  <c r="S12" i="71"/>
  <c r="T12" i="71"/>
  <c r="S14" i="71"/>
  <c r="T14" i="71"/>
  <c r="R12" i="71"/>
  <c r="Q12" i="71"/>
  <c r="R14" i="71"/>
  <c r="Q14" i="71"/>
  <c r="P12" i="71"/>
  <c r="O12" i="71"/>
  <c r="P14" i="71"/>
  <c r="O14" i="71"/>
  <c r="X13" i="66"/>
  <c r="AA12" i="66"/>
  <c r="Y22" i="66"/>
  <c r="Z13" i="66"/>
  <c r="AA22" i="66"/>
  <c r="X22" i="66"/>
  <c r="X12" i="66"/>
  <c r="Y12" i="66"/>
  <c r="Z12" i="66"/>
  <c r="AA13" i="66"/>
  <c r="AB18" i="66"/>
  <c r="AB12" i="66"/>
  <c r="Y13" i="66"/>
  <c r="AB13" i="66"/>
  <c r="Z22" i="66"/>
  <c r="EO32" i="66"/>
  <c r="EL32" i="66"/>
  <c r="EM31" i="66"/>
  <c r="EI33" i="66"/>
  <c r="EI32" i="66"/>
  <c r="V14" i="71" l="1"/>
  <c r="X12" i="71"/>
  <c r="X14" i="71"/>
  <c r="W13" i="71"/>
  <c r="X13" i="71"/>
  <c r="V12" i="71"/>
  <c r="V13" i="71"/>
  <c r="W12" i="71"/>
  <c r="W14" i="71"/>
  <c r="EG34" i="66"/>
  <c r="EG33" i="66"/>
  <c r="D18" i="70" l="1"/>
  <c r="D17" i="70"/>
  <c r="D16" i="70"/>
  <c r="D15" i="70"/>
  <c r="D14" i="70"/>
  <c r="D13" i="70"/>
  <c r="D12" i="70"/>
  <c r="V47" i="48" l="1"/>
  <c r="W47" i="48"/>
  <c r="X47" i="48"/>
  <c r="Y47" i="48"/>
  <c r="V48" i="48"/>
  <c r="W48" i="48"/>
  <c r="X48" i="48"/>
  <c r="Y48" i="48"/>
  <c r="V49" i="48"/>
  <c r="W49" i="48"/>
  <c r="X49" i="48"/>
  <c r="Y49" i="48"/>
  <c r="V50" i="48"/>
  <c r="W50" i="48"/>
  <c r="X50" i="48"/>
  <c r="Y50" i="48"/>
  <c r="V51" i="48"/>
  <c r="W51" i="48"/>
  <c r="X51" i="48"/>
  <c r="Y51" i="48"/>
  <c r="V52" i="48"/>
  <c r="W52" i="48"/>
  <c r="X52" i="48"/>
  <c r="Y52" i="48"/>
  <c r="V53" i="48"/>
  <c r="W53" i="48"/>
  <c r="X53" i="48"/>
  <c r="Y53" i="48"/>
  <c r="V54" i="48"/>
  <c r="W54" i="48"/>
  <c r="X54" i="48"/>
  <c r="Y54" i="48"/>
  <c r="V55" i="48"/>
  <c r="W55" i="48"/>
  <c r="X55" i="48"/>
  <c r="Y55" i="48"/>
  <c r="V56" i="48"/>
  <c r="W56" i="48"/>
  <c r="X56" i="48"/>
  <c r="Y56" i="48"/>
  <c r="V57" i="48"/>
  <c r="W57" i="48"/>
  <c r="X57" i="48"/>
  <c r="Y57" i="48"/>
  <c r="V58" i="48"/>
  <c r="W58" i="48"/>
  <c r="X58" i="48"/>
  <c r="Y58" i="48"/>
  <c r="V59" i="48"/>
  <c r="W59" i="48"/>
  <c r="X59" i="48"/>
  <c r="Y59" i="48"/>
  <c r="V60" i="48"/>
  <c r="W60" i="48"/>
  <c r="X60" i="48"/>
  <c r="Y60" i="48"/>
  <c r="V61" i="48"/>
  <c r="W61" i="48"/>
  <c r="X61" i="48"/>
  <c r="Y61" i="48"/>
  <c r="V62" i="48"/>
  <c r="W62" i="48"/>
  <c r="X62" i="48"/>
  <c r="Y62" i="48"/>
  <c r="V63" i="48"/>
  <c r="W63" i="48"/>
  <c r="X63" i="48"/>
  <c r="Y63" i="48"/>
  <c r="V64" i="48"/>
  <c r="W64" i="48"/>
  <c r="X64" i="48"/>
  <c r="Y64" i="48"/>
  <c r="V66" i="48"/>
  <c r="W66" i="48"/>
  <c r="X66" i="48"/>
  <c r="Y66" i="48"/>
  <c r="V67" i="48"/>
  <c r="W67" i="48"/>
  <c r="X67" i="48"/>
  <c r="Y67" i="48"/>
  <c r="V68" i="48"/>
  <c r="W68" i="48"/>
  <c r="X68" i="48"/>
  <c r="Y68" i="48"/>
  <c r="V69" i="48"/>
  <c r="W69" i="48"/>
  <c r="X69" i="48"/>
  <c r="Y69" i="48"/>
  <c r="V70" i="48"/>
  <c r="W70" i="48"/>
  <c r="X70" i="48"/>
  <c r="Y70" i="48"/>
  <c r="V71" i="48"/>
  <c r="W71" i="48"/>
  <c r="X71" i="48"/>
  <c r="Y71" i="48"/>
  <c r="V35" i="48"/>
  <c r="W35" i="48"/>
  <c r="X35" i="48"/>
  <c r="Y35" i="48"/>
  <c r="V36" i="48"/>
  <c r="W36" i="48"/>
  <c r="X36" i="48"/>
  <c r="Y36" i="48"/>
  <c r="W34" i="48"/>
  <c r="X34" i="48"/>
  <c r="Y34" i="48"/>
  <c r="V34" i="48"/>
  <c r="V32" i="48"/>
  <c r="W32" i="48"/>
  <c r="X32" i="48"/>
  <c r="Y32" i="48"/>
  <c r="W31" i="48"/>
  <c r="X31" i="48"/>
  <c r="Y31" i="48"/>
  <c r="V31" i="48"/>
  <c r="V26" i="48"/>
  <c r="W26" i="48"/>
  <c r="X26" i="48"/>
  <c r="Y26" i="48"/>
  <c r="V27" i="48"/>
  <c r="W27" i="48"/>
  <c r="X27" i="48"/>
  <c r="Y27" i="48"/>
  <c r="V28" i="48"/>
  <c r="W28" i="48"/>
  <c r="X28" i="48"/>
  <c r="Y28" i="48"/>
  <c r="V29" i="48"/>
  <c r="W29" i="48"/>
  <c r="X29" i="48"/>
  <c r="Y29" i="48"/>
  <c r="W25" i="48"/>
  <c r="X25" i="48"/>
  <c r="Y25" i="48"/>
  <c r="G13" i="48"/>
  <c r="G14" i="48"/>
  <c r="G15" i="48"/>
  <c r="G12" i="48"/>
  <c r="J47" i="57"/>
  <c r="K47" i="57"/>
  <c r="L47" i="57"/>
  <c r="M47" i="57"/>
  <c r="J48" i="57"/>
  <c r="K48" i="57"/>
  <c r="L48" i="57"/>
  <c r="M48" i="57"/>
  <c r="J49" i="57"/>
  <c r="K49" i="57"/>
  <c r="L49" i="57"/>
  <c r="M49" i="57"/>
  <c r="J50" i="57"/>
  <c r="K50" i="57"/>
  <c r="L50" i="57"/>
  <c r="M50" i="57"/>
  <c r="J51" i="57"/>
  <c r="K51" i="57"/>
  <c r="L51" i="57"/>
  <c r="M51" i="57"/>
  <c r="J52" i="57"/>
  <c r="K52" i="57"/>
  <c r="L52" i="57"/>
  <c r="M52" i="57"/>
  <c r="J53" i="57"/>
  <c r="K53" i="57"/>
  <c r="L53" i="57"/>
  <c r="M53" i="57"/>
  <c r="J54" i="57"/>
  <c r="K54" i="57"/>
  <c r="L54" i="57"/>
  <c r="M54" i="57"/>
  <c r="J55" i="57"/>
  <c r="K55" i="57"/>
  <c r="L55" i="57"/>
  <c r="M55" i="57"/>
  <c r="J56" i="57"/>
  <c r="K56" i="57"/>
  <c r="L56" i="57"/>
  <c r="M56" i="57"/>
  <c r="J57" i="57"/>
  <c r="K57" i="57"/>
  <c r="L57" i="57"/>
  <c r="M57" i="57"/>
  <c r="J58" i="57"/>
  <c r="K58" i="57"/>
  <c r="L58" i="57"/>
  <c r="M58" i="57"/>
  <c r="J59" i="57"/>
  <c r="K59" i="57"/>
  <c r="L59" i="57"/>
  <c r="M59" i="57"/>
  <c r="J60" i="57"/>
  <c r="K60" i="57"/>
  <c r="L60" i="57"/>
  <c r="M60" i="57"/>
  <c r="J61" i="57"/>
  <c r="K61" i="57"/>
  <c r="L61" i="57"/>
  <c r="M61" i="57"/>
  <c r="J62" i="57"/>
  <c r="K62" i="57"/>
  <c r="L62" i="57"/>
  <c r="M62" i="57"/>
  <c r="J63" i="57"/>
  <c r="K63" i="57"/>
  <c r="L63" i="57"/>
  <c r="M63" i="57"/>
  <c r="J64" i="57"/>
  <c r="K64" i="57"/>
  <c r="L64" i="57"/>
  <c r="M64" i="57"/>
  <c r="J65" i="57"/>
  <c r="K65" i="57"/>
  <c r="L65" i="57"/>
  <c r="M65" i="57"/>
  <c r="J66" i="57"/>
  <c r="K66" i="57"/>
  <c r="L66" i="57"/>
  <c r="M66" i="57"/>
  <c r="J67" i="57"/>
  <c r="K67" i="57"/>
  <c r="L67" i="57"/>
  <c r="M67" i="57"/>
  <c r="J68" i="57"/>
  <c r="K68" i="57"/>
  <c r="L68" i="57"/>
  <c r="M68" i="57"/>
  <c r="J69" i="57"/>
  <c r="K69" i="57"/>
  <c r="L69" i="57"/>
  <c r="M69" i="57"/>
  <c r="J70" i="57"/>
  <c r="K70" i="57"/>
  <c r="L70" i="57"/>
  <c r="M70" i="57"/>
  <c r="J71" i="57"/>
  <c r="K71" i="57"/>
  <c r="L71" i="57"/>
  <c r="M71" i="57"/>
  <c r="J34" i="57"/>
  <c r="K34" i="57"/>
  <c r="L34" i="57"/>
  <c r="M34" i="57"/>
  <c r="J35" i="57"/>
  <c r="K35" i="57"/>
  <c r="L35" i="57"/>
  <c r="M35" i="57"/>
  <c r="K33" i="57"/>
  <c r="L33" i="57"/>
  <c r="M33" i="57"/>
  <c r="J33" i="57"/>
  <c r="J31" i="57"/>
  <c r="K31" i="57"/>
  <c r="L31" i="57"/>
  <c r="M31" i="57"/>
  <c r="K30" i="57"/>
  <c r="L30" i="57"/>
  <c r="M30" i="57"/>
  <c r="J30" i="57"/>
  <c r="J26" i="57"/>
  <c r="K26" i="57"/>
  <c r="L26" i="57"/>
  <c r="M26" i="57"/>
  <c r="J27" i="57"/>
  <c r="K27" i="57"/>
  <c r="L27" i="57"/>
  <c r="M27" i="57"/>
  <c r="J28" i="57"/>
  <c r="K28" i="57"/>
  <c r="L28" i="57"/>
  <c r="M28" i="57"/>
  <c r="K25" i="57"/>
  <c r="L25" i="57"/>
  <c r="M25" i="57"/>
  <c r="J25" i="57"/>
  <c r="M12" i="44"/>
  <c r="Z12" i="44" s="1"/>
  <c r="L12" i="44"/>
  <c r="K12" i="44"/>
  <c r="J12" i="44"/>
  <c r="E12" i="44"/>
  <c r="D12" i="44"/>
  <c r="C12" i="44"/>
  <c r="B12" i="44"/>
  <c r="D13" i="57"/>
  <c r="D14" i="57"/>
  <c r="D15" i="57"/>
  <c r="D12" i="57"/>
  <c r="R45" i="13"/>
  <c r="S45" i="13"/>
  <c r="R46" i="13"/>
  <c r="S46" i="13"/>
  <c r="R47" i="13"/>
  <c r="S47" i="13"/>
  <c r="R48" i="13"/>
  <c r="S48" i="13"/>
  <c r="R49" i="13"/>
  <c r="S49" i="13"/>
  <c r="R50" i="13"/>
  <c r="S50" i="13"/>
  <c r="R51" i="13"/>
  <c r="S51" i="13"/>
  <c r="R52" i="13"/>
  <c r="S52" i="13"/>
  <c r="R53" i="13"/>
  <c r="S53" i="13"/>
  <c r="R54" i="13"/>
  <c r="S54" i="13"/>
  <c r="R55" i="13"/>
  <c r="S55" i="13"/>
  <c r="R56" i="13"/>
  <c r="S56" i="13"/>
  <c r="R57" i="13"/>
  <c r="S57" i="13"/>
  <c r="S58" i="13"/>
  <c r="R59" i="13"/>
  <c r="S59" i="13"/>
  <c r="R60" i="13"/>
  <c r="S60" i="13"/>
  <c r="R61" i="13"/>
  <c r="S61" i="13"/>
  <c r="S62" i="13"/>
  <c r="R32" i="13"/>
  <c r="S32" i="13"/>
  <c r="R33" i="13"/>
  <c r="S33" i="13"/>
  <c r="R34" i="13"/>
  <c r="S34" i="13"/>
  <c r="R29" i="13"/>
  <c r="S29" i="13"/>
  <c r="R30" i="13"/>
  <c r="S30" i="13"/>
  <c r="L45" i="13"/>
  <c r="M45" i="13"/>
  <c r="L46" i="13"/>
  <c r="M46" i="13"/>
  <c r="L47" i="13"/>
  <c r="M47" i="13"/>
  <c r="L48" i="13"/>
  <c r="M48" i="13"/>
  <c r="L49" i="13"/>
  <c r="M49" i="13"/>
  <c r="L50" i="13"/>
  <c r="M50" i="13"/>
  <c r="L51" i="13"/>
  <c r="M51" i="13"/>
  <c r="L52" i="13"/>
  <c r="M52" i="13"/>
  <c r="L53" i="13"/>
  <c r="M53" i="13"/>
  <c r="L54" i="13"/>
  <c r="M54" i="13"/>
  <c r="L55" i="13"/>
  <c r="M55" i="13"/>
  <c r="L56" i="13"/>
  <c r="M56" i="13"/>
  <c r="L57" i="13"/>
  <c r="M57" i="13"/>
  <c r="L58" i="13"/>
  <c r="M58" i="13"/>
  <c r="L59" i="13"/>
  <c r="M59" i="13"/>
  <c r="L60" i="13"/>
  <c r="M60" i="13"/>
  <c r="L61" i="13"/>
  <c r="M61" i="13"/>
  <c r="L62" i="13"/>
  <c r="M62" i="13"/>
  <c r="L64" i="13"/>
  <c r="M64" i="13"/>
  <c r="L65" i="13"/>
  <c r="M65" i="13"/>
  <c r="L66" i="13"/>
  <c r="M66" i="13"/>
  <c r="L67" i="13"/>
  <c r="M67" i="13"/>
  <c r="L68" i="13"/>
  <c r="M68" i="13"/>
  <c r="L69" i="13"/>
  <c r="M69" i="13"/>
  <c r="L32" i="13"/>
  <c r="M32" i="13"/>
  <c r="L33" i="13"/>
  <c r="M33" i="13"/>
  <c r="L34" i="13"/>
  <c r="M34" i="13"/>
  <c r="L29" i="13"/>
  <c r="M29" i="13"/>
  <c r="L30" i="13"/>
  <c r="M30" i="13"/>
  <c r="L23" i="13"/>
  <c r="M23" i="13"/>
  <c r="L24" i="13"/>
  <c r="M24" i="13"/>
  <c r="L25" i="13"/>
  <c r="M25" i="13"/>
  <c r="L26" i="13"/>
  <c r="M26" i="13"/>
  <c r="L27" i="13"/>
  <c r="M27" i="13"/>
  <c r="F45" i="13"/>
  <c r="G45" i="13"/>
  <c r="F46" i="13"/>
  <c r="G46" i="13"/>
  <c r="F47" i="13"/>
  <c r="G47" i="13"/>
  <c r="F48" i="13"/>
  <c r="G48" i="13"/>
  <c r="F49" i="13"/>
  <c r="G49" i="13"/>
  <c r="F50" i="13"/>
  <c r="G50" i="13"/>
  <c r="F51" i="13"/>
  <c r="G51" i="13"/>
  <c r="F52" i="13"/>
  <c r="G52" i="13"/>
  <c r="F53" i="13"/>
  <c r="G53" i="13"/>
  <c r="F54" i="13"/>
  <c r="G54" i="13"/>
  <c r="F55" i="13"/>
  <c r="G55" i="13"/>
  <c r="F56" i="13"/>
  <c r="G56" i="13"/>
  <c r="F57" i="13"/>
  <c r="G57" i="13"/>
  <c r="F58" i="13"/>
  <c r="G58" i="13"/>
  <c r="F59" i="13"/>
  <c r="G59" i="13"/>
  <c r="F60" i="13"/>
  <c r="G60" i="13"/>
  <c r="F61" i="13"/>
  <c r="G61" i="13"/>
  <c r="F62" i="13"/>
  <c r="G62" i="13"/>
  <c r="F64" i="13"/>
  <c r="G64" i="13"/>
  <c r="F65" i="13"/>
  <c r="G65" i="13"/>
  <c r="F66" i="13"/>
  <c r="G66" i="13"/>
  <c r="F67" i="13"/>
  <c r="G67" i="13"/>
  <c r="F68" i="13"/>
  <c r="G68" i="13"/>
  <c r="F69" i="13"/>
  <c r="G69" i="13"/>
  <c r="F32" i="13"/>
  <c r="G32" i="13"/>
  <c r="F33" i="13"/>
  <c r="G33" i="13"/>
  <c r="F34" i="13"/>
  <c r="G34" i="13"/>
  <c r="F29" i="13"/>
  <c r="G29" i="13"/>
  <c r="F30" i="13"/>
  <c r="G30" i="13"/>
  <c r="F23" i="13"/>
  <c r="G23" i="13"/>
  <c r="F24" i="13"/>
  <c r="G24" i="13"/>
  <c r="F25" i="13"/>
  <c r="G25" i="13"/>
  <c r="F26" i="13"/>
  <c r="G26" i="13"/>
  <c r="F27" i="13"/>
  <c r="G27" i="13"/>
  <c r="W12" i="44" l="1"/>
  <c r="Q12" i="44"/>
  <c r="R12" i="44"/>
  <c r="Y12" i="44"/>
  <c r="O12" i="44"/>
  <c r="P12" i="44"/>
  <c r="X12" i="44"/>
  <c r="M72" i="57"/>
  <c r="L72" i="57"/>
  <c r="K72" i="57"/>
  <c r="J72" i="57"/>
  <c r="Y72" i="48"/>
  <c r="X72" i="48"/>
  <c r="W72" i="48"/>
  <c r="V72" i="48"/>
  <c r="G70" i="13"/>
  <c r="M70" i="13"/>
  <c r="R70" i="13"/>
  <c r="S70" i="13"/>
  <c r="F70" i="13"/>
  <c r="L70" i="13"/>
  <c r="AB21" i="44"/>
  <c r="AC20" i="44"/>
  <c r="AF21" i="44"/>
  <c r="AC21" i="44"/>
  <c r="AG20" i="44"/>
  <c r="AG21" i="44"/>
  <c r="AB20" i="44"/>
  <c r="AC12" i="44" l="1"/>
  <c r="AB12" i="44"/>
  <c r="AF12" i="44"/>
  <c r="AG12" i="44"/>
  <c r="Z12" i="45" l="1"/>
  <c r="AA12" i="45"/>
  <c r="E12" i="43"/>
  <c r="D12" i="43"/>
  <c r="Q12" i="43" s="1"/>
  <c r="R12" i="43" l="1"/>
  <c r="Y12" i="45"/>
  <c r="X12" i="45"/>
  <c r="AB12" i="45"/>
  <c r="AB21" i="43"/>
  <c r="AB20" i="43"/>
  <c r="AB23" i="43"/>
  <c r="AB22" i="43"/>
  <c r="AB12" i="43"/>
  <c r="AF12" i="43"/>
  <c r="AD20" i="43"/>
  <c r="AF20" i="43"/>
  <c r="AF22" i="43"/>
  <c r="AG23" i="43"/>
  <c r="AG20" i="43"/>
  <c r="AG21" i="43"/>
  <c r="AC21" i="43"/>
  <c r="AC23" i="43"/>
  <c r="AC20" i="43"/>
  <c r="AF21" i="43"/>
  <c r="AG22" i="43"/>
  <c r="AE23" i="43"/>
  <c r="AF23" i="43"/>
  <c r="AG12" i="43"/>
  <c r="AD22" i="43"/>
  <c r="AE12" i="43"/>
  <c r="AE21" i="43"/>
  <c r="AD12" i="43"/>
  <c r="AD23" i="43"/>
  <c r="AE20" i="43"/>
  <c r="AD21" i="43"/>
  <c r="AE22" i="43"/>
  <c r="AC22" i="43"/>
  <c r="AC12" i="43" l="1"/>
  <c r="X18" i="14" l="1"/>
  <c r="O15" i="14"/>
  <c r="X15" i="14" s="1"/>
  <c r="O23" i="14"/>
  <c r="X23" i="14" s="1"/>
  <c r="O19" i="14"/>
  <c r="X19" i="14" s="1"/>
  <c r="O14" i="14"/>
  <c r="X14" i="14" s="1"/>
  <c r="X12" i="14"/>
  <c r="O16" i="14"/>
  <c r="X16" i="14" s="1"/>
  <c r="O13" i="14"/>
  <c r="X13" i="14" s="1"/>
  <c r="O20" i="14"/>
  <c r="X20" i="14"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13A595B-8498-478E-AB1C-411560FD3E36}" keepAlive="1" name="Consulta - Archivo de ejemplo" description="Conexión a la consulta 'Archivo de ejemplo' en el libro." type="5" refreshedVersion="0" background="1">
    <dbPr connection="Provider=Microsoft.Mashup.OleDb.1;Data Source=$Workbook$;Location=&quot;Archivo de ejemplo&quot;;Extended Properties=&quot;&quot;" command="SELECT * FROM [Archivo de ejemplo]"/>
  </connection>
  <connection id="2" xr16:uid="{2B4B4CCA-7333-46E2-A4FA-2F5A97EAA9C1}" keepAlive="1" name="Consulta - Parámetro1" description="Conexión a la consulta 'Parámetro1' en el libro." type="5" refreshedVersion="0" background="1">
    <dbPr connection="Provider=Microsoft.Mashup.OleDb.1;Data Source=$Workbook$;Location=Parámetro1;Extended Properties=&quot;&quot;" command="SELECT * FROM [Parámetro1]"/>
  </connection>
  <connection id="3" xr16:uid="{561D3676-890D-40ED-A3E6-966658CBA8A5}" keepAlive="1" name="Consulta - Transformar archivo" description="Conexión a la consulta 'Transformar archivo' en el libro." type="5" refreshedVersion="0" background="1">
    <dbPr connection="Provider=Microsoft.Mashup.OleDb.1;Data Source=$Workbook$;Location=&quot;Transformar archivo&quot;;Extended Properties=&quot;&quot;" command="SELECT * FROM [Transformar archivo]"/>
  </connection>
  <connection id="4" xr16:uid="{12DCF397-FF8D-4076-B7A3-919160493ED7}" keepAlive="1" name="Consulta - Transformar archivo de ejemplo" description="Conexión a la consulta 'Transformar archivo de ejemplo' en el libro." type="5" refreshedVersion="0" background="1">
    <dbPr connection="Provider=Microsoft.Mashup.OleDb.1;Data Source=$Workbook$;Location=&quot;Transformar archivo de ejemplo&quot;;Extended Properties=&quot;&quot;" command="SELECT * FROM [Transformar archivo de ejemplo]"/>
  </connection>
</connections>
</file>

<file path=xl/sharedStrings.xml><?xml version="1.0" encoding="utf-8"?>
<sst xmlns="http://schemas.openxmlformats.org/spreadsheetml/2006/main" count="16017" uniqueCount="1409">
  <si>
    <t>Cambio climático</t>
  </si>
  <si>
    <t>Agua</t>
  </si>
  <si>
    <t>cclim1</t>
  </si>
  <si>
    <t>emp1</t>
  </si>
  <si>
    <t>gob1</t>
  </si>
  <si>
    <t>sal1</t>
  </si>
  <si>
    <t>energ1</t>
  </si>
  <si>
    <t>biod1</t>
  </si>
  <si>
    <t>agua1</t>
  </si>
  <si>
    <t>cclim2</t>
  </si>
  <si>
    <t>emp2</t>
  </si>
  <si>
    <t>gob2</t>
  </si>
  <si>
    <t>sal2</t>
  </si>
  <si>
    <t>energ2</t>
  </si>
  <si>
    <t>cclim3</t>
  </si>
  <si>
    <t>emp3</t>
  </si>
  <si>
    <t>gob3</t>
  </si>
  <si>
    <t>sal3</t>
  </si>
  <si>
    <t>energ3</t>
  </si>
  <si>
    <t>cclim4</t>
  </si>
  <si>
    <t>emp4</t>
  </si>
  <si>
    <t>gob4</t>
  </si>
  <si>
    <t>sal4</t>
  </si>
  <si>
    <t>emp5</t>
  </si>
  <si>
    <t>gob5</t>
  </si>
  <si>
    <t>sal5</t>
  </si>
  <si>
    <t>gob6</t>
  </si>
  <si>
    <t>gob7</t>
  </si>
  <si>
    <t>N</t>
  </si>
  <si>
    <t>Año</t>
  </si>
  <si>
    <t>Sexo</t>
  </si>
  <si>
    <t>M</t>
  </si>
  <si>
    <t>H</t>
  </si>
  <si>
    <t>T</t>
  </si>
  <si>
    <t>Categorías del indicador</t>
  </si>
  <si>
    <t>Edad</t>
  </si>
  <si>
    <t>Menos de 16 años</t>
  </si>
  <si>
    <t>.</t>
  </si>
  <si>
    <t>De 16 a 29 años</t>
  </si>
  <si>
    <t>De 30 a 44 años</t>
  </si>
  <si>
    <t>De 45 a 64 años</t>
  </si>
  <si>
    <t>65 y más años</t>
  </si>
  <si>
    <t>Nacionalidad</t>
  </si>
  <si>
    <t>Extranjera</t>
  </si>
  <si>
    <t>Española</t>
  </si>
  <si>
    <t>Nivel de estudios</t>
  </si>
  <si>
    <t>Primera etapa de educación secundaria e inferior</t>
  </si>
  <si>
    <t>Segunda etapa de educación secundaria y educación postsecundaria no superior</t>
  </si>
  <si>
    <t>Educación superior</t>
  </si>
  <si>
    <t>Tipo de hogar</t>
  </si>
  <si>
    <t>Hogar unipersonal</t>
  </si>
  <si>
    <t>Área rural o pueblo</t>
  </si>
  <si>
    <t>Ciudad mediana o pequeña</t>
  </si>
  <si>
    <t>Ciudad grande</t>
  </si>
  <si>
    <t>Bélgica</t>
  </si>
  <si>
    <t>Bulgaria</t>
  </si>
  <si>
    <t>Chipre</t>
  </si>
  <si>
    <t>Croacia</t>
  </si>
  <si>
    <t>Dinamarca</t>
  </si>
  <si>
    <t>Eslovaquia</t>
  </si>
  <si>
    <t>Eslovenia</t>
  </si>
  <si>
    <t>España</t>
  </si>
  <si>
    <t>Estonia</t>
  </si>
  <si>
    <t>Finlandia</t>
  </si>
  <si>
    <t>Francia</t>
  </si>
  <si>
    <t>Grecia</t>
  </si>
  <si>
    <t>Hungría</t>
  </si>
  <si>
    <t>Irlanda</t>
  </si>
  <si>
    <t>Italia</t>
  </si>
  <si>
    <t>Letonia</t>
  </si>
  <si>
    <t>Lituania</t>
  </si>
  <si>
    <t>Luxemburgo</t>
  </si>
  <si>
    <t>Malta</t>
  </si>
  <si>
    <t>Países Bajos</t>
  </si>
  <si>
    <t>Polonia</t>
  </si>
  <si>
    <t>Portugal</t>
  </si>
  <si>
    <t>República Checa</t>
  </si>
  <si>
    <t>Rumanía</t>
  </si>
  <si>
    <t>Suecia</t>
  </si>
  <si>
    <t>Promedio de la UE-27</t>
  </si>
  <si>
    <t>Fuente: Encuesta Social Europea</t>
  </si>
  <si>
    <t>Nada</t>
  </si>
  <si>
    <t>1</t>
  </si>
  <si>
    <t>2</t>
  </si>
  <si>
    <t>3</t>
  </si>
  <si>
    <t>4</t>
  </si>
  <si>
    <t>5</t>
  </si>
  <si>
    <t>6</t>
  </si>
  <si>
    <t>7</t>
  </si>
  <si>
    <t>8</t>
  </si>
  <si>
    <t>9</t>
  </si>
  <si>
    <t>Mucho</t>
  </si>
  <si>
    <t>Nivel estudios</t>
  </si>
  <si>
    <t>Nivel de ingresos</t>
  </si>
  <si>
    <t>1º Decil</t>
  </si>
  <si>
    <t>2º Decil</t>
  </si>
  <si>
    <t>3º Decil</t>
  </si>
  <si>
    <t>4º Decil</t>
  </si>
  <si>
    <t>5º Decil</t>
  </si>
  <si>
    <t>6º Decil</t>
  </si>
  <si>
    <t>7º Decil</t>
  </si>
  <si>
    <t>8º Decil</t>
  </si>
  <si>
    <t>9º Decil</t>
  </si>
  <si>
    <t>10º Decil</t>
  </si>
  <si>
    <t>Pareja sin hijos que conviven en el hogar</t>
  </si>
  <si>
    <t>Pareja con hijos que conviven en el hogar</t>
  </si>
  <si>
    <t>Madre/Padre sola/o con hijos que convivan en el hogar</t>
  </si>
  <si>
    <t>Otros tipos de hogar</t>
  </si>
  <si>
    <t>Afueras de una ciudad grande</t>
  </si>
  <si>
    <t>Pueblo</t>
  </si>
  <si>
    <t>Granja o casa en el campo</t>
  </si>
  <si>
    <t>Sí ha tomado medidas</t>
  </si>
  <si>
    <t>No ha tomado medidas</t>
  </si>
  <si>
    <t>Actividades verdes - CNAE</t>
  </si>
  <si>
    <t>Resto de actividades - CNAE</t>
  </si>
  <si>
    <t>Sector forestal sostenible</t>
  </si>
  <si>
    <t>Energías renovables</t>
  </si>
  <si>
    <t>Gestión sostenible del agua</t>
  </si>
  <si>
    <t>Economía Circular, Gestión de Residuos y Descontaminación</t>
  </si>
  <si>
    <t>Construcción sostenible</t>
  </si>
  <si>
    <t>Transporte sostenible</t>
  </si>
  <si>
    <t>Servicios ambientales a empresas y entidades</t>
  </si>
  <si>
    <t>Gestión de espacios naturales protegidos</t>
  </si>
  <si>
    <t>Actividades verdes</t>
  </si>
  <si>
    <t>Resto de actividades</t>
  </si>
  <si>
    <t>CCAA</t>
  </si>
  <si>
    <t>Andalucía</t>
  </si>
  <si>
    <t>Aragón</t>
  </si>
  <si>
    <t>Asturias (Principado de)</t>
  </si>
  <si>
    <t>Baleares (Islas)</t>
  </si>
  <si>
    <t>Canarias</t>
  </si>
  <si>
    <t>Cantabria</t>
  </si>
  <si>
    <t>Castilla-León</t>
  </si>
  <si>
    <t>Castilla-La Mancha</t>
  </si>
  <si>
    <t>Cataluña</t>
  </si>
  <si>
    <t>Comunidad Valenciana</t>
  </si>
  <si>
    <t>Extremadura</t>
  </si>
  <si>
    <t>Galicia</t>
  </si>
  <si>
    <t>Madrid (Comunidad de)</t>
  </si>
  <si>
    <t>Murcia (Región de)</t>
  </si>
  <si>
    <t>Navarra (Comunidad Foral de)</t>
  </si>
  <si>
    <t>País Vasco</t>
  </si>
  <si>
    <t>Rioja (La)</t>
  </si>
  <si>
    <t>Ceuta</t>
  </si>
  <si>
    <t>Melilla</t>
  </si>
  <si>
    <t>Situación profesional</t>
  </si>
  <si>
    <t xml:space="preserve">Miembro de una cooperativa  </t>
  </si>
  <si>
    <t xml:space="preserve">Ayuda en la empresa o negocio familiar </t>
  </si>
  <si>
    <t xml:space="preserve">Otra situación </t>
  </si>
  <si>
    <t>Ocupación principal</t>
  </si>
  <si>
    <t>Ocupaciones elementales</t>
  </si>
  <si>
    <t>Media de la base de cotización (€)</t>
  </si>
  <si>
    <t>T*</t>
  </si>
  <si>
    <t>Asturias</t>
  </si>
  <si>
    <t>Castilla - La Mancha</t>
  </si>
  <si>
    <t>Castilla y León</t>
  </si>
  <si>
    <t>Cmdad. de Madrid</t>
  </si>
  <si>
    <t>Cmdad. Valenciana</t>
  </si>
  <si>
    <t>Illes Balears</t>
  </si>
  <si>
    <t>La Rioja</t>
  </si>
  <si>
    <t>Navarra</t>
  </si>
  <si>
    <t>Pais Vasco</t>
  </si>
  <si>
    <t>Región de Murcia</t>
  </si>
  <si>
    <t>Menos de 25 años</t>
  </si>
  <si>
    <t>Comunitat Valenciana</t>
  </si>
  <si>
    <t>Total</t>
  </si>
  <si>
    <t>2016-2017</t>
  </si>
  <si>
    <t>2019-2020</t>
  </si>
  <si>
    <t>2020-2021</t>
  </si>
  <si>
    <t>2021-2022</t>
  </si>
  <si>
    <t>2022-2023</t>
  </si>
  <si>
    <t>Campo</t>
  </si>
  <si>
    <t>Biología</t>
  </si>
  <si>
    <t>Bioquímica</t>
  </si>
  <si>
    <t>Biotecnología</t>
  </si>
  <si>
    <t>Biomedicina</t>
  </si>
  <si>
    <t>Otras ciencias de la vida</t>
  </si>
  <si>
    <t>Ciencias ambientales</t>
  </si>
  <si>
    <t>Química</t>
  </si>
  <si>
    <t>Ciencias del mar</t>
  </si>
  <si>
    <t>Geografía y ordenación del territorio</t>
  </si>
  <si>
    <t>Geología</t>
  </si>
  <si>
    <t>Física</t>
  </si>
  <si>
    <t>Ingeniería química industrial</t>
  </si>
  <si>
    <t>Ingeniería medioambiental</t>
  </si>
  <si>
    <t>Ingeniería de la energía</t>
  </si>
  <si>
    <t>Ingeniería eléctrica</t>
  </si>
  <si>
    <t>Nanotecnología</t>
  </si>
  <si>
    <t>Ingeniería de materiales</t>
  </si>
  <si>
    <t>Ingeniería de minas y  energía</t>
  </si>
  <si>
    <t>Arquitectura</t>
  </si>
  <si>
    <t>Ingeniería geomática, topografía y cartografía</t>
  </si>
  <si>
    <t>Urbanismo y paisajismo</t>
  </si>
  <si>
    <t>Arquitectura técnica</t>
  </si>
  <si>
    <t>Ingeniería civil</t>
  </si>
  <si>
    <t>Ingeniería agraria y agroalimentaria</t>
  </si>
  <si>
    <t>Ingeniería agrícola, agropecuaria y medio rural</t>
  </si>
  <si>
    <t>Ingeniería horticultura y jardinería</t>
  </si>
  <si>
    <t>Ingeniería forestal y montes</t>
  </si>
  <si>
    <t>Veterinaria</t>
  </si>
  <si>
    <t>Economía</t>
  </si>
  <si>
    <t>Política y gestión pública</t>
  </si>
  <si>
    <t>Relaciones internacionales</t>
  </si>
  <si>
    <t>Geografía</t>
  </si>
  <si>
    <t>Igualdad de género</t>
  </si>
  <si>
    <t>Sociología</t>
  </si>
  <si>
    <t>Financiera y actuarial</t>
  </si>
  <si>
    <t>Finanzas y contabilidad</t>
  </si>
  <si>
    <t>Administración y empresa</t>
  </si>
  <si>
    <t>Relaciones laborales y recursos humanos</t>
  </si>
  <si>
    <t>Gestión y administración pública</t>
  </si>
  <si>
    <t>Comercio</t>
  </si>
  <si>
    <t>Derecho</t>
  </si>
  <si>
    <t>Matemáticas</t>
  </si>
  <si>
    <t>Estadística</t>
  </si>
  <si>
    <t>Otras matemáticas y estadística</t>
  </si>
  <si>
    <t>Diseño y administración de bases de datos y redes</t>
  </si>
  <si>
    <t>Desarrollo de software y de aplicaciones</t>
  </si>
  <si>
    <t>Inteligencia artificial</t>
  </si>
  <si>
    <t>Informática</t>
  </si>
  <si>
    <t>Otras informática</t>
  </si>
  <si>
    <t>Ingeniería de computadores</t>
  </si>
  <si>
    <t>Ingeniería de telecomunicación</t>
  </si>
  <si>
    <t>Ingeniería electrónica industrial y automática</t>
  </si>
  <si>
    <t>Ingeniería en electrónica</t>
  </si>
  <si>
    <t>Ingeniería en diseño industrial y desarrollo del producto</t>
  </si>
  <si>
    <t>Ingeniería en tecnologías industriales</t>
  </si>
  <si>
    <t>Ingeniería mecánica</t>
  </si>
  <si>
    <t>Ingeniería aeronáutica</t>
  </si>
  <si>
    <t>Ingeniería del automóvil</t>
  </si>
  <si>
    <t>Ingeniería naval y oceánica</t>
  </si>
  <si>
    <t>Ingeniería de organización industrial</t>
  </si>
  <si>
    <t>Otras ingeniería</t>
  </si>
  <si>
    <t>Ciencia y tecnología de los alimentos</t>
  </si>
  <si>
    <t>Enología</t>
  </si>
  <si>
    <t>Ingeniería textil</t>
  </si>
  <si>
    <t>Medicina</t>
  </si>
  <si>
    <t>Enfermería</t>
  </si>
  <si>
    <t>Ingeniería biomédica y de la salud</t>
  </si>
  <si>
    <t>Nutrición humana y dietética</t>
  </si>
  <si>
    <t>Farmacia</t>
  </si>
  <si>
    <t>Otras ciencias de la salud</t>
  </si>
  <si>
    <t>Gestión hotelera</t>
  </si>
  <si>
    <t>Turismo</t>
  </si>
  <si>
    <t>Prevención y seguridad laboral</t>
  </si>
  <si>
    <t>Náutica y transporte marítimo</t>
  </si>
  <si>
    <t>Servicio de transporte terrestre</t>
  </si>
  <si>
    <t>Servicios de transporte aéreo</t>
  </si>
  <si>
    <t>Resto</t>
  </si>
  <si>
    <t>Pedagogía</t>
  </si>
  <si>
    <t>Educación infantil</t>
  </si>
  <si>
    <t>Educación primaria</t>
  </si>
  <si>
    <t>Educación social</t>
  </si>
  <si>
    <t>Otras educación</t>
  </si>
  <si>
    <t>Audiovisual, imagen y multimedia</t>
  </si>
  <si>
    <t>Diseño</t>
  </si>
  <si>
    <t>Bellas artes</t>
  </si>
  <si>
    <t>Historia del arte</t>
  </si>
  <si>
    <t>Conservación y restauración</t>
  </si>
  <si>
    <t>Artes escénicas</t>
  </si>
  <si>
    <t>Música</t>
  </si>
  <si>
    <t>Religión y teología</t>
  </si>
  <si>
    <t>Arqueología</t>
  </si>
  <si>
    <t>Historia</t>
  </si>
  <si>
    <t>Patrimonio Histórico-Artístico</t>
  </si>
  <si>
    <t>Filosofía</t>
  </si>
  <si>
    <t>Humanidades</t>
  </si>
  <si>
    <t>Otras humanidades</t>
  </si>
  <si>
    <t>Lengua inglesa</t>
  </si>
  <si>
    <t>Lenguas clásicas</t>
  </si>
  <si>
    <t>Otras lenguas extranjeras</t>
  </si>
  <si>
    <t>Traducción e interpretación</t>
  </si>
  <si>
    <t>Lenguas y dialectos españoles</t>
  </si>
  <si>
    <t>Literatura</t>
  </si>
  <si>
    <t>Lenguas modernas y aplicadas</t>
  </si>
  <si>
    <t>Otras lenguas</t>
  </si>
  <si>
    <t>Psicología</t>
  </si>
  <si>
    <t>Antropología social y cultural</t>
  </si>
  <si>
    <t>Criminología</t>
  </si>
  <si>
    <t>Estudios y gestión de la cultura</t>
  </si>
  <si>
    <t>Estudios regionales</t>
  </si>
  <si>
    <t>Otras ciencias sociales y jurídicas</t>
  </si>
  <si>
    <t>Comunicación</t>
  </si>
  <si>
    <t>Periodismo</t>
  </si>
  <si>
    <t>Información y documentación</t>
  </si>
  <si>
    <t>Marketing</t>
  </si>
  <si>
    <t>Protocolo y eventos</t>
  </si>
  <si>
    <t>Publicidad y relaciones públicas</t>
  </si>
  <si>
    <t>Abogacía</t>
  </si>
  <si>
    <t>Desarrollo de videojuegos</t>
  </si>
  <si>
    <t>Ingeniería multimedia</t>
  </si>
  <si>
    <t>Ingeniería de sonido e imagen</t>
  </si>
  <si>
    <t>Odontología</t>
  </si>
  <si>
    <t>Óptica y optometría</t>
  </si>
  <si>
    <t>Fisioterapia</t>
  </si>
  <si>
    <t>Logopedia</t>
  </si>
  <si>
    <t>Podología</t>
  </si>
  <si>
    <t>Terapia ocupacional</t>
  </si>
  <si>
    <t>Trabajo social</t>
  </si>
  <si>
    <t>Gastronomía y artes culinarias</t>
  </si>
  <si>
    <t>Actividad física y del deporte</t>
  </si>
  <si>
    <t>Gestión deportiva</t>
  </si>
  <si>
    <t>Enseñanza militar</t>
  </si>
  <si>
    <t>Protección de la propiedad y las personas</t>
  </si>
  <si>
    <t>De 18 a 21 años</t>
  </si>
  <si>
    <t>De 22 a 25 años</t>
  </si>
  <si>
    <t>De 26 a 30 años</t>
  </si>
  <si>
    <t>Más de 30 años</t>
  </si>
  <si>
    <t>Tipo de universidad</t>
  </si>
  <si>
    <t>Pública</t>
  </si>
  <si>
    <t>Privada</t>
  </si>
  <si>
    <t>Balears (Illes)</t>
  </si>
  <si>
    <t>Estado</t>
  </si>
  <si>
    <t xml:space="preserve"> </t>
  </si>
  <si>
    <t>2015-2016</t>
  </si>
  <si>
    <t>Ciencias de la vida</t>
  </si>
  <si>
    <t>Ciencias Físicas, químicas, geológicas</t>
  </si>
  <si>
    <t>Arquitectura y construcción</t>
  </si>
  <si>
    <t>Agricultura, ganadería y pesca</t>
  </si>
  <si>
    <t>Otras Ciencias sociales y del comportamiento</t>
  </si>
  <si>
    <t>Administración y gestión de empresas</t>
  </si>
  <si>
    <t>Otra Educación comercial y empresarial</t>
  </si>
  <si>
    <t>Matemáticas y Estadística</t>
  </si>
  <si>
    <t>Ingenierías</t>
  </si>
  <si>
    <t>Enfermería y atención a enfermos</t>
  </si>
  <si>
    <t>Otras ciencias de la Salud</t>
  </si>
  <si>
    <t>Turismo y Hostelería</t>
  </si>
  <si>
    <t>Formación de docentes de enseñanza infantil</t>
  </si>
  <si>
    <t>Formación de docentes de enseñanza primaria</t>
  </si>
  <si>
    <t>Otra Formación de personal docente y ciencias de la educación</t>
  </si>
  <si>
    <t>Técnicas audiovisuales y medios de comunicación</t>
  </si>
  <si>
    <t>Artes</t>
  </si>
  <si>
    <t>Lenguas</t>
  </si>
  <si>
    <t>Periodismo e información</t>
  </si>
  <si>
    <t>Trabajo social y orientación</t>
  </si>
  <si>
    <t>Deportes</t>
  </si>
  <si>
    <t>Otros Servicios</t>
  </si>
  <si>
    <t>Familia</t>
  </si>
  <si>
    <t>Totales</t>
  </si>
  <si>
    <t>Agraria</t>
  </si>
  <si>
    <t>Marítimo-pesquera</t>
  </si>
  <si>
    <t>Industrias alimentarias</t>
  </si>
  <si>
    <t>Edificación y obra civil</t>
  </si>
  <si>
    <t>Madera, mueble y corcho</t>
  </si>
  <si>
    <t>Energía y agua</t>
  </si>
  <si>
    <t>Seguridad y medioambiente</t>
  </si>
  <si>
    <t>Vinculadas</t>
  </si>
  <si>
    <t>Fabricación mecánica</t>
  </si>
  <si>
    <t>Instalación y mantenimiento</t>
  </si>
  <si>
    <t>Electricidad y electrónica</t>
  </si>
  <si>
    <t>Informática y comunicaciones</t>
  </si>
  <si>
    <t>Comercio y márketing</t>
  </si>
  <si>
    <t>Industrias extractivas</t>
  </si>
  <si>
    <t>Imagen personal</t>
  </si>
  <si>
    <t>Transporte y mantenimiento de vehículos</t>
  </si>
  <si>
    <t>Vidrio y cerámica</t>
  </si>
  <si>
    <t>Textil, confección y piel</t>
  </si>
  <si>
    <t>Artes gráficas</t>
  </si>
  <si>
    <t>Administración y gestión</t>
  </si>
  <si>
    <t>Servicios socioculturales y a la comunidad</t>
  </si>
  <si>
    <t>Hostelería y turismo</t>
  </si>
  <si>
    <t>Actividades físicas y deportivas</t>
  </si>
  <si>
    <t>Artes y artesanías</t>
  </si>
  <si>
    <t>Imagen y sonido</t>
  </si>
  <si>
    <t>Sanidad</t>
  </si>
  <si>
    <t>Otras ciencias</t>
  </si>
  <si>
    <t>Ingeniería alimentaria</t>
  </si>
  <si>
    <t>De 25 a 30 años</t>
  </si>
  <si>
    <t>De 31 a 40 años</t>
  </si>
  <si>
    <t>Más de 40 años</t>
  </si>
  <si>
    <t>Legislatura</t>
  </si>
  <si>
    <t>XII Legislatura (2016-2019)</t>
  </si>
  <si>
    <t>XIII Legislatura (2019-2019)</t>
  </si>
  <si>
    <t>XIV Legislatura (2019-2023)</t>
  </si>
  <si>
    <t>XV Legislatura (2023-Actualidad)</t>
  </si>
  <si>
    <t>Fuente: MITECO</t>
  </si>
  <si>
    <t>Altos cargos</t>
  </si>
  <si>
    <t>Personal funcionario</t>
  </si>
  <si>
    <t>Personal laboral</t>
  </si>
  <si>
    <t>Personal eventual</t>
  </si>
  <si>
    <t>1ª (Abril)</t>
  </si>
  <si>
    <t>2ª (Noviembre)</t>
  </si>
  <si>
    <t>Conferencia Sectorial de Energía</t>
  </si>
  <si>
    <t>Conferencia Sectorial de Medio Ambiente</t>
  </si>
  <si>
    <t>Alcaldías</t>
  </si>
  <si>
    <t>Baleares</t>
  </si>
  <si>
    <t>Madrid</t>
  </si>
  <si>
    <t>Murcia</t>
  </si>
  <si>
    <t>Vehículo motorizado privado</t>
  </si>
  <si>
    <t>Vehículo motorizado compartido</t>
  </si>
  <si>
    <t>Transporte público</t>
  </si>
  <si>
    <t>Bicicleta</t>
  </si>
  <si>
    <t>Bicicleta compartida</t>
  </si>
  <si>
    <t>A pie</t>
  </si>
  <si>
    <t>Otros</t>
  </si>
  <si>
    <t>Padre/Madre sólo/a con hijos que convivan en el hogar</t>
  </si>
  <si>
    <t>Tamaño del municipio</t>
  </si>
  <si>
    <t>De 50.000 habitantes o menos</t>
  </si>
  <si>
    <t>De 50.001 a 100.000 habitantes</t>
  </si>
  <si>
    <t>De 100.001 a 500.000 habitantes</t>
  </si>
  <si>
    <t>Más de 500.000 habitantes</t>
  </si>
  <si>
    <t>Personas usuarias de la bicicleta*</t>
  </si>
  <si>
    <t>Menores de 16 años</t>
  </si>
  <si>
    <t>Hasta 10.000 habitantes</t>
  </si>
  <si>
    <t>De 10.001 a 50.000 habitantes</t>
  </si>
  <si>
    <t>Frecuencia de uso de la bicicleta</t>
  </si>
  <si>
    <t>Ciclistas habituales</t>
  </si>
  <si>
    <t>No ciclistas</t>
  </si>
  <si>
    <t>NA*</t>
  </si>
  <si>
    <t>Personas fallecidas</t>
  </si>
  <si>
    <t>Personas heridas hospitalizadas</t>
  </si>
  <si>
    <t>Personas heridas no hospitalizadas</t>
  </si>
  <si>
    <t>Es muy importante</t>
  </si>
  <si>
    <t>Más bien importante</t>
  </si>
  <si>
    <t>Más bien nada importante</t>
  </si>
  <si>
    <t>Nada importante</t>
  </si>
  <si>
    <t>Media de gasto por hogar (€)</t>
  </si>
  <si>
    <t>Gasto resto</t>
  </si>
  <si>
    <t>Más bien de acuerdo</t>
  </si>
  <si>
    <t>Más bien en desacuerdo</t>
  </si>
  <si>
    <t>Totalmente en desacuerdo</t>
  </si>
  <si>
    <t>No</t>
  </si>
  <si>
    <t>Sí</t>
  </si>
  <si>
    <t>X30 = Exposición al calor natural excesivo</t>
  </si>
  <si>
    <t>X31 = Exposición al frío natural excesivo</t>
  </si>
  <si>
    <t>X32 = Exposición a rayos solares</t>
  </si>
  <si>
    <t>X33 = Víctima de rayo</t>
  </si>
  <si>
    <t>X34 = Víctima de terremoto</t>
  </si>
  <si>
    <t>X35 = Víctima de erupción volcánica</t>
  </si>
  <si>
    <t>X36 = Víctima de avalancha, derrumbe y otros movimientos de tierra</t>
  </si>
  <si>
    <t>X37 = Víctima de tormenta cataclísmica</t>
  </si>
  <si>
    <t>X38 = Víctima de inundación</t>
  </si>
  <si>
    <t>X39 = Exposición a otras fuerzas de la naturaleza, y a las no especificadas</t>
  </si>
  <si>
    <t>Causas de muerte</t>
  </si>
  <si>
    <t>X30</t>
  </si>
  <si>
    <t>X31</t>
  </si>
  <si>
    <t>X32</t>
  </si>
  <si>
    <t>X33</t>
  </si>
  <si>
    <t>X34</t>
  </si>
  <si>
    <t>X35</t>
  </si>
  <si>
    <t>X36</t>
  </si>
  <si>
    <t>X37</t>
  </si>
  <si>
    <t>X38</t>
  </si>
  <si>
    <t>X39</t>
  </si>
  <si>
    <t>Todas</t>
  </si>
  <si>
    <t>Menores de 15</t>
  </si>
  <si>
    <t>15 a 59</t>
  </si>
  <si>
    <t>60 a 79</t>
  </si>
  <si>
    <t>Mayor de 80</t>
  </si>
  <si>
    <t>No consta</t>
  </si>
  <si>
    <t>.0 = En vivienda</t>
  </si>
  <si>
    <t>.3 = En áreas de deporte y atletismo</t>
  </si>
  <si>
    <t>.4 = En calles y carreteras</t>
  </si>
  <si>
    <t>.5 = En comercio y área de servicios</t>
  </si>
  <si>
    <t>.6 = En área industrial y de la construcción</t>
  </si>
  <si>
    <t>.7 = En granja</t>
  </si>
  <si>
    <t>.8 = En otro lugar especificado</t>
  </si>
  <si>
    <t>.9 = En lugar no especificado</t>
  </si>
  <si>
    <t>0-14</t>
  </si>
  <si>
    <t>15-44</t>
  </si>
  <si>
    <t>45-64</t>
  </si>
  <si>
    <t>65-74</t>
  </si>
  <si>
    <t>75-84</t>
  </si>
  <si>
    <t>..</t>
  </si>
  <si>
    <t>Sí, solamente una vez</t>
  </si>
  <si>
    <t>Sí, dos veces o más</t>
  </si>
  <si>
    <t>Marítimo pesquera</t>
  </si>
  <si>
    <t>Formación complementaria</t>
  </si>
  <si>
    <t>Terrorismo internacional</t>
  </si>
  <si>
    <t>Pobreza, hambre y falta de agua potable</t>
  </si>
  <si>
    <t>Propagación de enfermedades infecciosas</t>
  </si>
  <si>
    <t>Situación económica</t>
  </si>
  <si>
    <t>Problemas de salud debidos a la contaminación</t>
  </si>
  <si>
    <t>Proliferación de armas nucleares</t>
  </si>
  <si>
    <t>Conflictos armados</t>
  </si>
  <si>
    <t>Crecimiento de la población global</t>
  </si>
  <si>
    <t>Deterioro de la naturaleza</t>
  </si>
  <si>
    <t>Deterioro de la democracia y el Estado de derecho</t>
  </si>
  <si>
    <t>10</t>
  </si>
  <si>
    <t>0431 Materiales para el mantenimiento y las reparaciones corrientes de la vivienda cuando la reparación la realiza el propio hogar</t>
  </si>
  <si>
    <t>04411 Suministro de agua (vivienda principal)</t>
  </si>
  <si>
    <t>04511 Electricidad (vivienda principal)</t>
  </si>
  <si>
    <t>04521 Gas ciudad y natural (vivienda principal)</t>
  </si>
  <si>
    <t>04531 Combustibles líquidos (vivienda principal)</t>
  </si>
  <si>
    <t>04541 Carbón (vivienda principal)</t>
  </si>
  <si>
    <t>04548 Otros combustibles sólidos (vivienda principal)</t>
  </si>
  <si>
    <t>Gasto en suministros de la vivienda principal</t>
  </si>
  <si>
    <t>Gasto suministros</t>
  </si>
  <si>
    <t>Ha comprado un coche eléctrico</t>
  </si>
  <si>
    <t>Ha comprado una casa de bajo consumo energético</t>
  </si>
  <si>
    <t>Comisiones especialmente vinculadas a la Transición Ecológica</t>
  </si>
  <si>
    <t>Muy expuesto/a</t>
  </si>
  <si>
    <t>Algo expuesto/a</t>
  </si>
  <si>
    <t>Poco expuesto/a</t>
  </si>
  <si>
    <t>No expuesto/a en absoluto</t>
  </si>
  <si>
    <t>Sí sufren contaminación</t>
  </si>
  <si>
    <t>Sí sufren</t>
  </si>
  <si>
    <t>Urbano</t>
  </si>
  <si>
    <t>Intermedio</t>
  </si>
  <si>
    <t>Rural</t>
  </si>
  <si>
    <t>Es un problema bastante grave (5-6)</t>
  </si>
  <si>
    <t>Es un problema muy grave (7-10)</t>
  </si>
  <si>
    <t>No es un problema grave (1-4)</t>
  </si>
  <si>
    <t>2017-2018</t>
  </si>
  <si>
    <t>No es un problema grave</t>
  </si>
  <si>
    <t>Es un problema bastante grave</t>
  </si>
  <si>
    <t>Es un problema muy grave</t>
  </si>
  <si>
    <t>Índice de distribución (%)</t>
  </si>
  <si>
    <t>Índice de concentración (%)</t>
  </si>
  <si>
    <t>Responsabilidad baja (0-4)</t>
  </si>
  <si>
    <t>Responsabilidad media (5-7)</t>
  </si>
  <si>
    <t>Responsabilidad alta (8-10)</t>
  </si>
  <si>
    <t>Índice de distribución(%)</t>
  </si>
  <si>
    <t>cclim5</t>
  </si>
  <si>
    <t>emp6</t>
  </si>
  <si>
    <t>gob8</t>
  </si>
  <si>
    <t>gob9</t>
  </si>
  <si>
    <t>gob10</t>
  </si>
  <si>
    <t>gob11</t>
  </si>
  <si>
    <t>sal6</t>
  </si>
  <si>
    <t>agua2</t>
  </si>
  <si>
    <t>biod2</t>
  </si>
  <si>
    <t>Ámbito</t>
  </si>
  <si>
    <t>Indicador de concentración (%)</t>
  </si>
  <si>
    <t>Introducir una legislación medioambiental más estricta</t>
  </si>
  <si>
    <t>Animar a las empresas a participar en actividades sostenibles</t>
  </si>
  <si>
    <t>Invertir en investigación y desarrollo para encontrar soluciones tecnológicas</t>
  </si>
  <si>
    <t>Previo a la graduación</t>
  </si>
  <si>
    <t>Primer año</t>
  </si>
  <si>
    <t>Segundo año</t>
  </si>
  <si>
    <t>Madera, Mueble y Corcho</t>
  </si>
  <si>
    <t>Fabricación Mecánica</t>
  </si>
  <si>
    <t>Electricidad y Electrónica</t>
  </si>
  <si>
    <t>Informática y Comunicaciones</t>
  </si>
  <si>
    <t>Comercio y Marketing</t>
  </si>
  <si>
    <t>Administración y Gestión</t>
  </si>
  <si>
    <t>Hostelería y Turismo</t>
  </si>
  <si>
    <t>Imagen Personal</t>
  </si>
  <si>
    <t>Transp. y Manten. de Vehículos</t>
  </si>
  <si>
    <t>Energía y Agua</t>
  </si>
  <si>
    <t>Industrias Alimentarias</t>
  </si>
  <si>
    <t>Marítimo-Pesquera</t>
  </si>
  <si>
    <t>Seguridad y Medio Ambiente</t>
  </si>
  <si>
    <t>Industrias Extractivas</t>
  </si>
  <si>
    <t>Instalación y Mantenimiento</t>
  </si>
  <si>
    <t>Act. Físicas y Deportivas</t>
  </si>
  <si>
    <t>Artes Gráficas</t>
  </si>
  <si>
    <t>Imagen y Sonido</t>
  </si>
  <si>
    <t>Serv. Sociocult. y a la Comunidad</t>
  </si>
  <si>
    <t>Edificación y Obra Civil</t>
  </si>
  <si>
    <t>Nuestra salud y bienestar se basan en la naturaleza y la biodiversidad (Muy de acuerdo)</t>
  </si>
  <si>
    <t>La biodiversidad y la naturaleza saludable son importantes para nuestro desarrollo económico a largo plazo (Muy de acuerdo)</t>
  </si>
  <si>
    <t>M (Muy de acuerdo)</t>
  </si>
  <si>
    <t>H (Muy de acuerdo)</t>
  </si>
  <si>
    <t>T (Muy de acuerdo)</t>
  </si>
  <si>
    <t>Índice de concentración</t>
  </si>
  <si>
    <t>Convencional</t>
  </si>
  <si>
    <t>Ecológica</t>
  </si>
  <si>
    <t>Enfermedades respiratorias (por ejemplo, enfermedades pulmonares) (Muy grave)</t>
  </si>
  <si>
    <t>Enfermedades cardiovasculares (enfermedades del corazón) (Muy grave)</t>
  </si>
  <si>
    <t>M (Total)</t>
  </si>
  <si>
    <t>H (Total)</t>
  </si>
  <si>
    <t>Asma (Muy grave)</t>
  </si>
  <si>
    <t>Tipo de municipio</t>
  </si>
  <si>
    <t>Totalmente de acuerdo</t>
  </si>
  <si>
    <t>Promedio (Muy de acuerdo)</t>
  </si>
  <si>
    <t>Sector forestal sostenible (todos los regímenes)</t>
  </si>
  <si>
    <t>Energías renovables (todos los regímenes)</t>
  </si>
  <si>
    <t>Gestión sostenible del agua (todos los regímenes)</t>
  </si>
  <si>
    <t>Economía Circular, Gestión de Residuos y Descontaminación (todos los regímenes)</t>
  </si>
  <si>
    <t>Construcción sostenible (todos los regímenes)</t>
  </si>
  <si>
    <t>Transporte sostenible (todos los regímenes)</t>
  </si>
  <si>
    <t>Servicios ambientales a empresas y entidades (todos los regímenes)</t>
  </si>
  <si>
    <t>Gestión de espacios naturales protegidos (todos los regímenes)</t>
  </si>
  <si>
    <t>Ciencias físicas, químicas, geológicas</t>
  </si>
  <si>
    <t>Sí sufren ruidos</t>
  </si>
  <si>
    <t>energ4</t>
  </si>
  <si>
    <t>2020*</t>
  </si>
  <si>
    <t>cclim2_recode</t>
  </si>
  <si>
    <t>cclim3_recode</t>
  </si>
  <si>
    <t>form2_fp básica</t>
  </si>
  <si>
    <t>form2_fp grado medio</t>
  </si>
  <si>
    <t>form2_fp grado superior</t>
  </si>
  <si>
    <t>form4_fp básica</t>
  </si>
  <si>
    <t>form4_fp grado medio</t>
  </si>
  <si>
    <t>form4_fp grado superior</t>
  </si>
  <si>
    <t>form5</t>
  </si>
  <si>
    <t>form7_fp básica</t>
  </si>
  <si>
    <t>form7_fp grado medio</t>
  </si>
  <si>
    <t>form7_fp grado superior</t>
  </si>
  <si>
    <t>habs1</t>
  </si>
  <si>
    <t>habs2</t>
  </si>
  <si>
    <t>habs3</t>
  </si>
  <si>
    <t>habs4</t>
  </si>
  <si>
    <t>habs5</t>
  </si>
  <si>
    <t>habs6</t>
  </si>
  <si>
    <t>habs7</t>
  </si>
  <si>
    <t>habs8</t>
  </si>
  <si>
    <t>.1 = En institución residencial</t>
  </si>
  <si>
    <t>.2 = En escuelas, otras instituciones y áreas administrativas públicas</t>
  </si>
  <si>
    <t>Ciclistas esporádicas</t>
  </si>
  <si>
    <t>Competencias profesionales no clasificadas</t>
  </si>
  <si>
    <t>Competencias Transversales</t>
  </si>
  <si>
    <t>Promedio (Mucho)</t>
  </si>
  <si>
    <t>M (Mucho)</t>
  </si>
  <si>
    <t>H (Mucho)</t>
  </si>
  <si>
    <t>T (Mucho)</t>
  </si>
  <si>
    <t>form1_máster_campo</t>
  </si>
  <si>
    <t>form1_máster_ámbito</t>
  </si>
  <si>
    <t>form1_grado_campo</t>
  </si>
  <si>
    <t>form1_grado_ámbito</t>
  </si>
  <si>
    <t>form3_máster_campo</t>
  </si>
  <si>
    <t>form3_máster_ámbito</t>
  </si>
  <si>
    <t>form3_grado_campo</t>
  </si>
  <si>
    <t>form3_grado_ámbito</t>
  </si>
  <si>
    <t>form6_máster</t>
  </si>
  <si>
    <t>form6_grado</t>
  </si>
  <si>
    <t>Un problema muy grave</t>
  </si>
  <si>
    <t>Un problema bastante grave</t>
  </si>
  <si>
    <t>No es un problema muy grave</t>
  </si>
  <si>
    <t>No es un problema grave en absoluto</t>
  </si>
  <si>
    <t>La contaminación marina</t>
  </si>
  <si>
    <t>La contaminación del aire</t>
  </si>
  <si>
    <t>La contaminación acústica</t>
  </si>
  <si>
    <t>El cambio climático</t>
  </si>
  <si>
    <t>Trabajador/a independiente o empresariado sin personas asalariadas</t>
  </si>
  <si>
    <t xml:space="preserve">Persona asalariada sector público </t>
  </si>
  <si>
    <t>Persona asalariada sector privado</t>
  </si>
  <si>
    <t>Dirección y gerencia</t>
  </si>
  <si>
    <t>Personal contable, administrativo y otro personal de oficina</t>
  </si>
  <si>
    <t>biod3</t>
  </si>
  <si>
    <t>Brecha de género (diferencia H-M en puntos porcentuales)</t>
  </si>
  <si>
    <t>Personal cualificado en el sector agrícola, ganadero, forestal y pesquero</t>
  </si>
  <si>
    <t>Bioética</t>
  </si>
  <si>
    <t>Ciencia y producción animal</t>
  </si>
  <si>
    <t>Cooperación al desarrollo</t>
  </si>
  <si>
    <t>Entornos naturales y vida silvestre</t>
  </si>
  <si>
    <t>Migraciones y acción humanitaria</t>
  </si>
  <si>
    <t>Otras agricultura y ganadería</t>
  </si>
  <si>
    <t>Otras arquitectura y construcción</t>
  </si>
  <si>
    <t>Otras industria manufacturera y producción</t>
  </si>
  <si>
    <t>Pesca</t>
  </si>
  <si>
    <t>Planificación rural</t>
  </si>
  <si>
    <t>Salud pública</t>
  </si>
  <si>
    <t>Contabilidad y gestión de impuestos</t>
  </si>
  <si>
    <t>Gestión de centros educativos</t>
  </si>
  <si>
    <t>Gestión sanitaria</t>
  </si>
  <si>
    <t>Otras negocios y administración</t>
  </si>
  <si>
    <t>Otros maestros</t>
  </si>
  <si>
    <t>Profesorado de educación secundaria</t>
  </si>
  <si>
    <t>Didácticas específicas</t>
  </si>
  <si>
    <t>Enseñanza de lenguas españolas a extranjeros</t>
  </si>
  <si>
    <t>Lingüística</t>
  </si>
  <si>
    <t>Neurociencia</t>
  </si>
  <si>
    <t>Otras artes</t>
  </si>
  <si>
    <t>Psicología general sanitaria</t>
  </si>
  <si>
    <t>Otras ciencias sociales y del comportamiento</t>
  </si>
  <si>
    <t>Matemáticas y estadística</t>
  </si>
  <si>
    <t>Otra formación de personal docente y ciencias de la educación</t>
  </si>
  <si>
    <t>Eficiencia energética y energía solar térmica</t>
  </si>
  <si>
    <t>Gestión de agua</t>
  </si>
  <si>
    <t>Acuicultura</t>
  </si>
  <si>
    <t>Ciclo formativo</t>
  </si>
  <si>
    <t>Sí, tres o más mejoras</t>
  </si>
  <si>
    <t>Sí, dos mejoras</t>
  </si>
  <si>
    <t>Sí, una mejora</t>
  </si>
  <si>
    <r>
      <t>Coordinación de emergencias y protección civil</t>
    </r>
    <r>
      <rPr>
        <sz val="11"/>
        <color rgb="FF222C45"/>
        <rFont val="Arial"/>
        <family val="2"/>
      </rPr>
      <t> </t>
    </r>
  </si>
  <si>
    <r>
      <t>Educación, control ambiental</t>
    </r>
    <r>
      <rPr>
        <sz val="11"/>
        <color rgb="FF222C45"/>
        <rFont val="Arial"/>
        <family val="2"/>
      </rPr>
      <t> </t>
    </r>
  </si>
  <si>
    <r>
      <t>Prevención de riesgos profesionales (LOGSE)</t>
    </r>
    <r>
      <rPr>
        <sz val="11"/>
        <color rgb="FF222C45"/>
        <rFont val="Arial"/>
        <family val="2"/>
      </rPr>
      <t> </t>
    </r>
  </si>
  <si>
    <t>Otras fuentes de energía</t>
  </si>
  <si>
    <t>Electricidad</t>
  </si>
  <si>
    <t>Gas</t>
  </si>
  <si>
    <t>Gasóleo</t>
  </si>
  <si>
    <t xml:space="preserve">Biomasa (pellets, etc.) </t>
  </si>
  <si>
    <t xml:space="preserve">Leña </t>
  </si>
  <si>
    <t xml:space="preserve">Carbón </t>
  </si>
  <si>
    <t xml:space="preserve">Energías renovables </t>
  </si>
  <si>
    <t>Química y salud ambiental</t>
  </si>
  <si>
    <t>Área profesional</t>
  </si>
  <si>
    <t>Eficiencia energética</t>
  </si>
  <si>
    <t>Aspectos medioambientales</t>
  </si>
  <si>
    <t>Gestión ambiental</t>
  </si>
  <si>
    <t>Seguridad y prevención</t>
  </si>
  <si>
    <t>Seguridad y salud laboral</t>
  </si>
  <si>
    <t>Cuidar de la naturaleza es responsabilidad nuestra (Muy de acuerdo)</t>
  </si>
  <si>
    <t>Cuidar de la naturaleza es clave para luchar contra el cambio climático (Muy de acuerdo)</t>
  </si>
  <si>
    <t>La biodiversidad es indispensable para la producción de bienes como alimentos, combustible/materiales* y medicinas (Muy de acuerdo)</t>
  </si>
  <si>
    <t>Cuidar de la naturaleza es responsabilidad nuestra</t>
  </si>
  <si>
    <t xml:space="preserve">Nuestra salud y bienestar se basan en la naturaleza y la biodiversidad </t>
  </si>
  <si>
    <t xml:space="preserve">La biodiversidad es indispensable para la producción de bienes como alimentos, combustible/materiales* y medicinas </t>
  </si>
  <si>
    <t xml:space="preserve">La biodiversidad y la naturaleza saludable son importantes para nuestro desarrollo económico a largo plazo </t>
  </si>
  <si>
    <t>Cuidar de la naturaleza es clave para luchar contra el cambio climático</t>
  </si>
  <si>
    <t>La agricultura intensiva, la explotación forestal intensiva y la sobrepesca (Mucho)</t>
  </si>
  <si>
    <t>La contaminación del aire, del suelo y del agua (por ej. mares, ríos, lagos) (Mucho)</t>
  </si>
  <si>
    <t>El cambio climático (Mucho)</t>
  </si>
  <si>
    <t>Las catástrofes causadas por el hombre (por ej. vertidos de petróleo, accidentes industriales) (Mucho)</t>
  </si>
  <si>
    <t>Las plantas y animales no autóctonos en su región o país e introducidos de otros lugares (Mucho)</t>
  </si>
  <si>
    <t>La conversión de áreas naturales a otros usos del suelo (por ej. expansión de áreas urbanas) (Mucho)</t>
  </si>
  <si>
    <t>La modificación o fragmentación de áreas naturales a causa de proyectos de infraestructura de transportes, agua y energía (por ej. presas, canales de navegación, autopistas) (Mucho)</t>
  </si>
  <si>
    <t xml:space="preserve">La agricultura intensiva, la explotación forestal intensiva y la sobrepesca </t>
  </si>
  <si>
    <t>La contaminación del aire, del suelo y del agua (por ej. mares, ríos, lagos)</t>
  </si>
  <si>
    <t xml:space="preserve">Las catástrofes causadas por el hombre (por ej. vertidos de petróleo, accidentes industriales) </t>
  </si>
  <si>
    <t>Las plantas y animales no autóctonos en su región o país e introducidos de otros lugares</t>
  </si>
  <si>
    <t xml:space="preserve">El cambio climático </t>
  </si>
  <si>
    <t xml:space="preserve">La conversión de áreas naturales a otros usos del suelo (por ej. expansión de áreas urbanas) </t>
  </si>
  <si>
    <t xml:space="preserve">La modificación o fragmentación de áreas naturales a causa de proyectos de infraestructura de transportes, agua y energía (por ej. presas, canales de navegación, autopistas) </t>
  </si>
  <si>
    <t xml:space="preserve">cclim2 - Porcentaje de personas en función del nivel de gravedad que atribuyen al problema del cambio climático en la actualidad, por sexo </t>
  </si>
  <si>
    <t xml:space="preserve">cclim5- Porcentaje de personas en función del nivel en el que se consideran personalmente expuestas a amenazas y riesgos ambientales y climáticos, por sexo </t>
  </si>
  <si>
    <t>gob8 - Porcentaje de personas que está de acuerdo en que las autoridades públicas deben pagar los costes de la limpieza de la contaminación, por sexo</t>
  </si>
  <si>
    <t>gob10 - Porcentaje de personas que creen que la financiación para la transición a una economía verde es insuficiente, por sexo</t>
  </si>
  <si>
    <t>Sí han realizado mejoras</t>
  </si>
  <si>
    <t>No han realizado mejoras</t>
  </si>
  <si>
    <t>⌂ Volver al ÍNDICE</t>
  </si>
  <si>
    <t>De 18 a 29 años</t>
  </si>
  <si>
    <t>De 30 a 39 años</t>
  </si>
  <si>
    <t>De 40 a 49 años</t>
  </si>
  <si>
    <t>De 50 a 59 años</t>
  </si>
  <si>
    <t>De 60 a 69 años</t>
  </si>
  <si>
    <t>70 y más años</t>
  </si>
  <si>
    <t xml:space="preserve">Cmdad. de Madrid </t>
  </si>
  <si>
    <t>Islas Baleares</t>
  </si>
  <si>
    <t>emp2+emp3+emp4</t>
  </si>
  <si>
    <t>M (muy grave)</t>
  </si>
  <si>
    <t>H (muy grave)</t>
  </si>
  <si>
    <t>T (muy grave)</t>
  </si>
  <si>
    <t xml:space="preserve">Enfermedades respiratorias (por ejemplo, enfermedades pulmonares) </t>
  </si>
  <si>
    <t xml:space="preserve">Enfermedades cardiovasculares (enfermedades del corazón) </t>
  </si>
  <si>
    <t xml:space="preserve">Asma </t>
  </si>
  <si>
    <t>Enfermedades cardiovasculares (enfermedades del corazón)</t>
  </si>
  <si>
    <t>Asma</t>
  </si>
  <si>
    <t>Asma/Alergia*  (Muy grave)</t>
  </si>
  <si>
    <t>M(muy grave)</t>
  </si>
  <si>
    <t>Otra educación comercial y empresarial</t>
  </si>
  <si>
    <t>Otros servicios</t>
  </si>
  <si>
    <t>No tiene vehículo</t>
  </si>
  <si>
    <t>Hogar solo mujeres</t>
  </si>
  <si>
    <t>Hogar solo hombres</t>
  </si>
  <si>
    <t>Total hogares</t>
  </si>
  <si>
    <t>Hogar mixto (mujeres y hombres)</t>
  </si>
  <si>
    <t>Personas no usuarias de la bicicleta</t>
  </si>
  <si>
    <t>Personal técnico y profesional científico e intelectual</t>
  </si>
  <si>
    <t>Personal técnico; profesionales de apoyo</t>
  </si>
  <si>
    <t>Personal de los servicios de restauración, personales, protección y venta</t>
  </si>
  <si>
    <t>Personal artesano y personal cualificado de las industrias manufactureras y la construcción (excepto personal operario de instalaciones y maquinaria)</t>
  </si>
  <si>
    <t>Personal operario de instalaciones y maquinaria, y personal de montaje</t>
  </si>
  <si>
    <t>energ5</t>
  </si>
  <si>
    <t>energ6</t>
  </si>
  <si>
    <t>Tasa de afiliación (%)</t>
  </si>
  <si>
    <t>Reducción o extinción de especies y sus hábitats, y de los ecosistemas naturales (bosques, suelos fértiles)</t>
  </si>
  <si>
    <t>La escasez de agua potable</t>
  </si>
  <si>
    <t>la frecuencia de las sequías e inundaciones</t>
  </si>
  <si>
    <t>La contaminación de los ríos, lagos y aguas subterráneas</t>
  </si>
  <si>
    <t>El creciente volumen de residuos</t>
  </si>
  <si>
    <t>La contaminación agrícola (utilización de pesticidas, fertilizantes, etc.) y la degradación del suelo</t>
  </si>
  <si>
    <t xml:space="preserve">emp1 - Número de personas empresarias y asalariadas en actividades verdes y resto de actividades económicas, por sexo </t>
  </si>
  <si>
    <t xml:space="preserve">gob2 - Número de personas miembros de las comisiones del Senado más relacionadas con la transición ecológica, por sexo </t>
  </si>
  <si>
    <t xml:space="preserve">gob6 -Número de personas al frente de alcaldías, por sexo </t>
  </si>
  <si>
    <t xml:space="preserve">gob7 - Número de personas coordinadoras de los proyectos LIFE España, por sexo </t>
  </si>
  <si>
    <t xml:space="preserve">gob11 - Porcentaje de personas que creen que las siguientes acciones son la forma más efectiva para resolver problemas ambientales, por sexo 
</t>
  </si>
  <si>
    <t>Gestión forestal y del medio natural</t>
  </si>
  <si>
    <t>Paisajismo y medio rural</t>
  </si>
  <si>
    <t>Aprovechamiento y conservación del medio natural</t>
  </si>
  <si>
    <t xml:space="preserve">cclim4 - Porcentaje de personas que afirman haber tomado medidas para luchar contra el cambio climático en los últimos 6 meses, por sexo </t>
  </si>
  <si>
    <t>habs1 -Porcentaje de personas de 16 años o más según el principal medio de transporte que declaran utilizar en el desplazamiento al lugar de trabajo/estudio, por sexo</t>
  </si>
  <si>
    <t xml:space="preserve">Cambiar nuestra forma de consumir </t>
  </si>
  <si>
    <t xml:space="preserve">Cambiar nuestra nuestra forma de producir y comerciar </t>
  </si>
  <si>
    <t>Imponer multas más elevadas para los incumplimientos de la legislación medioambiental</t>
  </si>
  <si>
    <t>Hacer que el sistema alimentario sea más sostenible desde su producción hasta su consumo</t>
  </si>
  <si>
    <t xml:space="preserve">Asegurar un mejor cumplimiento de la legislación </t>
  </si>
  <si>
    <t>Introducir o aumentar los impuestos o eliminar las subvenciones para las actividades que perjudiquen el medio ambiente</t>
  </si>
  <si>
    <t xml:space="preserve">Hacer que los sistemas bancarios y de seguros sean más respetuosos con el medio ambiente </t>
  </si>
  <si>
    <t>Proporcionar más información y formación, p.ej.  sobre la separación de residuos, el consumo de energía</t>
  </si>
  <si>
    <t>Establecer o aumentar los incentivos financiaros a las empresas y a los ciudadnos que adopten mediadas para proteger el medio ambiente (p.ej. reducciones fiscales, subvenciones)</t>
  </si>
  <si>
    <t>Cultivos acuícolas</t>
  </si>
  <si>
    <t>mar1</t>
  </si>
  <si>
    <t>mar2</t>
  </si>
  <si>
    <t xml:space="preserve">mar1 - Porcentaje de personas que consideran que la contaminación marina es uno de los cuatro problemas ambientales más importantes, por sexo </t>
  </si>
  <si>
    <t>2021*</t>
  </si>
  <si>
    <t>sal7</t>
  </si>
  <si>
    <t>sal8</t>
  </si>
  <si>
    <t>De 100.001 a 450.000 habitantes</t>
  </si>
  <si>
    <t>Más de 450.000 habitantes</t>
  </si>
  <si>
    <t>Dimensión del municipio</t>
  </si>
  <si>
    <t>Exposición a TODAS LAS FUERZAS DE LA NATURALEZA (sumatorio de X30 a X39)</t>
  </si>
  <si>
    <t xml:space="preserve">cclim1 - Porcentaje de personas que consideran el cambio climático como el principal problema a nivel global vs. otros problemas, por sexo </t>
  </si>
  <si>
    <t xml:space="preserve">cclim2recode* - Porcentaje de personas en función del nivel de gravedad que atribuyen al problema del cambio climático en la actualidad, por sexo </t>
  </si>
  <si>
    <t xml:space="preserve">cclim3recode* - Porcentaje de personas según el grado de responsabilidad personal que creen tener para intentar reducir el cambio climático, por sexo </t>
  </si>
  <si>
    <t>gob9 - Porcentaje de personas que está de acuerdo en que las empresas deben pagar los costes de la limpieza de su contaminación, por sexo</t>
  </si>
  <si>
    <t xml:space="preserve">habs2 - Porcentaje de hogares con vehículo eléctrico, según la composición por sexo del hogar </t>
  </si>
  <si>
    <t>Solo tiene vehículo/s no ecológico/s</t>
  </si>
  <si>
    <t>Tiene algún VEHÍCULO ELÉCTRICO pero no híbrido</t>
  </si>
  <si>
    <t>Tiene algún vehículo híbrido pero no vehículo eléctrico</t>
  </si>
  <si>
    <t>Tiene algún VEHÍCULO ELÉCTRICO y algún vehículo híbrido</t>
  </si>
  <si>
    <t>Tiene algún vehículo ecológico TOTAL</t>
  </si>
  <si>
    <t xml:space="preserve">habs3 - Porcentaje de personas usuarias de la bicicleta, por sexo </t>
  </si>
  <si>
    <t>Muy importante</t>
  </si>
  <si>
    <t>De de forma regular utiliza alternativas ecológicas a su uso del coche particular, como caminar, montar en bicicleta, usar el transporte público o compartir coche</t>
  </si>
  <si>
    <t>Ha aislado mejor su vivienda para reducir su consumo de energía</t>
  </si>
  <si>
    <t>Ha cambiado su proveedor de energía habitual por otro que ofrece una mayor cantidad de energía proveniente de fuentes renovables que el anterior</t>
  </si>
  <si>
    <t>Ha instalado equipamiento en su hogar para controlar y reducir su consumo de energía (por ej. contador inteligente)</t>
  </si>
  <si>
    <t>Ha instalado placas solares en tu casa</t>
  </si>
  <si>
    <t>Cuando compra comida, tiene en cuenta la huella de carbono y, en ocasiones, adapta su compra en función de este factor</t>
  </si>
  <si>
    <t>Cuando planifica sus vacaciones u otros viajes de larga distancia, tiene en cuenta la huella de carbono de su transporte y , en ocasiones, adapta sus planes en función de este factor</t>
  </si>
  <si>
    <t>Compra y consume menos carne</t>
  </si>
  <si>
    <t>Compra y consume más alimentos ecológicos</t>
  </si>
  <si>
    <t>Intenta reducir sus residuos y regularmente los separa para reciclar</t>
  </si>
  <si>
    <t>Ha comprado un coche nuevo y su bajo consumo de combustible fue un factor importante a la hora de decidirse</t>
  </si>
  <si>
    <t>Intenta reducir su consumo de artículos desechables siempre que puede, por ejemplo, bolsas de plástico del supermercado, empaquetado excesivo</t>
  </si>
  <si>
    <t>2019-2020*</t>
  </si>
  <si>
    <t>Muy vinculadas</t>
  </si>
  <si>
    <t>Muy vinculados</t>
  </si>
  <si>
    <t>Vinculados</t>
  </si>
  <si>
    <t>Muy Vinculados</t>
  </si>
  <si>
    <t>energ5_recode</t>
  </si>
  <si>
    <t xml:space="preserve">form6 - Tasa de afiliación a la Seguridad Social de personas egresadas universitarias en tipos de ámbitos de estudios de grado y ciclo según vinculación a la transición ecológica y años transcurridos tras el egreso, por sexo </t>
  </si>
  <si>
    <t xml:space="preserve">form6 - Tasa de afiliación a la Seguridad Social de personas egresadas universitarias en tipos de ámbitos de estudios de máster según vinculación a la transición ecológica y años transcurridos tras el egreso, por sexo </t>
  </si>
  <si>
    <r>
      <rPr>
        <b/>
        <sz val="11"/>
        <color theme="1"/>
        <rFont val="Aptos Narrow"/>
        <family val="2"/>
        <scheme val="minor"/>
      </rPr>
      <t xml:space="preserve">*Nota 1: </t>
    </r>
    <r>
      <rPr>
        <sz val="11"/>
        <color theme="1"/>
        <rFont val="Aptos Narrow"/>
        <family val="2"/>
        <scheme val="minor"/>
      </rPr>
      <t>Recodificaciones del indicador cclim2.</t>
    </r>
  </si>
  <si>
    <r>
      <rPr>
        <b/>
        <sz val="11"/>
        <color theme="1"/>
        <rFont val="Aptos Narrow"/>
        <family val="2"/>
        <scheme val="minor"/>
      </rPr>
      <t>*Nota 1:</t>
    </r>
    <r>
      <rPr>
        <sz val="11"/>
        <color theme="1"/>
        <rFont val="Aptos Narrow"/>
        <family val="2"/>
        <scheme val="minor"/>
      </rPr>
      <t xml:space="preserve"> Recodificaciones del indicador cclim3.</t>
    </r>
  </si>
  <si>
    <r>
      <rPr>
        <b/>
        <sz val="11"/>
        <color theme="1"/>
        <rFont val="Aptos Narrow"/>
        <family val="2"/>
        <scheme val="minor"/>
      </rPr>
      <t xml:space="preserve">*Nota 3: </t>
    </r>
    <r>
      <rPr>
        <sz val="11"/>
        <color theme="1"/>
        <rFont val="Aptos Narrow"/>
        <family val="2"/>
        <scheme val="minor"/>
      </rPr>
      <t>Las celdas en rojo marcan los cruces con poca representatividad muestral (5 casos o menos).</t>
    </r>
  </si>
  <si>
    <r>
      <rPr>
        <b/>
        <sz val="11"/>
        <color theme="1"/>
        <rFont val="Aptos Narrow"/>
        <family val="2"/>
        <scheme val="minor"/>
      </rPr>
      <t xml:space="preserve">*Nota 2: </t>
    </r>
    <r>
      <rPr>
        <sz val="11"/>
        <color theme="1"/>
        <rFont val="Aptos Narrow"/>
        <family val="2"/>
        <scheme val="minor"/>
      </rPr>
      <t>Las celdas en rojo marcan los cruces con poca representatividad muestral (5 casos o menos).</t>
    </r>
  </si>
  <si>
    <r>
      <rPr>
        <b/>
        <sz val="11"/>
        <color theme="1"/>
        <rFont val="Aptos Narrow"/>
        <family val="2"/>
        <scheme val="minor"/>
      </rPr>
      <t xml:space="preserve">*Nota 1: </t>
    </r>
    <r>
      <rPr>
        <sz val="11"/>
        <color theme="1"/>
        <rFont val="Aptos Narrow"/>
        <family val="2"/>
        <scheme val="minor"/>
      </rPr>
      <t>Las celdas en rojo marcan los cruces con poca representatividad muestral (5 casos o menos).</t>
    </r>
  </si>
  <si>
    <r>
      <rPr>
        <b/>
        <sz val="11"/>
        <color theme="1"/>
        <rFont val="Aptos Narrow"/>
        <family val="2"/>
        <scheme val="minor"/>
      </rPr>
      <t xml:space="preserve">*Nota 2: </t>
    </r>
    <r>
      <rPr>
        <sz val="11"/>
        <color theme="1"/>
        <rFont val="Aptos Narrow"/>
        <family val="2"/>
        <scheme val="minor"/>
      </rPr>
      <t xml:space="preserve">Se muestran únicamente aquellas familias para las que la  información es representativa. (..) indica que, según la fuente, es un dato no disponible o con falta de representatividad.          </t>
    </r>
  </si>
  <si>
    <r>
      <rPr>
        <b/>
        <sz val="11"/>
        <color theme="1"/>
        <rFont val="Aptos Narrow"/>
        <family val="2"/>
        <scheme val="minor"/>
      </rPr>
      <t>*(p) Nota de la fuente:</t>
    </r>
    <r>
      <rPr>
        <sz val="11"/>
        <color theme="1"/>
        <rFont val="Aptos Narrow"/>
        <family val="2"/>
        <scheme val="minor"/>
      </rPr>
      <t xml:space="preserve"> datos provisionales, ajustados a la inserción en los 3 años  posteriores a la graduación para la cohorte 2019-2020 y en los 2 años  posteriores para la cohorte 2020-2021.</t>
    </r>
  </si>
  <si>
    <r>
      <rPr>
        <b/>
        <sz val="11"/>
        <color theme="1"/>
        <rFont val="Aptos Narrow"/>
        <family val="2"/>
        <scheme val="minor"/>
      </rPr>
      <t xml:space="preserve">*Nota 1: </t>
    </r>
    <r>
      <rPr>
        <sz val="11"/>
        <color theme="1"/>
        <rFont val="Aptos Narrow"/>
        <family val="2"/>
        <scheme val="minor"/>
      </rPr>
      <t>Todos los años el registro se efectúa a 1 de enero excepto en el 2020 que está a 1 de Julio.</t>
    </r>
  </si>
  <si>
    <r>
      <rPr>
        <b/>
        <sz val="11"/>
        <color theme="1"/>
        <rFont val="Aptos Narrow"/>
        <family val="2"/>
        <scheme val="minor"/>
      </rPr>
      <t>*Nota 2:</t>
    </r>
    <r>
      <rPr>
        <sz val="11"/>
        <color theme="1"/>
        <rFont val="Aptos Narrow"/>
        <family val="2"/>
        <scheme val="minor"/>
      </rPr>
      <t xml:space="preserve"> Están incluidos los datos del Ministerio y de los Organismos Autónomos adscritos a este.</t>
    </r>
  </si>
  <si>
    <t xml:space="preserve">1ª del 2015 en abril en Plasencia </t>
  </si>
  <si>
    <t xml:space="preserve">2ª del 2015 en noviembre Murcia </t>
  </si>
  <si>
    <t xml:space="preserve">1ª del 2019 en abril Cantabria </t>
  </si>
  <si>
    <t>2ª del 2019 en octubre Logroño</t>
  </si>
  <si>
    <t>1ª del 2020 abril Murcia (cancelada)</t>
  </si>
  <si>
    <t>Año 2021 plenaria virtual (cancelada)</t>
  </si>
  <si>
    <t xml:space="preserve">2ª del 2022 en noviembre  plenaria virtual </t>
  </si>
  <si>
    <t xml:space="preserve">1ª del 2023 en abril Murcia </t>
  </si>
  <si>
    <t xml:space="preserve">2ª del 2023 en noviembre Valencia </t>
  </si>
  <si>
    <r>
      <rPr>
        <b/>
        <sz val="11"/>
        <color theme="1"/>
        <rFont val="Aptos Narrow"/>
        <family val="2"/>
        <scheme val="minor"/>
      </rPr>
      <t xml:space="preserve">*Nota 1: </t>
    </r>
    <r>
      <rPr>
        <sz val="11"/>
        <color theme="1"/>
        <rFont val="Aptos Narrow"/>
        <family val="2"/>
        <scheme val="minor"/>
      </rPr>
      <t>Plenarias de la RAA:</t>
    </r>
  </si>
  <si>
    <t>Índice de concentración
(%)</t>
  </si>
  <si>
    <r>
      <rPr>
        <b/>
        <sz val="11"/>
        <color theme="1"/>
        <rFont val="Aptos Narrow"/>
        <family val="2"/>
        <scheme val="minor"/>
      </rPr>
      <t xml:space="preserve">*Nota 4: </t>
    </r>
    <r>
      <rPr>
        <sz val="11"/>
        <color theme="1"/>
        <rFont val="Aptos Narrow"/>
        <family val="2"/>
        <scheme val="minor"/>
      </rPr>
      <t>Las celdas en rojo marcan los cruces con poca representatividad muestral (5 casos o menos).</t>
    </r>
  </si>
  <si>
    <r>
      <rPr>
        <b/>
        <sz val="11"/>
        <color theme="1"/>
        <rFont val="Aptos Narrow"/>
        <family val="2"/>
        <scheme val="minor"/>
      </rPr>
      <t>*Nota 1:</t>
    </r>
    <r>
      <rPr>
        <sz val="11"/>
        <color theme="1"/>
        <rFont val="Aptos Narrow"/>
        <family val="2"/>
        <scheme val="minor"/>
      </rPr>
      <t xml:space="preserve"> NA= "Se desconoce".</t>
    </r>
  </si>
  <si>
    <r>
      <rPr>
        <b/>
        <sz val="11"/>
        <color theme="1"/>
        <rFont val="Aptos Narrow"/>
        <family val="2"/>
        <scheme val="minor"/>
      </rPr>
      <t>*Nota 2:</t>
    </r>
    <r>
      <rPr>
        <sz val="11"/>
        <color theme="1"/>
        <rFont val="Aptos Narrow"/>
        <family val="2"/>
        <scheme val="minor"/>
      </rPr>
      <t xml:space="preserve"> "Gasto resto" incluye todos los gastos, a excepción del Gasto en suministros.
</t>
    </r>
  </si>
  <si>
    <t>De forma regular utiliza alternativas ecológicas a su uso del coche particular, como caminar, montar en bicicleta, usar el transporte público o compartir coche</t>
  </si>
  <si>
    <t>• You have switched to an energy supplier which offers a greater share of energy from renewable sources than your previous one = Ha cambiado su proveedor de energía habitual por otro que ofrece una mayor cantidad de energía proveniente de fuentes renovables que el anterior</t>
  </si>
  <si>
    <r>
      <rPr>
        <b/>
        <sz val="11"/>
        <color theme="1"/>
        <rFont val="Aptos Narrow"/>
        <family val="2"/>
        <scheme val="minor"/>
      </rPr>
      <t xml:space="preserve">*Nota 1: </t>
    </r>
    <r>
      <rPr>
        <sz val="11"/>
        <color theme="1"/>
        <rFont val="Aptos Narrow"/>
        <family val="2"/>
        <scheme val="minor"/>
      </rPr>
      <t>La ECV del año 2016, 2019 y 2020 no proporciona datos sobre esta variable.</t>
    </r>
  </si>
  <si>
    <r>
      <rPr>
        <b/>
        <sz val="11"/>
        <color theme="1"/>
        <rFont val="Aptos Narrow"/>
        <family val="2"/>
        <scheme val="minor"/>
      </rPr>
      <t>*Nota 2:</t>
    </r>
    <r>
      <rPr>
        <sz val="11"/>
        <color theme="1"/>
        <rFont val="Aptos Narrow"/>
        <family val="2"/>
        <scheme val="minor"/>
      </rPr>
      <t xml:space="preserve"> Se ha omitido la categoría "No lo sabe".</t>
    </r>
  </si>
  <si>
    <r>
      <rPr>
        <b/>
        <sz val="11"/>
        <color theme="1"/>
        <rFont val="Aptos Narrow"/>
        <family val="2"/>
        <scheme val="minor"/>
      </rPr>
      <t>*Nota 1:</t>
    </r>
    <r>
      <rPr>
        <sz val="11"/>
        <color theme="1"/>
        <rFont val="Aptos Narrow"/>
        <family val="2"/>
        <scheme val="minor"/>
      </rPr>
      <t xml:space="preserve"> Recodificaciones del indicador energ5.</t>
    </r>
  </si>
  <si>
    <t>• Contaminación</t>
  </si>
  <si>
    <t>• Cambio climático</t>
  </si>
  <si>
    <t>• Degradación de los hábitats naturales</t>
  </si>
  <si>
    <t>• Inundaciones</t>
  </si>
  <si>
    <t>• Sequías</t>
  </si>
  <si>
    <t>• Escasez de agua</t>
  </si>
  <si>
    <t>• Crecimiento de algas</t>
  </si>
  <si>
    <t xml:space="preserve">• Consumo excesivo y desperdicio de agua </t>
  </si>
  <si>
    <r>
      <rPr>
        <b/>
        <sz val="11"/>
        <rFont val="Aptos Narrow"/>
        <family val="2"/>
        <scheme val="minor"/>
      </rPr>
      <t xml:space="preserve">*Nota 2: </t>
    </r>
    <r>
      <rPr>
        <sz val="11"/>
        <rFont val="Aptos Narrow"/>
        <family val="2"/>
        <scheme val="minor"/>
      </rPr>
      <t>Listado de los problemas relacionados con el agua:</t>
    </r>
  </si>
  <si>
    <t>Brecha de género
(diferencia H-M en puntos porcentuales)</t>
  </si>
  <si>
    <t>Brecha de género (diferencia entre Hogar solo H - Hogar solo M en puntos porcentuales)</t>
  </si>
  <si>
    <t>Muestra una recodificación del indicador cclim2. Se agregan las categorías de respuesta para simplificar el análisis.</t>
  </si>
  <si>
    <t>Muestra una recodificación del indicador cclim3. Se agregan las categorías de respuesta para simplificar el análisis.</t>
  </si>
  <si>
    <t>Muestra una recodificación del indicador energ5. Se agregan las categorías de respuesta para simplificar el análisis.</t>
  </si>
  <si>
    <t xml:space="preserve">Porcentaje de personas que consideran el cambio climático como el principal problema a nivel global vs. otros problemas, por sexo </t>
  </si>
  <si>
    <t xml:space="preserve">Porcentaje de personas en función del nivel de gravedad que atribuyen al problema del cambio climático en la actualidad, por sexo </t>
  </si>
  <si>
    <t>cclim3 - Porcentaje de personas según el grado de responsabilidad personal que creen tener para intentar reducir el cambio climático, por sexo</t>
  </si>
  <si>
    <t>Porcentaje de personas según el grado de responsabilidad personal que creen tener para intentar reducir el cambio climático, por sexo</t>
  </si>
  <si>
    <t>Porcentaje de personas que afirman haber tomado medidas para luchar contra el cambio climático en los últimos 6 meses, por sexo</t>
  </si>
  <si>
    <t>Porcentaje de personas en función del nivel en el que se consideran personalmente expuestas a amenazas y riesgos ambientales y climáticos, por sexo</t>
  </si>
  <si>
    <t>Número de personas empresarias y asalariadas en actividades verdes y resto de actividades económicas, por sexo</t>
  </si>
  <si>
    <t>gob1 - Número de personas miembros de las comisiones del Congreso de los Diputados más relacionadas con la transición ecológica, por sexo</t>
  </si>
  <si>
    <t>Número de personas miembros de las comisiones del Congreso de los Diputados más relacionadas con la transición ecológica, por sexo</t>
  </si>
  <si>
    <t>Número de personas miembros de las comisiones del Senado más relacionadas con la transición ecológica, por sexo</t>
  </si>
  <si>
    <t>gob3 - Número de efectivos del Ministerio para la Transición Ecológica y el Reto Demográfico (MITECO), por sexo</t>
  </si>
  <si>
    <t>Número de efectivos del Ministerio para la Transición Ecológica y el Reto Demográfico (MITECO), por sexo</t>
  </si>
  <si>
    <t>gob4 - Número de participantes en Plenarias de la Red de Autoridades Ambientales (RAA), por sexo</t>
  </si>
  <si>
    <t>Número de participantes en Plenarias de la Red de Autoridades Ambientales (RAA), por sexo</t>
  </si>
  <si>
    <t>gob5 - Número de personas miembros de los plenos de Conferencias Sectoriales más relacionadas con la Transición Ecológica (Energía y Medio Ambiente), por sexo</t>
  </si>
  <si>
    <t>Número de personas miembros de los plenos de Conferencias Sectoriales más relacionadas con la Transición Ecológica (Energía y Medio Ambiente), por sexo</t>
  </si>
  <si>
    <t>Número de personas al frente de alcaldías, por sexo</t>
  </si>
  <si>
    <t>Número de personas coordinadoras de los proyectos LIFE España, por sexo</t>
  </si>
  <si>
    <t>Porcentaje de personas que está de acuerdo en que las autoridades públicas deben pagar los costes de la limpieza de la contaminación, por sexo*</t>
  </si>
  <si>
    <t>Porcentaje de personas que creen que las siguientes acciones son la forma más efectiva para resolver problemas ambientales, por sexo</t>
  </si>
  <si>
    <t>Porcentaje de personas que está de acuerdo en que las empresas deben pagar los costes de la limpieza de su contaminación, por sexo*</t>
  </si>
  <si>
    <t>Porcentaje de personas que creen que la financiación para la transición a una economía verde es insuficiente, por sexo*</t>
  </si>
  <si>
    <t>Porcentaje de personas de 16 años o más según el principal medio de transporte que declaran utilizar en el desplazamiento al lugar de trabajo/estudio, por sexo</t>
  </si>
  <si>
    <t>Porcentaje de hogares con vehículo eléctrico, según la composición por sexo del hogar</t>
  </si>
  <si>
    <t>Porcentaje de personas usuarias de la bicicleta, por sexo</t>
  </si>
  <si>
    <t>habs4 - Número de personas fallecidas, heridas hospitalizadas y heridas no hospitalizadas víctimas de siniestralidad ciclista en vías interurbanas y urbanas, por sexo</t>
  </si>
  <si>
    <t>Número de personas fallecidas, heridas hospitalizadas y heridas no hospitalizadas víctimas de siniestralidad ciclista en vías interurbanas y urbanas, por sexo</t>
  </si>
  <si>
    <t>Gasto medio anual de los hogares en Economía Circular según tipo de gasto y sexo de la persona sustentadora principal</t>
  </si>
  <si>
    <t>habs7 - Gasto medio anual de los hogares en suministros de la vivienda principal según tipo de gasto y sexo de la persona sustentadora principal, por sexo</t>
  </si>
  <si>
    <t>Gasto medio anual de los hogares en suministros de la vivienda principal según tipo de gasto y sexo de la persona sustentadora principal, por sexo</t>
  </si>
  <si>
    <t>habs8 - Porcentaje de personas que afirman realizar determinadas acciones para combatir el cambio climático, por sexo</t>
  </si>
  <si>
    <t>Porcentaje de personas que afirman realizar determinadas acciones para combatir el cambio climático, por sexo</t>
  </si>
  <si>
    <t>sal1 - Porcentaje de personas que creen que los problemas ambientales tienen efecto directo en su salud y vida diaria, por sexo</t>
  </si>
  <si>
    <t>Porcentaje de personas que creen que los problemas ambientales tienen efecto directo en su salud y vida diaria, por sexo</t>
  </si>
  <si>
    <t>sal2 - Porcentaje de hogares que afirman sufrir contaminación y otros problemas ambientales, por sexo de la persona de referencia del hogar</t>
  </si>
  <si>
    <t>Porcentaje de hogares que afirman sufrir contaminación y otros problemas ambientales, por sexo de la persona de referencia del hogar</t>
  </si>
  <si>
    <t>sal3 - Porcentaje de hogares que afirman sufrir problemas de ruidos producidos por el vecindario o del exterior, por sexo de la persona de referencia del hogar</t>
  </si>
  <si>
    <t>Porcentaje de hogares que afirman sufrir problemas de ruidos producidos por el vecindario o del exterior, por sexo de la persona de referencia del hogar</t>
  </si>
  <si>
    <t>sal4 - Número de muertes por exposición a fuerzas de la naturaleza, por sexo</t>
  </si>
  <si>
    <t>Número de muertes por exposición a fuerzas de la naturaleza, por sexo</t>
  </si>
  <si>
    <t>sal5 - Número de muertes atribuibles al exceso o defecto de temperatura, por sexo</t>
  </si>
  <si>
    <t>Número de muertes atribuibles al exceso o defecto de temperatura, por sexo</t>
  </si>
  <si>
    <t>sal6 - Porcentaje de personas que consideran muy graves determinados problemas de salud humana en España como consecuencia de la contaminación atmosférica, por sexo</t>
  </si>
  <si>
    <t>Porcentaje de personas que consideran muy graves determinados problemas de salud humana en España como consecuencia de la contaminación atmosférica, por sexo</t>
  </si>
  <si>
    <t>sal7 - Porcentaje de personas que indican que les preocupa el efecto que tienen en su salud las sustancias químicas presentes en productos de uso cotidiano, por sexo</t>
  </si>
  <si>
    <t>Porcentaje de personas que indican que les preocupa el efecto que tienen en su salud las sustancias químicas presentes en productos de uso cotidiano, por sexo</t>
  </si>
  <si>
    <t>sal8 - Porcentaje de personas que indican que les preocupa el efecto en el medio ambiente de las sustancias químicas presentes en productos de uso cotidiano, por sexo</t>
  </si>
  <si>
    <t>Porcentaje de personas que indican que les preocupa el efecto en el medio ambiente de las sustancias químicas presentes en productos de uso cotidiano, por sexo</t>
  </si>
  <si>
    <t>Porcentaje de hogares según la fuente principal de energía indicada respecto a la calefacción de la vivienda, por sexo de la persona de referencia</t>
  </si>
  <si>
    <t>biod1 - Porcentaje de personas que afirman estar muy de acuerdo con la importancia de distintas razones para frenar la pérdida de biodiversidad, por sexo</t>
  </si>
  <si>
    <t>Porcentaje de personas que afirman estar muy de acuerdo con la importancia de distintas razones para frenar la pérdida de biodiversidad, por sexo</t>
  </si>
  <si>
    <t>biod2 - Porcentaje de personas que consideran que la biodiversidad está muy amenazada por determinados problemas, por sexo</t>
  </si>
  <si>
    <t>Porcentaje de personas que consideran que la biodiversidad está muy amenazada por determinados problemas, por sexo</t>
  </si>
  <si>
    <t>biod3 - Porcentaje de personas en función del nivel de gravedad que atribuyen a la acidificación y eutrofización en España provocadas por la contaminación atmosférica, por sexo</t>
  </si>
  <si>
    <t>Porcentaje de personas en función del nivel de gravedad que atribuyen a la acidificación y eutrofización en España provocadas por la contaminación atmosférica, por sexo</t>
  </si>
  <si>
    <t xml:space="preserve">Porcentaje de personas que consideran que la contaminación marina es uno de los cuatro problemas ambientales más importantes, por sexo </t>
  </si>
  <si>
    <t>Fuente: Elaboración propia a partir de INE, Encuesta de Características Esenciales de la Población y las Viviendas (ECEPOV)</t>
  </si>
  <si>
    <t>Fuente: Elaboración propia a partir de INE, ECEPOV</t>
  </si>
  <si>
    <t>Persona adulta sola con menores dependientes que conviven en el hogar</t>
  </si>
  <si>
    <t>Fórmula</t>
  </si>
  <si>
    <t>Unidad de medida*</t>
  </si>
  <si>
    <t>Definición e interpretación</t>
  </si>
  <si>
    <t>%</t>
  </si>
  <si>
    <t>Cuando el indicador se basa en datos de encuesta</t>
  </si>
  <si>
    <t>Brecha de género</t>
  </si>
  <si>
    <t>(%H-%M)</t>
  </si>
  <si>
    <t>Puntos porcentuales (p.p.)</t>
  </si>
  <si>
    <t>Resultado de restar al índice de distribución o concentración de los hombres el análogo de las mujeres. Varía entre -100 y +100 p.p., siendo 0 el escenario de máxima igualdad y el valor ±100 el escenario de máxima desigualdad. Como la brecha se calcula hombres menos mujeres, si la diferencia resultante tiene un signo positivo indica una desigualdad a favor de los hombres (H&gt;M), mientras que si es negativa la desigualdad es a favor de las mujeres (M&gt;H). Además, solo cuando la brecha se refiere al índice de distribución, un rango entre ±20 p.p. se considera dentro del equilibrio (porque es el resultado de restar 40% menos 60% o viceversa, que son los valores arriba mencionados como criterio de equilibrio en índices de distribución).</t>
  </si>
  <si>
    <t>Cuando el indicador permite calcular el índice de distribución y/o índice de concentración</t>
  </si>
  <si>
    <t>(H-M)</t>
  </si>
  <si>
    <t>€</t>
  </si>
  <si>
    <t>Cuando el indicador se mide en euros (€), como es el caso de la base media de cotización a la Seguridad Social (indicadores emp3, emp4 y emp5) y del gasto medio anual del hogar (indicadores habs6 y habs7)</t>
  </si>
  <si>
    <t>(H-M)/H*100</t>
  </si>
  <si>
    <t>Porcentaje de personas que consideran los siguientes problemas como amenazas principales relacionadas con el agua, por sexo*</t>
  </si>
  <si>
    <t>Porcentaje de personas que se sienten informadas sobre los problemas relacionados con el agua, como la contaminación, las inundaciones, las sequías o el uso ineficiente del agua en España, por sexo*</t>
  </si>
  <si>
    <t>agua1- Porcentaje de personas que consideran los siguientes problemas como amenazas principales relacionadas con el agua, por sexo</t>
  </si>
  <si>
    <t>agua2- Porcentaje de personas que se sienten informadas sobre los problemas relacionados con el agua, como la contaminación, las inundaciones, las sequías o el uso ineficiente del agua en España, por sexo</t>
  </si>
  <si>
    <t>Cuando el indicador se basa en datos administrativos [2]</t>
  </si>
  <si>
    <t>Cuando compra un electrodoméstico nuevo para el hogar (como, por ejemplo, una lavadora, frigorífico o televisor), un factor importante en su decisión es el consumo más bajo de energía</t>
  </si>
  <si>
    <t>Ha instalado placas solares en su casa</t>
  </si>
  <si>
    <t>emp2 - Base de cotización media de las personas afiliadas al Régimen General de la Seguridad Social en actividades verdes y resto de actividades económicas, por sexo</t>
  </si>
  <si>
    <t>&gt;84</t>
  </si>
  <si>
    <t>Gasto en RMP</t>
  </si>
  <si>
    <r>
      <rPr>
        <b/>
        <sz val="11"/>
        <color theme="1"/>
        <rFont val="Aptos Narrow"/>
        <family val="2"/>
        <scheme val="minor"/>
      </rPr>
      <t xml:space="preserve">*Nota 2: </t>
    </r>
    <r>
      <rPr>
        <sz val="11"/>
        <color theme="1"/>
        <rFont val="Aptos Narrow"/>
        <family val="2"/>
        <scheme val="minor"/>
      </rPr>
      <t>"Gasto resto" incluye todos los gastos, a excepción del Gasto en RMP.</t>
    </r>
  </si>
  <si>
    <t>0314 Reparación, limpieza y alquiler de prenda de vestir</t>
  </si>
  <si>
    <t>0322 Reparación , alquiler de calzado y otros servicios relacionados</t>
  </si>
  <si>
    <t>0432 Servicios de mantenimiento y reparaciones corrientes de la vivienda</t>
  </si>
  <si>
    <t xml:space="preserve">0721 Compra de piezas de repuesto y accesorios de vehículos personales </t>
  </si>
  <si>
    <t>0723 Mantenimiento y reparaciones de vehículos personales en talleres</t>
  </si>
  <si>
    <t>0915 Reparación de equipos audiovisuales, fotográficos y de procesamiento de la información</t>
  </si>
  <si>
    <t>0923 Mantenimiento y reparación de otros bienes duraderos para el ocio y la cultura</t>
  </si>
  <si>
    <t>04523 Gas licuado (butano, propano, etc.) (vivienda principal)</t>
  </si>
  <si>
    <t>Afiliaciones a 1 año</t>
  </si>
  <si>
    <t>N egresos</t>
  </si>
  <si>
    <t>N Egresos</t>
  </si>
  <si>
    <t>Afiliaciones a 2 años</t>
  </si>
  <si>
    <t>Afiliaciones a 3 años</t>
  </si>
  <si>
    <t>Afiliaciones a 4 años</t>
  </si>
  <si>
    <t>N Egreos</t>
  </si>
  <si>
    <t>N Egersos</t>
  </si>
  <si>
    <t>Afiliaciones  Previas a la graduación</t>
  </si>
  <si>
    <t>Afiliaciones a Primer año</t>
  </si>
  <si>
    <t>Afiliaciones a Segundo año</t>
  </si>
  <si>
    <t>Afiliaciones a Tercer año</t>
  </si>
  <si>
    <t>Afiliaciones aTercer año</t>
  </si>
  <si>
    <t>Afiliaciones aPrimer año</t>
  </si>
  <si>
    <t>Afiliaciones  Tercer año</t>
  </si>
  <si>
    <t>Afiliaciones a Cuarto año</t>
  </si>
  <si>
    <t>Afiliaciones Previas a la graduación</t>
  </si>
  <si>
    <t>Ámbito de actividad verde</t>
  </si>
  <si>
    <t>MUJERES Y HOMBRES EN MITECO</t>
  </si>
  <si>
    <t>MUJERES Y HOMBRES EN MITECO, POR TIPO DE VINCULACIÓN JURÍDICA</t>
  </si>
  <si>
    <t>Indice de concentración (%)</t>
  </si>
  <si>
    <t>MUJERES Y HOMBRES EN ESPAÑA, POR FRECUENCIA DE USO DE LA BICICLETA</t>
  </si>
  <si>
    <t>Fuente: Elaboración propia a partir de INE, EPA (2T)</t>
  </si>
  <si>
    <t>Fuente: Elaboración propia a partir de datos de la TGSS</t>
  </si>
  <si>
    <t xml:space="preserve">Fuentes: Elaboración propia a partir de datos del Congreso de los Diputados </t>
  </si>
  <si>
    <t>Fuentes: Elaboración propia a partir de datos del Senado</t>
  </si>
  <si>
    <t>Fuente: elaboración propia a partir del Instituto de las Mujeres (Ministerio de Igualdad), Mujeres en Cifras</t>
  </si>
  <si>
    <t>Fuente:Elaboración propia a partir de Red de Ciudades por la Bicicleta (RedBici), Barómetro de la bicicleta</t>
  </si>
  <si>
    <t>Fuente: Elaboración propia a partir de Dirección General de Tráfico, Siniestralidad en ciclistas (datos consolidados 2013-2022)</t>
  </si>
  <si>
    <t>Fuente:Elaboración propia a partir de INE, Encuesta de Presupuestos Familiares (EPF)</t>
  </si>
  <si>
    <t>Fuente: elaboración propia a partir de INE, Encuesta de Condiciones de Vida (ECV)</t>
  </si>
  <si>
    <t>Fuente:Elaboración propia a partir de INE, Estadística de Defunciones según la Causa de Muerte</t>
  </si>
  <si>
    <t>En la vivienda o en una institución residencial (.0 y .1)</t>
  </si>
  <si>
    <t>Lugar distinto a la vivienda o institución residencia (.2-.8)</t>
  </si>
  <si>
    <t>• En la vivienda o en una institución residencial (.0 y .1)</t>
  </si>
  <si>
    <t>Fuente: elaboración propia a partir de INE, ECV (Módulo de Eficiencia Energética)</t>
  </si>
  <si>
    <t>Fuente:Elaboración propia a partir de datos de la TGSS</t>
  </si>
  <si>
    <t>&gt; Solo aplicable a causa de la muerte = X30 y año 2022 (único cuyo número de casos permite este análisis)</t>
  </si>
  <si>
    <t>Unidad de medida: Personas</t>
  </si>
  <si>
    <t>Unidad de medida: Euros por persona</t>
  </si>
  <si>
    <t>Unidad de medida: Hogares</t>
  </si>
  <si>
    <t>Unidad de medida: Euros por hogares</t>
  </si>
  <si>
    <t>Alemania</t>
  </si>
  <si>
    <t>Austria</t>
  </si>
  <si>
    <t>Curso</t>
  </si>
  <si>
    <t>10= Es un problema extremadamente grave</t>
  </si>
  <si>
    <t>1= No es un problema  grave en absoluto</t>
  </si>
  <si>
    <t>n</t>
  </si>
  <si>
    <t xml:space="preserve">  </t>
  </si>
  <si>
    <r>
      <rPr>
        <b/>
        <sz val="11"/>
        <color theme="1"/>
        <rFont val="Aptos Narrow"/>
        <family val="2"/>
        <scheme val="minor"/>
      </rPr>
      <t>*Nota 2:</t>
    </r>
    <r>
      <rPr>
        <sz val="11"/>
        <color theme="1"/>
        <rFont val="Aptos Narrow"/>
        <family val="2"/>
        <scheme val="minor"/>
      </rPr>
      <t xml:space="preserve"> Para el año 2023 no están accesibles los microdatos ni el volumen de datos tabulados según variables sociodemográficas con referencia a España.</t>
    </r>
  </si>
  <si>
    <r>
      <rPr>
        <b/>
        <sz val="11"/>
        <color theme="1"/>
        <rFont val="Aptos Narrow"/>
        <family val="2"/>
        <scheme val="minor"/>
      </rPr>
      <t>*Nota 2</t>
    </r>
    <r>
      <rPr>
        <sz val="11"/>
        <color theme="1"/>
        <rFont val="Aptos Narrow"/>
        <family val="2"/>
        <scheme val="minor"/>
      </rPr>
      <t>: Para el año 2024 no están accesibles los microdatos ni el volumen de datos tabulados según variables sociodemográficas con referencia a España.</t>
    </r>
  </si>
  <si>
    <r>
      <rPr>
        <b/>
        <sz val="11"/>
        <color rgb="FF000000"/>
        <rFont val="Aptos Narrow"/>
        <family val="2"/>
        <scheme val="minor"/>
      </rPr>
      <t xml:space="preserve">*Nota 1: </t>
    </r>
    <r>
      <rPr>
        <sz val="11"/>
        <color rgb="FF000000"/>
        <rFont val="Aptos Narrow"/>
        <family val="2"/>
        <scheme val="minor"/>
      </rPr>
      <t>El Total representa la base de cotización media de todas las personas afiliadas en la categoría, es decir, un promedio de la base de cotización de todas ellas independientemente de que sean mujeres u hombres.</t>
    </r>
  </si>
  <si>
    <r>
      <rPr>
        <b/>
        <sz val="11"/>
        <color rgb="FF000000"/>
        <rFont val="Aptos Narrow"/>
        <family val="2"/>
        <scheme val="minor"/>
      </rPr>
      <t xml:space="preserve">*Nota 1: </t>
    </r>
    <r>
      <rPr>
        <sz val="11"/>
        <color rgb="FF000000"/>
        <rFont val="Aptos Narrow"/>
        <family val="2"/>
        <scheme val="minor"/>
      </rPr>
      <t xml:space="preserve"> El Total representa la base de cotización media de todas las personas afiliadas en la categoría, es decir, un promedio de la base de cotización de todas ellas independientemente de que sean mujeres u hombres.</t>
    </r>
  </si>
  <si>
    <r>
      <rPr>
        <b/>
        <sz val="11"/>
        <color theme="1"/>
        <rFont val="Aptos Narrow"/>
        <family val="2"/>
        <scheme val="minor"/>
      </rPr>
      <t xml:space="preserve">*Nota 2: </t>
    </r>
    <r>
      <rPr>
        <sz val="11"/>
        <color theme="1"/>
        <rFont val="Aptos Narrow"/>
        <family val="2"/>
        <scheme val="minor"/>
      </rPr>
      <t xml:space="preserve"> El Total representa la base de cotización media de todas las personas afiliadas en la categoría, es decir, un promedio de la base de cotización de todas ellas independientemente de que sean mujeres u hombres.</t>
    </r>
  </si>
  <si>
    <r>
      <rPr>
        <b/>
        <sz val="11"/>
        <color theme="1"/>
        <rFont val="Aptos Narrow"/>
        <family val="2"/>
        <scheme val="minor"/>
      </rPr>
      <t xml:space="preserve">*Nota 1: </t>
    </r>
    <r>
      <rPr>
        <sz val="11"/>
        <color theme="1"/>
        <rFont val="Aptos Narrow"/>
        <family val="2"/>
        <scheme val="minor"/>
      </rPr>
      <t>En el curso 2015-2016 no hay datos accesibles desagregados por CCAA.</t>
    </r>
  </si>
  <si>
    <r>
      <rPr>
        <b/>
        <sz val="11"/>
        <color theme="1"/>
        <rFont val="Aptos Narrow"/>
        <family val="2"/>
        <scheme val="minor"/>
      </rPr>
      <t xml:space="preserve">*Nota 1: </t>
    </r>
    <r>
      <rPr>
        <sz val="11"/>
        <color theme="1"/>
        <rFont val="Aptos Narrow"/>
        <family val="2"/>
        <scheme val="minor"/>
      </rPr>
      <t>En la base de datos Mujeres en Cifras no está accesible el año 2020 respecto a los datos de Alcaldías.</t>
    </r>
  </si>
  <si>
    <t>Diferencia expresada en proporción entre las bases de cotización a la Seguridad Social o los gastos de hombres menos las bases de cotización a la Seguridad Social o los gastos de las mujeres. Es el resultado de calcular qué porcentaje representa esa diferencia absoluta entre mujeres y hombres respecto a las bases de cotización a la Seguridad Social o a los gastos de los hombres. Se interpreta del mismo modo que la brecha de género absoluta, pero en este caso el valor es un porcentaje.</t>
  </si>
  <si>
    <t xml:space="preserve">
</t>
  </si>
  <si>
    <r>
      <t>Mujeres: M</t>
    </r>
    <r>
      <rPr>
        <vertAlign val="subscript"/>
        <sz val="14"/>
        <color theme="1"/>
        <rFont val="Aptos Narrow"/>
        <family val="2"/>
        <scheme val="minor"/>
      </rPr>
      <t>C</t>
    </r>
    <r>
      <rPr>
        <sz val="14"/>
        <color theme="1"/>
        <rFont val="Aptos Narrow"/>
        <family val="2"/>
        <scheme val="minor"/>
      </rPr>
      <t>/(M</t>
    </r>
    <r>
      <rPr>
        <vertAlign val="subscript"/>
        <sz val="14"/>
        <color theme="1"/>
        <rFont val="Aptos Narrow"/>
        <family val="2"/>
        <scheme val="minor"/>
      </rPr>
      <t>C</t>
    </r>
    <r>
      <rPr>
        <sz val="14"/>
        <color theme="1"/>
        <rFont val="Aptos Narrow"/>
        <family val="2"/>
        <scheme val="minor"/>
      </rPr>
      <t>+H</t>
    </r>
    <r>
      <rPr>
        <vertAlign val="subscript"/>
        <sz val="14"/>
        <color theme="1"/>
        <rFont val="Aptos Narrow"/>
        <family val="2"/>
        <scheme val="minor"/>
      </rPr>
      <t>C</t>
    </r>
    <r>
      <rPr>
        <sz val="14"/>
        <color theme="1"/>
        <rFont val="Aptos Narrow"/>
        <family val="2"/>
        <scheme val="minor"/>
      </rPr>
      <t>)*100
Hombres: H</t>
    </r>
    <r>
      <rPr>
        <vertAlign val="subscript"/>
        <sz val="14"/>
        <color theme="1"/>
        <rFont val="Aptos Narrow"/>
        <family val="2"/>
        <scheme val="minor"/>
      </rPr>
      <t>C</t>
    </r>
    <r>
      <rPr>
        <sz val="14"/>
        <color theme="1"/>
        <rFont val="Aptos Narrow"/>
        <family val="2"/>
        <scheme val="minor"/>
      </rPr>
      <t>/(M</t>
    </r>
    <r>
      <rPr>
        <vertAlign val="subscript"/>
        <sz val="14"/>
        <color theme="1"/>
        <rFont val="Aptos Narrow"/>
        <family val="2"/>
        <scheme val="minor"/>
      </rPr>
      <t>C</t>
    </r>
    <r>
      <rPr>
        <sz val="14"/>
        <color theme="1"/>
        <rFont val="Aptos Narrow"/>
        <family val="2"/>
        <scheme val="minor"/>
      </rPr>
      <t>+H</t>
    </r>
    <r>
      <rPr>
        <vertAlign val="subscript"/>
        <sz val="14"/>
        <color theme="1"/>
        <rFont val="Aptos Narrow"/>
        <family val="2"/>
        <scheme val="minor"/>
      </rPr>
      <t>C</t>
    </r>
    <r>
      <rPr>
        <sz val="14"/>
        <color theme="1"/>
        <rFont val="Aptos Narrow"/>
        <family val="2"/>
        <scheme val="minor"/>
      </rPr>
      <t>)*100</t>
    </r>
  </si>
  <si>
    <r>
      <t>Mujeres: M</t>
    </r>
    <r>
      <rPr>
        <vertAlign val="subscript"/>
        <sz val="14"/>
        <color theme="1"/>
        <rFont val="Aptos Narrow"/>
        <family val="2"/>
        <scheme val="minor"/>
      </rPr>
      <t>C</t>
    </r>
    <r>
      <rPr>
        <sz val="14"/>
        <color theme="1"/>
        <rFont val="Aptos Narrow"/>
        <family val="2"/>
        <scheme val="minor"/>
      </rPr>
      <t>/M</t>
    </r>
    <r>
      <rPr>
        <vertAlign val="subscript"/>
        <sz val="14"/>
        <color theme="1"/>
        <rFont val="Aptos Narrow"/>
        <family val="2"/>
        <scheme val="minor"/>
      </rPr>
      <t>T</t>
    </r>
    <r>
      <rPr>
        <sz val="14"/>
        <color theme="1"/>
        <rFont val="Aptos Narrow"/>
        <family val="2"/>
        <scheme val="minor"/>
      </rPr>
      <t>*100
Hombres: H</t>
    </r>
    <r>
      <rPr>
        <vertAlign val="subscript"/>
        <sz val="14"/>
        <color theme="1"/>
        <rFont val="Aptos Narrow"/>
        <family val="2"/>
        <scheme val="minor"/>
      </rPr>
      <t>C</t>
    </r>
    <r>
      <rPr>
        <sz val="14"/>
        <color theme="1"/>
        <rFont val="Aptos Narrow"/>
        <family val="2"/>
        <scheme val="minor"/>
      </rPr>
      <t>/H</t>
    </r>
    <r>
      <rPr>
        <vertAlign val="subscript"/>
        <sz val="14"/>
        <color theme="1"/>
        <rFont val="Aptos Narrow"/>
        <family val="2"/>
        <scheme val="minor"/>
      </rPr>
      <t>T</t>
    </r>
    <r>
      <rPr>
        <sz val="14"/>
        <color theme="1"/>
        <rFont val="Aptos Narrow"/>
        <family val="2"/>
        <scheme val="minor"/>
      </rPr>
      <t>*100</t>
    </r>
  </si>
  <si>
    <r>
      <t xml:space="preserve">Índice de </t>
    </r>
    <r>
      <rPr>
        <b/>
        <sz val="12"/>
        <color theme="1"/>
        <rFont val="Aptos Narrow"/>
        <family val="2"/>
        <scheme val="minor"/>
      </rPr>
      <t>distribución</t>
    </r>
  </si>
  <si>
    <r>
      <t xml:space="preserve">Índice de </t>
    </r>
    <r>
      <rPr>
        <b/>
        <sz val="12"/>
        <color theme="1"/>
        <rFont val="Aptos Narrow"/>
        <family val="2"/>
        <scheme val="minor"/>
      </rPr>
      <t>concentración</t>
    </r>
  </si>
  <si>
    <r>
      <t xml:space="preserve">Brecha de género </t>
    </r>
    <r>
      <rPr>
        <b/>
        <i/>
        <sz val="12"/>
        <color theme="1"/>
        <rFont val="Aptos Narrow"/>
        <family val="2"/>
        <scheme val="minor"/>
      </rPr>
      <t>absoluta</t>
    </r>
  </si>
  <si>
    <r>
      <t xml:space="preserve">Brecha de género </t>
    </r>
    <r>
      <rPr>
        <b/>
        <i/>
        <sz val="12"/>
        <color theme="1"/>
        <rFont val="Aptos Narrow"/>
        <family val="2"/>
        <scheme val="minor"/>
      </rPr>
      <t>relativa</t>
    </r>
  </si>
  <si>
    <r>
      <rPr>
        <b/>
        <sz val="11"/>
        <color theme="1"/>
        <rFont val="Aptos Narrow"/>
        <family val="2"/>
        <scheme val="minor"/>
      </rPr>
      <t xml:space="preserve">*Nota 1: </t>
    </r>
    <r>
      <rPr>
        <sz val="11"/>
        <color theme="1"/>
        <rFont val="Aptos Narrow"/>
        <family val="2"/>
        <scheme val="minor"/>
      </rPr>
      <t>Esta tabla se presentan los datos relativos a la base de cotización media de personas afiliadas a todos los regímenes de la Seguridad Social (RG,RETA y RETM). Por tanto se agregan aquí los indicadores emp2,emp3 y emp4.</t>
    </r>
  </si>
  <si>
    <t xml:space="preserve">Brecha de género
</t>
  </si>
  <si>
    <t xml:space="preserve">Brecha de género </t>
  </si>
  <si>
    <t>*Nota 1: Esta pregunta solo está en la encuesta de 2024 y para este año no están accesibles los microdatos ni el volumen de datos tabulados según variables sociodemográficas con referencia a España.</t>
  </si>
  <si>
    <r>
      <rPr>
        <b/>
        <sz val="11"/>
        <rFont val="Aptos Narrow"/>
        <family val="2"/>
        <scheme val="minor"/>
      </rPr>
      <t>*Nota 1:</t>
    </r>
    <r>
      <rPr>
        <sz val="11"/>
        <rFont val="Aptos Narrow"/>
        <family val="2"/>
        <scheme val="minor"/>
      </rPr>
      <t xml:space="preserve"> Esta pregunta solo está en la encuesta de 2024 y para este año no están accesibles los microdatos ni el volumen de datos tabulados según variables sociodemográficas con referencia a España.</t>
    </r>
  </si>
  <si>
    <t>* No contiene datos, ya que todavía no están accesibles los datos originales a partir de los cuales elaborar el indicador.</t>
  </si>
  <si>
    <r>
      <t xml:space="preserve">*Nota 1: </t>
    </r>
    <r>
      <rPr>
        <sz val="11"/>
        <rFont val="Aptos Narrow"/>
        <family val="2"/>
        <scheme val="minor"/>
      </rPr>
      <t>Esta pregunta solo está en la encuesta de 2024 y para este año no están accesibles los microdatos ni el volumen de datos tabulados según variables sociodemográficas con referencia a España.</t>
    </r>
  </si>
  <si>
    <t>Tipo de índice o brecha</t>
  </si>
  <si>
    <t>Diferencia expresada en euros entre las bases de cotización a la Seguridad Social (o los gastos) de los hombres menos las bases de cotización a la Seguridad Social (o los gastos) de las mujeres. Si la cifra es positiva indica que la base de cotización o el gasto de los hombres es mayor al de las mujeres. Si la cifra es negativa indica que la base de cotización o gasto de los hombres es menor al de las mujeres.</t>
  </si>
  <si>
    <r>
      <t>Porcentaje de mujeres (o de hombres) en una categoría (M</t>
    </r>
    <r>
      <rPr>
        <vertAlign val="subscript"/>
        <sz val="12"/>
        <color theme="1"/>
        <rFont val="Aptos Narrow"/>
        <family val="2"/>
        <scheme val="minor"/>
      </rPr>
      <t>C</t>
    </r>
    <r>
      <rPr>
        <sz val="12"/>
        <color theme="1"/>
        <rFont val="Aptos Narrow"/>
        <family val="2"/>
        <scheme val="minor"/>
      </rPr>
      <t xml:space="preserve"> o H</t>
    </r>
    <r>
      <rPr>
        <vertAlign val="subscript"/>
        <sz val="12"/>
        <color theme="1"/>
        <rFont val="Aptos Narrow"/>
        <family val="2"/>
        <scheme val="minor"/>
      </rPr>
      <t>C</t>
    </r>
    <r>
      <rPr>
        <sz val="12"/>
        <color theme="1"/>
        <rFont val="Aptos Narrow"/>
        <family val="2"/>
        <scheme val="minor"/>
      </rPr>
      <t>) sobre el total de personas en esa categoría (M</t>
    </r>
    <r>
      <rPr>
        <vertAlign val="subscript"/>
        <sz val="12"/>
        <color theme="1"/>
        <rFont val="Aptos Narrow"/>
        <family val="2"/>
        <scheme val="minor"/>
      </rPr>
      <t>C</t>
    </r>
    <r>
      <rPr>
        <sz val="12"/>
        <color theme="1"/>
        <rFont val="Aptos Narrow"/>
        <family val="2"/>
        <scheme val="minor"/>
      </rPr>
      <t xml:space="preserve"> + H</t>
    </r>
    <r>
      <rPr>
        <vertAlign val="subscript"/>
        <sz val="12"/>
        <color theme="1"/>
        <rFont val="Aptos Narrow"/>
        <family val="2"/>
        <scheme val="minor"/>
      </rPr>
      <t>C</t>
    </r>
    <r>
      <rPr>
        <sz val="12"/>
        <color theme="1"/>
        <rFont val="Aptos Narrow"/>
        <family val="2"/>
        <scheme val="minor"/>
      </rPr>
      <t>). La suma de este índice de distribución de mujeres y del de hombres en una misma categoría es 100%, por ello, con frecuencia, es suficiente con presentar solo uno de esos dos índices, normalmente el de mujeres, sabiendo que el análogo de hombres es el porcentaje restante hasta el 100%. No obstante, por efecto del redondeo de los decimales la suma a veces puede resultar 100,1%. El resultado de 50% representa el escenario de máxima igualdad, es decir, la misma presencia de mujeres que de hombres, también conocida como plena paridad. Entre el 40-60% se sitúa el rango de equilibrio de género [1] . Los valores fuera del rango 40-60% muestran infrarrepresentación de un sexo y sobrerrepresentación del otro.</t>
    </r>
  </si>
  <si>
    <r>
      <t>Porcentaje de mujeres de una categoría (M</t>
    </r>
    <r>
      <rPr>
        <vertAlign val="subscript"/>
        <sz val="12"/>
        <color theme="1"/>
        <rFont val="Aptos Narrow"/>
        <family val="2"/>
        <scheme val="minor"/>
      </rPr>
      <t>C</t>
    </r>
    <r>
      <rPr>
        <sz val="12"/>
        <color theme="1"/>
        <rFont val="Aptos Narrow"/>
        <family val="2"/>
        <scheme val="minor"/>
      </rPr>
      <t>)  sobre el total de mujeres (M</t>
    </r>
    <r>
      <rPr>
        <vertAlign val="subscript"/>
        <sz val="12"/>
        <color theme="1"/>
        <rFont val="Aptos Narrow"/>
        <family val="2"/>
        <scheme val="minor"/>
      </rPr>
      <t>T</t>
    </r>
    <r>
      <rPr>
        <sz val="12"/>
        <color theme="1"/>
        <rFont val="Aptos Narrow"/>
        <family val="2"/>
        <scheme val="minor"/>
      </rPr>
      <t>), o porcentaje de hombres de una categoría (H</t>
    </r>
    <r>
      <rPr>
        <vertAlign val="subscript"/>
        <sz val="12"/>
        <color theme="1"/>
        <rFont val="Aptos Narrow"/>
        <family val="2"/>
        <scheme val="minor"/>
      </rPr>
      <t>C</t>
    </r>
    <r>
      <rPr>
        <sz val="12"/>
        <color theme="1"/>
        <rFont val="Aptos Narrow"/>
        <family val="2"/>
        <scheme val="minor"/>
      </rPr>
      <t>) sobre el total de hombres (H</t>
    </r>
    <r>
      <rPr>
        <vertAlign val="subscript"/>
        <sz val="12"/>
        <color theme="1"/>
        <rFont val="Aptos Narrow"/>
        <family val="2"/>
        <scheme val="minor"/>
      </rPr>
      <t>T</t>
    </r>
    <r>
      <rPr>
        <sz val="12"/>
        <color theme="1"/>
        <rFont val="Aptos Narrow"/>
        <family val="2"/>
        <scheme val="minor"/>
      </rPr>
      <t>). Muestra el porcentaje de mujeres de la categoría analizada respecto al total de mujeres, y el porcentaje de hombres de esa categoría respecto al total de hombres. La suma de los índices de concentración de todas las categorías de mujeres en una misma variable ha de sumar 100% (salvo en los casos que por efecto del redondeo suma 100,1%), e ídem en el caso de los hombres. El escenario de mayor igualdad se presenta cuando el % de mujeres es igual al % análogo de hombres. Se entiende que hay desigualdad de género cuando los índices de concentración respectivos de mujeres y hombres no son iguales ni similares.</t>
    </r>
  </si>
  <si>
    <t>ACLARACIONES SOBRE LOS TIPOS DE ÍNDICES Y BRECHAS DE GÉNERO UTILIZADAS EN EL ANÁLISIS DE LOS INDICADORES PARA DIMENSIONAR DESIGUALDADES ENTRE MUJERES Y HOMBRES</t>
  </si>
  <si>
    <t>Instrucciones y aclaraciones</t>
  </si>
  <si>
    <t>* Todos los porcentajes, tanto de distribución como de concentración, se han calculado sobre el N válido, excluyendo los casos perdidos.
[1] La Ley Orgánica, 3/2007, de 22 de marzo, para la Igualdad Efectiva de Mujeres y hombres, en su Disposición adicional primera (Presencia o composición equilibrada) establece que “se entenderá por composición equilibrada la presencia de mujeres y hombres de forma que, en el conjunto a que se refiera, las personas de cada sexo no superen el sesenta por ciento ni sean menos del cuarenta por ciento”.
[2] La excepción es el indicador emp1, elaborado a partir de datos de la EPA, pues, aunque la EPA son datos de encuesta, dado que ese indicador emp1 forma parte de la sección sobre Empleo y Emprendimiento donde los demás indicadores se basan en datos administrativos de la TGSS y del Censo Agrario, y además específicamente algunos datos de la TGSS sobre afiliaciones a la Seguridad Social se utilizan para ponderar algunos datos elaborados a partir de la EPA, se ha priorizado también en el análisis de datos EPA el índice (y brecha) de distribución en lugar del índice (y brecha) de concentración.</t>
  </si>
  <si>
    <t>P</t>
  </si>
  <si>
    <t>Uso preferente según el tipo de indicador</t>
  </si>
  <si>
    <t>Fuente: Elaboración propia a partir del Eurobarómetro Especial, Cambio Climático</t>
  </si>
  <si>
    <t xml:space="preserve">Fuente: Elaboración propia a partir del Eurobarómetro Especial, Cambio Climático </t>
  </si>
  <si>
    <t>Fuente: Elaboración propia a partir de INE, Censo Agrario</t>
  </si>
  <si>
    <t>Fuente: Elaboración propia a partir de MICIU, UNIVbase</t>
  </si>
  <si>
    <t>Fuente: Elaboración propia a partir de MEFPD, EDUCAbase</t>
  </si>
  <si>
    <t>Fuente: Elaboración propia a partir de  MICIU, UNIVbase</t>
  </si>
  <si>
    <t>Fuente: Elaboración propia a partir de FUNDAE, Series estadísticas</t>
  </si>
  <si>
    <t>Fuente:elaboración propia a partir del  Eurobarómetro Especial, Actitudes de la población europea hacia el medio ambiente</t>
  </si>
  <si>
    <t>Fuente:Elaboración propia a partir del Eurobarómetro, Encuesta "Flash" sobre la etiqueta ecológica de la UE</t>
  </si>
  <si>
    <t>Fuente: Elaboración propia a partir del Eurobarómetro Especial, Cambio climático</t>
  </si>
  <si>
    <t>Fuente: elaboración propia a partir del Eurobarómetro Especial, Actitudes de la población europea hacia el medio ambiente</t>
  </si>
  <si>
    <t>Fuente:Elaboración propia a partir de ISCIII, MoMo</t>
  </si>
  <si>
    <t>Fuente: elaboración propia a partir del Eurobarómetro Especial, Actitudes de la población europea hacia la biodiversidad</t>
  </si>
  <si>
    <t xml:space="preserve">Fuente: elaboración propia a partir del Eurobarómetro Especial, Actitudes de la población europea ante la calidad del aire </t>
  </si>
  <si>
    <t>Fuente: Eurobarómetro Especial, Actitudes de la población europea hacia el medio ambiente</t>
  </si>
  <si>
    <t xml:space="preserve">Fuente: Eurobarómetro Especial, Actitudes de la población europea hacia el medio ambiente </t>
  </si>
  <si>
    <t>Fuente: elaboración propia a partir de Eurobarómetro Especial, Actitudes de la población europea hacia el medio ambiente</t>
  </si>
  <si>
    <t>Economía Circular no es una sección del capítulo cuantitativo de esta publicación, debido a que es el foco especial cualitativo en esta primera edición de Mujeres en la Transición Ecológica, pero sí que algunos indicadores arriba indicados están especialmente relacionados con economía circula, por lo que  se mencionan al principio del capítulo de economía circular, y son los siguientes:</t>
  </si>
  <si>
    <t>INDICADORES SEGÚN ÁREA PRINCIPAL DE LA TRANSICIÓN ECOLÓGICA</t>
  </si>
  <si>
    <t>INDICADORES RELACIONADOS DE OTRAS ÁREAS PRINCIPALES DE LA TRANSICIÓN ECOLÓGICA</t>
  </si>
  <si>
    <t xml:space="preserve">form1 - Número de personas matriculadas en tipos de estudios universitarios de grado y ciclo según nivel de vinculación del campo de estudios a la transición ecológica, por sexo </t>
  </si>
  <si>
    <t xml:space="preserve">form3 - Número de personas egresadas en tipos de estudios universitarios de grado y ciclo según nivel de vinculación del campo de estudios a la transición ecológica, por sexo </t>
  </si>
  <si>
    <t>form3 - Número de personas egresadas de tipos de estudios universitarios de máster según nivel de vinculación del campo de estudios a la transición ecológica, por sexo</t>
  </si>
  <si>
    <t xml:space="preserve">Número de personas matriculadas en tipos de estudios universitarios de grado y ciclo según nivel de vinculación del campo de estudios a la transición ecológica, por sexo </t>
  </si>
  <si>
    <t>Número de personas matriculadas en tipos de estudios universitarios de máster según nivel de vinculación del campo de estudios a la transición ecológica, por sexo</t>
  </si>
  <si>
    <t xml:space="preserve">Número de personas egresadas de tipos de estudios universitarios de grado y ciclo según nivel de vinculación del campo de estudios a la transición ecológica, por sexo </t>
  </si>
  <si>
    <t>Número de personas egresadas de tipos de estudios universitarios de máster según nivel de vinculación del campo de estudios a la transición ecológica, por sexo</t>
  </si>
  <si>
    <t xml:space="preserve">Tasa de afiliación a la Seguridad Social de personas egresadas universitarias de tipos de ámbitos de estudios de grado y ciclo según vinculación a la transición ecológica y años transcurridos tras el egreso, por sexo </t>
  </si>
  <si>
    <t>Tasa de afiliación a la Seguridad Social de personas egresadas universitarias de tipos de ámbitos de estudios de máster según vinculación a la transición ecológica y años transcurridos tras el egreso, por sexo</t>
  </si>
  <si>
    <t xml:space="preserve">Número de personas matriculadas en tipos de estudios universitarios de grado y ciclo según nivel de vinculación del ámbito de estudios a la transición ecológica, por sexo </t>
  </si>
  <si>
    <t>Número de personas matriculadas en tipos de estudios universitarios de máster según nivel de vinculación del ámbito de estudios a la transición ecológica, por sexo</t>
  </si>
  <si>
    <t xml:space="preserve">Número de personas egresadas de tipos de estudios universitarios de grado y ciclo según nivel de vinculación del ámbito de estudios a la transición ecológica, por sexo </t>
  </si>
  <si>
    <t>Número de personas egresadas de tipos de estudios universitarios de máster según nivel de vinculación del ámbito de estudios a la transición ecológica, por sexo</t>
  </si>
  <si>
    <t xml:space="preserve">form1 - Número de personas matriculadas en tipos de estudios universitarios de grado y de ciclo según nivel de vinculación del ámbito de estudios a la transición ecológica, por sexo </t>
  </si>
  <si>
    <t>form1 - Número de personas matriculadas en tipos de estudios universitarios de máster según nivel de vinculación del ámbito de estudios a la transición ecológica, por sexo</t>
  </si>
  <si>
    <t xml:space="preserve">form3 - Número de personas egresadas de tipos de estudios universitarios de grado y de ciclo según nivel de vinculación del ámbito de estudios a la transición ecológica, por sexo </t>
  </si>
  <si>
    <t>form3 - Número de personas egresadas en tipos de estudios universitarios de máster según nivel de vinculación del ámbito de estudios a la transición ecológica, por sexo</t>
  </si>
  <si>
    <t>Número de personas egresadas de tipos de estudios de  Formación Profesional Básica según nivel de vinculación a la transición ecológica, por sexo</t>
  </si>
  <si>
    <t>Número de personas egresadas en tipos de estudios de  Formación Profesional Media según nivel de vinculación a la transición ecológica, por sexo</t>
  </si>
  <si>
    <t xml:space="preserve">Número de personas egresadas en tipos de estudios de  Formación Profesional Superior según nivel de vinculación a la transición ecológica, por sexo </t>
  </si>
  <si>
    <t xml:space="preserve">Número de personas formadas en tipos de acciones formativas para el empleo según vinculación a la transición ecológica, por sexo </t>
  </si>
  <si>
    <t>form1 - Número de personas matriculadas en tipos de estudios universitarios de máster según nivel de vinculación del campo de estudios a la transición ecológica, por sexo</t>
  </si>
  <si>
    <t>form4 - Número de personas egresadas de tipos de estudios de Formación Profesional Básica según nivel de vinculación a la transición ecológica, por sexo</t>
  </si>
  <si>
    <t>form4 - Número de personas egresadas de tipos de estudios de Formación Profesional Media según nivel de vinculación a la transición ecológica, por sexo</t>
  </si>
  <si>
    <t xml:space="preserve">form4 - Número de personas egresadas de tipos de estudios de Formación Profesional Superior según nivel de vinculación a la transición ecológica, por sexo </t>
  </si>
  <si>
    <t>Familia profesional</t>
  </si>
  <si>
    <t>TOTAL TIPO DE CAMPO</t>
  </si>
  <si>
    <t>TOTAL TIPO DE ÁMBITO</t>
  </si>
  <si>
    <t>TOTAL TIPO DE FAMILIA PROFESIONAL</t>
  </si>
  <si>
    <t>Nivel de vinculación del ámbito de estudios a la transición ecológica</t>
  </si>
  <si>
    <t>Nivel de vinculación de la familia profesional a la transición ecológica</t>
  </si>
  <si>
    <t>Afiliación a la Seguridad Social antes del egreso y según años transcurridos tras este</t>
  </si>
  <si>
    <t>form7 - Tasa de afiliación a la Seguridad Social de las personas egresadas de familias de estudios de FP Superior según nivel de vinculación a la transición ecológica y años transcurridos tras el egreso, por sexo</t>
  </si>
  <si>
    <t>form7 - Tasa de afiliación a la Seguridad Social de las personas egresadas de familias de estudios de FP Media según nivel de vinculación a la transición ecológica y años transcurridos tras el egreso, por sexo</t>
  </si>
  <si>
    <t xml:space="preserve">form7 - Tasa de afiliación a la Seguridad Social de las personas egresadas de familias de estudios de FP Básica según nivel de vinculación a la transición ecológica y años transcurridos tras el egreso, por sexo </t>
  </si>
  <si>
    <t>Tasa de afiliación a la Seguridad Social de las personas egresadas de familias de estudios de FP Básica según nivel de vinculación a la transición ecológica y años transcurridos tras el egreso, por sexo</t>
  </si>
  <si>
    <t>Tasa de afiliación a la Seguridad Social de las personas egresadas de familias de estudios de FP Media según nivel de vinculación a la transición ecológica y años transcurridos tras el egreso, por sexo</t>
  </si>
  <si>
    <t>Tasa de afiliación a la Seguridad Social de las personas egresadas de familias de estudios de FP Superior según nivel de vinculación a la transición ecológica y años transcurridos tras el egreso, por sexo</t>
  </si>
  <si>
    <t>Afiliación a la Seguridad Social según años transcurridos tras el egreso</t>
  </si>
  <si>
    <t xml:space="preserve">form5 - Número de personas formadas en tipos de acciones formativas para el empleo según vinculación a la transición ecológica, por sexo </t>
  </si>
  <si>
    <r>
      <rPr>
        <b/>
        <sz val="11"/>
        <color theme="1"/>
        <rFont val="Aptos Narrow"/>
        <family val="2"/>
        <scheme val="minor"/>
      </rPr>
      <t>*Nota 3:</t>
    </r>
    <r>
      <rPr>
        <sz val="11"/>
        <color theme="1"/>
        <rFont val="Aptos Narrow"/>
        <family val="2"/>
        <scheme val="minor"/>
      </rPr>
      <t xml:space="preserve"> Respecto a ciclos formativos de FP solo se incluyen los datos de aquellos a los que se hace mención en el Capítulo 2 del informe </t>
    </r>
    <r>
      <rPr>
        <b/>
        <i/>
        <sz val="11"/>
        <color theme="1"/>
        <rFont val="Aptos Narrow"/>
        <family val="2"/>
        <scheme val="minor"/>
      </rPr>
      <t>Mujeres en la Transición Ecológica 2025</t>
    </r>
    <r>
      <rPr>
        <sz val="11"/>
        <color theme="1"/>
        <rFont val="Aptos Narrow"/>
        <family val="2"/>
        <scheme val="minor"/>
      </rPr>
      <t xml:space="preserve"> (pdf) por estar especialmente relacionados con una o más de las áreas allí analizadas. </t>
    </r>
  </si>
  <si>
    <r>
      <rPr>
        <b/>
        <sz val="11"/>
        <color theme="1"/>
        <rFont val="Aptos Narrow"/>
        <family val="2"/>
        <scheme val="minor"/>
      </rPr>
      <t>*Nota 2:</t>
    </r>
    <r>
      <rPr>
        <sz val="11"/>
        <color theme="1"/>
        <rFont val="Aptos Narrow"/>
        <family val="2"/>
        <scheme val="minor"/>
      </rPr>
      <t xml:space="preserve"> Respecto a ciclos formativos de FP solo se incluyen los datos de aquellos a los que se hace mención en el Capítulo 2 del informe </t>
    </r>
    <r>
      <rPr>
        <b/>
        <i/>
        <sz val="11"/>
        <color theme="1"/>
        <rFont val="Aptos Narrow"/>
        <family val="2"/>
        <scheme val="minor"/>
      </rPr>
      <t>Mujeres en la Transición Ecológica 2025</t>
    </r>
    <r>
      <rPr>
        <sz val="11"/>
        <color theme="1"/>
        <rFont val="Aptos Narrow"/>
        <family val="2"/>
        <scheme val="minor"/>
      </rPr>
      <t xml:space="preserve"> (pdf) por estar especialmente relacionados con una o más de las áreas allí analizadas. </t>
    </r>
  </si>
  <si>
    <r>
      <rPr>
        <b/>
        <sz val="11"/>
        <color theme="1"/>
        <rFont val="Aptos Narrow"/>
        <family val="2"/>
        <scheme val="minor"/>
      </rPr>
      <t>*Nota 2:</t>
    </r>
    <r>
      <rPr>
        <sz val="11"/>
        <color theme="1"/>
        <rFont val="Aptos Narrow"/>
        <family val="2"/>
        <scheme val="minor"/>
      </rPr>
      <t xml:space="preserve"> Respecto a áreas profesionales de acciones formativas solo se incluyen los datos de aquellas a las que se hace mención en el Capítulo 2 del informe </t>
    </r>
    <r>
      <rPr>
        <b/>
        <i/>
        <sz val="11"/>
        <color theme="1"/>
        <rFont val="Aptos Narrow"/>
        <family val="2"/>
        <scheme val="minor"/>
      </rPr>
      <t>Mujeres en la Transición Ecológica 2025</t>
    </r>
    <r>
      <rPr>
        <sz val="11"/>
        <color theme="1"/>
        <rFont val="Aptos Narrow"/>
        <family val="2"/>
        <scheme val="minor"/>
      </rPr>
      <t xml:space="preserve"> (pdf) por estar especialmente relacionadas con uno o más de los ámbitos allí analizados. </t>
    </r>
  </si>
  <si>
    <r>
      <rPr>
        <b/>
        <sz val="11"/>
        <color theme="1"/>
        <rFont val="Aptos Narrow"/>
        <family val="2"/>
        <scheme val="minor"/>
      </rPr>
      <t xml:space="preserve">*Nota1: </t>
    </r>
    <r>
      <rPr>
        <sz val="11"/>
        <color theme="1"/>
        <rFont val="Aptos Narrow"/>
        <family val="2"/>
        <scheme val="minor"/>
      </rPr>
      <t xml:space="preserve">Las comisiones especialmente vinculadas dependen de la legislatura de referencia.Legislaturas XV, XIV y XIII:  Transición Ecológica. XII: Transición Ecológica (2018-2019) e Industria, Turismo y Comercio (2016-2018, que en la XI se denominaba Energía, Turismo y Agenda Digital) </t>
    </r>
  </si>
  <si>
    <r>
      <t>*</t>
    </r>
    <r>
      <rPr>
        <b/>
        <sz val="11"/>
        <color theme="1"/>
        <rFont val="Aptos Narrow"/>
        <family val="2"/>
        <scheme val="minor"/>
      </rPr>
      <t xml:space="preserve">Nota1: </t>
    </r>
    <r>
      <rPr>
        <sz val="11"/>
        <color theme="1"/>
        <rFont val="Aptos Narrow"/>
        <family val="2"/>
        <scheme val="minor"/>
      </rPr>
      <t>Las comisiones especialmente vinculadas dependen de la legislatura de referencia. Legislaturas XV y XIV: Transición Ecológica y Reto Demográfico. XIII: Transición Ecológica. XII: Transición ecológica (2018-2019); Estudio del Cambio Climático (2016-2018); Agricultura, Alimentación y Medio Ambiente (2016-2018); Industria, Energía y Turismo (2016); y Energía, Turismo y Agenda Digital (2016-2018)</t>
    </r>
  </si>
  <si>
    <t>Actividades verdes (todos los regímenes)</t>
  </si>
  <si>
    <t>Resto de actividades (todos los regímenes)</t>
  </si>
  <si>
    <t>Agricultura ecológica</t>
  </si>
  <si>
    <t>Agricultura convencional</t>
  </si>
  <si>
    <t>Ganadería ecológica</t>
  </si>
  <si>
    <t>Ganadería convencional</t>
  </si>
  <si>
    <t>Total efectivos</t>
  </si>
  <si>
    <t>Brecha de género  (diferencia H-M en puntos porcentuales)</t>
  </si>
  <si>
    <t>Brecha de género relativa (%)
 ((diferencia H-M)/H*100)</t>
  </si>
  <si>
    <t>Brecha de género absoluta (€)
(H-M)</t>
  </si>
  <si>
    <t>Brecha de género 
(diferencia H-M en puntos porcentuales)</t>
  </si>
  <si>
    <t>emp5 - Superficie Agrícola Utilizada en explotaciones ecológicas y convencionales (hectáreas), por sexo de la persona titular de la explotación</t>
  </si>
  <si>
    <t>Superficie Agrícola Utilizada en explotaciones ecológicas y convencionales (hectáreas), por sexo de la persona titular de la explotación</t>
  </si>
  <si>
    <t>Número de cabezas de ganado en explotaciones ecológicas y convencionales, por sexo de la persona titular de la explotación</t>
  </si>
  <si>
    <t>emp6- Número de cabezas de ganado en explotaciones ecológicas y convencionales, por sexo de la persona titular de la explotación</t>
  </si>
  <si>
    <t>Unidad de medida: Hectáreas</t>
  </si>
  <si>
    <t>Unidad de medida: Cabezas de ganado</t>
  </si>
  <si>
    <t>HECTÁREAS EN EXPLOTACIONES AGRÍCOLAS ECOLÓGICAS VS. CONVENCIONALES, SEGÚN SEXO DE LA PERSONA TITULAR DE LA EXPLOTACIÓN</t>
  </si>
  <si>
    <t>HECTÁREAS SEGÚN PERFILES DE MUJERES Y HOMBRES TITULARES DE EXPLOTACIONES AGRÍCOLAS ECOLÓGICAS VS. CONVENCIONALES EN ESPAÑA</t>
  </si>
  <si>
    <t>CABEZAS DE GANADO SEGÚN PERFILES DE MUJERES Y HOMBRES TITULARES DE EXPLOTACIONES GANADERAS ECOLÓGICAS VS. CONVENCIONALES EN ESPAÑA</t>
  </si>
  <si>
    <t>Total agregado (C.S. Energía + C.S. Medio Ambiente)</t>
  </si>
  <si>
    <t>MUJERES Y HOMBRES AL FRENTE DE ALCALDÍAS EN ESPAÑA</t>
  </si>
  <si>
    <t>MUJERES Y HOMBRES EN LA COORDINACIÓN DE PROYECTOS LIFE ESPAÑA</t>
  </si>
  <si>
    <t>Brecha de género
(diferencia entre Hogar solo H - Hogar solo M en puntos porcentuales)</t>
  </si>
  <si>
    <t>Sexo de la persona sustentadora principal del hogar</t>
  </si>
  <si>
    <t>Edad de la persona sustentadora principal del hogar</t>
  </si>
  <si>
    <t>Nacionalidad de la persona sustentadora principal del hogar</t>
  </si>
  <si>
    <t>Nivel estudios de la persona sustentadora principal del hogar</t>
  </si>
  <si>
    <t>Brecha de género absoluta (€)
(diferencia H-M)</t>
  </si>
  <si>
    <t>Brecha de género relativa  (%)
 ((diferencia H-M)/H*100)</t>
  </si>
  <si>
    <t>Brecha de género absoluta (€)
diferencia H-M)</t>
  </si>
  <si>
    <t>Brecha de género relativa (%)
 ((diferencia H-M)/H*100) (%)</t>
  </si>
  <si>
    <t>Brecha de género relativa
((diferencia H-M)/H*100) (%)</t>
  </si>
  <si>
    <t>Gasto en mantenimiento y reparación de los productos (RMP)</t>
  </si>
  <si>
    <r>
      <rPr>
        <b/>
        <sz val="11"/>
        <color theme="1"/>
        <rFont val="Aptos Narrow"/>
        <family val="2"/>
        <scheme val="minor"/>
      </rPr>
      <t>*Nota 1:</t>
    </r>
    <r>
      <rPr>
        <sz val="11"/>
        <color theme="1"/>
        <rFont val="Aptos Narrow"/>
        <family val="2"/>
        <scheme val="minor"/>
      </rPr>
      <t xml:space="preserve"> Es una pregunta de respuesta múltiple</t>
    </r>
    <r>
      <rPr>
        <b/>
        <sz val="11"/>
        <color theme="1"/>
        <rFont val="Aptos Narrow"/>
        <family val="2"/>
        <scheme val="minor"/>
      </rPr>
      <t xml:space="preserve">. </t>
    </r>
    <r>
      <rPr>
        <sz val="11"/>
        <color theme="1"/>
        <rFont val="Aptos Narrow"/>
        <family val="2"/>
        <scheme val="minor"/>
      </rPr>
      <t>Las etiquetas de las opciones de respuesta han sido traducidas al castellano según la traducción oficial de la ficha de España del  Eurobarómetro Especial SP538, Cambio climático (2023):</t>
    </r>
  </si>
  <si>
    <r>
      <rPr>
        <b/>
        <sz val="11"/>
        <color theme="1"/>
        <rFont val="Aptos Narrow"/>
        <family val="2"/>
        <scheme val="minor"/>
      </rPr>
      <t>*Nota 3:</t>
    </r>
    <r>
      <rPr>
        <sz val="11"/>
        <color theme="1"/>
        <rFont val="Aptos Narrow"/>
        <family val="2"/>
        <scheme val="minor"/>
      </rPr>
      <t xml:space="preserve">  Las etiquetas de las opciones de respuesta han sido traducidas al castellano según la traducción oficial de la ficha de España del  Eurobarómetro Especial SP550, Actitudes de la población europea hacia el medio ambiente (2024):</t>
    </r>
  </si>
  <si>
    <t>nº personas entrevistadas</t>
  </si>
  <si>
    <r>
      <rPr>
        <b/>
        <sz val="11"/>
        <color theme="1"/>
        <rFont val="Aptos Narrow"/>
        <family val="2"/>
        <scheme val="minor"/>
      </rPr>
      <t>*Nota 1:</t>
    </r>
    <r>
      <rPr>
        <sz val="11"/>
        <color theme="1"/>
        <rFont val="Aptos Narrow"/>
        <family val="2"/>
        <scheme val="minor"/>
      </rPr>
      <t xml:space="preserve"> El total de personas entrevistadas en España en 2021 fue de 521 mujeres y 493 hombres (988 en total). La pregunta permitía señalar un máximo de tres opciones de respuesta.</t>
    </r>
  </si>
  <si>
    <t>Total personas entrevistadas</t>
  </si>
  <si>
    <t>Brecha género
(diferencia H-M en puntos porcentuales)</t>
  </si>
  <si>
    <t>Brecha género 
(diferencia H-M en puntos porcentuales)</t>
  </si>
  <si>
    <t>Sexo de la persona de referencia del hogar</t>
  </si>
  <si>
    <t>Edad de la persona de referencia del hogar</t>
  </si>
  <si>
    <t>Nacionalidad de la persona de referencia del hogar</t>
  </si>
  <si>
    <t>Nivel estudios de la persona de referencia del hogar</t>
  </si>
  <si>
    <r>
      <rPr>
        <b/>
        <sz val="11"/>
        <color theme="1"/>
        <rFont val="Aptos Narrow"/>
        <family val="2"/>
        <scheme val="minor"/>
      </rPr>
      <t xml:space="preserve">*Nota 1: </t>
    </r>
    <r>
      <rPr>
        <sz val="11"/>
        <color theme="1"/>
        <rFont val="Aptos Narrow"/>
        <family val="2"/>
        <scheme val="minor"/>
      </rPr>
      <t>La ECV de los años 2021 y 2022 no proporciona datos sobre esta variable.</t>
    </r>
  </si>
  <si>
    <t>PERFILES DE HOGARES DE MUJERES Y HOMBRES EN ESPAÑA QUE AFIRMAN SUFRIR PROBLEMAS DE RUIDOS</t>
  </si>
  <si>
    <t>(A00-Y89) = TODAS LAS CAUSAS DE MUERTE</t>
  </si>
  <si>
    <t>energ1 - Porcentaje de hogares que señalan que no pueden permitirse mantener la vivienda con una temperatura adecuada durante los meses de invierno, por sexo de la persona de referencia del hogar</t>
  </si>
  <si>
    <t>energ2 - Porcentaje de hogares que indican no tener una temperatura lo suficientemente fresca en la vivienda durante el verano, por sexo de la persona de referencia del hogar</t>
  </si>
  <si>
    <t>No temperatura suficientemente fresca</t>
  </si>
  <si>
    <t>No fresca</t>
  </si>
  <si>
    <t>energ3 - Porcentaje de hogares que reconocen haber tenido retrasos en el pago de gastos relacionados con la vivienda principal (facturas de la electricidad, agua, gas, calefacción, comunidad, etc.) en los últimos 12 meses, por sexo de la persona de referencia del hogar</t>
  </si>
  <si>
    <t>No temperatura adecuada en invierno</t>
  </si>
  <si>
    <t>No adecuada</t>
  </si>
  <si>
    <t>energ4 - Porcentaje de hogares que indican haberse beneficiado de algún bono social para hacer frente al pago de los recibos de electricidad, calefacción, gas, agua, etc., de su vivienda, por sexo de la persona de referencia del hogar</t>
  </si>
  <si>
    <t>energ5 - Porcentaje de hogares que indican haber realizado mejoras en el aislamiento térmico o en el sistema de calefacción de la vivienda o del edificio en los últimos 5 años, por sexo de la persona de referencia del hogar</t>
  </si>
  <si>
    <t>energ5recode* - Porcentaje de hogares que indican haber realizado mejoras en el aislamiento térmico o en el sistema de calefacción de la vivienda o del edificio en los últimos 5 años, por sexo de la persona de referencia del hogar</t>
  </si>
  <si>
    <t>energ6 - Porcentaje de hogares según la fuente principal de energía indicada respecto a la calefacción de la vivienda, por sexo de la persona de referencia del hogar</t>
  </si>
  <si>
    <t>Porcentaje de hogares que señalan que no pueden permitirse mantener la vivienda con una temperatura adecuada durante los meses de invierno, por sexo de la persona de referencia del hogar</t>
  </si>
  <si>
    <t>Porcentaje de hogares que indican no tener una temperatura lo suficientemente fresca en la vivienda durante el verano, por sexo de la persona de referencia del hogar</t>
  </si>
  <si>
    <t>Porcentaje de hogares que reconocen haber tenido retrasos en el pago de gastos relacionados con la vivienda principal (facturas de la electricidad, agua, gas, calefacción, comunidad, etc.) en los últimos 12 meses, por sexo de la persona de referencia del hogar</t>
  </si>
  <si>
    <t>Porcentaje de hogares que indican haberse beneficiado de algún bono social para hacer frente al pago de los recibos de electricidad, calefacción, gas, agua, etc., de su vivienda, por sexo de la persona de referencia del hogar</t>
  </si>
  <si>
    <t>Porcentaje de hogares que indican haber realizado mejoras en el aislamiento térmico o en el sistema de calefacción de la vivienda o del edificio en los últimos 5 años, por sexo de la persona de referencia del hogar</t>
  </si>
  <si>
    <t>CABEZAS DE GANADO EN EXPLOTACIONES GANADERAS ECOLÓGICAS VS. CONVENCIONALES  EN ESPAÑA, SEGÚN SEXO DE LA PERSONA TITULAR DE LA EXPLOTACIÓN</t>
  </si>
  <si>
    <t>EGRESOS DE ALUMNAS Y ALUMNOS  EN ESPAÑA, POR CAMPO DE ESTUDIOS UNIVERSITARIOS (GRADO-CICLO)</t>
  </si>
  <si>
    <t>ALUMNAS Y ALUMNOS EN ESPAÑA, POR CAMPO DE ESTUDIOS UNIVERSITARIOS (GRADO-CICLO)</t>
  </si>
  <si>
    <t>ALUMNAS Y ALUMNOS EN ESPAÑA, POR TIPO DE ÁMBITO DE ESTUDIOS UNIVERSITARIOS (GRADO-CICLO)</t>
  </si>
  <si>
    <t>ALUMNAS Y ALUMNOS EN ESPAÑA, POR ÁMBITO DE ESTUDIOS UNIVERSITARIOS (GRADO-CICLO)</t>
  </si>
  <si>
    <t>ALUMNAS Y ALUMNOS EN ESPAÑA, POR CAMPO DE ESTUDIOS UNIVERSITARIOS (MÁSTER)</t>
  </si>
  <si>
    <t>ALUMNAS Y ALUMNOS  EN ESPAÑA, POR TIPO DE ÁMBITO DE ESTUDIOS UNIVERSITARIOS (MÁSTER)</t>
  </si>
  <si>
    <t>ALUMNAS Y ALUMNOS  EN ESPAÑA, POR ÁMBITO DE ESTUDIOS UNIVERSITARIOS (MÁSTER)</t>
  </si>
  <si>
    <t>PERFILES DE ALUMNAS Y ALUMNOS EN ESPAÑA (MÁSTER)</t>
  </si>
  <si>
    <t>EGRESOS DE ALUMNAS Y ALUMNOS EN ESPAÑA, POR TIPO DE ÁMBITO DE ESTUDIOS UNIVERSITARIOS (GRADO-CICLO)</t>
  </si>
  <si>
    <t>EGRESOS DE ALUMNAS Y ALUMNOS EN ESPAÑA, POR ÁMBITO DE ESTUDIOS UNIVERSITARIOS (GRADO-CICLO)</t>
  </si>
  <si>
    <t>PERFILES DE EGRESOS DE ALUMNAS Y ALUMNOS EN ESPAÑA (GRADO-CICLO UNIVERSITARIO)</t>
  </si>
  <si>
    <t>PERFILES DE ALUMNAS Y ALUMNOS EN ESPAÑA (GRADO-CICLO UNIVERSITARIO)</t>
  </si>
  <si>
    <t>EGRESOS DE ALUMNAS Y ALUMNOS  EN ESPAÑA, POR CAMPO DE ESTUDIOS UNIVERSITARIOS (MÁSTER)</t>
  </si>
  <si>
    <t>EGRESOS DE ALUMNAS Y ALUMNOS  EN ESPAÑA, POR ÁMBITO DE ESTUDIOS UNIVERSITARIOS (MÁSTER)</t>
  </si>
  <si>
    <t>EGRESOS DE ALUMNAS Y ALUMNOS  EN ESPAÑA, POR TIPO DE ÁMBITO DE ESTUDIOS UNIVERSITARIOS (MÁSTER)</t>
  </si>
  <si>
    <t>PERFILES DE EGRESOS DE ALUMNAS Y ALUMNOS EN ESPAÑA (MÁSTER)</t>
  </si>
  <si>
    <t>FPE DE MUJERES Y HOMBRES EN ESPAÑA, POR COMUNIDAD AUTÓNOMA</t>
  </si>
  <si>
    <t>FPE DE MUJERES Y HOMBRES EN ESPAÑA, POR TIPO TIPO DE FAMILIA PROFESIONAL DE LA ACCIÓN FORMATIVA</t>
  </si>
  <si>
    <t>FPE DE MUJERES Y HOMBRES EN ESPAÑA, POR FAMILIA PROFESIONAL DE LA ACCIÓN FORMATIVA</t>
  </si>
  <si>
    <t>FPE DE MUJERES Y HOMBRES EN ESPAÑA, POR ÁREA PROFESIONAL DE LA ACCIÓN FORMATIVA</t>
  </si>
  <si>
    <t>TASA DE AFILIACIÓN DE MUJERES Y HOMBRES EN ESPAÑA, POR TIPO DE ÁMBITO DE ESTUDIOS UNIVERSITARIOS DE LOS QUE HAN EGRESADO (GRADO-CICLO)</t>
  </si>
  <si>
    <t xml:space="preserve"> TASA DE AFILIACIÓN DE MUJERES Y HOMBRES EN ESPAÑA, POR ÁMBITO DE ESTUDIOS UNIVERSITARIOS DE LOS QUE HAN EGRESADO (GRADO-CICLO)</t>
  </si>
  <si>
    <t>TASA DE AFILIACIÓNDE MUJERES Y HOMBRES EN ESPAÑA, POR TIPO DE ÁMBITO DE ESTUDIOS UNIVERSITARIOS DE LOS QUE HAN EGRESADO (MÁSTER)</t>
  </si>
  <si>
    <t>TASA DE AFILIACIÓN DE MUJERES Y HOMBRES EN ESPAÑA, POR ÁMBITO DE ESTUDIOS UNIVERSITARIOS DE LOS QUE HAN EGRESADO (MÁSTER)</t>
  </si>
  <si>
    <t>TASA DE AFILIACIÓN DE MUJERES Y HOMBRES EN ESPAÑA, POR FAMILIA PROFESIONAL DE FP MEDIA DE LA QUE HAN EGRESADO</t>
  </si>
  <si>
    <t>TASA DE AFILIACIÓN DE MUJERES Y HOMBRES EN ESPAÑA, POR FAMILIA PROFESIONAL DE FP SUPERIOR DE LA QUE HAN EGRESADO</t>
  </si>
  <si>
    <t>TASA DE AFILIACIÓN DE MUJERES Y HOMBRES EN ESPAÑA, POR TIPO DE FAMILIA PROFESIONAL DE FP SUPERIOR DE LA QUE HAN EGRESADO</t>
  </si>
  <si>
    <t>TASA DE AFILIACIÓN DE MUJERES Y HOMBRES EN ESPAÑA, POR TIPO DE FAMILIA PROFESIONAL DE FP MEDIA DE LA QUE HAN EGRESADO</t>
  </si>
  <si>
    <t>TASA DE AFILIACIÓN DE MUJERES Y HOMBRES EN ESPAÑA, POR TIPO DE FAMILIA PROFESIONAL DE FP BÁSICA DE LA QUE HAN EGRESADO</t>
  </si>
  <si>
    <t>TASA DE AFILIACIÓN DE MUJERES Y HOMBRES EN ESPAÑA, POR FAMILIA PROFESIONAL DE FP BÁSICA DE LA QUE HAN EGRESADO</t>
  </si>
  <si>
    <t>EGRESOS DE ALUMNAS Y ALUMNOS DE FP BÁSICA EN ESPAÑA, POR TIPO DE FAMILIA PROFESIONAL</t>
  </si>
  <si>
    <t>EGRESOS DE ALUMNAS Y ALUMNOS DE FP BÁSICA EN ESPAÑA, POR FAMILIA PROFESIONAL</t>
  </si>
  <si>
    <t>EGRESOS DE ALUMNAS Y ALUMNOS DE FP BÁSICA EN ESPAÑA, POR COMUNIDAD AUTÓNOMA</t>
  </si>
  <si>
    <t>EGRESOS DE ALUMNAS Y ALUMNOS DE FP MEDIA EN ESPAÑA POR TIPO DE FAMILIA PROFESIONAL</t>
  </si>
  <si>
    <t>EGRESOS DE ALUMNAS Y ALUMNOS DE FP MEDIA EN ESPAÑA, POR FAMILIA PROFESIONAL</t>
  </si>
  <si>
    <t>EGRESOS DE ALUMNAS Y ALUMNOS DE FP MEDIA EN ESPAÑA, POR COMUNIDAD AUTÓNOMA</t>
  </si>
  <si>
    <t>EGRESOS DE ALUMNAS Y ALUMNOS DE FP MEDIA EN ESPAÑA, POR CICLO FORMATIVO</t>
  </si>
  <si>
    <t>EGRESOS DE ALUMNAS Y ALUMNOS DE FP SUPERIOR EN ESPAÑA, POR TIPO DE FAMILIA PROFESIONAL</t>
  </si>
  <si>
    <t>EGRESOS DE ALUMNAS Y ALUMNOS DE FP SUPERIOR EN ESPAÑA, POR FAMILIA PROFESIONAL</t>
  </si>
  <si>
    <t>EGRESOS DE ALUMNAS Y ALUMNOS DE FP SUPERIOR EN ESPAÑA, POR COMUNIDAD AUTÓNOMA</t>
  </si>
  <si>
    <t>EGRESOS DE ALUMNAS Y ALUMNOS DE FP SUPERIOR EN ESPAÑA, POR CICLO FORMATIVO</t>
  </si>
  <si>
    <t>OCUPACIÓN DE MUJERES Y HOMBRES EN ESPAÑA, POR ÁMBITO DE ACTIVIDAD VERDE</t>
  </si>
  <si>
    <t>OCUPACIÓN DE MUJERES Y HOMBRES EN ESPAÑA, POR ÁMBITO DE ACTIVIDAD VERDE Y CARACTERÍSTICAS DEL EMPLEO</t>
  </si>
  <si>
    <t>Base de cotización media de las personas afiliadas al Régimen General (RG) de la Seguridad Social en actividades verdes y resto de actividades económicas, por sexo</t>
  </si>
  <si>
    <t>emp4 - Base de cotización media a la Seguridad Social de las personas afiliadas al Régimen Especial de Trabajadores del Mar (RETM) en actividades verdes y resto de actividades económicas, por sexo</t>
  </si>
  <si>
    <t>emp3 - Base de cotización media a la Seguridad Social de las personas afiliadas al Régimen Especial de Trabajadores Autónomos (RETA) en actividades verdes y resto de actividades económicas, por sexo</t>
  </si>
  <si>
    <t>Base de cotización media a la Seguridad Social de las personas afiliadas al Régimen Especial de Trabajadores Autónomos (RETA) en actividades verdes y resto de actividades económicas, por sexo</t>
  </si>
  <si>
    <t>Base de cotización media a la Seguridad Social de las personas afiliadas al Régimen Especial de Trabajadores del Mar (RETM) en actividades verdes y resto de actividades económicas, por sexo</t>
  </si>
  <si>
    <t>BASE DE COTIZACIÓN MEDIA A LA SEGURIDAD SOCIAL (RG) DE MUJERES Y HOMBRES EN ESPAÑA, POR ÁMBITO DE ACTIVIDAD VERDE</t>
  </si>
  <si>
    <t>BASE DE COTIZACIÓN MEDIA A LA SEGURIDAD SOCIAL (RETA) EN ACTIVIDADES VERDES VS. RESTO DE ACTIVIDADES ECONÓMICAS, SEGÚN PERFILES DE MUJERES Y HOMBRES EN ESPAÑA</t>
  </si>
  <si>
    <t>BASE DE COTIZACIÓN MEDIA A LA SEGURIDAD SOCIAL (RETM) EN ACTIVIDADES VERDES VS. RESTO DE ACTIVIDADES ECONÓMICAS, SEGÚN PERFILES DE MUJERES Y HOMBRES EN ESPAÑA</t>
  </si>
  <si>
    <t>BASE DE COTIZACIÓN MEDIA A LA SEGURIDAD SOCIAL (RETM) DE MUJERES Y HOMBRES EN ESPAÑA POR ÁMBITO DE ACTIVIDAD VERDE</t>
  </si>
  <si>
    <t>BASE DE COTIZACIÓN MEDIA A LA SEGURIDAD SOCIAL (RETM) DE MUJERES Y HOMBRES EN ESPAÑA EN ACTIVIDADES VERDES VS. RESTO DE ACTIVIDADES ECONÓMICAS</t>
  </si>
  <si>
    <t>OCUPACIÓN DE MUJERES Y HOMBRES EN ESPAÑA EN ACTIVIDADES VERDES VS. RESTO DE ACTIVIDADES ECONÓMICAS</t>
  </si>
  <si>
    <t>OCUPACIÓN DE MUJERES Y HOMBRES EN ESPAÑA, POR CARACTERÍSTICAS DEL EMPLEO EN ACTIVIDADES VERDES VS. RESTO DE ACTIVIDADES ECONÓMICAS</t>
  </si>
  <si>
    <t>OCUPACIÓN EN ACTIVIDADES VERDES VS. RESTO DE ACTIVIDADES ECONÓMICAS, SEGÚN PERFILES DE MUJERES Y HOMBRES EN ESPAÑA</t>
  </si>
  <si>
    <t>BASE DE COTIZACIÓN MEDIA A LA SEGURIDAD SOCIAL (RG) EN ACTIVIDADES VERDES VS. RESTO DE ACTIVIDADES ECONÓMICAS, SEGÚN PERFILES DE MUJERES Y HOMBRES EN ESPAÑA</t>
  </si>
  <si>
    <t>BASE DE COTIZACIÓN MEDIA A LA SEGURIDAD SOCIAL (RG) DE MUJERES Y HOMBRES EN ESPAÑA EN ACTIVIDADES VERDES VS. RESTO DE ACTIVIDADES ECONÓMICAS</t>
  </si>
  <si>
    <t>BASE DE COTIZACIÓN MEDIA A LA SEGURIDAD SOCIAL DE MUJERES Y HOMBRES EN ESPAÑA EN ACTIVIDADES VERDES VS. RESTO DE ACTIVIDADES ECONÓMICAS</t>
  </si>
  <si>
    <t>BASE DE COTIZACIÓN MEDIA A LA SEGURIDAD SOCIAL DE MUJERES Y HOMBRES EN ESPAÑA, POR ÁMBITO DE ACTIVIDAD VERDE</t>
  </si>
  <si>
    <t>BASE DE COTIZACIÓN MEDIA A LA SEGURIDAD SOCIAL (RETA) DE MUJERES Y HOMBRES EN ESPAÑA EN ACTIVIDADES VERDES VS. RESTO DE ACTIVIDADES ECONÓMICAS</t>
  </si>
  <si>
    <t>BASE DE COTIZACIÓN MEDIA A LA SEGURIDAD SOCIAL (RETA) DE MUJERES Y HOMBRES EN ESPAÑA, POR ÁMBITO DE ACTIVIDAD VERDE</t>
  </si>
  <si>
    <t>OPINIÓN DE MUJERES Y HOMBRES EN ESPAÑA</t>
  </si>
  <si>
    <t>OPINIÓN DE PERFILES DE MUJERES Y HOMBRES EN ESPAÑA</t>
  </si>
  <si>
    <t>OPINIÓN DE MUJERES Y HOMBRES EN LA UNIÓN EUROPEA</t>
  </si>
  <si>
    <t>PERCEPCIÓN DE MUJERES Y HOMBRES EN ESPAÑA</t>
  </si>
  <si>
    <t>PERCEPCIÓN DE PERFILES DE MUJERES Y HOMBRES EN ESPAÑA</t>
  </si>
  <si>
    <t>PERCEPCIÓN DE MUJERES Y HOMBRES EN LA UNIÓN EUROPEA</t>
  </si>
  <si>
    <t>MUJERES Y HOMBRES EN ESPAÑA QUE AFIRMAN HABER TOMADO MEDIDAS</t>
  </si>
  <si>
    <t>PERFILES DE MUJERES Y HOMBRES EN ESPAÑA  QUE AFIRMAN HABER TOMADO MEDIDAS</t>
  </si>
  <si>
    <t>MUJERES Y HOMBRES EN LA UNIÓN EUROPEA  QUE AFIRMAN HABER TOMADO MEDIDAS</t>
  </si>
  <si>
    <t>ALUMNAS Y ALUMNOS DE FP BÁSICA EN ESPAÑA, POR TIPO DE FAMILIA PROFESIONAL</t>
  </si>
  <si>
    <t>ALUMNAS Y ALUMNOS DE FP BÁSICA EN ESPAÑA, POR FAMILIA PROFESIONAL</t>
  </si>
  <si>
    <t>ALUMNAS Y ALUMNOS DE FP BÁSICA EN ESPAÑA, POR COMUNIDAD AUTÓNOMA</t>
  </si>
  <si>
    <t>ALUMNAS Y ALUMNOS DE FP MEDIA EN ESPAÑA, POR TIPO DE FAMILIA PROFESIONAL</t>
  </si>
  <si>
    <t>ALUMNAS Y ALUMNOS DE FP MEDIA EN ESPAÑA, POR COMUNIDAD AUTÓNOMA</t>
  </si>
  <si>
    <t>ALUMNAS Y ALUMNOS  DE FP MEDIA EN ESPAÑA, POR CICLO FORMATIVO</t>
  </si>
  <si>
    <t>ALUMNAS Y ALUMNOS DE FP SUPERIOR EN ESPAÑA, POR TIPO DE FAMILIA PROFESIONAL</t>
  </si>
  <si>
    <t>ALUMNAS Y ALUMNOS DE FP SUPERIOR EN ESPAÑA, POR FAMILIA PROFESIONAL</t>
  </si>
  <si>
    <t>ALUMNAS Y ALUMNOS DE FP MEDIA EN ESPAÑA, POR FAMILIA PROFESIONAL</t>
  </si>
  <si>
    <t>ALUMNAS Y ALUMNOS DE FP SUPERIOR EN ESPAÑA, POR COMUNIDAD AUTÓNOMA</t>
  </si>
  <si>
    <t>ALUMNAS Y ALUMNOS DE FP SUPERIOR EN ESPAÑA, POR CICLO FORMATIVO</t>
  </si>
  <si>
    <t>MUJERES Y HOMBRES MIEMBROS EN ESPAÑA, POR LEGISLATURA DEL CONGRESO</t>
  </si>
  <si>
    <t>MUJERES Y HOMBRES  MIEMBROS EN ESPAÑA, POR LEGISLATURA DEL SENADO</t>
  </si>
  <si>
    <t>MUJERES Y HOMBRES PARTICIPANTES EN PLENARIAS DE LA RAA EN ESPAÑA</t>
  </si>
  <si>
    <t>MUJERES Y HOMBRES PARTICIPANTES EN LA RAA EN ESPAÑA, POR PLENARIA</t>
  </si>
  <si>
    <t>MUJERES Y HOMBRES MIEMBROS DE LOS PLENOS (TOTAL AGREGADO C.S. ENERGÍA + C.S. MEDIO AMBIENTE)</t>
  </si>
  <si>
    <t>MUJERES Y HOMBRES MIEMBROS DE LOS PLENOS, POR  TIPO DE CONFERENCIA SECTORIAL (ENERGÍA VS. MEDIO AMBIENTE)</t>
  </si>
  <si>
    <t>MUJERES Y HOMBRES AL FRENTE DE ALCALDÍAS EN ESPAÑA, POR COMUNIDAD AUTÓNOMA</t>
  </si>
  <si>
    <t>PRINCIPAL MEDIO DE TRANSPORTE DE MUJERES Y HOMBRES EN ESPAÑA</t>
  </si>
  <si>
    <t>PRINCIPAL MEDIO DE TRANSPORTE DE PERFILES DE MUJERES Y HOMBRES EN ESPAÑA</t>
  </si>
  <si>
    <t>HOGARES DE MUJERES Y HOMBRES CON VEHÍCULO ELÉCTRICO EN ESPAÑA</t>
  </si>
  <si>
    <t>PERFILES DE HOGARES DE MUJERES Y HOMBRES  CON VEHÍCULO ELÉCTRICO EN ESPAÑA</t>
  </si>
  <si>
    <t>Sexo (según composición del hogar)</t>
  </si>
  <si>
    <t>MUJERES Y HOMBRES VÍCTIMAS DE SINIESTRALIDAD CICLISTA EN VÍAS INTERURBANAS Y URBANAS  EN ESPAÑA</t>
  </si>
  <si>
    <r>
      <t>*Nota 2:</t>
    </r>
    <r>
      <rPr>
        <sz val="11"/>
        <color theme="1"/>
        <rFont val="Aptos Narrow"/>
        <family val="2"/>
        <scheme val="minor"/>
      </rPr>
      <t xml:space="preserve"> Los porcentajes de distribución de mujeres y hombres se han calculado sobre el sumatorio de todas las personas en la categoría (mujeres, hombres y aquellas cuyo sexo se desconoce, representando estas últimas entre el 0% y el 1,1% del total en las categorías donde están). Por ello, la suma del porcentaje de distribución de mujeres y hombres no siempre resulta 100% pero en esos casos la cifra es muy cercana al 100%.</t>
    </r>
  </si>
  <si>
    <t>PERFILES DE MUJERES Y HOMBRES EN ESPAÑA QUE AFIRMAN UTILIZAR LA BICLICLETA CON FRECUENCIA MAYOR QUE "CASI NUNCA"</t>
  </si>
  <si>
    <t>MUJERES Y HOMBRES EN ESPAÑA QUE AFIRMAN UTILIZAR LA BICLICLETA CON FRECUENCIA MAYOR QUE "CASI NUNCA"</t>
  </si>
  <si>
    <r>
      <rPr>
        <b/>
        <sz val="11"/>
        <color rgb="FF000000"/>
        <rFont val="Aptos Narrow"/>
        <family val="2"/>
        <scheme val="minor"/>
      </rPr>
      <t>*Nota 2</t>
    </r>
    <r>
      <rPr>
        <sz val="11"/>
        <color rgb="FF000000"/>
        <rFont val="Aptos Narrow"/>
        <family val="2"/>
        <scheme val="minor"/>
      </rPr>
      <t xml:space="preserve">: El análisis de la freuencia de uso se ha realizado sobre la misma agregación de frecuencias que hace la fuente al establecer tres categorías de personas: </t>
    </r>
    <r>
      <rPr>
        <i/>
        <sz val="11"/>
        <color rgb="FF000000"/>
        <rFont val="Aptos Narrow"/>
        <family val="2"/>
        <scheme val="minor"/>
      </rPr>
      <t>ciclistas habituales</t>
    </r>
    <r>
      <rPr>
        <sz val="11"/>
        <color rgb="FF000000"/>
        <rFont val="Aptos Narrow"/>
        <family val="2"/>
        <scheme val="minor"/>
      </rPr>
      <t xml:space="preserve"> ("Todos los días" o al menos una vez a la semana), </t>
    </r>
    <r>
      <rPr>
        <i/>
        <sz val="11"/>
        <color rgb="FF000000"/>
        <rFont val="Aptos Narrow"/>
        <family val="2"/>
        <scheme val="minor"/>
      </rPr>
      <t>ciclistas esporádicas</t>
    </r>
    <r>
      <rPr>
        <sz val="11"/>
        <color rgb="FF000000"/>
        <rFont val="Aptos Narrow"/>
        <family val="2"/>
        <scheme val="minor"/>
      </rPr>
      <t xml:space="preserve"> ("Sólo los fines de semana de la mayor parte del año", "Alguna vez al mes de la mayor parte del año", o "Menor frecuencia") y </t>
    </r>
    <r>
      <rPr>
        <i/>
        <sz val="11"/>
        <color rgb="FF000000"/>
        <rFont val="Aptos Narrow"/>
        <family val="2"/>
        <scheme val="minor"/>
      </rPr>
      <t>no ciclistas</t>
    </r>
    <r>
      <rPr>
        <sz val="11"/>
        <color rgb="FF000000"/>
        <rFont val="Aptos Narrow"/>
        <family val="2"/>
        <scheme val="minor"/>
      </rPr>
      <t xml:space="preserve"> ("Nunca o casi nunca" o "No sabe montar"). Véase por ejemplo el informe de resultados del Barómetro de la Bicicleta en España de julio 2022</t>
    </r>
  </si>
  <si>
    <r>
      <rPr>
        <b/>
        <sz val="11"/>
        <color rgb="FF000000"/>
        <rFont val="Aptos Narrow"/>
        <family val="2"/>
        <scheme val="minor"/>
      </rPr>
      <t xml:space="preserve">*Nota 1: </t>
    </r>
    <r>
      <rPr>
        <sz val="11"/>
        <color rgb="FF000000"/>
        <rFont val="Aptos Narrow"/>
        <family val="2"/>
        <scheme val="minor"/>
      </rPr>
      <t>El Barómetro de la Bicicleta en España considera personas</t>
    </r>
    <r>
      <rPr>
        <i/>
        <sz val="11"/>
        <color rgb="FF000000"/>
        <rFont val="Aptos Narrow"/>
        <family val="2"/>
        <scheme val="minor"/>
      </rPr>
      <t xml:space="preserve"> usuarias</t>
    </r>
    <r>
      <rPr>
        <sz val="11"/>
        <color rgb="FF000000"/>
        <rFont val="Aptos Narrow"/>
        <family val="2"/>
        <scheme val="minor"/>
      </rPr>
      <t xml:space="preserve"> de la bicicleta a quienes dicen utilizar la bicicleta con alguna frecuencia: cada día o casi, al menos una vez a la semana, sólo los fines de semana, alguna vez al mes o con menor frecuencia. Por el contrario, este Barómetro considera que son personas </t>
    </r>
    <r>
      <rPr>
        <i/>
        <sz val="11"/>
        <color rgb="FF000000"/>
        <rFont val="Aptos Narrow"/>
        <family val="2"/>
        <scheme val="minor"/>
      </rPr>
      <t>no usuarias</t>
    </r>
    <r>
      <rPr>
        <sz val="11"/>
        <color rgb="FF000000"/>
        <rFont val="Aptos Narrow"/>
        <family val="2"/>
        <scheme val="minor"/>
      </rPr>
      <t xml:space="preserve"> de la bicicleta a quienes afirman no ir nunca o casi nunca en bici y a quienes no saben ir en bici. Véase por ejemplo el informe de resultados del Barómetro de la Bicicleta
en España de julio 2022 (disponible en https://www.redbici.org/wp-content/uploads/2022/11/Barometro-Bicicleta-2022_Informe.pdf).</t>
    </r>
  </si>
  <si>
    <r>
      <rPr>
        <b/>
        <sz val="11"/>
        <color theme="1"/>
        <rFont val="Aptos Narrow"/>
        <family val="2"/>
        <scheme val="minor"/>
      </rPr>
      <t>*Nota 3:</t>
    </r>
    <r>
      <rPr>
        <sz val="11"/>
        <color theme="1"/>
        <rFont val="Aptos Narrow"/>
        <family val="2"/>
        <scheme val="minor"/>
      </rPr>
      <t xml:space="preserve"> Para el año 2015 y 2017 se han eliminado los cruces por Dimensión del municipio en las categorías "De 100.001 a 450.000" y "Más de 450.000 habitantes" porque no son comparables a las de los años posteriores.</t>
    </r>
  </si>
  <si>
    <t>habs5 - Porcentaje de personas en función del nivel de importancia que consideran tiene el impacto ambiental a la hora de decidir qué productos (bienes o servicios) comprar, por sexo</t>
  </si>
  <si>
    <t>Porcentaje de personas en función del nivel de importancia que consideran tiene el impacto ambiental a la hora de decidir qué productos (bienes o servicios) comprar, por sexo</t>
  </si>
  <si>
    <t>habs6 - Gasto medio anual de los hogares en la reparación y mantenimiento de los productos, según tipo de gasto y sexo de la persona sustentadora principal del hogar</t>
  </si>
  <si>
    <t>Resto de gastos del hogar</t>
  </si>
  <si>
    <t>GASTO MEDIO DE LOS HOGARES DE MUJERES Y HOMBRES EN ESPAÑA, POR TIPO DE GASTO EN REPARACIÓN Y MANTENIMIENTO DE LOS PRODUCTOS (RMP)</t>
  </si>
  <si>
    <t>GASTO MEDIO DE LOS HOGARES EN RMP SEGÚN PERFILES DE HOGARES DE MUJERES Y HOMBRES EN ESPAÑA</t>
  </si>
  <si>
    <r>
      <rPr>
        <b/>
        <sz val="11"/>
        <color theme="1"/>
        <rFont val="Aptos Narrow"/>
        <family val="2"/>
        <scheme val="minor"/>
      </rPr>
      <t>*Nota 4:</t>
    </r>
    <r>
      <rPr>
        <sz val="11"/>
        <color theme="1"/>
        <rFont val="Aptos Narrow"/>
        <family val="2"/>
        <scheme val="minor"/>
      </rPr>
      <t xml:space="preserve"> Como la brecha se calcula hombres menos mujeres (diferencia H-M en puntos porcentuales), si la diferencia resultante tiene un signo positivo indica una desigualdad a favor de los hombres (H&gt;M), mientras que si es negativa la desigualdad es a favor de las mujeres (M&gt;H). En este último caso, se resalta la celda en gris oscuro.</t>
    </r>
  </si>
  <si>
    <r>
      <rPr>
        <b/>
        <sz val="11"/>
        <color theme="1"/>
        <rFont val="Aptos Narrow"/>
        <family val="2"/>
        <scheme val="minor"/>
      </rPr>
      <t>*Nota 3:</t>
    </r>
    <r>
      <rPr>
        <sz val="11"/>
        <color theme="1"/>
        <rFont val="Aptos Narrow"/>
        <family val="2"/>
        <scheme val="minor"/>
      </rPr>
      <t xml:space="preserve"> Como la brecha se calcula hombres menos mujeres (diferencia H-M en puntos porcentuales), si la diferencia resultante tiene un signo positivo indica una desigualdad a favor de los hombres (H&gt;M), mientras que si es negativa la desigualdad es a favor de las mujeres (M&gt;H). En este último caso, se resalta la celda en gris oscuro.</t>
    </r>
  </si>
  <si>
    <r>
      <rPr>
        <b/>
        <sz val="11"/>
        <color theme="1"/>
        <rFont val="Aptos Narrow"/>
        <family val="2"/>
        <scheme val="minor"/>
      </rPr>
      <t>*Nota 2:</t>
    </r>
    <r>
      <rPr>
        <sz val="11"/>
        <color theme="1"/>
        <rFont val="Aptos Narrow"/>
        <family val="2"/>
        <scheme val="minor"/>
      </rPr>
      <t xml:space="preserve"> Como la brecha se calcula hombres menos mujeres (diferencia H-M en puntos porcentuales), si la diferencia resultante tiene un signo positivo indica una desigualdad a favor de los hombres (H&gt;M), mientras que si es negativa la desigualdad es a favor de las mujeres (M&gt;H). En este último caso, se resalta la celda en gris oscuro.</t>
    </r>
  </si>
  <si>
    <r>
      <rPr>
        <b/>
        <sz val="11"/>
        <color theme="1"/>
        <rFont val="Aptos Narrow"/>
        <family val="2"/>
        <scheme val="minor"/>
      </rPr>
      <t>*Nota 2:</t>
    </r>
    <r>
      <rPr>
        <sz val="11"/>
        <color theme="1"/>
        <rFont val="Aptos Narrow"/>
        <family val="2"/>
        <scheme val="minor"/>
      </rPr>
      <t xml:space="preserve"> Como la brecha se calcula hombres menos mujeres, si la diferencia resultante tiene un signo positivo indica una desigualdad a favor de los hombres (H&gt;M), mientras que si es negativa la desigualdad es a favor de las mujeres (M&gt;H). En este último caso, se resalta la celda en gris oscuro.</t>
    </r>
  </si>
  <si>
    <r>
      <rPr>
        <b/>
        <sz val="11"/>
        <color theme="1"/>
        <rFont val="Aptos Narrow"/>
        <family val="2"/>
        <scheme val="minor"/>
      </rPr>
      <t>*Nota 3:</t>
    </r>
    <r>
      <rPr>
        <sz val="11"/>
        <color theme="1"/>
        <rFont val="Aptos Narrow"/>
        <family val="2"/>
        <scheme val="minor"/>
      </rPr>
      <t xml:space="preserve"> En el periodo analizado de personas afiliadas y bases de cotizacion al RETM no constan personas afiliadas a cuatro de los ámbitos considerados en este estudio:  "Energías Renovables", "Gestión sostenible del agua", "Transporte sostenible" y "Gestión de espacios naturales protegidos. En esos cuatro ámbitos sólo se agregan las bases de cotización del RG y el RETA.</t>
    </r>
  </si>
  <si>
    <r>
      <rPr>
        <b/>
        <sz val="11"/>
        <color theme="1"/>
        <rFont val="Aptos Narrow"/>
        <family val="2"/>
        <scheme val="minor"/>
      </rPr>
      <t>*Nota 4:</t>
    </r>
    <r>
      <rPr>
        <sz val="11"/>
        <color theme="1"/>
        <rFont val="Aptos Narrow"/>
        <family val="2"/>
        <scheme val="minor"/>
      </rPr>
      <t xml:space="preserve"> Como la brecha se calcula hombres menos mujeres, si la diferencia resultante tiene un signo positivo indica una desigualdad a favor de los hombres (H&gt;M), mientras que si es negativa la desigualdad es a favor de las mujeres (M&gt;H). En este último caso, se resalta la celda en gris oscuro.</t>
    </r>
  </si>
  <si>
    <r>
      <rPr>
        <b/>
        <sz val="11"/>
        <color theme="1"/>
        <rFont val="Aptos Narrow"/>
        <family val="2"/>
        <scheme val="minor"/>
      </rPr>
      <t>*Nota 1:</t>
    </r>
    <r>
      <rPr>
        <sz val="11"/>
        <color theme="1"/>
        <rFont val="Aptos Narrow"/>
        <family val="2"/>
        <scheme val="minor"/>
      </rPr>
      <t xml:space="preserve"> Como la brecha se calcula hombres menos mujeres (diferencia H-M en puntos porcentuales), si la diferencia resultante tiene un signo positivo indica una desigualdad a favor de los hombres (H&gt;M), mientras que si es negativa la desigualdad es a favor de las mujeres (M&gt;H). En este último caso, se resalta la celda en gris oscuro.</t>
    </r>
  </si>
  <si>
    <r>
      <rPr>
        <b/>
        <sz val="11"/>
        <rFont val="Aptos Narrow"/>
        <family val="2"/>
      </rPr>
      <t>*Nota 1:</t>
    </r>
    <r>
      <rPr>
        <sz val="11"/>
        <rFont val="Aptos Narrow"/>
        <family val="2"/>
      </rPr>
      <t xml:space="preserve"> No hay datos accesibles de FP Básica con referencia al curso 2015-2016, por ello, se inicia esta serie de datos en el curso 2019-2020.</t>
    </r>
  </si>
  <si>
    <r>
      <rPr>
        <b/>
        <sz val="11"/>
        <color theme="1"/>
        <rFont val="Aptos Narrow"/>
        <family val="2"/>
        <scheme val="minor"/>
      </rPr>
      <t>*Nota 6:</t>
    </r>
    <r>
      <rPr>
        <sz val="11"/>
        <color theme="1"/>
        <rFont val="Aptos Narrow"/>
        <family val="2"/>
        <scheme val="minor"/>
      </rPr>
      <t xml:space="preserve"> Como la brecha se calcula hombres menos mujeres (diferencia H-M en puntos porcentuales), si la diferencia resultante tiene un signo positivo indica una desigualdad a favor de los hombres (H&gt;M), mientras que si es negativa la desigualdad es a favor de las mujeres (M&gt;H). En este último caso, se resalta la celda en gris oscuro.</t>
    </r>
  </si>
  <si>
    <r>
      <rPr>
        <b/>
        <sz val="11"/>
        <color theme="1"/>
        <rFont val="Aptos Narrow"/>
        <family val="2"/>
        <scheme val="minor"/>
      </rPr>
      <t>*Nota 5:</t>
    </r>
    <r>
      <rPr>
        <sz val="11"/>
        <color theme="1"/>
        <rFont val="Aptos Narrow"/>
        <family val="2"/>
        <scheme val="minor"/>
      </rPr>
      <t xml:space="preserve"> Como la brecha se calcula hombres menos mujeres (diferencia H-M en puntos porcentuales), si la diferencia resultante tiene un signo positivo indica una desigualdad a favor de los hombres (H&gt;M), mientras que si es negativa la desigualdad es a favor de las mujeres (M&gt;H). En este último caso, se resalta la celda en gris oscuro.</t>
    </r>
  </si>
  <si>
    <r>
      <rPr>
        <b/>
        <sz val="11"/>
        <color theme="1"/>
        <rFont val="Aptos Narrow"/>
        <family val="2"/>
        <scheme val="minor"/>
      </rPr>
      <t>*Nota 1:</t>
    </r>
    <r>
      <rPr>
        <sz val="11"/>
        <color theme="1"/>
        <rFont val="Aptos Narrow"/>
        <family val="2"/>
        <scheme val="minor"/>
      </rPr>
      <t xml:space="preserve"> Tasa de afiliación = Relación porcentual entre el número de personas egresadas universitarias dadas de alta en la Seguridad Social en el momento temporal establecido y el número total de personas egresadas universitarias. Es decir, es un índice de concentración que indica qué proporción de las egresadas en el curso de referencia están afiliadas a la Seguridad Social uno o más años tras el egreso. Se utiliza como indicador de inserción laboral del alumnado egresado.</t>
    </r>
  </si>
  <si>
    <r>
      <rPr>
        <b/>
        <sz val="11"/>
        <color theme="1"/>
        <rFont val="Aptos Narrow"/>
        <family val="2"/>
        <scheme val="minor"/>
      </rPr>
      <t>*Nota 1:</t>
    </r>
    <r>
      <rPr>
        <sz val="11"/>
        <color theme="1"/>
        <rFont val="Aptos Narrow"/>
        <family val="2"/>
        <scheme val="minor"/>
      </rPr>
      <t xml:space="preserve"> Tasa de afiliación = Relación porcentual entre el número de personas egresadas de FP dadas de alta en la Seguridad Social en el momento temporal establecido y el número total de personas egresadas de FP. Es decir, es un índice de concentración que indica qué proporción de las egresadas en el curso de referencia están afiliadas a la Seguridad Social uno o más años tras el egreso. Se utiliza como indicador de inserción laboral del alumnado egresado.</t>
    </r>
  </si>
  <si>
    <r>
      <rPr>
        <b/>
        <sz val="11"/>
        <color theme="1"/>
        <rFont val="Aptos Narrow"/>
        <family val="2"/>
        <scheme val="minor"/>
      </rPr>
      <t>*Nota 3</t>
    </r>
    <r>
      <rPr>
        <sz val="11"/>
        <color theme="1"/>
        <rFont val="Aptos Narrow"/>
        <family val="2"/>
        <scheme val="minor"/>
      </rPr>
      <t>: respecto a FP Básica no hay datos accesibles de la inserción laboral de las personas que egresaron en el curso 2015-2016.</t>
    </r>
  </si>
  <si>
    <r>
      <rPr>
        <b/>
        <sz val="11"/>
        <color theme="1"/>
        <rFont val="Aptos Narrow"/>
        <family val="2"/>
        <scheme val="minor"/>
      </rPr>
      <t>*Nota 4:</t>
    </r>
    <r>
      <rPr>
        <sz val="11"/>
        <color theme="1"/>
        <rFont val="Aptos Narrow"/>
        <family val="2"/>
        <scheme val="minor"/>
      </rPr>
      <t xml:space="preserve"> No hay datos accesibles ajustados a la inserción laboral en el 4 año posterior a la graduación de las personas egresadas en el curso 2019-2020 en el momento de elaboración de este informe.</t>
    </r>
  </si>
  <si>
    <r>
      <rPr>
        <b/>
        <sz val="11"/>
        <color theme="1"/>
        <rFont val="Aptos Narrow"/>
        <family val="2"/>
        <scheme val="minor"/>
      </rPr>
      <t>*Nota 5:</t>
    </r>
    <r>
      <rPr>
        <sz val="11"/>
        <color theme="1"/>
        <rFont val="Aptos Narrow"/>
        <family val="2"/>
        <scheme val="minor"/>
      </rPr>
      <t xml:space="preserve"> No hay datos accesibles de inserción laboral para los 3 y 4 años posteriores a la graduaciónde las personas egresadas en el curso 2020-2021 en el momento de elaboración de este informe.</t>
    </r>
  </si>
  <si>
    <r>
      <rPr>
        <b/>
        <sz val="11"/>
        <color theme="1"/>
        <rFont val="Aptos Narrow"/>
        <family val="2"/>
        <scheme val="minor"/>
      </rPr>
      <t>*Nota 3:</t>
    </r>
    <r>
      <rPr>
        <sz val="11"/>
        <color theme="1"/>
        <rFont val="Aptos Narrow"/>
        <family val="2"/>
        <scheme val="minor"/>
      </rPr>
      <t xml:space="preserve"> No hay datos accesibles ajustados a la inserción laboral en el 4 año posterior a la graduación para las personas egresadas en el curso 2019-2020 en el momento de elaboración de este informe.</t>
    </r>
  </si>
  <si>
    <r>
      <rPr>
        <b/>
        <sz val="11"/>
        <color theme="1"/>
        <rFont val="Aptos Narrow"/>
        <family val="2"/>
        <scheme val="minor"/>
      </rPr>
      <t>*Nota 4:</t>
    </r>
    <r>
      <rPr>
        <sz val="11"/>
        <color theme="1"/>
        <rFont val="Aptos Narrow"/>
        <family val="2"/>
        <scheme val="minor"/>
      </rPr>
      <t xml:space="preserve"> No hay datos accesibles de la inserción laboral para los 3 y 4 años posteriores a la graduación para las personas egresadas en el curso 2020-2021 en el momento de elaboración de este informe.</t>
    </r>
  </si>
  <si>
    <r>
      <rPr>
        <b/>
        <sz val="11"/>
        <color theme="1"/>
        <rFont val="Aptos Narrow"/>
        <family val="2"/>
        <scheme val="minor"/>
      </rPr>
      <t>*Nota 4:</t>
    </r>
    <r>
      <rPr>
        <sz val="11"/>
        <color theme="1"/>
        <rFont val="Aptos Narrow"/>
        <family val="2"/>
        <scheme val="minor"/>
      </rPr>
      <t xml:space="preserve"> No hay datos accesibles ajustados a la inserción laboral en el 4 año posterior a la graduación de las personas egresadas en el curso 2019-2020 .</t>
    </r>
  </si>
  <si>
    <r>
      <rPr>
        <b/>
        <sz val="11"/>
        <color theme="1"/>
        <rFont val="Aptos Narrow"/>
        <family val="2"/>
        <scheme val="minor"/>
      </rPr>
      <t>*Nota 5:</t>
    </r>
    <r>
      <rPr>
        <sz val="11"/>
        <color theme="1"/>
        <rFont val="Aptos Narrow"/>
        <family val="2"/>
        <scheme val="minor"/>
      </rPr>
      <t xml:space="preserve"> No hay datos accesibles de inserción laboral para los 3 y 4 años posteriores a la graduación de las personas egresadas en el curso 2020-2021.</t>
    </r>
  </si>
  <si>
    <r>
      <t xml:space="preserve">• </t>
    </r>
    <r>
      <rPr>
        <i/>
        <sz val="11"/>
        <color theme="1"/>
        <rFont val="Aptos Narrow"/>
        <family val="2"/>
        <scheme val="minor"/>
      </rPr>
      <t>Providing more information and education, e.g. on waste separation, energy consumption</t>
    </r>
    <r>
      <rPr>
        <sz val="11"/>
        <color theme="1"/>
        <rFont val="Aptos Narrow"/>
        <family val="2"/>
        <scheme val="minor"/>
      </rPr>
      <t xml:space="preserve"> = Proporcionar más información y formación, p.ej.  sobre la separación de residuos, el consumo de energía</t>
    </r>
  </si>
  <si>
    <r>
      <t xml:space="preserve">• </t>
    </r>
    <r>
      <rPr>
        <i/>
        <sz val="11"/>
        <color theme="1"/>
        <rFont val="Aptos Narrow"/>
        <family val="2"/>
        <scheme val="minor"/>
      </rPr>
      <t>Ensuring better enforcement of legislatio</t>
    </r>
    <r>
      <rPr>
        <sz val="11"/>
        <color theme="1"/>
        <rFont val="Aptos Narrow"/>
        <family val="2"/>
        <scheme val="minor"/>
      </rPr>
      <t xml:space="preserve">n = Asegurar un mejor cumplimiento de la legislación </t>
    </r>
  </si>
  <si>
    <r>
      <t xml:space="preserve">• </t>
    </r>
    <r>
      <rPr>
        <i/>
        <sz val="11"/>
        <color theme="1"/>
        <rFont val="Aptos Narrow"/>
        <family val="2"/>
        <scheme val="minor"/>
      </rPr>
      <t>Introducing heavier fines for breaches of environmental legislation</t>
    </r>
    <r>
      <rPr>
        <sz val="11"/>
        <color theme="1"/>
        <rFont val="Aptos Narrow"/>
        <family val="2"/>
        <scheme val="minor"/>
      </rPr>
      <t xml:space="preserve"> = Imponer multas más elevadas para los incumplimientos de la legislación medioambiental</t>
    </r>
  </si>
  <si>
    <r>
      <t xml:space="preserve">• </t>
    </r>
    <r>
      <rPr>
        <i/>
        <sz val="11"/>
        <color theme="1"/>
        <rFont val="Aptos Narrow"/>
        <family val="2"/>
        <scheme val="minor"/>
      </rPr>
      <t>Introducing stricter environmental legislation</t>
    </r>
    <r>
      <rPr>
        <sz val="11"/>
        <color theme="1"/>
        <rFont val="Aptos Narrow"/>
        <family val="2"/>
        <scheme val="minor"/>
      </rPr>
      <t xml:space="preserve"> = Introducir una legislación medioambiental más estricta</t>
    </r>
  </si>
  <si>
    <r>
      <t xml:space="preserve">• </t>
    </r>
    <r>
      <rPr>
        <i/>
        <sz val="11"/>
        <color theme="1"/>
        <rFont val="Aptos Narrow"/>
        <family val="2"/>
        <scheme val="minor"/>
      </rPr>
      <t xml:space="preserve">Introducing or increasing financial incentives to businesses and people taking measures to protect the environment </t>
    </r>
    <r>
      <rPr>
        <sz val="11"/>
        <color theme="1"/>
        <rFont val="Aptos Narrow"/>
        <family val="2"/>
        <scheme val="minor"/>
      </rPr>
      <t>= Establecer o aumentar los incentivos financiaros a las empresas y a los ciudadnos que adopten mediadas para proteger el medio ambiente (p.ej. reducciones fiscales, subvenciones)</t>
    </r>
  </si>
  <si>
    <r>
      <t xml:space="preserve">• </t>
    </r>
    <r>
      <rPr>
        <i/>
        <sz val="11"/>
        <color theme="1"/>
        <rFont val="Aptos Narrow"/>
        <family val="2"/>
        <scheme val="minor"/>
      </rPr>
      <t>Introducing or increasing taxation, or removing subsidies, on environmentally harmful activities</t>
    </r>
    <r>
      <rPr>
        <sz val="11"/>
        <color theme="1"/>
        <rFont val="Aptos Narrow"/>
        <family val="2"/>
        <scheme val="minor"/>
      </rPr>
      <t xml:space="preserve"> = Introducir o aumentar los impuestos o eliminar las subvenciones para las actividades que perjudiquen el medio ambiente</t>
    </r>
  </si>
  <si>
    <r>
      <t xml:space="preserve">• </t>
    </r>
    <r>
      <rPr>
        <i/>
        <sz val="11"/>
        <color theme="1"/>
        <rFont val="Aptos Narrow"/>
        <family val="2"/>
        <scheme val="minor"/>
      </rPr>
      <t>Investing in research and development to find technological solutions</t>
    </r>
    <r>
      <rPr>
        <sz val="11"/>
        <color theme="1"/>
        <rFont val="Aptos Narrow"/>
        <family val="2"/>
        <scheme val="minor"/>
      </rPr>
      <t xml:space="preserve"> = Invertir en investigación y desarrollo para encontrar soluciones tecnológicas</t>
    </r>
  </si>
  <si>
    <r>
      <t xml:space="preserve">• </t>
    </r>
    <r>
      <rPr>
        <i/>
        <sz val="11"/>
        <color theme="1"/>
        <rFont val="Aptos Narrow"/>
        <family val="2"/>
        <scheme val="minor"/>
      </rPr>
      <t>Making the banking and insurance systems more environmentally-friendly</t>
    </r>
    <r>
      <rPr>
        <sz val="11"/>
        <color theme="1"/>
        <rFont val="Aptos Narrow"/>
        <family val="2"/>
        <scheme val="minor"/>
      </rPr>
      <t xml:space="preserve"> = Hacer que los sistemas bancarios y de seguros sean más respetuosos con el medio ambiente </t>
    </r>
  </si>
  <si>
    <r>
      <t xml:space="preserve">• </t>
    </r>
    <r>
      <rPr>
        <i/>
        <sz val="11"/>
        <color theme="1"/>
        <rFont val="Aptos Narrow"/>
        <family val="2"/>
        <scheme val="minor"/>
      </rPr>
      <t>Encouraging businesses to engage in sustainable activities</t>
    </r>
    <r>
      <rPr>
        <sz val="11"/>
        <color theme="1"/>
        <rFont val="Aptos Narrow"/>
        <family val="2"/>
        <scheme val="minor"/>
      </rPr>
      <t xml:space="preserve"> = Animar a las empresas a participar en actividades sostenibles</t>
    </r>
  </si>
  <si>
    <r>
      <t>•</t>
    </r>
    <r>
      <rPr>
        <i/>
        <sz val="11"/>
        <color theme="1"/>
        <rFont val="Aptos Narrow"/>
        <family val="2"/>
        <scheme val="minor"/>
      </rPr>
      <t xml:space="preserve"> Making the food system more sustainable from production to consumption </t>
    </r>
    <r>
      <rPr>
        <sz val="11"/>
        <color theme="1"/>
        <rFont val="Aptos Narrow"/>
        <family val="2"/>
        <scheme val="minor"/>
      </rPr>
      <t>= Hacer que el sistema alimentario sea más sostenible desde su producción hasta su consumo</t>
    </r>
  </si>
  <si>
    <r>
      <t xml:space="preserve">• </t>
    </r>
    <r>
      <rPr>
        <i/>
        <sz val="11"/>
        <color theme="1"/>
        <rFont val="Aptos Narrow"/>
        <family val="2"/>
        <scheme val="minor"/>
      </rPr>
      <t>Changing the way we produce and trade</t>
    </r>
    <r>
      <rPr>
        <sz val="11"/>
        <color theme="1"/>
        <rFont val="Aptos Narrow"/>
        <family val="2"/>
        <scheme val="minor"/>
      </rPr>
      <t xml:space="preserve"> = Cambiar nuestra nuestra forma de producir y comerciar </t>
    </r>
  </si>
  <si>
    <r>
      <t xml:space="preserve">• </t>
    </r>
    <r>
      <rPr>
        <i/>
        <sz val="11"/>
        <color theme="1"/>
        <rFont val="Aptos Narrow"/>
        <family val="2"/>
        <scheme val="minor"/>
      </rPr>
      <t>Changing the way we consume</t>
    </r>
    <r>
      <rPr>
        <sz val="11"/>
        <color theme="1"/>
        <rFont val="Aptos Narrow"/>
        <family val="2"/>
        <scheme val="minor"/>
      </rPr>
      <t xml:space="preserve"> = Cambiar nuestra forma de consumir </t>
    </r>
  </si>
  <si>
    <r>
      <rPr>
        <b/>
        <sz val="11"/>
        <color rgb="FF000000"/>
        <rFont val="Aptos Narrow"/>
        <family val="2"/>
        <scheme val="minor"/>
      </rPr>
      <t xml:space="preserve">*Nota 1: </t>
    </r>
    <r>
      <rPr>
        <sz val="11"/>
        <color rgb="FF000000"/>
        <rFont val="Aptos Narrow"/>
        <family val="2"/>
        <scheme val="minor"/>
      </rPr>
      <t>El Total representa un promedio del gasto en todos los hogares independientemente de que la persona de referencia sea mujer u hombre.</t>
    </r>
  </si>
  <si>
    <r>
      <rPr>
        <b/>
        <sz val="11"/>
        <color theme="1"/>
        <rFont val="Aptos Narrow"/>
        <family val="2"/>
        <scheme val="minor"/>
      </rPr>
      <t>*Nota 3:</t>
    </r>
    <r>
      <rPr>
        <sz val="11"/>
        <color theme="1"/>
        <rFont val="Aptos Narrow"/>
        <family val="2"/>
        <scheme val="minor"/>
      </rPr>
      <t xml:space="preserve"> Como los distintos tipos de brecha se calculan hombres menos mujeres, si la diferencia resultante tiene un signo positivo indica una desigualdad a favor de los hombres (H&gt;M), mientras que si es negativa la desigualdad es a favor de las mujeres (M&gt;H). Een este último caso, se resalta la celda en gris oscuro.</t>
    </r>
  </si>
  <si>
    <t>GASTO MEDIO EN SUMINISTROS DE LA VIVIENDA PRINCIPAL DE LOS HOGARES DE MUJERES Y HOMBRES EN ESPAÑA</t>
  </si>
  <si>
    <t xml:space="preserve">GASTO MEDIO DE LOS HOGARES DE MUJERES Y HOMBRES EN ESPAÑA, POR TIPO DE GASTO EN SUMINISTROS DE LA VIVIENDA PRINCIPAL </t>
  </si>
  <si>
    <t>GASTO MEDIO EN REPARACIÓN Y MANTENIMIENTO DE LOS PRODUCTOS (RMP) DE LOS HOGARES DE MUJERES Y HOMBRES EN ESPAÑA</t>
  </si>
  <si>
    <t>GASTO MEDIO DE LOS HOGARES EN SUMINISTROS DE LA VIVIENDA PRINCIPAL SEGÚN PERFILES DE HOGARES DE MUJERES Y HOMBRES EN ESPAÑA</t>
  </si>
  <si>
    <t>% DE HOGARES DE MUJERES Y HOMBRES EN ESPAÑA QUE SEÑALAN NO TENER TEMPERATURA ADECUADA EN INVIERNO</t>
  </si>
  <si>
    <t>ACCIONES QUE AFIRMAN REALIZAR MUJERES Y HOMBRES EN ESPAÑA</t>
  </si>
  <si>
    <t>PERFILES DE MUJERES Y HOMBRES EN ESPAÑA QUE AFIRMAN REALIZAR DETERMINADAS ACCIONES</t>
  </si>
  <si>
    <t>MUJERES Y HOMBRES EN LA UNIÓN EUROPEA QUE AFIRMAN REALIZAR DETERMINADAS ACCIONES</t>
  </si>
  <si>
    <r>
      <t xml:space="preserve">• </t>
    </r>
    <r>
      <rPr>
        <i/>
        <sz val="11"/>
        <color theme="1"/>
        <rFont val="Aptos Narrow"/>
        <family val="2"/>
        <scheme val="minor"/>
      </rPr>
      <t>You have bought a new car and its low fuel consumption was an important factor in your choice</t>
    </r>
    <r>
      <rPr>
        <sz val="11"/>
        <color theme="1"/>
        <rFont val="Aptos Narrow"/>
        <family val="2"/>
        <scheme val="minor"/>
      </rPr>
      <t xml:space="preserve"> = Ha comprado un coche nuevo y su bajo consumo de combustible fue un factor importante a la hora de decidirse</t>
    </r>
  </si>
  <si>
    <r>
      <t xml:space="preserve">• </t>
    </r>
    <r>
      <rPr>
        <i/>
        <sz val="11"/>
        <color theme="1"/>
        <rFont val="Aptos Narrow"/>
        <family val="2"/>
        <scheme val="minor"/>
      </rPr>
      <t xml:space="preserve">You have bought an electric car </t>
    </r>
    <r>
      <rPr>
        <sz val="11"/>
        <color theme="1"/>
        <rFont val="Aptos Narrow"/>
        <family val="2"/>
        <scheme val="minor"/>
      </rPr>
      <t>= Ha comprado un coche eléctrico</t>
    </r>
  </si>
  <si>
    <r>
      <t xml:space="preserve">• </t>
    </r>
    <r>
      <rPr>
        <i/>
        <sz val="11"/>
        <color theme="1"/>
        <rFont val="Aptos Narrow"/>
        <family val="2"/>
        <scheme val="minor"/>
      </rPr>
      <t>You regularly use environmentally-friendly alternatives to your private car such as walking, cycling, taking public transport or car-sharin</t>
    </r>
    <r>
      <rPr>
        <sz val="11"/>
        <color theme="1"/>
        <rFont val="Aptos Narrow"/>
        <family val="2"/>
        <scheme val="minor"/>
      </rPr>
      <t>g = De forma regular utiliza alternativas ecológicas a su uso del coche particular, como caminar, montar en bicicleta, usar el transporte público o compartir coche</t>
    </r>
  </si>
  <si>
    <r>
      <t>•</t>
    </r>
    <r>
      <rPr>
        <i/>
        <sz val="11"/>
        <color theme="1"/>
        <rFont val="Aptos Narrow"/>
        <family val="2"/>
        <scheme val="minor"/>
      </rPr>
      <t xml:space="preserve"> You have insulated your home better to reduce your energy consumption</t>
    </r>
    <r>
      <rPr>
        <sz val="11"/>
        <color theme="1"/>
        <rFont val="Aptos Narrow"/>
        <family val="2"/>
        <scheme val="minor"/>
      </rPr>
      <t xml:space="preserve"> = Ha aislado mejor su vivienda para reducir su consumo de energía</t>
    </r>
  </si>
  <si>
    <r>
      <t xml:space="preserve">• </t>
    </r>
    <r>
      <rPr>
        <i/>
        <sz val="11"/>
        <color theme="1"/>
        <rFont val="Aptos Narrow"/>
        <family val="2"/>
        <scheme val="minor"/>
      </rPr>
      <t>You have bought a low-energy hom</t>
    </r>
    <r>
      <rPr>
        <sz val="11"/>
        <color theme="1"/>
        <rFont val="Aptos Narrow"/>
        <family val="2"/>
        <scheme val="minor"/>
      </rPr>
      <t>e = Ha comprado una casa de bajo consumo energético</t>
    </r>
  </si>
  <si>
    <r>
      <t xml:space="preserve">• </t>
    </r>
    <r>
      <rPr>
        <i/>
        <sz val="11"/>
        <color theme="1"/>
        <rFont val="Aptos Narrow"/>
        <family val="2"/>
        <scheme val="minor"/>
      </rPr>
      <t xml:space="preserve">When buying a new household appliance (e.g. washing machine, fridge or TV), lower energy consumption is an important factor in your choice </t>
    </r>
    <r>
      <rPr>
        <sz val="11"/>
        <color theme="1"/>
        <rFont val="Aptos Narrow"/>
        <family val="2"/>
        <scheme val="minor"/>
      </rPr>
      <t>= Cuando compra un electrodoméstico nuevo para el hogar, por ejemplo una lavadora, frigorífico o televisor coma un factor importante en su decisión es el consumo más bajo de energía</t>
    </r>
  </si>
  <si>
    <r>
      <t xml:space="preserve">• </t>
    </r>
    <r>
      <rPr>
        <i/>
        <sz val="11"/>
        <color theme="1"/>
        <rFont val="Aptos Narrow"/>
        <family val="2"/>
        <scheme val="minor"/>
      </rPr>
      <t>You have installed equipment in your home to control and reduce your energy consumption (e.g. smart meter)</t>
    </r>
    <r>
      <rPr>
        <sz val="11"/>
        <color theme="1"/>
        <rFont val="Aptos Narrow"/>
        <family val="2"/>
        <scheme val="minor"/>
      </rPr>
      <t xml:space="preserve"> = Ha instalado equipamiento en su hogar para controlar y reducir su consumo de energía (por ej. contador inteligente)</t>
    </r>
  </si>
  <si>
    <r>
      <t xml:space="preserve">• </t>
    </r>
    <r>
      <rPr>
        <i/>
        <sz val="11"/>
        <color theme="1"/>
        <rFont val="Aptos Narrow"/>
        <family val="2"/>
        <scheme val="minor"/>
      </rPr>
      <t>You have installed solar panels in your home</t>
    </r>
    <r>
      <rPr>
        <sz val="11"/>
        <color theme="1"/>
        <rFont val="Aptos Narrow"/>
        <family val="2"/>
        <scheme val="minor"/>
      </rPr>
      <t xml:space="preserve"> = Ha instalado placas solares en tu casa</t>
    </r>
  </si>
  <si>
    <r>
      <t xml:space="preserve">• </t>
    </r>
    <r>
      <rPr>
        <i/>
        <sz val="11"/>
        <color theme="1"/>
        <rFont val="Aptos Narrow"/>
        <family val="2"/>
        <scheme val="minor"/>
      </rPr>
      <t>You consider the carbon footprint of your food purchases and sometimes adapt your shopping accordingly</t>
    </r>
    <r>
      <rPr>
        <sz val="11"/>
        <color theme="1"/>
        <rFont val="Aptos Narrow"/>
        <family val="2"/>
        <scheme val="minor"/>
      </rPr>
      <t xml:space="preserve"> = Cuando compra comida, tiene en cuenta la huella de carbono y, en ocasiones, adapta su compra en función de este factor</t>
    </r>
  </si>
  <si>
    <r>
      <rPr>
        <i/>
        <sz val="11"/>
        <color theme="1"/>
        <rFont val="Aptos Narrow"/>
        <family val="2"/>
        <scheme val="minor"/>
      </rPr>
      <t>• You consider the carbon footprint of your transport when planning your holiday and other longer distance travel and sometimes adapt your plans accordingly</t>
    </r>
    <r>
      <rPr>
        <sz val="11"/>
        <color theme="1"/>
        <rFont val="Aptos Narrow"/>
        <family val="2"/>
        <scheme val="minor"/>
      </rPr>
      <t xml:space="preserve"> = Cuando planifica sus vacaciones u otros viajes de larga distancia, tiene en cuenta la huella de carbono de su transporte y, en ocasiones, adapta sus planes en función de este factor</t>
    </r>
  </si>
  <si>
    <r>
      <t xml:space="preserve">• </t>
    </r>
    <r>
      <rPr>
        <i/>
        <sz val="11"/>
        <color theme="1"/>
        <rFont val="Aptos Narrow"/>
        <family val="2"/>
        <scheme val="minor"/>
      </rPr>
      <t>You buy and eat less meat</t>
    </r>
    <r>
      <rPr>
        <sz val="11"/>
        <color theme="1"/>
        <rFont val="Aptos Narrow"/>
        <family val="2"/>
        <scheme val="minor"/>
      </rPr>
      <t xml:space="preserve"> = Compra y consume menos carne</t>
    </r>
  </si>
  <si>
    <r>
      <t xml:space="preserve">• </t>
    </r>
    <r>
      <rPr>
        <i/>
        <sz val="11"/>
        <color theme="1"/>
        <rFont val="Aptos Narrow"/>
        <family val="2"/>
        <scheme val="minor"/>
      </rPr>
      <t>You buy and eat more organic food</t>
    </r>
    <r>
      <rPr>
        <sz val="11"/>
        <color theme="1"/>
        <rFont val="Aptos Narrow"/>
        <family val="2"/>
        <scheme val="minor"/>
      </rPr>
      <t xml:space="preserve"> = Compra y consume más alimentos ecológicos</t>
    </r>
  </si>
  <si>
    <r>
      <t xml:space="preserve">• </t>
    </r>
    <r>
      <rPr>
        <i/>
        <sz val="11"/>
        <color theme="1"/>
        <rFont val="Aptos Narrow"/>
        <family val="2"/>
        <scheme val="minor"/>
      </rPr>
      <t>You try to reduce your waste and you regularly separate it for recycling</t>
    </r>
    <r>
      <rPr>
        <sz val="11"/>
        <color theme="1"/>
        <rFont val="Aptos Narrow"/>
        <family val="2"/>
        <scheme val="minor"/>
      </rPr>
      <t xml:space="preserve"> = Intenta reducir sus residuos y regularmente los separa para reciclar</t>
    </r>
  </si>
  <si>
    <r>
      <t xml:space="preserve">• </t>
    </r>
    <r>
      <rPr>
        <i/>
        <sz val="11"/>
        <color theme="1"/>
        <rFont val="Aptos Narrow"/>
        <family val="2"/>
        <scheme val="minor"/>
      </rPr>
      <t>You try to cut down on your consumption of disposable items whenever possible (e.g. plastic bags from the supermarket, excess packaging)</t>
    </r>
    <r>
      <rPr>
        <sz val="11"/>
        <color theme="1"/>
        <rFont val="Aptos Narrow"/>
        <family val="2"/>
        <scheme val="minor"/>
      </rPr>
      <t xml:space="preserve"> = Intenta reducir su consumo de artículos desechables siempre que puede, por ejemplo, bolsas de plástico del supermercado, empaquetado excesivo</t>
    </r>
  </si>
  <si>
    <r>
      <rPr>
        <b/>
        <sz val="11"/>
        <color theme="1"/>
        <rFont val="Aptos Narrow"/>
        <family val="2"/>
        <scheme val="minor"/>
      </rPr>
      <t>*Nota 1:</t>
    </r>
    <r>
      <rPr>
        <sz val="11"/>
        <color theme="1"/>
        <rFont val="Aptos Narrow"/>
        <family val="2"/>
        <scheme val="minor"/>
      </rPr>
      <t xml:space="preserve"> De la encuesta del año 2024 no están accesibles los microdatos ni el volumen de datos tabulados según variables sociodemográficas con referencia a España.
</t>
    </r>
  </si>
  <si>
    <t>% DE HOGARES DE MUJERES Y HOMBRES EN ESPAÑA QUE AFIRMAN SUFRIR CONTAMINACIÓN Y OTROS PROBLEMAS AMBIENTALES</t>
  </si>
  <si>
    <t xml:space="preserve">% DE HOGARES DE MUJERES Y HOMBRES EN ESPAÑA QUE AFIRMAN SUFRIR PROBLEMAS DE RUIDOS </t>
  </si>
  <si>
    <t>PERFILES DE HOGARES DE MUJERES Y HOMBRES EN ESPAÑA QUE AFIRMAN SUFRIR CONTAMINACIÓN  Y OTROS PROBLEMAS AMBIENTALES</t>
  </si>
  <si>
    <t>DEFUNCIONES DE MUJERES Y HOMBRES EN ESPAÑA SEGÚN LA CAUSA DE MUERTE</t>
  </si>
  <si>
    <t>DEFUNCIONES DE PERFILES DE MUJERES Y HOMBRES EN ESPAÑA SEGÚN LA CAUSA DE MUERTE</t>
  </si>
  <si>
    <t>A00-Y89</t>
  </si>
  <si>
    <t>&gt; Solo se aplica a la causa de la muerte = X30 (Exposición al calor natural excesivo) por ser la única causa basada en fuerzas de la naturaleza en España cuyo número de casos permite por el momento este análisis</t>
  </si>
  <si>
    <r>
      <rPr>
        <b/>
        <sz val="11"/>
        <color theme="1"/>
        <rFont val="Aptos Narrow"/>
        <family val="2"/>
        <scheme val="minor"/>
      </rPr>
      <t>*Nota 1:</t>
    </r>
    <r>
      <rPr>
        <sz val="11"/>
        <color theme="1"/>
        <rFont val="Aptos Narrow"/>
        <family val="2"/>
        <scheme val="minor"/>
      </rPr>
      <t xml:space="preserve"> El lugar de la muerte, cuando está especificado, se ha agrupado en dos categorías:</t>
    </r>
  </si>
  <si>
    <t>• Lugar distinto a la vivienda o institución residencial (.2-.8)</t>
  </si>
  <si>
    <t>DEFUNCIONES DE MUJERES Y HOMBRES EN ESPAÑA POR EXPOSICIÓN AL CALOR NATURAL EXCESIVO, SEGÚN LUGAR DE LA MUERTE</t>
  </si>
  <si>
    <t>DEFUNCIONES MUJERES Y HOMBRES EN ESPAÑA POR EXPOSICIÓN AL CALOR NATURAL EXCESIVO, SEGÚN LUGAR DE LA MUERTE (Recode solo causa X30)</t>
  </si>
  <si>
    <t>DEFUNCIONES DE MUJERES Y HOMBRES EN ESPAÑA ATRIBUIBLES AL EXCESO O DEFECTO DE LA TEMPERATURA</t>
  </si>
  <si>
    <r>
      <rPr>
        <b/>
        <sz val="11"/>
        <color theme="1"/>
        <rFont val="Aptos Narrow"/>
        <family val="2"/>
        <scheme val="minor"/>
      </rPr>
      <t xml:space="preserve">*Nota 2: </t>
    </r>
    <r>
      <rPr>
        <sz val="11"/>
        <color theme="1"/>
        <rFont val="Aptos Narrow"/>
        <family val="2"/>
        <scheme val="minor"/>
      </rPr>
      <t>Este indicador sal5 difiere del sal4 en cuanto a la forma de calcular el total de muertes. Mientras que sal4 (INE) muestra las muertes notificadas/registradas, el sal5 por medio del sistema MoMo del ISCIII identifica diariamente desviaciones de mortalidad observada respecto a la mortalidad esperada (en función de series históricas de mortalidad). Por tanto, aporta estimaciones de excesos de mortalidad por todas las causas, así como aquellos atribuibles a un exceso o defecto de temperatura. Se trata, por tanto, de una estimación indirecta del impacto mortal de las temperaturas extremas, que permite considerar otros casos en los que la relación entre estas temperaturas y el fallecimiento no es tan directa o evidente como en el caso de un golpe de calor registrado como tal, entre otros.</t>
    </r>
  </si>
  <si>
    <r>
      <rPr>
        <b/>
        <sz val="11"/>
        <color theme="1"/>
        <rFont val="Aptos Narrow"/>
        <family val="2"/>
        <scheme val="minor"/>
      </rPr>
      <t xml:space="preserve">*Nota 1: </t>
    </r>
    <r>
      <rPr>
        <sz val="11"/>
        <color theme="1"/>
        <rFont val="Aptos Narrow"/>
        <family val="2"/>
        <scheme val="minor"/>
      </rPr>
      <t>En el sitio web del sistema MoMo no se presentan desagregadas el número de defunciones estimadas atribuibles al exceso de temperatura vs. al defecto de temperatura.</t>
    </r>
  </si>
  <si>
    <t>DEFUNCIONES ATRIBUIBLES AL EXCESO O DEFECTO DE LA TEMPERATURA SEGÚN GRUPOS DE EDAD DE MUJERES Y HOMBRES EN ESPAÑA</t>
  </si>
  <si>
    <r>
      <t xml:space="preserve">• </t>
    </r>
    <r>
      <rPr>
        <i/>
        <sz val="11"/>
        <color theme="1"/>
        <rFont val="Aptos Narrow"/>
        <family val="2"/>
        <scheme val="minor"/>
      </rPr>
      <t xml:space="preserve">Respiratory diseases (e.g. lung diseases) </t>
    </r>
    <r>
      <rPr>
        <sz val="11"/>
        <color theme="1"/>
        <rFont val="Aptos Narrow"/>
        <family val="2"/>
        <scheme val="minor"/>
      </rPr>
      <t>= Enfermedades respiratorias (por ejemplo, enfermedades pulmonares).</t>
    </r>
  </si>
  <si>
    <r>
      <t xml:space="preserve">• </t>
    </r>
    <r>
      <rPr>
        <i/>
        <sz val="11"/>
        <color theme="1"/>
        <rFont val="Aptos Narrow"/>
        <family val="2"/>
        <scheme val="minor"/>
      </rPr>
      <t>Cardio-vascular diseases (heart diseases)</t>
    </r>
    <r>
      <rPr>
        <sz val="11"/>
        <color theme="1"/>
        <rFont val="Aptos Narrow"/>
        <family val="2"/>
        <scheme val="minor"/>
      </rPr>
      <t xml:space="preserve"> = Enfermedades cardiovasculares (enfermedades del corazón).</t>
    </r>
  </si>
  <si>
    <r>
      <t>•</t>
    </r>
    <r>
      <rPr>
        <i/>
        <sz val="11"/>
        <color theme="1"/>
        <rFont val="Aptos Narrow"/>
        <family val="2"/>
        <scheme val="minor"/>
      </rPr>
      <t xml:space="preserve"> Asthma</t>
    </r>
    <r>
      <rPr>
        <sz val="11"/>
        <color theme="1"/>
        <rFont val="Aptos Narrow"/>
        <family val="2"/>
        <scheme val="minor"/>
      </rPr>
      <t xml:space="preserve"> = Asma (en 2019 Asma/alergia y 2022 sólo Asma).</t>
    </r>
  </si>
  <si>
    <r>
      <t>*</t>
    </r>
    <r>
      <rPr>
        <b/>
        <sz val="11"/>
        <color theme="1"/>
        <rFont val="Aptos Narrow"/>
        <family val="2"/>
        <scheme val="minor"/>
      </rPr>
      <t>Nota 1:</t>
    </r>
    <r>
      <rPr>
        <sz val="11"/>
        <color theme="1"/>
        <rFont val="Aptos Narrow"/>
        <family val="2"/>
        <scheme val="minor"/>
      </rPr>
      <t xml:space="preserve"> En la encuesta de 2024 la pregunta se refiere a si a la hora de realizar compras se tiene en cuenta la seguridad química de los productos por su impacto en la salud. De esa encuesta de 2024 no están accesibles los microdatos ni el volumen de datos tabulados según variables sociodemográficas con referencia a España.</t>
    </r>
  </si>
  <si>
    <r>
      <rPr>
        <b/>
        <sz val="11"/>
        <color theme="1"/>
        <rFont val="Aptos Narrow"/>
        <family val="2"/>
        <scheme val="minor"/>
      </rPr>
      <t>*Nota 1:</t>
    </r>
    <r>
      <rPr>
        <sz val="11"/>
        <color theme="1"/>
        <rFont val="Aptos Narrow"/>
        <family val="2"/>
        <scheme val="minor"/>
      </rPr>
      <t xml:space="preserve"> En la encuesta de 2024 la pregunta se refire a si a la hora de realizar compras se tiene en cuenta la seguridad química de los productospor su impacto en el medio ambiente. De esa encuesta de 2024 no están accesibles los microdatos ni el volumen de datos tabulados según variables sociodemográficas con referencia a España.</t>
    </r>
  </si>
  <si>
    <r>
      <rPr>
        <b/>
        <sz val="11"/>
        <color theme="1"/>
        <rFont val="Aptos Narrow"/>
        <family val="2"/>
        <scheme val="minor"/>
      </rPr>
      <t xml:space="preserve">*Nota 1: </t>
    </r>
    <r>
      <rPr>
        <sz val="11"/>
        <color theme="1"/>
        <rFont val="Aptos Narrow"/>
        <family val="2"/>
        <scheme val="minor"/>
      </rPr>
      <t xml:space="preserve">Hay ruptura de serie desde 2021, porque desde ese año las opciones sobre las que elegir pasan de 8 a 11. En las ediciones de 2021 y 2023 se incluyen otras tres opciones adicionales: </t>
    </r>
    <r>
      <rPr>
        <i/>
        <sz val="11"/>
        <color theme="1"/>
        <rFont val="Aptos Narrow"/>
        <family val="2"/>
        <scheme val="minor"/>
      </rPr>
      <t>Health problems due to pollution; Deterioration of nature</t>
    </r>
    <r>
      <rPr>
        <sz val="11"/>
        <color theme="1"/>
        <rFont val="Aptos Narrow"/>
        <family val="2"/>
        <scheme val="minor"/>
      </rPr>
      <t>; y</t>
    </r>
    <r>
      <rPr>
        <i/>
        <sz val="11"/>
        <color theme="1"/>
        <rFont val="Aptos Narrow"/>
        <family val="2"/>
        <scheme val="minor"/>
      </rPr>
      <t xml:space="preserve"> Deterioration of democracy and rule of law. </t>
    </r>
    <r>
      <rPr>
        <sz val="11"/>
        <color theme="1"/>
        <rFont val="Aptos Narrow"/>
        <family val="2"/>
        <scheme val="minor"/>
      </rPr>
      <t>Por tanto, en la comparación evolutiva, solo se pueden</t>
    </r>
    <r>
      <rPr>
        <i/>
        <sz val="11"/>
        <color theme="1"/>
        <rFont val="Aptos Narrow"/>
        <family val="2"/>
        <scheme val="minor"/>
      </rPr>
      <t xml:space="preserve"> </t>
    </r>
    <r>
      <rPr>
        <sz val="11"/>
        <color theme="1"/>
        <rFont val="Aptos Narrow"/>
        <family val="2"/>
        <scheme val="minor"/>
      </rPr>
      <t>contrastar entre sí, por un lado, los datos de 2015 con los de 2019, y, por otro lado, los datos de 2021 con los de 2023. Las ocho opciones comunes a todas las ediciones son:</t>
    </r>
    <r>
      <rPr>
        <i/>
        <sz val="11"/>
        <color theme="1"/>
        <rFont val="Aptos Narrow"/>
        <family val="2"/>
        <scheme val="minor"/>
      </rPr>
      <t xml:space="preserve"> Climate change; International terrorism; Poverty, hunger and lack of drinking water; Spread of infectious diseases; The economic situation; The proliferation of nuclear weapons; Armed conflicts</t>
    </r>
    <r>
      <rPr>
        <sz val="11"/>
        <color theme="1"/>
        <rFont val="Aptos Narrow"/>
        <family val="2"/>
        <scheme val="minor"/>
      </rPr>
      <t xml:space="preserve">; y </t>
    </r>
    <r>
      <rPr>
        <i/>
        <sz val="11"/>
        <color theme="1"/>
        <rFont val="Aptos Narrow"/>
        <family val="2"/>
        <scheme val="minor"/>
      </rPr>
      <t>The increasing global population</t>
    </r>
    <r>
      <rPr>
        <sz val="11"/>
        <color theme="1"/>
        <rFont val="Aptos Narrow"/>
        <family val="2"/>
        <scheme val="minor"/>
      </rPr>
      <t xml:space="preserve">. </t>
    </r>
  </si>
  <si>
    <r>
      <rPr>
        <b/>
        <sz val="11"/>
        <color theme="1"/>
        <rFont val="Aptos Narrow"/>
        <family val="2"/>
        <scheme val="minor"/>
      </rPr>
      <t xml:space="preserve">*Nota 1: </t>
    </r>
    <r>
      <rPr>
        <sz val="11"/>
        <color theme="1"/>
        <rFont val="Aptos Narrow"/>
        <family val="2"/>
        <scheme val="minor"/>
      </rPr>
      <t>Las etiquetas han sido traducidas al castellano (</t>
    </r>
    <r>
      <rPr>
        <i/>
        <sz val="11"/>
        <color theme="1"/>
        <rFont val="Aptos Narrow"/>
        <family val="2"/>
        <scheme val="minor"/>
      </rPr>
      <t xml:space="preserve">Not at all </t>
    </r>
    <r>
      <rPr>
        <sz val="11"/>
        <color theme="1"/>
        <rFont val="Aptos Narrow"/>
        <family val="2"/>
        <scheme val="minor"/>
      </rPr>
      <t xml:space="preserve">= Nada; </t>
    </r>
    <r>
      <rPr>
        <i/>
        <sz val="11"/>
        <color theme="1"/>
        <rFont val="Aptos Narrow"/>
        <family val="2"/>
        <scheme val="minor"/>
      </rPr>
      <t>A great deal</t>
    </r>
    <r>
      <rPr>
        <sz val="11"/>
        <color theme="1"/>
        <rFont val="Aptos Narrow"/>
        <family val="2"/>
        <scheme val="minor"/>
      </rPr>
      <t xml:space="preserve"> = Mucho).</t>
    </r>
  </si>
  <si>
    <r>
      <rPr>
        <b/>
        <sz val="11"/>
        <color theme="1"/>
        <rFont val="Aptos Narrow"/>
        <family val="2"/>
        <scheme val="minor"/>
      </rPr>
      <t>*Nota 1:</t>
    </r>
    <r>
      <rPr>
        <sz val="11"/>
        <color theme="1"/>
        <rFont val="Aptos Narrow"/>
        <family val="2"/>
        <scheme val="minor"/>
      </rPr>
      <t xml:space="preserve"> Las etiquetas han sido traducidas al castellano (</t>
    </r>
    <r>
      <rPr>
        <i/>
        <sz val="11"/>
        <color theme="1"/>
        <rFont val="Aptos Narrow"/>
        <family val="2"/>
        <scheme val="minor"/>
      </rPr>
      <t>Not at all</t>
    </r>
    <r>
      <rPr>
        <sz val="11"/>
        <color theme="1"/>
        <rFont val="Aptos Narrow"/>
        <family val="2"/>
        <scheme val="minor"/>
      </rPr>
      <t xml:space="preserve"> = Nada;</t>
    </r>
    <r>
      <rPr>
        <i/>
        <sz val="11"/>
        <color theme="1"/>
        <rFont val="Aptos Narrow"/>
        <family val="2"/>
        <scheme val="minor"/>
      </rPr>
      <t xml:space="preserve"> A great deal</t>
    </r>
    <r>
      <rPr>
        <sz val="11"/>
        <color theme="1"/>
        <rFont val="Aptos Narrow"/>
        <family val="2"/>
        <scheme val="minor"/>
      </rPr>
      <t xml:space="preserve"> = Mucho).</t>
    </r>
  </si>
  <si>
    <r>
      <rPr>
        <b/>
        <sz val="11"/>
        <color theme="1"/>
        <rFont val="Aptos Narrow"/>
        <family val="2"/>
        <scheme val="minor"/>
      </rPr>
      <t>*Nota 2: De</t>
    </r>
    <r>
      <rPr>
        <sz val="11"/>
        <color theme="1"/>
        <rFont val="Aptos Narrow"/>
        <family val="2"/>
        <scheme val="minor"/>
      </rPr>
      <t xml:space="preserve"> la encuesta de 2023 no están accesibles los microdatos ni el volumen de datos tabulados según variables sociodemográficas con referencia a España.</t>
    </r>
  </si>
  <si>
    <r>
      <rPr>
        <b/>
        <sz val="11"/>
        <color theme="1"/>
        <rFont val="Aptos Narrow"/>
        <family val="2"/>
        <scheme val="minor"/>
      </rPr>
      <t>*Nota 1:</t>
    </r>
    <r>
      <rPr>
        <sz val="11"/>
        <color theme="1"/>
        <rFont val="Aptos Narrow"/>
        <family val="2"/>
        <scheme val="minor"/>
      </rPr>
      <t xml:space="preserve"> Las etiquetas han sido traducidas al castellano (</t>
    </r>
    <r>
      <rPr>
        <i/>
        <sz val="11"/>
        <color theme="1"/>
        <rFont val="Aptos Narrow"/>
        <family val="2"/>
        <scheme val="minor"/>
      </rPr>
      <t>Very exposed</t>
    </r>
    <r>
      <rPr>
        <sz val="11"/>
        <color theme="1"/>
        <rFont val="Aptos Narrow"/>
        <family val="2"/>
        <scheme val="minor"/>
      </rPr>
      <t xml:space="preserve"> = Muy expuesto/a; </t>
    </r>
    <r>
      <rPr>
        <i/>
        <sz val="11"/>
        <color theme="1"/>
        <rFont val="Aptos Narrow"/>
        <family val="2"/>
        <scheme val="minor"/>
      </rPr>
      <t>Somewhat exposed</t>
    </r>
    <r>
      <rPr>
        <sz val="11"/>
        <color theme="1"/>
        <rFont val="Aptos Narrow"/>
        <family val="2"/>
        <scheme val="minor"/>
      </rPr>
      <t xml:space="preserve"> = Algo expuesto/a; </t>
    </r>
    <r>
      <rPr>
        <i/>
        <sz val="11"/>
        <color theme="1"/>
        <rFont val="Aptos Narrow"/>
        <family val="2"/>
        <scheme val="minor"/>
      </rPr>
      <t>Not very exposed</t>
    </r>
    <r>
      <rPr>
        <sz val="11"/>
        <color theme="1"/>
        <rFont val="Aptos Narrow"/>
        <family val="2"/>
        <scheme val="minor"/>
      </rPr>
      <t xml:space="preserve"> = Poco expuesto/a; y N</t>
    </r>
    <r>
      <rPr>
        <i/>
        <sz val="11"/>
        <color theme="1"/>
        <rFont val="Aptos Narrow"/>
        <family val="2"/>
        <scheme val="minor"/>
      </rPr>
      <t>ot exposed at all</t>
    </r>
    <r>
      <rPr>
        <sz val="11"/>
        <color theme="1"/>
        <rFont val="Aptos Narrow"/>
        <family val="2"/>
        <scheme val="minor"/>
      </rPr>
      <t xml:space="preserve"> = No expuesto/a en absoluto).</t>
    </r>
  </si>
  <si>
    <r>
      <rPr>
        <b/>
        <sz val="11"/>
        <color theme="1"/>
        <rFont val="Aptos Narrow"/>
        <family val="2"/>
        <scheme val="minor"/>
      </rPr>
      <t>*Nota 1:</t>
    </r>
    <r>
      <rPr>
        <sz val="11"/>
        <color theme="1"/>
        <rFont val="Aptos Narrow"/>
        <family val="2"/>
        <scheme val="minor"/>
      </rPr>
      <t xml:space="preserve"> Las etiquetas han sido traducidas al castellano según la traducción oficial de la ficha de España del Eurobarómetro FL535 (Encuesta "Flash" sobre la etiqueta ecológica de la UE, 2023). Así: </t>
    </r>
    <r>
      <rPr>
        <i/>
        <sz val="11"/>
        <color theme="1"/>
        <rFont val="Aptos Narrow"/>
        <family val="2"/>
        <scheme val="minor"/>
      </rPr>
      <t>Very important</t>
    </r>
    <r>
      <rPr>
        <sz val="11"/>
        <color theme="1"/>
        <rFont val="Aptos Narrow"/>
        <family val="2"/>
        <scheme val="minor"/>
      </rPr>
      <t xml:space="preserve"> = Muy importante; </t>
    </r>
    <r>
      <rPr>
        <i/>
        <sz val="11"/>
        <color theme="1"/>
        <rFont val="Aptos Narrow"/>
        <family val="2"/>
        <scheme val="minor"/>
      </rPr>
      <t>Rather importan</t>
    </r>
    <r>
      <rPr>
        <sz val="11"/>
        <color theme="1"/>
        <rFont val="Aptos Narrow"/>
        <family val="2"/>
        <scheme val="minor"/>
      </rPr>
      <t xml:space="preserve">t = Más bien importante; </t>
    </r>
    <r>
      <rPr>
        <i/>
        <sz val="11"/>
        <color theme="1"/>
        <rFont val="Aptos Narrow"/>
        <family val="2"/>
        <scheme val="minor"/>
      </rPr>
      <t>Rather not importan</t>
    </r>
    <r>
      <rPr>
        <sz val="11"/>
        <color theme="1"/>
        <rFont val="Aptos Narrow"/>
        <family val="2"/>
        <scheme val="minor"/>
      </rPr>
      <t xml:space="preserve">t = Más bien nada importante; y </t>
    </r>
    <r>
      <rPr>
        <i/>
        <sz val="11"/>
        <color theme="1"/>
        <rFont val="Aptos Narrow"/>
        <family val="2"/>
        <scheme val="minor"/>
      </rPr>
      <t>Not at all important</t>
    </r>
    <r>
      <rPr>
        <sz val="11"/>
        <color theme="1"/>
        <rFont val="Aptos Narrow"/>
        <family val="2"/>
        <scheme val="minor"/>
      </rPr>
      <t xml:space="preserve"> = Nada importante.</t>
    </r>
  </si>
  <si>
    <r>
      <rPr>
        <b/>
        <sz val="11"/>
        <color theme="1"/>
        <rFont val="Aptos Narrow"/>
        <family val="2"/>
        <scheme val="minor"/>
      </rPr>
      <t>*Nota 4</t>
    </r>
    <r>
      <rPr>
        <sz val="11"/>
        <color theme="1"/>
        <rFont val="Aptos Narrow"/>
        <family val="2"/>
        <scheme val="minor"/>
      </rPr>
      <t>: Respecto a  la encuesta de 2023, al no estar accesibles los microdatos en el momento de la consulta, la fuente de la variable sexo es la tabulación del volumen C.</t>
    </r>
  </si>
  <si>
    <r>
      <rPr>
        <b/>
        <sz val="11"/>
        <color theme="1"/>
        <rFont val="Aptos Narrow"/>
        <family val="2"/>
        <scheme val="minor"/>
      </rPr>
      <t>*Nota 2:</t>
    </r>
    <r>
      <rPr>
        <sz val="11"/>
        <color theme="1"/>
        <rFont val="Aptos Narrow"/>
        <family val="2"/>
        <scheme val="minor"/>
      </rPr>
      <t xml:space="preserve"> Las etiquetas han sido traducidas al castellano según la traducción oficial de la ficha de España del Eurobarómetro Especial SP550, Actitudes de la población europea hacia el medio ambiente (2024). Así:</t>
    </r>
    <r>
      <rPr>
        <i/>
        <sz val="11"/>
        <color theme="1"/>
        <rFont val="Aptos Narrow"/>
        <family val="2"/>
        <scheme val="minor"/>
      </rPr>
      <t xml:space="preserve"> Totally agree</t>
    </r>
    <r>
      <rPr>
        <sz val="11"/>
        <color theme="1"/>
        <rFont val="Aptos Narrow"/>
        <family val="2"/>
        <scheme val="minor"/>
      </rPr>
      <t xml:space="preserve"> = Totalmente de acuerdo; </t>
    </r>
    <r>
      <rPr>
        <i/>
        <sz val="11"/>
        <color theme="1"/>
        <rFont val="Aptos Narrow"/>
        <family val="2"/>
        <scheme val="minor"/>
      </rPr>
      <t>Tend to agree</t>
    </r>
    <r>
      <rPr>
        <sz val="11"/>
        <color theme="1"/>
        <rFont val="Aptos Narrow"/>
        <family val="2"/>
        <scheme val="minor"/>
      </rPr>
      <t xml:space="preserve"> = Más bien de acuerdo; </t>
    </r>
    <r>
      <rPr>
        <i/>
        <sz val="11"/>
        <color theme="1"/>
        <rFont val="Aptos Narrow"/>
        <family val="2"/>
        <scheme val="minor"/>
      </rPr>
      <t>Tend to disagree</t>
    </r>
    <r>
      <rPr>
        <sz val="11"/>
        <color theme="1"/>
        <rFont val="Aptos Narrow"/>
        <family val="2"/>
        <scheme val="minor"/>
      </rPr>
      <t xml:space="preserve"> = Más bien en desacuerdo; y </t>
    </r>
    <r>
      <rPr>
        <i/>
        <sz val="11"/>
        <color theme="1"/>
        <rFont val="Aptos Narrow"/>
        <family val="2"/>
        <scheme val="minor"/>
      </rPr>
      <t xml:space="preserve">Totally disagree </t>
    </r>
    <r>
      <rPr>
        <sz val="11"/>
        <color theme="1"/>
        <rFont val="Aptos Narrow"/>
        <family val="2"/>
        <scheme val="minor"/>
      </rPr>
      <t>= Totalmente en desacuerdo.</t>
    </r>
  </si>
  <si>
    <r>
      <rPr>
        <b/>
        <sz val="11"/>
        <color theme="1"/>
        <rFont val="Aptos Narrow"/>
        <family val="2"/>
        <scheme val="minor"/>
      </rPr>
      <t xml:space="preserve">*Nota 1: </t>
    </r>
    <r>
      <rPr>
        <sz val="11"/>
        <color theme="1"/>
        <rFont val="Aptos Narrow"/>
        <family val="2"/>
        <scheme val="minor"/>
      </rPr>
      <t>Las etiquetas han sido traducidas al castellano según la traducción oficial de la ficha de España del  Eurobarómetro Especial SP524, Actitudes de la población europea ante la calidad del aire (2022). Así:</t>
    </r>
  </si>
  <si>
    <r>
      <rPr>
        <b/>
        <sz val="11"/>
        <color theme="1"/>
        <rFont val="Aptos Narrow"/>
        <family val="2"/>
        <scheme val="minor"/>
      </rPr>
      <t>*Nota 2</t>
    </r>
    <r>
      <rPr>
        <sz val="11"/>
        <color theme="1"/>
        <rFont val="Aptos Narrow"/>
        <family val="2"/>
        <scheme val="minor"/>
      </rPr>
      <t xml:space="preserve">: Las etiquetas han sido traducidas al castellano según la traducción oficial de la ficha de España del Eurobarómetro Especial SP550, Actitudes de la población europea hacia el medio ambiente (2024). Así: </t>
    </r>
    <r>
      <rPr>
        <i/>
        <sz val="11"/>
        <color theme="1"/>
        <rFont val="Aptos Narrow"/>
        <family val="2"/>
        <scheme val="minor"/>
      </rPr>
      <t>Totally agree</t>
    </r>
    <r>
      <rPr>
        <sz val="11"/>
        <color theme="1"/>
        <rFont val="Aptos Narrow"/>
        <family val="2"/>
        <scheme val="minor"/>
      </rPr>
      <t xml:space="preserve"> = Totalmente de acuerdo; </t>
    </r>
    <r>
      <rPr>
        <i/>
        <sz val="11"/>
        <color theme="1"/>
        <rFont val="Aptos Narrow"/>
        <family val="2"/>
        <scheme val="minor"/>
      </rPr>
      <t>Tend to agree</t>
    </r>
    <r>
      <rPr>
        <sz val="11"/>
        <color theme="1"/>
        <rFont val="Aptos Narrow"/>
        <family val="2"/>
        <scheme val="minor"/>
      </rPr>
      <t xml:space="preserve"> = Más bien de acuerdo; </t>
    </r>
    <r>
      <rPr>
        <i/>
        <sz val="11"/>
        <color theme="1"/>
        <rFont val="Aptos Narrow"/>
        <family val="2"/>
        <scheme val="minor"/>
      </rPr>
      <t>Tend to disagree</t>
    </r>
    <r>
      <rPr>
        <sz val="11"/>
        <color theme="1"/>
        <rFont val="Aptos Narrow"/>
        <family val="2"/>
        <scheme val="minor"/>
      </rPr>
      <t xml:space="preserve"> = Más bien en desacuerdo; y </t>
    </r>
    <r>
      <rPr>
        <i/>
        <sz val="11"/>
        <color theme="1"/>
        <rFont val="Aptos Narrow"/>
        <family val="2"/>
        <scheme val="minor"/>
      </rPr>
      <t>Totally disagree</t>
    </r>
    <r>
      <rPr>
        <sz val="11"/>
        <color theme="1"/>
        <rFont val="Aptos Narrow"/>
        <family val="2"/>
        <scheme val="minor"/>
      </rPr>
      <t xml:space="preserve"> = Totalmente en desacuerdo.</t>
    </r>
  </si>
  <si>
    <t>% DE HOGARES DE MUJERES Y HOMBRES EN ESPAÑA QUE INDICAN NO TENER TEMPERATURA SUFICIENTEMENTE FRESCA EN VERANO</t>
  </si>
  <si>
    <t>PERFILES DE HOGARES DE MUJERES Y HOMBRES EN ESPAÑA QUE INDICAN NO TENER TEMPERATURA SUFICIENTEMENTE FRESCA EN VERANO</t>
  </si>
  <si>
    <t>PERFILES DE HOGARES DE MUJERES Y HOMBRES EN ESPAÑA QUE SEÑALAN NO TENER TEMPERATURA ADECUADA EN INVIERNO</t>
  </si>
  <si>
    <t>% DE HOGARES DE MUJERES Y HOMBRES EN ESPAÑA QUE RECONOCEN TENER RETRASOS EN EL PAGO DE LOS GASTOS</t>
  </si>
  <si>
    <t>PERFILES DE HOGARES  DE MUJERES Y HOMBRES EN ESPAÑA QUE RECONOCEN TENER RETRASOS EN EL PAGO DE GASTOS</t>
  </si>
  <si>
    <t>% DE HOGARES DE MUJERES Y HOMBRES EN ESPAÑA QUE SE HAN BENEFICIADO DE ALGÚN BONO SOCIAL</t>
  </si>
  <si>
    <t>PERFILES DE HOGARES DE MUJERES Y HOMBRES EN ESPAÑA QUE SE HAN BENEFICIADO DE ALGÚN BONO SOCIAL</t>
  </si>
  <si>
    <t>% DE HOGARES DE MUJERES Y HOMBRES EN ESPAÑA QUE HAN REALIZADO MEJORAS</t>
  </si>
  <si>
    <t>PERFILES DE HOGARES DE MUJERES Y HOMBRES EN ESPAÑA QUE HAN REALIZADO MEJORAS</t>
  </si>
  <si>
    <t>% DE HOGARES DE MUJERES Y HOMBRES EN ESPAÑA QUE INDICAN HABER REALIZADO MEJORAS</t>
  </si>
  <si>
    <t>PERFILES DE HOGARES DE MUJERES Y HOMBRES EN ESPAÑA QUE INDICAN HABER REALIZADO MEJORAS</t>
  </si>
  <si>
    <r>
      <rPr>
        <b/>
        <sz val="11"/>
        <color theme="1"/>
        <rFont val="Aptos Narrow"/>
        <family val="2"/>
        <scheme val="minor"/>
      </rPr>
      <t xml:space="preserve">*Nota 1: </t>
    </r>
    <r>
      <rPr>
        <sz val="11"/>
        <color theme="1"/>
        <rFont val="Aptos Narrow"/>
        <family val="2"/>
        <scheme val="minor"/>
      </rPr>
      <t>Sólo la ECV del año 2023 proporciona datos sobre esta variable, porque la pregunta corresponde al nuevo módulo de eficiencia energética.</t>
    </r>
  </si>
  <si>
    <t>% DE HOGARES DE MUJERES Y HOMBRES EN ESPAÑA, SEGÚN LA FUENTE PRINCIPAL DE ENERGÍA DE LA CALEFACCIÓN</t>
  </si>
  <si>
    <t>PERFILES DE HOGARES DE MUJERES Y HOMBRES EN ESPAÑA, SEGÚN LA FUENTE PRINCIPAL DE ENERGÍA DE LA CALEFACCIÓN</t>
  </si>
  <si>
    <r>
      <rPr>
        <b/>
        <sz val="11"/>
        <color theme="1"/>
        <rFont val="Aptos Narrow"/>
        <family val="2"/>
        <scheme val="minor"/>
      </rPr>
      <t xml:space="preserve">*Nota 1: </t>
    </r>
    <r>
      <rPr>
        <sz val="11"/>
        <color theme="1"/>
        <rFont val="Aptos Narrow"/>
        <family val="2"/>
        <scheme val="minor"/>
      </rPr>
      <t xml:space="preserve">Las etiquetas han sido traducidas al castellano según la traducción oficial de la ficha de España del Eurobarómetro Especial SP436, Actitudes de la población europea hacia la biodiversidad (2015). Así: </t>
    </r>
  </si>
  <si>
    <r>
      <t xml:space="preserve">• </t>
    </r>
    <r>
      <rPr>
        <i/>
        <sz val="11"/>
        <color theme="1"/>
        <rFont val="Aptos Narrow"/>
        <family val="2"/>
        <scheme val="minor"/>
      </rPr>
      <t>We have a responsibility to look after nature</t>
    </r>
    <r>
      <rPr>
        <sz val="11"/>
        <color theme="1"/>
        <rFont val="Aptos Narrow"/>
        <family val="2"/>
        <scheme val="minor"/>
      </rPr>
      <t xml:space="preserve"> = Cuidar de la naturaleza es responsabilidad nuestra </t>
    </r>
  </si>
  <si>
    <r>
      <t xml:space="preserve">• </t>
    </r>
    <r>
      <rPr>
        <i/>
        <sz val="11"/>
        <color theme="1"/>
        <rFont val="Aptos Narrow"/>
        <family val="2"/>
        <scheme val="minor"/>
      </rPr>
      <t>Our health and well-being are based upon nature and biodiversity</t>
    </r>
    <r>
      <rPr>
        <sz val="11"/>
        <color theme="1"/>
        <rFont val="Aptos Narrow"/>
        <family val="2"/>
        <scheme val="minor"/>
      </rPr>
      <t xml:space="preserve"> = Nuestra salud y bienestar se basan en la naturaleza y la biodiversidad </t>
    </r>
  </si>
  <si>
    <r>
      <t xml:space="preserve">• </t>
    </r>
    <r>
      <rPr>
        <i/>
        <sz val="11"/>
        <color theme="1"/>
        <rFont val="Aptos Narrow"/>
        <family val="2"/>
        <scheme val="minor"/>
      </rPr>
      <t>Biodiversity is indispensable for the production of goods such as food, fuel and medicines</t>
    </r>
    <r>
      <rPr>
        <sz val="11"/>
        <color theme="1"/>
        <rFont val="Aptos Narrow"/>
        <family val="2"/>
        <scheme val="minor"/>
      </rPr>
      <t xml:space="preserve"> = La biodiversidad es indispensable para la producción de bienes como alimentos, combustible/materiales** y medicinas</t>
    </r>
  </si>
  <si>
    <r>
      <t xml:space="preserve">• </t>
    </r>
    <r>
      <rPr>
        <i/>
        <sz val="11"/>
        <color theme="1"/>
        <rFont val="Aptos Narrow"/>
        <family val="2"/>
        <scheme val="minor"/>
      </rPr>
      <t>Biodiversity and healthy nature are important for our long-term economic development</t>
    </r>
    <r>
      <rPr>
        <sz val="11"/>
        <color theme="1"/>
        <rFont val="Aptos Narrow"/>
        <family val="2"/>
        <scheme val="minor"/>
      </rPr>
      <t xml:space="preserve"> = La biodiversidad y la naturaleza saludable son importantes para nuestro desarrollo económico a largo plazo</t>
    </r>
  </si>
  <si>
    <r>
      <t xml:space="preserve">• </t>
    </r>
    <r>
      <rPr>
        <i/>
        <sz val="11"/>
        <color theme="1"/>
        <rFont val="Aptos Narrow"/>
        <family val="2"/>
        <scheme val="minor"/>
      </rPr>
      <t>Looking after nature is essential in tackling climate change</t>
    </r>
    <r>
      <rPr>
        <sz val="11"/>
        <color theme="1"/>
        <rFont val="Aptos Narrow"/>
        <family val="2"/>
        <scheme val="minor"/>
      </rPr>
      <t xml:space="preserve"> = Cuidar de la naturaleza es clave para luchar contra el cambio climático</t>
    </r>
  </si>
  <si>
    <r>
      <t xml:space="preserve">     o </t>
    </r>
    <r>
      <rPr>
        <i/>
        <sz val="11"/>
        <color theme="1"/>
        <rFont val="Aptos Narrow"/>
        <family val="2"/>
        <scheme val="minor"/>
      </rPr>
      <t>Totally agree</t>
    </r>
    <r>
      <rPr>
        <sz val="11"/>
        <color theme="1"/>
        <rFont val="Aptos Narrow"/>
        <family val="2"/>
        <scheme val="minor"/>
      </rPr>
      <t xml:space="preserve"> = Muy de acuerdo</t>
    </r>
  </si>
  <si>
    <r>
      <rPr>
        <b/>
        <sz val="11"/>
        <color theme="1"/>
        <rFont val="Aptos Narrow"/>
        <family val="2"/>
        <scheme val="minor"/>
      </rPr>
      <t>*Nota 2:</t>
    </r>
    <r>
      <rPr>
        <sz val="11"/>
        <color theme="1"/>
        <rFont val="Aptos Narrow"/>
        <family val="2"/>
        <scheme val="minor"/>
      </rPr>
      <t xml:space="preserve"> En la encuesta de 2015 uno de los ejemplos de la tercera categoría del indicador era “combustible”, pero en la encuesta de 2019 ese ejemplo pasa a ser “materiales”. </t>
    </r>
  </si>
  <si>
    <r>
      <rPr>
        <b/>
        <sz val="11"/>
        <color theme="1"/>
        <rFont val="Aptos Narrow"/>
        <family val="2"/>
        <scheme val="minor"/>
      </rPr>
      <t>*Nota 1:</t>
    </r>
    <r>
      <rPr>
        <sz val="11"/>
        <color theme="1"/>
        <rFont val="Aptos Narrow"/>
        <family val="2"/>
        <scheme val="minor"/>
      </rPr>
      <t xml:space="preserve"> Las etiquetas han sido traducidas al castellano según la traducción oficial de la ficha de España del Eurobarómetro Especial, Actitudes de la población europea hacia la biodiversidad (2015). Así: </t>
    </r>
  </si>
  <si>
    <r>
      <t xml:space="preserve">• </t>
    </r>
    <r>
      <rPr>
        <i/>
        <sz val="11"/>
        <color theme="1"/>
        <rFont val="Aptos Narrow"/>
        <family val="2"/>
        <scheme val="minor"/>
      </rPr>
      <t>Intensive farming, intensive forestry and over-fishing</t>
    </r>
    <r>
      <rPr>
        <sz val="11"/>
        <color theme="1"/>
        <rFont val="Aptos Narrow"/>
        <family val="2"/>
        <scheme val="minor"/>
      </rPr>
      <t xml:space="preserve"> = La agricultura intensiva, la explotación forestal intensiva y la sobrepesca </t>
    </r>
  </si>
  <si>
    <r>
      <t xml:space="preserve">• </t>
    </r>
    <r>
      <rPr>
        <i/>
        <sz val="11"/>
        <color theme="1"/>
        <rFont val="Aptos Narrow"/>
        <family val="2"/>
        <scheme val="minor"/>
      </rPr>
      <t>Pollution of air, soil and water (e.g. seas, rivers, lakes)</t>
    </r>
    <r>
      <rPr>
        <sz val="11"/>
        <color theme="1"/>
        <rFont val="Aptos Narrow"/>
        <family val="2"/>
        <scheme val="minor"/>
      </rPr>
      <t xml:space="preserve"> = La contaminación del aire, del suelo y del agua (por ej. mares, ríos, lagos)</t>
    </r>
  </si>
  <si>
    <r>
      <t xml:space="preserve">• </t>
    </r>
    <r>
      <rPr>
        <i/>
        <sz val="11"/>
        <color theme="1"/>
        <rFont val="Aptos Narrow"/>
        <family val="2"/>
        <scheme val="minor"/>
      </rPr>
      <t>Man-made disasters (e.g. oil spills, industrial accidents)</t>
    </r>
    <r>
      <rPr>
        <sz val="11"/>
        <color theme="1"/>
        <rFont val="Aptos Narrow"/>
        <family val="2"/>
        <scheme val="minor"/>
      </rPr>
      <t xml:space="preserve"> = Las catástrofes causadas por el hombre (por ej. vertidos de petróleo, accidentes industriales)</t>
    </r>
  </si>
  <si>
    <r>
      <t xml:space="preserve">• </t>
    </r>
    <r>
      <rPr>
        <i/>
        <sz val="11"/>
        <color theme="1"/>
        <rFont val="Aptos Narrow"/>
        <family val="2"/>
        <scheme val="minor"/>
      </rPr>
      <t>Plants and animals non-native to your region or country and introduced from elsewhere</t>
    </r>
    <r>
      <rPr>
        <sz val="11"/>
        <color theme="1"/>
        <rFont val="Aptos Narrow"/>
        <family val="2"/>
        <scheme val="minor"/>
      </rPr>
      <t xml:space="preserve"> = Las plantas y animales no autóctonos en su región o país e introducidos de otros lugares</t>
    </r>
  </si>
  <si>
    <r>
      <t xml:space="preserve">• </t>
    </r>
    <r>
      <rPr>
        <i/>
        <sz val="11"/>
        <color theme="1"/>
        <rFont val="Aptos Narrow"/>
        <family val="2"/>
        <scheme val="minor"/>
      </rPr>
      <t>Climate change</t>
    </r>
    <r>
      <rPr>
        <sz val="11"/>
        <color theme="1"/>
        <rFont val="Aptos Narrow"/>
        <family val="2"/>
        <scheme val="minor"/>
      </rPr>
      <t xml:space="preserve"> = El cambio climático</t>
    </r>
  </si>
  <si>
    <r>
      <t xml:space="preserve">• </t>
    </r>
    <r>
      <rPr>
        <i/>
        <sz val="11"/>
        <color theme="1"/>
        <rFont val="Aptos Narrow"/>
        <family val="2"/>
        <scheme val="minor"/>
      </rPr>
      <t>Conversion of natural areas to other land uses (e.g. expansion of urban areas)</t>
    </r>
    <r>
      <rPr>
        <sz val="11"/>
        <color theme="1"/>
        <rFont val="Aptos Narrow"/>
        <family val="2"/>
        <scheme val="minor"/>
      </rPr>
      <t xml:space="preserve"> = La conversión de áreas naturales a otros usos del suelo (por ej. expansión de áreas urbanas)</t>
    </r>
  </si>
  <si>
    <r>
      <t xml:space="preserve">• </t>
    </r>
    <r>
      <rPr>
        <i/>
        <sz val="11"/>
        <color theme="1"/>
        <rFont val="Aptos Narrow"/>
        <family val="2"/>
        <scheme val="minor"/>
      </rPr>
      <t>Modification or fragmentation of natural areas by transport, water and energy infrastructure projects (e.g. dams, navigation channels, motorways)</t>
    </r>
    <r>
      <rPr>
        <sz val="11"/>
        <color theme="1"/>
        <rFont val="Aptos Narrow"/>
        <family val="2"/>
        <scheme val="minor"/>
      </rPr>
      <t xml:space="preserve"> = La modificación o fragmentación de áreas naturales a causa de proyectos de infraestructura de transportes, agua y energía (por ej. presas, canales de navegación, autopistas)</t>
    </r>
  </si>
  <si>
    <r>
      <t xml:space="preserve">     o </t>
    </r>
    <r>
      <rPr>
        <i/>
        <sz val="11"/>
        <color theme="1"/>
        <rFont val="Aptos Narrow"/>
        <family val="2"/>
        <scheme val="minor"/>
      </rPr>
      <t>Very much</t>
    </r>
    <r>
      <rPr>
        <sz val="11"/>
        <color theme="1"/>
        <rFont val="Aptos Narrow"/>
        <family val="2"/>
        <scheme val="minor"/>
      </rPr>
      <t xml:space="preserve"> = Mucho</t>
    </r>
  </si>
  <si>
    <t>2015 (Muy de acuerdo)</t>
  </si>
  <si>
    <t>2019 (Muy de acuerdo)</t>
  </si>
  <si>
    <t>2015 (Mucho)</t>
  </si>
  <si>
    <t>2019 (Mucho)</t>
  </si>
  <si>
    <t xml:space="preserve">Brecha de género
(diferencia H-M en puntos porcentuales) </t>
  </si>
  <si>
    <t xml:space="preserve">Brecha de género
(diferencia H-M en puntos porcentuales)  </t>
  </si>
  <si>
    <t xml:space="preserve">Brecha de género (diferencia H-M en puntos porcentuales) </t>
  </si>
  <si>
    <t>mar2 - Número de personas afiliadas al Régimen Especial de Trabajadores del Mar (RETM) en actividades verdes y resto de actividades económicas, por sexo</t>
  </si>
  <si>
    <t>Número de personas afiliadas al Régimen Especial de Trabajadores del Mar (RETM) en actividades verdes y resto de actividades económicas, por sexo</t>
  </si>
  <si>
    <t>AFILIACIONES DE MUJERES Y HOMBRES EN ESPAÑA AL RETM EN ACTIVIDADES VERDES Y RESTO DE ACTIVIDADES ECONÓMICAS</t>
  </si>
  <si>
    <t xml:space="preserve">AFILIACIONES DE MUJERES Y HOMBRES EN ESPAÑA AL RETM, POR ÁMBITO DE ACTIVIDAD VERDE </t>
  </si>
  <si>
    <t>AFILIACIONES AL RETM SEGÚN PERFILES DE MUJERES Y HOMBRES EN ESPAÑA</t>
  </si>
  <si>
    <t>Dos personas adultas sin menores dependientes que convivan en el hogar</t>
  </si>
  <si>
    <t>Dos personas adultas con menores dependientes que conviven en el hogar</t>
  </si>
  <si>
    <t>emp2+emp3+emp4 -Base de cotización media en el agregado de regímenes de afiliación a la Seguridad Social en actividades económicas verdes y resto de actividades económicas, por sexo</t>
  </si>
  <si>
    <t>Base de cotización media en el agregado de regímenes de afiliación a la Seguridad Social en actividades económicas verdes y resto de actividades económicas, por sexo</t>
  </si>
  <si>
    <t xml:space="preserve">Número de personas matriculadas en tipos de estudios de Formación Profesional (FP) Media  según nivel de vinculación a la transición ecológica, por sexo </t>
  </si>
  <si>
    <t xml:space="preserve">Número de personas matriculadas en tipos de estudios de Formación Profesional (FP) Básica según nivel de vinculación a la transición ecológica, por sexo </t>
  </si>
  <si>
    <t xml:space="preserve">Número de personas matriculadas en tipos de estudios de Formación Profesional (FP) Superior según nivel de vinculación a la transición ecológica, por sexo </t>
  </si>
  <si>
    <t>form2 - Número de personas matriculadas en tipos de estudios de Formación Profesional (FP) Básica según nivel de vinculación a la transición ecológica, por sexo</t>
  </si>
  <si>
    <t xml:space="preserve">form2 - Número de personas matriculadas en tipos de estudios de Formación Profesional (FP) Media según nivel de vinculación a la transición ecológica, por sexo </t>
  </si>
  <si>
    <t xml:space="preserve">form2 - Número de personas matriculadas en tipos de estudios de Formación Profesional (FP) Superior según nivel de vinculación a la transición ecológica, por sexo </t>
  </si>
  <si>
    <t>Personas empresarias (total)</t>
  </si>
  <si>
    <t>Trabajador/a independiente o empresariado con personas asalariadas</t>
  </si>
  <si>
    <t>Personas asalariadas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</si>
</sst>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quot;_-;\-* #,##0.00\ &quot;€&quot;_-;_-* &quot;-&quot;??\ &quot;€&quot;_-;_-@_-"/>
    <numFmt numFmtId="164" formatCode="0.0"/>
    <numFmt numFmtId="165" formatCode="_-* #,##0\ [$€-C0A]_-;\-* #,##0\ [$€-C0A]_-;_-* &quot;-&quot;??\ [$€-C0A]_-;_-@_-"/>
    <numFmt numFmtId="166" formatCode="0.0%"/>
    <numFmt numFmtId="167" formatCode="_-* #,##0\ &quot;€&quot;_-;\-* #,##0\ &quot;€&quot;_-;_-* &quot;-&quot;??\ &quot;€&quot;_-;_-@_-"/>
    <numFmt numFmtId="168" formatCode="#,##0.0"/>
    <numFmt numFmtId="169" formatCode="#,##0.0_ ;\-#,##0.0\ "/>
    <numFmt numFmtId="170" formatCode="_-* #,##0.0\ [$€-C0A]_-;\-* #,##0.0\ [$€-C0A]_-;_-* &quot;-&quot;??\ [$€-C0A]_-;_-@_-"/>
    <numFmt numFmtId="171" formatCode="_-* #,##0.0\ [$€-C0A]_-;\-* #,##0.0\ [$€-C0A]_-;_-* &quot;-&quot;?\ [$€-C0A]_-;_-@_-"/>
  </numFmts>
  <fonts count="60" x14ac:knownFonts="1">
    <font>
      <sz val="11"/>
      <color theme="1"/>
      <name val="Aptos Narrow"/>
      <family val="2"/>
      <scheme val="minor"/>
    </font>
    <font>
      <u/>
      <sz val="11"/>
      <color theme="10"/>
      <name val="Aptos Narrow"/>
      <family val="2"/>
      <scheme val="minor"/>
    </font>
    <font>
      <i/>
      <sz val="11"/>
      <color theme="1"/>
      <name val="Aptos Narrow"/>
      <family val="2"/>
      <scheme val="minor"/>
    </font>
    <font>
      <sz val="11"/>
      <color theme="1"/>
      <name val="Aptos Narrow"/>
      <family val="2"/>
      <scheme val="minor"/>
    </font>
    <font>
      <b/>
      <sz val="11"/>
      <color theme="1"/>
      <name val="Aptos Narrow"/>
      <family val="2"/>
      <scheme val="minor"/>
    </font>
    <font>
      <b/>
      <sz val="18"/>
      <color theme="1"/>
      <name val="Aptos Narrow"/>
      <family val="2"/>
      <scheme val="minor"/>
    </font>
    <font>
      <sz val="11"/>
      <color rgb="FFFF0000"/>
      <name val="Aptos Narrow"/>
      <family val="2"/>
      <scheme val="minor"/>
    </font>
    <font>
      <sz val="11"/>
      <name val="Aptos Narrow"/>
      <family val="2"/>
      <scheme val="minor"/>
    </font>
    <font>
      <sz val="11"/>
      <color indexed="8"/>
      <name val="Aptos Narrow"/>
      <family val="2"/>
      <scheme val="minor"/>
    </font>
    <font>
      <sz val="11"/>
      <color theme="0" tint="-0.34998626667073579"/>
      <name val="Aptos Narrow"/>
      <family val="2"/>
      <scheme val="minor"/>
    </font>
    <font>
      <b/>
      <sz val="11"/>
      <name val="Aptos Narrow"/>
      <family val="2"/>
      <scheme val="minor"/>
    </font>
    <font>
      <i/>
      <sz val="10"/>
      <color theme="1"/>
      <name val="Aptos Narrow"/>
      <family val="2"/>
      <scheme val="minor"/>
    </font>
    <font>
      <i/>
      <sz val="9"/>
      <color theme="1"/>
      <name val="Aptos Narrow"/>
      <family val="2"/>
      <scheme val="minor"/>
    </font>
    <font>
      <b/>
      <sz val="11"/>
      <color rgb="FF000000"/>
      <name val="Aptos Narrow"/>
      <family val="2"/>
      <scheme val="minor"/>
    </font>
    <font>
      <sz val="11"/>
      <color rgb="FF000000"/>
      <name val="Aptos Narrow"/>
      <family val="2"/>
      <scheme val="minor"/>
    </font>
    <font>
      <sz val="11"/>
      <color theme="0" tint="-0.499984740745262"/>
      <name val="Aptos Narrow"/>
      <family val="2"/>
      <scheme val="minor"/>
    </font>
    <font>
      <sz val="11"/>
      <color theme="0"/>
      <name val="Aptos Narrow"/>
      <family val="2"/>
      <scheme val="minor"/>
    </font>
    <font>
      <sz val="10"/>
      <color theme="1"/>
      <name val="Aptos Narrow"/>
      <family val="2"/>
      <scheme val="minor"/>
    </font>
    <font>
      <b/>
      <sz val="10"/>
      <color theme="1"/>
      <name val="Aptos Narrow"/>
      <family val="2"/>
      <scheme val="minor"/>
    </font>
    <font>
      <sz val="8"/>
      <color rgb="FF222C45"/>
      <name val="Arial"/>
      <family val="2"/>
    </font>
    <font>
      <sz val="11"/>
      <color rgb="FF222C45"/>
      <name val="Arial"/>
      <family val="2"/>
    </font>
    <font>
      <sz val="11"/>
      <name val="Aptos Narrow"/>
      <family val="2"/>
    </font>
    <font>
      <sz val="10"/>
      <name val="Arial"/>
      <family val="2"/>
    </font>
    <font>
      <sz val="11"/>
      <name val="Aptos Narrow"/>
      <family val="2"/>
    </font>
    <font>
      <b/>
      <u/>
      <sz val="11"/>
      <color theme="7"/>
      <name val="Aptos Narrow"/>
      <family val="2"/>
      <scheme val="minor"/>
    </font>
    <font>
      <sz val="11"/>
      <name val="Aptos Narrow"/>
      <family val="2"/>
    </font>
    <font>
      <b/>
      <sz val="11"/>
      <color theme="0" tint="-0.499984740745262"/>
      <name val="Aptos Narrow"/>
      <family val="2"/>
      <scheme val="minor"/>
    </font>
    <font>
      <i/>
      <sz val="11"/>
      <name val="Aptos Narrow"/>
      <family val="2"/>
      <scheme val="minor"/>
    </font>
    <font>
      <b/>
      <sz val="11"/>
      <name val="Aptos Narrow"/>
      <family val="2"/>
    </font>
    <font>
      <b/>
      <sz val="20"/>
      <color theme="1"/>
      <name val="Aptos Narrow"/>
      <family val="2"/>
      <scheme val="minor"/>
    </font>
    <font>
      <b/>
      <sz val="24"/>
      <color theme="1"/>
      <name val="Aptos Narrow"/>
      <family val="2"/>
      <scheme val="minor"/>
    </font>
    <font>
      <sz val="12"/>
      <color theme="1"/>
      <name val="Aptos"/>
      <family val="2"/>
    </font>
    <font>
      <sz val="9"/>
      <color theme="1"/>
      <name val="Aptos"/>
      <family val="2"/>
    </font>
    <font>
      <i/>
      <sz val="9"/>
      <color theme="1"/>
      <name val="Aptos"/>
      <family val="2"/>
    </font>
    <font>
      <sz val="11"/>
      <color theme="0" tint="-0.249977111117893"/>
      <name val="Aptos Narrow"/>
      <family val="2"/>
      <scheme val="minor"/>
    </font>
    <font>
      <sz val="18"/>
      <color theme="1"/>
      <name val="Aptos Narrow"/>
      <family val="2"/>
      <scheme val="minor"/>
    </font>
    <font>
      <sz val="14"/>
      <color theme="1"/>
      <name val="Aptos Narrow"/>
      <family val="2"/>
      <scheme val="minor"/>
    </font>
    <font>
      <sz val="16"/>
      <color theme="1"/>
      <name val="Aptos Narrow"/>
      <family val="2"/>
      <scheme val="minor"/>
    </font>
    <font>
      <i/>
      <sz val="16"/>
      <color theme="1"/>
      <name val="Aptos Narrow"/>
      <family val="2"/>
      <scheme val="minor"/>
    </font>
    <font>
      <i/>
      <sz val="16"/>
      <color rgb="FFFF0000"/>
      <name val="Aptos Narrow"/>
      <family val="2"/>
      <scheme val="minor"/>
    </font>
    <font>
      <i/>
      <sz val="18"/>
      <color theme="1"/>
      <name val="Aptos Narrow"/>
      <family val="2"/>
      <scheme val="minor"/>
    </font>
    <font>
      <i/>
      <sz val="18"/>
      <color rgb="FFFF0000"/>
      <name val="Aptos Narrow"/>
      <family val="2"/>
      <scheme val="minor"/>
    </font>
    <font>
      <sz val="18"/>
      <color theme="10"/>
      <name val="Aptos Narrow"/>
      <family val="2"/>
      <scheme val="minor"/>
    </font>
    <font>
      <sz val="18"/>
      <color rgb="FFFF0000"/>
      <name val="Aptos Narrow"/>
      <family val="2"/>
      <scheme val="minor"/>
    </font>
    <font>
      <b/>
      <sz val="11"/>
      <color theme="0"/>
      <name val="Aptos Narrow"/>
      <family val="2"/>
      <scheme val="minor"/>
    </font>
    <font>
      <b/>
      <sz val="11"/>
      <color rgb="FFFF0000"/>
      <name val="Aptos Narrow"/>
      <family val="2"/>
      <scheme val="minor"/>
    </font>
    <font>
      <i/>
      <sz val="11"/>
      <color theme="0" tint="-0.499984740745262"/>
      <name val="Aptos Narrow"/>
      <family val="2"/>
      <scheme val="minor"/>
    </font>
    <font>
      <b/>
      <sz val="11"/>
      <color theme="0" tint="-0.34998626667073579"/>
      <name val="Aptos Narrow"/>
      <family val="2"/>
      <scheme val="minor"/>
    </font>
    <font>
      <sz val="8"/>
      <name val="Aptos Narrow"/>
      <family val="2"/>
      <scheme val="minor"/>
    </font>
    <font>
      <b/>
      <sz val="40"/>
      <color theme="1"/>
      <name val="Aptos Narrow"/>
      <family val="2"/>
      <scheme val="minor"/>
    </font>
    <font>
      <b/>
      <sz val="42"/>
      <color theme="1"/>
      <name val="Aptos Narrow"/>
      <family val="2"/>
      <scheme val="minor"/>
    </font>
    <font>
      <sz val="12"/>
      <color theme="1"/>
      <name val="Aptos Narrow"/>
      <family val="2"/>
      <scheme val="minor"/>
    </font>
    <font>
      <vertAlign val="subscript"/>
      <sz val="14"/>
      <color theme="1"/>
      <name val="Aptos Narrow"/>
      <family val="2"/>
      <scheme val="minor"/>
    </font>
    <font>
      <vertAlign val="subscript"/>
      <sz val="12"/>
      <color theme="1"/>
      <name val="Aptos Narrow"/>
      <family val="2"/>
      <scheme val="minor"/>
    </font>
    <font>
      <b/>
      <sz val="30"/>
      <color theme="1"/>
      <name val="Aptos Narrow"/>
      <family val="2"/>
      <scheme val="minor"/>
    </font>
    <font>
      <b/>
      <sz val="12"/>
      <color theme="1"/>
      <name val="Aptos Narrow"/>
      <family val="2"/>
      <scheme val="minor"/>
    </font>
    <font>
      <b/>
      <i/>
      <sz val="12"/>
      <color theme="1"/>
      <name val="Aptos Narrow"/>
      <family val="2"/>
      <scheme val="minor"/>
    </font>
    <font>
      <b/>
      <sz val="16"/>
      <color theme="1"/>
      <name val="Aptos Narrow"/>
      <family val="2"/>
      <scheme val="minor"/>
    </font>
    <font>
      <b/>
      <i/>
      <sz val="11"/>
      <color theme="1"/>
      <name val="Aptos Narrow"/>
      <family val="2"/>
      <scheme val="minor"/>
    </font>
    <font>
      <i/>
      <sz val="11"/>
      <color rgb="FF000000"/>
      <name val="Aptos Narrow"/>
      <family val="2"/>
      <scheme val="minor"/>
    </font>
  </fonts>
  <fills count="44">
    <fill>
      <patternFill patternType="none"/>
    </fill>
    <fill>
      <patternFill patternType="gray125"/>
    </fill>
    <fill>
      <patternFill patternType="solid">
        <fgColor theme="2"/>
        <bgColor indexed="64"/>
      </patternFill>
    </fill>
    <fill>
      <patternFill patternType="solid">
        <fgColor rgb="FF67000D"/>
        <bgColor indexed="64"/>
      </patternFill>
    </fill>
    <fill>
      <patternFill patternType="solid">
        <fgColor theme="4" tint="0.79998168889431442"/>
        <bgColor indexed="64"/>
      </patternFill>
    </fill>
    <fill>
      <patternFill patternType="solid">
        <fgColor theme="0"/>
        <bgColor indexed="64"/>
      </patternFill>
    </fill>
    <fill>
      <patternFill patternType="solid">
        <fgColor rgb="FFFFBC3D"/>
        <bgColor indexed="64"/>
      </patternFill>
    </fill>
    <fill>
      <patternFill patternType="solid">
        <fgColor rgb="FFC6A3FF"/>
        <bgColor indexed="64"/>
      </patternFill>
    </fill>
    <fill>
      <patternFill patternType="solid">
        <fgColor rgb="FFA71056"/>
        <bgColor indexed="64"/>
      </patternFill>
    </fill>
    <fill>
      <patternFill patternType="solid">
        <fgColor rgb="FF5800C3"/>
        <bgColor indexed="64"/>
      </patternFill>
    </fill>
    <fill>
      <patternFill patternType="solid">
        <fgColor rgb="FFC0D11F"/>
        <bgColor indexed="64"/>
      </patternFill>
    </fill>
    <fill>
      <patternFill patternType="solid">
        <fgColor theme="0" tint="-4.9989318521683403E-2"/>
        <bgColor indexed="64"/>
      </patternFill>
    </fill>
    <fill>
      <patternFill patternType="solid">
        <fgColor rgb="FF5FCDAF"/>
        <bgColor indexed="64"/>
      </patternFill>
    </fill>
    <fill>
      <patternFill patternType="solid">
        <fgColor rgb="FF004165"/>
        <bgColor indexed="64"/>
      </patternFill>
    </fill>
    <fill>
      <patternFill patternType="solid">
        <fgColor rgb="FF69BE28"/>
        <bgColor indexed="64"/>
      </patternFill>
    </fill>
    <fill>
      <patternFill patternType="solid">
        <fgColor rgb="FF3DB7E4"/>
        <bgColor indexed="64"/>
      </patternFill>
    </fill>
    <fill>
      <patternFill patternType="solid">
        <fgColor rgb="FF8FDFE2"/>
        <bgColor indexed="64"/>
      </patternFill>
    </fill>
    <fill>
      <patternFill patternType="solid">
        <fgColor rgb="FFFDC18F"/>
        <bgColor indexed="64"/>
      </patternFill>
    </fill>
    <fill>
      <patternFill patternType="solid">
        <fgColor rgb="FFFFD0BA"/>
        <bgColor indexed="64"/>
      </patternFill>
    </fill>
    <fill>
      <patternFill patternType="solid">
        <fgColor rgb="FFE1BDE5"/>
        <bgColor indexed="64"/>
      </patternFill>
    </fill>
    <fill>
      <patternFill patternType="solid">
        <fgColor rgb="FFEEE3FF"/>
        <bgColor indexed="64"/>
      </patternFill>
    </fill>
    <fill>
      <patternFill patternType="solid">
        <fgColor rgb="FFEDCFDD"/>
        <bgColor indexed="64"/>
      </patternFill>
    </fill>
    <fill>
      <patternFill patternType="solid">
        <fgColor rgb="FFE490BC"/>
        <bgColor indexed="64"/>
      </patternFill>
    </fill>
    <fill>
      <patternFill patternType="solid">
        <fgColor rgb="FFDECCF3"/>
        <bgColor indexed="64"/>
      </patternFill>
    </fill>
    <fill>
      <patternFill patternType="solid">
        <fgColor rgb="FFC2A1E9"/>
        <bgColor indexed="64"/>
      </patternFill>
    </fill>
    <fill>
      <patternFill patternType="solid">
        <fgColor rgb="FFECF1BC"/>
        <bgColor indexed="64"/>
      </patternFill>
    </fill>
    <fill>
      <patternFill patternType="solid">
        <fgColor rgb="FFDEE7C7"/>
        <bgColor indexed="64"/>
      </patternFill>
    </fill>
    <fill>
      <patternFill patternType="solid">
        <fgColor rgb="FFCFF0E7"/>
        <bgColor indexed="64"/>
      </patternFill>
    </fill>
    <fill>
      <patternFill patternType="solid">
        <fgColor rgb="FFD8E8DD"/>
        <bgColor indexed="64"/>
      </patternFill>
    </fill>
    <fill>
      <patternFill patternType="solid">
        <fgColor rgb="FFB2C6D1"/>
        <bgColor indexed="64"/>
      </patternFill>
    </fill>
    <fill>
      <patternFill patternType="solid">
        <fgColor rgb="FFBBC4C9"/>
        <bgColor indexed="64"/>
      </patternFill>
    </fill>
    <fill>
      <patternFill patternType="solid">
        <fgColor rgb="FFD2ECBE"/>
        <bgColor indexed="64"/>
      </patternFill>
    </fill>
    <fill>
      <patternFill patternType="solid">
        <fgColor rgb="FFD5DFCB"/>
        <bgColor indexed="64"/>
      </patternFill>
    </fill>
    <fill>
      <patternFill patternType="solid">
        <fgColor rgb="FFCBECF1"/>
        <bgColor indexed="64"/>
      </patternFill>
    </fill>
    <fill>
      <patternFill patternType="solid">
        <fgColor rgb="FFD7E4E5"/>
        <bgColor indexed="64"/>
      </patternFill>
    </fill>
    <fill>
      <patternFill patternType="solid">
        <fgColor theme="8" tint="0.79998168889431442"/>
        <bgColor indexed="64"/>
      </patternFill>
    </fill>
    <fill>
      <patternFill patternType="solid">
        <fgColor rgb="FFFFFF00"/>
        <bgColor indexed="64"/>
      </patternFill>
    </fill>
    <fill>
      <patternFill patternType="solid">
        <fgColor rgb="FFFF6319"/>
        <bgColor indexed="64"/>
      </patternFill>
    </fill>
    <fill>
      <patternFill patternType="solid">
        <fgColor rgb="FFE8E8E8"/>
        <bgColor indexed="64"/>
      </patternFill>
    </fill>
    <fill>
      <patternFill patternType="solid">
        <fgColor rgb="FFE1EBEF"/>
        <bgColor indexed="64"/>
      </patternFill>
    </fill>
    <fill>
      <patternFill patternType="solid">
        <fgColor rgb="FFE1E3EF"/>
        <bgColor indexed="64"/>
      </patternFill>
    </fill>
    <fill>
      <patternFill patternType="solid">
        <fgColor rgb="FFE5EBEB"/>
        <bgColor indexed="64"/>
      </patternFill>
    </fill>
    <fill>
      <patternFill patternType="solid">
        <fgColor rgb="FFFFFFFF"/>
        <bgColor indexed="64"/>
      </patternFill>
    </fill>
    <fill>
      <patternFill patternType="solid">
        <fgColor theme="0" tint="-0.14996795556505021"/>
        <bgColor indexed="64"/>
      </patternFill>
    </fill>
  </fills>
  <borders count="123">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top style="thin">
        <color rgb="FF004165"/>
      </top>
      <bottom/>
      <diagonal/>
    </border>
    <border>
      <left/>
      <right/>
      <top style="medium">
        <color rgb="FFFF6319"/>
      </top>
      <bottom/>
      <diagonal/>
    </border>
    <border>
      <left style="medium">
        <color rgb="FF004165"/>
      </left>
      <right/>
      <top style="medium">
        <color rgb="FF004165"/>
      </top>
      <bottom style="medium">
        <color rgb="FF004165"/>
      </bottom>
      <diagonal/>
    </border>
    <border>
      <left style="thin">
        <color rgb="FF004165"/>
      </left>
      <right/>
      <top style="thin">
        <color rgb="FF004165"/>
      </top>
      <bottom/>
      <diagonal/>
    </border>
    <border>
      <left style="thin">
        <color indexed="64"/>
      </left>
      <right/>
      <top style="thin">
        <color rgb="FF004165"/>
      </top>
      <bottom/>
      <diagonal/>
    </border>
    <border>
      <left/>
      <right style="thin">
        <color rgb="FF004165"/>
      </right>
      <top style="thin">
        <color rgb="FF004165"/>
      </top>
      <bottom/>
      <diagonal/>
    </border>
    <border>
      <left style="thin">
        <color rgb="FF004165"/>
      </left>
      <right/>
      <top/>
      <bottom/>
      <diagonal/>
    </border>
    <border>
      <left/>
      <right style="thin">
        <color rgb="FF004165"/>
      </right>
      <top/>
      <bottom/>
      <diagonal/>
    </border>
    <border>
      <left style="thin">
        <color rgb="FF004165"/>
      </left>
      <right/>
      <top style="thin">
        <color indexed="64"/>
      </top>
      <bottom style="thin">
        <color indexed="64"/>
      </bottom>
      <diagonal/>
    </border>
    <border>
      <left/>
      <right style="thin">
        <color rgb="FF004165"/>
      </right>
      <top style="thin">
        <color indexed="64"/>
      </top>
      <bottom style="thin">
        <color indexed="64"/>
      </bottom>
      <diagonal/>
    </border>
    <border>
      <left style="thin">
        <color rgb="FF004165"/>
      </left>
      <right/>
      <top/>
      <bottom style="thin">
        <color rgb="FF004165"/>
      </bottom>
      <diagonal/>
    </border>
    <border>
      <left/>
      <right/>
      <top/>
      <bottom style="thin">
        <color rgb="FF004165"/>
      </bottom>
      <diagonal/>
    </border>
    <border>
      <left style="thin">
        <color indexed="64"/>
      </left>
      <right/>
      <top/>
      <bottom style="thin">
        <color rgb="FF004165"/>
      </bottom>
      <diagonal/>
    </border>
    <border>
      <left/>
      <right style="thin">
        <color rgb="FF004165"/>
      </right>
      <top/>
      <bottom style="thin">
        <color rgb="FF004165"/>
      </bottom>
      <diagonal/>
    </border>
    <border>
      <left style="thin">
        <color rgb="FF004165"/>
      </left>
      <right style="thin">
        <color rgb="FF004165"/>
      </right>
      <top style="thin">
        <color rgb="FF004165"/>
      </top>
      <bottom/>
      <diagonal/>
    </border>
    <border>
      <left style="thin">
        <color rgb="FF004165"/>
      </left>
      <right style="thin">
        <color rgb="FF004165"/>
      </right>
      <top/>
      <bottom/>
      <diagonal/>
    </border>
    <border>
      <left style="thin">
        <color rgb="FF004165"/>
      </left>
      <right style="thin">
        <color rgb="FF004165"/>
      </right>
      <top/>
      <bottom style="thin">
        <color rgb="FF004165"/>
      </bottom>
      <diagonal/>
    </border>
    <border>
      <left style="medium">
        <color rgb="FFA71056"/>
      </left>
      <right/>
      <top style="medium">
        <color rgb="FFA71056"/>
      </top>
      <bottom style="medium">
        <color rgb="FFA71056"/>
      </bottom>
      <diagonal/>
    </border>
    <border>
      <left style="medium">
        <color rgb="FFC6A3FF"/>
      </left>
      <right/>
      <top style="medium">
        <color rgb="FFC6A3FF"/>
      </top>
      <bottom style="medium">
        <color rgb="FFC6A3FF"/>
      </bottom>
      <diagonal/>
    </border>
    <border>
      <left style="medium">
        <color rgb="FFFF6319"/>
      </left>
      <right/>
      <top style="medium">
        <color rgb="FFFF6319"/>
      </top>
      <bottom style="medium">
        <color rgb="FFFF6319"/>
      </bottom>
      <diagonal/>
    </border>
    <border>
      <left style="medium">
        <color rgb="FF5800C3"/>
      </left>
      <right/>
      <top style="medium">
        <color rgb="FF5800C3"/>
      </top>
      <bottom style="medium">
        <color rgb="FF5800C3"/>
      </bottom>
      <diagonal/>
    </border>
    <border>
      <left style="medium">
        <color rgb="FFC0D11F"/>
      </left>
      <right/>
      <top style="medium">
        <color rgb="FFC0D11F"/>
      </top>
      <bottom style="medium">
        <color rgb="FFC0D11F"/>
      </bottom>
      <diagonal/>
    </border>
    <border>
      <left style="medium">
        <color rgb="FF5FCDAF"/>
      </left>
      <right/>
      <top style="medium">
        <color rgb="FF5FCDAF"/>
      </top>
      <bottom style="medium">
        <color rgb="FF5FCDAF"/>
      </bottom>
      <diagonal/>
    </border>
    <border>
      <left style="medium">
        <color rgb="FF69BE28"/>
      </left>
      <right/>
      <top style="medium">
        <color rgb="FF69BE28"/>
      </top>
      <bottom style="medium">
        <color rgb="FF69BE28"/>
      </bottom>
      <diagonal/>
    </border>
    <border>
      <left style="medium">
        <color rgb="FF8FDFE2"/>
      </left>
      <right/>
      <top style="medium">
        <color rgb="FF8FDFE2"/>
      </top>
      <bottom style="medium">
        <color rgb="FF8FDFE2"/>
      </bottom>
      <diagonal/>
    </border>
    <border>
      <left style="medium">
        <color rgb="FFFFBC3D"/>
      </left>
      <right/>
      <top style="medium">
        <color rgb="FFFFBC3D"/>
      </top>
      <bottom style="medium">
        <color rgb="FFFFBC3D"/>
      </bottom>
      <diagonal/>
    </border>
    <border>
      <left/>
      <right/>
      <top style="medium">
        <color rgb="FF3DB7E4"/>
      </top>
      <bottom style="medium">
        <color rgb="FF3DB7E4"/>
      </bottom>
      <diagonal/>
    </border>
    <border>
      <left/>
      <right/>
      <top style="medium">
        <color rgb="FF004165"/>
      </top>
      <bottom/>
      <diagonal/>
    </border>
    <border>
      <left/>
      <right/>
      <top/>
      <bottom style="medium">
        <color rgb="FFC6A3FF"/>
      </bottom>
      <diagonal/>
    </border>
    <border>
      <left/>
      <right/>
      <top style="medium">
        <color rgb="FFC6A3FF"/>
      </top>
      <bottom/>
      <diagonal/>
    </border>
    <border>
      <left/>
      <right/>
      <top style="medium">
        <color rgb="FFA71056"/>
      </top>
      <bottom/>
      <diagonal/>
    </border>
    <border>
      <left/>
      <right/>
      <top style="medium">
        <color rgb="FF5800C3"/>
      </top>
      <bottom/>
      <diagonal/>
    </border>
    <border>
      <left/>
      <right/>
      <top style="medium">
        <color rgb="FFC0D11F"/>
      </top>
      <bottom/>
      <diagonal/>
    </border>
    <border>
      <left/>
      <right/>
      <top style="medium">
        <color rgb="FF5FCDAF"/>
      </top>
      <bottom/>
      <diagonal/>
    </border>
    <border>
      <left/>
      <right/>
      <top style="medium">
        <color rgb="FF69BE28"/>
      </top>
      <bottom/>
      <diagonal/>
    </border>
    <border>
      <left/>
      <right/>
      <top style="medium">
        <color rgb="FF8FDFE2"/>
      </top>
      <bottom/>
      <diagonal/>
    </border>
    <border>
      <left/>
      <right/>
      <top style="medium">
        <color rgb="FF3DB7E4"/>
      </top>
      <bottom/>
      <diagonal/>
    </border>
    <border>
      <left/>
      <right/>
      <top style="medium">
        <color rgb="FFFFBC3D"/>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rgb="FFFF6319"/>
      </top>
      <bottom style="medium">
        <color rgb="FFFF6319"/>
      </bottom>
      <diagonal/>
    </border>
    <border>
      <left/>
      <right/>
      <top style="medium">
        <color rgb="FFC6A3FF"/>
      </top>
      <bottom style="medium">
        <color rgb="FFC6A3FF"/>
      </bottom>
      <diagonal/>
    </border>
    <border>
      <left/>
      <right/>
      <top style="medium">
        <color rgb="FFA71056"/>
      </top>
      <bottom style="medium">
        <color rgb="FFA71056"/>
      </bottom>
      <diagonal/>
    </border>
    <border>
      <left/>
      <right/>
      <top style="medium">
        <color rgb="FF5800C3"/>
      </top>
      <bottom style="medium">
        <color rgb="FF5800C3"/>
      </bottom>
      <diagonal/>
    </border>
    <border>
      <left/>
      <right/>
      <top style="medium">
        <color rgb="FFC0D11F"/>
      </top>
      <bottom style="medium">
        <color rgb="FFC0D11F"/>
      </bottom>
      <diagonal/>
    </border>
    <border>
      <left/>
      <right/>
      <top style="medium">
        <color rgb="FF5FCDAF"/>
      </top>
      <bottom style="medium">
        <color rgb="FF5FCDAF"/>
      </bottom>
      <diagonal/>
    </border>
    <border>
      <left/>
      <right/>
      <top style="medium">
        <color rgb="FF004165"/>
      </top>
      <bottom style="medium">
        <color rgb="FF004165"/>
      </bottom>
      <diagonal/>
    </border>
    <border>
      <left/>
      <right/>
      <top style="medium">
        <color rgb="FF69BE28"/>
      </top>
      <bottom style="medium">
        <color rgb="FF69BE28"/>
      </bottom>
      <diagonal/>
    </border>
    <border>
      <left/>
      <right/>
      <top style="medium">
        <color rgb="FF8FDFE2"/>
      </top>
      <bottom style="medium">
        <color rgb="FF8FDFE2"/>
      </bottom>
      <diagonal/>
    </border>
    <border>
      <left/>
      <right/>
      <top style="medium">
        <color rgb="FFFFBC3D"/>
      </top>
      <bottom style="medium">
        <color rgb="FFFFBC3D"/>
      </bottom>
      <diagonal/>
    </border>
    <border>
      <left style="medium">
        <color indexed="64"/>
      </left>
      <right/>
      <top/>
      <bottom style="hair">
        <color indexed="64"/>
      </bottom>
      <diagonal/>
    </border>
    <border>
      <left/>
      <right/>
      <top/>
      <bottom style="hair">
        <color indexed="64"/>
      </bottom>
      <diagonal/>
    </border>
    <border>
      <left/>
      <right/>
      <top style="thin">
        <color indexed="64"/>
      </top>
      <bottom style="hair">
        <color indexed="64"/>
      </bottom>
      <diagonal/>
    </border>
    <border>
      <left style="medium">
        <color indexed="64"/>
      </left>
      <right/>
      <top style="hair">
        <color indexed="64"/>
      </top>
      <bottom/>
      <diagonal/>
    </border>
    <border>
      <left/>
      <right/>
      <top style="hair">
        <color indexed="64"/>
      </top>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double">
        <color indexed="64"/>
      </left>
      <right/>
      <top/>
      <bottom style="hair">
        <color indexed="64"/>
      </bottom>
      <diagonal/>
    </border>
    <border>
      <left/>
      <right style="dotted">
        <color indexed="64"/>
      </right>
      <top/>
      <bottom style="hair">
        <color indexed="64"/>
      </bottom>
      <diagonal/>
    </border>
    <border>
      <left style="thin">
        <color indexed="64"/>
      </left>
      <right/>
      <top/>
      <bottom style="hair">
        <color indexed="64"/>
      </bottom>
      <diagonal/>
    </border>
    <border>
      <left style="dotted">
        <color indexed="64"/>
      </left>
      <right style="thin">
        <color indexed="64"/>
      </right>
      <top/>
      <bottom style="hair">
        <color indexed="64"/>
      </bottom>
      <diagonal/>
    </border>
    <border>
      <left style="hair">
        <color indexed="64"/>
      </left>
      <right/>
      <top style="hair">
        <color indexed="64"/>
      </top>
      <bottom/>
      <diagonal/>
    </border>
    <border>
      <left style="hair">
        <color indexed="64"/>
      </left>
      <right/>
      <top/>
      <bottom/>
      <diagonal/>
    </border>
    <border>
      <left style="medium">
        <color indexed="64"/>
      </left>
      <right style="hair">
        <color indexed="64"/>
      </right>
      <top/>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medium">
        <color indexed="64"/>
      </right>
      <top/>
      <bottom/>
      <diagonal/>
    </border>
  </borders>
  <cellStyleXfs count="26">
    <xf numFmtId="0" fontId="0" fillId="0" borderId="0"/>
    <xf numFmtId="0" fontId="1" fillId="0" borderId="0" applyNumberFormat="0" applyFill="0" applyBorder="0" applyAlignment="0" applyProtection="0"/>
    <xf numFmtId="9" fontId="3" fillId="0" borderId="0" applyFont="0" applyFill="0" applyBorder="0" applyAlignment="0" applyProtection="0"/>
    <xf numFmtId="0" fontId="8" fillId="0" borderId="0"/>
    <xf numFmtId="0" fontId="8" fillId="0" borderId="0"/>
    <xf numFmtId="44" fontId="3" fillId="0" borderId="0" applyFont="0" applyFill="0" applyBorder="0" applyAlignment="0" applyProtection="0"/>
    <xf numFmtId="0" fontId="8"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cellStyleXfs>
  <cellXfs count="2226">
    <xf numFmtId="0" fontId="0" fillId="0" borderId="0" xfId="0"/>
    <xf numFmtId="0" fontId="0" fillId="0" borderId="0" xfId="0" applyAlignment="1">
      <alignment vertical="center"/>
    </xf>
    <xf numFmtId="0" fontId="0" fillId="0" borderId="0" xfId="0" applyAlignment="1">
      <alignment horizontal="center" vertical="center" wrapText="1"/>
    </xf>
    <xf numFmtId="9" fontId="0" fillId="0" borderId="0" xfId="2" applyFont="1"/>
    <xf numFmtId="0" fontId="0" fillId="0" borderId="0" xfId="0" applyAlignment="1">
      <alignment horizontal="center" vertical="center"/>
    </xf>
    <xf numFmtId="0" fontId="4" fillId="0" borderId="0" xfId="0" applyFont="1"/>
    <xf numFmtId="164" fontId="0" fillId="0" borderId="0" xfId="0" applyNumberFormat="1"/>
    <xf numFmtId="0" fontId="0" fillId="0" borderId="0" xfId="0" applyAlignment="1">
      <alignment wrapText="1"/>
    </xf>
    <xf numFmtId="0" fontId="0" fillId="0" borderId="2" xfId="0" applyBorder="1"/>
    <xf numFmtId="0" fontId="0" fillId="0" borderId="3" xfId="0" applyBorder="1"/>
    <xf numFmtId="0" fontId="2" fillId="0" borderId="0" xfId="0" applyFont="1"/>
    <xf numFmtId="0" fontId="0" fillId="2" borderId="0" xfId="0" applyFill="1"/>
    <xf numFmtId="0" fontId="4" fillId="0" borderId="0" xfId="0" applyFont="1" applyAlignment="1">
      <alignment vertical="center"/>
    </xf>
    <xf numFmtId="165" fontId="0" fillId="0" borderId="0" xfId="0" applyNumberFormat="1"/>
    <xf numFmtId="165" fontId="0" fillId="0" borderId="2" xfId="0" applyNumberFormat="1" applyBorder="1"/>
    <xf numFmtId="166" fontId="0" fillId="0" borderId="0" xfId="2" applyNumberFormat="1" applyFont="1"/>
    <xf numFmtId="0" fontId="0" fillId="0" borderId="0" xfId="0" quotePrefix="1"/>
    <xf numFmtId="9" fontId="0" fillId="0" borderId="0" xfId="2" applyFont="1" applyFill="1"/>
    <xf numFmtId="0" fontId="0" fillId="0" borderId="0" xfId="0" applyAlignment="1">
      <alignment horizontal="center"/>
    </xf>
    <xf numFmtId="1" fontId="0" fillId="0" borderId="0" xfId="0" applyNumberFormat="1"/>
    <xf numFmtId="3" fontId="0" fillId="0" borderId="0" xfId="0" applyNumberFormat="1"/>
    <xf numFmtId="3" fontId="0" fillId="0" borderId="3" xfId="0" applyNumberFormat="1" applyBorder="1"/>
    <xf numFmtId="3" fontId="0" fillId="2" borderId="0" xfId="0" applyNumberFormat="1" applyFill="1"/>
    <xf numFmtId="3" fontId="0" fillId="0" borderId="2" xfId="0" applyNumberFormat="1" applyBorder="1"/>
    <xf numFmtId="166" fontId="0" fillId="0" borderId="0" xfId="0" applyNumberFormat="1"/>
    <xf numFmtId="3" fontId="0" fillId="2" borderId="2" xfId="0" applyNumberFormat="1" applyFill="1" applyBorder="1"/>
    <xf numFmtId="3" fontId="0" fillId="2" borderId="3" xfId="0" applyNumberFormat="1" applyFill="1" applyBorder="1"/>
    <xf numFmtId="0" fontId="0" fillId="2" borderId="2" xfId="0" applyFill="1" applyBorder="1"/>
    <xf numFmtId="0" fontId="0" fillId="2" borderId="3" xfId="0" applyFill="1" applyBorder="1"/>
    <xf numFmtId="3" fontId="9" fillId="0" borderId="0" xfId="0" applyNumberFormat="1" applyFont="1"/>
    <xf numFmtId="3" fontId="9" fillId="0" borderId="2" xfId="0" applyNumberFormat="1" applyFont="1" applyBorder="1"/>
    <xf numFmtId="0" fontId="9" fillId="0" borderId="0" xfId="0" applyFont="1"/>
    <xf numFmtId="3" fontId="9" fillId="0" borderId="3" xfId="0" applyNumberFormat="1" applyFont="1" applyBorder="1"/>
    <xf numFmtId="0" fontId="0" fillId="0" borderId="0" xfId="0" applyAlignment="1">
      <alignment textRotation="90"/>
    </xf>
    <xf numFmtId="0" fontId="10" fillId="0" borderId="0" xfId="0" applyFont="1"/>
    <xf numFmtId="166" fontId="0" fillId="0" borderId="0" xfId="2" applyNumberFormat="1" applyFont="1" applyFill="1"/>
    <xf numFmtId="9" fontId="0" fillId="0" borderId="0" xfId="2" applyFont="1" applyAlignment="1">
      <alignment horizontal="center"/>
    </xf>
    <xf numFmtId="166" fontId="0" fillId="0" borderId="0" xfId="2" applyNumberFormat="1" applyFont="1" applyAlignment="1">
      <alignment horizontal="center"/>
    </xf>
    <xf numFmtId="2" fontId="0" fillId="0" borderId="0" xfId="0" applyNumberFormat="1"/>
    <xf numFmtId="166" fontId="0" fillId="0" borderId="0" xfId="0" applyNumberFormat="1" applyAlignment="1">
      <alignment horizontal="center" vertical="center" wrapText="1"/>
    </xf>
    <xf numFmtId="1" fontId="0" fillId="0" borderId="0" xfId="0" applyNumberFormat="1" applyAlignment="1">
      <alignment horizontal="center"/>
    </xf>
    <xf numFmtId="0" fontId="0" fillId="0" borderId="0" xfId="0" quotePrefix="1" applyAlignment="1">
      <alignment horizontal="center"/>
    </xf>
    <xf numFmtId="0" fontId="11" fillId="0" borderId="0" xfId="0" applyFont="1"/>
    <xf numFmtId="0" fontId="12" fillId="0" borderId="0" xfId="0" applyFont="1"/>
    <xf numFmtId="0" fontId="0" fillId="0" borderId="0" xfId="0" applyAlignment="1">
      <alignment horizontal="right"/>
    </xf>
    <xf numFmtId="3" fontId="0" fillId="0" borderId="0" xfId="0" applyNumberFormat="1" applyAlignment="1">
      <alignment horizontal="right"/>
    </xf>
    <xf numFmtId="0" fontId="11" fillId="0" borderId="0" xfId="0" applyFont="1" applyAlignment="1">
      <alignment vertical="center"/>
    </xf>
    <xf numFmtId="0" fontId="0" fillId="0" borderId="0" xfId="0" applyAlignment="1">
      <alignment vertical="center" wrapText="1"/>
    </xf>
    <xf numFmtId="166" fontId="4" fillId="0" borderId="0" xfId="0" applyNumberFormat="1" applyFont="1"/>
    <xf numFmtId="3" fontId="0" fillId="0" borderId="2" xfId="2" applyNumberFormat="1" applyFont="1" applyBorder="1"/>
    <xf numFmtId="3" fontId="0" fillId="0" borderId="0" xfId="2" applyNumberFormat="1" applyFont="1" applyBorder="1"/>
    <xf numFmtId="3" fontId="0" fillId="0" borderId="3" xfId="2" applyNumberFormat="1" applyFont="1" applyBorder="1"/>
    <xf numFmtId="3" fontId="0" fillId="0" borderId="0" xfId="2" applyNumberFormat="1" applyFont="1" applyFill="1" applyBorder="1"/>
    <xf numFmtId="167" fontId="0" fillId="0" borderId="0" xfId="0" applyNumberFormat="1"/>
    <xf numFmtId="167" fontId="0" fillId="0" borderId="0" xfId="5" applyNumberFormat="1" applyFont="1"/>
    <xf numFmtId="167" fontId="0" fillId="0" borderId="2" xfId="5" applyNumberFormat="1" applyFont="1" applyBorder="1"/>
    <xf numFmtId="3" fontId="0" fillId="0" borderId="5" xfId="0" applyNumberFormat="1" applyBorder="1"/>
    <xf numFmtId="164" fontId="0" fillId="0" borderId="0" xfId="2" applyNumberFormat="1" applyFont="1" applyBorder="1"/>
    <xf numFmtId="164" fontId="0" fillId="0" borderId="0" xfId="2" applyNumberFormat="1" applyFont="1"/>
    <xf numFmtId="164" fontId="0" fillId="0" borderId="2" xfId="2" applyNumberFormat="1" applyFont="1" applyBorder="1"/>
    <xf numFmtId="164" fontId="0" fillId="0" borderId="3" xfId="2" applyNumberFormat="1" applyFont="1" applyBorder="1"/>
    <xf numFmtId="164" fontId="0" fillId="0" borderId="2" xfId="0" applyNumberFormat="1" applyBorder="1"/>
    <xf numFmtId="164" fontId="0" fillId="0" borderId="0" xfId="2" applyNumberFormat="1" applyFont="1" applyBorder="1" applyAlignment="1">
      <alignment horizontal="right"/>
    </xf>
    <xf numFmtId="164" fontId="0" fillId="0" borderId="0" xfId="2" applyNumberFormat="1" applyFont="1" applyAlignment="1">
      <alignment horizontal="right"/>
    </xf>
    <xf numFmtId="164" fontId="0" fillId="0" borderId="0" xfId="0" applyNumberFormat="1" applyAlignment="1">
      <alignment horizontal="right"/>
    </xf>
    <xf numFmtId="164" fontId="0" fillId="2" borderId="0" xfId="2" applyNumberFormat="1" applyFont="1" applyFill="1" applyBorder="1"/>
    <xf numFmtId="164" fontId="0" fillId="2" borderId="0" xfId="0" applyNumberFormat="1" applyFill="1"/>
    <xf numFmtId="164" fontId="0" fillId="2" borderId="2" xfId="2" applyNumberFormat="1" applyFont="1" applyFill="1" applyBorder="1"/>
    <xf numFmtId="164" fontId="0" fillId="0" borderId="2" xfId="2" applyNumberFormat="1" applyFont="1" applyFill="1" applyBorder="1"/>
    <xf numFmtId="164" fontId="0" fillId="0" borderId="0" xfId="2" applyNumberFormat="1" applyFont="1" applyFill="1" applyBorder="1"/>
    <xf numFmtId="164" fontId="9" fillId="0" borderId="0" xfId="2" applyNumberFormat="1" applyFont="1" applyBorder="1"/>
    <xf numFmtId="164" fontId="0" fillId="2" borderId="2" xfId="0" applyNumberFormat="1" applyFill="1" applyBorder="1"/>
    <xf numFmtId="164" fontId="7" fillId="0" borderId="0" xfId="2" applyNumberFormat="1" applyFont="1" applyBorder="1"/>
    <xf numFmtId="164" fontId="0" fillId="0" borderId="1" xfId="2" applyNumberFormat="1" applyFont="1" applyBorder="1"/>
    <xf numFmtId="164" fontId="7" fillId="0" borderId="0" xfId="2" applyNumberFormat="1" applyFont="1" applyFill="1"/>
    <xf numFmtId="0" fontId="0" fillId="0" borderId="0" xfId="0" applyAlignment="1">
      <alignment horizontal="left" vertical="top" wrapText="1"/>
    </xf>
    <xf numFmtId="0" fontId="7" fillId="0" borderId="0" xfId="0" applyFont="1"/>
    <xf numFmtId="164" fontId="0" fillId="0" borderId="2" xfId="0" applyNumberFormat="1" applyBorder="1" applyAlignment="1">
      <alignment horizontal="right"/>
    </xf>
    <xf numFmtId="164" fontId="0" fillId="0" borderId="3" xfId="2" applyNumberFormat="1" applyFont="1" applyBorder="1" applyAlignment="1">
      <alignment horizontal="right"/>
    </xf>
    <xf numFmtId="164" fontId="0" fillId="0" borderId="2" xfId="2" applyNumberFormat="1" applyFont="1" applyBorder="1" applyAlignment="1">
      <alignment horizontal="right"/>
    </xf>
    <xf numFmtId="3" fontId="7" fillId="0" borderId="0" xfId="0" applyNumberFormat="1" applyFont="1"/>
    <xf numFmtId="3" fontId="7" fillId="0" borderId="3" xfId="0" applyNumberFormat="1" applyFont="1" applyBorder="1"/>
    <xf numFmtId="164" fontId="0" fillId="0" borderId="3" xfId="0" applyNumberFormat="1" applyBorder="1"/>
    <xf numFmtId="168" fontId="0" fillId="0" borderId="0" xfId="0" applyNumberFormat="1"/>
    <xf numFmtId="168" fontId="0" fillId="0" borderId="3" xfId="0" applyNumberFormat="1" applyBorder="1"/>
    <xf numFmtId="0" fontId="6" fillId="0" borderId="0" xfId="0" applyFont="1"/>
    <xf numFmtId="1" fontId="0" fillId="0" borderId="3" xfId="0" applyNumberFormat="1" applyBorder="1"/>
    <xf numFmtId="164" fontId="4" fillId="0" borderId="0" xfId="0" applyNumberFormat="1" applyFont="1"/>
    <xf numFmtId="164" fontId="0" fillId="2" borderId="3" xfId="0" applyNumberFormat="1" applyFill="1" applyBorder="1"/>
    <xf numFmtId="1" fontId="0" fillId="0" borderId="2" xfId="0" applyNumberFormat="1" applyBorder="1"/>
    <xf numFmtId="1" fontId="2" fillId="0" borderId="0" xfId="0" applyNumberFormat="1" applyFont="1"/>
    <xf numFmtId="168" fontId="0" fillId="0" borderId="2" xfId="0" applyNumberFormat="1" applyBorder="1"/>
    <xf numFmtId="164" fontId="7" fillId="0" borderId="0" xfId="2" applyNumberFormat="1" applyFont="1" applyFill="1" applyBorder="1" applyAlignment="1">
      <alignment horizontal="right"/>
    </xf>
    <xf numFmtId="3" fontId="7" fillId="0" borderId="2" xfId="0" applyNumberFormat="1" applyFont="1" applyBorder="1"/>
    <xf numFmtId="0" fontId="7" fillId="0" borderId="3" xfId="0" applyFont="1" applyBorder="1"/>
    <xf numFmtId="164" fontId="0" fillId="0" borderId="3" xfId="0" applyNumberFormat="1" applyBorder="1" applyAlignment="1">
      <alignment horizontal="right"/>
    </xf>
    <xf numFmtId="0" fontId="0" fillId="0" borderId="0" xfId="0" applyAlignment="1">
      <alignment horizontal="left"/>
    </xf>
    <xf numFmtId="3" fontId="4" fillId="0" borderId="0" xfId="0" applyNumberFormat="1" applyFont="1"/>
    <xf numFmtId="164" fontId="0" fillId="0" borderId="5" xfId="0" applyNumberFormat="1" applyBorder="1"/>
    <xf numFmtId="164" fontId="0" fillId="0" borderId="6" xfId="0" applyNumberFormat="1" applyBorder="1"/>
    <xf numFmtId="164" fontId="0" fillId="0" borderId="7" xfId="0" applyNumberFormat="1" applyBorder="1"/>
    <xf numFmtId="1" fontId="0" fillId="0" borderId="0" xfId="0" applyNumberFormat="1" applyAlignment="1">
      <alignment horizontal="right"/>
    </xf>
    <xf numFmtId="0" fontId="0" fillId="0" borderId="0" xfId="0" applyAlignment="1">
      <alignment horizontal="center" textRotation="90"/>
    </xf>
    <xf numFmtId="164" fontId="0" fillId="0" borderId="0" xfId="2" applyNumberFormat="1" applyFont="1" applyFill="1" applyBorder="1" applyAlignment="1">
      <alignment horizontal="right"/>
    </xf>
    <xf numFmtId="164" fontId="4" fillId="0" borderId="0" xfId="2" applyNumberFormat="1" applyFont="1" applyBorder="1"/>
    <xf numFmtId="164" fontId="4" fillId="0" borderId="2" xfId="2" applyNumberFormat="1" applyFont="1" applyBorder="1"/>
    <xf numFmtId="164" fontId="3" fillId="0" borderId="0" xfId="2" applyNumberFormat="1" applyFont="1" applyBorder="1"/>
    <xf numFmtId="164" fontId="3" fillId="0" borderId="2" xfId="2" applyNumberFormat="1" applyFont="1" applyBorder="1"/>
    <xf numFmtId="164" fontId="0" fillId="0" borderId="7" xfId="2" applyNumberFormat="1" applyFont="1" applyBorder="1"/>
    <xf numFmtId="164" fontId="0" fillId="0" borderId="5" xfId="2" applyNumberFormat="1" applyFont="1" applyBorder="1"/>
    <xf numFmtId="3" fontId="0" fillId="0" borderId="7" xfId="0" applyNumberFormat="1" applyBorder="1"/>
    <xf numFmtId="164" fontId="0" fillId="2" borderId="3" xfId="2" applyNumberFormat="1" applyFont="1" applyFill="1" applyBorder="1"/>
    <xf numFmtId="3" fontId="4" fillId="0" borderId="0" xfId="0" applyNumberFormat="1" applyFont="1" applyAlignment="1">
      <alignment horizontal="right"/>
    </xf>
    <xf numFmtId="165" fontId="0" fillId="0" borderId="2" xfId="5" applyNumberFormat="1" applyFont="1" applyBorder="1"/>
    <xf numFmtId="167" fontId="0" fillId="2" borderId="0" xfId="5" applyNumberFormat="1" applyFont="1" applyFill="1" applyBorder="1"/>
    <xf numFmtId="3" fontId="9" fillId="0" borderId="0" xfId="0" applyNumberFormat="1" applyFont="1" applyAlignment="1">
      <alignment horizontal="right"/>
    </xf>
    <xf numFmtId="3" fontId="0" fillId="0" borderId="6" xfId="0" applyNumberFormat="1" applyBorder="1"/>
    <xf numFmtId="164" fontId="9" fillId="2" borderId="0" xfId="2" applyNumberFormat="1" applyFont="1" applyFill="1" applyBorder="1"/>
    <xf numFmtId="164" fontId="7" fillId="0" borderId="2" xfId="2" applyNumberFormat="1" applyFont="1" applyFill="1" applyBorder="1"/>
    <xf numFmtId="164" fontId="7" fillId="0" borderId="0" xfId="0" applyNumberFormat="1" applyFont="1"/>
    <xf numFmtId="0" fontId="17" fillId="0" borderId="0" xfId="0" applyFont="1"/>
    <xf numFmtId="3" fontId="4" fillId="0" borderId="2" xfId="0" applyNumberFormat="1" applyFont="1" applyBorder="1" applyAlignment="1">
      <alignment horizontal="right"/>
    </xf>
    <xf numFmtId="2" fontId="0" fillId="0" borderId="0" xfId="2" applyNumberFormat="1" applyFont="1"/>
    <xf numFmtId="2" fontId="0" fillId="0" borderId="0" xfId="2" applyNumberFormat="1" applyFont="1" applyAlignment="1">
      <alignment vertical="center"/>
    </xf>
    <xf numFmtId="3" fontId="0" fillId="0" borderId="0" xfId="0" applyNumberFormat="1" applyAlignment="1">
      <alignment horizontal="center"/>
    </xf>
    <xf numFmtId="0" fontId="18" fillId="0" borderId="0" xfId="0" applyFont="1"/>
    <xf numFmtId="164" fontId="3" fillId="0" borderId="1" xfId="2" applyNumberFormat="1" applyFont="1" applyBorder="1"/>
    <xf numFmtId="0" fontId="19" fillId="0" borderId="0" xfId="0" applyFont="1" applyAlignment="1">
      <alignment horizontal="left" vertical="center"/>
    </xf>
    <xf numFmtId="0" fontId="7" fillId="0" borderId="0" xfId="0" applyFont="1" applyAlignment="1">
      <alignment textRotation="90"/>
    </xf>
    <xf numFmtId="0" fontId="21" fillId="0" borderId="0" xfId="0" applyFont="1" applyAlignment="1">
      <alignment horizontal="left" vertical="center" wrapText="1"/>
    </xf>
    <xf numFmtId="0" fontId="23" fillId="0" borderId="0" xfId="0" applyFont="1" applyAlignment="1">
      <alignment horizontal="left" vertical="center" wrapText="1"/>
    </xf>
    <xf numFmtId="3" fontId="0" fillId="0" borderId="0" xfId="0" applyNumberFormat="1" applyAlignment="1">
      <alignment vertical="center" wrapText="1"/>
    </xf>
    <xf numFmtId="0" fontId="24" fillId="0" borderId="0" xfId="1" applyFont="1"/>
    <xf numFmtId="3" fontId="0" fillId="2" borderId="2" xfId="0" applyNumberFormat="1" applyFill="1" applyBorder="1" applyAlignment="1">
      <alignment horizontal="center"/>
    </xf>
    <xf numFmtId="3" fontId="0" fillId="2" borderId="0" xfId="0" applyNumberFormat="1" applyFill="1" applyAlignment="1">
      <alignment horizontal="center"/>
    </xf>
    <xf numFmtId="0" fontId="0" fillId="0" borderId="0" xfId="0" applyAlignment="1">
      <alignment vertical="top" wrapText="1"/>
    </xf>
    <xf numFmtId="3" fontId="6" fillId="0" borderId="2" xfId="0" applyNumberFormat="1" applyFont="1" applyBorder="1"/>
    <xf numFmtId="3" fontId="6" fillId="0" borderId="0" xfId="0" applyNumberFormat="1" applyFont="1"/>
    <xf numFmtId="3" fontId="2" fillId="0" borderId="2" xfId="0" applyNumberFormat="1" applyFont="1" applyBorder="1"/>
    <xf numFmtId="0" fontId="15" fillId="0" borderId="0" xfId="0" applyFont="1"/>
    <xf numFmtId="3" fontId="15" fillId="0" borderId="5" xfId="0" applyNumberFormat="1" applyFont="1" applyBorder="1"/>
    <xf numFmtId="3" fontId="7" fillId="0" borderId="5" xfId="0" applyNumberFormat="1" applyFont="1" applyBorder="1"/>
    <xf numFmtId="3" fontId="7" fillId="0" borderId="6" xfId="0" applyNumberFormat="1" applyFont="1" applyBorder="1"/>
    <xf numFmtId="3" fontId="10" fillId="0" borderId="0" xfId="0" applyNumberFormat="1" applyFont="1"/>
    <xf numFmtId="0" fontId="7" fillId="0" borderId="5" xfId="0" applyFont="1" applyBorder="1"/>
    <xf numFmtId="3" fontId="7" fillId="0" borderId="7" xfId="0" applyNumberFormat="1" applyFont="1" applyBorder="1"/>
    <xf numFmtId="164" fontId="0" fillId="0" borderId="0" xfId="0" applyNumberFormat="1" applyAlignment="1">
      <alignment horizontal="left"/>
    </xf>
    <xf numFmtId="164" fontId="0" fillId="0" borderId="0" xfId="2" applyNumberFormat="1" applyFont="1" applyFill="1" applyAlignment="1">
      <alignment horizontal="right"/>
    </xf>
    <xf numFmtId="167" fontId="7" fillId="0" borderId="2" xfId="5" applyNumberFormat="1" applyFont="1" applyBorder="1"/>
    <xf numFmtId="170" fontId="0" fillId="0" borderId="0" xfId="0" applyNumberFormat="1"/>
    <xf numFmtId="170" fontId="0" fillId="0" borderId="2" xfId="0" applyNumberFormat="1" applyBorder="1"/>
    <xf numFmtId="170" fontId="3" fillId="0" borderId="3" xfId="2" applyNumberFormat="1" applyFont="1" applyFill="1" applyBorder="1"/>
    <xf numFmtId="170" fontId="3" fillId="0" borderId="1" xfId="2" applyNumberFormat="1" applyFont="1" applyBorder="1"/>
    <xf numFmtId="170" fontId="3" fillId="0" borderId="3" xfId="2" applyNumberFormat="1" applyFont="1" applyBorder="1"/>
    <xf numFmtId="170" fontId="9" fillId="0" borderId="0" xfId="0" applyNumberFormat="1" applyFont="1"/>
    <xf numFmtId="0" fontId="0" fillId="0" borderId="0" xfId="0" applyAlignment="1">
      <alignment vertical="top"/>
    </xf>
    <xf numFmtId="0" fontId="0" fillId="0" borderId="0" xfId="0" applyAlignment="1">
      <alignment horizontal="left" vertical="top"/>
    </xf>
    <xf numFmtId="164" fontId="2" fillId="0" borderId="0" xfId="2" applyNumberFormat="1" applyFont="1"/>
    <xf numFmtId="168" fontId="7" fillId="2" borderId="3" xfId="0" applyNumberFormat="1" applyFont="1" applyFill="1" applyBorder="1"/>
    <xf numFmtId="164" fontId="9" fillId="2" borderId="3" xfId="2" applyNumberFormat="1" applyFont="1" applyFill="1" applyBorder="1"/>
    <xf numFmtId="0" fontId="14" fillId="0" borderId="0" xfId="0" applyFont="1" applyAlignment="1">
      <alignment vertical="top"/>
    </xf>
    <xf numFmtId="3" fontId="0" fillId="0" borderId="9" xfId="0" applyNumberFormat="1" applyBorder="1"/>
    <xf numFmtId="166" fontId="9" fillId="0" borderId="0" xfId="0" applyNumberFormat="1" applyFont="1"/>
    <xf numFmtId="3" fontId="0" fillId="0" borderId="2" xfId="2" applyNumberFormat="1" applyFont="1" applyFill="1" applyBorder="1"/>
    <xf numFmtId="170" fontId="9" fillId="0" borderId="3" xfId="0" applyNumberFormat="1" applyFont="1" applyBorder="1"/>
    <xf numFmtId="166" fontId="0" fillId="0" borderId="0" xfId="2" applyNumberFormat="1" applyFont="1" applyFill="1" applyBorder="1" applyAlignment="1">
      <alignment horizontal="right"/>
    </xf>
    <xf numFmtId="0" fontId="4" fillId="0" borderId="0" xfId="0" applyFont="1" applyAlignment="1">
      <alignment horizontal="center" vertical="center"/>
    </xf>
    <xf numFmtId="0" fontId="4" fillId="0" borderId="0" xfId="0" applyFont="1" applyAlignment="1">
      <alignment vertical="center" wrapText="1"/>
    </xf>
    <xf numFmtId="0" fontId="24" fillId="0" borderId="0" xfId="1" applyFont="1" applyBorder="1"/>
    <xf numFmtId="3" fontId="0" fillId="0" borderId="0" xfId="0" applyNumberFormat="1" applyAlignment="1">
      <alignment wrapText="1"/>
    </xf>
    <xf numFmtId="0" fontId="7" fillId="0" borderId="0" xfId="0" applyFont="1" applyAlignment="1">
      <alignment horizontal="center"/>
    </xf>
    <xf numFmtId="0" fontId="7" fillId="0" borderId="0" xfId="0" applyFont="1" applyAlignment="1">
      <alignment horizontal="center" textRotation="90"/>
    </xf>
    <xf numFmtId="0" fontId="4" fillId="0" borderId="0" xfId="0" applyFont="1" applyAlignment="1">
      <alignment wrapText="1"/>
    </xf>
    <xf numFmtId="0" fontId="27" fillId="0" borderId="0" xfId="0" applyFont="1"/>
    <xf numFmtId="164" fontId="0" fillId="0" borderId="4" xfId="2" applyNumberFormat="1" applyFont="1" applyBorder="1"/>
    <xf numFmtId="164" fontId="0" fillId="0" borderId="4" xfId="0" applyNumberFormat="1" applyBorder="1"/>
    <xf numFmtId="164" fontId="0" fillId="0" borderId="9" xfId="0" applyNumberFormat="1" applyBorder="1"/>
    <xf numFmtId="164" fontId="3" fillId="0" borderId="9" xfId="2" applyNumberFormat="1" applyFont="1" applyBorder="1"/>
    <xf numFmtId="164" fontId="0" fillId="0" borderId="9" xfId="2" applyNumberFormat="1" applyFont="1" applyBorder="1"/>
    <xf numFmtId="164" fontId="0" fillId="0" borderId="8" xfId="2" applyNumberFormat="1" applyFont="1" applyBorder="1"/>
    <xf numFmtId="164" fontId="0" fillId="0" borderId="10" xfId="2" applyNumberFormat="1" applyFont="1" applyBorder="1"/>
    <xf numFmtId="164" fontId="0" fillId="0" borderId="8" xfId="0" applyNumberFormat="1" applyBorder="1"/>
    <xf numFmtId="0" fontId="29" fillId="0" borderId="0" xfId="0" applyFont="1"/>
    <xf numFmtId="0" fontId="30" fillId="0" borderId="0" xfId="0" applyFont="1"/>
    <xf numFmtId="0" fontId="31" fillId="0" borderId="0" xfId="0" applyFont="1" applyAlignment="1">
      <alignment vertical="center" wrapText="1"/>
    </xf>
    <xf numFmtId="164" fontId="0" fillId="0" borderId="1" xfId="2" applyNumberFormat="1" applyFont="1" applyFill="1" applyBorder="1"/>
    <xf numFmtId="3" fontId="34" fillId="0" borderId="2" xfId="0" applyNumberFormat="1" applyFont="1" applyBorder="1"/>
    <xf numFmtId="164" fontId="6" fillId="0" borderId="0" xfId="0" applyNumberFormat="1" applyFont="1"/>
    <xf numFmtId="164" fontId="6" fillId="0" borderId="2" xfId="0" applyNumberFormat="1" applyFont="1" applyBorder="1"/>
    <xf numFmtId="164" fontId="6" fillId="0" borderId="3" xfId="0" applyNumberFormat="1" applyFont="1" applyBorder="1"/>
    <xf numFmtId="164" fontId="6" fillId="0" borderId="0" xfId="2" applyNumberFormat="1" applyFont="1" applyBorder="1" applyAlignment="1">
      <alignment horizontal="right"/>
    </xf>
    <xf numFmtId="164" fontId="6" fillId="0" borderId="3" xfId="2" applyNumberFormat="1" applyFont="1" applyBorder="1" applyAlignment="1">
      <alignment horizontal="right"/>
    </xf>
    <xf numFmtId="164" fontId="6" fillId="0" borderId="2" xfId="2" applyNumberFormat="1" applyFont="1" applyBorder="1" applyAlignment="1">
      <alignment horizontal="right"/>
    </xf>
    <xf numFmtId="164" fontId="6" fillId="0" borderId="2" xfId="2" applyNumberFormat="1" applyFont="1" applyBorder="1"/>
    <xf numFmtId="164" fontId="6" fillId="0" borderId="0" xfId="2" applyNumberFormat="1" applyFont="1" applyBorder="1"/>
    <xf numFmtId="164" fontId="6" fillId="0" borderId="0" xfId="0" applyNumberFormat="1" applyFont="1" applyAlignment="1">
      <alignment horizontal="right"/>
    </xf>
    <xf numFmtId="164" fontId="6" fillId="0" borderId="2" xfId="0" applyNumberFormat="1" applyFont="1" applyBorder="1" applyAlignment="1">
      <alignment horizontal="right"/>
    </xf>
    <xf numFmtId="2" fontId="0" fillId="0" borderId="2" xfId="0" applyNumberFormat="1" applyBorder="1"/>
    <xf numFmtId="171" fontId="0" fillId="0" borderId="0" xfId="0" applyNumberFormat="1"/>
    <xf numFmtId="0" fontId="36" fillId="0" borderId="0" xfId="0" applyFont="1"/>
    <xf numFmtId="0" fontId="0" fillId="11" borderId="0" xfId="0" applyFill="1"/>
    <xf numFmtId="0" fontId="0" fillId="17" borderId="12" xfId="0" applyFill="1" applyBorder="1" applyAlignment="1">
      <alignment horizontal="left"/>
    </xf>
    <xf numFmtId="1" fontId="0" fillId="0" borderId="9" xfId="0" applyNumberFormat="1" applyBorder="1"/>
    <xf numFmtId="1" fontId="7" fillId="0" borderId="9" xfId="0" applyNumberFormat="1" applyFont="1" applyBorder="1"/>
    <xf numFmtId="1" fontId="0" fillId="0" borderId="10" xfId="0" applyNumberFormat="1" applyBorder="1"/>
    <xf numFmtId="1" fontId="0" fillId="0" borderId="1" xfId="0" applyNumberFormat="1" applyBorder="1"/>
    <xf numFmtId="1" fontId="2" fillId="0" borderId="7" xfId="0" applyNumberFormat="1" applyFont="1" applyBorder="1"/>
    <xf numFmtId="3" fontId="2" fillId="0" borderId="13" xfId="0" applyNumberFormat="1" applyFont="1" applyBorder="1"/>
    <xf numFmtId="164" fontId="0" fillId="0" borderId="9" xfId="2" applyNumberFormat="1" applyFont="1" applyBorder="1" applyAlignment="1">
      <alignment horizontal="right"/>
    </xf>
    <xf numFmtId="164" fontId="0" fillId="0" borderId="10" xfId="2" applyNumberFormat="1" applyFont="1" applyBorder="1" applyAlignment="1">
      <alignment horizontal="right"/>
    </xf>
    <xf numFmtId="164" fontId="0" fillId="0" borderId="1" xfId="2" applyNumberFormat="1" applyFont="1" applyBorder="1" applyAlignment="1">
      <alignment horizontal="right"/>
    </xf>
    <xf numFmtId="164" fontId="2" fillId="0" borderId="7" xfId="2" applyNumberFormat="1" applyFont="1" applyBorder="1" applyAlignment="1">
      <alignment horizontal="right"/>
    </xf>
    <xf numFmtId="164" fontId="2" fillId="0" borderId="13" xfId="2" applyNumberFormat="1" applyFont="1" applyBorder="1" applyAlignment="1">
      <alignment horizontal="right"/>
    </xf>
    <xf numFmtId="164" fontId="0" fillId="0" borderId="10" xfId="0" applyNumberFormat="1" applyBorder="1" applyAlignment="1">
      <alignment horizontal="right"/>
    </xf>
    <xf numFmtId="164" fontId="0" fillId="0" borderId="1" xfId="0" applyNumberFormat="1" applyBorder="1" applyAlignment="1">
      <alignment horizontal="right"/>
    </xf>
    <xf numFmtId="164" fontId="2" fillId="0" borderId="13" xfId="0" applyNumberFormat="1" applyFont="1" applyBorder="1" applyAlignment="1">
      <alignment horizontal="right"/>
    </xf>
    <xf numFmtId="1" fontId="0" fillId="0" borderId="4" xfId="0" applyNumberFormat="1" applyBorder="1"/>
    <xf numFmtId="1" fontId="0" fillId="0" borderId="8" xfId="0" applyNumberFormat="1" applyBorder="1"/>
    <xf numFmtId="1" fontId="2" fillId="0" borderId="5" xfId="0" applyNumberFormat="1" applyFont="1" applyBorder="1"/>
    <xf numFmtId="1" fontId="2" fillId="0" borderId="6" xfId="0" applyNumberFormat="1" applyFont="1" applyBorder="1"/>
    <xf numFmtId="164" fontId="2" fillId="0" borderId="7" xfId="0" applyNumberFormat="1" applyFont="1" applyBorder="1"/>
    <xf numFmtId="164" fontId="2" fillId="0" borderId="5" xfId="0" applyNumberFormat="1" applyFont="1" applyBorder="1"/>
    <xf numFmtId="164" fontId="2" fillId="0" borderId="6" xfId="0" applyNumberFormat="1" applyFont="1" applyBorder="1"/>
    <xf numFmtId="0" fontId="0" fillId="17" borderId="12" xfId="0" applyFill="1" applyBorder="1" applyAlignment="1">
      <alignment horizontal="left" vertical="center"/>
    </xf>
    <xf numFmtId="0" fontId="0" fillId="18" borderId="12" xfId="0" applyFill="1" applyBorder="1" applyAlignment="1">
      <alignment horizontal="left" vertical="center" wrapText="1"/>
    </xf>
    <xf numFmtId="0" fontId="0" fillId="18" borderId="15" xfId="0" applyFill="1" applyBorder="1" applyAlignment="1">
      <alignment horizontal="center" textRotation="90" wrapText="1"/>
    </xf>
    <xf numFmtId="0" fontId="0" fillId="18" borderId="14" xfId="0" applyFill="1" applyBorder="1" applyAlignment="1">
      <alignment horizontal="center" textRotation="90" wrapText="1"/>
    </xf>
    <xf numFmtId="0" fontId="0" fillId="18" borderId="11" xfId="0" applyFill="1" applyBorder="1" applyAlignment="1">
      <alignment horizontal="center" textRotation="90" wrapText="1"/>
    </xf>
    <xf numFmtId="3" fontId="7" fillId="0" borderId="9" xfId="0" applyNumberFormat="1" applyFont="1" applyBorder="1"/>
    <xf numFmtId="3" fontId="7" fillId="0" borderId="4" xfId="0" applyNumberFormat="1" applyFont="1" applyBorder="1"/>
    <xf numFmtId="3" fontId="7" fillId="0" borderId="8" xfId="0" applyNumberFormat="1" applyFont="1" applyBorder="1"/>
    <xf numFmtId="164" fontId="6" fillId="0" borderId="9" xfId="0" applyNumberFormat="1" applyFont="1" applyBorder="1"/>
    <xf numFmtId="164" fontId="6" fillId="0" borderId="4" xfId="0" applyNumberFormat="1" applyFont="1" applyBorder="1"/>
    <xf numFmtId="164" fontId="6" fillId="0" borderId="8" xfId="0" applyNumberFormat="1" applyFont="1" applyBorder="1"/>
    <xf numFmtId="164" fontId="6" fillId="0" borderId="7" xfId="0" applyNumberFormat="1" applyFont="1" applyBorder="1"/>
    <xf numFmtId="164" fontId="6" fillId="0" borderId="5" xfId="0" applyNumberFormat="1" applyFont="1" applyBorder="1"/>
    <xf numFmtId="164" fontId="0" fillId="0" borderId="6" xfId="2" applyNumberFormat="1" applyFont="1" applyBorder="1"/>
    <xf numFmtId="0" fontId="0" fillId="0" borderId="11" xfId="0" applyBorder="1"/>
    <xf numFmtId="0" fontId="0" fillId="0" borderId="15" xfId="0" applyBorder="1"/>
    <xf numFmtId="0" fontId="0" fillId="7" borderId="12" xfId="0" applyFill="1" applyBorder="1" applyAlignment="1">
      <alignment horizontal="left"/>
    </xf>
    <xf numFmtId="0" fontId="0" fillId="7" borderId="12" xfId="0" applyFill="1" applyBorder="1" applyAlignment="1">
      <alignment horizontal="center"/>
    </xf>
    <xf numFmtId="167" fontId="0" fillId="0" borderId="9" xfId="5" applyNumberFormat="1" applyFont="1" applyBorder="1"/>
    <xf numFmtId="167" fontId="0" fillId="0" borderId="10" xfId="5" applyNumberFormat="1" applyFont="1" applyBorder="1"/>
    <xf numFmtId="167" fontId="0" fillId="0" borderId="1" xfId="5" applyNumberFormat="1" applyFont="1" applyBorder="1"/>
    <xf numFmtId="167" fontId="0" fillId="0" borderId="7" xfId="5" applyNumberFormat="1" applyFont="1" applyBorder="1"/>
    <xf numFmtId="167" fontId="0" fillId="0" borderId="13" xfId="5" applyNumberFormat="1" applyFont="1" applyBorder="1"/>
    <xf numFmtId="164" fontId="0" fillId="0" borderId="13" xfId="2" applyNumberFormat="1" applyFont="1" applyBorder="1"/>
    <xf numFmtId="167" fontId="0" fillId="0" borderId="4" xfId="5" applyNumberFormat="1" applyFont="1" applyBorder="1"/>
    <xf numFmtId="167" fontId="0" fillId="0" borderId="8" xfId="5" applyNumberFormat="1" applyFont="1" applyBorder="1"/>
    <xf numFmtId="167" fontId="0" fillId="0" borderId="5" xfId="5" applyNumberFormat="1" applyFont="1" applyBorder="1"/>
    <xf numFmtId="167" fontId="0" fillId="0" borderId="6" xfId="5" applyNumberFormat="1" applyFont="1" applyBorder="1"/>
    <xf numFmtId="165" fontId="0" fillId="0" borderId="9" xfId="0" applyNumberFormat="1" applyBorder="1"/>
    <xf numFmtId="165" fontId="0" fillId="0" borderId="4" xfId="0" applyNumberFormat="1" applyBorder="1"/>
    <xf numFmtId="165" fontId="0" fillId="0" borderId="4" xfId="5" applyNumberFormat="1" applyFont="1" applyBorder="1"/>
    <xf numFmtId="165" fontId="0" fillId="0" borderId="9" xfId="5" applyNumberFormat="1" applyFont="1" applyBorder="1"/>
    <xf numFmtId="165" fontId="0" fillId="0" borderId="8" xfId="5" applyNumberFormat="1" applyFont="1" applyBorder="1"/>
    <xf numFmtId="165" fontId="0" fillId="0" borderId="0" xfId="5" applyNumberFormat="1" applyFont="1" applyBorder="1"/>
    <xf numFmtId="165" fontId="0" fillId="0" borderId="3" xfId="5" applyNumberFormat="1" applyFont="1" applyBorder="1"/>
    <xf numFmtId="165" fontId="0" fillId="0" borderId="7" xfId="5" applyNumberFormat="1" applyFont="1" applyBorder="1"/>
    <xf numFmtId="165" fontId="0" fillId="0" borderId="5" xfId="5" applyNumberFormat="1" applyFont="1" applyBorder="1"/>
    <xf numFmtId="165" fontId="0" fillId="0" borderId="6" xfId="5" applyNumberFormat="1" applyFont="1" applyBorder="1"/>
    <xf numFmtId="0" fontId="0" fillId="19" borderId="12" xfId="0" applyFill="1" applyBorder="1" applyAlignment="1">
      <alignment horizontal="left"/>
    </xf>
    <xf numFmtId="0" fontId="0" fillId="20" borderId="10" xfId="0" applyFill="1" applyBorder="1"/>
    <xf numFmtId="0" fontId="0" fillId="20" borderId="1" xfId="0" applyFill="1" applyBorder="1"/>
    <xf numFmtId="0" fontId="0" fillId="20" borderId="13" xfId="0" applyFill="1" applyBorder="1"/>
    <xf numFmtId="0" fontId="4" fillId="20" borderId="10" xfId="0" applyFont="1" applyFill="1" applyBorder="1"/>
    <xf numFmtId="0" fontId="0" fillId="18" borderId="10" xfId="0" applyFill="1" applyBorder="1"/>
    <xf numFmtId="0" fontId="0" fillId="18" borderId="1" xfId="0" applyFill="1" applyBorder="1"/>
    <xf numFmtId="0" fontId="4" fillId="18" borderId="1" xfId="0" applyFont="1" applyFill="1" applyBorder="1"/>
    <xf numFmtId="0" fontId="2" fillId="18" borderId="13" xfId="0" applyFont="1" applyFill="1" applyBorder="1"/>
    <xf numFmtId="0" fontId="16" fillId="8" borderId="16" xfId="0" applyFont="1" applyFill="1" applyBorder="1" applyAlignment="1">
      <alignment horizontal="center"/>
    </xf>
    <xf numFmtId="0" fontId="16" fillId="8" borderId="12" xfId="0" applyFont="1" applyFill="1" applyBorder="1"/>
    <xf numFmtId="0" fontId="16" fillId="8" borderId="11" xfId="0" applyFont="1" applyFill="1" applyBorder="1" applyAlignment="1">
      <alignment horizontal="center"/>
    </xf>
    <xf numFmtId="0" fontId="16" fillId="8" borderId="14" xfId="0" applyFont="1" applyFill="1" applyBorder="1" applyAlignment="1">
      <alignment horizontal="center"/>
    </xf>
    <xf numFmtId="0" fontId="16" fillId="8" borderId="12" xfId="0" applyFont="1" applyFill="1" applyBorder="1" applyAlignment="1">
      <alignment horizontal="center"/>
    </xf>
    <xf numFmtId="0" fontId="16" fillId="8" borderId="17" xfId="0" applyFont="1" applyFill="1" applyBorder="1" applyAlignment="1">
      <alignment horizontal="center"/>
    </xf>
    <xf numFmtId="0" fontId="16" fillId="8" borderId="15" xfId="0" applyFont="1" applyFill="1" applyBorder="1" applyAlignment="1">
      <alignment horizontal="center"/>
    </xf>
    <xf numFmtId="164" fontId="3" fillId="0" borderId="10" xfId="2" applyNumberFormat="1" applyFont="1" applyBorder="1"/>
    <xf numFmtId="0" fontId="0" fillId="21" borderId="1" xfId="0" applyFill="1" applyBorder="1" applyAlignment="1">
      <alignment horizontal="left"/>
    </xf>
    <xf numFmtId="0" fontId="0" fillId="21" borderId="13" xfId="0" applyFill="1" applyBorder="1" applyAlignment="1">
      <alignment horizontal="left"/>
    </xf>
    <xf numFmtId="0" fontId="7" fillId="22" borderId="12" xfId="0" applyFont="1" applyFill="1" applyBorder="1"/>
    <xf numFmtId="164" fontId="0" fillId="0" borderId="12" xfId="2" applyNumberFormat="1" applyFont="1" applyBorder="1"/>
    <xf numFmtId="164" fontId="0" fillId="2" borderId="12" xfId="2" applyNumberFormat="1" applyFont="1" applyFill="1" applyBorder="1"/>
    <xf numFmtId="164" fontId="0" fillId="0" borderId="14" xfId="2" applyNumberFormat="1" applyFont="1" applyBorder="1"/>
    <xf numFmtId="164" fontId="0" fillId="0" borderId="11" xfId="2" applyNumberFormat="1" applyFont="1" applyBorder="1"/>
    <xf numFmtId="164" fontId="0" fillId="0" borderId="11" xfId="2" applyNumberFormat="1" applyFont="1" applyFill="1" applyBorder="1"/>
    <xf numFmtId="164" fontId="0" fillId="2" borderId="11" xfId="2" applyNumberFormat="1" applyFont="1" applyFill="1" applyBorder="1"/>
    <xf numFmtId="164" fontId="0" fillId="0" borderId="15" xfId="2" applyNumberFormat="1" applyFont="1" applyFill="1" applyBorder="1"/>
    <xf numFmtId="3" fontId="0" fillId="0" borderId="14" xfId="0" applyNumberFormat="1" applyBorder="1"/>
    <xf numFmtId="3" fontId="0" fillId="0" borderId="11" xfId="0" applyNumberFormat="1" applyBorder="1"/>
    <xf numFmtId="3" fontId="0" fillId="2" borderId="14" xfId="0" applyNumberFormat="1" applyFill="1" applyBorder="1"/>
    <xf numFmtId="3" fontId="0" fillId="2" borderId="11" xfId="0" applyNumberFormat="1" applyFill="1" applyBorder="1"/>
    <xf numFmtId="3" fontId="0" fillId="0" borderId="15" xfId="0" applyNumberFormat="1" applyBorder="1"/>
    <xf numFmtId="164" fontId="0" fillId="0" borderId="9" xfId="2" applyNumberFormat="1" applyFont="1" applyFill="1" applyBorder="1"/>
    <xf numFmtId="164" fontId="0" fillId="0" borderId="4" xfId="2" applyNumberFormat="1" applyFont="1" applyFill="1" applyBorder="1"/>
    <xf numFmtId="164" fontId="0" fillId="2" borderId="9" xfId="2" applyNumberFormat="1" applyFont="1" applyFill="1" applyBorder="1"/>
    <xf numFmtId="164" fontId="0" fillId="2" borderId="4" xfId="2" applyNumberFormat="1" applyFont="1" applyFill="1" applyBorder="1"/>
    <xf numFmtId="164" fontId="0" fillId="0" borderId="8" xfId="2" applyNumberFormat="1" applyFont="1" applyFill="1" applyBorder="1"/>
    <xf numFmtId="164" fontId="0" fillId="0" borderId="3" xfId="2" applyNumberFormat="1" applyFont="1" applyFill="1" applyBorder="1"/>
    <xf numFmtId="164" fontId="0" fillId="0" borderId="7" xfId="2" applyNumberFormat="1" applyFont="1" applyFill="1" applyBorder="1"/>
    <xf numFmtId="164" fontId="0" fillId="0" borderId="5" xfId="2" applyNumberFormat="1" applyFont="1" applyFill="1" applyBorder="1"/>
    <xf numFmtId="164" fontId="0" fillId="2" borderId="7" xfId="2" applyNumberFormat="1" applyFont="1" applyFill="1" applyBorder="1"/>
    <xf numFmtId="164" fontId="0" fillId="2" borderId="5" xfId="2" applyNumberFormat="1" applyFont="1" applyFill="1" applyBorder="1"/>
    <xf numFmtId="164" fontId="0" fillId="0" borderId="6" xfId="2" applyNumberFormat="1" applyFont="1" applyFill="1" applyBorder="1"/>
    <xf numFmtId="3" fontId="0" fillId="2" borderId="5" xfId="0" applyNumberFormat="1" applyFill="1" applyBorder="1"/>
    <xf numFmtId="3" fontId="0" fillId="0" borderId="4" xfId="0" applyNumberFormat="1" applyBorder="1"/>
    <xf numFmtId="3" fontId="0" fillId="0" borderId="8" xfId="0" applyNumberFormat="1" applyBorder="1"/>
    <xf numFmtId="0" fontId="16" fillId="9" borderId="12" xfId="0" applyFont="1" applyFill="1" applyBorder="1" applyAlignment="1">
      <alignment horizontal="left"/>
    </xf>
    <xf numFmtId="0" fontId="16" fillId="9" borderId="12" xfId="0" applyFont="1" applyFill="1" applyBorder="1" applyAlignment="1">
      <alignment horizontal="center"/>
    </xf>
    <xf numFmtId="0" fontId="16" fillId="9" borderId="10" xfId="0" applyFont="1" applyFill="1" applyBorder="1" applyAlignment="1">
      <alignment horizontal="center"/>
    </xf>
    <xf numFmtId="0" fontId="4" fillId="23" borderId="12" xfId="0" applyFont="1" applyFill="1" applyBorder="1"/>
    <xf numFmtId="0" fontId="0" fillId="23" borderId="2" xfId="0" applyFill="1" applyBorder="1"/>
    <xf numFmtId="0" fontId="0" fillId="23" borderId="7" xfId="0" applyFill="1" applyBorder="1"/>
    <xf numFmtId="0" fontId="0" fillId="24" borderId="12" xfId="0" applyFill="1" applyBorder="1" applyAlignment="1">
      <alignment horizontal="left"/>
    </xf>
    <xf numFmtId="0" fontId="0" fillId="24" borderId="12" xfId="0" applyFill="1" applyBorder="1"/>
    <xf numFmtId="0" fontId="0" fillId="24" borderId="14" xfId="0" applyFill="1" applyBorder="1"/>
    <xf numFmtId="0" fontId="0" fillId="24" borderId="15" xfId="0" applyFill="1" applyBorder="1"/>
    <xf numFmtId="0" fontId="0" fillId="24" borderId="11" xfId="0" applyFill="1" applyBorder="1"/>
    <xf numFmtId="0" fontId="16" fillId="9" borderId="9" xfId="0" applyFont="1" applyFill="1" applyBorder="1"/>
    <xf numFmtId="164" fontId="2" fillId="0" borderId="7" xfId="2" applyNumberFormat="1" applyFont="1" applyBorder="1"/>
    <xf numFmtId="164" fontId="2" fillId="0" borderId="13" xfId="2" applyNumberFormat="1" applyFont="1" applyBorder="1"/>
    <xf numFmtId="0" fontId="0" fillId="10" borderId="12" xfId="0" applyFill="1" applyBorder="1" applyAlignment="1">
      <alignment horizontal="left"/>
    </xf>
    <xf numFmtId="0" fontId="0" fillId="10" borderId="12" xfId="0" applyFill="1" applyBorder="1" applyAlignment="1">
      <alignment horizontal="center" wrapText="1"/>
    </xf>
    <xf numFmtId="0" fontId="0" fillId="10" borderId="12" xfId="0" applyFill="1" applyBorder="1" applyAlignment="1">
      <alignment horizontal="center" vertical="center" wrapText="1"/>
    </xf>
    <xf numFmtId="0" fontId="0" fillId="25" borderId="10" xfId="0" applyFill="1" applyBorder="1"/>
    <xf numFmtId="0" fontId="0" fillId="25" borderId="1" xfId="0" applyFill="1" applyBorder="1"/>
    <xf numFmtId="0" fontId="4" fillId="25" borderId="1" xfId="0" applyFont="1" applyFill="1" applyBorder="1" applyAlignment="1">
      <alignment horizontal="left"/>
    </xf>
    <xf numFmtId="0" fontId="0" fillId="25" borderId="1" xfId="0" applyFill="1" applyBorder="1" applyAlignment="1">
      <alignment horizontal="left"/>
    </xf>
    <xf numFmtId="0" fontId="0" fillId="25" borderId="13" xfId="0" applyFill="1" applyBorder="1"/>
    <xf numFmtId="0" fontId="0" fillId="26" borderId="12" xfId="0" applyFill="1" applyBorder="1" applyAlignment="1">
      <alignment horizontal="left"/>
    </xf>
    <xf numFmtId="0" fontId="0" fillId="26" borderId="15" xfId="0" applyFill="1" applyBorder="1" applyAlignment="1">
      <alignment horizontal="center"/>
    </xf>
    <xf numFmtId="0" fontId="0" fillId="25" borderId="12" xfId="0" applyFill="1" applyBorder="1" applyAlignment="1">
      <alignment horizontal="center" wrapText="1"/>
    </xf>
    <xf numFmtId="164" fontId="3" fillId="0" borderId="7" xfId="2" applyNumberFormat="1" applyFont="1" applyBorder="1"/>
    <xf numFmtId="164" fontId="3" fillId="0" borderId="5" xfId="2" applyNumberFormat="1" applyFont="1" applyBorder="1"/>
    <xf numFmtId="164" fontId="3" fillId="0" borderId="6" xfId="2" applyNumberFormat="1" applyFont="1" applyBorder="1"/>
    <xf numFmtId="164" fontId="3" fillId="0" borderId="13" xfId="2" applyNumberFormat="1" applyFont="1" applyBorder="1"/>
    <xf numFmtId="0" fontId="0" fillId="10" borderId="11" xfId="0" applyFill="1" applyBorder="1" applyAlignment="1">
      <alignment horizontal="center"/>
    </xf>
    <xf numFmtId="0" fontId="0" fillId="10" borderId="15" xfId="0" applyFill="1" applyBorder="1" applyAlignment="1">
      <alignment horizontal="center"/>
    </xf>
    <xf numFmtId="0" fontId="0" fillId="26" borderId="6" xfId="0" applyFill="1" applyBorder="1" applyAlignment="1">
      <alignment horizontal="center"/>
    </xf>
    <xf numFmtId="0" fontId="0" fillId="26" borderId="12" xfId="0" applyFill="1" applyBorder="1"/>
    <xf numFmtId="0" fontId="0" fillId="10" borderId="12" xfId="0" applyFill="1" applyBorder="1"/>
    <xf numFmtId="0" fontId="0" fillId="26" borderId="12" xfId="0" applyFill="1" applyBorder="1" applyAlignment="1">
      <alignment horizontal="left" vertical="center" wrapText="1"/>
    </xf>
    <xf numFmtId="3" fontId="0" fillId="10" borderId="14" xfId="0" applyNumberFormat="1" applyFill="1" applyBorder="1"/>
    <xf numFmtId="3" fontId="0" fillId="10" borderId="11" xfId="0" applyNumberFormat="1" applyFill="1" applyBorder="1"/>
    <xf numFmtId="3" fontId="0" fillId="10" borderId="15" xfId="0" applyNumberFormat="1" applyFill="1" applyBorder="1"/>
    <xf numFmtId="3" fontId="6" fillId="0" borderId="5" xfId="0" applyNumberFormat="1" applyFont="1" applyBorder="1"/>
    <xf numFmtId="3" fontId="6" fillId="0" borderId="4" xfId="0" applyNumberFormat="1" applyFont="1" applyBorder="1"/>
    <xf numFmtId="0" fontId="7" fillId="25" borderId="0" xfId="0" applyFont="1" applyFill="1"/>
    <xf numFmtId="0" fontId="0" fillId="25" borderId="0" xfId="0" applyFill="1" applyAlignment="1">
      <alignment horizontal="center" textRotation="90"/>
    </xf>
    <xf numFmtId="0" fontId="4" fillId="25" borderId="0" xfId="0" applyFont="1" applyFill="1" applyAlignment="1">
      <alignment horizontal="center" textRotation="90"/>
    </xf>
    <xf numFmtId="0" fontId="0" fillId="25" borderId="2" xfId="0" applyFill="1" applyBorder="1" applyAlignment="1">
      <alignment horizontal="center" textRotation="90"/>
    </xf>
    <xf numFmtId="0" fontId="0" fillId="25" borderId="14" xfId="0" applyFill="1" applyBorder="1" applyAlignment="1">
      <alignment horizontal="center" textRotation="90"/>
    </xf>
    <xf numFmtId="0" fontId="0" fillId="25" borderId="11" xfId="0" applyFill="1" applyBorder="1" applyAlignment="1">
      <alignment horizontal="center" textRotation="90"/>
    </xf>
    <xf numFmtId="0" fontId="4" fillId="25" borderId="11" xfId="0" applyFont="1" applyFill="1" applyBorder="1" applyAlignment="1">
      <alignment horizontal="center" textRotation="90"/>
    </xf>
    <xf numFmtId="0" fontId="0" fillId="25" borderId="15" xfId="0" applyFill="1" applyBorder="1" applyAlignment="1">
      <alignment horizontal="center" textRotation="90"/>
    </xf>
    <xf numFmtId="164" fontId="0" fillId="10" borderId="14" xfId="2" applyNumberFormat="1" applyFont="1" applyFill="1" applyBorder="1"/>
    <xf numFmtId="164" fontId="0" fillId="10" borderId="11" xfId="2" applyNumberFormat="1" applyFont="1" applyFill="1" applyBorder="1"/>
    <xf numFmtId="164" fontId="0" fillId="10" borderId="15" xfId="2" applyNumberFormat="1" applyFont="1" applyFill="1" applyBorder="1"/>
    <xf numFmtId="164" fontId="6" fillId="0" borderId="4" xfId="2" applyNumberFormat="1" applyFont="1" applyBorder="1"/>
    <xf numFmtId="164" fontId="6" fillId="0" borderId="3" xfId="2" applyNumberFormat="1" applyFont="1" applyBorder="1"/>
    <xf numFmtId="164" fontId="6" fillId="0" borderId="5" xfId="2" applyNumberFormat="1" applyFont="1" applyBorder="1"/>
    <xf numFmtId="164" fontId="0" fillId="10" borderId="14" xfId="0" applyNumberFormat="1" applyFill="1" applyBorder="1"/>
    <xf numFmtId="164" fontId="0" fillId="10" borderId="11" xfId="0" applyNumberFormat="1" applyFill="1" applyBorder="1"/>
    <xf numFmtId="164" fontId="0" fillId="10" borderId="15" xfId="0" applyNumberFormat="1" applyFill="1" applyBorder="1"/>
    <xf numFmtId="0" fontId="0" fillId="12" borderId="12" xfId="0" applyFill="1" applyBorder="1"/>
    <xf numFmtId="0" fontId="0" fillId="12" borderId="12" xfId="0" applyFill="1" applyBorder="1" applyAlignment="1">
      <alignment horizontal="center"/>
    </xf>
    <xf numFmtId="0" fontId="0" fillId="12" borderId="12" xfId="0" applyFill="1" applyBorder="1" applyAlignment="1">
      <alignment horizontal="left"/>
    </xf>
    <xf numFmtId="168" fontId="0" fillId="0" borderId="14" xfId="0" applyNumberFormat="1" applyBorder="1"/>
    <xf numFmtId="168" fontId="0" fillId="0" borderId="11" xfId="0" applyNumberFormat="1" applyBorder="1"/>
    <xf numFmtId="168" fontId="0" fillId="0" borderId="15" xfId="0" applyNumberFormat="1" applyBorder="1"/>
    <xf numFmtId="0" fontId="4" fillId="27" borderId="12" xfId="0" applyFont="1" applyFill="1" applyBorder="1"/>
    <xf numFmtId="0" fontId="0" fillId="12" borderId="14" xfId="0" applyFill="1" applyBorder="1"/>
    <xf numFmtId="0" fontId="0" fillId="12" borderId="11" xfId="0" applyFill="1" applyBorder="1"/>
    <xf numFmtId="0" fontId="0" fillId="12" borderId="15" xfId="0" applyFill="1" applyBorder="1"/>
    <xf numFmtId="0" fontId="0" fillId="27" borderId="10" xfId="0" applyFill="1" applyBorder="1"/>
    <xf numFmtId="0" fontId="0" fillId="27" borderId="1" xfId="0" applyFill="1" applyBorder="1"/>
    <xf numFmtId="0" fontId="0" fillId="27" borderId="13" xfId="0" applyFill="1" applyBorder="1"/>
    <xf numFmtId="0" fontId="7" fillId="27" borderId="10" xfId="0" applyFont="1" applyFill="1" applyBorder="1"/>
    <xf numFmtId="0" fontId="7" fillId="27" borderId="1" xfId="0" applyFont="1" applyFill="1" applyBorder="1"/>
    <xf numFmtId="0" fontId="7" fillId="27" borderId="13" xfId="0" applyFont="1" applyFill="1" applyBorder="1"/>
    <xf numFmtId="164" fontId="0" fillId="12" borderId="14" xfId="0" applyNumberFormat="1" applyFill="1" applyBorder="1"/>
    <xf numFmtId="164" fontId="0" fillId="12" borderId="11" xfId="0" applyNumberFormat="1" applyFill="1" applyBorder="1"/>
    <xf numFmtId="164" fontId="0" fillId="12" borderId="15" xfId="0" applyNumberFormat="1" applyFill="1" applyBorder="1"/>
    <xf numFmtId="0" fontId="0" fillId="28" borderId="12" xfId="0" applyFill="1" applyBorder="1"/>
    <xf numFmtId="0" fontId="0" fillId="28" borderId="12" xfId="0" applyFill="1" applyBorder="1" applyAlignment="1">
      <alignment horizontal="left"/>
    </xf>
    <xf numFmtId="0" fontId="0" fillId="27" borderId="0" xfId="0" applyFill="1" applyAlignment="1">
      <alignment horizontal="center"/>
    </xf>
    <xf numFmtId="0" fontId="0" fillId="27" borderId="2" xfId="0" applyFill="1" applyBorder="1" applyAlignment="1">
      <alignment horizontal="center"/>
    </xf>
    <xf numFmtId="0" fontId="0" fillId="27" borderId="3" xfId="0" applyFill="1" applyBorder="1" applyAlignment="1">
      <alignment horizontal="center"/>
    </xf>
    <xf numFmtId="0" fontId="0" fillId="27" borderId="14" xfId="0" applyFill="1" applyBorder="1" applyAlignment="1">
      <alignment horizontal="center"/>
    </xf>
    <xf numFmtId="0" fontId="0" fillId="27" borderId="15" xfId="0" applyFill="1" applyBorder="1" applyAlignment="1">
      <alignment horizontal="center"/>
    </xf>
    <xf numFmtId="0" fontId="0" fillId="13" borderId="14" xfId="0" applyFill="1" applyBorder="1"/>
    <xf numFmtId="0" fontId="16" fillId="13" borderId="14" xfId="0" applyFont="1" applyFill="1" applyBorder="1"/>
    <xf numFmtId="0" fontId="16" fillId="13" borderId="12" xfId="0" applyFont="1" applyFill="1" applyBorder="1"/>
    <xf numFmtId="0" fontId="16" fillId="13" borderId="12" xfId="0" applyFont="1" applyFill="1" applyBorder="1" applyAlignment="1">
      <alignment horizontal="center"/>
    </xf>
    <xf numFmtId="0" fontId="16" fillId="13" borderId="12" xfId="0" applyFont="1" applyFill="1" applyBorder="1" applyAlignment="1">
      <alignment horizontal="left"/>
    </xf>
    <xf numFmtId="0" fontId="16" fillId="13" borderId="11" xfId="0" applyFont="1" applyFill="1" applyBorder="1"/>
    <xf numFmtId="0" fontId="16" fillId="13" borderId="15" xfId="0" applyFont="1" applyFill="1" applyBorder="1"/>
    <xf numFmtId="0" fontId="0" fillId="13" borderId="12" xfId="0" applyFill="1" applyBorder="1"/>
    <xf numFmtId="164" fontId="0" fillId="13" borderId="14" xfId="0" applyNumberFormat="1" applyFill="1" applyBorder="1"/>
    <xf numFmtId="164" fontId="0" fillId="13" borderId="11" xfId="0" applyNumberFormat="1" applyFill="1" applyBorder="1"/>
    <xf numFmtId="164" fontId="0" fillId="13" borderId="15" xfId="0" applyNumberFormat="1" applyFill="1" applyBorder="1"/>
    <xf numFmtId="0" fontId="0" fillId="13" borderId="11" xfId="0" applyFill="1" applyBorder="1"/>
    <xf numFmtId="0" fontId="0" fillId="13" borderId="15" xfId="0" applyFill="1" applyBorder="1"/>
    <xf numFmtId="0" fontId="0" fillId="29" borderId="12" xfId="0" applyFill="1" applyBorder="1"/>
    <xf numFmtId="0" fontId="0" fillId="29" borderId="0" xfId="0" applyFill="1" applyAlignment="1">
      <alignment horizontal="center"/>
    </xf>
    <xf numFmtId="0" fontId="0" fillId="29" borderId="2" xfId="0" applyFill="1" applyBorder="1" applyAlignment="1">
      <alignment horizontal="center"/>
    </xf>
    <xf numFmtId="0" fontId="0" fillId="29" borderId="0" xfId="0" applyFill="1"/>
    <xf numFmtId="0" fontId="7" fillId="29" borderId="0" xfId="0" applyFont="1" applyFill="1"/>
    <xf numFmtId="0" fontId="0" fillId="29" borderId="10" xfId="0" applyFill="1" applyBorder="1"/>
    <xf numFmtId="0" fontId="0" fillId="29" borderId="1" xfId="0" applyFill="1" applyBorder="1"/>
    <xf numFmtId="0" fontId="0" fillId="29" borderId="13" xfId="0" applyFill="1" applyBorder="1"/>
    <xf numFmtId="0" fontId="0" fillId="30" borderId="12" xfId="0" applyFill="1" applyBorder="1"/>
    <xf numFmtId="0" fontId="0" fillId="30" borderId="12" xfId="0" applyFill="1" applyBorder="1" applyAlignment="1">
      <alignment horizontal="left"/>
    </xf>
    <xf numFmtId="0" fontId="0" fillId="0" borderId="9" xfId="0" applyBorder="1"/>
    <xf numFmtId="0" fontId="0" fillId="0" borderId="4" xfId="0" applyBorder="1"/>
    <xf numFmtId="0" fontId="0" fillId="0" borderId="8" xfId="0" applyBorder="1"/>
    <xf numFmtId="0" fontId="27" fillId="0" borderId="7" xfId="0" applyFont="1" applyBorder="1"/>
    <xf numFmtId="0" fontId="27" fillId="0" borderId="5" xfId="0" applyFont="1" applyBorder="1"/>
    <xf numFmtId="0" fontId="27" fillId="0" borderId="6" xfId="0" applyFont="1" applyBorder="1"/>
    <xf numFmtId="164" fontId="7" fillId="0" borderId="5" xfId="0" applyNumberFormat="1" applyFont="1" applyBorder="1"/>
    <xf numFmtId="164" fontId="6" fillId="0" borderId="6" xfId="0" applyNumberFormat="1" applyFont="1" applyBorder="1"/>
    <xf numFmtId="1" fontId="0" fillId="2" borderId="3" xfId="0" applyNumberFormat="1" applyFill="1" applyBorder="1"/>
    <xf numFmtId="0" fontId="0" fillId="14" borderId="12" xfId="0" applyFill="1" applyBorder="1" applyAlignment="1">
      <alignment horizontal="left"/>
    </xf>
    <xf numFmtId="0" fontId="0" fillId="14" borderId="12" xfId="0" applyFill="1" applyBorder="1" applyAlignment="1">
      <alignment horizontal="center"/>
    </xf>
    <xf numFmtId="0" fontId="0" fillId="14" borderId="12" xfId="0" applyFill="1" applyBorder="1"/>
    <xf numFmtId="0" fontId="0" fillId="14" borderId="14" xfId="0" applyFill="1" applyBorder="1"/>
    <xf numFmtId="0" fontId="0" fillId="14" borderId="11" xfId="0" applyFill="1" applyBorder="1"/>
    <xf numFmtId="0" fontId="0" fillId="14" borderId="15" xfId="0" applyFill="1" applyBorder="1"/>
    <xf numFmtId="3" fontId="7" fillId="14" borderId="14" xfId="0" applyNumberFormat="1" applyFont="1" applyFill="1" applyBorder="1"/>
    <xf numFmtId="3" fontId="7" fillId="14" borderId="11" xfId="0" applyNumberFormat="1" applyFont="1" applyFill="1" applyBorder="1"/>
    <xf numFmtId="3" fontId="7" fillId="14" borderId="15" xfId="0" applyNumberFormat="1" applyFont="1" applyFill="1" applyBorder="1"/>
    <xf numFmtId="0" fontId="7" fillId="14" borderId="12" xfId="0" applyFont="1" applyFill="1" applyBorder="1"/>
    <xf numFmtId="164" fontId="0" fillId="14" borderId="14" xfId="0" applyNumberFormat="1" applyFill="1" applyBorder="1"/>
    <xf numFmtId="164" fontId="0" fillId="14" borderId="11" xfId="0" applyNumberFormat="1" applyFill="1" applyBorder="1"/>
    <xf numFmtId="164" fontId="0" fillId="14" borderId="15" xfId="0" applyNumberFormat="1" applyFill="1" applyBorder="1"/>
    <xf numFmtId="0" fontId="0" fillId="31" borderId="14" xfId="0" applyFill="1" applyBorder="1" applyAlignment="1">
      <alignment textRotation="90"/>
    </xf>
    <xf numFmtId="0" fontId="0" fillId="31" borderId="11" xfId="0" applyFill="1" applyBorder="1" applyAlignment="1">
      <alignment textRotation="90"/>
    </xf>
    <xf numFmtId="0" fontId="0" fillId="31" borderId="15" xfId="0" applyFill="1" applyBorder="1" applyAlignment="1">
      <alignment textRotation="90"/>
    </xf>
    <xf numFmtId="0" fontId="0" fillId="31" borderId="0" xfId="0" applyFill="1"/>
    <xf numFmtId="0" fontId="0" fillId="31" borderId="1" xfId="0" applyFill="1" applyBorder="1"/>
    <xf numFmtId="0" fontId="2" fillId="31" borderId="13" xfId="0" applyFont="1" applyFill="1" applyBorder="1"/>
    <xf numFmtId="0" fontId="27" fillId="31" borderId="13" xfId="0" applyFont="1" applyFill="1" applyBorder="1"/>
    <xf numFmtId="0" fontId="0" fillId="32" borderId="12" xfId="0" applyFill="1" applyBorder="1" applyAlignment="1">
      <alignment horizontal="left"/>
    </xf>
    <xf numFmtId="0" fontId="0" fillId="32" borderId="12" xfId="0" applyFill="1" applyBorder="1"/>
    <xf numFmtId="0" fontId="0" fillId="32" borderId="12" xfId="0" applyFill="1" applyBorder="1" applyAlignment="1">
      <alignment wrapText="1"/>
    </xf>
    <xf numFmtId="3" fontId="2" fillId="0" borderId="7" xfId="0" applyNumberFormat="1" applyFont="1" applyBorder="1"/>
    <xf numFmtId="3" fontId="2" fillId="0" borderId="5" xfId="0" applyNumberFormat="1" applyFont="1" applyBorder="1"/>
    <xf numFmtId="3" fontId="2" fillId="0" borderId="6" xfId="0" applyNumberFormat="1" applyFont="1" applyBorder="1"/>
    <xf numFmtId="164" fontId="0" fillId="0" borderId="10" xfId="0" applyNumberFormat="1" applyBorder="1"/>
    <xf numFmtId="164" fontId="0" fillId="0" borderId="13" xfId="0" applyNumberFormat="1" applyBorder="1"/>
    <xf numFmtId="164" fontId="0" fillId="0" borderId="1" xfId="0" applyNumberFormat="1" applyBorder="1"/>
    <xf numFmtId="0" fontId="0" fillId="16" borderId="12" xfId="0" applyFill="1" applyBorder="1" applyAlignment="1">
      <alignment horizontal="left"/>
    </xf>
    <xf numFmtId="0" fontId="0" fillId="16" borderId="12" xfId="0" applyFill="1" applyBorder="1" applyAlignment="1">
      <alignment horizontal="center"/>
    </xf>
    <xf numFmtId="0" fontId="0" fillId="16" borderId="12" xfId="0" applyFill="1" applyBorder="1"/>
    <xf numFmtId="3" fontId="0" fillId="16" borderId="14" xfId="0" applyNumberFormat="1" applyFill="1" applyBorder="1"/>
    <xf numFmtId="3" fontId="0" fillId="16" borderId="11" xfId="0" applyNumberFormat="1" applyFill="1" applyBorder="1"/>
    <xf numFmtId="3" fontId="0" fillId="16" borderId="15" xfId="0" applyNumberFormat="1" applyFill="1" applyBorder="1"/>
    <xf numFmtId="164" fontId="0" fillId="16" borderId="11" xfId="0" applyNumberFormat="1" applyFill="1" applyBorder="1"/>
    <xf numFmtId="164" fontId="0" fillId="16" borderId="11" xfId="2" applyNumberFormat="1" applyFont="1" applyFill="1" applyBorder="1"/>
    <xf numFmtId="164" fontId="0" fillId="16" borderId="15" xfId="2" applyNumberFormat="1" applyFont="1" applyFill="1" applyBorder="1"/>
    <xf numFmtId="0" fontId="4" fillId="33" borderId="10" xfId="0" applyFont="1" applyFill="1" applyBorder="1"/>
    <xf numFmtId="0" fontId="0" fillId="33" borderId="1" xfId="0" applyFill="1" applyBorder="1"/>
    <xf numFmtId="0" fontId="2" fillId="33" borderId="13" xfId="0" applyFont="1" applyFill="1" applyBorder="1"/>
    <xf numFmtId="0" fontId="0" fillId="33" borderId="10" xfId="0" applyFill="1" applyBorder="1"/>
    <xf numFmtId="0" fontId="0" fillId="33" borderId="13" xfId="0" applyFill="1" applyBorder="1"/>
    <xf numFmtId="0" fontId="0" fillId="33" borderId="11" xfId="0" applyFill="1" applyBorder="1" applyAlignment="1">
      <alignment horizontal="center" textRotation="90"/>
    </xf>
    <xf numFmtId="0" fontId="0" fillId="33" borderId="15" xfId="0" applyFill="1" applyBorder="1" applyAlignment="1">
      <alignment horizontal="center" textRotation="90"/>
    </xf>
    <xf numFmtId="0" fontId="0" fillId="33" borderId="9" xfId="0" applyFill="1" applyBorder="1" applyAlignment="1">
      <alignment vertical="center"/>
    </xf>
    <xf numFmtId="0" fontId="0" fillId="33" borderId="4" xfId="0" applyFill="1" applyBorder="1" applyAlignment="1">
      <alignment vertical="center"/>
    </xf>
    <xf numFmtId="0" fontId="0" fillId="33" borderId="8" xfId="0" applyFill="1" applyBorder="1" applyAlignment="1">
      <alignment vertical="center"/>
    </xf>
    <xf numFmtId="0" fontId="0" fillId="33" borderId="5" xfId="0" applyFill="1" applyBorder="1" applyAlignment="1">
      <alignment horizontal="center" textRotation="90"/>
    </xf>
    <xf numFmtId="0" fontId="0" fillId="33" borderId="6" xfId="0" applyFill="1" applyBorder="1" applyAlignment="1">
      <alignment horizontal="center" textRotation="90"/>
    </xf>
    <xf numFmtId="0" fontId="0" fillId="34" borderId="12" xfId="0" applyFill="1" applyBorder="1" applyAlignment="1">
      <alignment horizontal="left"/>
    </xf>
    <xf numFmtId="0" fontId="0" fillId="34" borderId="12" xfId="0" applyFill="1" applyBorder="1"/>
    <xf numFmtId="0" fontId="0" fillId="34" borderId="12" xfId="0" applyFill="1" applyBorder="1" applyAlignment="1">
      <alignment horizontal="left" vertical="center" wrapText="1"/>
    </xf>
    <xf numFmtId="164" fontId="0" fillId="5" borderId="3" xfId="2" applyNumberFormat="1" applyFont="1" applyFill="1" applyBorder="1"/>
    <xf numFmtId="164" fontId="0" fillId="36" borderId="7" xfId="2" applyNumberFormat="1" applyFont="1" applyFill="1" applyBorder="1"/>
    <xf numFmtId="0" fontId="0" fillId="37" borderId="10" xfId="0" applyFill="1" applyBorder="1" applyAlignment="1">
      <alignment horizontal="left"/>
    </xf>
    <xf numFmtId="0" fontId="0" fillId="37" borderId="12" xfId="0" applyFill="1" applyBorder="1" applyAlignment="1">
      <alignment horizontal="center"/>
    </xf>
    <xf numFmtId="0" fontId="0" fillId="37" borderId="12" xfId="0" applyFill="1" applyBorder="1" applyAlignment="1">
      <alignment horizontal="left" vertical="center"/>
    </xf>
    <xf numFmtId="0" fontId="0" fillId="37" borderId="14" xfId="0" applyFill="1" applyBorder="1"/>
    <xf numFmtId="0" fontId="0" fillId="37" borderId="11" xfId="0" applyFill="1" applyBorder="1"/>
    <xf numFmtId="0" fontId="0" fillId="37" borderId="15" xfId="0" applyFill="1" applyBorder="1"/>
    <xf numFmtId="164" fontId="0" fillId="37" borderId="14" xfId="0" applyNumberFormat="1" applyFill="1" applyBorder="1"/>
    <xf numFmtId="164" fontId="0" fillId="37" borderId="11" xfId="0" applyNumberFormat="1" applyFill="1" applyBorder="1"/>
    <xf numFmtId="164" fontId="0" fillId="37" borderId="15" xfId="0" applyNumberFormat="1" applyFill="1" applyBorder="1"/>
    <xf numFmtId="0" fontId="0" fillId="37" borderId="9" xfId="0" applyFill="1" applyBorder="1"/>
    <xf numFmtId="0" fontId="0" fillId="37" borderId="5" xfId="0" applyFill="1" applyBorder="1"/>
    <xf numFmtId="0" fontId="0" fillId="37" borderId="7" xfId="0" applyFill="1" applyBorder="1"/>
    <xf numFmtId="0" fontId="0" fillId="37" borderId="6" xfId="0" applyFill="1" applyBorder="1"/>
    <xf numFmtId="0" fontId="0" fillId="37" borderId="2" xfId="0" applyFill="1" applyBorder="1"/>
    <xf numFmtId="3" fontId="7" fillId="37" borderId="11" xfId="0" applyNumberFormat="1" applyFont="1" applyFill="1" applyBorder="1"/>
    <xf numFmtId="3" fontId="7" fillId="37" borderId="14" xfId="0" applyNumberFormat="1" applyFont="1" applyFill="1" applyBorder="1"/>
    <xf numFmtId="3" fontId="7" fillId="37" borderId="15" xfId="0" applyNumberFormat="1" applyFont="1" applyFill="1" applyBorder="1"/>
    <xf numFmtId="0" fontId="35" fillId="0" borderId="0" xfId="0" applyFont="1"/>
    <xf numFmtId="0" fontId="37" fillId="0" borderId="0" xfId="0" applyFont="1"/>
    <xf numFmtId="0" fontId="0" fillId="18" borderId="2" xfId="0" applyFill="1" applyBorder="1"/>
    <xf numFmtId="0" fontId="0" fillId="18" borderId="9" xfId="0" applyFill="1" applyBorder="1"/>
    <xf numFmtId="0" fontId="0" fillId="18" borderId="7" xfId="0" applyFill="1" applyBorder="1"/>
    <xf numFmtId="0" fontId="0" fillId="37" borderId="0" xfId="0" applyFill="1" applyAlignment="1">
      <alignment textRotation="90" wrapText="1"/>
    </xf>
    <xf numFmtId="0" fontId="0" fillId="37" borderId="0" xfId="0" applyFill="1"/>
    <xf numFmtId="3" fontId="7" fillId="0" borderId="21" xfId="0" applyNumberFormat="1" applyFont="1" applyBorder="1"/>
    <xf numFmtId="3" fontId="7" fillId="0" borderId="18" xfId="0" applyNumberFormat="1" applyFont="1" applyBorder="1"/>
    <xf numFmtId="3" fontId="7" fillId="0" borderId="22" xfId="0" applyNumberFormat="1" applyFont="1" applyBorder="1"/>
    <xf numFmtId="3" fontId="7" fillId="0" borderId="23" xfId="0" applyNumberFormat="1" applyFont="1" applyBorder="1"/>
    <xf numFmtId="3" fontId="7" fillId="0" borderId="24" xfId="0" applyNumberFormat="1" applyFont="1" applyBorder="1"/>
    <xf numFmtId="3" fontId="7" fillId="0" borderId="25" xfId="0" applyNumberFormat="1" applyFont="1" applyBorder="1"/>
    <xf numFmtId="3" fontId="7" fillId="37" borderId="26" xfId="0" applyNumberFormat="1" applyFont="1" applyFill="1" applyBorder="1"/>
    <xf numFmtId="3" fontId="7" fillId="37" borderId="27" xfId="0" applyNumberFormat="1" applyFont="1" applyFill="1" applyBorder="1"/>
    <xf numFmtId="3" fontId="7" fillId="0" borderId="28" xfId="0" applyNumberFormat="1" applyFont="1" applyBorder="1"/>
    <xf numFmtId="3" fontId="7" fillId="0" borderId="29" xfId="0" applyNumberFormat="1" applyFont="1" applyBorder="1"/>
    <xf numFmtId="3" fontId="7" fillId="0" borderId="30" xfId="0" applyNumberFormat="1" applyFont="1" applyBorder="1"/>
    <xf numFmtId="3" fontId="7" fillId="0" borderId="31" xfId="0" applyNumberFormat="1" applyFont="1" applyBorder="1"/>
    <xf numFmtId="0" fontId="0" fillId="14" borderId="10" xfId="0" applyFill="1" applyBorder="1"/>
    <xf numFmtId="0" fontId="0" fillId="31" borderId="32" xfId="0" applyFill="1" applyBorder="1"/>
    <xf numFmtId="0" fontId="0" fillId="31" borderId="33" xfId="0" applyFill="1" applyBorder="1"/>
    <xf numFmtId="0" fontId="0" fillId="31" borderId="34" xfId="0" applyFill="1" applyBorder="1"/>
    <xf numFmtId="0" fontId="37" fillId="11" borderId="0" xfId="0" applyFont="1" applyFill="1"/>
    <xf numFmtId="0" fontId="38" fillId="11" borderId="0" xfId="0" applyFont="1" applyFill="1"/>
    <xf numFmtId="0" fontId="37" fillId="0" borderId="46" xfId="0" applyFont="1" applyBorder="1"/>
    <xf numFmtId="0" fontId="37" fillId="11" borderId="47" xfId="0" applyFont="1" applyFill="1" applyBorder="1"/>
    <xf numFmtId="0" fontId="37" fillId="11" borderId="19" xfId="0" applyFont="1" applyFill="1" applyBorder="1"/>
    <xf numFmtId="0" fontId="37" fillId="11" borderId="48" xfId="0" applyFont="1" applyFill="1" applyBorder="1"/>
    <xf numFmtId="0" fontId="37" fillId="11" borderId="49" xfId="0" applyFont="1" applyFill="1" applyBorder="1"/>
    <xf numFmtId="0" fontId="39" fillId="11" borderId="0" xfId="0" applyFont="1" applyFill="1"/>
    <xf numFmtId="0" fontId="37" fillId="11" borderId="50" xfId="0" applyFont="1" applyFill="1" applyBorder="1"/>
    <xf numFmtId="0" fontId="37" fillId="11" borderId="51" xfId="0" applyFont="1" applyFill="1" applyBorder="1"/>
    <xf numFmtId="0" fontId="37" fillId="11" borderId="45" xfId="0" applyFont="1" applyFill="1" applyBorder="1"/>
    <xf numFmtId="0" fontId="37" fillId="11" borderId="0" xfId="0" applyFont="1" applyFill="1" applyAlignment="1">
      <alignment wrapText="1"/>
    </xf>
    <xf numFmtId="0" fontId="37" fillId="11" borderId="52" xfId="0" applyFont="1" applyFill="1" applyBorder="1"/>
    <xf numFmtId="0" fontId="37" fillId="11" borderId="53" xfId="0" applyFont="1" applyFill="1" applyBorder="1"/>
    <xf numFmtId="0" fontId="39" fillId="11" borderId="54" xfId="0" applyFont="1" applyFill="1" applyBorder="1"/>
    <xf numFmtId="0" fontId="37" fillId="11" borderId="55" xfId="0" applyFont="1" applyFill="1" applyBorder="1" applyAlignment="1">
      <alignment vertical="center" wrapText="1"/>
    </xf>
    <xf numFmtId="0" fontId="42" fillId="11" borderId="0" xfId="1" applyFont="1" applyFill="1"/>
    <xf numFmtId="0" fontId="42" fillId="11" borderId="0" xfId="1" applyFont="1" applyFill="1" applyBorder="1"/>
    <xf numFmtId="0" fontId="43" fillId="11" borderId="0" xfId="1" applyFont="1" applyFill="1"/>
    <xf numFmtId="0" fontId="43" fillId="11" borderId="0" xfId="1" applyFont="1" applyFill="1" applyBorder="1"/>
    <xf numFmtId="0" fontId="42" fillId="11" borderId="0" xfId="1" quotePrefix="1" applyFont="1" applyFill="1" applyBorder="1"/>
    <xf numFmtId="0" fontId="42" fillId="11" borderId="0" xfId="1" quotePrefix="1" applyFont="1" applyFill="1"/>
    <xf numFmtId="3" fontId="27" fillId="0" borderId="7" xfId="0" applyNumberFormat="1" applyFont="1" applyBorder="1"/>
    <xf numFmtId="3" fontId="27" fillId="0" borderId="5" xfId="0" applyNumberFormat="1" applyFont="1" applyBorder="1"/>
    <xf numFmtId="3" fontId="27" fillId="0" borderId="6" xfId="0" applyNumberFormat="1" applyFont="1" applyBorder="1"/>
    <xf numFmtId="168" fontId="7" fillId="2" borderId="2" xfId="0" applyNumberFormat="1" applyFont="1" applyFill="1" applyBorder="1"/>
    <xf numFmtId="168" fontId="7" fillId="2" borderId="0" xfId="0" applyNumberFormat="1" applyFont="1" applyFill="1"/>
    <xf numFmtId="164" fontId="2" fillId="0" borderId="6" xfId="2" applyNumberFormat="1" applyFont="1" applyBorder="1" applyAlignment="1">
      <alignment horizontal="right"/>
    </xf>
    <xf numFmtId="168" fontId="7" fillId="2" borderId="1" xfId="0" applyNumberFormat="1" applyFont="1" applyFill="1" applyBorder="1"/>
    <xf numFmtId="164" fontId="2" fillId="0" borderId="7" xfId="0" applyNumberFormat="1" applyFont="1" applyBorder="1" applyAlignment="1">
      <alignment horizontal="right"/>
    </xf>
    <xf numFmtId="164" fontId="7" fillId="0" borderId="4" xfId="2" applyNumberFormat="1" applyFont="1" applyFill="1" applyBorder="1" applyAlignment="1">
      <alignment horizontal="right"/>
    </xf>
    <xf numFmtId="0" fontId="7" fillId="0" borderId="4" xfId="0" applyFont="1" applyBorder="1"/>
    <xf numFmtId="0" fontId="7" fillId="0" borderId="8" xfId="0" applyFont="1" applyBorder="1"/>
    <xf numFmtId="164" fontId="7" fillId="0" borderId="5" xfId="2" applyNumberFormat="1" applyFont="1" applyFill="1" applyBorder="1" applyAlignment="1">
      <alignment horizontal="right"/>
    </xf>
    <xf numFmtId="164" fontId="0" fillId="0" borderId="7" xfId="0" applyNumberFormat="1" applyBorder="1" applyAlignment="1">
      <alignment horizontal="right"/>
    </xf>
    <xf numFmtId="164" fontId="0" fillId="0" borderId="5" xfId="0" applyNumberFormat="1" applyBorder="1" applyAlignment="1">
      <alignment horizontal="right"/>
    </xf>
    <xf numFmtId="0" fontId="0" fillId="2" borderId="5" xfId="0" applyFill="1" applyBorder="1"/>
    <xf numFmtId="164" fontId="0" fillId="0" borderId="6" xfId="0" applyNumberFormat="1" applyBorder="1" applyAlignment="1">
      <alignment horizontal="right"/>
    </xf>
    <xf numFmtId="0" fontId="6" fillId="2" borderId="0" xfId="0" applyFont="1" applyFill="1"/>
    <xf numFmtId="0" fontId="0" fillId="2" borderId="4" xfId="0" applyFill="1" applyBorder="1"/>
    <xf numFmtId="164" fontId="0" fillId="0" borderId="9" xfId="0" applyNumberFormat="1" applyBorder="1" applyAlignment="1">
      <alignment horizontal="right"/>
    </xf>
    <xf numFmtId="164" fontId="0" fillId="0" borderId="4" xfId="0" applyNumberFormat="1" applyBorder="1" applyAlignment="1">
      <alignment horizontal="right"/>
    </xf>
    <xf numFmtId="164" fontId="0" fillId="0" borderId="8" xfId="0" applyNumberFormat="1" applyBorder="1" applyAlignment="1">
      <alignment horizontal="right"/>
    </xf>
    <xf numFmtId="168" fontId="7" fillId="2" borderId="3" xfId="0" applyNumberFormat="1" applyFont="1" applyFill="1" applyBorder="1" applyAlignment="1">
      <alignment horizontal="right"/>
    </xf>
    <xf numFmtId="0" fontId="0" fillId="37" borderId="12" xfId="0" applyFill="1" applyBorder="1"/>
    <xf numFmtId="0" fontId="7" fillId="37" borderId="11" xfId="0" applyFont="1" applyFill="1" applyBorder="1"/>
    <xf numFmtId="0" fontId="7" fillId="37" borderId="15" xfId="0" applyFont="1" applyFill="1" applyBorder="1"/>
    <xf numFmtId="3" fontId="0" fillId="37" borderId="11" xfId="0" applyNumberFormat="1" applyFill="1" applyBorder="1"/>
    <xf numFmtId="3" fontId="0" fillId="37" borderId="15" xfId="0" applyNumberFormat="1" applyFill="1" applyBorder="1"/>
    <xf numFmtId="0" fontId="0" fillId="37" borderId="11" xfId="0" applyFill="1" applyBorder="1" applyAlignment="1">
      <alignment horizontal="center" textRotation="90"/>
    </xf>
    <xf numFmtId="0" fontId="0" fillId="37" borderId="12" xfId="0" applyFill="1" applyBorder="1" applyAlignment="1">
      <alignment horizontal="left"/>
    </xf>
    <xf numFmtId="0" fontId="4" fillId="18" borderId="10" xfId="0" applyFont="1" applyFill="1" applyBorder="1"/>
    <xf numFmtId="0" fontId="0" fillId="18" borderId="14" xfId="0" applyFill="1" applyBorder="1" applyAlignment="1">
      <alignment horizontal="center" textRotation="90"/>
    </xf>
    <xf numFmtId="0" fontId="0" fillId="18" borderId="11" xfId="0" applyFill="1" applyBorder="1" applyAlignment="1">
      <alignment horizontal="center" textRotation="90"/>
    </xf>
    <xf numFmtId="0" fontId="0" fillId="18" borderId="15" xfId="0" applyFill="1" applyBorder="1" applyAlignment="1">
      <alignment horizontal="center" textRotation="90"/>
    </xf>
    <xf numFmtId="0" fontId="0" fillId="18" borderId="0" xfId="0" applyFill="1" applyAlignment="1">
      <alignment horizontal="center" textRotation="90"/>
    </xf>
    <xf numFmtId="0" fontId="0" fillId="18" borderId="3" xfId="0" applyFill="1" applyBorder="1" applyAlignment="1">
      <alignment horizontal="center" textRotation="90"/>
    </xf>
    <xf numFmtId="0" fontId="0" fillId="18" borderId="2" xfId="0" applyFill="1" applyBorder="1" applyAlignment="1">
      <alignment horizontal="center" textRotation="90"/>
    </xf>
    <xf numFmtId="0" fontId="0" fillId="18" borderId="13" xfId="0" applyFill="1" applyBorder="1"/>
    <xf numFmtId="0" fontId="0" fillId="17" borderId="12" xfId="0" applyFill="1" applyBorder="1" applyAlignment="1">
      <alignment horizontal="left" vertical="center" wrapText="1"/>
    </xf>
    <xf numFmtId="0" fontId="0" fillId="17" borderId="13" xfId="0" applyFill="1" applyBorder="1" applyAlignment="1">
      <alignment horizontal="left" vertical="center" wrapText="1"/>
    </xf>
    <xf numFmtId="3" fontId="7" fillId="5" borderId="4" xfId="0" applyNumberFormat="1" applyFont="1" applyFill="1" applyBorder="1"/>
    <xf numFmtId="3" fontId="7" fillId="5" borderId="0" xfId="0" applyNumberFormat="1" applyFont="1" applyFill="1"/>
    <xf numFmtId="0" fontId="0" fillId="18" borderId="10" xfId="0" applyFill="1" applyBorder="1" applyAlignment="1">
      <alignment horizontal="left" vertical="top"/>
    </xf>
    <xf numFmtId="1" fontId="0" fillId="18" borderId="1" xfId="0" applyNumberFormat="1" applyFill="1" applyBorder="1" applyAlignment="1">
      <alignment horizontal="left" vertical="top"/>
    </xf>
    <xf numFmtId="0" fontId="0" fillId="18" borderId="1" xfId="0" applyFill="1" applyBorder="1" applyAlignment="1">
      <alignment horizontal="left" vertical="top"/>
    </xf>
    <xf numFmtId="0" fontId="0" fillId="18" borderId="1" xfId="0" applyFill="1" applyBorder="1" applyAlignment="1">
      <alignment horizontal="left" vertical="top" wrapText="1"/>
    </xf>
    <xf numFmtId="0" fontId="2" fillId="18" borderId="13" xfId="0" applyFont="1" applyFill="1" applyBorder="1" applyAlignment="1">
      <alignment horizontal="left" vertical="top"/>
    </xf>
    <xf numFmtId="0" fontId="0" fillId="18" borderId="0" xfId="0" applyFill="1" applyAlignment="1">
      <alignment horizontal="left"/>
    </xf>
    <xf numFmtId="0" fontId="0" fillId="18" borderId="2" xfId="0" applyFill="1" applyBorder="1" applyAlignment="1">
      <alignment horizontal="left"/>
    </xf>
    <xf numFmtId="0" fontId="0" fillId="17" borderId="12" xfId="0" applyFill="1" applyBorder="1" applyAlignment="1">
      <alignment wrapText="1"/>
    </xf>
    <xf numFmtId="0" fontId="0" fillId="18" borderId="14" xfId="0" applyFill="1" applyBorder="1" applyAlignment="1">
      <alignment horizontal="left"/>
    </xf>
    <xf numFmtId="0" fontId="0" fillId="18" borderId="11" xfId="0" applyFill="1" applyBorder="1" applyAlignment="1">
      <alignment horizontal="left"/>
    </xf>
    <xf numFmtId="0" fontId="0" fillId="18" borderId="15" xfId="0" applyFill="1" applyBorder="1" applyAlignment="1">
      <alignment horizontal="left"/>
    </xf>
    <xf numFmtId="0" fontId="7" fillId="18" borderId="11" xfId="0" applyFont="1" applyFill="1" applyBorder="1" applyAlignment="1">
      <alignment horizontal="left"/>
    </xf>
    <xf numFmtId="0" fontId="0" fillId="18" borderId="0" xfId="0" applyFill="1"/>
    <xf numFmtId="0" fontId="2" fillId="18" borderId="0" xfId="0" applyFont="1" applyFill="1"/>
    <xf numFmtId="164" fontId="6" fillId="0" borderId="3" xfId="0" applyNumberFormat="1" applyFont="1" applyBorder="1" applyAlignment="1">
      <alignment horizontal="right"/>
    </xf>
    <xf numFmtId="0" fontId="6" fillId="37" borderId="11" xfId="0" applyFont="1" applyFill="1" applyBorder="1"/>
    <xf numFmtId="164" fontId="6" fillId="0" borderId="5" xfId="0" applyNumberFormat="1" applyFont="1" applyBorder="1" applyAlignment="1">
      <alignment horizontal="right"/>
    </xf>
    <xf numFmtId="0" fontId="0" fillId="17" borderId="12" xfId="0" applyFill="1" applyBorder="1"/>
    <xf numFmtId="0" fontId="0" fillId="17" borderId="12" xfId="0" applyFill="1" applyBorder="1" applyAlignment="1">
      <alignment vertical="center" wrapText="1"/>
    </xf>
    <xf numFmtId="164" fontId="2" fillId="0" borderId="5" xfId="2" applyNumberFormat="1" applyFont="1" applyBorder="1"/>
    <xf numFmtId="164" fontId="2" fillId="0" borderId="6" xfId="2" applyNumberFormat="1" applyFont="1" applyBorder="1"/>
    <xf numFmtId="0" fontId="2" fillId="18" borderId="7" xfId="0" applyFont="1" applyFill="1" applyBorder="1"/>
    <xf numFmtId="0" fontId="0" fillId="37" borderId="10" xfId="0" applyFill="1" applyBorder="1"/>
    <xf numFmtId="0" fontId="0" fillId="18" borderId="14" xfId="0" applyFill="1" applyBorder="1" applyAlignment="1">
      <alignment horizontal="center"/>
    </xf>
    <xf numFmtId="0" fontId="0" fillId="18" borderId="11" xfId="0" applyFill="1" applyBorder="1" applyAlignment="1">
      <alignment horizontal="center"/>
    </xf>
    <xf numFmtId="0" fontId="0" fillId="18" borderId="15" xfId="0" applyFill="1" applyBorder="1" applyAlignment="1">
      <alignment horizontal="center"/>
    </xf>
    <xf numFmtId="0" fontId="0" fillId="17" borderId="12" xfId="0" applyFill="1" applyBorder="1" applyAlignment="1">
      <alignment horizontal="left" wrapText="1"/>
    </xf>
    <xf numFmtId="0" fontId="0" fillId="17" borderId="14" xfId="0" applyFill="1" applyBorder="1"/>
    <xf numFmtId="0" fontId="0" fillId="17" borderId="0" xfId="0" applyFill="1" applyAlignment="1">
      <alignment horizontal="center"/>
    </xf>
    <xf numFmtId="164" fontId="0" fillId="37" borderId="14" xfId="2" applyNumberFormat="1" applyFont="1" applyFill="1" applyBorder="1"/>
    <xf numFmtId="164" fontId="0" fillId="37" borderId="11" xfId="2" applyNumberFormat="1" applyFont="1" applyFill="1" applyBorder="1"/>
    <xf numFmtId="164" fontId="0" fillId="37" borderId="15" xfId="2" applyNumberFormat="1" applyFont="1" applyFill="1" applyBorder="1"/>
    <xf numFmtId="0" fontId="0" fillId="18" borderId="2" xfId="0" applyFill="1" applyBorder="1" applyAlignment="1">
      <alignment horizontal="center"/>
    </xf>
    <xf numFmtId="0" fontId="0" fillId="18" borderId="0" xfId="0" applyFill="1" applyAlignment="1">
      <alignment horizontal="center"/>
    </xf>
    <xf numFmtId="164" fontId="9" fillId="0" borderId="7" xfId="2" applyNumberFormat="1" applyFont="1" applyBorder="1"/>
    <xf numFmtId="164" fontId="9" fillId="0" borderId="5" xfId="2" applyNumberFormat="1" applyFont="1" applyBorder="1"/>
    <xf numFmtId="164" fontId="9" fillId="0" borderId="6" xfId="2" applyNumberFormat="1" applyFont="1" applyBorder="1"/>
    <xf numFmtId="3" fontId="9" fillId="0" borderId="7" xfId="0" applyNumberFormat="1" applyFont="1" applyBorder="1"/>
    <xf numFmtId="3" fontId="9" fillId="0" borderId="6" xfId="0" applyNumberFormat="1" applyFont="1" applyBorder="1"/>
    <xf numFmtId="164" fontId="6" fillId="0" borderId="9" xfId="2" applyNumberFormat="1" applyFont="1" applyBorder="1"/>
    <xf numFmtId="164" fontId="6" fillId="0" borderId="8" xfId="2" applyNumberFormat="1" applyFont="1" applyBorder="1"/>
    <xf numFmtId="164" fontId="9" fillId="0" borderId="3" xfId="2" applyNumberFormat="1" applyFont="1" applyBorder="1"/>
    <xf numFmtId="3" fontId="9" fillId="0" borderId="4" xfId="0" applyNumberFormat="1" applyFont="1" applyBorder="1"/>
    <xf numFmtId="3" fontId="9" fillId="0" borderId="8" xfId="0" applyNumberFormat="1" applyFont="1" applyBorder="1"/>
    <xf numFmtId="3" fontId="9" fillId="0" borderId="5" xfId="0" applyNumberFormat="1" applyFont="1" applyBorder="1"/>
    <xf numFmtId="164" fontId="9" fillId="0" borderId="4" xfId="2" applyNumberFormat="1" applyFont="1" applyBorder="1"/>
    <xf numFmtId="164" fontId="9" fillId="0" borderId="8" xfId="2" applyNumberFormat="1" applyFont="1" applyBorder="1"/>
    <xf numFmtId="2" fontId="0" fillId="5" borderId="0" xfId="2" applyNumberFormat="1" applyFont="1" applyFill="1" applyBorder="1"/>
    <xf numFmtId="0" fontId="0" fillId="5" borderId="0" xfId="0" applyFill="1"/>
    <xf numFmtId="2" fontId="0" fillId="37" borderId="12" xfId="2" applyNumberFormat="1" applyFont="1" applyFill="1" applyBorder="1" applyAlignment="1">
      <alignment horizontal="center"/>
    </xf>
    <xf numFmtId="0" fontId="9" fillId="37" borderId="11" xfId="0" applyFont="1" applyFill="1" applyBorder="1"/>
    <xf numFmtId="3" fontId="9" fillId="37" borderId="11" xfId="0" applyNumberFormat="1" applyFont="1" applyFill="1" applyBorder="1"/>
    <xf numFmtId="3" fontId="9" fillId="37" borderId="15" xfId="0" applyNumberFormat="1" applyFont="1" applyFill="1" applyBorder="1"/>
    <xf numFmtId="164" fontId="9" fillId="37" borderId="11" xfId="2" applyNumberFormat="1" applyFont="1" applyFill="1" applyBorder="1"/>
    <xf numFmtId="164" fontId="9" fillId="37" borderId="15" xfId="2" applyNumberFormat="1" applyFont="1" applyFill="1" applyBorder="1"/>
    <xf numFmtId="0" fontId="7" fillId="18" borderId="0" xfId="0" applyFont="1" applyFill="1" applyAlignment="1">
      <alignment horizontal="center" textRotation="90"/>
    </xf>
    <xf numFmtId="0" fontId="30" fillId="5" borderId="0" xfId="0" applyFont="1" applyFill="1" applyAlignment="1">
      <alignment wrapText="1"/>
    </xf>
    <xf numFmtId="164" fontId="6" fillId="0" borderId="10" xfId="2" applyNumberFormat="1" applyFont="1" applyBorder="1"/>
    <xf numFmtId="164" fontId="6" fillId="0" borderId="1" xfId="2" applyNumberFormat="1" applyFont="1" applyBorder="1"/>
    <xf numFmtId="164" fontId="6" fillId="0" borderId="7" xfId="2" applyNumberFormat="1" applyFont="1" applyBorder="1"/>
    <xf numFmtId="0" fontId="0" fillId="24" borderId="12" xfId="0" applyFill="1" applyBorder="1" applyAlignment="1">
      <alignment horizontal="center" vertical="center"/>
    </xf>
    <xf numFmtId="3" fontId="0" fillId="14" borderId="12" xfId="0" applyNumberFormat="1" applyFill="1" applyBorder="1" applyAlignment="1">
      <alignment horizontal="center"/>
    </xf>
    <xf numFmtId="164" fontId="3" fillId="2" borderId="2" xfId="2" applyNumberFormat="1" applyFont="1" applyFill="1" applyBorder="1"/>
    <xf numFmtId="164" fontId="3" fillId="2" borderId="0" xfId="2" applyNumberFormat="1" applyFont="1" applyFill="1" applyBorder="1"/>
    <xf numFmtId="164" fontId="3" fillId="2" borderId="1" xfId="2" applyNumberFormat="1" applyFont="1" applyFill="1" applyBorder="1"/>
    <xf numFmtId="0" fontId="0" fillId="7" borderId="11" xfId="0" applyFill="1" applyBorder="1" applyAlignment="1">
      <alignment horizontal="center"/>
    </xf>
    <xf numFmtId="0" fontId="0" fillId="10" borderId="14" xfId="0" applyFill="1" applyBorder="1" applyAlignment="1">
      <alignment horizontal="center"/>
    </xf>
    <xf numFmtId="0" fontId="0" fillId="12" borderId="15" xfId="0" applyFill="1" applyBorder="1" applyAlignment="1">
      <alignment horizontal="center"/>
    </xf>
    <xf numFmtId="0" fontId="16" fillId="13" borderId="15" xfId="0" applyFont="1" applyFill="1" applyBorder="1" applyAlignment="1">
      <alignment horizontal="center"/>
    </xf>
    <xf numFmtId="0" fontId="0" fillId="0" borderId="14" xfId="0" applyBorder="1"/>
    <xf numFmtId="164" fontId="0" fillId="0" borderId="15" xfId="2" applyNumberFormat="1" applyFont="1" applyBorder="1"/>
    <xf numFmtId="0" fontId="0" fillId="0" borderId="14" xfId="0" applyBorder="1" applyAlignment="1">
      <alignment horizontal="right"/>
    </xf>
    <xf numFmtId="0" fontId="0" fillId="0" borderId="11" xfId="0" applyBorder="1" applyAlignment="1">
      <alignment horizontal="right"/>
    </xf>
    <xf numFmtId="0" fontId="0" fillId="0" borderId="15" xfId="0" applyBorder="1" applyAlignment="1">
      <alignment horizontal="right"/>
    </xf>
    <xf numFmtId="0" fontId="0" fillId="0" borderId="12" xfId="0" applyBorder="1"/>
    <xf numFmtId="0" fontId="0" fillId="2" borderId="14" xfId="0" applyFill="1" applyBorder="1"/>
    <xf numFmtId="0" fontId="0" fillId="2" borderId="11" xfId="0" applyFill="1" applyBorder="1"/>
    <xf numFmtId="164" fontId="0" fillId="2" borderId="14" xfId="2" applyNumberFormat="1" applyFont="1" applyFill="1" applyBorder="1"/>
    <xf numFmtId="0" fontId="0" fillId="2" borderId="9" xfId="0" applyFill="1" applyBorder="1"/>
    <xf numFmtId="0" fontId="0" fillId="0" borderId="7" xfId="0" applyBorder="1"/>
    <xf numFmtId="0" fontId="0" fillId="0" borderId="5" xfId="0" applyBorder="1"/>
    <xf numFmtId="0" fontId="0" fillId="2" borderId="7" xfId="0" applyFill="1" applyBorder="1"/>
    <xf numFmtId="0" fontId="0" fillId="0" borderId="6" xfId="0" applyBorder="1"/>
    <xf numFmtId="0" fontId="0" fillId="0" borderId="9" xfId="0" applyBorder="1" applyAlignment="1">
      <alignment horizontal="right"/>
    </xf>
    <xf numFmtId="0" fontId="0" fillId="0" borderId="8" xfId="0" applyBorder="1" applyAlignment="1">
      <alignment horizontal="right"/>
    </xf>
    <xf numFmtId="0" fontId="0" fillId="0" borderId="4" xfId="0" applyBorder="1" applyAlignment="1">
      <alignment horizontal="right"/>
    </xf>
    <xf numFmtId="0" fontId="0" fillId="0" borderId="7" xfId="0" applyBorder="1" applyAlignment="1">
      <alignment horizontal="right"/>
    </xf>
    <xf numFmtId="0" fontId="0" fillId="0" borderId="6" xfId="0" applyBorder="1" applyAlignment="1">
      <alignment horizontal="right"/>
    </xf>
    <xf numFmtId="0" fontId="0" fillId="0" borderId="5" xfId="0" applyBorder="1" applyAlignment="1">
      <alignment horizontal="right"/>
    </xf>
    <xf numFmtId="3" fontId="15" fillId="0" borderId="4" xfId="0" applyNumberFormat="1" applyFont="1" applyBorder="1"/>
    <xf numFmtId="3" fontId="15" fillId="0" borderId="8" xfId="0" applyNumberFormat="1" applyFont="1" applyBorder="1"/>
    <xf numFmtId="3" fontId="15" fillId="0" borderId="0" xfId="0" applyNumberFormat="1" applyFont="1"/>
    <xf numFmtId="3" fontId="15" fillId="0" borderId="3" xfId="0" applyNumberFormat="1" applyFont="1" applyBorder="1"/>
    <xf numFmtId="3" fontId="15" fillId="0" borderId="6" xfId="0" applyNumberFormat="1" applyFont="1" applyBorder="1"/>
    <xf numFmtId="168" fontId="0" fillId="0" borderId="7" xfId="0" applyNumberFormat="1" applyBorder="1"/>
    <xf numFmtId="168" fontId="0" fillId="0" borderId="5" xfId="0" applyNumberFormat="1" applyBorder="1"/>
    <xf numFmtId="168" fontId="0" fillId="0" borderId="6" xfId="0" applyNumberFormat="1" applyBorder="1"/>
    <xf numFmtId="168" fontId="0" fillId="0" borderId="9" xfId="0" applyNumberFormat="1" applyBorder="1"/>
    <xf numFmtId="168" fontId="0" fillId="0" borderId="4" xfId="0" applyNumberFormat="1" applyBorder="1"/>
    <xf numFmtId="168" fontId="0" fillId="0" borderId="8" xfId="0" applyNumberFormat="1" applyBorder="1"/>
    <xf numFmtId="0" fontId="16" fillId="9" borderId="12" xfId="0" applyFont="1" applyFill="1" applyBorder="1"/>
    <xf numFmtId="166" fontId="16" fillId="9" borderId="12" xfId="0" applyNumberFormat="1" applyFont="1" applyFill="1" applyBorder="1" applyAlignment="1">
      <alignment horizontal="center"/>
    </xf>
    <xf numFmtId="0" fontId="0" fillId="23" borderId="12" xfId="0" applyFill="1" applyBorder="1"/>
    <xf numFmtId="0" fontId="0" fillId="23" borderId="14" xfId="0" applyFill="1" applyBorder="1" applyAlignment="1">
      <alignment horizontal="center" textRotation="90"/>
    </xf>
    <xf numFmtId="0" fontId="0" fillId="23" borderId="15" xfId="0" applyFill="1" applyBorder="1" applyAlignment="1">
      <alignment horizontal="center" textRotation="90"/>
    </xf>
    <xf numFmtId="0" fontId="0" fillId="23" borderId="11" xfId="0" applyFill="1" applyBorder="1" applyAlignment="1">
      <alignment horizontal="center" textRotation="90"/>
    </xf>
    <xf numFmtId="0" fontId="16" fillId="9" borderId="12" xfId="0" applyFont="1" applyFill="1" applyBorder="1" applyAlignment="1">
      <alignment horizontal="center" vertical="center" wrapText="1"/>
    </xf>
    <xf numFmtId="0" fontId="16" fillId="9" borderId="14" xfId="0" applyFont="1" applyFill="1" applyBorder="1" applyAlignment="1">
      <alignment horizontal="left"/>
    </xf>
    <xf numFmtId="1" fontId="16" fillId="9" borderId="12" xfId="0" applyNumberFormat="1" applyFont="1" applyFill="1" applyBorder="1" applyAlignment="1">
      <alignment horizontal="center"/>
    </xf>
    <xf numFmtId="0" fontId="4" fillId="23" borderId="10" xfId="0" applyFont="1" applyFill="1" applyBorder="1"/>
    <xf numFmtId="0" fontId="0" fillId="23" borderId="1" xfId="0" applyFill="1" applyBorder="1"/>
    <xf numFmtId="0" fontId="0" fillId="23" borderId="13" xfId="0" applyFill="1" applyBorder="1"/>
    <xf numFmtId="0" fontId="0" fillId="24" borderId="14" xfId="0" applyFill="1" applyBorder="1" applyAlignment="1">
      <alignment horizontal="left"/>
    </xf>
    <xf numFmtId="17" fontId="0" fillId="23" borderId="10" xfId="0" applyNumberFormat="1" applyFill="1" applyBorder="1"/>
    <xf numFmtId="0" fontId="16" fillId="9" borderId="12" xfId="0" applyFont="1" applyFill="1" applyBorder="1" applyAlignment="1">
      <alignment horizontal="center" vertical="center"/>
    </xf>
    <xf numFmtId="0" fontId="0" fillId="23" borderId="10" xfId="0" applyFill="1" applyBorder="1"/>
    <xf numFmtId="0" fontId="0" fillId="9" borderId="14" xfId="0" applyFill="1" applyBorder="1"/>
    <xf numFmtId="0" fontId="0" fillId="9" borderId="11" xfId="0" applyFill="1" applyBorder="1"/>
    <xf numFmtId="0" fontId="0" fillId="9" borderId="15" xfId="0" applyFill="1" applyBorder="1"/>
    <xf numFmtId="17" fontId="4" fillId="23" borderId="12" xfId="0" applyNumberFormat="1" applyFont="1" applyFill="1" applyBorder="1"/>
    <xf numFmtId="0" fontId="4" fillId="23" borderId="1" xfId="0" applyFont="1" applyFill="1" applyBorder="1"/>
    <xf numFmtId="0" fontId="2" fillId="23" borderId="13" xfId="0" applyFont="1" applyFill="1" applyBorder="1"/>
    <xf numFmtId="0" fontId="16" fillId="9" borderId="14" xfId="0" applyFont="1" applyFill="1" applyBorder="1" applyAlignment="1">
      <alignment horizontal="center"/>
    </xf>
    <xf numFmtId="0" fontId="16" fillId="9" borderId="15" xfId="0" applyFont="1" applyFill="1" applyBorder="1" applyAlignment="1">
      <alignment horizontal="center"/>
    </xf>
    <xf numFmtId="0" fontId="0" fillId="24" borderId="12" xfId="0" applyFill="1" applyBorder="1" applyAlignment="1">
      <alignment vertical="center" wrapText="1"/>
    </xf>
    <xf numFmtId="0" fontId="0" fillId="24" borderId="12" xfId="0" applyFill="1" applyBorder="1" applyAlignment="1">
      <alignment horizontal="left" vertical="center" wrapText="1"/>
    </xf>
    <xf numFmtId="0" fontId="16" fillId="9" borderId="13" xfId="0" applyFont="1" applyFill="1" applyBorder="1" applyAlignment="1">
      <alignment horizontal="center" textRotation="90"/>
    </xf>
    <xf numFmtId="0" fontId="0" fillId="24" borderId="14" xfId="0" applyFill="1" applyBorder="1" applyAlignment="1">
      <alignment horizontal="center" textRotation="90"/>
    </xf>
    <xf numFmtId="0" fontId="0" fillId="24" borderId="15" xfId="0" applyFill="1" applyBorder="1" applyAlignment="1">
      <alignment horizontal="center" textRotation="90"/>
    </xf>
    <xf numFmtId="0" fontId="16" fillId="9" borderId="14" xfId="0" applyFont="1" applyFill="1" applyBorder="1"/>
    <xf numFmtId="0" fontId="16" fillId="9" borderId="11" xfId="0" applyFont="1" applyFill="1" applyBorder="1"/>
    <xf numFmtId="3" fontId="7" fillId="9" borderId="11" xfId="0" applyNumberFormat="1" applyFont="1" applyFill="1" applyBorder="1"/>
    <xf numFmtId="3" fontId="15" fillId="9" borderId="11" xfId="0" applyNumberFormat="1" applyFont="1" applyFill="1" applyBorder="1"/>
    <xf numFmtId="3" fontId="15" fillId="9" borderId="15" xfId="0" applyNumberFormat="1" applyFont="1" applyFill="1" applyBorder="1"/>
    <xf numFmtId="3" fontId="16" fillId="9" borderId="11" xfId="0" applyNumberFormat="1" applyFont="1" applyFill="1" applyBorder="1"/>
    <xf numFmtId="3" fontId="16" fillId="9" borderId="15" xfId="0" applyNumberFormat="1" applyFont="1" applyFill="1" applyBorder="1"/>
    <xf numFmtId="168" fontId="0" fillId="9" borderId="14" xfId="0" applyNumberFormat="1" applyFill="1" applyBorder="1"/>
    <xf numFmtId="168" fontId="0" fillId="9" borderId="11" xfId="0" applyNumberFormat="1" applyFill="1" applyBorder="1"/>
    <xf numFmtId="168" fontId="0" fillId="9" borderId="15" xfId="0" applyNumberFormat="1" applyFill="1" applyBorder="1"/>
    <xf numFmtId="164" fontId="0" fillId="9" borderId="11" xfId="0" applyNumberFormat="1" applyFill="1" applyBorder="1"/>
    <xf numFmtId="0" fontId="0" fillId="23" borderId="9" xfId="0" applyFill="1" applyBorder="1"/>
    <xf numFmtId="168" fontId="6" fillId="0" borderId="0" xfId="0" applyNumberFormat="1" applyFont="1"/>
    <xf numFmtId="168" fontId="6" fillId="0" borderId="2" xfId="0" applyNumberFormat="1" applyFont="1" applyBorder="1"/>
    <xf numFmtId="168" fontId="6" fillId="0" borderId="3" xfId="0" applyNumberFormat="1" applyFont="1" applyBorder="1"/>
    <xf numFmtId="168" fontId="6" fillId="9" borderId="11" xfId="0" applyNumberFormat="1" applyFont="1" applyFill="1" applyBorder="1"/>
    <xf numFmtId="168" fontId="6" fillId="0" borderId="5" xfId="0" applyNumberFormat="1" applyFont="1" applyBorder="1"/>
    <xf numFmtId="0" fontId="0" fillId="18" borderId="9" xfId="0" applyFill="1" applyBorder="1" applyAlignment="1">
      <alignment horizontal="center" textRotation="90"/>
    </xf>
    <xf numFmtId="0" fontId="0" fillId="18" borderId="4" xfId="0" applyFill="1" applyBorder="1" applyAlignment="1">
      <alignment horizontal="center" textRotation="90"/>
    </xf>
    <xf numFmtId="0" fontId="0" fillId="18" borderId="9" xfId="0" applyFill="1" applyBorder="1" applyAlignment="1">
      <alignment horizontal="center"/>
    </xf>
    <xf numFmtId="0" fontId="0" fillId="23" borderId="8" xfId="0" applyFill="1" applyBorder="1" applyAlignment="1">
      <alignment horizontal="center" textRotation="90"/>
    </xf>
    <xf numFmtId="0" fontId="0" fillId="23" borderId="9" xfId="0" applyFill="1" applyBorder="1" applyAlignment="1">
      <alignment horizontal="center" textRotation="90"/>
    </xf>
    <xf numFmtId="0" fontId="0" fillId="23" borderId="4" xfId="0" applyFill="1" applyBorder="1" applyAlignment="1">
      <alignment horizontal="center" textRotation="90"/>
    </xf>
    <xf numFmtId="0" fontId="0" fillId="18" borderId="8" xfId="0" applyFill="1" applyBorder="1" applyAlignment="1">
      <alignment horizontal="center" textRotation="90"/>
    </xf>
    <xf numFmtId="0" fontId="0" fillId="23" borderId="0" xfId="0" applyFill="1"/>
    <xf numFmtId="0" fontId="0" fillId="18" borderId="8" xfId="0" applyFill="1" applyBorder="1" applyAlignment="1">
      <alignment horizontal="left"/>
    </xf>
    <xf numFmtId="0" fontId="7" fillId="18" borderId="4" xfId="0" applyFont="1" applyFill="1" applyBorder="1" applyAlignment="1">
      <alignment horizontal="left"/>
    </xf>
    <xf numFmtId="0" fontId="0" fillId="18" borderId="4" xfId="0" applyFill="1" applyBorder="1" applyAlignment="1">
      <alignment horizontal="left"/>
    </xf>
    <xf numFmtId="0" fontId="0" fillId="18" borderId="9" xfId="0" applyFill="1" applyBorder="1" applyAlignment="1">
      <alignment horizontal="left"/>
    </xf>
    <xf numFmtId="0" fontId="0" fillId="2" borderId="6" xfId="0" applyFill="1" applyBorder="1"/>
    <xf numFmtId="0" fontId="0" fillId="2" borderId="8" xfId="0" applyFill="1" applyBorder="1"/>
    <xf numFmtId="168" fontId="7" fillId="2" borderId="0" xfId="0" applyNumberFormat="1" applyFont="1" applyFill="1" applyAlignment="1">
      <alignment horizontal="right"/>
    </xf>
    <xf numFmtId="0" fontId="0" fillId="18" borderId="4" xfId="0" applyFill="1" applyBorder="1" applyAlignment="1">
      <alignment horizontal="center"/>
    </xf>
    <xf numFmtId="0" fontId="0" fillId="18" borderId="8" xfId="0" applyFill="1" applyBorder="1" applyAlignment="1">
      <alignment horizontal="center"/>
    </xf>
    <xf numFmtId="0" fontId="7" fillId="18" borderId="4" xfId="0" applyFont="1" applyFill="1" applyBorder="1" applyAlignment="1">
      <alignment horizontal="center" textRotation="90"/>
    </xf>
    <xf numFmtId="164" fontId="4" fillId="0" borderId="3" xfId="2" applyNumberFormat="1" applyFont="1" applyBorder="1" applyAlignment="1">
      <alignment horizontal="right"/>
    </xf>
    <xf numFmtId="164" fontId="4" fillId="0" borderId="2" xfId="0" applyNumberFormat="1" applyFont="1" applyBorder="1" applyAlignment="1">
      <alignment horizontal="right"/>
    </xf>
    <xf numFmtId="3" fontId="10" fillId="0" borderId="3" xfId="0" applyNumberFormat="1" applyFont="1" applyBorder="1"/>
    <xf numFmtId="3" fontId="4" fillId="37" borderId="11" xfId="0" applyNumberFormat="1" applyFont="1" applyFill="1" applyBorder="1"/>
    <xf numFmtId="164" fontId="4" fillId="0" borderId="0" xfId="2" applyNumberFormat="1" applyFont="1" applyBorder="1" applyAlignment="1">
      <alignment horizontal="right"/>
    </xf>
    <xf numFmtId="0" fontId="4" fillId="18" borderId="2" xfId="0" applyFont="1" applyFill="1" applyBorder="1" applyAlignment="1">
      <alignment horizontal="center" textRotation="90"/>
    </xf>
    <xf numFmtId="0" fontId="4" fillId="18" borderId="0" xfId="0" applyFont="1" applyFill="1" applyAlignment="1">
      <alignment horizontal="center" textRotation="90"/>
    </xf>
    <xf numFmtId="0" fontId="4" fillId="37" borderId="14" xfId="0" applyFont="1" applyFill="1" applyBorder="1"/>
    <xf numFmtId="3" fontId="10" fillId="37" borderId="11" xfId="0" applyNumberFormat="1" applyFont="1" applyFill="1" applyBorder="1"/>
    <xf numFmtId="3" fontId="10" fillId="0" borderId="5" xfId="0" applyNumberFormat="1" applyFont="1" applyBorder="1"/>
    <xf numFmtId="0" fontId="4" fillId="37" borderId="11" xfId="0" applyFont="1" applyFill="1" applyBorder="1"/>
    <xf numFmtId="0" fontId="47" fillId="0" borderId="0" xfId="0" applyFont="1"/>
    <xf numFmtId="3" fontId="10" fillId="0" borderId="7" xfId="0" applyNumberFormat="1" applyFont="1" applyBorder="1"/>
    <xf numFmtId="164" fontId="4" fillId="0" borderId="2" xfId="2" applyNumberFormat="1" applyFont="1" applyBorder="1" applyAlignment="1">
      <alignment horizontal="right"/>
    </xf>
    <xf numFmtId="3" fontId="10" fillId="0" borderId="8" xfId="0" applyNumberFormat="1" applyFont="1" applyBorder="1"/>
    <xf numFmtId="0" fontId="4" fillId="18" borderId="11" xfId="0" applyFont="1" applyFill="1" applyBorder="1" applyAlignment="1">
      <alignment horizontal="center" textRotation="90"/>
    </xf>
    <xf numFmtId="164" fontId="4" fillId="0" borderId="1" xfId="0" applyNumberFormat="1" applyFont="1" applyBorder="1" applyAlignment="1">
      <alignment horizontal="right"/>
    </xf>
    <xf numFmtId="3" fontId="10" fillId="37" borderId="14" xfId="0" applyNumberFormat="1" applyFont="1" applyFill="1" applyBorder="1"/>
    <xf numFmtId="164" fontId="45" fillId="0" borderId="2" xfId="0" applyNumberFormat="1" applyFont="1" applyBorder="1"/>
    <xf numFmtId="3" fontId="4" fillId="37" borderId="14" xfId="0" applyNumberFormat="1" applyFont="1" applyFill="1" applyBorder="1"/>
    <xf numFmtId="1" fontId="0" fillId="2" borderId="0" xfId="0" applyNumberFormat="1" applyFill="1"/>
    <xf numFmtId="1" fontId="0" fillId="2" borderId="2" xfId="0" applyNumberFormat="1" applyFill="1" applyBorder="1"/>
    <xf numFmtId="0" fontId="4" fillId="18" borderId="14" xfId="0" applyFont="1" applyFill="1" applyBorder="1" applyAlignment="1">
      <alignment horizontal="center" textRotation="90"/>
    </xf>
    <xf numFmtId="3" fontId="0" fillId="0" borderId="2" xfId="0" applyNumberFormat="1" applyBorder="1" applyAlignment="1">
      <alignment horizontal="right"/>
    </xf>
    <xf numFmtId="164" fontId="4" fillId="0" borderId="3" xfId="0" applyNumberFormat="1" applyFont="1" applyBorder="1"/>
    <xf numFmtId="164" fontId="4" fillId="0" borderId="2" xfId="0" applyNumberFormat="1" applyFont="1" applyBorder="1"/>
    <xf numFmtId="164" fontId="0" fillId="2" borderId="5" xfId="0" applyNumberFormat="1" applyFill="1" applyBorder="1"/>
    <xf numFmtId="164" fontId="0" fillId="2" borderId="7" xfId="0" applyNumberFormat="1" applyFill="1" applyBorder="1"/>
    <xf numFmtId="3" fontId="4" fillId="0" borderId="4" xfId="0" applyNumberFormat="1" applyFont="1" applyBorder="1"/>
    <xf numFmtId="3" fontId="15" fillId="0" borderId="2" xfId="0" applyNumberFormat="1" applyFont="1" applyBorder="1"/>
    <xf numFmtId="3" fontId="4" fillId="0" borderId="3" xfId="0" applyNumberFormat="1" applyFont="1" applyBorder="1"/>
    <xf numFmtId="3" fontId="4" fillId="0" borderId="8" xfId="0" applyNumberFormat="1" applyFont="1" applyBorder="1"/>
    <xf numFmtId="1" fontId="0" fillId="0" borderId="2" xfId="0" applyNumberFormat="1" applyBorder="1" applyAlignment="1">
      <alignment horizontal="right"/>
    </xf>
    <xf numFmtId="164" fontId="4" fillId="0" borderId="4" xfId="0" applyNumberFormat="1" applyFont="1" applyBorder="1"/>
    <xf numFmtId="164" fontId="4" fillId="0" borderId="0" xfId="0" applyNumberFormat="1" applyFont="1" applyAlignment="1">
      <alignment horizontal="right"/>
    </xf>
    <xf numFmtId="164" fontId="4" fillId="0" borderId="4" xfId="0" applyNumberFormat="1" applyFont="1" applyBorder="1" applyAlignment="1">
      <alignment horizontal="right"/>
    </xf>
    <xf numFmtId="3" fontId="0" fillId="0" borderId="3" xfId="0" applyNumberFormat="1" applyBorder="1" applyAlignment="1">
      <alignment horizontal="right"/>
    </xf>
    <xf numFmtId="3" fontId="4" fillId="0" borderId="2" xfId="0" applyNumberFormat="1" applyFont="1" applyBorder="1"/>
    <xf numFmtId="3" fontId="4" fillId="0" borderId="9" xfId="0" applyNumberFormat="1" applyFont="1" applyBorder="1"/>
    <xf numFmtId="3" fontId="7" fillId="0" borderId="3" xfId="0" applyNumberFormat="1" applyFont="1" applyBorder="1" applyAlignment="1">
      <alignment horizontal="right"/>
    </xf>
    <xf numFmtId="3" fontId="15" fillId="0" borderId="7" xfId="0" applyNumberFormat="1" applyFont="1" applyBorder="1"/>
    <xf numFmtId="3" fontId="0" fillId="0" borderId="5" xfId="0" applyNumberFormat="1" applyBorder="1" applyAlignment="1">
      <alignment horizontal="right"/>
    </xf>
    <xf numFmtId="3" fontId="26" fillId="0" borderId="2" xfId="0" applyNumberFormat="1" applyFont="1" applyBorder="1" applyAlignment="1">
      <alignment horizontal="right"/>
    </xf>
    <xf numFmtId="3" fontId="15" fillId="0" borderId="2" xfId="0" applyNumberFormat="1" applyFont="1" applyBorder="1" applyAlignment="1">
      <alignment horizontal="right"/>
    </xf>
    <xf numFmtId="3" fontId="15" fillId="0" borderId="7" xfId="0" applyNumberFormat="1" applyFont="1" applyBorder="1" applyAlignment="1">
      <alignment horizontal="right"/>
    </xf>
    <xf numFmtId="3" fontId="15" fillId="0" borderId="5" xfId="0" applyNumberFormat="1" applyFont="1" applyBorder="1" applyAlignment="1">
      <alignment horizontal="right"/>
    </xf>
    <xf numFmtId="3" fontId="26" fillId="0" borderId="9" xfId="0" applyNumberFormat="1" applyFont="1" applyBorder="1" applyAlignment="1">
      <alignment horizontal="right"/>
    </xf>
    <xf numFmtId="3" fontId="0" fillId="0" borderId="6" xfId="0" applyNumberFormat="1" applyBorder="1" applyAlignment="1">
      <alignment horizontal="right"/>
    </xf>
    <xf numFmtId="3" fontId="10" fillId="0" borderId="4" xfId="0" applyNumberFormat="1" applyFont="1" applyBorder="1"/>
    <xf numFmtId="3" fontId="7" fillId="0" borderId="5" xfId="0" applyNumberFormat="1" applyFont="1" applyBorder="1" applyAlignment="1">
      <alignment horizontal="right"/>
    </xf>
    <xf numFmtId="3" fontId="10" fillId="0" borderId="2" xfId="0" applyNumberFormat="1" applyFont="1" applyBorder="1"/>
    <xf numFmtId="3" fontId="10" fillId="0" borderId="9" xfId="0" applyNumberFormat="1" applyFont="1" applyBorder="1"/>
    <xf numFmtId="164" fontId="0" fillId="0" borderId="2" xfId="2" applyNumberFormat="1" applyFont="1" applyFill="1" applyBorder="1" applyAlignment="1">
      <alignment horizontal="right"/>
    </xf>
    <xf numFmtId="164" fontId="0" fillId="0" borderId="3" xfId="2" applyNumberFormat="1" applyFont="1" applyFill="1" applyBorder="1" applyAlignment="1">
      <alignment horizontal="right"/>
    </xf>
    <xf numFmtId="1" fontId="0" fillId="2" borderId="2" xfId="0" applyNumberFormat="1" applyFill="1" applyBorder="1" applyAlignment="1">
      <alignment horizontal="right"/>
    </xf>
    <xf numFmtId="164" fontId="4" fillId="0" borderId="9" xfId="0" applyNumberFormat="1" applyFont="1" applyBorder="1"/>
    <xf numFmtId="164" fontId="4" fillId="0" borderId="8" xfId="0" applyNumberFormat="1" applyFont="1" applyBorder="1"/>
    <xf numFmtId="164" fontId="4" fillId="37" borderId="14" xfId="0" applyNumberFormat="1" applyFont="1" applyFill="1" applyBorder="1"/>
    <xf numFmtId="164" fontId="4" fillId="0" borderId="7" xfId="0" applyNumberFormat="1" applyFont="1" applyBorder="1"/>
    <xf numFmtId="164" fontId="45" fillId="0" borderId="0" xfId="0" applyNumberFormat="1" applyFont="1"/>
    <xf numFmtId="164" fontId="4" fillId="37" borderId="11" xfId="0" applyNumberFormat="1" applyFont="1" applyFill="1" applyBorder="1"/>
    <xf numFmtId="164" fontId="4" fillId="0" borderId="5" xfId="0" applyNumberFormat="1" applyFont="1" applyBorder="1"/>
    <xf numFmtId="164" fontId="10" fillId="0" borderId="0" xfId="0" applyNumberFormat="1" applyFont="1"/>
    <xf numFmtId="164" fontId="45" fillId="0" borderId="2" xfId="0" applyNumberFormat="1" applyFont="1" applyBorder="1" applyAlignment="1">
      <alignment horizontal="right"/>
    </xf>
    <xf numFmtId="164" fontId="4" fillId="0" borderId="7" xfId="0" applyNumberFormat="1" applyFont="1" applyBorder="1" applyAlignment="1">
      <alignment horizontal="right"/>
    </xf>
    <xf numFmtId="164" fontId="45" fillId="0" borderId="0" xfId="0" applyNumberFormat="1" applyFont="1" applyAlignment="1">
      <alignment horizontal="right"/>
    </xf>
    <xf numFmtId="164" fontId="4" fillId="0" borderId="5" xfId="0" applyNumberFormat="1" applyFont="1" applyBorder="1" applyAlignment="1">
      <alignment horizontal="right"/>
    </xf>
    <xf numFmtId="0" fontId="4" fillId="18" borderId="9" xfId="0" applyFont="1" applyFill="1" applyBorder="1" applyAlignment="1">
      <alignment horizontal="center" textRotation="90"/>
    </xf>
    <xf numFmtId="164" fontId="4" fillId="2" borderId="2" xfId="0" applyNumberFormat="1" applyFont="1" applyFill="1" applyBorder="1"/>
    <xf numFmtId="0" fontId="4" fillId="18" borderId="4" xfId="0" applyFont="1" applyFill="1" applyBorder="1" applyAlignment="1">
      <alignment horizontal="center" textRotation="90"/>
    </xf>
    <xf numFmtId="164" fontId="4" fillId="2" borderId="0" xfId="0" applyNumberFormat="1" applyFont="1" applyFill="1"/>
    <xf numFmtId="164" fontId="4" fillId="0" borderId="9" xfId="0" applyNumberFormat="1" applyFont="1" applyBorder="1" applyAlignment="1">
      <alignment horizontal="right"/>
    </xf>
    <xf numFmtId="168" fontId="10" fillId="2" borderId="2" xfId="0" applyNumberFormat="1" applyFont="1" applyFill="1" applyBorder="1" applyAlignment="1">
      <alignment horizontal="right"/>
    </xf>
    <xf numFmtId="168" fontId="10" fillId="2" borderId="0" xfId="0" applyNumberFormat="1" applyFont="1" applyFill="1" applyAlignment="1">
      <alignment horizontal="right"/>
    </xf>
    <xf numFmtId="3" fontId="4" fillId="0" borderId="4" xfId="2" applyNumberFormat="1" applyFont="1" applyBorder="1"/>
    <xf numFmtId="3" fontId="4" fillId="0" borderId="8" xfId="2" applyNumberFormat="1" applyFont="1" applyBorder="1"/>
    <xf numFmtId="164" fontId="4" fillId="0" borderId="9" xfId="2" applyNumberFormat="1" applyFont="1" applyBorder="1"/>
    <xf numFmtId="164" fontId="4" fillId="0" borderId="8" xfId="2" applyNumberFormat="1" applyFont="1" applyBorder="1"/>
    <xf numFmtId="164" fontId="4" fillId="0" borderId="10" xfId="2" applyNumberFormat="1" applyFont="1" applyBorder="1"/>
    <xf numFmtId="3" fontId="4" fillId="0" borderId="0" xfId="2" applyNumberFormat="1" applyFont="1" applyBorder="1"/>
    <xf numFmtId="3" fontId="4" fillId="0" borderId="3" xfId="2" applyNumberFormat="1" applyFont="1" applyBorder="1"/>
    <xf numFmtId="164" fontId="4" fillId="0" borderId="3" xfId="2" applyNumberFormat="1" applyFont="1" applyBorder="1"/>
    <xf numFmtId="164" fontId="4" fillId="0" borderId="1" xfId="2" applyNumberFormat="1" applyFont="1" applyBorder="1"/>
    <xf numFmtId="1" fontId="4" fillId="0" borderId="2" xfId="0" applyNumberFormat="1" applyFont="1" applyBorder="1"/>
    <xf numFmtId="1" fontId="4" fillId="0" borderId="0" xfId="0" applyNumberFormat="1" applyFont="1"/>
    <xf numFmtId="1" fontId="4" fillId="0" borderId="3" xfId="2" applyNumberFormat="1" applyFont="1" applyBorder="1"/>
    <xf numFmtId="164" fontId="4" fillId="0" borderId="7" xfId="2" applyNumberFormat="1" applyFont="1" applyBorder="1"/>
    <xf numFmtId="164" fontId="4" fillId="0" borderId="6" xfId="2" applyNumberFormat="1" applyFont="1" applyBorder="1"/>
    <xf numFmtId="164" fontId="4" fillId="0" borderId="13" xfId="2" applyNumberFormat="1" applyFont="1" applyBorder="1"/>
    <xf numFmtId="3" fontId="46" fillId="0" borderId="7" xfId="0" applyNumberFormat="1" applyFont="1" applyBorder="1"/>
    <xf numFmtId="3" fontId="46" fillId="0" borderId="5" xfId="0" applyNumberFormat="1" applyFont="1" applyBorder="1"/>
    <xf numFmtId="3" fontId="46" fillId="0" borderId="6" xfId="0" applyNumberFormat="1" applyFont="1" applyBorder="1"/>
    <xf numFmtId="0" fontId="16" fillId="8" borderId="13" xfId="0" applyFont="1" applyFill="1" applyBorder="1" applyAlignment="1">
      <alignment horizontal="center"/>
    </xf>
    <xf numFmtId="0" fontId="0" fillId="8" borderId="14" xfId="0" applyFill="1" applyBorder="1"/>
    <xf numFmtId="3" fontId="0" fillId="8" borderId="11" xfId="0" applyNumberFormat="1" applyFill="1" applyBorder="1"/>
    <xf numFmtId="3" fontId="0" fillId="8" borderId="15" xfId="0" applyNumberFormat="1" applyFill="1" applyBorder="1"/>
    <xf numFmtId="3" fontId="0" fillId="8" borderId="14" xfId="0" applyNumberFormat="1" applyFill="1" applyBorder="1"/>
    <xf numFmtId="0" fontId="0" fillId="8" borderId="11" xfId="0" applyFill="1" applyBorder="1"/>
    <xf numFmtId="0" fontId="0" fillId="8" borderId="15" xfId="0" applyFill="1" applyBorder="1"/>
    <xf numFmtId="3" fontId="4" fillId="0" borderId="11" xfId="0" applyNumberFormat="1" applyFont="1" applyBorder="1"/>
    <xf numFmtId="3" fontId="4" fillId="0" borderId="15" xfId="0" applyNumberFormat="1" applyFont="1" applyBorder="1"/>
    <xf numFmtId="164" fontId="0" fillId="8" borderId="14" xfId="0" applyNumberFormat="1" applyFill="1" applyBorder="1"/>
    <xf numFmtId="164" fontId="0" fillId="8" borderId="11" xfId="0" applyNumberFormat="1" applyFill="1" applyBorder="1"/>
    <xf numFmtId="164" fontId="0" fillId="8" borderId="15" xfId="0" applyNumberFormat="1" applyFill="1" applyBorder="1"/>
    <xf numFmtId="0" fontId="16" fillId="8" borderId="14" xfId="0" applyFont="1" applyFill="1" applyBorder="1"/>
    <xf numFmtId="0" fontId="4" fillId="21" borderId="12" xfId="0" applyFont="1" applyFill="1" applyBorder="1"/>
    <xf numFmtId="3" fontId="4" fillId="0" borderId="14" xfId="0" applyNumberFormat="1" applyFont="1" applyBorder="1"/>
    <xf numFmtId="0" fontId="16" fillId="8" borderId="12" xfId="0" applyFont="1" applyFill="1" applyBorder="1" applyAlignment="1">
      <alignment horizontal="left"/>
    </xf>
    <xf numFmtId="0" fontId="0" fillId="22" borderId="12" xfId="0" applyFill="1" applyBorder="1"/>
    <xf numFmtId="0" fontId="0" fillId="22" borderId="12" xfId="0" applyFill="1" applyBorder="1" applyAlignment="1">
      <alignment horizontal="center"/>
    </xf>
    <xf numFmtId="0" fontId="0" fillId="21" borderId="10" xfId="0" applyFill="1" applyBorder="1"/>
    <xf numFmtId="0" fontId="0" fillId="21" borderId="1" xfId="0" applyFill="1" applyBorder="1"/>
    <xf numFmtId="0" fontId="0" fillId="21" borderId="13" xfId="0" applyFill="1" applyBorder="1"/>
    <xf numFmtId="0" fontId="0" fillId="22" borderId="10" xfId="0" applyFill="1" applyBorder="1" applyAlignment="1">
      <alignment horizontal="left" vertical="center" wrapText="1"/>
    </xf>
    <xf numFmtId="0" fontId="0" fillId="21" borderId="14" xfId="0" applyFill="1" applyBorder="1" applyAlignment="1">
      <alignment horizontal="center" textRotation="90"/>
    </xf>
    <xf numFmtId="0" fontId="0" fillId="21" borderId="11" xfId="0" applyFill="1" applyBorder="1" applyAlignment="1">
      <alignment horizontal="center" textRotation="90"/>
    </xf>
    <xf numFmtId="0" fontId="0" fillId="21" borderId="15" xfId="0" applyFill="1" applyBorder="1" applyAlignment="1">
      <alignment horizontal="center" textRotation="90"/>
    </xf>
    <xf numFmtId="0" fontId="0" fillId="21" borderId="0" xfId="0" applyFill="1" applyAlignment="1">
      <alignment horizontal="center" textRotation="90"/>
    </xf>
    <xf numFmtId="0" fontId="0" fillId="21" borderId="2" xfId="0" applyFill="1" applyBorder="1" applyAlignment="1">
      <alignment horizontal="center" textRotation="90"/>
    </xf>
    <xf numFmtId="0" fontId="0" fillId="21" borderId="3" xfId="0" applyFill="1" applyBorder="1" applyAlignment="1">
      <alignment horizontal="center" textRotation="90"/>
    </xf>
    <xf numFmtId="0" fontId="16" fillId="8" borderId="11" xfId="0" applyFont="1" applyFill="1" applyBorder="1"/>
    <xf numFmtId="0" fontId="16" fillId="8" borderId="15" xfId="0" applyFont="1" applyFill="1" applyBorder="1"/>
    <xf numFmtId="3" fontId="16" fillId="8" borderId="11" xfId="0" applyNumberFormat="1" applyFont="1" applyFill="1" applyBorder="1"/>
    <xf numFmtId="3" fontId="16" fillId="8" borderId="14" xfId="0" applyNumberFormat="1" applyFont="1" applyFill="1" applyBorder="1"/>
    <xf numFmtId="3" fontId="16" fillId="8" borderId="15" xfId="0" applyNumberFormat="1" applyFont="1" applyFill="1" applyBorder="1"/>
    <xf numFmtId="0" fontId="0" fillId="21" borderId="7" xfId="0" applyFill="1" applyBorder="1" applyAlignment="1">
      <alignment horizontal="center" textRotation="90"/>
    </xf>
    <xf numFmtId="0" fontId="0" fillId="21" borderId="5" xfId="0" applyFill="1" applyBorder="1" applyAlignment="1">
      <alignment horizontal="center" textRotation="90"/>
    </xf>
    <xf numFmtId="0" fontId="0" fillId="21" borderId="6" xfId="0" applyFill="1" applyBorder="1" applyAlignment="1">
      <alignment horizontal="center" textRotation="90"/>
    </xf>
    <xf numFmtId="0" fontId="0" fillId="21" borderId="0" xfId="0" applyFill="1"/>
    <xf numFmtId="0" fontId="16" fillId="8" borderId="10" xfId="0" applyFont="1" applyFill="1" applyBorder="1"/>
    <xf numFmtId="0" fontId="0" fillId="22" borderId="12" xfId="0" applyFill="1" applyBorder="1" applyAlignment="1">
      <alignment horizontal="left" vertical="center" wrapText="1"/>
    </xf>
    <xf numFmtId="3" fontId="0" fillId="2" borderId="9" xfId="0" applyNumberFormat="1" applyFill="1" applyBorder="1"/>
    <xf numFmtId="3" fontId="0" fillId="2" borderId="4" xfId="0" applyNumberFormat="1" applyFill="1" applyBorder="1"/>
    <xf numFmtId="3" fontId="0" fillId="2" borderId="8" xfId="0" applyNumberFormat="1" applyFill="1" applyBorder="1"/>
    <xf numFmtId="164" fontId="0" fillId="2" borderId="9" xfId="0" applyNumberFormat="1" applyFill="1" applyBorder="1"/>
    <xf numFmtId="164" fontId="0" fillId="2" borderId="4" xfId="0" applyNumberFormat="1" applyFill="1" applyBorder="1"/>
    <xf numFmtId="164" fontId="0" fillId="2" borderId="8" xfId="0" applyNumberFormat="1" applyFill="1" applyBorder="1"/>
    <xf numFmtId="0" fontId="0" fillId="22" borderId="14" xfId="0" applyFill="1" applyBorder="1"/>
    <xf numFmtId="0" fontId="4" fillId="21" borderId="14" xfId="0" applyFont="1" applyFill="1" applyBorder="1"/>
    <xf numFmtId="0" fontId="0" fillId="21" borderId="2" xfId="0" applyFill="1" applyBorder="1"/>
    <xf numFmtId="0" fontId="0" fillId="21" borderId="7" xfId="0" applyFill="1" applyBorder="1"/>
    <xf numFmtId="3" fontId="0" fillId="2" borderId="6" xfId="0" applyNumberFormat="1" applyFill="1" applyBorder="1"/>
    <xf numFmtId="164" fontId="0" fillId="2" borderId="6" xfId="0" applyNumberFormat="1" applyFill="1" applyBorder="1"/>
    <xf numFmtId="164" fontId="0" fillId="2" borderId="1" xfId="0" applyNumberFormat="1" applyFill="1" applyBorder="1"/>
    <xf numFmtId="164" fontId="0" fillId="2" borderId="13" xfId="0" applyNumberFormat="1" applyFill="1" applyBorder="1"/>
    <xf numFmtId="3" fontId="0" fillId="2" borderId="7" xfId="0" applyNumberFormat="1" applyFill="1" applyBorder="1"/>
    <xf numFmtId="0" fontId="0" fillId="21" borderId="9" xfId="0" applyFill="1" applyBorder="1"/>
    <xf numFmtId="0" fontId="21" fillId="21" borderId="2" xfId="0" applyFont="1" applyFill="1" applyBorder="1" applyAlignment="1">
      <alignment horizontal="left" vertical="center"/>
    </xf>
    <xf numFmtId="0" fontId="25" fillId="21" borderId="2" xfId="0" applyFont="1" applyFill="1" applyBorder="1" applyAlignment="1">
      <alignment horizontal="left" vertical="center"/>
    </xf>
    <xf numFmtId="0" fontId="21" fillId="21" borderId="7" xfId="0" applyFont="1" applyFill="1" applyBorder="1" applyAlignment="1">
      <alignment horizontal="left" vertical="center"/>
    </xf>
    <xf numFmtId="0" fontId="0" fillId="21" borderId="9" xfId="0" applyFill="1" applyBorder="1" applyAlignment="1">
      <alignment horizontal="left"/>
    </xf>
    <xf numFmtId="0" fontId="0" fillId="21" borderId="2" xfId="0" applyFill="1" applyBorder="1" applyAlignment="1">
      <alignment horizontal="left"/>
    </xf>
    <xf numFmtId="0" fontId="0" fillId="21" borderId="7" xfId="0" applyFill="1" applyBorder="1" applyAlignment="1">
      <alignment horizontal="left"/>
    </xf>
    <xf numFmtId="0" fontId="0" fillId="21" borderId="10" xfId="0" applyFill="1" applyBorder="1" applyAlignment="1">
      <alignment horizontal="left"/>
    </xf>
    <xf numFmtId="0" fontId="0" fillId="21" borderId="0" xfId="0" applyFill="1" applyAlignment="1">
      <alignment horizontal="left"/>
    </xf>
    <xf numFmtId="0" fontId="0" fillId="22" borderId="12" xfId="0" applyFill="1" applyBorder="1" applyAlignment="1">
      <alignment horizontal="left" vertical="center"/>
    </xf>
    <xf numFmtId="0" fontId="0" fillId="21" borderId="9" xfId="0" applyFill="1" applyBorder="1" applyAlignment="1">
      <alignment horizontal="center" textRotation="90"/>
    </xf>
    <xf numFmtId="0" fontId="0" fillId="21" borderId="4" xfId="0" applyFill="1" applyBorder="1" applyAlignment="1">
      <alignment horizontal="center" textRotation="90"/>
    </xf>
    <xf numFmtId="0" fontId="0" fillId="21" borderId="8" xfId="0" applyFill="1" applyBorder="1" applyAlignment="1">
      <alignment horizontal="center" textRotation="90"/>
    </xf>
    <xf numFmtId="164" fontId="0" fillId="2" borderId="1" xfId="2" applyNumberFormat="1" applyFont="1" applyFill="1" applyBorder="1"/>
    <xf numFmtId="3" fontId="10" fillId="0" borderId="11" xfId="0" applyNumberFormat="1" applyFont="1" applyBorder="1"/>
    <xf numFmtId="3" fontId="10" fillId="0" borderId="14" xfId="0" applyNumberFormat="1" applyFont="1" applyBorder="1"/>
    <xf numFmtId="3" fontId="10" fillId="0" borderId="15" xfId="0" applyNumberFormat="1" applyFont="1" applyBorder="1"/>
    <xf numFmtId="0" fontId="0" fillId="22" borderId="0" xfId="0" applyFill="1" applyAlignment="1">
      <alignment horizontal="left" vertical="center"/>
    </xf>
    <xf numFmtId="0" fontId="23" fillId="21" borderId="1" xfId="0" applyFont="1" applyFill="1" applyBorder="1" applyAlignment="1">
      <alignment horizontal="left" vertical="center"/>
    </xf>
    <xf numFmtId="0" fontId="21" fillId="21" borderId="1" xfId="0" applyFont="1" applyFill="1" applyBorder="1" applyAlignment="1">
      <alignment horizontal="left" vertical="center"/>
    </xf>
    <xf numFmtId="0" fontId="23" fillId="21" borderId="13" xfId="0" applyFont="1" applyFill="1" applyBorder="1" applyAlignment="1">
      <alignment horizontal="left" vertical="center"/>
    </xf>
    <xf numFmtId="3" fontId="0" fillId="0" borderId="7" xfId="0" applyNumberFormat="1" applyBorder="1" applyAlignment="1">
      <alignment horizontal="right"/>
    </xf>
    <xf numFmtId="0" fontId="0" fillId="21" borderId="12" xfId="0" applyFill="1" applyBorder="1" applyAlignment="1">
      <alignment horizontal="left" vertical="center" wrapText="1"/>
    </xf>
    <xf numFmtId="3" fontId="0" fillId="5" borderId="0" xfId="0" applyNumberFormat="1" applyFill="1"/>
    <xf numFmtId="0" fontId="0" fillId="22" borderId="12" xfId="0" applyFill="1" applyBorder="1" applyAlignment="1">
      <alignment horizontal="left"/>
    </xf>
    <xf numFmtId="0" fontId="7" fillId="21" borderId="14" xfId="0" applyFont="1" applyFill="1" applyBorder="1" applyAlignment="1">
      <alignment horizontal="center" textRotation="90"/>
    </xf>
    <xf numFmtId="0" fontId="7" fillId="21" borderId="11" xfId="0" applyFont="1" applyFill="1" applyBorder="1" applyAlignment="1">
      <alignment horizontal="center" textRotation="90"/>
    </xf>
    <xf numFmtId="3" fontId="26" fillId="0" borderId="14" xfId="0" applyNumberFormat="1" applyFont="1" applyBorder="1"/>
    <xf numFmtId="3" fontId="26" fillId="0" borderId="11" xfId="0" applyNumberFormat="1" applyFont="1" applyBorder="1"/>
    <xf numFmtId="0" fontId="0" fillId="22" borderId="14" xfId="0" applyFill="1" applyBorder="1" applyAlignment="1">
      <alignment horizontal="left"/>
    </xf>
    <xf numFmtId="0" fontId="0" fillId="22" borderId="0" xfId="0" applyFill="1" applyAlignment="1">
      <alignment horizontal="left"/>
    </xf>
    <xf numFmtId="0" fontId="0" fillId="22" borderId="13" xfId="0" applyFill="1" applyBorder="1" applyAlignment="1">
      <alignment horizontal="center"/>
    </xf>
    <xf numFmtId="3" fontId="15" fillId="0" borderId="9" xfId="0" applyNumberFormat="1" applyFont="1" applyBorder="1"/>
    <xf numFmtId="3" fontId="15" fillId="0" borderId="0" xfId="0" applyNumberFormat="1" applyFont="1" applyAlignment="1">
      <alignment horizontal="right"/>
    </xf>
    <xf numFmtId="3" fontId="7" fillId="21" borderId="14" xfId="0" applyNumberFormat="1" applyFont="1" applyFill="1" applyBorder="1" applyAlignment="1">
      <alignment horizontal="center" textRotation="90"/>
    </xf>
    <xf numFmtId="3" fontId="7" fillId="21" borderId="11" xfId="0" applyNumberFormat="1" applyFont="1" applyFill="1" applyBorder="1" applyAlignment="1">
      <alignment horizontal="center" textRotation="90"/>
    </xf>
    <xf numFmtId="3" fontId="26" fillId="0" borderId="11" xfId="0" applyNumberFormat="1" applyFont="1" applyBorder="1" applyAlignment="1">
      <alignment horizontal="right"/>
    </xf>
    <xf numFmtId="3" fontId="10" fillId="0" borderId="11" xfId="0" applyNumberFormat="1" applyFont="1" applyBorder="1" applyAlignment="1">
      <alignment horizontal="right"/>
    </xf>
    <xf numFmtId="3" fontId="26" fillId="0" borderId="14" xfId="0" applyNumberFormat="1" applyFont="1" applyBorder="1" applyAlignment="1">
      <alignment horizontal="right"/>
    </xf>
    <xf numFmtId="3" fontId="10" fillId="0" borderId="15" xfId="0" applyNumberFormat="1" applyFont="1" applyBorder="1" applyAlignment="1">
      <alignment horizontal="right"/>
    </xf>
    <xf numFmtId="3" fontId="10" fillId="0" borderId="4" xfId="0" applyNumberFormat="1" applyFont="1" applyBorder="1" applyAlignment="1">
      <alignment horizontal="right"/>
    </xf>
    <xf numFmtId="3" fontId="10" fillId="0" borderId="8" xfId="0" applyNumberFormat="1" applyFont="1" applyBorder="1" applyAlignment="1">
      <alignment horizontal="right"/>
    </xf>
    <xf numFmtId="3" fontId="10" fillId="0" borderId="0" xfId="0" applyNumberFormat="1" applyFont="1" applyAlignment="1">
      <alignment horizontal="right"/>
    </xf>
    <xf numFmtId="3" fontId="10" fillId="0" borderId="3" xfId="0" applyNumberFormat="1" applyFont="1" applyBorder="1" applyAlignment="1">
      <alignment horizontal="right"/>
    </xf>
    <xf numFmtId="3" fontId="15" fillId="0" borderId="9" xfId="0" applyNumberFormat="1" applyFont="1" applyBorder="1" applyAlignment="1">
      <alignment horizontal="right"/>
    </xf>
    <xf numFmtId="3" fontId="7" fillId="0" borderId="4" xfId="0" applyNumberFormat="1" applyFont="1" applyBorder="1" applyAlignment="1">
      <alignment horizontal="right"/>
    </xf>
    <xf numFmtId="3" fontId="7" fillId="0" borderId="8" xfId="0" applyNumberFormat="1" applyFont="1" applyBorder="1" applyAlignment="1">
      <alignment horizontal="right"/>
    </xf>
    <xf numFmtId="3" fontId="7" fillId="0" borderId="0" xfId="0" applyNumberFormat="1" applyFont="1" applyAlignment="1">
      <alignment horizontal="right"/>
    </xf>
    <xf numFmtId="3" fontId="7" fillId="0" borderId="6" xfId="0" applyNumberFormat="1" applyFont="1" applyBorder="1" applyAlignment="1">
      <alignment horizontal="right"/>
    </xf>
    <xf numFmtId="0" fontId="7" fillId="21" borderId="7" xfId="0" applyFont="1" applyFill="1" applyBorder="1" applyAlignment="1">
      <alignment horizontal="center" textRotation="90"/>
    </xf>
    <xf numFmtId="164" fontId="4" fillId="0" borderId="4" xfId="2" applyNumberFormat="1" applyFont="1" applyBorder="1"/>
    <xf numFmtId="164" fontId="4" fillId="0" borderId="10" xfId="0" applyNumberFormat="1" applyFont="1" applyBorder="1"/>
    <xf numFmtId="3" fontId="4" fillId="16" borderId="14" xfId="0" applyNumberFormat="1" applyFont="1" applyFill="1" applyBorder="1"/>
    <xf numFmtId="3" fontId="4" fillId="2" borderId="2" xfId="0" applyNumberFormat="1" applyFont="1" applyFill="1" applyBorder="1"/>
    <xf numFmtId="3" fontId="4" fillId="0" borderId="7" xfId="0" applyNumberFormat="1" applyFont="1" applyBorder="1"/>
    <xf numFmtId="0" fontId="4" fillId="33" borderId="14" xfId="0" applyFont="1" applyFill="1" applyBorder="1" applyAlignment="1">
      <alignment horizontal="center" textRotation="90"/>
    </xf>
    <xf numFmtId="0" fontId="4" fillId="33" borderId="11" xfId="0" applyFont="1" applyFill="1" applyBorder="1" applyAlignment="1">
      <alignment horizontal="center" textRotation="90"/>
    </xf>
    <xf numFmtId="3" fontId="4" fillId="16" borderId="11" xfId="0" applyNumberFormat="1" applyFont="1" applyFill="1" applyBorder="1"/>
    <xf numFmtId="3" fontId="4" fillId="2" borderId="0" xfId="0" applyNumberFormat="1" applyFont="1" applyFill="1"/>
    <xf numFmtId="3" fontId="4" fillId="0" borderId="5" xfId="0" applyNumberFormat="1" applyFont="1" applyBorder="1"/>
    <xf numFmtId="164" fontId="4" fillId="16" borderId="14" xfId="0" applyNumberFormat="1" applyFont="1" applyFill="1" applyBorder="1"/>
    <xf numFmtId="164" fontId="4" fillId="16" borderId="11" xfId="0" applyNumberFormat="1" applyFont="1" applyFill="1" applyBorder="1"/>
    <xf numFmtId="164" fontId="4" fillId="16" borderId="14" xfId="2" applyNumberFormat="1" applyFont="1" applyFill="1" applyBorder="1"/>
    <xf numFmtId="164" fontId="4" fillId="2" borderId="2" xfId="2" applyNumberFormat="1" applyFont="1" applyFill="1" applyBorder="1"/>
    <xf numFmtId="164" fontId="4" fillId="16" borderId="11" xfId="2" applyNumberFormat="1" applyFont="1" applyFill="1" applyBorder="1"/>
    <xf numFmtId="164" fontId="4" fillId="2" borderId="0" xfId="2" applyNumberFormat="1" applyFont="1" applyFill="1" applyBorder="1"/>
    <xf numFmtId="164" fontId="4" fillId="0" borderId="5" xfId="2" applyNumberFormat="1" applyFont="1" applyBorder="1"/>
    <xf numFmtId="0" fontId="4" fillId="33" borderId="7" xfId="0" applyFont="1" applyFill="1" applyBorder="1" applyAlignment="1">
      <alignment horizontal="center" textRotation="90"/>
    </xf>
    <xf numFmtId="3" fontId="0" fillId="0" borderId="9"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1" fontId="0" fillId="2" borderId="0" xfId="0" applyNumberFormat="1" applyFill="1" applyAlignment="1">
      <alignment horizontal="right"/>
    </xf>
    <xf numFmtId="1" fontId="0" fillId="2" borderId="3" xfId="0" applyNumberFormat="1" applyFill="1" applyBorder="1" applyAlignment="1">
      <alignment horizontal="right"/>
    </xf>
    <xf numFmtId="1" fontId="0" fillId="0" borderId="7" xfId="0" applyNumberFormat="1" applyBorder="1"/>
    <xf numFmtId="1" fontId="0" fillId="0" borderId="5" xfId="0" applyNumberFormat="1" applyBorder="1"/>
    <xf numFmtId="1" fontId="0" fillId="0" borderId="5" xfId="0" applyNumberFormat="1" applyBorder="1" applyAlignment="1">
      <alignment horizontal="right"/>
    </xf>
    <xf numFmtId="1" fontId="0" fillId="0" borderId="6" xfId="0" applyNumberFormat="1" applyBorder="1" applyAlignment="1">
      <alignment horizontal="right"/>
    </xf>
    <xf numFmtId="1" fontId="4" fillId="0" borderId="5" xfId="0" applyNumberFormat="1" applyFont="1" applyBorder="1"/>
    <xf numFmtId="1" fontId="4" fillId="0" borderId="5" xfId="0" applyNumberFormat="1" applyFont="1" applyBorder="1" applyAlignment="1">
      <alignment horizontal="right"/>
    </xf>
    <xf numFmtId="1" fontId="4" fillId="2" borderId="0" xfId="0" applyNumberFormat="1" applyFont="1" applyFill="1" applyAlignment="1">
      <alignment horizontal="right"/>
    </xf>
    <xf numFmtId="164" fontId="4" fillId="0" borderId="0" xfId="2" applyNumberFormat="1" applyFont="1" applyFill="1" applyBorder="1"/>
    <xf numFmtId="0" fontId="0" fillId="16" borderId="14" xfId="0" applyFill="1" applyBorder="1"/>
    <xf numFmtId="0" fontId="0" fillId="16" borderId="11" xfId="0" applyFill="1" applyBorder="1"/>
    <xf numFmtId="0" fontId="0" fillId="16" borderId="15" xfId="0" applyFill="1" applyBorder="1"/>
    <xf numFmtId="3" fontId="7" fillId="16" borderId="14" xfId="0" applyNumberFormat="1" applyFont="1" applyFill="1" applyBorder="1"/>
    <xf numFmtId="3" fontId="7" fillId="16" borderId="11" xfId="0" applyNumberFormat="1" applyFont="1" applyFill="1" applyBorder="1"/>
    <xf numFmtId="3" fontId="10" fillId="16" borderId="11" xfId="0" applyNumberFormat="1" applyFont="1" applyFill="1" applyBorder="1"/>
    <xf numFmtId="3" fontId="7" fillId="16" borderId="15" xfId="0" applyNumberFormat="1" applyFont="1" applyFill="1" applyBorder="1"/>
    <xf numFmtId="164" fontId="0" fillId="16" borderId="14" xfId="0" applyNumberFormat="1" applyFill="1" applyBorder="1" applyAlignment="1">
      <alignment horizontal="right"/>
    </xf>
    <xf numFmtId="164" fontId="0" fillId="16" borderId="11" xfId="0" applyNumberFormat="1" applyFill="1" applyBorder="1" applyAlignment="1">
      <alignment horizontal="right"/>
    </xf>
    <xf numFmtId="164" fontId="4" fillId="16" borderId="11" xfId="0" applyNumberFormat="1" applyFont="1" applyFill="1" applyBorder="1" applyAlignment="1">
      <alignment horizontal="right"/>
    </xf>
    <xf numFmtId="164" fontId="0" fillId="16" borderId="15" xfId="0" applyNumberFormat="1" applyFill="1" applyBorder="1" applyAlignment="1">
      <alignment horizontal="right"/>
    </xf>
    <xf numFmtId="0" fontId="4" fillId="16" borderId="11" xfId="0" applyFont="1" applyFill="1" applyBorder="1"/>
    <xf numFmtId="0" fontId="0" fillId="34" borderId="12" xfId="0" applyFill="1" applyBorder="1" applyAlignment="1">
      <alignment horizontal="left" vertical="center"/>
    </xf>
    <xf numFmtId="0" fontId="0" fillId="34" borderId="12" xfId="0" applyFill="1" applyBorder="1" applyAlignment="1">
      <alignment vertical="center"/>
    </xf>
    <xf numFmtId="0" fontId="7" fillId="33" borderId="10" xfId="0" applyFont="1" applyFill="1" applyBorder="1"/>
    <xf numFmtId="0" fontId="7" fillId="33" borderId="1" xfId="0" applyFont="1" applyFill="1" applyBorder="1"/>
    <xf numFmtId="0" fontId="10" fillId="33" borderId="1" xfId="0" applyFont="1" applyFill="1" applyBorder="1"/>
    <xf numFmtId="0" fontId="27" fillId="33" borderId="13" xfId="0" applyFont="1" applyFill="1" applyBorder="1"/>
    <xf numFmtId="0" fontId="7" fillId="33" borderId="2" xfId="0" applyFont="1" applyFill="1" applyBorder="1" applyAlignment="1">
      <alignment textRotation="90"/>
    </xf>
    <xf numFmtId="0" fontId="7" fillId="33" borderId="0" xfId="0" applyFont="1" applyFill="1" applyAlignment="1">
      <alignment textRotation="90"/>
    </xf>
    <xf numFmtId="0" fontId="10" fillId="33" borderId="0" xfId="0" applyFont="1" applyFill="1" applyAlignment="1">
      <alignment textRotation="90"/>
    </xf>
    <xf numFmtId="0" fontId="7" fillId="33" borderId="7" xfId="0" applyFont="1" applyFill="1" applyBorder="1" applyAlignment="1">
      <alignment textRotation="90"/>
    </xf>
    <xf numFmtId="0" fontId="7" fillId="33" borderId="5" xfId="0" applyFont="1" applyFill="1" applyBorder="1" applyAlignment="1">
      <alignment textRotation="90"/>
    </xf>
    <xf numFmtId="0" fontId="10" fillId="33" borderId="5" xfId="0" applyFont="1" applyFill="1" applyBorder="1" applyAlignment="1">
      <alignment textRotation="90"/>
    </xf>
    <xf numFmtId="0" fontId="7" fillId="33" borderId="6" xfId="0" applyFont="1" applyFill="1" applyBorder="1" applyAlignment="1">
      <alignment textRotation="90"/>
    </xf>
    <xf numFmtId="0" fontId="7" fillId="33" borderId="14" xfId="0" applyFont="1" applyFill="1" applyBorder="1" applyAlignment="1">
      <alignment textRotation="90"/>
    </xf>
    <xf numFmtId="0" fontId="7" fillId="33" borderId="11" xfId="0" applyFont="1" applyFill="1" applyBorder="1" applyAlignment="1">
      <alignment textRotation="90"/>
    </xf>
    <xf numFmtId="0" fontId="10" fillId="33" borderId="11" xfId="0" applyFont="1" applyFill="1" applyBorder="1" applyAlignment="1">
      <alignment textRotation="90"/>
    </xf>
    <xf numFmtId="0" fontId="7" fillId="33" borderId="15" xfId="0" applyFont="1" applyFill="1" applyBorder="1" applyAlignment="1">
      <alignment textRotation="90"/>
    </xf>
    <xf numFmtId="0" fontId="0" fillId="33" borderId="0" xfId="0" applyFill="1"/>
    <xf numFmtId="164" fontId="45" fillId="0" borderId="0" xfId="2" applyNumberFormat="1" applyFont="1" applyBorder="1"/>
    <xf numFmtId="164" fontId="0" fillId="0" borderId="8" xfId="2" applyNumberFormat="1" applyFont="1" applyBorder="1" applyAlignment="1">
      <alignment horizontal="right"/>
    </xf>
    <xf numFmtId="164" fontId="0" fillId="0" borderId="13" xfId="2" applyNumberFormat="1" applyFont="1" applyBorder="1" applyAlignment="1">
      <alignment horizontal="right"/>
    </xf>
    <xf numFmtId="164" fontId="0" fillId="0" borderId="6" xfId="2" applyNumberFormat="1" applyFont="1" applyBorder="1" applyAlignment="1">
      <alignment horizontal="right"/>
    </xf>
    <xf numFmtId="164" fontId="0" fillId="0" borderId="4" xfId="2" applyNumberFormat="1" applyFont="1" applyBorder="1" applyAlignment="1">
      <alignment horizontal="right"/>
    </xf>
    <xf numFmtId="164" fontId="0" fillId="0" borderId="7" xfId="2" applyNumberFormat="1" applyFont="1" applyBorder="1" applyAlignment="1">
      <alignment horizontal="right"/>
    </xf>
    <xf numFmtId="164" fontId="0" fillId="0" borderId="5" xfId="2" applyNumberFormat="1" applyFont="1" applyBorder="1" applyAlignment="1">
      <alignment horizontal="right"/>
    </xf>
    <xf numFmtId="1" fontId="0" fillId="0" borderId="9" xfId="0" applyNumberFormat="1" applyBorder="1" applyAlignment="1">
      <alignment horizontal="right"/>
    </xf>
    <xf numFmtId="1" fontId="0" fillId="0" borderId="4" xfId="0" applyNumberFormat="1" applyBorder="1" applyAlignment="1">
      <alignment horizontal="right"/>
    </xf>
    <xf numFmtId="1" fontId="0" fillId="0" borderId="8" xfId="0" applyNumberFormat="1" applyBorder="1" applyAlignment="1">
      <alignment horizontal="right"/>
    </xf>
    <xf numFmtId="1" fontId="0" fillId="0" borderId="3" xfId="0" applyNumberFormat="1" applyBorder="1" applyAlignment="1">
      <alignment horizontal="right"/>
    </xf>
    <xf numFmtId="3" fontId="7" fillId="0" borderId="7" xfId="0" applyNumberFormat="1" applyFont="1" applyBorder="1" applyAlignment="1">
      <alignment horizontal="right"/>
    </xf>
    <xf numFmtId="3" fontId="9" fillId="14" borderId="11" xfId="0" applyNumberFormat="1" applyFont="1" applyFill="1" applyBorder="1"/>
    <xf numFmtId="3" fontId="9" fillId="14" borderId="15" xfId="0" applyNumberFormat="1" applyFont="1" applyFill="1" applyBorder="1"/>
    <xf numFmtId="0" fontId="15" fillId="14" borderId="11" xfId="0" applyFont="1" applyFill="1" applyBorder="1"/>
    <xf numFmtId="0" fontId="15" fillId="14" borderId="15" xfId="0" applyFont="1" applyFill="1" applyBorder="1"/>
    <xf numFmtId="0" fontId="0" fillId="31" borderId="10" xfId="0" applyFill="1" applyBorder="1"/>
    <xf numFmtId="0" fontId="0" fillId="31" borderId="13" xfId="0" applyFill="1" applyBorder="1"/>
    <xf numFmtId="0" fontId="0" fillId="31" borderId="10" xfId="0" applyFill="1" applyBorder="1" applyAlignment="1">
      <alignment horizontal="left"/>
    </xf>
    <xf numFmtId="0" fontId="0" fillId="31" borderId="1" xfId="0" applyFill="1" applyBorder="1" applyAlignment="1">
      <alignment horizontal="left"/>
    </xf>
    <xf numFmtId="0" fontId="10" fillId="31" borderId="13" xfId="0" applyFont="1" applyFill="1" applyBorder="1" applyAlignment="1">
      <alignment horizontal="left"/>
    </xf>
    <xf numFmtId="0" fontId="7" fillId="14" borderId="12" xfId="0" applyFont="1" applyFill="1" applyBorder="1" applyAlignment="1">
      <alignment horizontal="left"/>
    </xf>
    <xf numFmtId="0" fontId="7" fillId="14" borderId="13" xfId="0" applyFont="1" applyFill="1" applyBorder="1" applyAlignment="1">
      <alignment horizontal="left"/>
    </xf>
    <xf numFmtId="0" fontId="7" fillId="32" borderId="12" xfId="0" applyFont="1" applyFill="1" applyBorder="1"/>
    <xf numFmtId="0" fontId="7" fillId="32" borderId="2" xfId="0" applyFont="1" applyFill="1" applyBorder="1" applyAlignment="1">
      <alignment horizontal="left" vertical="center"/>
    </xf>
    <xf numFmtId="0" fontId="7" fillId="32" borderId="12" xfId="0" applyFont="1" applyFill="1" applyBorder="1" applyAlignment="1">
      <alignment horizontal="left" vertical="center"/>
    </xf>
    <xf numFmtId="0" fontId="7" fillId="31" borderId="2" xfId="0" applyFont="1" applyFill="1" applyBorder="1" applyAlignment="1">
      <alignment horizontal="center" textRotation="90"/>
    </xf>
    <xf numFmtId="0" fontId="7" fillId="31" borderId="0" xfId="0" applyFont="1" applyFill="1" applyAlignment="1">
      <alignment horizontal="center" textRotation="90"/>
    </xf>
    <xf numFmtId="0" fontId="7" fillId="31" borderId="3" xfId="0" applyFont="1" applyFill="1" applyBorder="1" applyAlignment="1">
      <alignment horizontal="center" textRotation="90"/>
    </xf>
    <xf numFmtId="0" fontId="7" fillId="32" borderId="14" xfId="0" applyFont="1" applyFill="1" applyBorder="1"/>
    <xf numFmtId="0" fontId="7" fillId="31" borderId="14" xfId="0" applyFont="1" applyFill="1" applyBorder="1" applyAlignment="1">
      <alignment horizontal="center" textRotation="90"/>
    </xf>
    <xf numFmtId="0" fontId="7" fillId="31" borderId="11" xfId="0" applyFont="1" applyFill="1" applyBorder="1" applyAlignment="1">
      <alignment horizontal="center" textRotation="90"/>
    </xf>
    <xf numFmtId="0" fontId="7" fillId="31" borderId="4" xfId="0" applyFont="1" applyFill="1" applyBorder="1" applyAlignment="1">
      <alignment horizontal="center" textRotation="90"/>
    </xf>
    <xf numFmtId="0" fontId="7" fillId="31" borderId="8" xfId="0" applyFont="1" applyFill="1" applyBorder="1" applyAlignment="1">
      <alignment horizontal="center" textRotation="90"/>
    </xf>
    <xf numFmtId="0" fontId="7" fillId="31" borderId="15" xfId="0" applyFont="1" applyFill="1" applyBorder="1" applyAlignment="1">
      <alignment horizontal="center" textRotation="90"/>
    </xf>
    <xf numFmtId="0" fontId="7" fillId="31" borderId="7" xfId="0" applyFont="1" applyFill="1" applyBorder="1" applyAlignment="1">
      <alignment horizontal="center" textRotation="90"/>
    </xf>
    <xf numFmtId="0" fontId="7" fillId="31" borderId="5" xfId="0" applyFont="1" applyFill="1" applyBorder="1" applyAlignment="1">
      <alignment horizontal="center" textRotation="90"/>
    </xf>
    <xf numFmtId="0" fontId="7" fillId="31" borderId="6" xfId="0" applyFont="1" applyFill="1" applyBorder="1" applyAlignment="1">
      <alignment horizontal="center" textRotation="90"/>
    </xf>
    <xf numFmtId="3" fontId="9" fillId="0" borderId="9" xfId="0" applyNumberFormat="1" applyFont="1" applyBorder="1"/>
    <xf numFmtId="164" fontId="6" fillId="0" borderId="6" xfId="2" applyNumberFormat="1" applyFont="1" applyBorder="1"/>
    <xf numFmtId="3" fontId="6" fillId="0" borderId="9" xfId="0" applyNumberFormat="1" applyFont="1" applyBorder="1"/>
    <xf numFmtId="3" fontId="6" fillId="0" borderId="8" xfId="0" applyNumberFormat="1" applyFont="1" applyBorder="1"/>
    <xf numFmtId="3" fontId="6" fillId="0" borderId="3" xfId="0" applyNumberFormat="1" applyFont="1" applyBorder="1"/>
    <xf numFmtId="3" fontId="6" fillId="0" borderId="6" xfId="0" applyNumberFormat="1" applyFont="1" applyBorder="1"/>
    <xf numFmtId="164" fontId="0" fillId="0" borderId="1" xfId="2" applyNumberFormat="1" applyFont="1" applyFill="1" applyBorder="1" applyAlignment="1">
      <alignment horizontal="right"/>
    </xf>
    <xf numFmtId="0" fontId="7" fillId="32" borderId="12" xfId="0" applyFont="1" applyFill="1" applyBorder="1" applyAlignment="1">
      <alignment vertical="center" wrapText="1"/>
    </xf>
    <xf numFmtId="0" fontId="7" fillId="32" borderId="9" xfId="0" applyFont="1" applyFill="1" applyBorder="1" applyAlignment="1">
      <alignment vertical="center" wrapText="1"/>
    </xf>
    <xf numFmtId="0" fontId="7" fillId="31" borderId="14" xfId="0" applyFont="1" applyFill="1" applyBorder="1" applyAlignment="1">
      <alignment textRotation="90"/>
    </xf>
    <xf numFmtId="0" fontId="7" fillId="31" borderId="11" xfId="0" applyFont="1" applyFill="1" applyBorder="1" applyAlignment="1">
      <alignment textRotation="90"/>
    </xf>
    <xf numFmtId="0" fontId="7" fillId="31" borderId="15" xfId="0" applyFont="1" applyFill="1" applyBorder="1" applyAlignment="1">
      <alignment textRotation="90"/>
    </xf>
    <xf numFmtId="0" fontId="0" fillId="31" borderId="9" xfId="0" applyFill="1" applyBorder="1"/>
    <xf numFmtId="0" fontId="0" fillId="31" borderId="2" xfId="0" applyFill="1" applyBorder="1"/>
    <xf numFmtId="0" fontId="0" fillId="31" borderId="7" xfId="0" applyFill="1" applyBorder="1"/>
    <xf numFmtId="0" fontId="7" fillId="31" borderId="9" xfId="0" applyFont="1" applyFill="1" applyBorder="1" applyAlignment="1">
      <alignment textRotation="90"/>
    </xf>
    <xf numFmtId="0" fontId="7" fillId="31" borderId="4" xfId="0" applyFont="1" applyFill="1" applyBorder="1" applyAlignment="1">
      <alignment textRotation="90"/>
    </xf>
    <xf numFmtId="0" fontId="7" fillId="31" borderId="8" xfId="0" applyFont="1" applyFill="1" applyBorder="1" applyAlignment="1">
      <alignment textRotation="90"/>
    </xf>
    <xf numFmtId="164" fontId="7" fillId="0" borderId="9" xfId="2" applyNumberFormat="1" applyFont="1" applyFill="1" applyBorder="1"/>
    <xf numFmtId="164" fontId="7" fillId="0" borderId="7" xfId="2" applyNumberFormat="1" applyFont="1" applyFill="1" applyBorder="1"/>
    <xf numFmtId="164" fontId="7" fillId="0" borderId="14" xfId="2" applyNumberFormat="1" applyFont="1" applyBorder="1"/>
    <xf numFmtId="164" fontId="7" fillId="0" borderId="15" xfId="2" applyNumberFormat="1" applyFont="1" applyBorder="1"/>
    <xf numFmtId="164" fontId="16" fillId="13" borderId="11" xfId="0" applyNumberFormat="1" applyFont="1" applyFill="1" applyBorder="1"/>
    <xf numFmtId="164" fontId="16" fillId="13" borderId="15" xfId="0" applyNumberFormat="1" applyFont="1" applyFill="1" applyBorder="1"/>
    <xf numFmtId="0" fontId="4" fillId="29" borderId="12" xfId="0" applyFont="1" applyFill="1" applyBorder="1"/>
    <xf numFmtId="0" fontId="0" fillId="29" borderId="15" xfId="0" applyFill="1" applyBorder="1" applyAlignment="1">
      <alignment horizontal="center"/>
    </xf>
    <xf numFmtId="0" fontId="0" fillId="29" borderId="12" xfId="0" applyFill="1" applyBorder="1" applyAlignment="1">
      <alignment horizontal="center"/>
    </xf>
    <xf numFmtId="0" fontId="7" fillId="29" borderId="1" xfId="0" applyFont="1" applyFill="1" applyBorder="1"/>
    <xf numFmtId="0" fontId="7" fillId="29" borderId="13" xfId="0" applyFont="1" applyFill="1" applyBorder="1"/>
    <xf numFmtId="0" fontId="7" fillId="29" borderId="10" xfId="0" applyFont="1" applyFill="1" applyBorder="1"/>
    <xf numFmtId="0" fontId="16" fillId="13" borderId="10" xfId="0" applyFont="1" applyFill="1" applyBorder="1"/>
    <xf numFmtId="164" fontId="7" fillId="13" borderId="14" xfId="2" applyNumberFormat="1" applyFont="1" applyFill="1" applyBorder="1"/>
    <xf numFmtId="164" fontId="16" fillId="13" borderId="14" xfId="0" applyNumberFormat="1" applyFont="1" applyFill="1" applyBorder="1"/>
    <xf numFmtId="164" fontId="16" fillId="13" borderId="14" xfId="2" applyNumberFormat="1" applyFont="1" applyFill="1" applyBorder="1"/>
    <xf numFmtId="0" fontId="0" fillId="29" borderId="14" xfId="0" applyFill="1" applyBorder="1" applyAlignment="1">
      <alignment horizontal="center"/>
    </xf>
    <xf numFmtId="0" fontId="0" fillId="0" borderId="13" xfId="0" applyBorder="1"/>
    <xf numFmtId="0" fontId="0" fillId="29" borderId="2" xfId="0" applyFill="1" applyBorder="1"/>
    <xf numFmtId="0" fontId="7" fillId="29" borderId="2" xfId="0" applyFont="1" applyFill="1" applyBorder="1"/>
    <xf numFmtId="0" fontId="0" fillId="29" borderId="7" xfId="0" applyFill="1" applyBorder="1"/>
    <xf numFmtId="0" fontId="0" fillId="29" borderId="14" xfId="0" applyFill="1" applyBorder="1" applyAlignment="1">
      <alignment horizontal="center" textRotation="90"/>
    </xf>
    <xf numFmtId="0" fontId="0" fillId="29" borderId="11" xfId="0" applyFill="1" applyBorder="1" applyAlignment="1">
      <alignment horizontal="center" textRotation="90"/>
    </xf>
    <xf numFmtId="0" fontId="0" fillId="29" borderId="15" xfId="0" applyFill="1" applyBorder="1" applyAlignment="1">
      <alignment horizontal="center" textRotation="90"/>
    </xf>
    <xf numFmtId="0" fontId="4" fillId="29" borderId="13" xfId="0" applyFont="1" applyFill="1" applyBorder="1"/>
    <xf numFmtId="164" fontId="7" fillId="0" borderId="9" xfId="2" applyNumberFormat="1" applyFont="1" applyBorder="1"/>
    <xf numFmtId="164" fontId="7" fillId="0" borderId="8" xfId="2" applyNumberFormat="1" applyFont="1" applyBorder="1"/>
    <xf numFmtId="164" fontId="7" fillId="0" borderId="2" xfId="2" applyNumberFormat="1" applyFont="1" applyBorder="1"/>
    <xf numFmtId="164" fontId="7" fillId="0" borderId="3" xfId="2" applyNumberFormat="1" applyFont="1" applyBorder="1"/>
    <xf numFmtId="164" fontId="7" fillId="0" borderId="7" xfId="2" applyNumberFormat="1" applyFont="1" applyBorder="1"/>
    <xf numFmtId="164" fontId="7" fillId="0" borderId="6" xfId="2" applyNumberFormat="1" applyFont="1" applyBorder="1"/>
    <xf numFmtId="0" fontId="0" fillId="30" borderId="14" xfId="0" applyFill="1" applyBorder="1"/>
    <xf numFmtId="0" fontId="0" fillId="30" borderId="14" xfId="0" applyFill="1" applyBorder="1" applyAlignment="1">
      <alignment horizontal="left"/>
    </xf>
    <xf numFmtId="0" fontId="0" fillId="30" borderId="14" xfId="0" applyFill="1" applyBorder="1" applyAlignment="1">
      <alignment horizontal="left" vertical="center"/>
    </xf>
    <xf numFmtId="0" fontId="0" fillId="30" borderId="10" xfId="0" applyFill="1" applyBorder="1" applyAlignment="1">
      <alignment horizontal="left" vertical="center"/>
    </xf>
    <xf numFmtId="164" fontId="7" fillId="0" borderId="3" xfId="0" applyNumberFormat="1" applyFont="1" applyBorder="1"/>
    <xf numFmtId="164" fontId="7" fillId="0" borderId="6" xfId="0" applyNumberFormat="1" applyFont="1" applyBorder="1"/>
    <xf numFmtId="164" fontId="7" fillId="13" borderId="15" xfId="2" applyNumberFormat="1" applyFont="1" applyFill="1" applyBorder="1"/>
    <xf numFmtId="0" fontId="7" fillId="13" borderId="14" xfId="0" applyFont="1" applyFill="1" applyBorder="1"/>
    <xf numFmtId="0" fontId="7" fillId="13" borderId="15" xfId="0" applyFont="1" applyFill="1" applyBorder="1"/>
    <xf numFmtId="164" fontId="7" fillId="13" borderId="3" xfId="2" applyNumberFormat="1" applyFont="1" applyFill="1" applyBorder="1"/>
    <xf numFmtId="0" fontId="16" fillId="13" borderId="14" xfId="0" applyFont="1" applyFill="1" applyBorder="1" applyAlignment="1">
      <alignment horizontal="left"/>
    </xf>
    <xf numFmtId="0" fontId="7" fillId="30" borderId="12" xfId="0" applyFont="1" applyFill="1" applyBorder="1"/>
    <xf numFmtId="0" fontId="7" fillId="30" borderId="10" xfId="0" applyFont="1" applyFill="1" applyBorder="1" applyAlignment="1">
      <alignment vertical="center"/>
    </xf>
    <xf numFmtId="0" fontId="4" fillId="29" borderId="10" xfId="0" applyFont="1" applyFill="1" applyBorder="1"/>
    <xf numFmtId="164" fontId="7" fillId="0" borderId="4" xfId="2" applyNumberFormat="1" applyFont="1" applyBorder="1"/>
    <xf numFmtId="164" fontId="7" fillId="0" borderId="5" xfId="2" applyNumberFormat="1" applyFont="1" applyBorder="1"/>
    <xf numFmtId="164" fontId="7" fillId="13" borderId="11" xfId="2" applyNumberFormat="1" applyFont="1" applyFill="1" applyBorder="1"/>
    <xf numFmtId="0" fontId="0" fillId="30" borderId="12" xfId="0" applyFill="1" applyBorder="1" applyAlignment="1">
      <alignment vertical="center"/>
    </xf>
    <xf numFmtId="0" fontId="4" fillId="29" borderId="11" xfId="0" applyFont="1" applyFill="1" applyBorder="1" applyAlignment="1">
      <alignment horizontal="center" textRotation="90"/>
    </xf>
    <xf numFmtId="0" fontId="0" fillId="29" borderId="9" xfId="0" applyFill="1" applyBorder="1"/>
    <xf numFmtId="0" fontId="4" fillId="29" borderId="2" xfId="0" applyFont="1" applyFill="1" applyBorder="1"/>
    <xf numFmtId="164" fontId="3" fillId="0" borderId="4" xfId="2" applyNumberFormat="1" applyFont="1" applyBorder="1"/>
    <xf numFmtId="164" fontId="3" fillId="0" borderId="8" xfId="2" applyNumberFormat="1" applyFont="1" applyBorder="1"/>
    <xf numFmtId="164" fontId="3" fillId="0" borderId="3" xfId="2" applyNumberFormat="1" applyFont="1" applyBorder="1"/>
    <xf numFmtId="164" fontId="3" fillId="13" borderId="14" xfId="2" applyNumberFormat="1" applyFont="1" applyFill="1" applyBorder="1"/>
    <xf numFmtId="164" fontId="3" fillId="13" borderId="11" xfId="0" applyNumberFormat="1" applyFont="1" applyFill="1" applyBorder="1"/>
    <xf numFmtId="164" fontId="3" fillId="13" borderId="11" xfId="2" applyNumberFormat="1" applyFont="1" applyFill="1" applyBorder="1"/>
    <xf numFmtId="164" fontId="3" fillId="13" borderId="15" xfId="0" applyNumberFormat="1" applyFont="1" applyFill="1" applyBorder="1"/>
    <xf numFmtId="164" fontId="3" fillId="13" borderId="15" xfId="2" applyNumberFormat="1" applyFont="1" applyFill="1" applyBorder="1"/>
    <xf numFmtId="164" fontId="3" fillId="0" borderId="2" xfId="2" applyNumberFormat="1" applyFont="1" applyFill="1" applyBorder="1"/>
    <xf numFmtId="164" fontId="3" fillId="0" borderId="0" xfId="2" applyNumberFormat="1" applyFont="1" applyFill="1" applyBorder="1"/>
    <xf numFmtId="164" fontId="3" fillId="0" borderId="3" xfId="2" applyNumberFormat="1" applyFont="1" applyFill="1" applyBorder="1"/>
    <xf numFmtId="164" fontId="3" fillId="0" borderId="7" xfId="2" applyNumberFormat="1" applyFont="1" applyFill="1" applyBorder="1"/>
    <xf numFmtId="164" fontId="3" fillId="0" borderId="5" xfId="2" applyNumberFormat="1" applyFont="1" applyFill="1" applyBorder="1"/>
    <xf numFmtId="164" fontId="3" fillId="0" borderId="6" xfId="2" applyNumberFormat="1" applyFont="1" applyFill="1" applyBorder="1"/>
    <xf numFmtId="0" fontId="4" fillId="29" borderId="14" xfId="0" applyFont="1" applyFill="1" applyBorder="1" applyAlignment="1">
      <alignment horizontal="center" textRotation="90"/>
    </xf>
    <xf numFmtId="0" fontId="44" fillId="13" borderId="11" xfId="0" applyFont="1" applyFill="1" applyBorder="1"/>
    <xf numFmtId="164" fontId="10" fillId="0" borderId="5" xfId="0" applyNumberFormat="1" applyFont="1" applyBorder="1"/>
    <xf numFmtId="0" fontId="4" fillId="13" borderId="14" xfId="0" applyFont="1" applyFill="1" applyBorder="1"/>
    <xf numFmtId="164" fontId="4" fillId="13" borderId="14" xfId="2" applyNumberFormat="1" applyFont="1" applyFill="1" applyBorder="1"/>
    <xf numFmtId="164" fontId="4" fillId="13" borderId="2" xfId="2" applyNumberFormat="1" applyFont="1" applyFill="1" applyBorder="1"/>
    <xf numFmtId="164" fontId="10" fillId="0" borderId="9" xfId="2" applyNumberFormat="1" applyFont="1" applyBorder="1"/>
    <xf numFmtId="164" fontId="10" fillId="0" borderId="8" xfId="2" applyNumberFormat="1" applyFont="1" applyBorder="1"/>
    <xf numFmtId="3" fontId="0" fillId="2" borderId="0" xfId="0" applyNumberFormat="1" applyFill="1" applyAlignment="1">
      <alignment horizontal="right"/>
    </xf>
    <xf numFmtId="3" fontId="0" fillId="2" borderId="3" xfId="0" applyNumberFormat="1" applyFill="1" applyBorder="1" applyAlignment="1">
      <alignment horizontal="right"/>
    </xf>
    <xf numFmtId="3" fontId="7" fillId="12" borderId="14" xfId="0" applyNumberFormat="1" applyFont="1" applyFill="1" applyBorder="1"/>
    <xf numFmtId="3" fontId="7" fillId="12" borderId="11" xfId="0" applyNumberFormat="1" applyFont="1" applyFill="1" applyBorder="1"/>
    <xf numFmtId="3" fontId="7" fillId="12" borderId="15" xfId="0" applyNumberFormat="1" applyFont="1" applyFill="1" applyBorder="1"/>
    <xf numFmtId="164" fontId="0" fillId="12" borderId="14" xfId="2" applyNumberFormat="1" applyFont="1" applyFill="1" applyBorder="1"/>
    <xf numFmtId="164" fontId="0" fillId="12" borderId="11" xfId="2" applyNumberFormat="1" applyFont="1" applyFill="1" applyBorder="1"/>
    <xf numFmtId="164" fontId="0" fillId="12" borderId="15" xfId="2" applyNumberFormat="1" applyFont="1" applyFill="1" applyBorder="1"/>
    <xf numFmtId="0" fontId="2" fillId="27" borderId="13" xfId="0" applyFont="1" applyFill="1" applyBorder="1"/>
    <xf numFmtId="0" fontId="0" fillId="28" borderId="12" xfId="0" applyFill="1" applyBorder="1" applyAlignment="1">
      <alignment horizontal="left" vertical="center" wrapText="1"/>
    </xf>
    <xf numFmtId="0" fontId="0" fillId="27" borderId="14" xfId="0" applyFill="1" applyBorder="1" applyAlignment="1">
      <alignment horizontal="center" textRotation="90"/>
    </xf>
    <xf numFmtId="0" fontId="0" fillId="27" borderId="11" xfId="0" applyFill="1" applyBorder="1" applyAlignment="1">
      <alignment horizontal="center" textRotation="90"/>
    </xf>
    <xf numFmtId="0" fontId="0" fillId="27" borderId="15" xfId="0" applyFill="1" applyBorder="1" applyAlignment="1">
      <alignment horizontal="center" textRotation="90"/>
    </xf>
    <xf numFmtId="0" fontId="4" fillId="27" borderId="1" xfId="0" applyFont="1" applyFill="1" applyBorder="1"/>
    <xf numFmtId="0" fontId="0" fillId="27" borderId="2" xfId="0" applyFill="1" applyBorder="1"/>
    <xf numFmtId="0" fontId="7" fillId="27" borderId="2" xfId="0" applyFont="1" applyFill="1" applyBorder="1"/>
    <xf numFmtId="0" fontId="0" fillId="27" borderId="7" xfId="0" applyFill="1" applyBorder="1"/>
    <xf numFmtId="0" fontId="0" fillId="27" borderId="12" xfId="0" applyFill="1" applyBorder="1" applyAlignment="1">
      <alignment horizontal="center"/>
    </xf>
    <xf numFmtId="0" fontId="0" fillId="12" borderId="2" xfId="0" applyFill="1" applyBorder="1"/>
    <xf numFmtId="0" fontId="0" fillId="12" borderId="1" xfId="0" applyFill="1" applyBorder="1"/>
    <xf numFmtId="164" fontId="3" fillId="2" borderId="3" xfId="2" applyNumberFormat="1" applyFont="1" applyFill="1" applyBorder="1"/>
    <xf numFmtId="164" fontId="3" fillId="2" borderId="9" xfId="2" applyNumberFormat="1" applyFont="1" applyFill="1" applyBorder="1"/>
    <xf numFmtId="164" fontId="3" fillId="2" borderId="4" xfId="2" applyNumberFormat="1" applyFont="1" applyFill="1" applyBorder="1"/>
    <xf numFmtId="164" fontId="3" fillId="2" borderId="7" xfId="2" applyNumberFormat="1" applyFont="1" applyFill="1" applyBorder="1"/>
    <xf numFmtId="164" fontId="3" fillId="2" borderId="5" xfId="2" applyNumberFormat="1" applyFont="1" applyFill="1" applyBorder="1"/>
    <xf numFmtId="164" fontId="3" fillId="2" borderId="10" xfId="2" applyNumberFormat="1" applyFont="1" applyFill="1" applyBorder="1"/>
    <xf numFmtId="164" fontId="3" fillId="2" borderId="13" xfId="2" applyNumberFormat="1" applyFont="1" applyFill="1" applyBorder="1"/>
    <xf numFmtId="0" fontId="0" fillId="0" borderId="10" xfId="0" applyBorder="1"/>
    <xf numFmtId="3" fontId="4" fillId="0" borderId="9" xfId="0" applyNumberFormat="1" applyFont="1" applyBorder="1" applyAlignment="1">
      <alignment horizontal="right"/>
    </xf>
    <xf numFmtId="3" fontId="4" fillId="0" borderId="4" xfId="0" applyNumberFormat="1" applyFont="1" applyBorder="1" applyAlignment="1">
      <alignment horizontal="right"/>
    </xf>
    <xf numFmtId="3" fontId="4" fillId="0" borderId="8" xfId="0" applyNumberFormat="1" applyFont="1" applyBorder="1" applyAlignment="1">
      <alignment horizontal="right"/>
    </xf>
    <xf numFmtId="3" fontId="0" fillId="12" borderId="14" xfId="0" applyNumberFormat="1" applyFill="1" applyBorder="1"/>
    <xf numFmtId="3" fontId="0" fillId="12" borderId="11" xfId="0" applyNumberFormat="1" applyFill="1" applyBorder="1"/>
    <xf numFmtId="3" fontId="0" fillId="12" borderId="15" xfId="0" applyNumberFormat="1" applyFill="1" applyBorder="1"/>
    <xf numFmtId="0" fontId="0" fillId="28" borderId="14" xfId="0" applyFill="1" applyBorder="1"/>
    <xf numFmtId="0" fontId="4" fillId="27" borderId="10" xfId="0" applyFont="1" applyFill="1" applyBorder="1" applyAlignment="1">
      <alignment horizontal="left"/>
    </xf>
    <xf numFmtId="0" fontId="4" fillId="27" borderId="13" xfId="0" applyFont="1" applyFill="1" applyBorder="1"/>
    <xf numFmtId="0" fontId="0" fillId="27" borderId="0" xfId="0" applyFill="1"/>
    <xf numFmtId="0" fontId="0" fillId="27" borderId="3" xfId="0" applyFill="1" applyBorder="1"/>
    <xf numFmtId="0" fontId="0" fillId="27" borderId="14" xfId="0" applyFill="1" applyBorder="1"/>
    <xf numFmtId="0" fontId="0" fillId="27" borderId="11" xfId="0" applyFill="1" applyBorder="1"/>
    <xf numFmtId="0" fontId="0" fillId="27" borderId="15" xfId="0" applyFill="1" applyBorder="1"/>
    <xf numFmtId="0" fontId="0" fillId="27" borderId="9" xfId="0" applyFill="1" applyBorder="1"/>
    <xf numFmtId="0" fontId="0" fillId="28" borderId="12" xfId="0" applyFill="1" applyBorder="1" applyAlignment="1">
      <alignment wrapText="1"/>
    </xf>
    <xf numFmtId="0" fontId="0" fillId="27" borderId="2" xfId="0" quotePrefix="1" applyFill="1" applyBorder="1"/>
    <xf numFmtId="0" fontId="2" fillId="27" borderId="7" xfId="0" applyFont="1" applyFill="1" applyBorder="1"/>
    <xf numFmtId="0" fontId="0" fillId="28" borderId="11" xfId="0" applyFill="1" applyBorder="1"/>
    <xf numFmtId="0" fontId="0" fillId="28" borderId="15" xfId="0" applyFill="1" applyBorder="1"/>
    <xf numFmtId="166" fontId="0" fillId="28" borderId="14" xfId="2" applyNumberFormat="1" applyFont="1" applyFill="1" applyBorder="1"/>
    <xf numFmtId="166" fontId="0" fillId="28" borderId="11" xfId="2" applyNumberFormat="1" applyFont="1" applyFill="1" applyBorder="1"/>
    <xf numFmtId="166" fontId="0" fillId="28" borderId="15" xfId="2" applyNumberFormat="1" applyFont="1" applyFill="1" applyBorder="1"/>
    <xf numFmtId="0" fontId="0" fillId="12" borderId="12" xfId="0" applyFill="1" applyBorder="1" applyAlignment="1">
      <alignment horizontal="left" vertical="center"/>
    </xf>
    <xf numFmtId="0" fontId="0" fillId="28" borderId="12" xfId="0" applyFill="1" applyBorder="1" applyAlignment="1">
      <alignment horizontal="left" vertical="center"/>
    </xf>
    <xf numFmtId="0" fontId="4" fillId="27" borderId="9" xfId="0" applyFont="1" applyFill="1" applyBorder="1"/>
    <xf numFmtId="0" fontId="0" fillId="28" borderId="12" xfId="0" applyFill="1" applyBorder="1" applyAlignment="1">
      <alignment vertical="center" wrapText="1"/>
    </xf>
    <xf numFmtId="0" fontId="0" fillId="28" borderId="10" xfId="0" applyFill="1" applyBorder="1" applyAlignment="1">
      <alignment vertical="center" wrapText="1"/>
    </xf>
    <xf numFmtId="164" fontId="6" fillId="0" borderId="7" xfId="2" applyNumberFormat="1" applyFont="1" applyBorder="1" applyAlignment="1">
      <alignment horizontal="right"/>
    </xf>
    <xf numFmtId="164" fontId="6" fillId="0" borderId="13" xfId="2" applyNumberFormat="1" applyFont="1" applyBorder="1" applyAlignment="1">
      <alignment horizontal="right"/>
    </xf>
    <xf numFmtId="164" fontId="6" fillId="0" borderId="6" xfId="2" applyNumberFormat="1" applyFont="1" applyBorder="1" applyAlignment="1">
      <alignment horizontal="right"/>
    </xf>
    <xf numFmtId="164" fontId="6" fillId="0" borderId="5" xfId="2" applyNumberFormat="1" applyFont="1" applyBorder="1" applyAlignment="1">
      <alignment horizontal="right"/>
    </xf>
    <xf numFmtId="3" fontId="34" fillId="0" borderId="3" xfId="0" applyNumberFormat="1" applyFont="1" applyBorder="1"/>
    <xf numFmtId="3" fontId="34" fillId="0" borderId="7" xfId="0" applyNumberFormat="1" applyFont="1" applyBorder="1"/>
    <xf numFmtId="3" fontId="34" fillId="0" borderId="6" xfId="0" applyNumberFormat="1" applyFont="1" applyBorder="1"/>
    <xf numFmtId="164" fontId="7" fillId="2" borderId="2" xfId="0" applyNumberFormat="1" applyFont="1" applyFill="1" applyBorder="1"/>
    <xf numFmtId="164" fontId="7" fillId="2" borderId="0" xfId="0" applyNumberFormat="1" applyFont="1" applyFill="1"/>
    <xf numFmtId="3" fontId="34" fillId="0" borderId="9" xfId="0" applyNumberFormat="1" applyFont="1" applyBorder="1"/>
    <xf numFmtId="3" fontId="34" fillId="0" borderId="8" xfId="0" applyNumberFormat="1" applyFont="1" applyBorder="1"/>
    <xf numFmtId="0" fontId="0" fillId="10" borderId="12" xfId="0" applyFill="1" applyBorder="1" applyAlignment="1">
      <alignment horizontal="center"/>
    </xf>
    <xf numFmtId="0" fontId="0" fillId="10" borderId="14" xfId="0" applyFill="1" applyBorder="1"/>
    <xf numFmtId="0" fontId="0" fillId="10" borderId="11" xfId="0" applyFill="1" applyBorder="1"/>
    <xf numFmtId="0" fontId="0" fillId="10" borderId="15" xfId="0" applyFill="1" applyBorder="1"/>
    <xf numFmtId="3" fontId="7" fillId="10" borderId="14" xfId="0" applyNumberFormat="1" applyFont="1" applyFill="1" applyBorder="1"/>
    <xf numFmtId="3" fontId="7" fillId="10" borderId="11" xfId="0" applyNumberFormat="1" applyFont="1" applyFill="1" applyBorder="1"/>
    <xf numFmtId="3" fontId="7" fillId="10" borderId="15" xfId="0" applyNumberFormat="1" applyFont="1" applyFill="1" applyBorder="1"/>
    <xf numFmtId="3" fontId="34" fillId="10" borderId="14" xfId="0" applyNumberFormat="1" applyFont="1" applyFill="1" applyBorder="1"/>
    <xf numFmtId="3" fontId="34" fillId="10" borderId="15" xfId="0" applyNumberFormat="1" applyFont="1" applyFill="1" applyBorder="1"/>
    <xf numFmtId="0" fontId="0" fillId="26" borderId="9" xfId="0" applyFill="1" applyBorder="1" applyAlignment="1">
      <alignment horizontal="center" textRotation="90"/>
    </xf>
    <xf numFmtId="0" fontId="0" fillId="26" borderId="8" xfId="0" applyFill="1" applyBorder="1" applyAlignment="1">
      <alignment horizontal="center" textRotation="90"/>
    </xf>
    <xf numFmtId="0" fontId="0" fillId="26" borderId="2" xfId="0" applyFill="1" applyBorder="1" applyAlignment="1">
      <alignment horizontal="center" textRotation="90"/>
    </xf>
    <xf numFmtId="0" fontId="0" fillId="26" borderId="3" xfId="0" applyFill="1" applyBorder="1" applyAlignment="1">
      <alignment horizontal="center" textRotation="90"/>
    </xf>
    <xf numFmtId="0" fontId="0" fillId="26" borderId="7" xfId="0" applyFill="1" applyBorder="1" applyAlignment="1">
      <alignment horizontal="center" textRotation="90"/>
    </xf>
    <xf numFmtId="0" fontId="0" fillId="26" borderId="6" xfId="0" applyFill="1" applyBorder="1" applyAlignment="1">
      <alignment horizontal="center" textRotation="90"/>
    </xf>
    <xf numFmtId="0" fontId="0" fillId="26" borderId="12" xfId="0" applyFill="1" applyBorder="1" applyAlignment="1">
      <alignment horizontal="left" vertical="center"/>
    </xf>
    <xf numFmtId="0" fontId="4" fillId="25" borderId="1" xfId="0" applyFont="1" applyFill="1" applyBorder="1"/>
    <xf numFmtId="0" fontId="2" fillId="25" borderId="13" xfId="0" applyFont="1" applyFill="1" applyBorder="1"/>
    <xf numFmtId="170" fontId="0" fillId="0" borderId="7" xfId="0" applyNumberFormat="1" applyBorder="1"/>
    <xf numFmtId="170" fontId="9" fillId="0" borderId="5" xfId="0" applyNumberFormat="1" applyFont="1" applyBorder="1"/>
    <xf numFmtId="170" fontId="9" fillId="0" borderId="6" xfId="0" applyNumberFormat="1" applyFont="1" applyBorder="1"/>
    <xf numFmtId="164" fontId="9" fillId="2" borderId="13" xfId="2" applyNumberFormat="1" applyFont="1" applyFill="1" applyBorder="1"/>
    <xf numFmtId="164" fontId="9" fillId="2" borderId="6" xfId="2" applyNumberFormat="1" applyFont="1" applyFill="1" applyBorder="1"/>
    <xf numFmtId="0" fontId="9" fillId="2" borderId="7" xfId="0" applyFont="1" applyFill="1" applyBorder="1"/>
    <xf numFmtId="0" fontId="9" fillId="2" borderId="5" xfId="0" applyFont="1" applyFill="1" applyBorder="1"/>
    <xf numFmtId="0" fontId="9" fillId="2" borderId="7" xfId="2" applyNumberFormat="1" applyFont="1" applyFill="1" applyBorder="1"/>
    <xf numFmtId="0" fontId="9" fillId="2" borderId="5" xfId="2" applyNumberFormat="1" applyFont="1" applyFill="1" applyBorder="1"/>
    <xf numFmtId="0" fontId="9" fillId="2" borderId="6" xfId="2" applyNumberFormat="1" applyFont="1" applyFill="1" applyBorder="1"/>
    <xf numFmtId="164" fontId="9" fillId="0" borderId="13" xfId="2" applyNumberFormat="1" applyFont="1" applyBorder="1"/>
    <xf numFmtId="2" fontId="0" fillId="0" borderId="3" xfId="0" applyNumberFormat="1" applyBorder="1"/>
    <xf numFmtId="2" fontId="0" fillId="0" borderId="7" xfId="0" applyNumberFormat="1" applyBorder="1"/>
    <xf numFmtId="2" fontId="0" fillId="0" borderId="5" xfId="0" applyNumberFormat="1" applyBorder="1"/>
    <xf numFmtId="2" fontId="0" fillId="0" borderId="6" xfId="0" applyNumberFormat="1" applyBorder="1"/>
    <xf numFmtId="170" fontId="0" fillId="10" borderId="14" xfId="0" applyNumberFormat="1" applyFill="1" applyBorder="1"/>
    <xf numFmtId="170" fontId="9" fillId="10" borderId="11" xfId="0" applyNumberFormat="1" applyFont="1" applyFill="1" applyBorder="1"/>
    <xf numFmtId="170" fontId="9" fillId="10" borderId="15" xfId="0" applyNumberFormat="1" applyFont="1" applyFill="1" applyBorder="1"/>
    <xf numFmtId="0" fontId="0" fillId="10" borderId="12" xfId="0" applyFill="1" applyBorder="1" applyAlignment="1">
      <alignment horizontal="center" vertical="center"/>
    </xf>
    <xf numFmtId="170" fontId="0" fillId="10" borderId="11" xfId="0" applyNumberFormat="1" applyFill="1" applyBorder="1"/>
    <xf numFmtId="170" fontId="0" fillId="0" borderId="5" xfId="0" applyNumberFormat="1" applyBorder="1"/>
    <xf numFmtId="164" fontId="9" fillId="10" borderId="11" xfId="0" applyNumberFormat="1" applyFont="1" applyFill="1" applyBorder="1"/>
    <xf numFmtId="164" fontId="9" fillId="10" borderId="15" xfId="0" applyNumberFormat="1" applyFont="1" applyFill="1" applyBorder="1"/>
    <xf numFmtId="170" fontId="3" fillId="0" borderId="1" xfId="2" applyNumberFormat="1" applyFont="1" applyFill="1" applyBorder="1"/>
    <xf numFmtId="170" fontId="3" fillId="0" borderId="13" xfId="2" applyNumberFormat="1" applyFont="1" applyFill="1" applyBorder="1"/>
    <xf numFmtId="170" fontId="3" fillId="0" borderId="6" xfId="2" applyNumberFormat="1" applyFont="1" applyFill="1" applyBorder="1"/>
    <xf numFmtId="170" fontId="3" fillId="0" borderId="13" xfId="2" applyNumberFormat="1" applyFont="1" applyBorder="1"/>
    <xf numFmtId="170" fontId="3" fillId="0" borderId="6" xfId="2" applyNumberFormat="1" applyFont="1" applyBorder="1"/>
    <xf numFmtId="170" fontId="0" fillId="0" borderId="9" xfId="0" applyNumberFormat="1" applyBorder="1"/>
    <xf numFmtId="170" fontId="0" fillId="0" borderId="4" xfId="0" applyNumberFormat="1" applyBorder="1"/>
    <xf numFmtId="170" fontId="0" fillId="0" borderId="8" xfId="0" applyNumberFormat="1" applyBorder="1"/>
    <xf numFmtId="170" fontId="0" fillId="0" borderId="3" xfId="0" applyNumberFormat="1" applyBorder="1"/>
    <xf numFmtId="170" fontId="0" fillId="0" borderId="6" xfId="0" applyNumberFormat="1" applyBorder="1"/>
    <xf numFmtId="170" fontId="9" fillId="0" borderId="7" xfId="0" applyNumberFormat="1" applyFont="1" applyBorder="1"/>
    <xf numFmtId="170" fontId="3" fillId="0" borderId="10" xfId="2" applyNumberFormat="1" applyFont="1" applyFill="1" applyBorder="1"/>
    <xf numFmtId="170" fontId="3" fillId="0" borderId="8" xfId="2" applyNumberFormat="1" applyFont="1" applyFill="1" applyBorder="1"/>
    <xf numFmtId="170" fontId="3" fillId="0" borderId="10" xfId="2" applyNumberFormat="1" applyFont="1" applyBorder="1"/>
    <xf numFmtId="170" fontId="3" fillId="0" borderId="8" xfId="2" applyNumberFormat="1" applyFont="1" applyBorder="1"/>
    <xf numFmtId="170" fontId="9" fillId="0" borderId="13" xfId="2" applyNumberFormat="1" applyFont="1" applyFill="1" applyBorder="1"/>
    <xf numFmtId="170" fontId="9" fillId="0" borderId="6" xfId="2" applyNumberFormat="1" applyFont="1" applyFill="1" applyBorder="1"/>
    <xf numFmtId="170" fontId="9" fillId="0" borderId="13" xfId="2" applyNumberFormat="1" applyFont="1" applyBorder="1"/>
    <xf numFmtId="170" fontId="9" fillId="0" borderId="6" xfId="2" applyNumberFormat="1" applyFont="1" applyBorder="1"/>
    <xf numFmtId="0" fontId="0" fillId="25" borderId="3" xfId="0" applyFill="1" applyBorder="1" applyAlignment="1">
      <alignment horizontal="center" textRotation="90"/>
    </xf>
    <xf numFmtId="0" fontId="0" fillId="25" borderId="9" xfId="0" applyFill="1" applyBorder="1" applyAlignment="1">
      <alignment horizontal="center" textRotation="90"/>
    </xf>
    <xf numFmtId="0" fontId="0" fillId="25" borderId="4" xfId="0" applyFill="1" applyBorder="1" applyAlignment="1">
      <alignment horizontal="center" textRotation="90"/>
    </xf>
    <xf numFmtId="0" fontId="0" fillId="25" borderId="8" xfId="0" applyFill="1" applyBorder="1" applyAlignment="1">
      <alignment horizontal="center" textRotation="90"/>
    </xf>
    <xf numFmtId="0" fontId="4" fillId="25" borderId="10" xfId="0" applyFont="1" applyFill="1" applyBorder="1"/>
    <xf numFmtId="0" fontId="7" fillId="25" borderId="13" xfId="0" applyFont="1" applyFill="1" applyBorder="1"/>
    <xf numFmtId="0" fontId="7" fillId="25" borderId="1" xfId="0" applyFont="1" applyFill="1" applyBorder="1"/>
    <xf numFmtId="170" fontId="0" fillId="10" borderId="12" xfId="0" applyNumberFormat="1" applyFill="1" applyBorder="1" applyAlignment="1">
      <alignment horizontal="center" vertical="center"/>
    </xf>
    <xf numFmtId="0" fontId="0" fillId="25" borderId="0" xfId="0" applyFill="1"/>
    <xf numFmtId="0" fontId="0" fillId="25" borderId="0" xfId="0" applyFill="1" applyAlignment="1">
      <alignment horizontal="center"/>
    </xf>
    <xf numFmtId="0" fontId="0" fillId="25" borderId="0" xfId="0" applyFill="1" applyAlignment="1">
      <alignment horizontal="center" vertical="center"/>
    </xf>
    <xf numFmtId="0" fontId="0" fillId="25" borderId="3" xfId="0" applyFill="1" applyBorder="1" applyAlignment="1">
      <alignment horizontal="center" vertical="center"/>
    </xf>
    <xf numFmtId="0" fontId="0" fillId="25" borderId="14" xfId="0" applyFill="1" applyBorder="1" applyAlignment="1">
      <alignment horizontal="center"/>
    </xf>
    <xf numFmtId="0" fontId="0" fillId="25" borderId="11" xfId="0" applyFill="1" applyBorder="1" applyAlignment="1">
      <alignment horizontal="center" vertical="center"/>
    </xf>
    <xf numFmtId="0" fontId="0" fillId="25" borderId="15" xfId="0" applyFill="1" applyBorder="1" applyAlignment="1">
      <alignment horizontal="center" vertical="center"/>
    </xf>
    <xf numFmtId="0" fontId="0" fillId="26" borderId="10" xfId="0" applyFill="1" applyBorder="1" applyAlignment="1">
      <alignment horizontal="left" vertical="center" wrapText="1"/>
    </xf>
    <xf numFmtId="164" fontId="3" fillId="3" borderId="2" xfId="2" applyNumberFormat="1" applyFont="1" applyFill="1" applyBorder="1"/>
    <xf numFmtId="164" fontId="3" fillId="3" borderId="7" xfId="2" applyNumberFormat="1" applyFont="1" applyFill="1" applyBorder="1"/>
    <xf numFmtId="0" fontId="0" fillId="25" borderId="12" xfId="0" applyFill="1" applyBorder="1"/>
    <xf numFmtId="0" fontId="0" fillId="26" borderId="12" xfId="0" applyFill="1" applyBorder="1" applyAlignment="1">
      <alignment vertical="center" wrapText="1"/>
    </xf>
    <xf numFmtId="0" fontId="0" fillId="25" borderId="2" xfId="0" applyFill="1" applyBorder="1"/>
    <xf numFmtId="0" fontId="0" fillId="25" borderId="7" xfId="0" applyFill="1" applyBorder="1"/>
    <xf numFmtId="0" fontId="0" fillId="25" borderId="9" xfId="0" applyFill="1" applyBorder="1"/>
    <xf numFmtId="0" fontId="0" fillId="25" borderId="10" xfId="0" applyFill="1" applyBorder="1" applyAlignment="1">
      <alignment wrapText="1"/>
    </xf>
    <xf numFmtId="0" fontId="0" fillId="25" borderId="1" xfId="0" applyFill="1" applyBorder="1" applyAlignment="1">
      <alignment wrapText="1"/>
    </xf>
    <xf numFmtId="3" fontId="9" fillId="0" borderId="5" xfId="2" applyNumberFormat="1" applyFont="1" applyBorder="1"/>
    <xf numFmtId="3" fontId="9" fillId="0" borderId="7" xfId="2" applyNumberFormat="1" applyFont="1" applyBorder="1"/>
    <xf numFmtId="3" fontId="9" fillId="0" borderId="6" xfId="2" applyNumberFormat="1" applyFont="1" applyBorder="1"/>
    <xf numFmtId="3" fontId="9" fillId="0" borderId="0" xfId="2" applyNumberFormat="1" applyFont="1" applyFill="1" applyBorder="1"/>
    <xf numFmtId="3" fontId="0" fillId="0" borderId="7" xfId="2" applyNumberFormat="1" applyFont="1" applyFill="1" applyBorder="1"/>
    <xf numFmtId="3" fontId="9" fillId="0" borderId="5" xfId="2" applyNumberFormat="1" applyFont="1" applyFill="1" applyBorder="1"/>
    <xf numFmtId="3" fontId="0" fillId="0" borderId="5" xfId="2" applyNumberFormat="1" applyFont="1" applyFill="1" applyBorder="1"/>
    <xf numFmtId="3" fontId="0" fillId="0" borderId="7" xfId="2" applyNumberFormat="1" applyFont="1" applyBorder="1"/>
    <xf numFmtId="3" fontId="0" fillId="0" borderId="5" xfId="2" applyNumberFormat="1" applyFont="1" applyBorder="1"/>
    <xf numFmtId="164" fontId="9" fillId="2" borderId="5" xfId="2" applyNumberFormat="1" applyFont="1" applyFill="1" applyBorder="1"/>
    <xf numFmtId="166" fontId="0" fillId="10" borderId="14" xfId="0" applyNumberFormat="1" applyFill="1" applyBorder="1"/>
    <xf numFmtId="166" fontId="0" fillId="10" borderId="11" xfId="0" applyNumberFormat="1" applyFill="1" applyBorder="1"/>
    <xf numFmtId="166" fontId="0" fillId="10" borderId="15" xfId="0" applyNumberFormat="1" applyFill="1" applyBorder="1"/>
    <xf numFmtId="3" fontId="0" fillId="10" borderId="14" xfId="2" applyNumberFormat="1" applyFont="1" applyFill="1" applyBorder="1"/>
    <xf numFmtId="3" fontId="9" fillId="10" borderId="11" xfId="0" applyNumberFormat="1" applyFont="1" applyFill="1" applyBorder="1"/>
    <xf numFmtId="3" fontId="0" fillId="10" borderId="11" xfId="2" applyNumberFormat="1" applyFont="1" applyFill="1" applyBorder="1"/>
    <xf numFmtId="3" fontId="9" fillId="10" borderId="15" xfId="0" applyNumberFormat="1" applyFont="1" applyFill="1" applyBorder="1"/>
    <xf numFmtId="164" fontId="9" fillId="10" borderId="11" xfId="2" applyNumberFormat="1" applyFont="1" applyFill="1" applyBorder="1"/>
    <xf numFmtId="164" fontId="9" fillId="10" borderId="15" xfId="2" applyNumberFormat="1" applyFont="1" applyFill="1" applyBorder="1"/>
    <xf numFmtId="166" fontId="0" fillId="10" borderId="14" xfId="2" applyNumberFormat="1" applyFont="1" applyFill="1" applyBorder="1"/>
    <xf numFmtId="166" fontId="0" fillId="10" borderId="11" xfId="2" applyNumberFormat="1" applyFont="1" applyFill="1" applyBorder="1"/>
    <xf numFmtId="166" fontId="0" fillId="10" borderId="15" xfId="2" applyNumberFormat="1" applyFont="1" applyFill="1" applyBorder="1"/>
    <xf numFmtId="3" fontId="0" fillId="10" borderId="7" xfId="0" applyNumberFormat="1" applyFill="1" applyBorder="1"/>
    <xf numFmtId="3" fontId="0" fillId="10" borderId="5" xfId="0" applyNumberFormat="1" applyFill="1" applyBorder="1"/>
    <xf numFmtId="3" fontId="0" fillId="10" borderId="6" xfId="0" applyNumberFormat="1" applyFill="1" applyBorder="1"/>
    <xf numFmtId="0" fontId="0" fillId="26" borderId="14" xfId="0" applyFill="1" applyBorder="1" applyAlignment="1">
      <alignment horizontal="left"/>
    </xf>
    <xf numFmtId="0" fontId="4" fillId="25" borderId="2" xfId="0" applyFont="1" applyFill="1" applyBorder="1"/>
    <xf numFmtId="0" fontId="7" fillId="25" borderId="7" xfId="0" applyFont="1" applyFill="1" applyBorder="1"/>
    <xf numFmtId="166" fontId="0" fillId="25" borderId="14" xfId="0" applyNumberFormat="1" applyFill="1" applyBorder="1" applyAlignment="1">
      <alignment horizontal="center"/>
    </xf>
    <xf numFmtId="166" fontId="0" fillId="25" borderId="11" xfId="0" applyNumberFormat="1" applyFill="1" applyBorder="1" applyAlignment="1">
      <alignment horizontal="center"/>
    </xf>
    <xf numFmtId="166" fontId="0" fillId="25" borderId="15" xfId="0" applyNumberFormat="1" applyFill="1" applyBorder="1" applyAlignment="1">
      <alignment horizontal="center"/>
    </xf>
    <xf numFmtId="166" fontId="0" fillId="25" borderId="2" xfId="0" applyNumberFormat="1" applyFill="1" applyBorder="1" applyAlignment="1">
      <alignment horizontal="center"/>
    </xf>
    <xf numFmtId="166" fontId="0" fillId="25" borderId="0" xfId="0" applyNumberFormat="1" applyFill="1" applyAlignment="1">
      <alignment horizontal="center"/>
    </xf>
    <xf numFmtId="166" fontId="0" fillId="25" borderId="3" xfId="0" applyNumberFormat="1" applyFill="1" applyBorder="1" applyAlignment="1">
      <alignment horizontal="center"/>
    </xf>
    <xf numFmtId="3" fontId="45" fillId="0" borderId="0" xfId="0" applyNumberFormat="1" applyFont="1"/>
    <xf numFmtId="3" fontId="45" fillId="0" borderId="5" xfId="0" applyNumberFormat="1" applyFont="1" applyBorder="1"/>
    <xf numFmtId="3" fontId="4" fillId="10" borderId="11" xfId="0" applyNumberFormat="1" applyFont="1" applyFill="1" applyBorder="1"/>
    <xf numFmtId="164" fontId="45" fillId="0" borderId="5" xfId="2" applyNumberFormat="1" applyFont="1" applyBorder="1"/>
    <xf numFmtId="164" fontId="4" fillId="10" borderId="11" xfId="2" applyNumberFormat="1" applyFont="1" applyFill="1" applyBorder="1"/>
    <xf numFmtId="164" fontId="4" fillId="10" borderId="11" xfId="0" applyNumberFormat="1" applyFont="1" applyFill="1" applyBorder="1"/>
    <xf numFmtId="0" fontId="0" fillId="25" borderId="14" xfId="0" applyFill="1" applyBorder="1" applyAlignment="1">
      <alignment horizontal="center" vertical="center" wrapText="1"/>
    </xf>
    <xf numFmtId="0" fontId="0" fillId="25" borderId="11" xfId="0" applyFill="1" applyBorder="1" applyAlignment="1">
      <alignment horizontal="center" vertical="center" wrapText="1"/>
    </xf>
    <xf numFmtId="0" fontId="0" fillId="25" borderId="15" xfId="0" applyFill="1" applyBorder="1" applyAlignment="1">
      <alignment horizontal="center" vertical="center" wrapText="1"/>
    </xf>
    <xf numFmtId="0" fontId="0" fillId="25" borderId="2" xfId="0" applyFill="1" applyBorder="1" applyAlignment="1">
      <alignment horizontal="center" vertical="center" wrapText="1"/>
    </xf>
    <xf numFmtId="0" fontId="0" fillId="25" borderId="0" xfId="0" applyFill="1" applyAlignment="1">
      <alignment horizontal="center" vertical="center" wrapText="1"/>
    </xf>
    <xf numFmtId="0" fontId="0" fillId="25" borderId="3" xfId="0" applyFill="1" applyBorder="1" applyAlignment="1">
      <alignment horizontal="center" vertical="center" wrapText="1"/>
    </xf>
    <xf numFmtId="0" fontId="4" fillId="25" borderId="11" xfId="0" applyFont="1" applyFill="1" applyBorder="1" applyAlignment="1">
      <alignment horizontal="center" vertical="center" wrapText="1"/>
    </xf>
    <xf numFmtId="0" fontId="4" fillId="25" borderId="0" xfId="0" applyFont="1" applyFill="1" applyAlignment="1">
      <alignment horizontal="center" vertical="center" wrapText="1"/>
    </xf>
    <xf numFmtId="0" fontId="4" fillId="10" borderId="11" xfId="0" applyFont="1" applyFill="1" applyBorder="1"/>
    <xf numFmtId="164" fontId="6" fillId="10" borderId="11" xfId="0" applyNumberFormat="1" applyFont="1" applyFill="1" applyBorder="1"/>
    <xf numFmtId="164" fontId="6" fillId="0" borderId="7" xfId="0" applyNumberFormat="1" applyFont="1" applyBorder="1" applyAlignment="1">
      <alignment horizontal="right"/>
    </xf>
    <xf numFmtId="3" fontId="0" fillId="0" borderId="13" xfId="0" applyNumberFormat="1" applyBorder="1"/>
    <xf numFmtId="0" fontId="0" fillId="7" borderId="12" xfId="0" applyFill="1" applyBorder="1" applyAlignment="1">
      <alignment horizontal="center" vertical="center" wrapText="1"/>
    </xf>
    <xf numFmtId="0" fontId="0" fillId="7" borderId="12" xfId="0" applyFill="1" applyBorder="1"/>
    <xf numFmtId="0" fontId="0" fillId="7" borderId="14" xfId="0" applyFill="1" applyBorder="1"/>
    <xf numFmtId="0" fontId="0" fillId="7" borderId="15" xfId="0" applyFill="1" applyBorder="1"/>
    <xf numFmtId="0" fontId="0" fillId="7" borderId="11" xfId="0" applyFill="1" applyBorder="1"/>
    <xf numFmtId="164" fontId="0" fillId="7" borderId="15" xfId="0" applyNumberFormat="1" applyFill="1" applyBorder="1"/>
    <xf numFmtId="164" fontId="0" fillId="7" borderId="11" xfId="0" applyNumberFormat="1" applyFill="1" applyBorder="1"/>
    <xf numFmtId="164" fontId="0" fillId="7" borderId="12" xfId="0" applyNumberFormat="1" applyFill="1" applyBorder="1"/>
    <xf numFmtId="0" fontId="0" fillId="19" borderId="12" xfId="0" applyFill="1" applyBorder="1"/>
    <xf numFmtId="0" fontId="0" fillId="19" borderId="12" xfId="0" applyFill="1" applyBorder="1" applyAlignment="1">
      <alignment vertical="center" wrapText="1"/>
    </xf>
    <xf numFmtId="0" fontId="7" fillId="20" borderId="15" xfId="0" applyFont="1" applyFill="1" applyBorder="1" applyAlignment="1">
      <alignment horizontal="center" textRotation="90"/>
    </xf>
    <xf numFmtId="0" fontId="7" fillId="20" borderId="11" xfId="0" applyFont="1" applyFill="1" applyBorder="1" applyAlignment="1">
      <alignment horizontal="center" textRotation="90"/>
    </xf>
    <xf numFmtId="0" fontId="7" fillId="20" borderId="12" xfId="0" applyFont="1" applyFill="1" applyBorder="1" applyAlignment="1">
      <alignment horizontal="center" textRotation="90"/>
    </xf>
    <xf numFmtId="0" fontId="10" fillId="20" borderId="9" xfId="0" applyFont="1" applyFill="1" applyBorder="1"/>
    <xf numFmtId="0" fontId="7" fillId="20" borderId="7" xfId="0" applyFont="1" applyFill="1" applyBorder="1"/>
    <xf numFmtId="0" fontId="0" fillId="20" borderId="9" xfId="0" applyFill="1" applyBorder="1"/>
    <xf numFmtId="0" fontId="0" fillId="20" borderId="2" xfId="0" applyFill="1" applyBorder="1"/>
    <xf numFmtId="0" fontId="0" fillId="20" borderId="7" xfId="0" applyFill="1" applyBorder="1"/>
    <xf numFmtId="0" fontId="0" fillId="7" borderId="14" xfId="0" applyFill="1" applyBorder="1" applyAlignment="1">
      <alignment horizontal="left"/>
    </xf>
    <xf numFmtId="0" fontId="0" fillId="7" borderId="14" xfId="0" applyFill="1" applyBorder="1" applyAlignment="1">
      <alignment horizontal="center"/>
    </xf>
    <xf numFmtId="0" fontId="0" fillId="7" borderId="7" xfId="0" applyFill="1" applyBorder="1"/>
    <xf numFmtId="0" fontId="0" fillId="19" borderId="14" xfId="0" applyFill="1" applyBorder="1" applyAlignment="1">
      <alignment horizontal="left"/>
    </xf>
    <xf numFmtId="0" fontId="0" fillId="19" borderId="14" xfId="0" applyFill="1" applyBorder="1"/>
    <xf numFmtId="0" fontId="0" fillId="19" borderId="0" xfId="0" applyFill="1" applyAlignment="1">
      <alignment vertical="center" wrapText="1"/>
    </xf>
    <xf numFmtId="3" fontId="4" fillId="0" borderId="10" xfId="0" applyNumberFormat="1" applyFont="1" applyBorder="1"/>
    <xf numFmtId="0" fontId="10" fillId="20" borderId="14" xfId="0" applyFont="1" applyFill="1" applyBorder="1" applyAlignment="1">
      <alignment horizontal="center" textRotation="90"/>
    </xf>
    <xf numFmtId="0" fontId="4" fillId="7" borderId="14" xfId="0" applyFont="1" applyFill="1" applyBorder="1"/>
    <xf numFmtId="0" fontId="10" fillId="20" borderId="11" xfId="0" applyFont="1" applyFill="1" applyBorder="1" applyAlignment="1">
      <alignment horizontal="center" textRotation="90"/>
    </xf>
    <xf numFmtId="0" fontId="4" fillId="7" borderId="11" xfId="0" applyFont="1" applyFill="1" applyBorder="1"/>
    <xf numFmtId="164" fontId="4" fillId="7" borderId="14" xfId="0" applyNumberFormat="1" applyFont="1" applyFill="1" applyBorder="1"/>
    <xf numFmtId="164" fontId="4" fillId="7" borderId="11" xfId="0" applyNumberFormat="1" applyFont="1" applyFill="1" applyBorder="1"/>
    <xf numFmtId="0" fontId="10" fillId="20" borderId="12" xfId="0" applyFont="1" applyFill="1" applyBorder="1" applyAlignment="1">
      <alignment horizontal="center" textRotation="90"/>
    </xf>
    <xf numFmtId="0" fontId="4" fillId="7" borderId="12" xfId="0" applyFont="1" applyFill="1" applyBorder="1"/>
    <xf numFmtId="164" fontId="4" fillId="7" borderId="12" xfId="0" applyNumberFormat="1" applyFont="1" applyFill="1" applyBorder="1"/>
    <xf numFmtId="167" fontId="4" fillId="0" borderId="9" xfId="5" applyNumberFormat="1" applyFont="1" applyBorder="1"/>
    <xf numFmtId="167" fontId="4" fillId="0" borderId="4" xfId="5" applyNumberFormat="1" applyFont="1" applyBorder="1"/>
    <xf numFmtId="167" fontId="4" fillId="0" borderId="8" xfId="5" applyNumberFormat="1" applyFont="1" applyBorder="1"/>
    <xf numFmtId="167" fontId="4" fillId="0" borderId="10" xfId="5" applyNumberFormat="1" applyFont="1" applyBorder="1"/>
    <xf numFmtId="167" fontId="7" fillId="2" borderId="9" xfId="5" applyNumberFormat="1" applyFont="1" applyFill="1" applyBorder="1"/>
    <xf numFmtId="167" fontId="7" fillId="0" borderId="4" xfId="5" applyNumberFormat="1" applyFont="1" applyBorder="1"/>
    <xf numFmtId="167" fontId="7" fillId="0" borderId="8" xfId="5" applyNumberFormat="1" applyFont="1" applyBorder="1"/>
    <xf numFmtId="167" fontId="7" fillId="0" borderId="0" xfId="5" applyNumberFormat="1" applyFont="1" applyBorder="1"/>
    <xf numFmtId="167" fontId="7" fillId="0" borderId="3" xfId="5" applyNumberFormat="1" applyFont="1" applyBorder="1"/>
    <xf numFmtId="167" fontId="7" fillId="0" borderId="7" xfId="5" applyNumberFormat="1" applyFont="1" applyBorder="1"/>
    <xf numFmtId="167" fontId="7" fillId="0" borderId="5" xfId="5" applyNumberFormat="1" applyFont="1" applyBorder="1"/>
    <xf numFmtId="167" fontId="7" fillId="0" borderId="6" xfId="5" applyNumberFormat="1" applyFont="1" applyBorder="1"/>
    <xf numFmtId="167" fontId="0" fillId="2" borderId="9" xfId="5" applyNumberFormat="1" applyFont="1" applyFill="1" applyBorder="1"/>
    <xf numFmtId="167" fontId="0" fillId="2" borderId="10" xfId="5" applyNumberFormat="1" applyFont="1" applyFill="1" applyBorder="1"/>
    <xf numFmtId="167" fontId="0" fillId="0" borderId="0" xfId="5" applyNumberFormat="1" applyFont="1" applyBorder="1"/>
    <xf numFmtId="167" fontId="0" fillId="0" borderId="3" xfId="5" applyNumberFormat="1" applyFont="1" applyBorder="1"/>
    <xf numFmtId="167" fontId="0" fillId="2" borderId="3" xfId="5" applyNumberFormat="1" applyFont="1" applyFill="1" applyBorder="1"/>
    <xf numFmtId="167" fontId="0" fillId="0" borderId="0" xfId="5" applyNumberFormat="1" applyFont="1" applyFill="1" applyBorder="1"/>
    <xf numFmtId="167" fontId="0" fillId="0" borderId="3" xfId="5" applyNumberFormat="1" applyFont="1" applyFill="1" applyBorder="1"/>
    <xf numFmtId="167" fontId="0" fillId="0" borderId="5" xfId="5" applyNumberFormat="1" applyFont="1" applyFill="1" applyBorder="1"/>
    <xf numFmtId="167" fontId="0" fillId="0" borderId="6" xfId="5" applyNumberFormat="1" applyFont="1" applyFill="1" applyBorder="1"/>
    <xf numFmtId="167" fontId="0" fillId="0" borderId="3" xfId="0" applyNumberFormat="1" applyBorder="1"/>
    <xf numFmtId="167" fontId="0" fillId="0" borderId="5" xfId="0" applyNumberFormat="1" applyBorder="1"/>
    <xf numFmtId="167" fontId="0" fillId="0" borderId="6" xfId="0" applyNumberFormat="1" applyBorder="1"/>
    <xf numFmtId="3" fontId="0" fillId="7" borderId="11" xfId="0" applyNumberFormat="1" applyFill="1" applyBorder="1"/>
    <xf numFmtId="3" fontId="0" fillId="7" borderId="15" xfId="0" applyNumberFormat="1" applyFill="1" applyBorder="1"/>
    <xf numFmtId="167" fontId="0" fillId="7" borderId="11" xfId="5" applyNumberFormat="1" applyFont="1" applyFill="1" applyBorder="1"/>
    <xf numFmtId="167" fontId="0" fillId="7" borderId="15" xfId="5" applyNumberFormat="1" applyFont="1" applyFill="1" applyBorder="1"/>
    <xf numFmtId="167" fontId="0" fillId="7" borderId="11" xfId="0" applyNumberFormat="1" applyFill="1" applyBorder="1"/>
    <xf numFmtId="167" fontId="0" fillId="7" borderId="15" xfId="0" applyNumberFormat="1" applyFill="1" applyBorder="1"/>
    <xf numFmtId="169" fontId="0" fillId="7" borderId="11" xfId="0" applyNumberFormat="1" applyFill="1" applyBorder="1"/>
    <xf numFmtId="169" fontId="0" fillId="7" borderId="15" xfId="5" applyNumberFormat="1" applyFont="1" applyFill="1" applyBorder="1"/>
    <xf numFmtId="0" fontId="0" fillId="20" borderId="14" xfId="0" applyFill="1" applyBorder="1" applyAlignment="1">
      <alignment horizontal="center" textRotation="90"/>
    </xf>
    <xf numFmtId="0" fontId="0" fillId="20" borderId="11" xfId="0" applyFill="1" applyBorder="1" applyAlignment="1">
      <alignment horizontal="center" textRotation="90"/>
    </xf>
    <xf numFmtId="0" fontId="0" fillId="20" borderId="15" xfId="0" applyFill="1" applyBorder="1" applyAlignment="1">
      <alignment horizontal="center" textRotation="90"/>
    </xf>
    <xf numFmtId="169" fontId="3" fillId="7" borderId="11" xfId="0" applyNumberFormat="1" applyFont="1" applyFill="1" applyBorder="1"/>
    <xf numFmtId="169" fontId="3" fillId="7" borderId="15" xfId="5" applyNumberFormat="1" applyFont="1" applyFill="1" applyBorder="1"/>
    <xf numFmtId="167" fontId="3" fillId="2" borderId="0" xfId="5" applyNumberFormat="1" applyFont="1" applyFill="1" applyBorder="1"/>
    <xf numFmtId="167" fontId="3" fillId="2" borderId="3" xfId="5" applyNumberFormat="1" applyFont="1" applyFill="1" applyBorder="1"/>
    <xf numFmtId="2" fontId="0" fillId="0" borderId="4" xfId="0" applyNumberFormat="1" applyBorder="1"/>
    <xf numFmtId="167" fontId="0" fillId="0" borderId="4" xfId="0" applyNumberFormat="1" applyBorder="1"/>
    <xf numFmtId="167" fontId="0" fillId="0" borderId="8" xfId="0" applyNumberFormat="1" applyBorder="1"/>
    <xf numFmtId="0" fontId="0" fillId="19" borderId="10" xfId="0" applyFill="1" applyBorder="1" applyAlignment="1">
      <alignment vertical="center" wrapText="1"/>
    </xf>
    <xf numFmtId="0" fontId="0" fillId="20" borderId="0" xfId="0" applyFill="1" applyAlignment="1">
      <alignment horizontal="center" textRotation="90"/>
    </xf>
    <xf numFmtId="0" fontId="0" fillId="20" borderId="9" xfId="0" applyFill="1" applyBorder="1" applyAlignment="1">
      <alignment horizontal="center" textRotation="90"/>
    </xf>
    <xf numFmtId="0" fontId="0" fillId="20" borderId="4" xfId="0" applyFill="1" applyBorder="1" applyAlignment="1">
      <alignment horizontal="center" textRotation="90"/>
    </xf>
    <xf numFmtId="0" fontId="0" fillId="20" borderId="8" xfId="0" applyFill="1" applyBorder="1" applyAlignment="1">
      <alignment horizontal="center" textRotation="90"/>
    </xf>
    <xf numFmtId="0" fontId="0" fillId="20" borderId="1" xfId="0" applyFill="1" applyBorder="1" applyAlignment="1">
      <alignment horizontal="left"/>
    </xf>
    <xf numFmtId="0" fontId="0" fillId="20" borderId="13" xfId="0" applyFill="1" applyBorder="1" applyAlignment="1">
      <alignment horizontal="left"/>
    </xf>
    <xf numFmtId="0" fontId="0" fillId="20" borderId="3" xfId="0" applyFill="1" applyBorder="1" applyAlignment="1">
      <alignment horizontal="center" textRotation="90"/>
    </xf>
    <xf numFmtId="0" fontId="0" fillId="20" borderId="2" xfId="0" applyFill="1" applyBorder="1" applyAlignment="1">
      <alignment horizontal="left"/>
    </xf>
    <xf numFmtId="0" fontId="0" fillId="20" borderId="7" xfId="0" applyFill="1" applyBorder="1" applyAlignment="1">
      <alignment horizontal="left"/>
    </xf>
    <xf numFmtId="3" fontId="2" fillId="0" borderId="0" xfId="0" applyNumberFormat="1" applyFont="1"/>
    <xf numFmtId="3" fontId="2" fillId="0" borderId="3" xfId="0" applyNumberFormat="1" applyFont="1" applyBorder="1"/>
    <xf numFmtId="164" fontId="0" fillId="7" borderId="11" xfId="2" applyNumberFormat="1" applyFont="1" applyFill="1" applyBorder="1"/>
    <xf numFmtId="164" fontId="0" fillId="7" borderId="15" xfId="2" applyNumberFormat="1" applyFont="1" applyFill="1" applyBorder="1"/>
    <xf numFmtId="0" fontId="0" fillId="20" borderId="2" xfId="0" applyFill="1" applyBorder="1" applyAlignment="1">
      <alignment horizontal="left" indent="2"/>
    </xf>
    <xf numFmtId="0" fontId="0" fillId="19" borderId="10" xfId="0" applyFill="1" applyBorder="1" applyAlignment="1">
      <alignment horizontal="left" vertical="center" wrapText="1"/>
    </xf>
    <xf numFmtId="0" fontId="0" fillId="20" borderId="1" xfId="0" applyFill="1" applyBorder="1" applyAlignment="1">
      <alignment horizontal="left" indent="2"/>
    </xf>
    <xf numFmtId="0" fontId="2" fillId="20" borderId="13" xfId="0" applyFont="1" applyFill="1" applyBorder="1" applyAlignment="1">
      <alignment horizontal="left"/>
    </xf>
    <xf numFmtId="0" fontId="2" fillId="20" borderId="7" xfId="0" applyFont="1" applyFill="1" applyBorder="1"/>
    <xf numFmtId="0" fontId="0" fillId="19" borderId="12" xfId="0" applyFill="1" applyBorder="1" applyAlignment="1">
      <alignment horizontal="left" vertical="center" wrapText="1"/>
    </xf>
    <xf numFmtId="0" fontId="4" fillId="20" borderId="1" xfId="0" applyFont="1" applyFill="1" applyBorder="1"/>
    <xf numFmtId="0" fontId="2" fillId="20" borderId="13" xfId="0" applyFont="1" applyFill="1" applyBorder="1"/>
    <xf numFmtId="3" fontId="4" fillId="0" borderId="3" xfId="0" applyNumberFormat="1" applyFont="1" applyBorder="1" applyAlignment="1">
      <alignment horizontal="right"/>
    </xf>
    <xf numFmtId="0" fontId="0" fillId="18" borderId="56" xfId="0" applyFill="1" applyBorder="1" applyAlignment="1">
      <alignment horizontal="center" textRotation="90"/>
    </xf>
    <xf numFmtId="0" fontId="0" fillId="18" borderId="57" xfId="0" applyFill="1" applyBorder="1" applyAlignment="1">
      <alignment horizontal="center" textRotation="90"/>
    </xf>
    <xf numFmtId="0" fontId="0" fillId="18" borderId="58" xfId="0" applyFill="1" applyBorder="1" applyAlignment="1">
      <alignment horizontal="center" textRotation="90"/>
    </xf>
    <xf numFmtId="0" fontId="4" fillId="37" borderId="7" xfId="0" applyFont="1" applyFill="1" applyBorder="1"/>
    <xf numFmtId="0" fontId="4" fillId="37" borderId="5" xfId="0" applyFont="1" applyFill="1" applyBorder="1"/>
    <xf numFmtId="0" fontId="4" fillId="18" borderId="56" xfId="0" applyFont="1" applyFill="1" applyBorder="1" applyAlignment="1">
      <alignment horizontal="center" textRotation="90"/>
    </xf>
    <xf numFmtId="0" fontId="4" fillId="18" borderId="57" xfId="0" applyFont="1" applyFill="1" applyBorder="1" applyAlignment="1">
      <alignment horizontal="center" textRotation="90"/>
    </xf>
    <xf numFmtId="0" fontId="30" fillId="5" borderId="0" xfId="0" applyFont="1" applyFill="1" applyAlignment="1">
      <alignment horizontal="center" wrapText="1"/>
    </xf>
    <xf numFmtId="0" fontId="40" fillId="0" borderId="0" xfId="0" applyFont="1" applyAlignment="1">
      <alignment horizontal="left" vertical="center"/>
    </xf>
    <xf numFmtId="164" fontId="6" fillId="0" borderId="9" xfId="0" applyNumberFormat="1" applyFont="1" applyBorder="1" applyAlignment="1">
      <alignment horizontal="right"/>
    </xf>
    <xf numFmtId="164" fontId="6" fillId="0" borderId="4" xfId="0" applyNumberFormat="1" applyFont="1" applyBorder="1" applyAlignment="1">
      <alignment horizontal="right"/>
    </xf>
    <xf numFmtId="164" fontId="6" fillId="0" borderId="8" xfId="0" applyNumberFormat="1" applyFont="1" applyBorder="1" applyAlignment="1">
      <alignment horizontal="right"/>
    </xf>
    <xf numFmtId="0" fontId="6" fillId="37" borderId="14" xfId="0" applyFont="1" applyFill="1" applyBorder="1"/>
    <xf numFmtId="168" fontId="2" fillId="0" borderId="0" xfId="0" applyNumberFormat="1" applyFont="1"/>
    <xf numFmtId="168" fontId="0" fillId="7" borderId="14" xfId="0" applyNumberFormat="1" applyFill="1" applyBorder="1"/>
    <xf numFmtId="168" fontId="0" fillId="7" borderId="11" xfId="0" applyNumberFormat="1" applyFill="1" applyBorder="1"/>
    <xf numFmtId="168" fontId="2" fillId="0" borderId="5" xfId="0" applyNumberFormat="1" applyFont="1" applyBorder="1"/>
    <xf numFmtId="168" fontId="6" fillId="0" borderId="9" xfId="0" applyNumberFormat="1" applyFont="1" applyBorder="1"/>
    <xf numFmtId="168" fontId="6" fillId="0" borderId="8" xfId="0" applyNumberFormat="1" applyFont="1" applyBorder="1"/>
    <xf numFmtId="168" fontId="2" fillId="0" borderId="2" xfId="0" applyNumberFormat="1" applyFont="1" applyBorder="1"/>
    <xf numFmtId="168" fontId="2" fillId="0" borderId="3" xfId="0" applyNumberFormat="1" applyFont="1" applyBorder="1"/>
    <xf numFmtId="168" fontId="0" fillId="7" borderId="15" xfId="0" applyNumberFormat="1" applyFill="1" applyBorder="1"/>
    <xf numFmtId="168" fontId="2" fillId="0" borderId="7" xfId="0" applyNumberFormat="1" applyFont="1" applyBorder="1"/>
    <xf numFmtId="168" fontId="2" fillId="0" borderId="6" xfId="0" applyNumberFormat="1" applyFont="1" applyBorder="1"/>
    <xf numFmtId="168" fontId="7" fillId="0" borderId="0" xfId="0" applyNumberFormat="1" applyFont="1"/>
    <xf numFmtId="164" fontId="0" fillId="38" borderId="0" xfId="0" applyNumberFormat="1" applyFill="1"/>
    <xf numFmtId="168" fontId="6" fillId="38" borderId="2" xfId="0" applyNumberFormat="1" applyFont="1" applyFill="1" applyBorder="1"/>
    <xf numFmtId="168" fontId="6" fillId="38" borderId="0" xfId="0" applyNumberFormat="1" applyFont="1" applyFill="1"/>
    <xf numFmtId="168" fontId="6" fillId="38" borderId="3" xfId="0" applyNumberFormat="1" applyFont="1" applyFill="1" applyBorder="1"/>
    <xf numFmtId="0" fontId="37" fillId="11" borderId="0" xfId="0" applyFont="1" applyFill="1" applyAlignment="1">
      <alignment vertical="center" wrapText="1"/>
    </xf>
    <xf numFmtId="168" fontId="6" fillId="0" borderId="4" xfId="0" applyNumberFormat="1" applyFont="1" applyBorder="1"/>
    <xf numFmtId="168" fontId="6" fillId="38" borderId="4" xfId="0" applyNumberFormat="1" applyFont="1" applyFill="1" applyBorder="1"/>
    <xf numFmtId="168" fontId="6" fillId="38" borderId="8" xfId="0" applyNumberFormat="1" applyFont="1" applyFill="1" applyBorder="1"/>
    <xf numFmtId="164" fontId="4" fillId="0" borderId="1" xfId="0" applyNumberFormat="1" applyFont="1" applyBorder="1"/>
    <xf numFmtId="0" fontId="4" fillId="20" borderId="0" xfId="0" applyFont="1" applyFill="1" applyAlignment="1">
      <alignment horizontal="center" textRotation="90"/>
    </xf>
    <xf numFmtId="3" fontId="4" fillId="7" borderId="11" xfId="0" applyNumberFormat="1" applyFont="1" applyFill="1" applyBorder="1"/>
    <xf numFmtId="0" fontId="4" fillId="20" borderId="2" xfId="0" applyFont="1" applyFill="1" applyBorder="1" applyAlignment="1">
      <alignment horizontal="center" textRotation="90"/>
    </xf>
    <xf numFmtId="3" fontId="4" fillId="7" borderId="14" xfId="0" applyNumberFormat="1" applyFont="1" applyFill="1" applyBorder="1"/>
    <xf numFmtId="3" fontId="45" fillId="0" borderId="2" xfId="0" applyNumberFormat="1" applyFont="1" applyBorder="1"/>
    <xf numFmtId="0" fontId="4" fillId="20" borderId="14" xfId="0" applyFont="1" applyFill="1" applyBorder="1" applyAlignment="1">
      <alignment horizontal="center" textRotation="90"/>
    </xf>
    <xf numFmtId="0" fontId="4" fillId="20" borderId="11" xfId="0" applyFont="1" applyFill="1" applyBorder="1" applyAlignment="1">
      <alignment horizontal="center" textRotation="90"/>
    </xf>
    <xf numFmtId="164" fontId="4" fillId="7" borderId="14" xfId="2" applyNumberFormat="1" applyFont="1" applyFill="1" applyBorder="1"/>
    <xf numFmtId="164" fontId="45" fillId="0" borderId="2" xfId="2" applyNumberFormat="1" applyFont="1" applyBorder="1"/>
    <xf numFmtId="164" fontId="4" fillId="7" borderId="11" xfId="2" applyNumberFormat="1" applyFont="1" applyFill="1" applyBorder="1"/>
    <xf numFmtId="0" fontId="49" fillId="39" borderId="0" xfId="0" applyFont="1" applyFill="1" applyAlignment="1">
      <alignment horizontal="center" vertical="center" wrapText="1"/>
    </xf>
    <xf numFmtId="0" fontId="30" fillId="5" borderId="0" xfId="0" applyFont="1" applyFill="1" applyAlignment="1">
      <alignment horizontal="left" wrapText="1" indent="1"/>
    </xf>
    <xf numFmtId="167" fontId="4" fillId="0" borderId="0" xfId="5" applyNumberFormat="1" applyFont="1" applyBorder="1"/>
    <xf numFmtId="167" fontId="4" fillId="7" borderId="11" xfId="5" applyNumberFormat="1" applyFont="1" applyFill="1" applyBorder="1"/>
    <xf numFmtId="167" fontId="4" fillId="0" borderId="5" xfId="5" applyNumberFormat="1" applyFont="1" applyBorder="1"/>
    <xf numFmtId="167" fontId="4" fillId="0" borderId="2" xfId="5" applyNumberFormat="1" applyFont="1" applyBorder="1"/>
    <xf numFmtId="167" fontId="4" fillId="7" borderId="14" xfId="5" applyNumberFormat="1" applyFont="1" applyFill="1" applyBorder="1"/>
    <xf numFmtId="167" fontId="4" fillId="0" borderId="7" xfId="5" applyNumberFormat="1" applyFont="1" applyBorder="1"/>
    <xf numFmtId="167" fontId="4" fillId="0" borderId="2" xfId="0" applyNumberFormat="1" applyFont="1" applyBorder="1"/>
    <xf numFmtId="167" fontId="4" fillId="7" borderId="14" xfId="0" applyNumberFormat="1" applyFont="1" applyFill="1" applyBorder="1"/>
    <xf numFmtId="167" fontId="4" fillId="0" borderId="7" xfId="0" applyNumberFormat="1" applyFont="1" applyBorder="1"/>
    <xf numFmtId="169" fontId="4" fillId="7" borderId="14" xfId="0" applyNumberFormat="1" applyFont="1" applyFill="1" applyBorder="1"/>
    <xf numFmtId="169" fontId="4" fillId="7" borderId="14" xfId="5" applyNumberFormat="1" applyFont="1" applyFill="1" applyBorder="1"/>
    <xf numFmtId="0" fontId="4" fillId="20" borderId="9" xfId="0" applyFont="1" applyFill="1" applyBorder="1" applyAlignment="1">
      <alignment horizontal="center" textRotation="90"/>
    </xf>
    <xf numFmtId="0" fontId="4" fillId="20" borderId="4" xfId="0" applyFont="1" applyFill="1" applyBorder="1" applyAlignment="1">
      <alignment horizontal="center" textRotation="90"/>
    </xf>
    <xf numFmtId="167" fontId="4" fillId="0" borderId="9" xfId="0" applyNumberFormat="1" applyFont="1" applyBorder="1"/>
    <xf numFmtId="167" fontId="4" fillId="2" borderId="4" xfId="5" applyNumberFormat="1" applyFont="1" applyFill="1" applyBorder="1"/>
    <xf numFmtId="167" fontId="4" fillId="2" borderId="0" xfId="5" applyNumberFormat="1" applyFont="1" applyFill="1" applyBorder="1"/>
    <xf numFmtId="167" fontId="10" fillId="0" borderId="0" xfId="5" applyNumberFormat="1" applyFont="1" applyBorder="1"/>
    <xf numFmtId="167" fontId="10" fillId="0" borderId="0" xfId="5" applyNumberFormat="1" applyFont="1" applyFill="1" applyBorder="1"/>
    <xf numFmtId="167" fontId="4" fillId="0" borderId="0" xfId="5" applyNumberFormat="1" applyFont="1" applyFill="1" applyBorder="1"/>
    <xf numFmtId="167" fontId="4" fillId="2" borderId="5" xfId="5" applyNumberFormat="1" applyFont="1" applyFill="1" applyBorder="1"/>
    <xf numFmtId="167" fontId="10" fillId="0" borderId="5" xfId="5" applyNumberFormat="1" applyFont="1" applyFill="1" applyBorder="1"/>
    <xf numFmtId="167" fontId="10" fillId="0" borderId="9" xfId="5" applyNumberFormat="1" applyFont="1" applyBorder="1"/>
    <xf numFmtId="167" fontId="4" fillId="2" borderId="2" xfId="5" applyNumberFormat="1" applyFont="1" applyFill="1" applyBorder="1"/>
    <xf numFmtId="167" fontId="10" fillId="0" borderId="2" xfId="5" applyNumberFormat="1" applyFont="1" applyFill="1" applyBorder="1"/>
    <xf numFmtId="167" fontId="4" fillId="0" borderId="2" xfId="5" applyNumberFormat="1" applyFont="1" applyFill="1" applyBorder="1"/>
    <xf numFmtId="167" fontId="45" fillId="2" borderId="2" xfId="5" applyNumberFormat="1" applyFont="1" applyFill="1" applyBorder="1"/>
    <xf numFmtId="167" fontId="10" fillId="0" borderId="2" xfId="5" applyNumberFormat="1" applyFont="1" applyBorder="1"/>
    <xf numFmtId="167" fontId="4" fillId="2" borderId="7" xfId="5" applyNumberFormat="1" applyFont="1" applyFill="1" applyBorder="1"/>
    <xf numFmtId="167" fontId="10" fillId="0" borderId="7" xfId="5" applyNumberFormat="1" applyFont="1" applyFill="1" applyBorder="1"/>
    <xf numFmtId="167" fontId="4" fillId="0" borderId="5" xfId="5" applyNumberFormat="1" applyFont="1" applyFill="1" applyBorder="1"/>
    <xf numFmtId="164" fontId="4" fillId="3" borderId="2" xfId="2" applyNumberFormat="1" applyFont="1" applyFill="1" applyBorder="1"/>
    <xf numFmtId="164" fontId="4" fillId="3" borderId="7" xfId="2" applyNumberFormat="1" applyFont="1" applyFill="1" applyBorder="1"/>
    <xf numFmtId="0" fontId="4" fillId="23" borderId="14" xfId="0" applyFont="1" applyFill="1" applyBorder="1" applyAlignment="1">
      <alignment horizontal="center" textRotation="90"/>
    </xf>
    <xf numFmtId="0" fontId="4" fillId="23" borderId="11" xfId="0" applyFont="1" applyFill="1" applyBorder="1" applyAlignment="1">
      <alignment horizontal="center" textRotation="90"/>
    </xf>
    <xf numFmtId="3" fontId="45" fillId="0" borderId="7" xfId="0" applyNumberFormat="1" applyFont="1" applyBorder="1"/>
    <xf numFmtId="164" fontId="45" fillId="0" borderId="7" xfId="2" applyNumberFormat="1" applyFont="1" applyBorder="1"/>
    <xf numFmtId="164" fontId="45" fillId="0" borderId="7" xfId="0" applyNumberFormat="1" applyFont="1" applyBorder="1"/>
    <xf numFmtId="2" fontId="0" fillId="0" borderId="0" xfId="2" applyNumberFormat="1" applyFont="1" applyBorder="1"/>
    <xf numFmtId="0" fontId="0" fillId="0" borderId="0" xfId="0" applyAlignment="1">
      <alignment horizontal="left" vertical="center"/>
    </xf>
    <xf numFmtId="0" fontId="0" fillId="0" borderId="68" xfId="0" applyBorder="1" applyAlignment="1">
      <alignment horizontal="left" vertical="center"/>
    </xf>
    <xf numFmtId="0" fontId="0" fillId="0" borderId="0" xfId="0" applyAlignment="1">
      <alignment horizontal="left" vertical="center" wrapText="1"/>
    </xf>
    <xf numFmtId="0" fontId="0" fillId="0" borderId="82" xfId="0" applyBorder="1" applyAlignment="1">
      <alignment horizontal="left" vertical="top" wrapText="1"/>
    </xf>
    <xf numFmtId="0" fontId="0" fillId="0" borderId="81" xfId="0" applyBorder="1" applyAlignment="1">
      <alignment horizontal="left" vertical="center"/>
    </xf>
    <xf numFmtId="0" fontId="0" fillId="0" borderId="82" xfId="0" applyBorder="1" applyAlignment="1">
      <alignment horizontal="left" vertical="center"/>
    </xf>
    <xf numFmtId="0" fontId="0" fillId="0" borderId="83" xfId="0" applyBorder="1"/>
    <xf numFmtId="0" fontId="0" fillId="0" borderId="87" xfId="0" applyBorder="1"/>
    <xf numFmtId="0" fontId="0" fillId="0" borderId="82" xfId="0" applyBorder="1" applyAlignment="1">
      <alignment vertical="top"/>
    </xf>
    <xf numFmtId="0" fontId="0" fillId="0" borderId="94" xfId="0" applyBorder="1"/>
    <xf numFmtId="0" fontId="0" fillId="0" borderId="95" xfId="0" applyBorder="1"/>
    <xf numFmtId="0" fontId="0" fillId="0" borderId="82" xfId="0" applyBorder="1" applyAlignment="1">
      <alignment vertical="top" wrapText="1"/>
    </xf>
    <xf numFmtId="0" fontId="0" fillId="0" borderId="97" xfId="0" applyBorder="1"/>
    <xf numFmtId="0" fontId="0" fillId="0" borderId="82" xfId="0" applyBorder="1"/>
    <xf numFmtId="0" fontId="0" fillId="0" borderId="94" xfId="0" applyBorder="1" applyAlignment="1">
      <alignment vertical="center"/>
    </xf>
    <xf numFmtId="0" fontId="0" fillId="0" borderId="89" xfId="0" applyBorder="1" applyAlignment="1">
      <alignment horizontal="left" vertical="center"/>
    </xf>
    <xf numFmtId="0" fontId="0" fillId="0" borderId="100" xfId="0" applyBorder="1"/>
    <xf numFmtId="0" fontId="0" fillId="0" borderId="101" xfId="0" applyBorder="1" applyAlignment="1">
      <alignment vertical="center"/>
    </xf>
    <xf numFmtId="0" fontId="0" fillId="0" borderId="86" xfId="0" applyBorder="1" applyAlignment="1">
      <alignment vertical="center"/>
    </xf>
    <xf numFmtId="0" fontId="0" fillId="0" borderId="82" xfId="0" applyBorder="1" applyAlignment="1">
      <alignment vertical="center"/>
    </xf>
    <xf numFmtId="0" fontId="0" fillId="0" borderId="88" xfId="0" applyBorder="1"/>
    <xf numFmtId="0" fontId="0" fillId="0" borderId="92" xfId="0" applyBorder="1"/>
    <xf numFmtId="0" fontId="0" fillId="0" borderId="103" xfId="0" applyBorder="1"/>
    <xf numFmtId="0" fontId="0" fillId="0" borderId="86" xfId="0" applyBorder="1" applyAlignment="1">
      <alignment horizontal="left" vertical="center" wrapText="1"/>
    </xf>
    <xf numFmtId="0" fontId="0" fillId="0" borderId="104" xfId="0" applyBorder="1"/>
    <xf numFmtId="0" fontId="0" fillId="0" borderId="105" xfId="0" applyBorder="1"/>
    <xf numFmtId="0" fontId="0" fillId="0" borderId="89" xfId="0" applyBorder="1"/>
    <xf numFmtId="0" fontId="24" fillId="0" borderId="82" xfId="1" applyFont="1" applyBorder="1"/>
    <xf numFmtId="0" fontId="0" fillId="0" borderId="91" xfId="0" applyBorder="1"/>
    <xf numFmtId="0" fontId="0" fillId="0" borderId="104" xfId="0" applyBorder="1" applyAlignment="1">
      <alignment horizontal="left" vertical="top" wrapText="1"/>
    </xf>
    <xf numFmtId="0" fontId="14" fillId="0" borderId="86" xfId="0" applyFont="1" applyBorder="1" applyAlignment="1">
      <alignment horizontal="left" vertical="top" wrapText="1"/>
    </xf>
    <xf numFmtId="0" fontId="0" fillId="0" borderId="104" xfId="0" applyBorder="1" applyAlignment="1">
      <alignment wrapText="1"/>
    </xf>
    <xf numFmtId="0" fontId="0" fillId="0" borderId="105" xfId="0" applyBorder="1" applyAlignment="1">
      <alignment horizontal="left" vertical="center" wrapText="1"/>
    </xf>
    <xf numFmtId="0" fontId="0" fillId="0" borderId="86" xfId="0" applyBorder="1" applyAlignment="1">
      <alignment horizontal="left" vertical="top" wrapText="1"/>
    </xf>
    <xf numFmtId="0" fontId="0" fillId="0" borderId="107" xfId="0" applyBorder="1" applyAlignment="1">
      <alignment horizontal="left" vertical="center" wrapText="1"/>
    </xf>
    <xf numFmtId="0" fontId="0" fillId="0" borderId="104" xfId="0" applyBorder="1" applyAlignment="1">
      <alignment horizontal="left" vertical="center" wrapText="1"/>
    </xf>
    <xf numFmtId="16" fontId="0" fillId="0" borderId="105" xfId="0" quotePrefix="1" applyNumberFormat="1" applyBorder="1" applyAlignment="1">
      <alignment horizontal="left" vertical="center" wrapText="1"/>
    </xf>
    <xf numFmtId="3" fontId="0" fillId="0" borderId="82" xfId="0" applyNumberFormat="1" applyBorder="1"/>
    <xf numFmtId="0" fontId="0" fillId="0" borderId="88" xfId="0" applyBorder="1" applyAlignment="1">
      <alignment horizontal="left" vertical="center"/>
    </xf>
    <xf numFmtId="0" fontId="0" fillId="0" borderId="102" xfId="0" applyBorder="1"/>
    <xf numFmtId="0" fontId="0" fillId="0" borderId="85" xfId="0" applyBorder="1"/>
    <xf numFmtId="0" fontId="0" fillId="0" borderId="68" xfId="0" applyBorder="1" applyAlignment="1">
      <alignment vertical="center" wrapText="1"/>
    </xf>
    <xf numFmtId="0" fontId="0" fillId="0" borderId="81" xfId="0" applyBorder="1" applyAlignment="1">
      <alignment vertical="center" wrapText="1"/>
    </xf>
    <xf numFmtId="0" fontId="0" fillId="0" borderId="82" xfId="0" applyBorder="1" applyAlignment="1">
      <alignment vertical="center" wrapText="1"/>
    </xf>
    <xf numFmtId="0" fontId="0" fillId="0" borderId="94" xfId="0" applyBorder="1" applyAlignment="1">
      <alignment vertical="top"/>
    </xf>
    <xf numFmtId="0" fontId="0" fillId="0" borderId="97" xfId="0" applyBorder="1" applyAlignment="1">
      <alignment vertical="top"/>
    </xf>
    <xf numFmtId="0" fontId="0" fillId="0" borderId="106" xfId="0" applyBorder="1"/>
    <xf numFmtId="0" fontId="0" fillId="0" borderId="88" xfId="0" applyBorder="1" applyAlignment="1">
      <alignment wrapText="1"/>
    </xf>
    <xf numFmtId="0" fontId="0" fillId="0" borderId="89" xfId="0" applyBorder="1" applyAlignment="1">
      <alignment wrapText="1"/>
    </xf>
    <xf numFmtId="0" fontId="0" fillId="0" borderId="2" xfId="0" applyBorder="1" applyAlignment="1">
      <alignment vertical="center" wrapText="1"/>
    </xf>
    <xf numFmtId="0" fontId="7" fillId="0" borderId="82" xfId="0" applyFont="1" applyBorder="1"/>
    <xf numFmtId="0" fontId="0" fillId="0" borderId="103" xfId="0" applyBorder="1" applyAlignment="1">
      <alignment vertical="center" wrapText="1"/>
    </xf>
    <xf numFmtId="0" fontId="0" fillId="25" borderId="12" xfId="0" applyFill="1" applyBorder="1" applyAlignment="1">
      <alignment horizontal="center" vertical="center" wrapText="1"/>
    </xf>
    <xf numFmtId="0" fontId="0" fillId="10" borderId="12" xfId="0" applyFill="1" applyBorder="1" applyAlignment="1">
      <alignment horizontal="left" vertical="center"/>
    </xf>
    <xf numFmtId="0" fontId="0" fillId="0" borderId="108" xfId="0" applyBorder="1"/>
    <xf numFmtId="168" fontId="0" fillId="0" borderId="12" xfId="0" applyNumberFormat="1" applyBorder="1"/>
    <xf numFmtId="0" fontId="50" fillId="0" borderId="0" xfId="0" applyFont="1"/>
    <xf numFmtId="0" fontId="0" fillId="42" borderId="0" xfId="0" applyFill="1"/>
    <xf numFmtId="0" fontId="0" fillId="0" borderId="85" xfId="0" applyBorder="1" applyAlignment="1">
      <alignment wrapText="1"/>
    </xf>
    <xf numFmtId="0" fontId="10" fillId="0" borderId="94" xfId="0" applyFont="1" applyBorder="1"/>
    <xf numFmtId="0" fontId="0" fillId="0" borderId="96" xfId="0" applyBorder="1" applyAlignment="1">
      <alignment vertical="center" wrapText="1"/>
    </xf>
    <xf numFmtId="0" fontId="14" fillId="0" borderId="97" xfId="0" applyFont="1" applyBorder="1" applyAlignment="1">
      <alignment vertical="top"/>
    </xf>
    <xf numFmtId="0" fontId="14" fillId="0" borderId="0" xfId="0" applyFont="1" applyAlignment="1">
      <alignment horizontal="left" vertical="center" wrapText="1"/>
    </xf>
    <xf numFmtId="0" fontId="14" fillId="0" borderId="0" xfId="0" applyFont="1" applyAlignment="1">
      <alignment vertical="center" wrapText="1"/>
    </xf>
    <xf numFmtId="0" fontId="37" fillId="0" borderId="0" xfId="0" applyFont="1" applyAlignment="1">
      <alignment horizontal="center" vertical="center" wrapText="1"/>
    </xf>
    <xf numFmtId="0" fontId="37" fillId="0" borderId="0" xfId="0" applyFont="1" applyAlignment="1">
      <alignment vertical="center" wrapText="1"/>
    </xf>
    <xf numFmtId="0" fontId="0" fillId="0" borderId="0" xfId="0" applyAlignment="1">
      <alignment horizontal="center" vertical="top"/>
    </xf>
    <xf numFmtId="0" fontId="51" fillId="0" borderId="12" xfId="0" applyFont="1" applyBorder="1" applyAlignment="1">
      <alignment vertical="center"/>
    </xf>
    <xf numFmtId="0" fontId="0" fillId="5" borderId="0" xfId="0" applyFill="1" applyAlignment="1">
      <alignment wrapText="1"/>
    </xf>
    <xf numFmtId="0" fontId="31" fillId="0" borderId="0" xfId="0" applyFont="1" applyAlignment="1">
      <alignment horizontal="left" vertical="top" wrapText="1"/>
    </xf>
    <xf numFmtId="0" fontId="55" fillId="0" borderId="109" xfId="0" applyFont="1" applyBorder="1" applyAlignment="1">
      <alignment vertical="center"/>
    </xf>
    <xf numFmtId="0" fontId="51" fillId="0" borderId="116" xfId="0" applyFont="1" applyBorder="1" applyAlignment="1">
      <alignment vertical="center"/>
    </xf>
    <xf numFmtId="0" fontId="51" fillId="0" borderId="111" xfId="0" applyFont="1" applyBorder="1" applyAlignment="1">
      <alignment vertical="center"/>
    </xf>
    <xf numFmtId="0" fontId="36" fillId="0" borderId="113" xfId="0" applyFont="1" applyBorder="1" applyAlignment="1">
      <alignment vertical="center"/>
    </xf>
    <xf numFmtId="0" fontId="36" fillId="0" borderId="109" xfId="0" applyFont="1" applyBorder="1" applyAlignment="1">
      <alignment vertical="center"/>
    </xf>
    <xf numFmtId="0" fontId="36" fillId="0" borderId="110" xfId="0" applyFont="1" applyBorder="1" applyAlignment="1">
      <alignment vertical="center"/>
    </xf>
    <xf numFmtId="0" fontId="51" fillId="0" borderId="109" xfId="0" applyFont="1" applyBorder="1" applyAlignment="1">
      <alignment horizontal="center" vertical="center" wrapText="1"/>
    </xf>
    <xf numFmtId="0" fontId="36" fillId="0" borderId="117" xfId="0" applyFont="1" applyBorder="1" applyAlignment="1">
      <alignment horizontal="center" vertical="center"/>
    </xf>
    <xf numFmtId="0" fontId="36" fillId="0" borderId="110" xfId="0" applyFont="1" applyBorder="1" applyAlignment="1">
      <alignment horizontal="center" vertical="center"/>
    </xf>
    <xf numFmtId="0" fontId="51" fillId="0" borderId="113" xfId="0" applyFont="1" applyBorder="1" applyAlignment="1">
      <alignment horizontal="left" vertical="center" wrapText="1"/>
    </xf>
    <xf numFmtId="0" fontId="51" fillId="0" borderId="7" xfId="0" applyFont="1" applyBorder="1" applyAlignment="1">
      <alignment vertical="center"/>
    </xf>
    <xf numFmtId="0" fontId="36" fillId="0" borderId="120" xfId="0" applyFont="1" applyBorder="1" applyAlignment="1">
      <alignment vertical="center" wrapText="1"/>
    </xf>
    <xf numFmtId="0" fontId="36" fillId="0" borderId="111" xfId="0" applyFont="1" applyBorder="1" applyAlignment="1">
      <alignment vertical="center" wrapText="1"/>
    </xf>
    <xf numFmtId="0" fontId="36" fillId="0" borderId="112" xfId="0" applyFont="1" applyBorder="1" applyAlignment="1">
      <alignment horizontal="center" vertical="center"/>
    </xf>
    <xf numFmtId="0" fontId="36" fillId="0" borderId="121" xfId="0" applyFont="1" applyBorder="1" applyAlignment="1">
      <alignment horizontal="center" vertical="center"/>
    </xf>
    <xf numFmtId="0" fontId="51" fillId="0" borderId="8" xfId="0" applyFont="1" applyBorder="1" applyAlignment="1">
      <alignment vertical="center" wrapText="1"/>
    </xf>
    <xf numFmtId="0" fontId="16" fillId="13" borderId="12" xfId="0" applyFont="1" applyFill="1" applyBorder="1" applyAlignment="1">
      <alignment horizontal="center" vertical="center" wrapText="1"/>
    </xf>
    <xf numFmtId="0" fontId="31" fillId="0" borderId="0" xfId="0" applyFont="1" applyAlignment="1">
      <alignment horizontal="left" vertical="center" wrapText="1"/>
    </xf>
    <xf numFmtId="3" fontId="0" fillId="0" borderId="4" xfId="2" applyNumberFormat="1" applyFont="1" applyBorder="1"/>
    <xf numFmtId="0" fontId="0" fillId="37" borderId="14" xfId="0" applyFill="1" applyBorder="1" applyAlignment="1">
      <alignment horizontal="center" vertical="center" wrapText="1"/>
    </xf>
    <xf numFmtId="0" fontId="0" fillId="22" borderId="12" xfId="0" applyFill="1" applyBorder="1" applyAlignment="1">
      <alignment horizontal="center" vertical="center" wrapText="1"/>
    </xf>
    <xf numFmtId="0" fontId="51" fillId="0" borderId="119" xfId="0" applyFont="1" applyBorder="1" applyAlignment="1">
      <alignment vertical="center" wrapText="1"/>
    </xf>
    <xf numFmtId="0" fontId="51" fillId="0" borderId="12" xfId="0" applyFont="1" applyBorder="1" applyAlignment="1">
      <alignment vertical="center" wrapText="1"/>
    </xf>
    <xf numFmtId="0" fontId="51" fillId="0" borderId="112" xfId="0" applyFont="1" applyBorder="1" applyAlignment="1">
      <alignment vertical="center" wrapText="1"/>
    </xf>
    <xf numFmtId="0" fontId="51" fillId="0" borderId="111" xfId="0" applyFont="1" applyBorder="1" applyAlignment="1">
      <alignment vertical="center" wrapText="1"/>
    </xf>
    <xf numFmtId="0" fontId="51" fillId="0" borderId="118" xfId="0" applyFont="1" applyBorder="1" applyAlignment="1">
      <alignment vertical="center" wrapText="1"/>
    </xf>
    <xf numFmtId="0" fontId="57" fillId="43" borderId="10" xfId="0" applyFont="1" applyFill="1" applyBorder="1" applyAlignment="1">
      <alignment horizontal="center" vertical="center" wrapText="1"/>
    </xf>
    <xf numFmtId="0" fontId="57" fillId="43" borderId="9" xfId="0" applyFont="1" applyFill="1" applyBorder="1" applyAlignment="1">
      <alignment horizontal="center" vertical="center" wrapText="1"/>
    </xf>
    <xf numFmtId="0" fontId="57" fillId="43" borderId="8" xfId="0" applyFont="1" applyFill="1" applyBorder="1" applyAlignment="1">
      <alignment horizontal="center" vertical="center" wrapText="1"/>
    </xf>
    <xf numFmtId="0" fontId="0" fillId="21" borderId="12" xfId="0" applyFill="1" applyBorder="1"/>
    <xf numFmtId="0" fontId="0" fillId="0" borderId="82" xfId="0" applyBorder="1" applyAlignment="1">
      <alignment wrapText="1"/>
    </xf>
    <xf numFmtId="0" fontId="0" fillId="0" borderId="94" xfId="0" applyBorder="1" applyAlignment="1">
      <alignment vertical="center" wrapText="1"/>
    </xf>
    <xf numFmtId="0" fontId="4" fillId="0" borderId="4" xfId="0" applyFont="1" applyBorder="1"/>
    <xf numFmtId="0" fontId="4" fillId="25" borderId="15" xfId="0" applyFont="1" applyFill="1" applyBorder="1" applyAlignment="1">
      <alignment horizontal="center" textRotation="90"/>
    </xf>
    <xf numFmtId="164" fontId="45" fillId="0" borderId="3" xfId="0" applyNumberFormat="1" applyFont="1" applyBorder="1" applyAlignment="1">
      <alignment horizontal="right"/>
    </xf>
    <xf numFmtId="164" fontId="4" fillId="0" borderId="3" xfId="0" applyNumberFormat="1" applyFont="1" applyBorder="1" applyAlignment="1">
      <alignment horizontal="right"/>
    </xf>
    <xf numFmtId="164" fontId="4" fillId="10" borderId="15" xfId="0" applyNumberFormat="1" applyFont="1" applyFill="1" applyBorder="1"/>
    <xf numFmtId="164" fontId="4" fillId="0" borderId="6" xfId="0" applyNumberFormat="1" applyFont="1" applyBorder="1" applyAlignment="1">
      <alignment horizontal="right"/>
    </xf>
    <xf numFmtId="164" fontId="4" fillId="0" borderId="8" xfId="0" applyNumberFormat="1" applyFont="1" applyBorder="1" applyAlignment="1">
      <alignment horizontal="right"/>
    </xf>
    <xf numFmtId="164" fontId="10" fillId="2" borderId="0" xfId="0" applyNumberFormat="1" applyFont="1" applyFill="1"/>
    <xf numFmtId="164" fontId="10" fillId="2" borderId="3" xfId="0" applyNumberFormat="1" applyFont="1" applyFill="1" applyBorder="1"/>
    <xf numFmtId="164" fontId="45" fillId="0" borderId="3" xfId="0" applyNumberFormat="1" applyFont="1" applyBorder="1"/>
    <xf numFmtId="164" fontId="4" fillId="0" borderId="6" xfId="0" applyNumberFormat="1" applyFont="1" applyBorder="1"/>
    <xf numFmtId="3" fontId="10" fillId="10" borderId="11" xfId="0" applyNumberFormat="1" applyFont="1" applyFill="1" applyBorder="1"/>
    <xf numFmtId="3" fontId="10" fillId="10" borderId="15" xfId="0" applyNumberFormat="1" applyFont="1" applyFill="1" applyBorder="1"/>
    <xf numFmtId="164" fontId="4" fillId="0" borderId="7" xfId="2" applyNumberFormat="1" applyFont="1" applyBorder="1" applyAlignment="1">
      <alignment horizontal="right"/>
    </xf>
    <xf numFmtId="164" fontId="4" fillId="0" borderId="5" xfId="2" applyNumberFormat="1" applyFont="1" applyBorder="1" applyAlignment="1">
      <alignment horizontal="right"/>
    </xf>
    <xf numFmtId="164" fontId="4" fillId="0" borderId="6" xfId="2" applyNumberFormat="1" applyFont="1" applyBorder="1" applyAlignment="1">
      <alignment horizontal="right"/>
    </xf>
    <xf numFmtId="164" fontId="4" fillId="0" borderId="13" xfId="0" applyNumberFormat="1" applyFont="1" applyBorder="1" applyAlignment="1">
      <alignment horizontal="right"/>
    </xf>
    <xf numFmtId="3" fontId="44" fillId="9" borderId="11" xfId="0" applyNumberFormat="1" applyFont="1" applyFill="1" applyBorder="1"/>
    <xf numFmtId="3" fontId="10" fillId="9" borderId="11" xfId="0" applyNumberFormat="1" applyFont="1" applyFill="1" applyBorder="1"/>
    <xf numFmtId="3" fontId="44" fillId="9" borderId="14" xfId="0" applyNumberFormat="1" applyFont="1" applyFill="1" applyBorder="1"/>
    <xf numFmtId="3" fontId="10" fillId="9" borderId="14" xfId="0" applyNumberFormat="1" applyFont="1" applyFill="1" applyBorder="1"/>
    <xf numFmtId="0" fontId="44" fillId="9" borderId="11" xfId="0" applyFont="1" applyFill="1" applyBorder="1"/>
    <xf numFmtId="0" fontId="4" fillId="23" borderId="15" xfId="0" applyFont="1" applyFill="1" applyBorder="1" applyAlignment="1">
      <alignment horizontal="center" textRotation="90"/>
    </xf>
    <xf numFmtId="0" fontId="4" fillId="9" borderId="11" xfId="0" applyFont="1" applyFill="1" applyBorder="1"/>
    <xf numFmtId="0" fontId="4" fillId="9" borderId="15" xfId="0" applyFont="1" applyFill="1" applyBorder="1"/>
    <xf numFmtId="164" fontId="45" fillId="0" borderId="4" xfId="2" applyNumberFormat="1" applyFont="1" applyBorder="1"/>
    <xf numFmtId="164" fontId="45" fillId="0" borderId="8" xfId="2" applyNumberFormat="1" applyFont="1" applyBorder="1"/>
    <xf numFmtId="164" fontId="4" fillId="9" borderId="11" xfId="0" applyNumberFormat="1" applyFont="1" applyFill="1" applyBorder="1"/>
    <xf numFmtId="164" fontId="4" fillId="9" borderId="15" xfId="0" applyNumberFormat="1" applyFont="1" applyFill="1" applyBorder="1"/>
    <xf numFmtId="0" fontId="4" fillId="9" borderId="14" xfId="0" applyFont="1" applyFill="1" applyBorder="1"/>
    <xf numFmtId="164" fontId="45" fillId="0" borderId="9" xfId="2" applyNumberFormat="1" applyFont="1" applyBorder="1"/>
    <xf numFmtId="164" fontId="4" fillId="9" borderId="14" xfId="0" applyNumberFormat="1" applyFont="1" applyFill="1" applyBorder="1"/>
    <xf numFmtId="0" fontId="4" fillId="27" borderId="14" xfId="0" applyFont="1" applyFill="1" applyBorder="1" applyAlignment="1">
      <alignment horizontal="center" textRotation="90"/>
    </xf>
    <xf numFmtId="0" fontId="4" fillId="27" borderId="11" xfId="0" applyFont="1" applyFill="1" applyBorder="1" applyAlignment="1">
      <alignment horizontal="center" textRotation="90"/>
    </xf>
    <xf numFmtId="0" fontId="4" fillId="12" borderId="14" xfId="0" applyFont="1" applyFill="1" applyBorder="1"/>
    <xf numFmtId="0" fontId="4" fillId="12" borderId="11" xfId="0" applyFont="1" applyFill="1" applyBorder="1"/>
    <xf numFmtId="3" fontId="10" fillId="12" borderId="14" xfId="0" applyNumberFormat="1" applyFont="1" applyFill="1" applyBorder="1"/>
    <xf numFmtId="3" fontId="10" fillId="12" borderId="11" xfId="0" applyNumberFormat="1" applyFont="1" applyFill="1" applyBorder="1"/>
    <xf numFmtId="164" fontId="45" fillId="0" borderId="9" xfId="0" applyNumberFormat="1" applyFont="1" applyBorder="1"/>
    <xf numFmtId="164" fontId="45" fillId="0" borderId="4" xfId="0" applyNumberFormat="1" applyFont="1" applyBorder="1"/>
    <xf numFmtId="164" fontId="4" fillId="12" borderId="14" xfId="0" applyNumberFormat="1" applyFont="1" applyFill="1" applyBorder="1"/>
    <xf numFmtId="164" fontId="4" fillId="12" borderId="11" xfId="0" applyNumberFormat="1" applyFont="1" applyFill="1" applyBorder="1"/>
    <xf numFmtId="164" fontId="4" fillId="12" borderId="14" xfId="2" applyNumberFormat="1" applyFont="1" applyFill="1" applyBorder="1"/>
    <xf numFmtId="164" fontId="4" fillId="12" borderId="11" xfId="2" applyNumberFormat="1" applyFont="1" applyFill="1" applyBorder="1"/>
    <xf numFmtId="3" fontId="4" fillId="2" borderId="2" xfId="0" applyNumberFormat="1" applyFont="1" applyFill="1" applyBorder="1" applyAlignment="1">
      <alignment horizontal="right"/>
    </xf>
    <xf numFmtId="3" fontId="4" fillId="2" borderId="0" xfId="0" applyNumberFormat="1" applyFont="1" applyFill="1" applyAlignment="1">
      <alignment horizontal="right"/>
    </xf>
    <xf numFmtId="164" fontId="4" fillId="0" borderId="9" xfId="2" applyNumberFormat="1" applyFont="1" applyBorder="1" applyAlignment="1">
      <alignment horizontal="right"/>
    </xf>
    <xf numFmtId="164" fontId="4" fillId="0" borderId="8" xfId="2" applyNumberFormat="1" applyFont="1" applyBorder="1" applyAlignment="1">
      <alignment horizontal="right"/>
    </xf>
    <xf numFmtId="164" fontId="4" fillId="0" borderId="4" xfId="2" applyNumberFormat="1" applyFont="1" applyBorder="1" applyAlignment="1">
      <alignment horizontal="right"/>
    </xf>
    <xf numFmtId="164" fontId="4" fillId="0" borderId="10" xfId="2" applyNumberFormat="1" applyFont="1" applyBorder="1" applyAlignment="1">
      <alignment horizontal="right"/>
    </xf>
    <xf numFmtId="0" fontId="4" fillId="27" borderId="2" xfId="0" applyFont="1" applyFill="1" applyBorder="1"/>
    <xf numFmtId="164" fontId="4" fillId="0" borderId="1" xfId="2" applyNumberFormat="1" applyFont="1" applyBorder="1" applyAlignment="1">
      <alignment horizontal="right"/>
    </xf>
    <xf numFmtId="0" fontId="4" fillId="0" borderId="8" xfId="0" applyFont="1" applyBorder="1"/>
    <xf numFmtId="0" fontId="4" fillId="0" borderId="3" xfId="0" applyFont="1" applyBorder="1"/>
    <xf numFmtId="0" fontId="4" fillId="13" borderId="11" xfId="0" applyFont="1" applyFill="1" applyBorder="1"/>
    <xf numFmtId="164" fontId="4" fillId="13" borderId="11" xfId="0" applyNumberFormat="1" applyFont="1" applyFill="1" applyBorder="1"/>
    <xf numFmtId="164" fontId="4" fillId="13" borderId="11" xfId="2" applyNumberFormat="1" applyFont="1" applyFill="1" applyBorder="1"/>
    <xf numFmtId="164" fontId="4" fillId="0" borderId="5" xfId="2" applyNumberFormat="1" applyFont="1" applyFill="1" applyBorder="1"/>
    <xf numFmtId="164" fontId="10" fillId="0" borderId="4" xfId="2" applyNumberFormat="1" applyFont="1" applyBorder="1"/>
    <xf numFmtId="164" fontId="10" fillId="0" borderId="0" xfId="2" applyNumberFormat="1" applyFont="1" applyBorder="1"/>
    <xf numFmtId="164" fontId="10" fillId="13" borderId="11" xfId="2" applyNumberFormat="1" applyFont="1" applyFill="1" applyBorder="1"/>
    <xf numFmtId="0" fontId="4" fillId="2" borderId="0" xfId="0" applyFont="1" applyFill="1"/>
    <xf numFmtId="164" fontId="10" fillId="0" borderId="5" xfId="2" applyNumberFormat="1" applyFont="1" applyBorder="1"/>
    <xf numFmtId="164" fontId="4" fillId="5" borderId="2" xfId="2" applyNumberFormat="1" applyFont="1" applyFill="1" applyBorder="1"/>
    <xf numFmtId="164" fontId="0" fillId="5" borderId="0" xfId="2" applyNumberFormat="1" applyFont="1" applyFill="1" applyBorder="1"/>
    <xf numFmtId="164" fontId="4" fillId="5" borderId="0" xfId="2" applyNumberFormat="1" applyFont="1" applyFill="1" applyBorder="1"/>
    <xf numFmtId="164" fontId="45" fillId="5" borderId="2" xfId="2" applyNumberFormat="1" applyFont="1" applyFill="1" applyBorder="1"/>
    <xf numFmtId="0" fontId="5" fillId="41" borderId="65" xfId="0" applyFont="1" applyFill="1" applyBorder="1" applyAlignment="1">
      <alignment vertical="top"/>
    </xf>
    <xf numFmtId="0" fontId="5" fillId="41" borderId="66" xfId="0" applyFont="1" applyFill="1" applyBorder="1" applyAlignment="1">
      <alignment vertical="top"/>
    </xf>
    <xf numFmtId="0" fontId="0" fillId="0" borderId="108" xfId="0" applyBorder="1" applyAlignment="1">
      <alignment horizontal="left" vertical="center" wrapText="1"/>
    </xf>
    <xf numFmtId="0" fontId="0" fillId="0" borderId="92" xfId="0" applyBorder="1" applyAlignment="1">
      <alignment vertical="center" wrapText="1"/>
    </xf>
    <xf numFmtId="0" fontId="0" fillId="0" borderId="107" xfId="0" applyBorder="1" applyAlignment="1">
      <alignment vertical="center" wrapText="1"/>
    </xf>
    <xf numFmtId="0" fontId="2" fillId="0" borderId="0" xfId="0" applyFont="1" applyAlignment="1">
      <alignment wrapText="1"/>
    </xf>
    <xf numFmtId="0" fontId="0" fillId="0" borderId="106" xfId="0" applyBorder="1" applyAlignment="1">
      <alignment vertical="center"/>
    </xf>
    <xf numFmtId="0" fontId="0" fillId="0" borderId="92" xfId="0" applyBorder="1" applyAlignment="1">
      <alignment vertical="center"/>
    </xf>
    <xf numFmtId="0" fontId="0" fillId="0" borderId="88" xfId="0" applyBorder="1" applyAlignment="1">
      <alignment vertical="center" wrapText="1"/>
    </xf>
    <xf numFmtId="0" fontId="54" fillId="41" borderId="0" xfId="0" applyFont="1" applyFill="1" applyAlignment="1">
      <alignment horizontal="center" vertical="center" wrapText="1"/>
    </xf>
    <xf numFmtId="0" fontId="31" fillId="0" borderId="0" xfId="0" applyFont="1" applyAlignment="1">
      <alignment horizontal="center" vertical="center" wrapText="1"/>
    </xf>
    <xf numFmtId="0" fontId="31" fillId="0" borderId="0" xfId="0" applyFont="1" applyAlignment="1">
      <alignment horizontal="left" vertical="center" wrapText="1"/>
    </xf>
    <xf numFmtId="0" fontId="51" fillId="0" borderId="114" xfId="0" applyFont="1" applyBorder="1" applyAlignment="1">
      <alignment horizontal="left" vertical="center" wrapText="1"/>
    </xf>
    <xf numFmtId="0" fontId="51" fillId="0" borderId="115" xfId="0" applyFont="1" applyBorder="1" applyAlignment="1">
      <alignment horizontal="left" vertical="center" wrapText="1"/>
    </xf>
    <xf numFmtId="0" fontId="31" fillId="5" borderId="0" xfId="0" applyFont="1" applyFill="1" applyAlignment="1">
      <alignment horizontal="left" vertical="top" wrapText="1"/>
    </xf>
    <xf numFmtId="0" fontId="32" fillId="0" borderId="96" xfId="0" applyFont="1" applyBorder="1" applyAlignment="1">
      <alignment horizontal="left" vertical="top" wrapText="1"/>
    </xf>
    <xf numFmtId="0" fontId="33" fillId="0" borderId="91" xfId="0" applyFont="1" applyBorder="1" applyAlignment="1">
      <alignment horizontal="left" vertical="top" wrapText="1"/>
    </xf>
    <xf numFmtId="0" fontId="33" fillId="0" borderId="92" xfId="0" applyFont="1" applyBorder="1" applyAlignment="1">
      <alignment horizontal="left" vertical="top" wrapText="1"/>
    </xf>
    <xf numFmtId="0" fontId="29" fillId="35" borderId="14" xfId="0" applyFont="1" applyFill="1" applyBorder="1" applyAlignment="1">
      <alignment horizontal="center" vertical="center" wrapText="1"/>
    </xf>
    <xf numFmtId="0" fontId="0" fillId="35" borderId="11" xfId="0" applyFill="1" applyBorder="1" applyAlignment="1">
      <alignment horizontal="center" vertical="center" wrapText="1"/>
    </xf>
    <xf numFmtId="0" fontId="0" fillId="35" borderId="15" xfId="0" applyFill="1" applyBorder="1" applyAlignment="1">
      <alignment horizontal="center" vertical="center" wrapText="1"/>
    </xf>
    <xf numFmtId="0" fontId="41" fillId="0" borderId="0" xfId="0" applyFont="1" applyAlignment="1">
      <alignment horizontal="left" vertical="center"/>
    </xf>
    <xf numFmtId="0" fontId="40" fillId="0" borderId="0" xfId="0" applyFont="1" applyAlignment="1">
      <alignment horizontal="left" vertical="center"/>
    </xf>
    <xf numFmtId="0" fontId="0" fillId="0" borderId="0" xfId="0" applyAlignment="1">
      <alignment horizontal="center"/>
    </xf>
    <xf numFmtId="0" fontId="30" fillId="40" borderId="59" xfId="0" applyFont="1" applyFill="1" applyBorder="1" applyAlignment="1">
      <alignment horizontal="center" vertical="center" wrapText="1"/>
    </xf>
    <xf numFmtId="0" fontId="30" fillId="40" borderId="60" xfId="0" applyFont="1" applyFill="1" applyBorder="1" applyAlignment="1">
      <alignment horizontal="center" vertical="center" wrapText="1"/>
    </xf>
    <xf numFmtId="0" fontId="30" fillId="40" borderId="61" xfId="0" applyFont="1" applyFill="1" applyBorder="1" applyAlignment="1">
      <alignment horizontal="center" vertical="center" wrapText="1"/>
    </xf>
    <xf numFmtId="0" fontId="49" fillId="41" borderId="0" xfId="0" applyFont="1" applyFill="1" applyAlignment="1">
      <alignment horizontal="left" vertical="center" wrapText="1" indent="61"/>
    </xf>
    <xf numFmtId="0" fontId="17" fillId="37" borderId="37" xfId="0" applyFont="1" applyFill="1" applyBorder="1" applyAlignment="1">
      <alignment horizontal="center"/>
    </xf>
    <xf numFmtId="0" fontId="17" fillId="37" borderId="71" xfId="0" applyFont="1" applyFill="1" applyBorder="1" applyAlignment="1">
      <alignment horizontal="center"/>
    </xf>
    <xf numFmtId="0" fontId="37" fillId="7" borderId="36" xfId="0" applyFont="1" applyFill="1" applyBorder="1" applyAlignment="1">
      <alignment horizontal="center"/>
    </xf>
    <xf numFmtId="0" fontId="37" fillId="7" borderId="72" xfId="0" applyFont="1" applyFill="1" applyBorder="1" applyAlignment="1">
      <alignment horizontal="center"/>
    </xf>
    <xf numFmtId="0" fontId="37" fillId="8" borderId="35" xfId="0" applyFont="1" applyFill="1" applyBorder="1" applyAlignment="1">
      <alignment horizontal="center"/>
    </xf>
    <xf numFmtId="0" fontId="37" fillId="8" borderId="73" xfId="0" applyFont="1" applyFill="1" applyBorder="1" applyAlignment="1">
      <alignment horizontal="center"/>
    </xf>
    <xf numFmtId="0" fontId="37" fillId="9" borderId="38" xfId="0" applyFont="1" applyFill="1" applyBorder="1" applyAlignment="1">
      <alignment horizontal="center"/>
    </xf>
    <xf numFmtId="0" fontId="37" fillId="9" borderId="74" xfId="0" applyFont="1" applyFill="1" applyBorder="1" applyAlignment="1">
      <alignment horizontal="center"/>
    </xf>
    <xf numFmtId="0" fontId="37" fillId="10" borderId="39" xfId="0" applyFont="1" applyFill="1" applyBorder="1" applyAlignment="1">
      <alignment horizontal="center"/>
    </xf>
    <xf numFmtId="0" fontId="37" fillId="10" borderId="75" xfId="0" applyFont="1" applyFill="1" applyBorder="1" applyAlignment="1">
      <alignment horizontal="center"/>
    </xf>
    <xf numFmtId="0" fontId="37" fillId="12" borderId="40" xfId="0" applyFont="1" applyFill="1" applyBorder="1" applyAlignment="1">
      <alignment horizontal="center"/>
    </xf>
    <xf numFmtId="0" fontId="37" fillId="12" borderId="76" xfId="0" applyFont="1" applyFill="1" applyBorder="1" applyAlignment="1">
      <alignment horizontal="center"/>
    </xf>
    <xf numFmtId="0" fontId="37" fillId="13" borderId="20" xfId="0" applyFont="1" applyFill="1" applyBorder="1" applyAlignment="1">
      <alignment horizontal="center"/>
    </xf>
    <xf numFmtId="0" fontId="37" fillId="13" borderId="77" xfId="0" applyFont="1" applyFill="1" applyBorder="1" applyAlignment="1">
      <alignment horizontal="center"/>
    </xf>
    <xf numFmtId="0" fontId="37" fillId="14" borderId="41" xfId="0" applyFont="1" applyFill="1" applyBorder="1" applyAlignment="1">
      <alignment horizontal="center"/>
    </xf>
    <xf numFmtId="0" fontId="37" fillId="14" borderId="78" xfId="0" applyFont="1" applyFill="1" applyBorder="1" applyAlignment="1">
      <alignment horizontal="center"/>
    </xf>
    <xf numFmtId="0" fontId="37" fillId="15" borderId="44" xfId="0" applyFont="1" applyFill="1" applyBorder="1" applyAlignment="1">
      <alignment horizontal="center"/>
    </xf>
    <xf numFmtId="0" fontId="37" fillId="16" borderId="42" xfId="0" applyFont="1" applyFill="1" applyBorder="1" applyAlignment="1">
      <alignment horizontal="center"/>
    </xf>
    <xf numFmtId="0" fontId="37" fillId="16" borderId="79" xfId="0" applyFont="1" applyFill="1" applyBorder="1" applyAlignment="1">
      <alignment horizontal="center"/>
    </xf>
    <xf numFmtId="0" fontId="37" fillId="6" borderId="43" xfId="0" applyFont="1" applyFill="1" applyBorder="1" applyAlignment="1">
      <alignment horizontal="center"/>
    </xf>
    <xf numFmtId="0" fontId="37" fillId="6" borderId="80" xfId="0" applyFont="1" applyFill="1" applyBorder="1" applyAlignment="1">
      <alignment horizontal="center"/>
    </xf>
    <xf numFmtId="0" fontId="0" fillId="37" borderId="12" xfId="0" applyFill="1" applyBorder="1" applyAlignment="1">
      <alignment horizontal="center"/>
    </xf>
    <xf numFmtId="0" fontId="7" fillId="37" borderId="12" xfId="0" applyFont="1" applyFill="1" applyBorder="1" applyAlignment="1">
      <alignment horizontal="center"/>
    </xf>
    <xf numFmtId="0" fontId="0" fillId="17" borderId="12" xfId="0" applyFill="1" applyBorder="1" applyAlignment="1">
      <alignment horizontal="center"/>
    </xf>
    <xf numFmtId="0" fontId="0" fillId="17" borderId="12" xfId="0" applyFill="1" applyBorder="1" applyAlignment="1">
      <alignment horizontal="center" vertical="center"/>
    </xf>
    <xf numFmtId="0" fontId="0" fillId="17" borderId="10" xfId="0" applyFill="1" applyBorder="1" applyAlignment="1">
      <alignment horizontal="center" vertical="center"/>
    </xf>
    <xf numFmtId="0" fontId="0" fillId="37" borderId="10" xfId="0" applyFill="1" applyBorder="1" applyAlignment="1">
      <alignment horizontal="center"/>
    </xf>
    <xf numFmtId="0" fontId="0" fillId="37" borderId="12" xfId="0" applyFill="1" applyBorder="1" applyAlignment="1">
      <alignment horizontal="center" vertical="center" wrapText="1"/>
    </xf>
    <xf numFmtId="0" fontId="0" fillId="0" borderId="84" xfId="0" applyBorder="1" applyAlignment="1">
      <alignment horizontal="left" vertical="center" wrapText="1"/>
    </xf>
    <xf numFmtId="0" fontId="0" fillId="0" borderId="85" xfId="0" applyBorder="1" applyAlignment="1">
      <alignment horizontal="left" vertical="center" wrapText="1"/>
    </xf>
    <xf numFmtId="0" fontId="0" fillId="0" borderId="87" xfId="0" applyBorder="1" applyAlignment="1">
      <alignment horizontal="left" vertical="center" wrapText="1"/>
    </xf>
    <xf numFmtId="0" fontId="0" fillId="0" borderId="68" xfId="0" applyBorder="1" applyAlignment="1">
      <alignment horizontal="left" vertical="center" wrapText="1"/>
    </xf>
    <xf numFmtId="0" fontId="0" fillId="0" borderId="0" xfId="0" applyAlignment="1">
      <alignment horizontal="left" vertical="center" wrapText="1"/>
    </xf>
    <xf numFmtId="0" fontId="0" fillId="0" borderId="88" xfId="0" applyBorder="1" applyAlignment="1">
      <alignment horizontal="left" vertical="center" wrapText="1"/>
    </xf>
    <xf numFmtId="0" fontId="0" fillId="0" borderId="81" xfId="0" applyBorder="1" applyAlignment="1">
      <alignment horizontal="left" vertical="center" wrapText="1"/>
    </xf>
    <xf numFmtId="0" fontId="0" fillId="0" borderId="82" xfId="0" applyBorder="1" applyAlignment="1">
      <alignment horizontal="left" vertical="center" wrapText="1"/>
    </xf>
    <xf numFmtId="0" fontId="0" fillId="0" borderId="89" xfId="0" applyBorder="1" applyAlignment="1">
      <alignment horizontal="left" vertical="center" wrapText="1"/>
    </xf>
    <xf numFmtId="0" fontId="0" fillId="0" borderId="90" xfId="0" applyBorder="1" applyAlignment="1">
      <alignment horizontal="left" vertical="center"/>
    </xf>
    <xf numFmtId="0" fontId="0" fillId="0" borderId="91" xfId="0" applyBorder="1" applyAlignment="1">
      <alignment horizontal="left" vertical="center"/>
    </xf>
    <xf numFmtId="0" fontId="0" fillId="0" borderId="92" xfId="0" applyBorder="1" applyAlignment="1">
      <alignment horizontal="left" vertical="center"/>
    </xf>
    <xf numFmtId="0" fontId="5" fillId="41" borderId="62" xfId="0" applyFont="1" applyFill="1" applyBorder="1" applyAlignment="1">
      <alignment horizontal="left" vertical="center" wrapText="1"/>
    </xf>
    <xf numFmtId="0" fontId="5" fillId="41" borderId="63" xfId="0" applyFont="1" applyFill="1" applyBorder="1" applyAlignment="1">
      <alignment horizontal="left" vertical="center" wrapText="1"/>
    </xf>
    <xf numFmtId="0" fontId="5" fillId="41" borderId="64" xfId="0" applyFont="1" applyFill="1" applyBorder="1" applyAlignment="1">
      <alignment horizontal="left" vertical="center" wrapText="1"/>
    </xf>
    <xf numFmtId="0" fontId="5" fillId="41" borderId="65" xfId="0" applyFont="1" applyFill="1" applyBorder="1" applyAlignment="1">
      <alignment horizontal="left" vertical="center" wrapText="1"/>
    </xf>
    <xf numFmtId="0" fontId="5" fillId="41" borderId="66" xfId="0" applyFont="1" applyFill="1" applyBorder="1" applyAlignment="1">
      <alignment horizontal="left" vertical="center" wrapText="1"/>
    </xf>
    <xf numFmtId="0" fontId="5" fillId="41" borderId="67" xfId="0" applyFont="1" applyFill="1" applyBorder="1" applyAlignment="1">
      <alignment horizontal="left" vertical="center" wrapText="1"/>
    </xf>
    <xf numFmtId="0" fontId="0" fillId="37" borderId="10" xfId="0" applyFill="1" applyBorder="1" applyAlignment="1">
      <alignment horizontal="center" vertical="center" wrapText="1"/>
    </xf>
    <xf numFmtId="0" fontId="0" fillId="37" borderId="12" xfId="0" applyFill="1" applyBorder="1" applyAlignment="1">
      <alignment horizontal="center" vertical="center"/>
    </xf>
    <xf numFmtId="0" fontId="0" fillId="37" borderId="14" xfId="0" applyFill="1" applyBorder="1" applyAlignment="1">
      <alignment horizontal="center"/>
    </xf>
    <xf numFmtId="0" fontId="0" fillId="37" borderId="11" xfId="0" applyFill="1" applyBorder="1" applyAlignment="1">
      <alignment horizontal="center"/>
    </xf>
    <xf numFmtId="0" fontId="0" fillId="37" borderId="15" xfId="0" applyFill="1" applyBorder="1" applyAlignment="1">
      <alignment horizontal="center"/>
    </xf>
    <xf numFmtId="0" fontId="0" fillId="37" borderId="14" xfId="0" applyFill="1" applyBorder="1" applyAlignment="1">
      <alignment horizontal="center" vertical="center" wrapText="1"/>
    </xf>
    <xf numFmtId="0" fontId="0" fillId="37" borderId="11" xfId="0" applyFill="1" applyBorder="1" applyAlignment="1">
      <alignment horizontal="center" vertical="center" wrapText="1"/>
    </xf>
    <xf numFmtId="0" fontId="0" fillId="37" borderId="15" xfId="0" applyFill="1" applyBorder="1" applyAlignment="1">
      <alignment horizontal="center" vertical="center" wrapText="1"/>
    </xf>
    <xf numFmtId="0" fontId="0" fillId="17" borderId="12" xfId="0" applyFill="1" applyBorder="1" applyAlignment="1">
      <alignment horizontal="center" vertical="top" wrapText="1"/>
    </xf>
    <xf numFmtId="0" fontId="0" fillId="17" borderId="9" xfId="0" applyFill="1" applyBorder="1" applyAlignment="1">
      <alignment horizontal="center" vertical="center"/>
    </xf>
    <xf numFmtId="0" fontId="0" fillId="17" borderId="4" xfId="0" applyFill="1" applyBorder="1" applyAlignment="1">
      <alignment horizontal="center" vertical="center"/>
    </xf>
    <xf numFmtId="0" fontId="0" fillId="17" borderId="7" xfId="0" applyFill="1" applyBorder="1" applyAlignment="1">
      <alignment horizontal="center" vertical="center"/>
    </xf>
    <xf numFmtId="0" fontId="0" fillId="17" borderId="5" xfId="0" applyFill="1" applyBorder="1" applyAlignment="1">
      <alignment horizontal="center" vertical="center"/>
    </xf>
    <xf numFmtId="0" fontId="0" fillId="17" borderId="8" xfId="0" applyFill="1" applyBorder="1" applyAlignment="1">
      <alignment horizontal="center" vertical="center"/>
    </xf>
    <xf numFmtId="0" fontId="0" fillId="17" borderId="6" xfId="0" applyFill="1" applyBorder="1" applyAlignment="1">
      <alignment horizontal="center" vertical="center"/>
    </xf>
    <xf numFmtId="0" fontId="0" fillId="0" borderId="93" xfId="0" applyBorder="1" applyAlignment="1">
      <alignment horizontal="left" vertical="center" wrapText="1"/>
    </xf>
    <xf numFmtId="0" fontId="0" fillId="0" borderId="98" xfId="0" applyBorder="1" applyAlignment="1">
      <alignment horizontal="left" vertical="center" wrapText="1"/>
    </xf>
    <xf numFmtId="0" fontId="0" fillId="0" borderId="98" xfId="0" applyBorder="1" applyAlignment="1">
      <alignment horizontal="left" vertical="center"/>
    </xf>
    <xf numFmtId="0" fontId="0" fillId="0" borderId="82" xfId="0" applyBorder="1" applyAlignment="1">
      <alignment horizontal="left" vertical="center"/>
    </xf>
    <xf numFmtId="0" fontId="0" fillId="0" borderId="89" xfId="0" applyBorder="1" applyAlignment="1">
      <alignment horizontal="left" vertical="center"/>
    </xf>
    <xf numFmtId="0" fontId="0" fillId="17" borderId="14" xfId="0" applyFill="1" applyBorder="1" applyAlignment="1">
      <alignment horizontal="center"/>
    </xf>
    <xf numFmtId="0" fontId="0" fillId="17" borderId="11" xfId="0" applyFill="1" applyBorder="1" applyAlignment="1">
      <alignment horizontal="center"/>
    </xf>
    <xf numFmtId="0" fontId="0" fillId="17" borderId="15" xfId="0" applyFill="1" applyBorder="1" applyAlignment="1">
      <alignment horizontal="center"/>
    </xf>
    <xf numFmtId="0" fontId="0" fillId="17" borderId="6" xfId="0" applyFill="1" applyBorder="1" applyAlignment="1">
      <alignment horizontal="center"/>
    </xf>
    <xf numFmtId="0" fontId="0" fillId="17" borderId="13" xfId="0" applyFill="1" applyBorder="1" applyAlignment="1">
      <alignment horizontal="center"/>
    </xf>
    <xf numFmtId="0" fontId="5" fillId="41" borderId="62" xfId="0" applyFont="1" applyFill="1" applyBorder="1" applyAlignment="1">
      <alignment horizontal="center" vertical="center" wrapText="1"/>
    </xf>
    <xf numFmtId="0" fontId="5" fillId="41" borderId="63" xfId="0" applyFont="1" applyFill="1" applyBorder="1" applyAlignment="1">
      <alignment horizontal="center" vertical="center" wrapText="1"/>
    </xf>
    <xf numFmtId="0" fontId="5" fillId="41" borderId="64" xfId="0" applyFont="1" applyFill="1" applyBorder="1" applyAlignment="1">
      <alignment horizontal="center" vertical="center" wrapText="1"/>
    </xf>
    <xf numFmtId="0" fontId="5" fillId="41" borderId="65" xfId="0" applyFont="1" applyFill="1" applyBorder="1" applyAlignment="1">
      <alignment horizontal="center" vertical="center" wrapText="1"/>
    </xf>
    <xf numFmtId="0" fontId="5" fillId="41" borderId="66" xfId="0" applyFont="1" applyFill="1" applyBorder="1" applyAlignment="1">
      <alignment horizontal="center" vertical="center" wrapText="1"/>
    </xf>
    <xf numFmtId="0" fontId="5" fillId="41" borderId="67" xfId="0" applyFont="1" applyFill="1" applyBorder="1" applyAlignment="1">
      <alignment horizontal="center" vertical="center" wrapText="1"/>
    </xf>
    <xf numFmtId="0" fontId="0" fillId="0" borderId="81" xfId="0" applyBorder="1" applyAlignment="1">
      <alignment horizontal="left" vertical="center"/>
    </xf>
    <xf numFmtId="0" fontId="0" fillId="0" borderId="99" xfId="0" applyBorder="1" applyAlignment="1">
      <alignment horizontal="left" vertical="center"/>
    </xf>
    <xf numFmtId="0" fontId="0" fillId="37" borderId="9" xfId="0" applyFill="1" applyBorder="1" applyAlignment="1">
      <alignment horizontal="center" vertical="center" wrapText="1"/>
    </xf>
    <xf numFmtId="0" fontId="0" fillId="37" borderId="4" xfId="0" applyFill="1" applyBorder="1" applyAlignment="1">
      <alignment horizontal="center" vertical="center" wrapText="1"/>
    </xf>
    <xf numFmtId="0" fontId="0" fillId="37" borderId="8" xfId="0" applyFill="1" applyBorder="1" applyAlignment="1">
      <alignment horizontal="center" vertical="center" wrapText="1"/>
    </xf>
    <xf numFmtId="0" fontId="0" fillId="37" borderId="9" xfId="0" applyFill="1" applyBorder="1" applyAlignment="1">
      <alignment horizontal="center"/>
    </xf>
    <xf numFmtId="0" fontId="0" fillId="37" borderId="4" xfId="0" applyFill="1" applyBorder="1" applyAlignment="1">
      <alignment horizontal="center"/>
    </xf>
    <xf numFmtId="0" fontId="0" fillId="37" borderId="8" xfId="0" applyFill="1" applyBorder="1" applyAlignment="1">
      <alignment horizontal="center"/>
    </xf>
    <xf numFmtId="0" fontId="0" fillId="0" borderId="90" xfId="0" applyBorder="1" applyAlignment="1">
      <alignment horizontal="left" vertical="center" wrapText="1"/>
    </xf>
    <xf numFmtId="0" fontId="0" fillId="0" borderId="91" xfId="0" applyBorder="1" applyAlignment="1">
      <alignment horizontal="left" vertical="center" wrapText="1"/>
    </xf>
    <xf numFmtId="0" fontId="0" fillId="0" borderId="92" xfId="0" applyBorder="1" applyAlignment="1">
      <alignment horizontal="left" vertical="center" wrapText="1"/>
    </xf>
    <xf numFmtId="0" fontId="0" fillId="37" borderId="14" xfId="0" applyFill="1" applyBorder="1" applyAlignment="1">
      <alignment horizontal="center" vertical="center"/>
    </xf>
    <xf numFmtId="0" fontId="0" fillId="37" borderId="11" xfId="0" applyFill="1" applyBorder="1" applyAlignment="1">
      <alignment horizontal="center" vertical="center"/>
    </xf>
    <xf numFmtId="0" fontId="0" fillId="37" borderId="15" xfId="0" applyFill="1" applyBorder="1" applyAlignment="1">
      <alignment horizontal="center" vertical="center"/>
    </xf>
    <xf numFmtId="1" fontId="0" fillId="17" borderId="12" xfId="2" applyNumberFormat="1" applyFont="1" applyFill="1" applyBorder="1" applyAlignment="1">
      <alignment horizontal="center"/>
    </xf>
    <xf numFmtId="0" fontId="0" fillId="37" borderId="9" xfId="0" applyFill="1" applyBorder="1" applyAlignment="1">
      <alignment horizontal="center" vertical="center"/>
    </xf>
    <xf numFmtId="0" fontId="0" fillId="37" borderId="4" xfId="0" applyFill="1" applyBorder="1" applyAlignment="1">
      <alignment horizontal="center" vertical="center"/>
    </xf>
    <xf numFmtId="0" fontId="0" fillId="37" borderId="8" xfId="0" applyFill="1" applyBorder="1" applyAlignment="1">
      <alignment horizontal="center" vertical="center"/>
    </xf>
    <xf numFmtId="0" fontId="0" fillId="17" borderId="13" xfId="0" applyFill="1" applyBorder="1" applyAlignment="1">
      <alignment horizontal="center" vertical="center"/>
    </xf>
    <xf numFmtId="0" fontId="0" fillId="7" borderId="12" xfId="0" applyFill="1" applyBorder="1" applyAlignment="1">
      <alignment horizontal="center"/>
    </xf>
    <xf numFmtId="0" fontId="0" fillId="19" borderId="12" xfId="0" applyFill="1" applyBorder="1" applyAlignment="1">
      <alignment horizontal="center" vertical="center"/>
    </xf>
    <xf numFmtId="0" fontId="0" fillId="19" borderId="12" xfId="0" applyFill="1" applyBorder="1" applyAlignment="1">
      <alignment horizontal="center"/>
    </xf>
    <xf numFmtId="0" fontId="0" fillId="7" borderId="12" xfId="0" applyFill="1" applyBorder="1" applyAlignment="1">
      <alignment horizontal="center" vertical="center"/>
    </xf>
    <xf numFmtId="0" fontId="0" fillId="7" borderId="12" xfId="0" applyFill="1" applyBorder="1" applyAlignment="1">
      <alignment horizontal="center" vertical="center" wrapText="1"/>
    </xf>
    <xf numFmtId="0" fontId="0" fillId="7" borderId="14" xfId="0" applyFill="1" applyBorder="1" applyAlignment="1">
      <alignment horizontal="center" vertical="center" wrapText="1"/>
    </xf>
    <xf numFmtId="0" fontId="0" fillId="7" borderId="11" xfId="0" applyFill="1" applyBorder="1" applyAlignment="1">
      <alignment horizontal="center" vertical="center" wrapText="1"/>
    </xf>
    <xf numFmtId="0" fontId="0" fillId="7" borderId="15" xfId="0" applyFill="1" applyBorder="1" applyAlignment="1">
      <alignment horizontal="center" vertical="center" wrapText="1"/>
    </xf>
    <xf numFmtId="0" fontId="0" fillId="7" borderId="12" xfId="0" applyFill="1" applyBorder="1" applyAlignment="1">
      <alignment horizontal="center" wrapText="1"/>
    </xf>
    <xf numFmtId="0" fontId="0" fillId="7" borderId="14" xfId="0" applyFill="1" applyBorder="1" applyAlignment="1">
      <alignment horizontal="center"/>
    </xf>
    <xf numFmtId="0" fontId="0" fillId="7" borderId="11" xfId="0" applyFill="1" applyBorder="1" applyAlignment="1">
      <alignment horizontal="center"/>
    </xf>
    <xf numFmtId="0" fontId="0" fillId="7" borderId="15" xfId="0" applyFill="1" applyBorder="1" applyAlignment="1">
      <alignment horizontal="center"/>
    </xf>
    <xf numFmtId="0" fontId="14" fillId="0" borderId="94" xfId="0" applyFont="1" applyBorder="1" applyAlignment="1">
      <alignment horizontal="left" vertical="center" wrapText="1"/>
    </xf>
    <xf numFmtId="0" fontId="0" fillId="19" borderId="10" xfId="0" applyFill="1" applyBorder="1" applyAlignment="1">
      <alignment horizontal="center"/>
    </xf>
    <xf numFmtId="0" fontId="14" fillId="0" borderId="103" xfId="0" applyFont="1" applyBorder="1" applyAlignment="1">
      <alignment horizontal="left" vertical="center" wrapText="1"/>
    </xf>
    <xf numFmtId="0" fontId="14" fillId="0" borderId="0" xfId="0" applyFont="1" applyAlignment="1">
      <alignment horizontal="left" vertical="center" wrapText="1"/>
    </xf>
    <xf numFmtId="0" fontId="14" fillId="0" borderId="88" xfId="0" applyFont="1" applyBorder="1" applyAlignment="1">
      <alignment horizontal="left" vertical="center" wrapText="1"/>
    </xf>
    <xf numFmtId="0" fontId="14" fillId="0" borderId="97" xfId="0" applyFont="1" applyBorder="1" applyAlignment="1">
      <alignment horizontal="left" vertical="center" wrapText="1"/>
    </xf>
    <xf numFmtId="0" fontId="14" fillId="0" borderId="82" xfId="0" applyFont="1" applyBorder="1" applyAlignment="1">
      <alignment horizontal="left" vertical="center" wrapText="1"/>
    </xf>
    <xf numFmtId="0" fontId="14" fillId="0" borderId="89" xfId="0" applyFont="1" applyBorder="1" applyAlignment="1">
      <alignment horizontal="left" vertical="center" wrapText="1"/>
    </xf>
    <xf numFmtId="0" fontId="0" fillId="19" borderId="9" xfId="0" applyFill="1" applyBorder="1" applyAlignment="1">
      <alignment horizontal="center" vertical="center"/>
    </xf>
    <xf numFmtId="0" fontId="0" fillId="19" borderId="8" xfId="0" applyFill="1" applyBorder="1" applyAlignment="1">
      <alignment horizontal="center" vertical="center"/>
    </xf>
    <xf numFmtId="0" fontId="0" fillId="19" borderId="7" xfId="0" applyFill="1" applyBorder="1" applyAlignment="1">
      <alignment horizontal="center" vertical="center"/>
    </xf>
    <xf numFmtId="0" fontId="0" fillId="19" borderId="6" xfId="0" applyFill="1" applyBorder="1" applyAlignment="1">
      <alignment horizontal="center" vertical="center"/>
    </xf>
    <xf numFmtId="0" fontId="0" fillId="19" borderId="15" xfId="0" applyFill="1" applyBorder="1" applyAlignment="1">
      <alignment horizontal="center"/>
    </xf>
    <xf numFmtId="0" fontId="14" fillId="0" borderId="84" xfId="0" applyFont="1" applyBorder="1" applyAlignment="1">
      <alignment horizontal="left" vertical="center" wrapText="1"/>
    </xf>
    <xf numFmtId="0" fontId="14" fillId="0" borderId="85" xfId="0" applyFont="1" applyBorder="1" applyAlignment="1">
      <alignment horizontal="left" vertical="center" wrapText="1"/>
    </xf>
    <xf numFmtId="0" fontId="14" fillId="0" borderId="87" xfId="0" applyFont="1" applyBorder="1" applyAlignment="1">
      <alignment horizontal="left" vertical="center" wrapText="1"/>
    </xf>
    <xf numFmtId="0" fontId="14" fillId="0" borderId="81" xfId="0" applyFont="1" applyBorder="1" applyAlignment="1">
      <alignment horizontal="left" vertical="center" wrapText="1"/>
    </xf>
    <xf numFmtId="0" fontId="0" fillId="19" borderId="0" xfId="0" applyFill="1" applyAlignment="1">
      <alignment horizontal="center"/>
    </xf>
    <xf numFmtId="0" fontId="0" fillId="19" borderId="3" xfId="0" applyFill="1" applyBorder="1" applyAlignment="1">
      <alignment horizontal="center"/>
    </xf>
    <xf numFmtId="0" fontId="0" fillId="19" borderId="2" xfId="0" applyFill="1" applyBorder="1" applyAlignment="1">
      <alignment horizontal="center"/>
    </xf>
    <xf numFmtId="0" fontId="0" fillId="0" borderId="102" xfId="0" applyBorder="1" applyAlignment="1">
      <alignment horizontal="left" vertical="center" wrapText="1"/>
    </xf>
    <xf numFmtId="0" fontId="0" fillId="0" borderId="103" xfId="0" applyBorder="1" applyAlignment="1">
      <alignment horizontal="left" vertical="center" wrapText="1"/>
    </xf>
    <xf numFmtId="0" fontId="0" fillId="0" borderId="97" xfId="0" applyBorder="1" applyAlignment="1">
      <alignment horizontal="left" vertical="center" wrapText="1"/>
    </xf>
    <xf numFmtId="0" fontId="4" fillId="7" borderId="14" xfId="0" applyFont="1" applyFill="1" applyBorder="1" applyAlignment="1">
      <alignment horizontal="center"/>
    </xf>
    <xf numFmtId="0" fontId="4" fillId="7" borderId="15" xfId="0" applyFont="1" applyFill="1" applyBorder="1" applyAlignment="1">
      <alignment horizontal="center"/>
    </xf>
    <xf numFmtId="0" fontId="0" fillId="19" borderId="10" xfId="0" applyFill="1" applyBorder="1" applyAlignment="1">
      <alignment horizontal="center" vertical="center"/>
    </xf>
    <xf numFmtId="0" fontId="0" fillId="19" borderId="13" xfId="0" applyFill="1" applyBorder="1" applyAlignment="1">
      <alignment horizontal="center" vertical="center"/>
    </xf>
    <xf numFmtId="0" fontId="0" fillId="19" borderId="11" xfId="0" applyFill="1" applyBorder="1" applyAlignment="1">
      <alignment horizontal="center"/>
    </xf>
    <xf numFmtId="0" fontId="0" fillId="19" borderId="14" xfId="0" applyFill="1" applyBorder="1" applyAlignment="1">
      <alignment horizontal="center"/>
    </xf>
    <xf numFmtId="0" fontId="0" fillId="19" borderId="2" xfId="0" applyFill="1" applyBorder="1" applyAlignment="1">
      <alignment horizontal="center" vertical="center"/>
    </xf>
    <xf numFmtId="0" fontId="0" fillId="19" borderId="3" xfId="0" applyFill="1" applyBorder="1" applyAlignment="1">
      <alignment horizontal="center" vertical="center"/>
    </xf>
    <xf numFmtId="0" fontId="0" fillId="7" borderId="5" xfId="0" applyFill="1" applyBorder="1" applyAlignment="1">
      <alignment horizontal="center"/>
    </xf>
    <xf numFmtId="0" fontId="0" fillId="7" borderId="7" xfId="0" applyFill="1" applyBorder="1" applyAlignment="1">
      <alignment horizontal="center"/>
    </xf>
    <xf numFmtId="0" fontId="0" fillId="7" borderId="6" xfId="0" applyFill="1" applyBorder="1" applyAlignment="1">
      <alignment horizontal="center"/>
    </xf>
    <xf numFmtId="0" fontId="0" fillId="7" borderId="9" xfId="0" applyFill="1" applyBorder="1" applyAlignment="1">
      <alignment horizontal="center" vertical="center" wrapText="1"/>
    </xf>
    <xf numFmtId="0" fontId="0" fillId="7" borderId="4" xfId="0" applyFill="1" applyBorder="1" applyAlignment="1">
      <alignment horizontal="center" vertical="center" wrapText="1"/>
    </xf>
    <xf numFmtId="0" fontId="0" fillId="7" borderId="8" xfId="0" applyFill="1" applyBorder="1" applyAlignment="1">
      <alignment horizontal="center" vertical="center" wrapText="1"/>
    </xf>
    <xf numFmtId="0" fontId="5" fillId="41" borderId="0" xfId="0" applyFont="1" applyFill="1" applyAlignment="1">
      <alignment horizontal="left" vertical="center" wrapText="1"/>
    </xf>
    <xf numFmtId="0" fontId="5" fillId="41" borderId="122" xfId="0" applyFont="1" applyFill="1" applyBorder="1" applyAlignment="1">
      <alignment horizontal="left" vertical="center" wrapText="1"/>
    </xf>
    <xf numFmtId="0" fontId="16" fillId="8" borderId="14" xfId="0" applyFont="1" applyFill="1" applyBorder="1" applyAlignment="1">
      <alignment horizontal="center" vertical="center"/>
    </xf>
    <xf numFmtId="0" fontId="7" fillId="22" borderId="12" xfId="0" applyFont="1" applyFill="1" applyBorder="1" applyAlignment="1">
      <alignment horizontal="center"/>
    </xf>
    <xf numFmtId="0" fontId="16" fillId="8" borderId="11" xfId="0" applyFont="1" applyFill="1" applyBorder="1" applyAlignment="1">
      <alignment horizontal="center" vertical="center"/>
    </xf>
    <xf numFmtId="0" fontId="16" fillId="8" borderId="15" xfId="0" applyFont="1" applyFill="1" applyBorder="1" applyAlignment="1">
      <alignment horizontal="center" vertical="center"/>
    </xf>
    <xf numFmtId="0" fontId="7" fillId="22" borderId="9" xfId="0" applyFont="1" applyFill="1" applyBorder="1" applyAlignment="1">
      <alignment horizontal="center" vertical="center" wrapText="1"/>
    </xf>
    <xf numFmtId="0" fontId="7" fillId="22" borderId="7" xfId="0" applyFont="1" applyFill="1" applyBorder="1" applyAlignment="1">
      <alignment horizontal="center" vertical="center" wrapText="1"/>
    </xf>
    <xf numFmtId="0" fontId="16" fillId="8" borderId="14" xfId="0" applyFont="1" applyFill="1" applyBorder="1" applyAlignment="1">
      <alignment horizontal="center" vertical="center" wrapText="1"/>
    </xf>
    <xf numFmtId="0" fontId="16" fillId="8" borderId="12" xfId="0" applyFont="1" applyFill="1" applyBorder="1" applyAlignment="1">
      <alignment horizontal="center" vertical="center"/>
    </xf>
    <xf numFmtId="0" fontId="7" fillId="22" borderId="10" xfId="0" applyFont="1" applyFill="1" applyBorder="1" applyAlignment="1">
      <alignment horizontal="center" vertical="center" wrapText="1"/>
    </xf>
    <xf numFmtId="0" fontId="7" fillId="22" borderId="13" xfId="0" applyFont="1" applyFill="1" applyBorder="1" applyAlignment="1">
      <alignment horizontal="center" vertical="center" wrapText="1"/>
    </xf>
    <xf numFmtId="0" fontId="16" fillId="8" borderId="4" xfId="0" applyFont="1" applyFill="1" applyBorder="1" applyAlignment="1">
      <alignment horizontal="center" vertical="center"/>
    </xf>
    <xf numFmtId="0" fontId="16" fillId="8" borderId="0" xfId="0" applyFont="1" applyFill="1" applyAlignment="1">
      <alignment horizontal="center" vertical="center"/>
    </xf>
    <xf numFmtId="0" fontId="0" fillId="22" borderId="12" xfId="0" applyFill="1" applyBorder="1" applyAlignment="1">
      <alignment horizontal="center" vertical="center"/>
    </xf>
    <xf numFmtId="0" fontId="0" fillId="22" borderId="12" xfId="0" applyFill="1" applyBorder="1" applyAlignment="1">
      <alignment horizontal="center"/>
    </xf>
    <xf numFmtId="0" fontId="16" fillId="8" borderId="12" xfId="0" applyFont="1" applyFill="1" applyBorder="1" applyAlignment="1">
      <alignment horizontal="center"/>
    </xf>
    <xf numFmtId="0" fontId="0" fillId="22" borderId="0" xfId="0" applyFill="1" applyAlignment="1">
      <alignment horizontal="center"/>
    </xf>
    <xf numFmtId="0" fontId="0" fillId="8" borderId="14" xfId="0" applyFill="1" applyBorder="1" applyAlignment="1">
      <alignment horizontal="center"/>
    </xf>
    <xf numFmtId="0" fontId="0" fillId="8" borderId="11" xfId="0" applyFill="1" applyBorder="1" applyAlignment="1">
      <alignment horizontal="center"/>
    </xf>
    <xf numFmtId="0" fontId="0" fillId="8" borderId="15" xfId="0" applyFill="1" applyBorder="1" applyAlignment="1">
      <alignment horizontal="center"/>
    </xf>
    <xf numFmtId="0" fontId="0" fillId="22" borderId="15" xfId="0" applyFill="1" applyBorder="1" applyAlignment="1">
      <alignment horizontal="center"/>
    </xf>
    <xf numFmtId="0" fontId="16" fillId="8" borderId="15" xfId="0" applyFont="1" applyFill="1" applyBorder="1" applyAlignment="1">
      <alignment horizontal="center"/>
    </xf>
    <xf numFmtId="0" fontId="0" fillId="22" borderId="12" xfId="0" applyFill="1" applyBorder="1" applyAlignment="1">
      <alignment horizontal="center" vertical="center" wrapText="1"/>
    </xf>
    <xf numFmtId="0" fontId="0" fillId="22" borderId="2" xfId="0" applyFill="1" applyBorder="1" applyAlignment="1">
      <alignment horizontal="center"/>
    </xf>
    <xf numFmtId="0" fontId="16" fillId="8" borderId="10" xfId="0" applyFont="1" applyFill="1" applyBorder="1" applyAlignment="1">
      <alignment horizontal="center" vertical="center"/>
    </xf>
    <xf numFmtId="0" fontId="16" fillId="8" borderId="1" xfId="0" applyFont="1" applyFill="1" applyBorder="1" applyAlignment="1">
      <alignment horizontal="center" vertical="center"/>
    </xf>
    <xf numFmtId="0" fontId="16" fillId="8" borderId="13" xfId="0" applyFont="1" applyFill="1" applyBorder="1" applyAlignment="1">
      <alignment horizontal="center" vertical="center"/>
    </xf>
    <xf numFmtId="0" fontId="5" fillId="41" borderId="0" xfId="0" applyFont="1" applyFill="1" applyAlignment="1">
      <alignment horizontal="center" vertical="center" wrapText="1"/>
    </xf>
    <xf numFmtId="0" fontId="5" fillId="41" borderId="122" xfId="0" applyFont="1" applyFill="1" applyBorder="1" applyAlignment="1">
      <alignment horizontal="center" vertical="center" wrapText="1"/>
    </xf>
    <xf numFmtId="0" fontId="16" fillId="8" borderId="12" xfId="0" applyFont="1" applyFill="1" applyBorder="1" applyAlignment="1">
      <alignment horizontal="left" vertical="center"/>
    </xf>
    <xf numFmtId="0" fontId="44" fillId="8" borderId="12" xfId="0" applyFont="1" applyFill="1" applyBorder="1" applyAlignment="1">
      <alignment horizontal="center" vertical="center"/>
    </xf>
    <xf numFmtId="0" fontId="0" fillId="22" borderId="10" xfId="0" applyFill="1" applyBorder="1" applyAlignment="1">
      <alignment horizontal="center" vertical="center" wrapText="1"/>
    </xf>
    <xf numFmtId="0" fontId="0" fillId="22" borderId="13" xfId="0" applyFill="1" applyBorder="1" applyAlignment="1">
      <alignment horizontal="center" vertical="center" wrapText="1"/>
    </xf>
    <xf numFmtId="0" fontId="0" fillId="22" borderId="14" xfId="0" applyFill="1" applyBorder="1" applyAlignment="1">
      <alignment horizontal="center"/>
    </xf>
    <xf numFmtId="0" fontId="16" fillId="8" borderId="14" xfId="0" applyFont="1" applyFill="1" applyBorder="1" applyAlignment="1">
      <alignment horizontal="center"/>
    </xf>
    <xf numFmtId="0" fontId="16" fillId="8" borderId="11" xfId="0" applyFont="1" applyFill="1" applyBorder="1" applyAlignment="1">
      <alignment horizontal="center"/>
    </xf>
    <xf numFmtId="0" fontId="0" fillId="22" borderId="9" xfId="0" applyFill="1" applyBorder="1" applyAlignment="1">
      <alignment horizontal="center" vertical="center"/>
    </xf>
    <xf numFmtId="0" fontId="0" fillId="22" borderId="4" xfId="0" applyFill="1" applyBorder="1" applyAlignment="1">
      <alignment horizontal="center" vertical="center"/>
    </xf>
    <xf numFmtId="0" fontId="0" fillId="22" borderId="8" xfId="0" applyFill="1" applyBorder="1" applyAlignment="1">
      <alignment horizontal="center" vertical="center"/>
    </xf>
    <xf numFmtId="0" fontId="0" fillId="22" borderId="7" xfId="0" applyFill="1" applyBorder="1" applyAlignment="1">
      <alignment horizontal="center" vertical="center"/>
    </xf>
    <xf numFmtId="0" fontId="0" fillId="22" borderId="5" xfId="0" applyFill="1" applyBorder="1" applyAlignment="1">
      <alignment horizontal="center" vertical="center"/>
    </xf>
    <xf numFmtId="0" fontId="0" fillId="22" borderId="6" xfId="0" applyFill="1" applyBorder="1" applyAlignment="1">
      <alignment horizontal="center" vertical="center"/>
    </xf>
    <xf numFmtId="0" fontId="16" fillId="8" borderId="10" xfId="0" applyFont="1" applyFill="1" applyBorder="1" applyAlignment="1">
      <alignment horizontal="center" vertical="center" wrapText="1"/>
    </xf>
    <xf numFmtId="0" fontId="16" fillId="8" borderId="1" xfId="0" applyFont="1" applyFill="1" applyBorder="1" applyAlignment="1">
      <alignment horizontal="center" vertical="center" wrapText="1"/>
    </xf>
    <xf numFmtId="0" fontId="16" fillId="8" borderId="13" xfId="0" applyFont="1" applyFill="1" applyBorder="1" applyAlignment="1">
      <alignment horizontal="center" vertical="center" wrapText="1"/>
    </xf>
    <xf numFmtId="0" fontId="44" fillId="8" borderId="10" xfId="0" applyFont="1" applyFill="1" applyBorder="1" applyAlignment="1">
      <alignment horizontal="center" vertical="center" wrapText="1"/>
    </xf>
    <xf numFmtId="0" fontId="44" fillId="8" borderId="1" xfId="0" applyFont="1" applyFill="1" applyBorder="1" applyAlignment="1">
      <alignment horizontal="center" vertical="center" wrapText="1"/>
    </xf>
    <xf numFmtId="0" fontId="44" fillId="8" borderId="13" xfId="0" applyFont="1" applyFill="1" applyBorder="1" applyAlignment="1">
      <alignment horizontal="center" vertical="center" wrapText="1"/>
    </xf>
    <xf numFmtId="0" fontId="16" fillId="8" borderId="5" xfId="0" applyFont="1" applyFill="1" applyBorder="1" applyAlignment="1">
      <alignment horizontal="center" vertical="center"/>
    </xf>
    <xf numFmtId="0" fontId="0" fillId="0" borderId="96" xfId="0" applyBorder="1" applyAlignment="1">
      <alignment horizontal="left" wrapText="1"/>
    </xf>
    <xf numFmtId="0" fontId="0" fillId="0" borderId="92" xfId="0" applyBorder="1" applyAlignment="1">
      <alignment horizontal="left" wrapText="1"/>
    </xf>
    <xf numFmtId="0" fontId="16" fillId="8" borderId="11" xfId="0" applyFont="1" applyFill="1" applyBorder="1" applyAlignment="1">
      <alignment horizontal="center" vertical="center" wrapText="1"/>
    </xf>
    <xf numFmtId="0" fontId="16" fillId="8" borderId="10" xfId="0" applyFont="1" applyFill="1" applyBorder="1" applyAlignment="1">
      <alignment horizontal="center"/>
    </xf>
    <xf numFmtId="0" fontId="21" fillId="0" borderId="96" xfId="0" applyFont="1" applyBorder="1" applyAlignment="1">
      <alignment horizontal="left" vertical="center" wrapText="1"/>
    </xf>
    <xf numFmtId="0" fontId="21" fillId="0" borderId="91" xfId="0" applyFont="1" applyBorder="1" applyAlignment="1">
      <alignment horizontal="left" vertical="center" wrapText="1"/>
    </xf>
    <xf numFmtId="0" fontId="21" fillId="0" borderId="92" xfId="0" applyFont="1" applyBorder="1" applyAlignment="1">
      <alignment horizontal="left" vertical="center" wrapText="1"/>
    </xf>
    <xf numFmtId="0" fontId="16" fillId="8" borderId="15" xfId="0" applyFont="1" applyFill="1" applyBorder="1" applyAlignment="1">
      <alignment horizontal="center" vertical="center" wrapText="1"/>
    </xf>
    <xf numFmtId="0" fontId="16" fillId="8" borderId="9" xfId="0" applyFont="1" applyFill="1" applyBorder="1" applyAlignment="1">
      <alignment horizontal="center"/>
    </xf>
    <xf numFmtId="0" fontId="16" fillId="8" borderId="4" xfId="0" applyFont="1" applyFill="1" applyBorder="1" applyAlignment="1">
      <alignment horizontal="center"/>
    </xf>
    <xf numFmtId="0" fontId="16" fillId="8" borderId="8" xfId="0" applyFont="1" applyFill="1" applyBorder="1" applyAlignment="1">
      <alignment horizontal="center"/>
    </xf>
    <xf numFmtId="0" fontId="0" fillId="22" borderId="11" xfId="0" applyFill="1" applyBorder="1" applyAlignment="1">
      <alignment horizontal="center"/>
    </xf>
    <xf numFmtId="0" fontId="0" fillId="22" borderId="3" xfId="0" applyFill="1" applyBorder="1" applyAlignment="1">
      <alignment horizontal="center"/>
    </xf>
    <xf numFmtId="0" fontId="0" fillId="22" borderId="1" xfId="0" applyFill="1" applyBorder="1" applyAlignment="1">
      <alignment horizontal="center"/>
    </xf>
    <xf numFmtId="0" fontId="0" fillId="22" borderId="13" xfId="0" applyFill="1" applyBorder="1" applyAlignment="1">
      <alignment horizontal="center"/>
    </xf>
    <xf numFmtId="0" fontId="16" fillId="8" borderId="12" xfId="0" applyFont="1" applyFill="1" applyBorder="1" applyAlignment="1">
      <alignment horizontal="center" vertical="center" wrapText="1"/>
    </xf>
    <xf numFmtId="0" fontId="0" fillId="0" borderId="94" xfId="0" applyBorder="1" applyAlignment="1">
      <alignment horizontal="left" vertical="center" wrapText="1"/>
    </xf>
    <xf numFmtId="0" fontId="0" fillId="23" borderId="14" xfId="0" applyFill="1" applyBorder="1" applyAlignment="1">
      <alignment horizontal="center" textRotation="90"/>
    </xf>
    <xf numFmtId="0" fontId="0" fillId="23" borderId="15" xfId="0" applyFill="1" applyBorder="1" applyAlignment="1">
      <alignment horizontal="center" textRotation="90"/>
    </xf>
    <xf numFmtId="166" fontId="0" fillId="23" borderId="14" xfId="0" applyNumberFormat="1" applyFill="1" applyBorder="1" applyAlignment="1">
      <alignment horizontal="center" textRotation="90"/>
    </xf>
    <xf numFmtId="166" fontId="0" fillId="23" borderId="11" xfId="0" applyNumberFormat="1" applyFill="1" applyBorder="1" applyAlignment="1">
      <alignment horizontal="center" textRotation="90"/>
    </xf>
    <xf numFmtId="166" fontId="0" fillId="23" borderId="12" xfId="0" applyNumberFormat="1" applyFill="1" applyBorder="1" applyAlignment="1">
      <alignment horizontal="center" textRotation="90"/>
    </xf>
    <xf numFmtId="0" fontId="16" fillId="9" borderId="14" xfId="0" applyFont="1" applyFill="1" applyBorder="1" applyAlignment="1">
      <alignment horizontal="center" vertical="center"/>
    </xf>
    <xf numFmtId="0" fontId="16" fillId="9" borderId="11" xfId="0" applyFont="1" applyFill="1" applyBorder="1" applyAlignment="1">
      <alignment horizontal="center" vertical="center"/>
    </xf>
    <xf numFmtId="0" fontId="16" fillId="9" borderId="14" xfId="0" applyFont="1" applyFill="1" applyBorder="1" applyAlignment="1">
      <alignment horizontal="center" vertical="center" wrapText="1"/>
    </xf>
    <xf numFmtId="0" fontId="16" fillId="9" borderId="11" xfId="0" applyFont="1" applyFill="1" applyBorder="1" applyAlignment="1">
      <alignment horizontal="center" vertical="center" wrapText="1"/>
    </xf>
    <xf numFmtId="166" fontId="0" fillId="23" borderId="15" xfId="0" applyNumberFormat="1" applyFill="1" applyBorder="1" applyAlignment="1">
      <alignment horizontal="center" textRotation="90"/>
    </xf>
    <xf numFmtId="0" fontId="16" fillId="9" borderId="9" xfId="0" applyFont="1" applyFill="1" applyBorder="1" applyAlignment="1">
      <alignment horizontal="center" vertical="center" wrapText="1"/>
    </xf>
    <xf numFmtId="0" fontId="16" fillId="9" borderId="4" xfId="0" applyFont="1" applyFill="1" applyBorder="1" applyAlignment="1">
      <alignment horizontal="center" vertical="center" wrapText="1"/>
    </xf>
    <xf numFmtId="0" fontId="16" fillId="9" borderId="8" xfId="0" applyFont="1" applyFill="1" applyBorder="1" applyAlignment="1">
      <alignment horizontal="center" vertical="center" wrapText="1"/>
    </xf>
    <xf numFmtId="0" fontId="16" fillId="9" borderId="15" xfId="0" applyFont="1" applyFill="1" applyBorder="1" applyAlignment="1">
      <alignment horizontal="center" vertical="center" wrapText="1"/>
    </xf>
    <xf numFmtId="0" fontId="0" fillId="23" borderId="11" xfId="0" applyFill="1" applyBorder="1" applyAlignment="1">
      <alignment horizontal="center" textRotation="90"/>
    </xf>
    <xf numFmtId="1" fontId="0" fillId="24" borderId="12" xfId="0" applyNumberFormat="1" applyFill="1" applyBorder="1" applyAlignment="1">
      <alignment horizontal="center"/>
    </xf>
    <xf numFmtId="0" fontId="0" fillId="24" borderId="12" xfId="0" applyFill="1" applyBorder="1" applyAlignment="1">
      <alignment horizontal="center"/>
    </xf>
    <xf numFmtId="1" fontId="0" fillId="24" borderId="12" xfId="0" applyNumberFormat="1" applyFill="1" applyBorder="1" applyAlignment="1">
      <alignment horizontal="center" vertical="center"/>
    </xf>
    <xf numFmtId="0" fontId="0" fillId="24" borderId="12" xfId="0" applyFill="1" applyBorder="1" applyAlignment="1">
      <alignment horizontal="center" vertical="center"/>
    </xf>
    <xf numFmtId="0" fontId="16" fillId="9" borderId="12" xfId="0" applyFont="1" applyFill="1" applyBorder="1" applyAlignment="1">
      <alignment horizontal="center" vertical="center" wrapText="1"/>
    </xf>
    <xf numFmtId="0" fontId="0" fillId="24" borderId="14" xfId="0" applyFill="1" applyBorder="1" applyAlignment="1">
      <alignment horizontal="center"/>
    </xf>
    <xf numFmtId="0" fontId="0" fillId="24" borderId="15" xfId="0" applyFill="1" applyBorder="1" applyAlignment="1">
      <alignment horizontal="center"/>
    </xf>
    <xf numFmtId="166" fontId="16" fillId="9" borderId="12" xfId="0" applyNumberFormat="1" applyFont="1" applyFill="1" applyBorder="1" applyAlignment="1">
      <alignment horizontal="center" vertical="center" wrapText="1"/>
    </xf>
    <xf numFmtId="0" fontId="16" fillId="9" borderId="12" xfId="0" applyFont="1" applyFill="1" applyBorder="1" applyAlignment="1">
      <alignment horizontal="center" wrapText="1"/>
    </xf>
    <xf numFmtId="0" fontId="0" fillId="24" borderId="12" xfId="0" applyFill="1" applyBorder="1" applyAlignment="1">
      <alignment horizontal="center" vertical="center" wrapText="1"/>
    </xf>
    <xf numFmtId="0" fontId="0" fillId="24" borderId="10" xfId="0" applyFill="1" applyBorder="1" applyAlignment="1">
      <alignment horizontal="center" vertical="center"/>
    </xf>
    <xf numFmtId="0" fontId="0" fillId="24" borderId="2" xfId="0" applyFill="1" applyBorder="1" applyAlignment="1">
      <alignment horizontal="center"/>
    </xf>
    <xf numFmtId="0" fontId="0" fillId="24" borderId="0" xfId="0" applyFill="1" applyAlignment="1">
      <alignment horizontal="center"/>
    </xf>
    <xf numFmtId="0" fontId="16" fillId="9" borderId="15" xfId="0" applyFont="1" applyFill="1" applyBorder="1" applyAlignment="1">
      <alignment horizontal="center" vertical="center"/>
    </xf>
    <xf numFmtId="0" fontId="16" fillId="9" borderId="9" xfId="0" applyFont="1" applyFill="1" applyBorder="1" applyAlignment="1">
      <alignment horizontal="center" vertical="center"/>
    </xf>
    <xf numFmtId="0" fontId="16" fillId="9" borderId="4" xfId="0" applyFont="1" applyFill="1" applyBorder="1" applyAlignment="1">
      <alignment horizontal="center" vertical="center"/>
    </xf>
    <xf numFmtId="0" fontId="16" fillId="9" borderId="8" xfId="0" applyFont="1" applyFill="1" applyBorder="1" applyAlignment="1">
      <alignment horizontal="center" vertical="center"/>
    </xf>
    <xf numFmtId="0" fontId="16" fillId="9" borderId="12" xfId="0" applyFont="1" applyFill="1" applyBorder="1" applyAlignment="1">
      <alignment horizontal="center" vertical="center"/>
    </xf>
    <xf numFmtId="0" fontId="7" fillId="0" borderId="94" xfId="0" applyFont="1" applyBorder="1" applyAlignment="1">
      <alignment horizontal="left" vertical="center" wrapText="1"/>
    </xf>
    <xf numFmtId="0" fontId="7" fillId="0" borderId="84" xfId="0" applyFont="1" applyBorder="1" applyAlignment="1">
      <alignment horizontal="left" vertical="center" wrapText="1"/>
    </xf>
    <xf numFmtId="0" fontId="7" fillId="0" borderId="85" xfId="0" applyFont="1" applyBorder="1" applyAlignment="1">
      <alignment horizontal="left" vertical="center" wrapText="1"/>
    </xf>
    <xf numFmtId="0" fontId="7" fillId="0" borderId="87" xfId="0" applyFont="1" applyBorder="1" applyAlignment="1">
      <alignment horizontal="left" vertical="center" wrapText="1"/>
    </xf>
    <xf numFmtId="0" fontId="7" fillId="0" borderId="81" xfId="0" applyFont="1" applyBorder="1" applyAlignment="1">
      <alignment horizontal="left" vertical="center" wrapText="1"/>
    </xf>
    <xf numFmtId="0" fontId="7" fillId="0" borderId="82" xfId="0" applyFont="1" applyBorder="1" applyAlignment="1">
      <alignment horizontal="left" vertical="center" wrapText="1"/>
    </xf>
    <xf numFmtId="0" fontId="7" fillId="0" borderId="89" xfId="0" applyFont="1" applyBorder="1" applyAlignment="1">
      <alignment horizontal="left" vertical="center" wrapText="1"/>
    </xf>
    <xf numFmtId="0" fontId="16" fillId="9" borderId="14" xfId="0" applyFont="1" applyFill="1" applyBorder="1" applyAlignment="1">
      <alignment horizontal="center"/>
    </xf>
    <xf numFmtId="0" fontId="16" fillId="9" borderId="11" xfId="0" applyFont="1" applyFill="1" applyBorder="1" applyAlignment="1">
      <alignment horizontal="center"/>
    </xf>
    <xf numFmtId="0" fontId="16" fillId="9" borderId="15" xfId="0" applyFont="1" applyFill="1" applyBorder="1" applyAlignment="1">
      <alignment horizontal="center"/>
    </xf>
    <xf numFmtId="0" fontId="0" fillId="24" borderId="9" xfId="0" applyFill="1" applyBorder="1" applyAlignment="1">
      <alignment horizontal="center" vertical="center"/>
    </xf>
    <xf numFmtId="0" fontId="0" fillId="24" borderId="4" xfId="0" applyFill="1" applyBorder="1" applyAlignment="1">
      <alignment horizontal="center" vertical="center"/>
    </xf>
    <xf numFmtId="0" fontId="0" fillId="24" borderId="8" xfId="0" applyFill="1" applyBorder="1" applyAlignment="1">
      <alignment horizontal="center" vertical="center"/>
    </xf>
    <xf numFmtId="0" fontId="0" fillId="24" borderId="7" xfId="0" applyFill="1" applyBorder="1" applyAlignment="1">
      <alignment horizontal="center" vertical="center"/>
    </xf>
    <xf numFmtId="0" fontId="0" fillId="24" borderId="5" xfId="0" applyFill="1" applyBorder="1" applyAlignment="1">
      <alignment horizontal="center" vertical="center"/>
    </xf>
    <xf numFmtId="0" fontId="0" fillId="24" borderId="6" xfId="0" applyFill="1" applyBorder="1" applyAlignment="1">
      <alignment horizontal="center" vertical="center"/>
    </xf>
    <xf numFmtId="0" fontId="16" fillId="9" borderId="12" xfId="0" applyFont="1" applyFill="1" applyBorder="1" applyAlignment="1">
      <alignment horizontal="center"/>
    </xf>
    <xf numFmtId="0" fontId="16" fillId="9" borderId="9" xfId="0" applyFont="1" applyFill="1" applyBorder="1" applyAlignment="1">
      <alignment horizontal="center"/>
    </xf>
    <xf numFmtId="0" fontId="16" fillId="9" borderId="4" xfId="0" applyFont="1" applyFill="1" applyBorder="1" applyAlignment="1">
      <alignment horizontal="center"/>
    </xf>
    <xf numFmtId="0" fontId="16" fillId="9" borderId="8" xfId="0" applyFont="1" applyFill="1" applyBorder="1" applyAlignment="1">
      <alignment horizontal="center"/>
    </xf>
    <xf numFmtId="0" fontId="0" fillId="24" borderId="13" xfId="0" applyFill="1" applyBorder="1" applyAlignment="1">
      <alignment horizontal="center" vertical="center"/>
    </xf>
    <xf numFmtId="0" fontId="0" fillId="0" borderId="0" xfId="0" applyAlignment="1">
      <alignment horizontal="left" wrapText="1"/>
    </xf>
    <xf numFmtId="0" fontId="5" fillId="41" borderId="59" xfId="0" applyFont="1" applyFill="1" applyBorder="1" applyAlignment="1">
      <alignment horizontal="left" vertical="top" wrapText="1"/>
    </xf>
    <xf numFmtId="0" fontId="5" fillId="41" borderId="60" xfId="0" applyFont="1" applyFill="1" applyBorder="1" applyAlignment="1">
      <alignment horizontal="left" vertical="top" wrapText="1"/>
    </xf>
    <xf numFmtId="0" fontId="5" fillId="41" borderId="61" xfId="0" applyFont="1" applyFill="1" applyBorder="1" applyAlignment="1">
      <alignment horizontal="left" vertical="top" wrapText="1"/>
    </xf>
    <xf numFmtId="0" fontId="0" fillId="0" borderId="96" xfId="0" applyBorder="1" applyAlignment="1">
      <alignment horizontal="left" vertical="center" wrapText="1"/>
    </xf>
    <xf numFmtId="0" fontId="0" fillId="24" borderId="11" xfId="0" applyFill="1" applyBorder="1" applyAlignment="1">
      <alignment horizontal="center"/>
    </xf>
    <xf numFmtId="0" fontId="0" fillId="10" borderId="12" xfId="0" applyFill="1" applyBorder="1" applyAlignment="1">
      <alignment horizontal="center"/>
    </xf>
    <xf numFmtId="0" fontId="0" fillId="10" borderId="15" xfId="0" applyFill="1" applyBorder="1" applyAlignment="1">
      <alignment horizontal="center"/>
    </xf>
    <xf numFmtId="0" fontId="0" fillId="26" borderId="14" xfId="0" applyFill="1" applyBorder="1" applyAlignment="1">
      <alignment horizontal="center"/>
    </xf>
    <xf numFmtId="0" fontId="0" fillId="26" borderId="11" xfId="0" applyFill="1" applyBorder="1" applyAlignment="1">
      <alignment horizontal="center"/>
    </xf>
    <xf numFmtId="0" fontId="0" fillId="26" borderId="15" xfId="0" applyFill="1" applyBorder="1" applyAlignment="1">
      <alignment horizontal="center"/>
    </xf>
    <xf numFmtId="166" fontId="0" fillId="10" borderId="14" xfId="0" applyNumberFormat="1" applyFill="1" applyBorder="1" applyAlignment="1">
      <alignment horizontal="center" wrapText="1"/>
    </xf>
    <xf numFmtId="166" fontId="0" fillId="10" borderId="11" xfId="0" applyNumberFormat="1" applyFill="1" applyBorder="1" applyAlignment="1">
      <alignment horizontal="center" wrapText="1"/>
    </xf>
    <xf numFmtId="166" fontId="0" fillId="10" borderId="15" xfId="0" applyNumberFormat="1" applyFill="1" applyBorder="1" applyAlignment="1">
      <alignment horizontal="center" wrapText="1"/>
    </xf>
    <xf numFmtId="0" fontId="0" fillId="26" borderId="9" xfId="0" applyFill="1" applyBorder="1" applyAlignment="1">
      <alignment horizontal="center" vertical="center"/>
    </xf>
    <xf numFmtId="0" fontId="0" fillId="26" borderId="4" xfId="0" applyFill="1" applyBorder="1" applyAlignment="1">
      <alignment horizontal="center" vertical="center"/>
    </xf>
    <xf numFmtId="0" fontId="0" fillId="26" borderId="8" xfId="0" applyFill="1" applyBorder="1" applyAlignment="1">
      <alignment horizontal="center" vertical="center"/>
    </xf>
    <xf numFmtId="0" fontId="0" fillId="26" borderId="7" xfId="0" applyFill="1" applyBorder="1" applyAlignment="1">
      <alignment horizontal="center" vertical="center"/>
    </xf>
    <xf numFmtId="0" fontId="0" fillId="26" borderId="5" xfId="0" applyFill="1" applyBorder="1" applyAlignment="1">
      <alignment horizontal="center" vertical="center"/>
    </xf>
    <xf numFmtId="0" fontId="0" fillId="26" borderId="6" xfId="0" applyFill="1" applyBorder="1" applyAlignment="1">
      <alignment horizontal="center" vertical="center"/>
    </xf>
    <xf numFmtId="0" fontId="0" fillId="10" borderId="14" xfId="0" applyFill="1" applyBorder="1" applyAlignment="1">
      <alignment horizontal="center"/>
    </xf>
    <xf numFmtId="0" fontId="0" fillId="10" borderId="11" xfId="0" applyFill="1" applyBorder="1" applyAlignment="1">
      <alignment horizontal="center"/>
    </xf>
    <xf numFmtId="0" fontId="0" fillId="26" borderId="2" xfId="0" applyFill="1" applyBorder="1" applyAlignment="1">
      <alignment horizontal="center"/>
    </xf>
    <xf numFmtId="0" fontId="0" fillId="26" borderId="0" xfId="0" applyFill="1" applyAlignment="1">
      <alignment horizontal="center"/>
    </xf>
    <xf numFmtId="0" fontId="0" fillId="26" borderId="3" xfId="0" applyFill="1" applyBorder="1" applyAlignment="1">
      <alignment horizontal="center"/>
    </xf>
    <xf numFmtId="0" fontId="0" fillId="10" borderId="12" xfId="0" applyFill="1" applyBorder="1" applyAlignment="1">
      <alignment horizontal="center" vertical="center" wrapText="1"/>
    </xf>
    <xf numFmtId="0" fontId="0" fillId="26" borderId="12" xfId="0" applyFill="1" applyBorder="1" applyAlignment="1">
      <alignment horizontal="center"/>
    </xf>
    <xf numFmtId="0" fontId="0" fillId="26" borderId="12" xfId="0" applyFill="1" applyBorder="1" applyAlignment="1">
      <alignment horizontal="center" vertical="center"/>
    </xf>
    <xf numFmtId="0" fontId="0" fillId="10" borderId="14" xfId="0" applyFill="1" applyBorder="1" applyAlignment="1">
      <alignment horizontal="center" vertical="center" wrapText="1"/>
    </xf>
    <xf numFmtId="0" fontId="0" fillId="10" borderId="11" xfId="0" applyFill="1" applyBorder="1" applyAlignment="1">
      <alignment horizontal="center" vertical="center"/>
    </xf>
    <xf numFmtId="0" fontId="0" fillId="10" borderId="15" xfId="0" applyFill="1" applyBorder="1" applyAlignment="1">
      <alignment horizontal="center" vertical="center"/>
    </xf>
    <xf numFmtId="0" fontId="0" fillId="10" borderId="10" xfId="0" applyFill="1" applyBorder="1" applyAlignment="1">
      <alignment horizontal="center" vertical="center" wrapText="1"/>
    </xf>
    <xf numFmtId="0" fontId="0" fillId="26" borderId="10" xfId="0" applyFill="1" applyBorder="1" applyAlignment="1">
      <alignment horizontal="center" vertical="center"/>
    </xf>
    <xf numFmtId="0" fontId="0" fillId="26" borderId="13" xfId="0" applyFill="1" applyBorder="1" applyAlignment="1">
      <alignment horizontal="center" vertical="center"/>
    </xf>
    <xf numFmtId="0" fontId="0" fillId="26" borderId="5" xfId="0" applyFill="1" applyBorder="1" applyAlignment="1">
      <alignment horizontal="center"/>
    </xf>
    <xf numFmtId="164" fontId="0" fillId="0" borderId="2" xfId="2" applyNumberFormat="1" applyFont="1" applyBorder="1" applyAlignment="1">
      <alignment horizontal="center"/>
    </xf>
    <xf numFmtId="164" fontId="0" fillId="0" borderId="3" xfId="2" applyNumberFormat="1" applyFont="1" applyBorder="1" applyAlignment="1">
      <alignment horizontal="center"/>
    </xf>
    <xf numFmtId="164" fontId="3" fillId="0" borderId="2" xfId="2" applyNumberFormat="1" applyFont="1" applyBorder="1" applyAlignment="1">
      <alignment horizontal="center"/>
    </xf>
    <xf numFmtId="164" fontId="3" fillId="0" borderId="3" xfId="2" applyNumberFormat="1" applyFont="1" applyBorder="1" applyAlignment="1">
      <alignment horizontal="center"/>
    </xf>
    <xf numFmtId="164" fontId="3" fillId="0" borderId="7" xfId="2" applyNumberFormat="1" applyFont="1" applyBorder="1" applyAlignment="1">
      <alignment horizontal="center"/>
    </xf>
    <xf numFmtId="164" fontId="3" fillId="0" borderId="6" xfId="2" applyNumberFormat="1" applyFont="1" applyBorder="1" applyAlignment="1">
      <alignment horizontal="center"/>
    </xf>
    <xf numFmtId="164" fontId="9" fillId="0" borderId="7" xfId="2" applyNumberFormat="1" applyFont="1" applyBorder="1" applyAlignment="1">
      <alignment horizontal="center"/>
    </xf>
    <xf numFmtId="164" fontId="9" fillId="0" borderId="5" xfId="2" applyNumberFormat="1" applyFont="1" applyBorder="1" applyAlignment="1">
      <alignment horizontal="center"/>
    </xf>
    <xf numFmtId="164" fontId="0" fillId="0" borderId="0" xfId="2" applyNumberFormat="1" applyFont="1" applyBorder="1" applyAlignment="1">
      <alignment horizontal="center"/>
    </xf>
    <xf numFmtId="164" fontId="9" fillId="0" borderId="6" xfId="2" applyNumberFormat="1" applyFont="1" applyBorder="1" applyAlignment="1">
      <alignment horizontal="center"/>
    </xf>
    <xf numFmtId="0" fontId="0" fillId="10" borderId="12" xfId="0" applyFill="1" applyBorder="1" applyAlignment="1">
      <alignment horizontal="center" vertical="center"/>
    </xf>
    <xf numFmtId="3" fontId="9" fillId="0" borderId="3" xfId="0" applyNumberFormat="1" applyFont="1" applyBorder="1" applyAlignment="1">
      <alignment horizontal="right" vertical="center"/>
    </xf>
    <xf numFmtId="166" fontId="0" fillId="10" borderId="12" xfId="0" applyNumberFormat="1" applyFill="1" applyBorder="1" applyAlignment="1">
      <alignment horizontal="center"/>
    </xf>
    <xf numFmtId="3" fontId="0" fillId="0" borderId="0" xfId="2" applyNumberFormat="1" applyFont="1" applyBorder="1" applyAlignment="1">
      <alignment vertical="center"/>
    </xf>
    <xf numFmtId="0" fontId="0" fillId="10" borderId="9" xfId="0" applyFill="1" applyBorder="1" applyAlignment="1">
      <alignment horizontal="center" vertical="center"/>
    </xf>
    <xf numFmtId="0" fontId="0" fillId="10" borderId="4" xfId="0" applyFill="1" applyBorder="1" applyAlignment="1">
      <alignment horizontal="center" vertical="center"/>
    </xf>
    <xf numFmtId="0" fontId="0" fillId="10" borderId="8" xfId="0" applyFill="1" applyBorder="1" applyAlignment="1">
      <alignment horizontal="center" vertical="center"/>
    </xf>
    <xf numFmtId="0" fontId="0" fillId="10" borderId="9" xfId="0" applyFill="1" applyBorder="1" applyAlignment="1">
      <alignment horizontal="center" vertical="center" wrapText="1"/>
    </xf>
    <xf numFmtId="3" fontId="9" fillId="0" borderId="0" xfId="0" applyNumberFormat="1" applyFont="1" applyAlignment="1">
      <alignment vertical="center"/>
    </xf>
    <xf numFmtId="3" fontId="9" fillId="0" borderId="3" xfId="0" applyNumberFormat="1" applyFont="1" applyBorder="1" applyAlignment="1">
      <alignment vertical="center"/>
    </xf>
    <xf numFmtId="3" fontId="0" fillId="0" borderId="2" xfId="2" applyNumberFormat="1" applyFont="1" applyBorder="1" applyAlignment="1">
      <alignment horizontal="right" vertical="center"/>
    </xf>
    <xf numFmtId="3" fontId="9" fillId="0" borderId="0" xfId="0" applyNumberFormat="1" applyFont="1" applyAlignment="1">
      <alignment horizontal="right" vertical="center"/>
    </xf>
    <xf numFmtId="3" fontId="0" fillId="0" borderId="0" xfId="2" applyNumberFormat="1" applyFont="1" applyBorder="1" applyAlignment="1">
      <alignment horizontal="right" vertical="center"/>
    </xf>
    <xf numFmtId="164" fontId="0" fillId="0" borderId="2" xfId="2" applyNumberFormat="1" applyFont="1" applyBorder="1" applyAlignment="1">
      <alignment horizontal="center" vertical="center"/>
    </xf>
    <xf numFmtId="164" fontId="0" fillId="0" borderId="0" xfId="2" applyNumberFormat="1" applyFont="1" applyBorder="1" applyAlignment="1">
      <alignment horizontal="center" vertical="center"/>
    </xf>
    <xf numFmtId="164" fontId="0" fillId="0" borderId="3" xfId="2" applyNumberFormat="1" applyFont="1" applyBorder="1" applyAlignment="1">
      <alignment horizontal="center" vertical="center"/>
    </xf>
    <xf numFmtId="164" fontId="0" fillId="0" borderId="2" xfId="2" applyNumberFormat="1" applyFont="1" applyBorder="1" applyAlignment="1">
      <alignment horizontal="right" vertical="center"/>
    </xf>
    <xf numFmtId="164" fontId="9" fillId="0" borderId="0" xfId="2" applyNumberFormat="1" applyFont="1" applyBorder="1" applyAlignment="1">
      <alignment horizontal="right" vertical="center"/>
    </xf>
    <xf numFmtId="164" fontId="0" fillId="0" borderId="0" xfId="2" applyNumberFormat="1" applyFont="1" applyBorder="1" applyAlignment="1">
      <alignment horizontal="right" vertical="center"/>
    </xf>
    <xf numFmtId="166" fontId="0" fillId="10" borderId="14" xfId="0" applyNumberFormat="1" applyFill="1" applyBorder="1" applyAlignment="1">
      <alignment horizontal="center"/>
    </xf>
    <xf numFmtId="166" fontId="0" fillId="10" borderId="11" xfId="0" applyNumberFormat="1" applyFill="1" applyBorder="1" applyAlignment="1">
      <alignment horizontal="center"/>
    </xf>
    <xf numFmtId="166" fontId="0" fillId="10" borderId="15" xfId="0" applyNumberFormat="1" applyFill="1" applyBorder="1" applyAlignment="1">
      <alignment horizontal="center"/>
    </xf>
    <xf numFmtId="166" fontId="0" fillId="10" borderId="10" xfId="0" applyNumberFormat="1" applyFill="1" applyBorder="1" applyAlignment="1">
      <alignment horizontal="center"/>
    </xf>
    <xf numFmtId="0" fontId="14" fillId="0" borderId="96" xfId="0" applyFont="1" applyBorder="1" applyAlignment="1">
      <alignment horizontal="left" vertical="center" wrapText="1"/>
    </xf>
    <xf numFmtId="0" fontId="14" fillId="0" borderId="91" xfId="0" applyFont="1" applyBorder="1" applyAlignment="1">
      <alignment horizontal="left" vertical="center" wrapText="1"/>
    </xf>
    <xf numFmtId="0" fontId="14" fillId="0" borderId="92" xfId="0" applyFont="1" applyBorder="1" applyAlignment="1">
      <alignment horizontal="left" vertical="center" wrapText="1"/>
    </xf>
    <xf numFmtId="0" fontId="14" fillId="0" borderId="68" xfId="0" applyFont="1" applyBorder="1" applyAlignment="1">
      <alignment horizontal="left" vertical="center" wrapText="1"/>
    </xf>
    <xf numFmtId="3" fontId="0" fillId="0" borderId="2" xfId="2" applyNumberFormat="1" applyFont="1" applyBorder="1" applyAlignment="1">
      <alignment vertical="center"/>
    </xf>
    <xf numFmtId="0" fontId="4" fillId="0" borderId="102" xfId="0" applyFont="1" applyBorder="1" applyAlignment="1">
      <alignment horizontal="left" vertical="center" wrapText="1"/>
    </xf>
    <xf numFmtId="0" fontId="4" fillId="0" borderId="85" xfId="0" applyFont="1" applyBorder="1" applyAlignment="1">
      <alignment horizontal="left" vertical="center" wrapText="1"/>
    </xf>
    <xf numFmtId="0" fontId="4" fillId="0" borderId="87" xfId="0" applyFont="1" applyBorder="1" applyAlignment="1">
      <alignment horizontal="left" vertical="center" wrapText="1"/>
    </xf>
    <xf numFmtId="0" fontId="4" fillId="0" borderId="103" xfId="0" applyFont="1" applyBorder="1" applyAlignment="1">
      <alignment horizontal="left" vertical="center" wrapText="1"/>
    </xf>
    <xf numFmtId="0" fontId="4" fillId="0" borderId="0" xfId="0" applyFont="1" applyAlignment="1">
      <alignment horizontal="left" vertical="center" wrapText="1"/>
    </xf>
    <xf numFmtId="0" fontId="4" fillId="0" borderId="88" xfId="0" applyFont="1" applyBorder="1" applyAlignment="1">
      <alignment horizontal="left" vertical="center" wrapText="1"/>
    </xf>
    <xf numFmtId="0" fontId="4" fillId="0" borderId="97" xfId="0" applyFont="1" applyBorder="1" applyAlignment="1">
      <alignment horizontal="left" vertical="center" wrapText="1"/>
    </xf>
    <xf numFmtId="0" fontId="4" fillId="0" borderId="82" xfId="0" applyFont="1" applyBorder="1" applyAlignment="1">
      <alignment horizontal="left" vertical="center" wrapText="1"/>
    </xf>
    <xf numFmtId="0" fontId="4" fillId="0" borderId="89" xfId="0" applyFont="1" applyBorder="1" applyAlignment="1">
      <alignment horizontal="left" vertical="center" wrapText="1"/>
    </xf>
    <xf numFmtId="0" fontId="0" fillId="10" borderId="11" xfId="0" applyFill="1" applyBorder="1" applyAlignment="1">
      <alignment horizontal="center" vertical="center" wrapText="1"/>
    </xf>
    <xf numFmtId="0" fontId="0" fillId="10" borderId="15" xfId="0" applyFill="1" applyBorder="1" applyAlignment="1">
      <alignment horizontal="center" vertical="center" wrapText="1"/>
    </xf>
    <xf numFmtId="0" fontId="0" fillId="10" borderId="14" xfId="0" applyFill="1" applyBorder="1" applyAlignment="1">
      <alignment horizontal="center" vertical="center"/>
    </xf>
    <xf numFmtId="0" fontId="0" fillId="25" borderId="15" xfId="0" applyFill="1" applyBorder="1" applyAlignment="1">
      <alignment horizontal="center"/>
    </xf>
    <xf numFmtId="0" fontId="0" fillId="25" borderId="12" xfId="0" applyFill="1" applyBorder="1" applyAlignment="1">
      <alignment horizontal="center"/>
    </xf>
    <xf numFmtId="170" fontId="0" fillId="10" borderId="12" xfId="0" applyNumberFormat="1" applyFill="1" applyBorder="1" applyAlignment="1">
      <alignment horizontal="center" vertical="center" wrapText="1"/>
    </xf>
    <xf numFmtId="170" fontId="0" fillId="26" borderId="12" xfId="0" applyNumberFormat="1" applyFill="1" applyBorder="1" applyAlignment="1">
      <alignment horizontal="center" vertical="center"/>
    </xf>
    <xf numFmtId="165" fontId="0" fillId="10" borderId="12" xfId="0" applyNumberFormat="1" applyFill="1" applyBorder="1" applyAlignment="1">
      <alignment horizontal="center" vertical="center"/>
    </xf>
    <xf numFmtId="0" fontId="0" fillId="26" borderId="15" xfId="0" applyFill="1" applyBorder="1" applyAlignment="1">
      <alignment horizontal="center" vertical="center"/>
    </xf>
    <xf numFmtId="0" fontId="0" fillId="10" borderId="12" xfId="0" applyFill="1" applyBorder="1" applyAlignment="1">
      <alignment horizontal="center" wrapText="1"/>
    </xf>
    <xf numFmtId="0" fontId="0" fillId="26" borderId="7" xfId="0" applyFill="1" applyBorder="1" applyAlignment="1">
      <alignment horizontal="center"/>
    </xf>
    <xf numFmtId="0" fontId="0" fillId="26" borderId="6" xfId="0" applyFill="1" applyBorder="1" applyAlignment="1">
      <alignment horizontal="center"/>
    </xf>
    <xf numFmtId="0" fontId="0" fillId="26" borderId="9" xfId="0" applyFill="1" applyBorder="1" applyAlignment="1">
      <alignment horizontal="center" vertical="center" wrapText="1"/>
    </xf>
    <xf numFmtId="0" fontId="0" fillId="26" borderId="8" xfId="0" applyFill="1" applyBorder="1" applyAlignment="1">
      <alignment horizontal="center" vertical="center" wrapText="1"/>
    </xf>
    <xf numFmtId="0" fontId="0" fillId="26" borderId="7" xfId="0" applyFill="1" applyBorder="1" applyAlignment="1">
      <alignment horizontal="center" vertical="center" wrapText="1"/>
    </xf>
    <xf numFmtId="0" fontId="0" fillId="26" borderId="6" xfId="0" applyFill="1" applyBorder="1" applyAlignment="1">
      <alignment horizontal="center" vertical="center" wrapText="1"/>
    </xf>
    <xf numFmtId="0" fontId="5" fillId="41" borderId="69" xfId="0" applyFont="1" applyFill="1" applyBorder="1" applyAlignment="1">
      <alignment horizontal="left" vertical="center" wrapText="1"/>
    </xf>
    <xf numFmtId="0" fontId="5" fillId="41" borderId="70" xfId="0" applyFont="1" applyFill="1" applyBorder="1" applyAlignment="1">
      <alignment horizontal="left" vertical="center" wrapText="1"/>
    </xf>
    <xf numFmtId="0" fontId="0" fillId="0" borderId="68" xfId="0" applyBorder="1" applyAlignment="1">
      <alignment horizontal="left" vertical="top" wrapText="1"/>
    </xf>
    <xf numFmtId="0" fontId="0" fillId="0" borderId="0" xfId="0" applyAlignment="1">
      <alignment horizontal="left" vertical="top"/>
    </xf>
    <xf numFmtId="0" fontId="0" fillId="0" borderId="88" xfId="0" applyBorder="1" applyAlignment="1">
      <alignment horizontal="left" vertical="top"/>
    </xf>
    <xf numFmtId="0" fontId="0" fillId="0" borderId="68" xfId="0" applyBorder="1" applyAlignment="1">
      <alignment horizontal="left" vertical="top"/>
    </xf>
    <xf numFmtId="0" fontId="0" fillId="0" borderId="94" xfId="0" applyBorder="1" applyAlignment="1">
      <alignment horizontal="left" vertical="top" wrapText="1"/>
    </xf>
    <xf numFmtId="0" fontId="0" fillId="12" borderId="12" xfId="0" applyFill="1" applyBorder="1" applyAlignment="1">
      <alignment horizontal="center"/>
    </xf>
    <xf numFmtId="0" fontId="0" fillId="12" borderId="14" xfId="0" applyFill="1" applyBorder="1" applyAlignment="1">
      <alignment horizontal="center" vertical="center" wrapText="1"/>
    </xf>
    <xf numFmtId="0" fontId="0" fillId="12" borderId="11" xfId="0" applyFill="1" applyBorder="1" applyAlignment="1">
      <alignment horizontal="center" vertical="center" wrapText="1"/>
    </xf>
    <xf numFmtId="0" fontId="0" fillId="12" borderId="15" xfId="0" applyFill="1" applyBorder="1" applyAlignment="1">
      <alignment horizontal="center" vertical="center" wrapText="1"/>
    </xf>
    <xf numFmtId="0" fontId="0" fillId="28" borderId="12" xfId="0" applyFill="1" applyBorder="1" applyAlignment="1">
      <alignment horizontal="center"/>
    </xf>
    <xf numFmtId="0" fontId="0" fillId="28" borderId="12" xfId="0" applyFill="1" applyBorder="1" applyAlignment="1">
      <alignment horizontal="center" vertical="center"/>
    </xf>
    <xf numFmtId="0" fontId="0" fillId="12" borderId="14" xfId="0" applyFill="1" applyBorder="1" applyAlignment="1">
      <alignment horizontal="center" vertical="center"/>
    </xf>
    <xf numFmtId="0" fontId="0" fillId="12" borderId="11" xfId="0" applyFill="1" applyBorder="1" applyAlignment="1">
      <alignment horizontal="center" vertical="center"/>
    </xf>
    <xf numFmtId="0" fontId="0" fillId="12" borderId="15" xfId="0" applyFill="1" applyBorder="1" applyAlignment="1">
      <alignment horizontal="center" vertical="center"/>
    </xf>
    <xf numFmtId="0" fontId="0" fillId="12" borderId="14" xfId="0" applyFill="1" applyBorder="1" applyAlignment="1">
      <alignment horizontal="center"/>
    </xf>
    <xf numFmtId="0" fontId="0" fillId="12" borderId="11" xfId="0" applyFill="1" applyBorder="1" applyAlignment="1">
      <alignment horizontal="center"/>
    </xf>
    <xf numFmtId="0" fontId="0" fillId="12" borderId="15" xfId="0" applyFill="1" applyBorder="1" applyAlignment="1">
      <alignment horizontal="center"/>
    </xf>
    <xf numFmtId="0" fontId="0" fillId="28" borderId="4" xfId="0" applyFill="1" applyBorder="1" applyAlignment="1">
      <alignment horizontal="center" vertical="center"/>
    </xf>
    <xf numFmtId="0" fontId="0" fillId="28" borderId="8" xfId="0" applyFill="1" applyBorder="1" applyAlignment="1">
      <alignment horizontal="center" vertical="center"/>
    </xf>
    <xf numFmtId="0" fontId="0" fillId="28" borderId="5" xfId="0" applyFill="1" applyBorder="1" applyAlignment="1">
      <alignment horizontal="center" vertical="center"/>
    </xf>
    <xf numFmtId="0" fontId="0" fillId="28" borderId="6" xfId="0" applyFill="1" applyBorder="1" applyAlignment="1">
      <alignment horizontal="center" vertical="center"/>
    </xf>
    <xf numFmtId="0" fontId="0" fillId="28" borderId="9" xfId="0" applyFill="1" applyBorder="1" applyAlignment="1">
      <alignment horizontal="center" vertical="center"/>
    </xf>
    <xf numFmtId="0" fontId="0" fillId="28" borderId="7" xfId="0" applyFill="1" applyBorder="1" applyAlignment="1">
      <alignment horizontal="center" vertical="center"/>
    </xf>
    <xf numFmtId="0" fontId="0" fillId="28" borderId="0" xfId="0" applyFill="1" applyAlignment="1">
      <alignment horizontal="center"/>
    </xf>
    <xf numFmtId="0" fontId="0" fillId="28" borderId="2" xfId="0" applyFill="1" applyBorder="1" applyAlignment="1">
      <alignment horizontal="center"/>
    </xf>
    <xf numFmtId="0" fontId="0" fillId="28" borderId="3" xfId="0" applyFill="1" applyBorder="1" applyAlignment="1">
      <alignment horizontal="center"/>
    </xf>
    <xf numFmtId="0" fontId="0" fillId="28" borderId="14" xfId="0" applyFill="1" applyBorder="1" applyAlignment="1">
      <alignment horizontal="center"/>
    </xf>
    <xf numFmtId="0" fontId="0" fillId="28" borderId="15" xfId="0" applyFill="1" applyBorder="1" applyAlignment="1">
      <alignment horizontal="center"/>
    </xf>
    <xf numFmtId="0" fontId="0" fillId="12" borderId="9" xfId="0" applyFill="1" applyBorder="1" applyAlignment="1">
      <alignment horizontal="center" vertical="center"/>
    </xf>
    <xf numFmtId="0" fontId="0" fillId="12" borderId="4" xfId="0" applyFill="1" applyBorder="1" applyAlignment="1">
      <alignment horizontal="center" vertical="center"/>
    </xf>
    <xf numFmtId="0" fontId="0" fillId="12" borderId="8" xfId="0" applyFill="1" applyBorder="1" applyAlignment="1">
      <alignment horizontal="center" vertical="center"/>
    </xf>
    <xf numFmtId="0" fontId="0" fillId="12" borderId="12" xfId="0" applyFill="1" applyBorder="1" applyAlignment="1">
      <alignment horizontal="center" vertical="center"/>
    </xf>
    <xf numFmtId="0" fontId="0" fillId="12" borderId="10" xfId="0" applyFill="1" applyBorder="1" applyAlignment="1">
      <alignment horizontal="center" vertical="center" wrapText="1"/>
    </xf>
    <xf numFmtId="0" fontId="0" fillId="28" borderId="8" xfId="0" applyFill="1" applyBorder="1" applyAlignment="1">
      <alignment horizontal="center"/>
    </xf>
    <xf numFmtId="0" fontId="0" fillId="28" borderId="10" xfId="0" applyFill="1" applyBorder="1" applyAlignment="1">
      <alignment horizontal="center"/>
    </xf>
    <xf numFmtId="0" fontId="0" fillId="12" borderId="12" xfId="0" applyFill="1" applyBorder="1" applyAlignment="1">
      <alignment horizontal="center" vertical="center" wrapText="1"/>
    </xf>
    <xf numFmtId="0" fontId="0" fillId="12" borderId="9" xfId="0" applyFill="1" applyBorder="1" applyAlignment="1">
      <alignment horizontal="center" vertical="center" wrapText="1"/>
    </xf>
    <xf numFmtId="0" fontId="0" fillId="12" borderId="4" xfId="0" applyFill="1" applyBorder="1" applyAlignment="1">
      <alignment horizontal="center" vertical="center" wrapText="1"/>
    </xf>
    <xf numFmtId="0" fontId="0" fillId="12" borderId="8" xfId="0" applyFill="1" applyBorder="1" applyAlignment="1">
      <alignment horizontal="center" vertical="center" wrapText="1"/>
    </xf>
    <xf numFmtId="3" fontId="0" fillId="12" borderId="12" xfId="0" applyNumberFormat="1" applyFill="1" applyBorder="1" applyAlignment="1">
      <alignment horizontal="center"/>
    </xf>
    <xf numFmtId="0" fontId="0" fillId="0" borderId="88" xfId="0" applyBorder="1" applyAlignment="1">
      <alignment horizontal="left" wrapText="1"/>
    </xf>
    <xf numFmtId="0" fontId="0" fillId="0" borderId="82" xfId="0" applyBorder="1" applyAlignment="1">
      <alignment horizontal="left" wrapText="1"/>
    </xf>
    <xf numFmtId="0" fontId="0" fillId="0" borderId="89" xfId="0" applyBorder="1" applyAlignment="1">
      <alignment horizontal="left" wrapText="1"/>
    </xf>
    <xf numFmtId="0" fontId="16" fillId="13" borderId="9" xfId="0" applyFont="1" applyFill="1" applyBorder="1" applyAlignment="1">
      <alignment horizontal="center" vertical="center"/>
    </xf>
    <xf numFmtId="0" fontId="16" fillId="13" borderId="4" xfId="0" applyFont="1" applyFill="1" applyBorder="1" applyAlignment="1">
      <alignment horizontal="center" vertical="center"/>
    </xf>
    <xf numFmtId="0" fontId="16" fillId="13" borderId="8" xfId="0" applyFont="1" applyFill="1" applyBorder="1" applyAlignment="1">
      <alignment horizontal="center" vertical="center"/>
    </xf>
    <xf numFmtId="0" fontId="16" fillId="13" borderId="12" xfId="0" applyFont="1" applyFill="1" applyBorder="1" applyAlignment="1">
      <alignment horizontal="center"/>
    </xf>
    <xf numFmtId="0" fontId="0" fillId="30" borderId="12" xfId="0" applyFill="1" applyBorder="1" applyAlignment="1">
      <alignment horizontal="center"/>
    </xf>
    <xf numFmtId="0" fontId="0" fillId="30" borderId="12" xfId="0" applyFill="1" applyBorder="1" applyAlignment="1">
      <alignment horizontal="center" vertical="center"/>
    </xf>
    <xf numFmtId="0" fontId="16" fillId="13" borderId="12" xfId="0" applyFont="1" applyFill="1" applyBorder="1" applyAlignment="1">
      <alignment horizontal="center" vertical="center"/>
    </xf>
    <xf numFmtId="0" fontId="0" fillId="30" borderId="15" xfId="0" applyFill="1" applyBorder="1" applyAlignment="1">
      <alignment horizontal="center"/>
    </xf>
    <xf numFmtId="0" fontId="16" fillId="13" borderId="10" xfId="0" applyFont="1" applyFill="1" applyBorder="1" applyAlignment="1">
      <alignment horizontal="center" vertical="center" wrapText="1"/>
    </xf>
    <xf numFmtId="0" fontId="16" fillId="13" borderId="12" xfId="0" applyFont="1" applyFill="1" applyBorder="1" applyAlignment="1">
      <alignment horizontal="center" vertical="center" wrapText="1"/>
    </xf>
    <xf numFmtId="0" fontId="0" fillId="0" borderId="96" xfId="0" applyBorder="1" applyAlignment="1">
      <alignment horizontal="left" vertical="center"/>
    </xf>
    <xf numFmtId="0" fontId="16" fillId="13" borderId="15" xfId="0" applyFont="1" applyFill="1" applyBorder="1" applyAlignment="1">
      <alignment horizontal="center"/>
    </xf>
    <xf numFmtId="0" fontId="16" fillId="13" borderId="14" xfId="0" applyFont="1" applyFill="1" applyBorder="1" applyAlignment="1">
      <alignment horizontal="center" vertical="center" wrapText="1"/>
    </xf>
    <xf numFmtId="0" fontId="16" fillId="13" borderId="11" xfId="0" applyFont="1" applyFill="1" applyBorder="1" applyAlignment="1">
      <alignment horizontal="center" vertical="center"/>
    </xf>
    <xf numFmtId="0" fontId="16" fillId="13" borderId="15" xfId="0" applyFont="1" applyFill="1" applyBorder="1" applyAlignment="1">
      <alignment horizontal="center" vertical="center"/>
    </xf>
    <xf numFmtId="0" fontId="0" fillId="30" borderId="2" xfId="0" applyFill="1" applyBorder="1" applyAlignment="1">
      <alignment horizontal="center" vertical="center"/>
    </xf>
    <xf numFmtId="0" fontId="0" fillId="30" borderId="1" xfId="0" applyFill="1" applyBorder="1" applyAlignment="1">
      <alignment horizontal="center" vertical="center"/>
    </xf>
    <xf numFmtId="0" fontId="0" fillId="0" borderId="0" xfId="0"/>
    <xf numFmtId="0" fontId="0" fillId="0" borderId="96" xfId="0" applyBorder="1" applyAlignment="1">
      <alignment vertical="center" wrapText="1"/>
    </xf>
    <xf numFmtId="0" fontId="0" fillId="0" borderId="91" xfId="0" applyBorder="1" applyAlignment="1">
      <alignment vertical="center" wrapText="1"/>
    </xf>
    <xf numFmtId="0" fontId="0" fillId="0" borderId="92" xfId="0" applyBorder="1" applyAlignment="1">
      <alignment vertical="center" wrapText="1"/>
    </xf>
    <xf numFmtId="0" fontId="7" fillId="30" borderId="15" xfId="0" applyFont="1" applyFill="1" applyBorder="1" applyAlignment="1">
      <alignment horizontal="center"/>
    </xf>
    <xf numFmtId="0" fontId="7" fillId="30" borderId="12" xfId="0" applyFont="1" applyFill="1" applyBorder="1" applyAlignment="1">
      <alignment horizontal="center"/>
    </xf>
    <xf numFmtId="0" fontId="7" fillId="30" borderId="12" xfId="0" applyFont="1" applyFill="1" applyBorder="1" applyAlignment="1">
      <alignment horizontal="center" vertical="center"/>
    </xf>
    <xf numFmtId="0" fontId="16" fillId="13" borderId="9" xfId="0" applyFont="1" applyFill="1" applyBorder="1" applyAlignment="1">
      <alignment horizontal="center" vertical="center" wrapText="1"/>
    </xf>
    <xf numFmtId="0" fontId="16" fillId="13" borderId="8" xfId="0" applyFont="1" applyFill="1" applyBorder="1" applyAlignment="1">
      <alignment horizontal="center" vertical="center" wrapText="1"/>
    </xf>
    <xf numFmtId="0" fontId="0" fillId="0" borderId="96" xfId="0" applyBorder="1" applyAlignment="1">
      <alignment vertical="center"/>
    </xf>
    <xf numFmtId="0" fontId="0" fillId="0" borderId="91" xfId="0" applyBorder="1" applyAlignment="1">
      <alignment vertical="center"/>
    </xf>
    <xf numFmtId="0" fontId="0" fillId="0" borderId="92" xfId="0" applyBorder="1" applyAlignment="1">
      <alignment vertical="center"/>
    </xf>
    <xf numFmtId="0" fontId="7" fillId="14" borderId="12" xfId="0" applyFont="1" applyFill="1" applyBorder="1" applyAlignment="1">
      <alignment horizontal="center"/>
    </xf>
    <xf numFmtId="3" fontId="0" fillId="14" borderId="12" xfId="0" applyNumberFormat="1" applyFill="1" applyBorder="1" applyAlignment="1">
      <alignment horizontal="center"/>
    </xf>
    <xf numFmtId="0" fontId="7" fillId="14" borderId="11" xfId="0" applyFont="1" applyFill="1" applyBorder="1" applyAlignment="1">
      <alignment horizontal="center"/>
    </xf>
    <xf numFmtId="3" fontId="0" fillId="14" borderId="9" xfId="0" applyNumberFormat="1" applyFill="1" applyBorder="1" applyAlignment="1">
      <alignment horizontal="center" vertical="center" wrapText="1"/>
    </xf>
    <xf numFmtId="3" fontId="0" fillId="14" borderId="4" xfId="0" applyNumberFormat="1" applyFill="1" applyBorder="1" applyAlignment="1">
      <alignment horizontal="center" vertical="center" wrapText="1"/>
    </xf>
    <xf numFmtId="3" fontId="0" fillId="14" borderId="8" xfId="0" applyNumberFormat="1" applyFill="1" applyBorder="1" applyAlignment="1">
      <alignment horizontal="center" vertical="center" wrapText="1"/>
    </xf>
    <xf numFmtId="0" fontId="0" fillId="14" borderId="14" xfId="0" applyFill="1" applyBorder="1" applyAlignment="1">
      <alignment horizontal="center" vertical="center" wrapText="1"/>
    </xf>
    <xf numFmtId="0" fontId="0" fillId="14" borderId="11" xfId="0" applyFill="1" applyBorder="1" applyAlignment="1">
      <alignment horizontal="center" vertical="center" wrapText="1"/>
    </xf>
    <xf numFmtId="0" fontId="0" fillId="14" borderId="15" xfId="0" applyFill="1" applyBorder="1" applyAlignment="1">
      <alignment horizontal="center" vertical="center" wrapText="1"/>
    </xf>
    <xf numFmtId="0" fontId="0" fillId="32" borderId="12" xfId="0" applyFill="1" applyBorder="1" applyAlignment="1">
      <alignment horizontal="center"/>
    </xf>
    <xf numFmtId="0" fontId="0" fillId="32" borderId="12" xfId="0" applyFill="1" applyBorder="1" applyAlignment="1">
      <alignment horizontal="center" vertical="center"/>
    </xf>
    <xf numFmtId="0" fontId="7" fillId="32" borderId="12" xfId="0" applyFont="1" applyFill="1" applyBorder="1" applyAlignment="1">
      <alignment horizontal="center"/>
    </xf>
    <xf numFmtId="0" fontId="7" fillId="14" borderId="14" xfId="0" applyFont="1" applyFill="1" applyBorder="1" applyAlignment="1">
      <alignment horizontal="center"/>
    </xf>
    <xf numFmtId="0" fontId="7" fillId="14" borderId="15" xfId="0" applyFont="1" applyFill="1" applyBorder="1" applyAlignment="1">
      <alignment horizontal="center"/>
    </xf>
    <xf numFmtId="0" fontId="0" fillId="14" borderId="12" xfId="0" applyFill="1" applyBorder="1" applyAlignment="1">
      <alignment horizontal="center"/>
    </xf>
    <xf numFmtId="0" fontId="7" fillId="32" borderId="14" xfId="0" applyFont="1" applyFill="1" applyBorder="1" applyAlignment="1">
      <alignment horizontal="center"/>
    </xf>
    <xf numFmtId="0" fontId="7" fillId="32" borderId="11" xfId="0" applyFont="1" applyFill="1" applyBorder="1" applyAlignment="1">
      <alignment horizontal="center"/>
    </xf>
    <xf numFmtId="0" fontId="7" fillId="32" borderId="15" xfId="0" applyFont="1" applyFill="1" applyBorder="1" applyAlignment="1">
      <alignment horizontal="center"/>
    </xf>
    <xf numFmtId="0" fontId="7" fillId="32" borderId="12" xfId="0" applyFont="1" applyFill="1" applyBorder="1" applyAlignment="1">
      <alignment horizontal="center" vertical="center"/>
    </xf>
    <xf numFmtId="3" fontId="0" fillId="14" borderId="14" xfId="0" applyNumberFormat="1" applyFill="1" applyBorder="1" applyAlignment="1">
      <alignment horizontal="center"/>
    </xf>
    <xf numFmtId="3" fontId="0" fillId="14" borderId="11" xfId="0" applyNumberFormat="1" applyFill="1" applyBorder="1" applyAlignment="1">
      <alignment horizontal="center"/>
    </xf>
    <xf numFmtId="3" fontId="0" fillId="14" borderId="15" xfId="0" applyNumberFormat="1" applyFill="1" applyBorder="1" applyAlignment="1">
      <alignment horizontal="center"/>
    </xf>
    <xf numFmtId="0" fontId="0" fillId="14" borderId="14" xfId="0" applyFill="1" applyBorder="1" applyAlignment="1">
      <alignment horizontal="center"/>
    </xf>
    <xf numFmtId="0" fontId="0" fillId="14" borderId="11" xfId="0" applyFill="1" applyBorder="1" applyAlignment="1">
      <alignment horizontal="center"/>
    </xf>
    <xf numFmtId="0" fontId="0" fillId="14" borderId="15" xfId="0" applyFill="1" applyBorder="1" applyAlignment="1">
      <alignment horizontal="center"/>
    </xf>
    <xf numFmtId="0" fontId="7" fillId="32" borderId="9" xfId="0" applyFont="1" applyFill="1" applyBorder="1" applyAlignment="1">
      <alignment horizontal="center" vertical="center"/>
    </xf>
    <xf numFmtId="0" fontId="7" fillId="32" borderId="4" xfId="0" applyFont="1" applyFill="1" applyBorder="1" applyAlignment="1">
      <alignment horizontal="center" vertical="center"/>
    </xf>
    <xf numFmtId="0" fontId="7" fillId="32" borderId="8" xfId="0" applyFont="1" applyFill="1" applyBorder="1" applyAlignment="1">
      <alignment horizontal="center" vertical="center"/>
    </xf>
    <xf numFmtId="0" fontId="7" fillId="32" borderId="7" xfId="0" applyFont="1" applyFill="1" applyBorder="1" applyAlignment="1">
      <alignment horizontal="center" vertical="center"/>
    </xf>
    <xf numFmtId="0" fontId="7" fillId="32" borderId="5" xfId="0" applyFont="1" applyFill="1" applyBorder="1" applyAlignment="1">
      <alignment horizontal="center" vertical="center"/>
    </xf>
    <xf numFmtId="0" fontId="7" fillId="32" borderId="6" xfId="0" applyFont="1" applyFill="1" applyBorder="1" applyAlignment="1">
      <alignment horizontal="center" vertical="center"/>
    </xf>
    <xf numFmtId="0" fontId="0" fillId="14" borderId="12" xfId="0" applyFill="1" applyBorder="1" applyAlignment="1">
      <alignment horizontal="center" vertical="center" wrapText="1"/>
    </xf>
    <xf numFmtId="3" fontId="0" fillId="14" borderId="12" xfId="0" applyNumberFormat="1" applyFill="1" applyBorder="1" applyAlignment="1">
      <alignment horizontal="center" vertical="center"/>
    </xf>
    <xf numFmtId="0" fontId="7" fillId="32" borderId="9" xfId="0" applyFont="1" applyFill="1" applyBorder="1" applyAlignment="1">
      <alignment horizontal="center"/>
    </xf>
    <xf numFmtId="0" fontId="7" fillId="32" borderId="4" xfId="0" applyFont="1" applyFill="1" applyBorder="1" applyAlignment="1">
      <alignment horizontal="center"/>
    </xf>
    <xf numFmtId="0" fontId="7" fillId="32" borderId="8" xfId="0" applyFont="1" applyFill="1" applyBorder="1" applyAlignment="1">
      <alignment horizontal="center"/>
    </xf>
    <xf numFmtId="0" fontId="0" fillId="14" borderId="14" xfId="0" applyFill="1" applyBorder="1" applyAlignment="1">
      <alignment horizontal="center" vertical="center"/>
    </xf>
    <xf numFmtId="0" fontId="0" fillId="14" borderId="11" xfId="0" applyFill="1" applyBorder="1" applyAlignment="1">
      <alignment horizontal="center" vertical="center"/>
    </xf>
    <xf numFmtId="0" fontId="0" fillId="14" borderId="15" xfId="0" applyFill="1" applyBorder="1" applyAlignment="1">
      <alignment horizontal="center" vertical="center"/>
    </xf>
    <xf numFmtId="0" fontId="0" fillId="14" borderId="9" xfId="0" applyFill="1" applyBorder="1" applyAlignment="1">
      <alignment horizontal="center"/>
    </xf>
    <xf numFmtId="0" fontId="0" fillId="14" borderId="4" xfId="0" applyFill="1" applyBorder="1" applyAlignment="1">
      <alignment horizontal="center"/>
    </xf>
    <xf numFmtId="0" fontId="0" fillId="14" borderId="8" xfId="0" applyFill="1" applyBorder="1" applyAlignment="1">
      <alignment horizontal="center"/>
    </xf>
    <xf numFmtId="0" fontId="0" fillId="14" borderId="9" xfId="0" applyFill="1" applyBorder="1" applyAlignment="1">
      <alignment horizontal="center" vertical="center" wrapText="1"/>
    </xf>
    <xf numFmtId="0" fontId="0" fillId="14" borderId="4" xfId="0" applyFill="1" applyBorder="1" applyAlignment="1">
      <alignment horizontal="center" vertical="center" wrapText="1"/>
    </xf>
    <xf numFmtId="0" fontId="0" fillId="14" borderId="8" xfId="0" applyFill="1" applyBorder="1" applyAlignment="1">
      <alignment horizontal="center" vertical="center" wrapText="1"/>
    </xf>
    <xf numFmtId="0" fontId="0" fillId="34" borderId="12" xfId="0" applyFill="1" applyBorder="1" applyAlignment="1">
      <alignment horizontal="center" vertical="center"/>
    </xf>
    <xf numFmtId="0" fontId="0" fillId="34" borderId="12" xfId="0" applyFill="1" applyBorder="1" applyAlignment="1">
      <alignment horizontal="center"/>
    </xf>
    <xf numFmtId="0" fontId="0" fillId="16" borderId="12" xfId="0" applyFill="1" applyBorder="1" applyAlignment="1">
      <alignment horizontal="center"/>
    </xf>
    <xf numFmtId="0" fontId="0" fillId="16" borderId="14" xfId="0" applyFill="1" applyBorder="1" applyAlignment="1">
      <alignment horizontal="center"/>
    </xf>
    <xf numFmtId="0" fontId="0" fillId="16" borderId="11" xfId="0" applyFill="1" applyBorder="1" applyAlignment="1">
      <alignment horizontal="center"/>
    </xf>
    <xf numFmtId="0" fontId="0" fillId="16" borderId="15" xfId="0" applyFill="1" applyBorder="1" applyAlignment="1">
      <alignment horizontal="center"/>
    </xf>
    <xf numFmtId="0" fontId="0" fillId="4" borderId="12" xfId="0" applyFill="1" applyBorder="1" applyAlignment="1">
      <alignment horizontal="center"/>
    </xf>
    <xf numFmtId="0" fontId="0" fillId="16" borderId="12" xfId="0" applyFill="1" applyBorder="1" applyAlignment="1">
      <alignment horizontal="center" vertical="center" wrapText="1"/>
    </xf>
    <xf numFmtId="0" fontId="0" fillId="0" borderId="91" xfId="0" applyBorder="1"/>
    <xf numFmtId="0" fontId="0" fillId="0" borderId="92" xfId="0" applyBorder="1"/>
    <xf numFmtId="0" fontId="0" fillId="34" borderId="14" xfId="0" applyFill="1" applyBorder="1" applyAlignment="1">
      <alignment horizontal="center"/>
    </xf>
    <xf numFmtId="0" fontId="0" fillId="34" borderId="11" xfId="0" applyFill="1" applyBorder="1" applyAlignment="1">
      <alignment horizontal="center"/>
    </xf>
    <xf numFmtId="0" fontId="0" fillId="34" borderId="15" xfId="0" applyFill="1" applyBorder="1" applyAlignment="1">
      <alignment horizontal="center"/>
    </xf>
    <xf numFmtId="0" fontId="0" fillId="16" borderId="14" xfId="0" applyFill="1" applyBorder="1" applyAlignment="1">
      <alignment horizontal="center" vertical="center"/>
    </xf>
    <xf numFmtId="0" fontId="0" fillId="16" borderId="11" xfId="0" applyFill="1" applyBorder="1" applyAlignment="1">
      <alignment horizontal="center" vertical="center"/>
    </xf>
    <xf numFmtId="0" fontId="0" fillId="16" borderId="15" xfId="0" applyFill="1" applyBorder="1" applyAlignment="1">
      <alignment horizontal="center" vertical="center"/>
    </xf>
    <xf numFmtId="0" fontId="0" fillId="16" borderId="14" xfId="0" applyFill="1" applyBorder="1" applyAlignment="1">
      <alignment horizontal="center" vertical="center" wrapText="1"/>
    </xf>
    <xf numFmtId="0" fontId="0" fillId="16" borderId="11" xfId="0" applyFill="1" applyBorder="1" applyAlignment="1">
      <alignment horizontal="center" vertical="center" wrapText="1"/>
    </xf>
    <xf numFmtId="0" fontId="0" fillId="16" borderId="15" xfId="0" applyFill="1" applyBorder="1" applyAlignment="1">
      <alignment horizontal="center" vertical="center" wrapText="1"/>
    </xf>
    <xf numFmtId="0" fontId="0" fillId="34" borderId="10" xfId="0" applyFill="1" applyBorder="1" applyAlignment="1">
      <alignment horizontal="center" vertical="center"/>
    </xf>
    <xf numFmtId="0" fontId="0" fillId="34" borderId="13" xfId="0" applyFill="1" applyBorder="1" applyAlignment="1">
      <alignment horizontal="center" vertical="center"/>
    </xf>
    <xf numFmtId="0" fontId="0" fillId="34" borderId="9" xfId="0" applyFill="1" applyBorder="1" applyAlignment="1">
      <alignment horizontal="center" vertical="center"/>
    </xf>
    <xf numFmtId="0" fontId="0" fillId="34" borderId="7" xfId="0" applyFill="1" applyBorder="1" applyAlignment="1">
      <alignment horizontal="center" vertical="center"/>
    </xf>
    <xf numFmtId="0" fontId="0" fillId="34" borderId="9" xfId="0" applyFill="1" applyBorder="1" applyAlignment="1">
      <alignment horizontal="center"/>
    </xf>
    <xf numFmtId="0" fontId="0" fillId="34" borderId="4" xfId="0" applyFill="1" applyBorder="1" applyAlignment="1">
      <alignment horizontal="center"/>
    </xf>
    <xf numFmtId="0" fontId="0" fillId="34" borderId="8" xfId="0" applyFill="1" applyBorder="1" applyAlignment="1">
      <alignment horizontal="center"/>
    </xf>
    <xf numFmtId="0" fontId="0" fillId="34" borderId="14" xfId="0" applyFill="1" applyBorder="1" applyAlignment="1">
      <alignment horizontal="center" vertical="center"/>
    </xf>
    <xf numFmtId="0" fontId="0" fillId="34" borderId="15" xfId="0" applyFill="1" applyBorder="1" applyAlignment="1">
      <alignment horizontal="center" vertical="center"/>
    </xf>
  </cellXfs>
  <cellStyles count="26">
    <cellStyle name="Hipervínculo" xfId="1" builtinId="8"/>
    <cellStyle name="Moneda" xfId="5" builtinId="4"/>
    <cellStyle name="Moneda 2" xfId="23" xr:uid="{69CF6E7B-A2AF-428F-9314-900C43B78C76}"/>
    <cellStyle name="Moneda 3" xfId="24" xr:uid="{6C7D8C53-DAE9-4F14-8250-E6C3E022778D}"/>
    <cellStyle name="Moneda 4" xfId="25" xr:uid="{8D66941E-C740-4E8D-8E83-6E8A2C068EC5}"/>
    <cellStyle name="Normal" xfId="0" builtinId="0"/>
    <cellStyle name="Normal 2" xfId="6" xr:uid="{453637D6-4E80-4170-9876-B2C8EA24BC0F}"/>
    <cellStyle name="Normal 3" xfId="3" xr:uid="{77CFD2F9-697B-4C3F-85A6-15D7EF3CA9EF}"/>
    <cellStyle name="Normal 4" xfId="4" xr:uid="{06B85AE5-935E-4E4A-B45F-183718367546}"/>
    <cellStyle name="Normal 5" xfId="7" xr:uid="{83E83170-8773-421C-82C4-EF02F5FD4627}"/>
    <cellStyle name="Porcentaje" xfId="2" builtinId="5"/>
    <cellStyle name="style1737027534960" xfId="8" xr:uid="{AD79B8DD-E25C-4DD2-9118-05B41B95C464}"/>
    <cellStyle name="style1737027535070" xfId="9" xr:uid="{0ACE94BA-8B72-4B9D-990C-55EC0C267FF6}"/>
    <cellStyle name="style1737027535207" xfId="10" xr:uid="{3F81BB07-BCFE-4E4A-90A6-05D37AC972BD}"/>
    <cellStyle name="style1737027535259" xfId="11" xr:uid="{F35669C0-C9DF-4B75-A902-79EBB4B758A6}"/>
    <cellStyle name="style1737106313191" xfId="12" xr:uid="{2DAE267E-F6E7-43A1-A152-A97800B2E20C}"/>
    <cellStyle name="style1737106313322" xfId="16" xr:uid="{135A7427-1CD7-4221-88B3-1261DE645BC5}"/>
    <cellStyle name="style1737106313508" xfId="17" xr:uid="{940E1AF5-5AE1-4E47-9381-B96359E0A64E}"/>
    <cellStyle name="style1737106314222" xfId="14" xr:uid="{5DAE2879-213D-4F33-8B14-0035DD8B0B7A}"/>
    <cellStyle name="style1737106314257" xfId="13" xr:uid="{D0212961-F927-4C41-98AA-FFDD041A1DCB}"/>
    <cellStyle name="style1737106314305" xfId="15" xr:uid="{706B8EFB-51ED-44D2-AE7C-010662F4EBEA}"/>
    <cellStyle name="style1737106314350" xfId="18" xr:uid="{31292F5E-DC29-49E9-8A1A-A1CD4857A679}"/>
    <cellStyle name="style1737107883639" xfId="19" xr:uid="{9FB46B9A-499C-4CFD-8B67-4EFF02290198}"/>
    <cellStyle name="style1737107883677" xfId="20" xr:uid="{A169F7EB-E4C1-4D2A-B9F4-DDD4C99824C3}"/>
    <cellStyle name="style1737107883786" xfId="21" xr:uid="{6DF2F2DA-D496-49CB-8D76-24FDE2135934}"/>
    <cellStyle name="style1737107883834" xfId="22" xr:uid="{3C4EA534-473F-44DD-9FC1-6DBBE7897FFA}"/>
  </cellStyles>
  <dxfs count="25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2"/>
        </patternFill>
      </fill>
    </dxf>
    <dxf>
      <fill>
        <patternFill>
          <bgColor them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0" tint="-0.24994659260841701"/>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rgb="FF67000D"/>
        </patternFill>
      </fill>
    </dxf>
    <dxf>
      <fill>
        <patternFill>
          <bgColor theme="0" tint="-0.24994659260841701"/>
        </patternFill>
      </fill>
    </dxf>
    <dxf>
      <font>
        <color theme="0"/>
      </font>
      <fill>
        <patternFill>
          <bgColor rgb="FF67000D"/>
        </patternFill>
      </fill>
    </dxf>
    <dxf>
      <font>
        <color theme="0"/>
      </font>
      <fill>
        <patternFill>
          <bgColor rgb="FF67000D"/>
        </patternFill>
      </fill>
    </dxf>
    <dxf>
      <font>
        <color rgb="FFFF0000"/>
      </font>
    </dxf>
    <dxf>
      <fill>
        <patternFill>
          <bgColor theme="0" tint="-0.24994659260841701"/>
        </patternFill>
      </fill>
    </dxf>
    <dxf>
      <fill>
        <patternFill>
          <bgColor theme="0" tint="-0.24994659260841701"/>
        </patternFill>
      </fill>
    </dxf>
    <dxf>
      <font>
        <color theme="0"/>
      </font>
      <fill>
        <patternFill>
          <bgColor rgb="FF67000D"/>
        </patternFill>
      </fill>
    </dxf>
    <dxf>
      <font>
        <color theme="0"/>
      </font>
      <fill>
        <patternFill>
          <bgColor rgb="FF67000D"/>
        </patternFill>
      </fill>
    </dxf>
    <dxf>
      <fill>
        <patternFill>
          <bgColor theme="0" tint="-0.24994659260841701"/>
        </patternFill>
      </fill>
    </dxf>
    <dxf>
      <font>
        <color theme="0"/>
      </font>
      <fill>
        <patternFill>
          <bgColor rgb="FF67000D"/>
        </patternFill>
      </fill>
    </dxf>
    <dxf>
      <font>
        <color rgb="FFFF0000"/>
      </font>
    </dxf>
    <dxf>
      <fill>
        <patternFill>
          <bgColor theme="0" tint="-0.24994659260841701"/>
        </patternFill>
      </fill>
    </dxf>
    <dxf>
      <fill>
        <patternFill>
          <bgColor theme="0" tint="-0.24994659260841701"/>
        </patternFill>
      </fill>
    </dxf>
    <dxf>
      <font>
        <color theme="0"/>
      </font>
      <fill>
        <patternFill>
          <bgColor rgb="FF67000D"/>
        </patternFill>
      </fill>
    </dxf>
    <dxf>
      <font>
        <color theme="0"/>
      </font>
      <fill>
        <patternFill>
          <bgColor rgb="FF67000D"/>
        </patternFill>
      </fill>
    </dxf>
    <dxf>
      <fill>
        <patternFill>
          <bgColor theme="0" tint="-0.24994659260841701"/>
        </patternFill>
      </fill>
    </dxf>
    <dxf>
      <font>
        <color theme="0"/>
      </font>
      <fill>
        <patternFill>
          <bgColor rgb="FF67000D"/>
        </patternFill>
      </fill>
    </dxf>
    <dxf>
      <font>
        <color rgb="FFFF0000"/>
      </font>
    </dxf>
    <dxf>
      <font>
        <strike val="0"/>
        <u val="none"/>
        <color rgb="FFFF0000"/>
      </font>
    </dxf>
    <dxf>
      <fill>
        <patternFill>
          <bgColor theme="0" tint="-0.24994659260841701"/>
        </patternFill>
      </fill>
    </dxf>
    <dxf>
      <fill>
        <patternFill>
          <bgColor theme="0" tint="-0.24994659260841701"/>
        </patternFill>
      </fill>
    </dxf>
    <dxf>
      <font>
        <color theme="0"/>
      </font>
      <fill>
        <patternFill>
          <bgColor rgb="FF67000D"/>
        </patternFill>
      </fill>
    </dxf>
    <dxf>
      <fill>
        <patternFill>
          <bgColor theme="0" tint="-0.24994659260841701"/>
        </patternFill>
      </fill>
    </dxf>
    <dxf>
      <font>
        <color theme="0"/>
      </font>
      <fill>
        <patternFill>
          <bgColor rgb="FF67000D"/>
        </patternFill>
      </fill>
    </dxf>
    <dxf>
      <font>
        <color theme="0"/>
      </font>
      <fill>
        <patternFill>
          <bgColor rgb="FF67000D"/>
        </patternFill>
      </fill>
    </dxf>
    <dxf>
      <font>
        <color rgb="FFFF0000"/>
      </font>
    </dxf>
    <dxf>
      <font>
        <color theme="0"/>
      </font>
      <fill>
        <patternFill>
          <bgColor rgb="FF67000D"/>
        </patternFill>
      </fill>
    </dxf>
    <dxf>
      <fill>
        <patternFill>
          <bgColor theme="0" tint="-0.24994659260841701"/>
        </patternFill>
      </fill>
    </dxf>
    <dxf>
      <fill>
        <patternFill>
          <bgColor theme="0" tint="-0.24994659260841701"/>
        </patternFill>
      </fill>
    </dxf>
    <dxf>
      <font>
        <color theme="0"/>
      </font>
      <fill>
        <patternFill>
          <bgColor rgb="FF67000D"/>
        </patternFill>
      </fill>
    </dxf>
    <dxf>
      <font>
        <color theme="0"/>
      </font>
      <fill>
        <patternFill>
          <bgColor rgb="FF67000D"/>
        </patternFill>
      </fill>
    </dxf>
    <dxf>
      <font>
        <color theme="0"/>
      </font>
      <fill>
        <patternFill>
          <bgColor rgb="FF67000D"/>
        </patternFill>
      </fill>
    </dxf>
    <dxf>
      <font>
        <color theme="0"/>
      </font>
      <fill>
        <patternFill>
          <bgColor rgb="FF67000D"/>
        </patternFill>
      </fill>
    </dxf>
    <dxf>
      <font>
        <color theme="0"/>
      </font>
      <fill>
        <patternFill>
          <bgColor rgb="FF67000D"/>
        </patternFill>
      </fill>
    </dxf>
    <dxf>
      <font>
        <color theme="0"/>
      </font>
      <fill>
        <patternFill>
          <bgColor rgb="FF67000D"/>
        </patternFill>
      </fill>
    </dxf>
    <dxf>
      <fill>
        <patternFill>
          <bgColor theme="0" tint="-0.24994659260841701"/>
        </patternFill>
      </fill>
    </dxf>
    <dxf>
      <font>
        <color theme="0"/>
      </font>
      <fill>
        <patternFill>
          <bgColor rgb="FF67000D"/>
        </patternFill>
      </fill>
    </dxf>
    <dxf>
      <font>
        <color theme="0"/>
      </font>
      <fill>
        <patternFill>
          <bgColor rgb="FF67000D"/>
        </patternFill>
      </fill>
    </dxf>
    <dxf>
      <font>
        <color rgb="FFFF0000"/>
      </font>
    </dxf>
    <dxf>
      <font>
        <color theme="0"/>
      </font>
      <fill>
        <patternFill>
          <bgColor rgb="FF67000D"/>
        </patternFill>
      </fill>
    </dxf>
    <dxf>
      <font>
        <color theme="0"/>
      </font>
      <fill>
        <patternFill>
          <bgColor rgb="FF67000D"/>
        </patternFill>
      </fill>
    </dxf>
    <dxf>
      <font>
        <color theme="0"/>
      </font>
      <fill>
        <patternFill>
          <bgColor rgb="FF67000D"/>
        </patternFill>
      </fill>
    </dxf>
    <dxf>
      <font>
        <color theme="0"/>
      </font>
      <fill>
        <patternFill>
          <bgColor rgb="FF67000D"/>
        </patternFill>
      </fill>
    </dxf>
    <dxf>
      <fill>
        <patternFill>
          <bgColor theme="0" tint="-0.24994659260841701"/>
        </patternFill>
      </fill>
    </dxf>
    <dxf>
      <font>
        <color theme="0"/>
      </font>
      <fill>
        <patternFill>
          <bgColor rgb="FF67000D"/>
        </patternFill>
      </fill>
    </dxf>
    <dxf>
      <fill>
        <patternFill>
          <bgColor theme="0" tint="-0.14996795556505021"/>
        </patternFill>
      </fill>
    </dxf>
    <dxf>
      <fill>
        <patternFill>
          <bgColor theme="0" tint="-0.24994659260841701"/>
        </patternFill>
      </fill>
    </dxf>
    <dxf>
      <font>
        <color theme="0"/>
      </font>
      <fill>
        <patternFill>
          <bgColor rgb="FF67000D"/>
        </patternFill>
      </fill>
    </dxf>
    <dxf>
      <font>
        <color theme="0"/>
      </font>
      <fill>
        <patternFill>
          <bgColor rgb="FF67000D"/>
        </patternFill>
      </fill>
    </dxf>
    <dxf>
      <font>
        <color theme="0"/>
      </font>
      <fill>
        <patternFill>
          <bgColor rgb="FF67000D"/>
        </patternFill>
      </fill>
    </dxf>
    <dxf>
      <font>
        <color theme="0"/>
      </font>
      <fill>
        <patternFill>
          <bgColor rgb="FF67000D"/>
        </patternFill>
      </fill>
    </dxf>
    <dxf>
      <font>
        <color theme="0"/>
      </font>
      <fill>
        <patternFill>
          <bgColor rgb="FF67000D"/>
        </patternFill>
      </fill>
    </dxf>
    <dxf>
      <font>
        <color theme="0"/>
      </font>
      <fill>
        <patternFill>
          <bgColor rgb="FF67000D"/>
        </patternFill>
      </fill>
    </dxf>
    <dxf>
      <font>
        <color theme="0"/>
      </font>
      <fill>
        <patternFill>
          <bgColor rgb="FF67000D"/>
        </patternFill>
      </fill>
    </dxf>
    <dxf>
      <font>
        <color theme="0"/>
      </font>
      <fill>
        <patternFill>
          <bgColor rgb="FF67000D"/>
        </patternFill>
      </fill>
    </dxf>
    <dxf>
      <font>
        <color theme="0"/>
      </font>
      <fill>
        <patternFill>
          <bgColor rgb="FF67000D"/>
        </patternFill>
      </fill>
    </dxf>
    <dxf>
      <font>
        <color theme="0"/>
      </font>
      <fill>
        <patternFill>
          <bgColor rgb="FF67000D"/>
        </patternFill>
      </fill>
    </dxf>
    <dxf>
      <font>
        <color theme="0"/>
      </font>
      <fill>
        <patternFill>
          <bgColor rgb="FF67000D"/>
        </patternFill>
      </fill>
    </dxf>
    <dxf>
      <font>
        <color theme="0"/>
      </font>
      <fill>
        <patternFill>
          <bgColor rgb="FF67000D"/>
        </patternFill>
      </fill>
    </dxf>
    <dxf>
      <font>
        <color theme="0"/>
      </font>
      <fill>
        <patternFill>
          <bgColor rgb="FF67000D"/>
        </patternFill>
      </fill>
    </dxf>
    <dxf>
      <font>
        <color theme="0"/>
      </font>
      <fill>
        <patternFill>
          <bgColor rgb="FF67000D"/>
        </patternFill>
      </fill>
    </dxf>
    <dxf>
      <font>
        <color theme="0"/>
      </font>
      <fill>
        <patternFill>
          <bgColor rgb="FF67000D"/>
        </patternFill>
      </fill>
    </dxf>
    <dxf>
      <font>
        <color theme="0"/>
      </font>
      <fill>
        <patternFill>
          <bgColor rgb="FF67000D"/>
        </patternFill>
      </fill>
    </dxf>
    <dxf>
      <font>
        <color theme="0"/>
      </font>
      <fill>
        <patternFill>
          <bgColor rgb="FF67000D"/>
        </patternFill>
      </fill>
    </dxf>
    <dxf>
      <fill>
        <patternFill>
          <bgColor rgb="FFFFC7CE"/>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0" tint="-0.24994659260841701"/>
        </patternFill>
      </fill>
    </dxf>
    <dxf>
      <fill>
        <patternFill>
          <bgColor theme="0" tint="-0.24994659260841701"/>
        </patternFill>
      </fill>
    </dxf>
    <dxf>
      <font>
        <color theme="0"/>
      </font>
      <fill>
        <patternFill>
          <bgColor rgb="FF67000D"/>
        </patternFill>
      </fill>
    </dxf>
    <dxf>
      <font>
        <color theme="0"/>
      </font>
      <fill>
        <patternFill>
          <bgColor rgb="FF67000D"/>
        </patternFill>
      </fill>
    </dxf>
    <dxf>
      <font>
        <color theme="0"/>
      </font>
      <fill>
        <patternFill>
          <bgColor rgb="FF67000D"/>
        </patternFill>
      </fill>
    </dxf>
    <dxf>
      <font>
        <color rgb="FFFF0000"/>
      </font>
    </dxf>
  </dxfs>
  <tableStyles count="0" defaultTableStyle="TableStyleMedium2" defaultPivotStyle="PivotStyleLight16"/>
  <colors>
    <mruColors>
      <color rgb="FFC6A3FF"/>
      <color rgb="FFFF6319"/>
      <color rgb="FF8FDFE2"/>
      <color rgb="FF3DB7E4"/>
      <color rgb="FF69BE28"/>
      <color rgb="FF004165"/>
      <color rgb="FF5FCDAF"/>
      <color rgb="FFC0D11F"/>
      <color rgb="FF5800C3"/>
      <color rgb="FFA710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microsoft.com/office/2017/10/relationships/person" Target="persons/person.xml"/><Relationship Id="rId89" Type="http://schemas.openxmlformats.org/officeDocument/2006/relationships/customXml" Target="../customXml/item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88"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connections" Target="connections.xml"/><Relationship Id="rId86"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image" Target="../media/image5.png"/><Relationship Id="rId7" Type="http://schemas.openxmlformats.org/officeDocument/2006/relationships/image" Target="../media/image8.png"/><Relationship Id="rId12" Type="http://schemas.openxmlformats.org/officeDocument/2006/relationships/image" Target="../media/image13.svg"/><Relationship Id="rId2" Type="http://schemas.openxmlformats.org/officeDocument/2006/relationships/image" Target="../media/image4.svg"/><Relationship Id="rId1" Type="http://schemas.openxmlformats.org/officeDocument/2006/relationships/image" Target="../media/image3.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svg"/><Relationship Id="rId4" Type="http://schemas.microsoft.com/office/2007/relationships/hdphoto" Target="../media/hdphoto1.wdp"/><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3" Type="http://schemas.openxmlformats.org/officeDocument/2006/relationships/hyperlink" Target="#'emp2'!A1"/><Relationship Id="rId18" Type="http://schemas.openxmlformats.org/officeDocument/2006/relationships/hyperlink" Target="#'form2_fp grado medio'!A1"/><Relationship Id="rId26" Type="http://schemas.openxmlformats.org/officeDocument/2006/relationships/hyperlink" Target="#'form4_fp b&#225;sica'!A1"/><Relationship Id="rId39" Type="http://schemas.openxmlformats.org/officeDocument/2006/relationships/hyperlink" Target="#habs6!A1"/><Relationship Id="rId21" Type="http://schemas.openxmlformats.org/officeDocument/2006/relationships/hyperlink" Target="#form3_grado_campo!A1"/><Relationship Id="rId34" Type="http://schemas.openxmlformats.org/officeDocument/2006/relationships/hyperlink" Target="#'gob11'!A1"/><Relationship Id="rId42" Type="http://schemas.openxmlformats.org/officeDocument/2006/relationships/hyperlink" Target="#biod1!A1"/><Relationship Id="rId7" Type="http://schemas.openxmlformats.org/officeDocument/2006/relationships/image" Target="../media/image20.png"/><Relationship Id="rId2" Type="http://schemas.openxmlformats.org/officeDocument/2006/relationships/image" Target="../media/image15.png"/><Relationship Id="rId16" Type="http://schemas.openxmlformats.org/officeDocument/2006/relationships/hyperlink" Target="#'form4_ fp grado superior'!A1"/><Relationship Id="rId29" Type="http://schemas.openxmlformats.org/officeDocument/2006/relationships/hyperlink" Target="#'mar1'!A1"/><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24" Type="http://schemas.openxmlformats.org/officeDocument/2006/relationships/hyperlink" Target="#form1_m&#225;ster_campo!A1"/><Relationship Id="rId32" Type="http://schemas.openxmlformats.org/officeDocument/2006/relationships/hyperlink" Target="#habs4!A1"/><Relationship Id="rId37" Type="http://schemas.openxmlformats.org/officeDocument/2006/relationships/hyperlink" Target="#energ1!A1"/><Relationship Id="rId40" Type="http://schemas.openxmlformats.org/officeDocument/2006/relationships/image" Target="../media/image25.png"/><Relationship Id="rId45" Type="http://schemas.openxmlformats.org/officeDocument/2006/relationships/hyperlink" Target="#habs1!A1"/><Relationship Id="rId5" Type="http://schemas.openxmlformats.org/officeDocument/2006/relationships/image" Target="../media/image18.png"/><Relationship Id="rId15" Type="http://schemas.openxmlformats.org/officeDocument/2006/relationships/hyperlink" Target="#'emp4'!A1"/><Relationship Id="rId23" Type="http://schemas.openxmlformats.org/officeDocument/2006/relationships/hyperlink" Target="#'form2_fp grado superior'!A1"/><Relationship Id="rId28" Type="http://schemas.openxmlformats.org/officeDocument/2006/relationships/hyperlink" Target="#Habs7!A1"/><Relationship Id="rId36" Type="http://schemas.openxmlformats.org/officeDocument/2006/relationships/hyperlink" Target="#'sal5'!A1"/><Relationship Id="rId10" Type="http://schemas.openxmlformats.org/officeDocument/2006/relationships/image" Target="../media/image23.png"/><Relationship Id="rId19" Type="http://schemas.openxmlformats.org/officeDocument/2006/relationships/hyperlink" Target="#'form4_fp grado medio'!A1"/><Relationship Id="rId31" Type="http://schemas.openxmlformats.org/officeDocument/2006/relationships/hyperlink" Target="#habs8!A1"/><Relationship Id="rId44" Type="http://schemas.openxmlformats.org/officeDocument/2006/relationships/hyperlink" Target="#'gob1'!A1"/><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hyperlink" Target="#'emp3'!A1"/><Relationship Id="rId22" Type="http://schemas.openxmlformats.org/officeDocument/2006/relationships/hyperlink" Target="#form1_grado_campo!A1"/><Relationship Id="rId27" Type="http://schemas.openxmlformats.org/officeDocument/2006/relationships/hyperlink" Target="#cclim1!A1"/><Relationship Id="rId30" Type="http://schemas.openxmlformats.org/officeDocument/2006/relationships/hyperlink" Target="#habs2!A1"/><Relationship Id="rId35" Type="http://schemas.openxmlformats.org/officeDocument/2006/relationships/hyperlink" Target="#'sal4'!A1"/><Relationship Id="rId43" Type="http://schemas.openxmlformats.org/officeDocument/2006/relationships/hyperlink" Target="#'sal1'!A1"/><Relationship Id="rId8" Type="http://schemas.openxmlformats.org/officeDocument/2006/relationships/image" Target="../media/image21.png"/><Relationship Id="rId3" Type="http://schemas.openxmlformats.org/officeDocument/2006/relationships/image" Target="../media/image16.png"/><Relationship Id="rId12" Type="http://schemas.openxmlformats.org/officeDocument/2006/relationships/hyperlink" Target="#'emp1'!A1"/><Relationship Id="rId17" Type="http://schemas.openxmlformats.org/officeDocument/2006/relationships/hyperlink" Target="#form5!A1"/><Relationship Id="rId25" Type="http://schemas.openxmlformats.org/officeDocument/2006/relationships/hyperlink" Target="#'form2_fp b&#225;sica'!A1"/><Relationship Id="rId33" Type="http://schemas.openxmlformats.org/officeDocument/2006/relationships/hyperlink" Target="#'mar2'!A1"/><Relationship Id="rId38" Type="http://schemas.openxmlformats.org/officeDocument/2006/relationships/hyperlink" Target="#energ2!A1"/><Relationship Id="rId46" Type="http://schemas.openxmlformats.org/officeDocument/2006/relationships/hyperlink" Target="#agua1!A1"/><Relationship Id="rId20" Type="http://schemas.openxmlformats.org/officeDocument/2006/relationships/hyperlink" Target="#form3_m&#225;ster_campo!A1"/><Relationship Id="rId41" Type="http://schemas.openxmlformats.org/officeDocument/2006/relationships/image" Target="../media/image26.svg"/></Relationships>
</file>

<file path=xl/drawings/drawing1.xml><?xml version="1.0" encoding="utf-8"?>
<xdr:wsDr xmlns:xdr="http://schemas.openxmlformats.org/drawingml/2006/spreadsheetDrawing" xmlns:a="http://schemas.openxmlformats.org/drawingml/2006/main">
  <xdr:twoCellAnchor>
    <xdr:from>
      <xdr:col>1</xdr:col>
      <xdr:colOff>71438</xdr:colOff>
      <xdr:row>39</xdr:row>
      <xdr:rowOff>133351</xdr:rowOff>
    </xdr:from>
    <xdr:to>
      <xdr:col>30</xdr:col>
      <xdr:colOff>190500</xdr:colOff>
      <xdr:row>90</xdr:row>
      <xdr:rowOff>23813</xdr:rowOff>
    </xdr:to>
    <xdr:pic>
      <xdr:nvPicPr>
        <xdr:cNvPr id="3" name="Imagen 2">
          <a:extLst>
            <a:ext uri="{FF2B5EF4-FFF2-40B4-BE49-F238E27FC236}">
              <a16:creationId xmlns:a16="http://schemas.microsoft.com/office/drawing/2014/main" id="{E1484F21-4704-80B3-8BA7-C8FA064E4A6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9563" y="7920039"/>
          <a:ext cx="19907250" cy="9605962"/>
        </a:xfrm>
        <a:prstGeom prst="rect">
          <a:avLst/>
        </a:prstGeom>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2</xdr:col>
      <xdr:colOff>47625</xdr:colOff>
      <xdr:row>1</xdr:row>
      <xdr:rowOff>228600</xdr:rowOff>
    </xdr:from>
    <xdr:to>
      <xdr:col>14</xdr:col>
      <xdr:colOff>114301</xdr:colOff>
      <xdr:row>36</xdr:row>
      <xdr:rowOff>152400</xdr:rowOff>
    </xdr:to>
    <xdr:sp macro="" textlink="">
      <xdr:nvSpPr>
        <xdr:cNvPr id="3" name="CuadroTexto 2">
          <a:extLst>
            <a:ext uri="{FF2B5EF4-FFF2-40B4-BE49-F238E27FC236}">
              <a16:creationId xmlns:a16="http://schemas.microsoft.com/office/drawing/2014/main" id="{E825941B-3B15-9BF1-7E4E-27BF4005D8A7}"/>
            </a:ext>
          </a:extLst>
        </xdr:cNvPr>
        <xdr:cNvSpPr txBox="1"/>
      </xdr:nvSpPr>
      <xdr:spPr>
        <a:xfrm>
          <a:off x="1057275" y="628650"/>
          <a:ext cx="9210676" cy="6743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0" i="0">
              <a:solidFill>
                <a:schemeClr val="dk1"/>
              </a:solidFill>
              <a:effectLst/>
              <a:latin typeface="+mn-lt"/>
              <a:ea typeface="+mn-ea"/>
              <a:cs typeface="+mn-cs"/>
            </a:rPr>
            <a:t>Catálogo de publicaciones del Ministerio: </a:t>
          </a:r>
        </a:p>
        <a:p>
          <a:r>
            <a:rPr lang="es-ES" sz="1600" b="0" i="0">
              <a:solidFill>
                <a:schemeClr val="dk1"/>
              </a:solidFill>
              <a:effectLst/>
              <a:latin typeface="+mn-lt"/>
              <a:ea typeface="+mn-ea"/>
              <a:cs typeface="+mn-cs"/>
            </a:rPr>
            <a:t>https://www.miteco.gob.es/es/ministerio/servicios/publicaciones/</a:t>
          </a:r>
        </a:p>
        <a:p>
          <a:br>
            <a:rPr lang="es-ES" sz="1600" b="0" i="0">
              <a:solidFill>
                <a:schemeClr val="dk1"/>
              </a:solidFill>
              <a:effectLst/>
              <a:latin typeface="+mn-lt"/>
              <a:ea typeface="+mn-ea"/>
              <a:cs typeface="+mn-cs"/>
            </a:rPr>
          </a:br>
          <a:endParaRPr lang="es-ES" sz="1600" b="0" i="0">
            <a:solidFill>
              <a:schemeClr val="dk1"/>
            </a:solidFill>
            <a:effectLst/>
            <a:latin typeface="+mn-lt"/>
            <a:ea typeface="+mn-ea"/>
            <a:cs typeface="+mn-cs"/>
          </a:endParaRPr>
        </a:p>
        <a:p>
          <a:r>
            <a:rPr lang="es-ES" sz="1600" b="0" i="0">
              <a:solidFill>
                <a:schemeClr val="dk1"/>
              </a:solidFill>
              <a:effectLst/>
              <a:latin typeface="+mn-lt"/>
              <a:ea typeface="+mn-ea"/>
              <a:cs typeface="+mn-cs"/>
            </a:rPr>
            <a:t>Catálogo general de publicaciones oficiales: https://cpage.mpr.gob.es/</a:t>
          </a:r>
        </a:p>
        <a:p>
          <a:br>
            <a:rPr lang="es-ES" sz="1600" b="0" i="0">
              <a:solidFill>
                <a:schemeClr val="dk1"/>
              </a:solidFill>
              <a:effectLst/>
              <a:latin typeface="+mn-lt"/>
              <a:ea typeface="+mn-ea"/>
              <a:cs typeface="+mn-cs"/>
            </a:rPr>
          </a:br>
          <a:endParaRPr lang="es-ES" sz="1600" b="0" i="0">
            <a:solidFill>
              <a:schemeClr val="dk1"/>
            </a:solidFill>
            <a:effectLst/>
            <a:latin typeface="+mn-lt"/>
            <a:ea typeface="+mn-ea"/>
            <a:cs typeface="+mn-cs"/>
          </a:endParaRPr>
        </a:p>
        <a:p>
          <a:br>
            <a:rPr lang="es-ES" sz="1600" b="0" i="0">
              <a:solidFill>
                <a:schemeClr val="dk1"/>
              </a:solidFill>
              <a:effectLst/>
              <a:latin typeface="+mn-lt"/>
              <a:ea typeface="+mn-ea"/>
              <a:cs typeface="+mn-cs"/>
            </a:rPr>
          </a:br>
          <a:endParaRPr lang="es-ES" sz="1600" b="0" i="0">
            <a:solidFill>
              <a:schemeClr val="dk1"/>
            </a:solidFill>
            <a:effectLst/>
            <a:latin typeface="+mn-lt"/>
            <a:ea typeface="+mn-ea"/>
            <a:cs typeface="+mn-cs"/>
          </a:endParaRPr>
        </a:p>
        <a:p>
          <a:r>
            <a:rPr lang="es-ES" sz="1600" b="1" i="0">
              <a:solidFill>
                <a:schemeClr val="dk1"/>
              </a:solidFill>
              <a:effectLst/>
              <a:latin typeface="+mn-lt"/>
              <a:ea typeface="+mn-ea"/>
              <a:cs typeface="+mn-cs"/>
            </a:rPr>
            <a:t>Título:</a:t>
          </a:r>
          <a:endParaRPr lang="es-ES" sz="1600" b="0" i="0">
            <a:solidFill>
              <a:schemeClr val="dk1"/>
            </a:solidFill>
            <a:effectLst/>
            <a:latin typeface="+mn-lt"/>
            <a:ea typeface="+mn-ea"/>
            <a:cs typeface="+mn-cs"/>
          </a:endParaRPr>
        </a:p>
        <a:p>
          <a:r>
            <a:rPr lang="es-ES" sz="1600" b="0" i="1">
              <a:solidFill>
                <a:schemeClr val="dk1"/>
              </a:solidFill>
              <a:effectLst/>
              <a:latin typeface="+mn-lt"/>
              <a:ea typeface="+mn-ea"/>
              <a:cs typeface="+mn-cs"/>
            </a:rPr>
            <a:t>Mujeres en la Transición Ecológica 2025</a:t>
          </a:r>
          <a:endParaRPr lang="es-ES" sz="1600" b="0" i="0">
            <a:solidFill>
              <a:schemeClr val="dk1"/>
            </a:solidFill>
            <a:effectLst/>
            <a:latin typeface="+mn-lt"/>
            <a:ea typeface="+mn-ea"/>
            <a:cs typeface="+mn-cs"/>
          </a:endParaRPr>
        </a:p>
        <a:p>
          <a:r>
            <a:rPr lang="es-ES" sz="1600" b="0" i="0">
              <a:solidFill>
                <a:schemeClr val="dk1"/>
              </a:solidFill>
              <a:effectLst/>
              <a:latin typeface="+mn-lt"/>
              <a:ea typeface="+mn-ea"/>
              <a:cs typeface="+mn-cs"/>
            </a:rPr>
            <a:t>Edición julio 2025</a:t>
          </a:r>
        </a:p>
        <a:p>
          <a:br>
            <a:rPr lang="es-ES" sz="1600" b="0" i="0">
              <a:solidFill>
                <a:schemeClr val="dk1"/>
              </a:solidFill>
              <a:effectLst/>
              <a:latin typeface="+mn-lt"/>
              <a:ea typeface="+mn-ea"/>
              <a:cs typeface="+mn-cs"/>
            </a:rPr>
          </a:br>
          <a:endParaRPr lang="es-ES" sz="1600" b="0" i="0">
            <a:solidFill>
              <a:schemeClr val="dk1"/>
            </a:solidFill>
            <a:effectLst/>
            <a:latin typeface="+mn-lt"/>
            <a:ea typeface="+mn-ea"/>
            <a:cs typeface="+mn-cs"/>
          </a:endParaRPr>
        </a:p>
        <a:p>
          <a:r>
            <a:rPr lang="es-ES" sz="1600" b="1" i="0">
              <a:solidFill>
                <a:schemeClr val="dk1"/>
              </a:solidFill>
              <a:effectLst/>
              <a:latin typeface="+mn-lt"/>
              <a:ea typeface="+mn-ea"/>
              <a:cs typeface="+mn-cs"/>
            </a:rPr>
            <a:t>Autoría:</a:t>
          </a:r>
          <a:endParaRPr lang="es-ES" sz="1600" b="0" i="0">
            <a:solidFill>
              <a:schemeClr val="dk1"/>
            </a:solidFill>
            <a:effectLst/>
            <a:latin typeface="+mn-lt"/>
            <a:ea typeface="+mn-ea"/>
            <a:cs typeface="+mn-cs"/>
          </a:endParaRPr>
        </a:p>
        <a:p>
          <a:r>
            <a:rPr lang="es-ES" sz="1600" b="0" i="0">
              <a:solidFill>
                <a:schemeClr val="dk1"/>
              </a:solidFill>
              <a:effectLst/>
              <a:latin typeface="+mn-lt"/>
              <a:ea typeface="+mn-ea"/>
              <a:cs typeface="+mn-cs"/>
            </a:rPr>
            <a:t>Unidad de Igualdad (Gabinete Técnico de la Subsecretaría,</a:t>
          </a:r>
        </a:p>
        <a:p>
          <a:r>
            <a:rPr lang="es-ES" sz="1600" b="0" i="0">
              <a:solidFill>
                <a:schemeClr val="dk1"/>
              </a:solidFill>
              <a:effectLst/>
              <a:latin typeface="+mn-lt"/>
              <a:ea typeface="+mn-ea"/>
              <a:cs typeface="+mn-cs"/>
            </a:rPr>
            <a:t>Ministerio para la Transición Ecológica y el Reto Demográfico)</a:t>
          </a:r>
        </a:p>
        <a:p>
          <a:r>
            <a:rPr lang="es-ES" sz="1600" b="0" i="0">
              <a:solidFill>
                <a:schemeClr val="dk1"/>
              </a:solidFill>
              <a:effectLst/>
              <a:latin typeface="+mn-lt"/>
              <a:ea typeface="+mn-ea"/>
              <a:cs typeface="+mn-cs"/>
            </a:rPr>
            <a:t>con asistencia técnica de Andaira Sociedad Cooperativa Madrileña</a:t>
          </a:r>
        </a:p>
        <a:p>
          <a:br>
            <a:rPr lang="es-ES" sz="1600" b="0" i="0">
              <a:solidFill>
                <a:schemeClr val="dk1"/>
              </a:solidFill>
              <a:effectLst/>
              <a:latin typeface="+mn-lt"/>
              <a:ea typeface="+mn-ea"/>
              <a:cs typeface="+mn-cs"/>
            </a:rPr>
          </a:br>
          <a:endParaRPr lang="es-ES" sz="1600" b="0" i="0">
            <a:solidFill>
              <a:schemeClr val="dk1"/>
            </a:solidFill>
            <a:effectLst/>
            <a:latin typeface="+mn-lt"/>
            <a:ea typeface="+mn-ea"/>
            <a:cs typeface="+mn-cs"/>
          </a:endParaRPr>
        </a:p>
        <a:p>
          <a:br>
            <a:rPr lang="es-ES" sz="1600" b="0" i="0">
              <a:solidFill>
                <a:schemeClr val="dk1"/>
              </a:solidFill>
              <a:effectLst/>
              <a:latin typeface="+mn-lt"/>
              <a:ea typeface="+mn-ea"/>
              <a:cs typeface="+mn-cs"/>
            </a:rPr>
          </a:br>
          <a:endParaRPr lang="es-ES" sz="1600" b="0" i="0">
            <a:solidFill>
              <a:schemeClr val="dk1"/>
            </a:solidFill>
            <a:effectLst/>
            <a:latin typeface="+mn-lt"/>
            <a:ea typeface="+mn-ea"/>
            <a:cs typeface="+mn-cs"/>
          </a:endParaRPr>
        </a:p>
        <a:p>
          <a:r>
            <a:rPr lang="es-ES" sz="1600" b="1" i="0">
              <a:solidFill>
                <a:schemeClr val="dk1"/>
              </a:solidFill>
              <a:effectLst/>
              <a:latin typeface="+mn-lt"/>
              <a:ea typeface="+mn-ea"/>
              <a:cs typeface="+mn-cs"/>
            </a:rPr>
            <a:t>Dirección y coordinación:</a:t>
          </a:r>
          <a:endParaRPr lang="es-ES" sz="1600" b="0" i="0">
            <a:solidFill>
              <a:schemeClr val="dk1"/>
            </a:solidFill>
            <a:effectLst/>
            <a:latin typeface="+mn-lt"/>
            <a:ea typeface="+mn-ea"/>
            <a:cs typeface="+mn-cs"/>
          </a:endParaRPr>
        </a:p>
        <a:p>
          <a:r>
            <a:rPr lang="es-ES" sz="1600" b="0" i="0">
              <a:solidFill>
                <a:schemeClr val="dk1"/>
              </a:solidFill>
              <a:effectLst/>
              <a:latin typeface="+mn-lt"/>
              <a:ea typeface="+mn-ea"/>
              <a:cs typeface="+mn-cs"/>
            </a:rPr>
            <a:t>Unidad de Igualdad (Gabinete Técnico de la Subsecretaría, </a:t>
          </a:r>
        </a:p>
        <a:p>
          <a:r>
            <a:rPr lang="es-ES" sz="1600" b="0" i="0">
              <a:solidFill>
                <a:schemeClr val="dk1"/>
              </a:solidFill>
              <a:effectLst/>
              <a:latin typeface="+mn-lt"/>
              <a:ea typeface="+mn-ea"/>
              <a:cs typeface="+mn-cs"/>
            </a:rPr>
            <a:t>Ministerio para la Transición Ecológica y el Reto Demográfico)</a:t>
          </a:r>
        </a:p>
        <a:p>
          <a:endParaRPr lang="es-ES" sz="1600"/>
        </a:p>
        <a:p>
          <a:endParaRPr lang="es-ES" sz="1600"/>
        </a:p>
        <a:p>
          <a:endParaRPr lang="es-ES" sz="1100"/>
        </a:p>
      </xdr:txBody>
    </xdr:sp>
    <xdr:clientData/>
  </xdr:twoCellAnchor>
  <xdr:twoCellAnchor>
    <xdr:from>
      <xdr:col>1</xdr:col>
      <xdr:colOff>733424</xdr:colOff>
      <xdr:row>43</xdr:row>
      <xdr:rowOff>19050</xdr:rowOff>
    </xdr:from>
    <xdr:to>
      <xdr:col>19</xdr:col>
      <xdr:colOff>285749</xdr:colOff>
      <xdr:row>66</xdr:row>
      <xdr:rowOff>57150</xdr:rowOff>
    </xdr:to>
    <xdr:sp macro="" textlink="">
      <xdr:nvSpPr>
        <xdr:cNvPr id="6" name="CuadroTexto 5">
          <a:extLst>
            <a:ext uri="{FF2B5EF4-FFF2-40B4-BE49-F238E27FC236}">
              <a16:creationId xmlns:a16="http://schemas.microsoft.com/office/drawing/2014/main" id="{E9ADEF08-F135-489E-A845-FE10334B8B49}"/>
            </a:ext>
          </a:extLst>
        </xdr:cNvPr>
        <xdr:cNvSpPr txBox="1"/>
      </xdr:nvSpPr>
      <xdr:spPr>
        <a:xfrm>
          <a:off x="981074" y="8572500"/>
          <a:ext cx="13268325" cy="441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0" i="0">
              <a:solidFill>
                <a:schemeClr val="dk1"/>
              </a:solidFill>
              <a:effectLst/>
              <a:latin typeface="+mn-lt"/>
              <a:ea typeface="+mn-ea"/>
              <a:cs typeface="+mn-cs"/>
            </a:rPr>
            <a:t>MINISTERIO</a:t>
          </a:r>
        </a:p>
        <a:p>
          <a:r>
            <a:rPr lang="es-ES" sz="1600" b="0" i="0">
              <a:solidFill>
                <a:schemeClr val="dk1"/>
              </a:solidFill>
              <a:effectLst/>
              <a:latin typeface="+mn-lt"/>
              <a:ea typeface="+mn-ea"/>
              <a:cs typeface="+mn-cs"/>
            </a:rPr>
            <a:t>PARA LA TRANSICIÓN ECOLÓGICA Y EL RETO DEMOGRÁFICO</a:t>
          </a:r>
        </a:p>
        <a:p>
          <a:br>
            <a:rPr lang="es-ES" sz="1600" b="0" i="0">
              <a:solidFill>
                <a:schemeClr val="dk1"/>
              </a:solidFill>
              <a:effectLst/>
              <a:latin typeface="+mn-lt"/>
              <a:ea typeface="+mn-ea"/>
              <a:cs typeface="+mn-cs"/>
            </a:rPr>
          </a:br>
          <a:endParaRPr lang="es-ES" sz="1600" b="0" i="0">
            <a:solidFill>
              <a:schemeClr val="dk1"/>
            </a:solidFill>
            <a:effectLst/>
            <a:latin typeface="+mn-lt"/>
            <a:ea typeface="+mn-ea"/>
            <a:cs typeface="+mn-cs"/>
          </a:endParaRPr>
        </a:p>
        <a:p>
          <a:r>
            <a:rPr lang="es-ES" sz="1600" b="0" i="0">
              <a:solidFill>
                <a:schemeClr val="dk1"/>
              </a:solidFill>
              <a:effectLst/>
              <a:latin typeface="+mn-lt"/>
              <a:ea typeface="+mn-ea"/>
              <a:cs typeface="+mn-cs"/>
            </a:rPr>
            <a:t>Edita:</a:t>
          </a:r>
        </a:p>
        <a:p>
          <a:r>
            <a:rPr lang="es-ES" sz="1600" b="0" i="0">
              <a:solidFill>
                <a:schemeClr val="dk1"/>
              </a:solidFill>
              <a:effectLst/>
              <a:latin typeface="+mn-lt"/>
              <a:ea typeface="+mn-ea"/>
              <a:cs typeface="+mn-cs"/>
            </a:rPr>
            <a:t>© SUBSECRETARÍA</a:t>
          </a:r>
        </a:p>
        <a:p>
          <a:r>
            <a:rPr lang="es-ES" sz="1600" b="0" i="0">
              <a:solidFill>
                <a:schemeClr val="dk1"/>
              </a:solidFill>
              <a:effectLst/>
              <a:latin typeface="+mn-lt"/>
              <a:ea typeface="+mn-ea"/>
              <a:cs typeface="+mn-cs"/>
            </a:rPr>
            <a:t>     Gabinete Técnico</a:t>
          </a:r>
        </a:p>
        <a:p>
          <a:br>
            <a:rPr lang="es-ES" sz="1600" b="0" i="0">
              <a:solidFill>
                <a:schemeClr val="dk1"/>
              </a:solidFill>
              <a:effectLst/>
              <a:latin typeface="+mn-lt"/>
              <a:ea typeface="+mn-ea"/>
              <a:cs typeface="+mn-cs"/>
            </a:rPr>
          </a:br>
          <a:endParaRPr lang="es-ES" sz="1600" b="0" i="0">
            <a:solidFill>
              <a:schemeClr val="dk1"/>
            </a:solidFill>
            <a:effectLst/>
            <a:latin typeface="+mn-lt"/>
            <a:ea typeface="+mn-ea"/>
            <a:cs typeface="+mn-cs"/>
          </a:endParaRPr>
        </a:p>
        <a:p>
          <a:r>
            <a:rPr lang="es-ES" sz="1600" b="0" i="0">
              <a:solidFill>
                <a:schemeClr val="dk1"/>
              </a:solidFill>
              <a:effectLst/>
              <a:latin typeface="+mn-lt"/>
              <a:ea typeface="+mn-ea"/>
              <a:cs typeface="+mn-cs"/>
            </a:rPr>
            <a:t>    NIPO: 665-25-021-2</a:t>
          </a:r>
        </a:p>
        <a:p>
          <a:r>
            <a:rPr lang="es-ES" sz="1600" b="0" i="0">
              <a:solidFill>
                <a:schemeClr val="dk1"/>
              </a:solidFill>
              <a:effectLst/>
              <a:latin typeface="+mn-lt"/>
              <a:ea typeface="+mn-ea"/>
              <a:cs typeface="+mn-cs"/>
            </a:rPr>
            <a:t>    ISBN: 978-84-18778-68-</a:t>
          </a:r>
        </a:p>
        <a:p>
          <a:br>
            <a:rPr lang="es-ES" sz="1600" b="0" i="0">
              <a:solidFill>
                <a:schemeClr val="dk1"/>
              </a:solidFill>
              <a:effectLst/>
              <a:latin typeface="+mn-lt"/>
              <a:ea typeface="+mn-ea"/>
              <a:cs typeface="+mn-cs"/>
            </a:rPr>
          </a:br>
          <a:endParaRPr lang="es-ES" sz="1600" b="0" i="0">
            <a:solidFill>
              <a:schemeClr val="dk1"/>
            </a:solidFill>
            <a:effectLst/>
            <a:latin typeface="+mn-lt"/>
            <a:ea typeface="+mn-ea"/>
            <a:cs typeface="+mn-cs"/>
          </a:endParaRPr>
        </a:p>
        <a:p>
          <a:r>
            <a:rPr lang="es-ES" sz="1600" b="1" i="0">
              <a:solidFill>
                <a:schemeClr val="dk1"/>
              </a:solidFill>
              <a:effectLst/>
              <a:latin typeface="+mn-lt"/>
              <a:ea typeface="+mn-ea"/>
              <a:cs typeface="+mn-cs"/>
            </a:rPr>
            <a:t> </a:t>
          </a:r>
          <a:endParaRPr lang="es-ES" sz="1600" b="0" i="0">
            <a:solidFill>
              <a:schemeClr val="dk1"/>
            </a:solidFill>
            <a:effectLst/>
            <a:latin typeface="+mn-lt"/>
            <a:ea typeface="+mn-ea"/>
            <a:cs typeface="+mn-cs"/>
          </a:endParaRPr>
        </a:p>
        <a:p>
          <a:r>
            <a:rPr lang="es-ES" sz="1600" b="0" i="0">
              <a:solidFill>
                <a:schemeClr val="dk1"/>
              </a:solidFill>
              <a:effectLst/>
              <a:latin typeface="+mn-lt"/>
              <a:ea typeface="+mn-ea"/>
              <a:cs typeface="+mn-cs"/>
            </a:rPr>
            <a:t>Diseño y maquetación:</a:t>
          </a:r>
        </a:p>
        <a:p>
          <a:r>
            <a:rPr lang="es-ES" sz="1600" b="0" i="0">
              <a:solidFill>
                <a:schemeClr val="dk1"/>
              </a:solidFill>
              <a:effectLst/>
              <a:latin typeface="+mn-lt"/>
              <a:ea typeface="+mn-ea"/>
              <a:cs typeface="+mn-cs"/>
            </a:rPr>
            <a:t>wearebold.es</a:t>
          </a:r>
        </a:p>
        <a:p>
          <a:br>
            <a:rPr lang="es-ES" sz="1600" b="0" i="0">
              <a:solidFill>
                <a:schemeClr val="dk1"/>
              </a:solidFill>
              <a:effectLst/>
              <a:latin typeface="+mn-lt"/>
              <a:ea typeface="+mn-ea"/>
              <a:cs typeface="+mn-cs"/>
            </a:rPr>
          </a:br>
          <a:endParaRPr lang="es-ES" sz="1600" b="0" i="0">
            <a:solidFill>
              <a:schemeClr val="dk1"/>
            </a:solidFill>
            <a:effectLst/>
            <a:latin typeface="+mn-lt"/>
            <a:ea typeface="+mn-ea"/>
            <a:cs typeface="+mn-cs"/>
          </a:endParaRPr>
        </a:p>
        <a:p>
          <a:r>
            <a:rPr lang="es-ES" sz="1600" b="0" i="0">
              <a:solidFill>
                <a:schemeClr val="dk1"/>
              </a:solidFill>
              <a:effectLst/>
              <a:latin typeface="+mn-lt"/>
              <a:ea typeface="+mn-ea"/>
              <a:cs typeface="+mn-cs"/>
            </a:rPr>
            <a:t>Aviso legal: Los contenidos de esta publicación podrán ser reutilizados citando la fuente, y</a:t>
          </a:r>
        </a:p>
        <a:p>
          <a:r>
            <a:rPr lang="es-ES" sz="1600" b="0" i="0">
              <a:solidFill>
                <a:schemeClr val="dk1"/>
              </a:solidFill>
              <a:effectLst/>
              <a:latin typeface="+mn-lt"/>
              <a:ea typeface="+mn-ea"/>
              <a:cs typeface="+mn-cs"/>
            </a:rPr>
            <a:t>la fecha, en su caso, de la última actualización.</a:t>
          </a:r>
        </a:p>
        <a:p>
          <a:endParaRPr lang="es-ES" sz="1100"/>
        </a:p>
      </xdr:txBody>
    </xdr:sp>
    <xdr:clientData/>
  </xdr:twoCellAnchor>
  <xdr:twoCellAnchor editAs="oneCell">
    <xdr:from>
      <xdr:col>2</xdr:col>
      <xdr:colOff>152400</xdr:colOff>
      <xdr:row>39</xdr:row>
      <xdr:rowOff>0</xdr:rowOff>
    </xdr:from>
    <xdr:to>
      <xdr:col>3</xdr:col>
      <xdr:colOff>123927</xdr:colOff>
      <xdr:row>42</xdr:row>
      <xdr:rowOff>171554</xdr:rowOff>
    </xdr:to>
    <xdr:pic>
      <xdr:nvPicPr>
        <xdr:cNvPr id="8" name="Imagen 7">
          <a:extLst>
            <a:ext uri="{FF2B5EF4-FFF2-40B4-BE49-F238E27FC236}">
              <a16:creationId xmlns:a16="http://schemas.microsoft.com/office/drawing/2014/main" id="{5A5B39DF-61C9-E8D2-8EC9-0CF434A1BE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62050" y="7791450"/>
          <a:ext cx="733527" cy="7430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57149</xdr:colOff>
      <xdr:row>8</xdr:row>
      <xdr:rowOff>19050</xdr:rowOff>
    </xdr:from>
    <xdr:to>
      <xdr:col>6</xdr:col>
      <xdr:colOff>190499</xdr:colOff>
      <xdr:row>8</xdr:row>
      <xdr:rowOff>314326</xdr:rowOff>
    </xdr:to>
    <xdr:sp macro="" textlink="">
      <xdr:nvSpPr>
        <xdr:cNvPr id="2" name="Rectángulo 1">
          <a:extLst>
            <a:ext uri="{FF2B5EF4-FFF2-40B4-BE49-F238E27FC236}">
              <a16:creationId xmlns:a16="http://schemas.microsoft.com/office/drawing/2014/main" id="{626575CE-C408-5A64-02D3-6D2D3B374EE9}"/>
            </a:ext>
          </a:extLst>
        </xdr:cNvPr>
        <xdr:cNvSpPr/>
      </xdr:nvSpPr>
      <xdr:spPr>
        <a:xfrm>
          <a:off x="57149" y="6086475"/>
          <a:ext cx="12106275" cy="295276"/>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6</xdr:col>
      <xdr:colOff>405841</xdr:colOff>
      <xdr:row>12</xdr:row>
      <xdr:rowOff>1849446</xdr:rowOff>
    </xdr:from>
    <xdr:to>
      <xdr:col>11</xdr:col>
      <xdr:colOff>164063</xdr:colOff>
      <xdr:row>14</xdr:row>
      <xdr:rowOff>352295</xdr:rowOff>
    </xdr:to>
    <xdr:sp macro="" textlink="">
      <xdr:nvSpPr>
        <xdr:cNvPr id="12" name="CuadroTexto 11">
          <a:extLst>
            <a:ext uri="{FF2B5EF4-FFF2-40B4-BE49-F238E27FC236}">
              <a16:creationId xmlns:a16="http://schemas.microsoft.com/office/drawing/2014/main" id="{3E2B4C0A-58C0-4681-CFDC-0A59747F695B}"/>
            </a:ext>
          </a:extLst>
        </xdr:cNvPr>
        <xdr:cNvSpPr txBox="1"/>
      </xdr:nvSpPr>
      <xdr:spPr>
        <a:xfrm>
          <a:off x="13192827" y="17259069"/>
          <a:ext cx="3542126" cy="20649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600"/>
            <a:t>Si usted detecta en esta Base de Datos</a:t>
          </a:r>
          <a:r>
            <a:rPr lang="es-ES" sz="1600" baseline="0"/>
            <a:t> </a:t>
          </a:r>
          <a:r>
            <a:rPr lang="es-ES" sz="1600"/>
            <a:t>alguna incoherencia, error, disfunción o concepto no suficientemente claro, utilice, por favor el correo </a:t>
          </a:r>
          <a:r>
            <a:rPr lang="es-ES" sz="1800" b="1">
              <a:solidFill>
                <a:srgbClr val="A02B93"/>
              </a:solidFill>
            </a:rPr>
            <a:t>Bzn-u-igualdad@miteco.es </a:t>
          </a:r>
          <a:r>
            <a:rPr lang="es-ES" sz="1600"/>
            <a:t>para comunicarlo y, en la medida en que sea posible, aclararlo y remediarlo</a:t>
          </a:r>
          <a:r>
            <a:rPr lang="es-ES" sz="1100"/>
            <a:t>.</a:t>
          </a:r>
        </a:p>
      </xdr:txBody>
    </xdr:sp>
    <xdr:clientData/>
  </xdr:twoCellAnchor>
  <xdr:twoCellAnchor editAs="oneCell">
    <xdr:from>
      <xdr:col>11</xdr:col>
      <xdr:colOff>164679</xdr:colOff>
      <xdr:row>13</xdr:row>
      <xdr:rowOff>225918</xdr:rowOff>
    </xdr:from>
    <xdr:to>
      <xdr:col>12</xdr:col>
      <xdr:colOff>311209</xdr:colOff>
      <xdr:row>13</xdr:row>
      <xdr:rowOff>1142262</xdr:rowOff>
    </xdr:to>
    <xdr:pic>
      <xdr:nvPicPr>
        <xdr:cNvPr id="4" name="Gráfico 3" descr="Lupa con relleno sólido">
          <a:extLst>
            <a:ext uri="{FF2B5EF4-FFF2-40B4-BE49-F238E27FC236}">
              <a16:creationId xmlns:a16="http://schemas.microsoft.com/office/drawing/2014/main" id="{1A411505-B0A2-44AA-2CCA-F17059DCDF4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757229" y="13151343"/>
          <a:ext cx="908530" cy="916344"/>
        </a:xfrm>
        <a:prstGeom prst="rect">
          <a:avLst/>
        </a:prstGeom>
      </xdr:spPr>
    </xdr:pic>
    <xdr:clientData/>
  </xdr:twoCellAnchor>
  <xdr:twoCellAnchor>
    <xdr:from>
      <xdr:col>7</xdr:col>
      <xdr:colOff>26097</xdr:colOff>
      <xdr:row>1</xdr:row>
      <xdr:rowOff>1506303</xdr:rowOff>
    </xdr:from>
    <xdr:to>
      <xdr:col>12</xdr:col>
      <xdr:colOff>117433</xdr:colOff>
      <xdr:row>8</xdr:row>
      <xdr:rowOff>247911</xdr:rowOff>
    </xdr:to>
    <xdr:sp macro="" textlink="">
      <xdr:nvSpPr>
        <xdr:cNvPr id="14" name="CuadroTexto 13">
          <a:extLst>
            <a:ext uri="{FF2B5EF4-FFF2-40B4-BE49-F238E27FC236}">
              <a16:creationId xmlns:a16="http://schemas.microsoft.com/office/drawing/2014/main" id="{0B460810-753F-8EA9-075F-1D80132EEC75}"/>
            </a:ext>
          </a:extLst>
        </xdr:cNvPr>
        <xdr:cNvSpPr txBox="1"/>
      </xdr:nvSpPr>
      <xdr:spPr>
        <a:xfrm>
          <a:off x="13569864" y="2210892"/>
          <a:ext cx="3875240" cy="6100649"/>
        </a:xfrm>
        <a:prstGeom prst="rect">
          <a:avLst/>
        </a:prstGeom>
        <a:ln w="28575"/>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l"/>
          <a:r>
            <a:rPr lang="es-ES" sz="1600"/>
            <a:t>La presente Base de Datos contiene el análisis de </a:t>
          </a:r>
          <a:r>
            <a:rPr lang="es-ES" sz="1600" b="1"/>
            <a:t>53 indicadores</a:t>
          </a:r>
          <a:r>
            <a:rPr lang="es-ES" sz="1600"/>
            <a:t>, estructurados en </a:t>
          </a:r>
          <a:r>
            <a:rPr lang="es-ES" sz="1600" b="1"/>
            <a:t>10 áreas </a:t>
          </a:r>
          <a:r>
            <a:rPr lang="es-ES" sz="1600"/>
            <a:t>relacionadas con la Transición Ecológica: </a:t>
          </a:r>
          <a:r>
            <a:rPr lang="es-ES" sz="1600">
              <a:solidFill>
                <a:srgbClr val="FF6319"/>
              </a:solidFill>
            </a:rPr>
            <a:t>Cambio climático</a:t>
          </a:r>
          <a:r>
            <a:rPr lang="es-ES" sz="1600"/>
            <a:t>; </a:t>
          </a:r>
          <a:r>
            <a:rPr lang="es-ES" sz="1600">
              <a:solidFill>
                <a:srgbClr val="C6A3FF"/>
              </a:solidFill>
            </a:rPr>
            <a:t>Empleo y emprendimiento verde</a:t>
          </a:r>
          <a:r>
            <a:rPr lang="es-ES" sz="1600">
              <a:solidFill>
                <a:srgbClr val="A71056"/>
              </a:solidFill>
            </a:rPr>
            <a:t>; Formación universitaria, profesional y para el empleo en la transición ecológica</a:t>
          </a:r>
          <a:r>
            <a:rPr lang="es-ES" sz="1600"/>
            <a:t>; </a:t>
          </a:r>
          <a:r>
            <a:rPr lang="es-ES" sz="1600">
              <a:solidFill>
                <a:srgbClr val="5800C3"/>
              </a:solidFill>
            </a:rPr>
            <a:t>Gobernanza</a:t>
          </a:r>
          <a:r>
            <a:rPr lang="es-ES" sz="1600">
              <a:solidFill>
                <a:srgbClr val="C0D11F"/>
              </a:solidFill>
            </a:rPr>
            <a:t>; Hábitos sostenibles</a:t>
          </a:r>
          <a:r>
            <a:rPr lang="es-ES" sz="1600"/>
            <a:t>; </a:t>
          </a:r>
          <a:r>
            <a:rPr lang="es-ES" sz="1600">
              <a:solidFill>
                <a:srgbClr val="5FCDAF"/>
              </a:solidFill>
            </a:rPr>
            <a:t>Salud</a:t>
          </a:r>
          <a:r>
            <a:rPr lang="es-ES" sz="1600">
              <a:solidFill>
                <a:srgbClr val="004165"/>
              </a:solidFill>
            </a:rPr>
            <a:t>; Energía</a:t>
          </a:r>
          <a:r>
            <a:rPr lang="es-ES" sz="1600">
              <a:solidFill>
                <a:srgbClr val="69BE28"/>
              </a:solidFill>
            </a:rPr>
            <a:t>; Biodiversidad,</a:t>
          </a:r>
          <a:r>
            <a:rPr lang="es-ES" sz="1600" baseline="0">
              <a:solidFill>
                <a:srgbClr val="69BE28"/>
              </a:solidFill>
            </a:rPr>
            <a:t> bosques y espacios naturales protegidos</a:t>
          </a:r>
          <a:r>
            <a:rPr lang="es-ES" sz="1600"/>
            <a:t>, </a:t>
          </a:r>
          <a:r>
            <a:rPr lang="es-ES" sz="1600">
              <a:solidFill>
                <a:srgbClr val="3DB7E4"/>
              </a:solidFill>
            </a:rPr>
            <a:t>Agua</a:t>
          </a:r>
          <a:r>
            <a:rPr lang="es-ES" sz="1600"/>
            <a:t> </a:t>
          </a:r>
          <a:r>
            <a:rPr lang="es-ES" sz="1600">
              <a:solidFill>
                <a:srgbClr val="8FDFE2"/>
              </a:solidFill>
            </a:rPr>
            <a:t>y Medio marino</a:t>
          </a:r>
          <a:r>
            <a:rPr lang="es-ES" sz="1600"/>
            <a:t>.  Se recomienda acceder a cada indicador a partir</a:t>
          </a:r>
          <a:r>
            <a:rPr lang="es-ES" sz="1600" baseline="0"/>
            <a:t> de la pestaña </a:t>
          </a:r>
          <a:r>
            <a:rPr lang="es-ES" sz="1600" b="1" baseline="0"/>
            <a:t>Índice</a:t>
          </a:r>
          <a:r>
            <a:rPr lang="es-ES" sz="1600" baseline="0"/>
            <a:t>. A continuación de la pestaña </a:t>
          </a:r>
          <a:r>
            <a:rPr lang="es-ES" sz="1600" i="1" baseline="0"/>
            <a:t>Índice</a:t>
          </a:r>
          <a:r>
            <a:rPr lang="es-ES" sz="1600" baseline="0"/>
            <a:t>, cada una de las demás </a:t>
          </a:r>
          <a:r>
            <a:rPr lang="es-ES" sz="1600"/>
            <a:t>pestañas corresponde a un indicador diferente, salvo en aquellos casos en los que respecto a un mismo indicador se presentan en pestañas separadas el dato original y el recodificado (distinguiendo este</a:t>
          </a:r>
          <a:r>
            <a:rPr lang="es-ES" sz="1600" baseline="0"/>
            <a:t> </a:t>
          </a:r>
          <a:r>
            <a:rPr lang="es-ES" sz="1600"/>
            <a:t>mediante la</a:t>
          </a:r>
          <a:r>
            <a:rPr lang="es-ES" sz="1600" baseline="0"/>
            <a:t> denominación</a:t>
          </a:r>
          <a:r>
            <a:rPr lang="es-ES" sz="1600"/>
            <a:t>  "_recode"),</a:t>
          </a:r>
          <a:r>
            <a:rPr lang="es-ES" sz="1600" baseline="0"/>
            <a:t> así como en aquellos otros casos en que </a:t>
          </a:r>
          <a:r>
            <a:rPr lang="es-ES" sz="1600"/>
            <a:t>se separan en diferentes pestañas algunas de las segmentaciones del indicador (son los indicadores </a:t>
          </a:r>
          <a:r>
            <a:rPr lang="es-ES" sz="1600" baseline="0"/>
            <a:t>sobre formación reglada en universidades y FP</a:t>
          </a:r>
          <a:r>
            <a:rPr lang="es-ES" sz="1600"/>
            <a:t>).</a:t>
          </a:r>
        </a:p>
      </xdr:txBody>
    </xdr:sp>
    <xdr:clientData/>
  </xdr:twoCellAnchor>
  <xdr:twoCellAnchor>
    <xdr:from>
      <xdr:col>7</xdr:col>
      <xdr:colOff>0</xdr:colOff>
      <xdr:row>8</xdr:row>
      <xdr:rowOff>816617</xdr:rowOff>
    </xdr:from>
    <xdr:to>
      <xdr:col>12</xdr:col>
      <xdr:colOff>143528</xdr:colOff>
      <xdr:row>9</xdr:row>
      <xdr:rowOff>887260</xdr:rowOff>
    </xdr:to>
    <xdr:sp macro="" textlink="">
      <xdr:nvSpPr>
        <xdr:cNvPr id="15" name="CuadroTexto 14">
          <a:extLst>
            <a:ext uri="{FF2B5EF4-FFF2-40B4-BE49-F238E27FC236}">
              <a16:creationId xmlns:a16="http://schemas.microsoft.com/office/drawing/2014/main" id="{111ECB82-405E-7544-EEF3-BA6640B955E2}"/>
            </a:ext>
          </a:extLst>
        </xdr:cNvPr>
        <xdr:cNvSpPr txBox="1"/>
      </xdr:nvSpPr>
      <xdr:spPr>
        <a:xfrm>
          <a:off x="13543767" y="8880247"/>
          <a:ext cx="3927432" cy="4363417"/>
        </a:xfrm>
        <a:prstGeom prst="rect">
          <a:avLst/>
        </a:prstGeom>
        <a:ln w="28575"/>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r>
            <a:rPr lang="es-ES" sz="1600"/>
            <a:t>En la parte superior de cada hoja</a:t>
          </a:r>
          <a:r>
            <a:rPr lang="es-ES" sz="1600" baseline="0"/>
            <a:t> excel, es decir, en la parte generalmente denominada </a:t>
          </a:r>
          <a:r>
            <a:rPr kumimoji="0" lang="es-ES" sz="1600" b="1" i="0" u="none" strike="noStrike" kern="0" cap="none" spc="0" normalizeH="0" baseline="0" noProof="0">
              <a:ln>
                <a:noFill/>
              </a:ln>
              <a:solidFill>
                <a:prstClr val="black"/>
              </a:solidFill>
              <a:effectLst/>
              <a:uLnTx/>
              <a:uFillTx/>
              <a:latin typeface="+mn-lt"/>
              <a:ea typeface="+mn-ea"/>
              <a:cs typeface="+mn-cs"/>
            </a:rPr>
            <a:t>Mujeres y Hombres en España</a:t>
          </a:r>
          <a:r>
            <a:rPr kumimoji="0" lang="es-ES" sz="1600" b="0" i="0" u="none" strike="noStrike" kern="0" cap="none" spc="0" normalizeH="0" baseline="0" noProof="0">
              <a:ln>
                <a:noFill/>
              </a:ln>
              <a:solidFill>
                <a:prstClr val="black"/>
              </a:solidFill>
              <a:effectLst/>
              <a:uLnTx/>
              <a:uFillTx/>
              <a:latin typeface="+mn-lt"/>
              <a:ea typeface="+mn-ea"/>
              <a:cs typeface="+mn-cs"/>
            </a:rPr>
            <a:t>,</a:t>
          </a:r>
          <a:r>
            <a:rPr lang="es-ES" sz="1600" baseline="0"/>
            <a:t> </a:t>
          </a:r>
          <a:r>
            <a:rPr lang="es-ES" sz="1600"/>
            <a:t>se pueden consultar los datos del indicador solo desagregados en función de la variable sexo</a:t>
          </a:r>
          <a:r>
            <a:rPr lang="es-ES" sz="1600" baseline="0"/>
            <a:t>. Debajo de esa parte </a:t>
          </a:r>
          <a:r>
            <a:rPr lang="es-ES" sz="1600"/>
            <a:t>se presentan además,</a:t>
          </a:r>
          <a:r>
            <a:rPr lang="es-ES" sz="1600" baseline="0"/>
            <a:t> siempre que es posible, </a:t>
          </a:r>
          <a:r>
            <a:rPr lang="es-ES" sz="1600"/>
            <a:t>los datos del indicador </a:t>
          </a:r>
          <a:r>
            <a:rPr lang="es-ES" sz="1600" baseline="0"/>
            <a:t>desagregados por el cruce entre la variable sexo y otras</a:t>
          </a:r>
          <a:r>
            <a:rPr lang="es-ES" sz="1600"/>
            <a:t> variables. Cuando</a:t>
          </a:r>
          <a:r>
            <a:rPr lang="es-ES" sz="1600" baseline="0"/>
            <a:t> </a:t>
          </a:r>
          <a:r>
            <a:rPr lang="es-ES" sz="1600"/>
            <a:t>estas otras variables son también variables sociodemográficas el apartado se identifica como </a:t>
          </a:r>
          <a:r>
            <a:rPr kumimoji="0" lang="es-ES" sz="1600" b="1" i="0" u="none" strike="noStrike" kern="0" cap="none" spc="0" normalizeH="0" baseline="0" noProof="0">
              <a:ln>
                <a:noFill/>
              </a:ln>
              <a:solidFill>
                <a:prstClr val="black"/>
              </a:solidFill>
              <a:effectLst/>
              <a:uLnTx/>
              <a:uFillTx/>
              <a:latin typeface="+mn-lt"/>
              <a:ea typeface="+mn-ea"/>
              <a:cs typeface="+mn-cs"/>
            </a:rPr>
            <a:t>Perfiles de Mujeres y Hombres en España</a:t>
          </a:r>
          <a:r>
            <a:rPr kumimoji="0" lang="es-ES" sz="1600" b="0" i="0" u="none" strike="noStrike" kern="0" cap="none" spc="0" normalizeH="0" baseline="0" noProof="0">
              <a:ln>
                <a:noFill/>
              </a:ln>
              <a:solidFill>
                <a:prstClr val="black"/>
              </a:solidFill>
              <a:effectLst/>
              <a:uLnTx/>
              <a:uFillTx/>
              <a:latin typeface="+mn-lt"/>
              <a:ea typeface="+mn-ea"/>
              <a:cs typeface="+mn-cs"/>
            </a:rPr>
            <a:t> si la fuente de datos originales es española, pero si es una fuente europea se distingue entre </a:t>
          </a:r>
          <a:r>
            <a:rPr kumimoji="0" lang="es-ES" sz="1600" b="1" i="0" u="none" strike="noStrike" kern="0" cap="none" spc="0" normalizeH="0" baseline="0" noProof="0">
              <a:ln>
                <a:noFill/>
              </a:ln>
              <a:solidFill>
                <a:prstClr val="black"/>
              </a:solidFill>
              <a:effectLst/>
              <a:uLnTx/>
              <a:uFillTx/>
              <a:latin typeface="+mn-lt"/>
              <a:ea typeface="+mn-ea"/>
              <a:cs typeface="+mn-cs"/>
            </a:rPr>
            <a:t>Perfiles de Mujeres y Hombres en España </a:t>
          </a:r>
          <a:r>
            <a:rPr kumimoji="0" lang="es-ES" sz="1600" b="0" i="0" u="none" strike="noStrike" kern="0" cap="none" spc="0" normalizeH="0" baseline="0" noProof="0">
              <a:ln>
                <a:noFill/>
              </a:ln>
              <a:solidFill>
                <a:prstClr val="black"/>
              </a:solidFill>
              <a:effectLst/>
              <a:uLnTx/>
              <a:uFillTx/>
              <a:latin typeface="+mn-lt"/>
              <a:ea typeface="+mn-ea"/>
              <a:cs typeface="+mn-cs"/>
            </a:rPr>
            <a:t>frente a </a:t>
          </a:r>
          <a:r>
            <a:rPr kumimoji="0" lang="es-ES" sz="1600" b="1" i="0" u="none" strike="noStrike" kern="0" cap="none" spc="0" normalizeH="0" baseline="0" noProof="0">
              <a:ln>
                <a:noFill/>
              </a:ln>
              <a:solidFill>
                <a:prstClr val="black"/>
              </a:solidFill>
              <a:effectLst/>
              <a:uLnTx/>
              <a:uFillTx/>
              <a:latin typeface="+mn-lt"/>
              <a:ea typeface="+mn-ea"/>
              <a:cs typeface="+mn-cs"/>
            </a:rPr>
            <a:t>Mujeres y Hombres en la Unión Europea</a:t>
          </a:r>
          <a:r>
            <a:rPr kumimoji="0" lang="es-ES" sz="1600" b="0" i="0" u="none" strike="noStrike" kern="0" cap="none" spc="0" normalizeH="0" baseline="0" noProof="0">
              <a:ln>
                <a:noFill/>
              </a:ln>
              <a:solidFill>
                <a:prstClr val="black"/>
              </a:solidFill>
              <a:effectLst/>
              <a:uLnTx/>
              <a:uFillTx/>
              <a:latin typeface="+mn-lt"/>
              <a:ea typeface="+mn-ea"/>
              <a:cs typeface="+mn-cs"/>
            </a:rPr>
            <a:t>. </a:t>
          </a:r>
          <a:endParaRPr lang="es-ES" sz="1600"/>
        </a:p>
      </xdr:txBody>
    </xdr:sp>
    <xdr:clientData/>
  </xdr:twoCellAnchor>
  <xdr:twoCellAnchor>
    <xdr:from>
      <xdr:col>6</xdr:col>
      <xdr:colOff>365343</xdr:colOff>
      <xdr:row>13</xdr:row>
      <xdr:rowOff>17689</xdr:rowOff>
    </xdr:from>
    <xdr:to>
      <xdr:col>6</xdr:col>
      <xdr:colOff>369143</xdr:colOff>
      <xdr:row>14</xdr:row>
      <xdr:rowOff>208767</xdr:rowOff>
    </xdr:to>
    <xdr:cxnSp macro="">
      <xdr:nvCxnSpPr>
        <xdr:cNvPr id="17" name="Conector recto 16">
          <a:extLst>
            <a:ext uri="{FF2B5EF4-FFF2-40B4-BE49-F238E27FC236}">
              <a16:creationId xmlns:a16="http://schemas.microsoft.com/office/drawing/2014/main" id="{A0B2A2D5-077D-DF75-13D0-74FC26ADA734}"/>
            </a:ext>
          </a:extLst>
        </xdr:cNvPr>
        <xdr:cNvCxnSpPr/>
      </xdr:nvCxnSpPr>
      <xdr:spPr>
        <a:xfrm flipH="1">
          <a:off x="13152329" y="17332312"/>
          <a:ext cx="3800" cy="1848167"/>
        </a:xfrm>
        <a:prstGeom prst="line">
          <a:avLst/>
        </a:prstGeom>
        <a:ln w="38100"/>
      </xdr:spPr>
      <xdr:style>
        <a:lnRef idx="1">
          <a:schemeClr val="accent5"/>
        </a:lnRef>
        <a:fillRef idx="0">
          <a:schemeClr val="accent5"/>
        </a:fillRef>
        <a:effectRef idx="0">
          <a:schemeClr val="accent5"/>
        </a:effectRef>
        <a:fontRef idx="minor">
          <a:schemeClr val="tx1"/>
        </a:fontRef>
      </xdr:style>
    </xdr:cxnSp>
    <xdr:clientData/>
  </xdr:twoCellAnchor>
  <xdr:twoCellAnchor>
    <xdr:from>
      <xdr:col>4</xdr:col>
      <xdr:colOff>91336</xdr:colOff>
      <xdr:row>0</xdr:row>
      <xdr:rowOff>365342</xdr:rowOff>
    </xdr:from>
    <xdr:to>
      <xdr:col>10</xdr:col>
      <xdr:colOff>106914</xdr:colOff>
      <xdr:row>0</xdr:row>
      <xdr:rowOff>427653</xdr:rowOff>
    </xdr:to>
    <xdr:cxnSp macro="">
      <xdr:nvCxnSpPr>
        <xdr:cNvPr id="19" name="Conector recto 18">
          <a:extLst>
            <a:ext uri="{FF2B5EF4-FFF2-40B4-BE49-F238E27FC236}">
              <a16:creationId xmlns:a16="http://schemas.microsoft.com/office/drawing/2014/main" id="{019FEE3F-7A5E-1EDC-EC4C-1766E53A9302}"/>
            </a:ext>
          </a:extLst>
        </xdr:cNvPr>
        <xdr:cNvCxnSpPr/>
      </xdr:nvCxnSpPr>
      <xdr:spPr>
        <a:xfrm>
          <a:off x="5075651" y="365342"/>
          <a:ext cx="10845373" cy="62311"/>
        </a:xfrm>
        <a:prstGeom prst="line">
          <a:avLst/>
        </a:prstGeom>
        <a:ln w="381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10</xdr:col>
      <xdr:colOff>87475</xdr:colOff>
      <xdr:row>0</xdr:row>
      <xdr:rowOff>427653</xdr:rowOff>
    </xdr:from>
    <xdr:to>
      <xdr:col>10</xdr:col>
      <xdr:colOff>97194</xdr:colOff>
      <xdr:row>1</xdr:row>
      <xdr:rowOff>291582</xdr:rowOff>
    </xdr:to>
    <xdr:cxnSp macro="">
      <xdr:nvCxnSpPr>
        <xdr:cNvPr id="21" name="Conector recto de flecha 20">
          <a:extLst>
            <a:ext uri="{FF2B5EF4-FFF2-40B4-BE49-F238E27FC236}">
              <a16:creationId xmlns:a16="http://schemas.microsoft.com/office/drawing/2014/main" id="{4C740DE2-0547-6023-7052-EABD7245E7AD}"/>
            </a:ext>
          </a:extLst>
        </xdr:cNvPr>
        <xdr:cNvCxnSpPr/>
      </xdr:nvCxnSpPr>
      <xdr:spPr>
        <a:xfrm>
          <a:off x="15434388" y="427653"/>
          <a:ext cx="9719" cy="573444"/>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10</xdr:col>
      <xdr:colOff>48596</xdr:colOff>
      <xdr:row>0</xdr:row>
      <xdr:rowOff>398496</xdr:rowOff>
    </xdr:from>
    <xdr:to>
      <xdr:col>10</xdr:col>
      <xdr:colOff>126352</xdr:colOff>
      <xdr:row>0</xdr:row>
      <xdr:rowOff>476250</xdr:rowOff>
    </xdr:to>
    <xdr:sp macro="" textlink="">
      <xdr:nvSpPr>
        <xdr:cNvPr id="23" name="Elipse 22">
          <a:extLst>
            <a:ext uri="{FF2B5EF4-FFF2-40B4-BE49-F238E27FC236}">
              <a16:creationId xmlns:a16="http://schemas.microsoft.com/office/drawing/2014/main" id="{A9D1DEBB-7355-C449-65DA-04D7C08BE66D}"/>
            </a:ext>
          </a:extLst>
        </xdr:cNvPr>
        <xdr:cNvSpPr/>
      </xdr:nvSpPr>
      <xdr:spPr>
        <a:xfrm>
          <a:off x="15395509" y="398496"/>
          <a:ext cx="77756" cy="77754"/>
        </a:xfrm>
        <a:prstGeom prst="ellipse">
          <a:avLst/>
        </a:prstGeom>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1</xdr:col>
      <xdr:colOff>533983</xdr:colOff>
      <xdr:row>2</xdr:row>
      <xdr:rowOff>314909</xdr:rowOff>
    </xdr:from>
    <xdr:to>
      <xdr:col>1</xdr:col>
      <xdr:colOff>1373737</xdr:colOff>
      <xdr:row>3</xdr:row>
      <xdr:rowOff>98166</xdr:rowOff>
    </xdr:to>
    <xdr:pic>
      <xdr:nvPicPr>
        <xdr:cNvPr id="24" name="Imagen 23">
          <a:extLst>
            <a:ext uri="{FF2B5EF4-FFF2-40B4-BE49-F238E27FC236}">
              <a16:creationId xmlns:a16="http://schemas.microsoft.com/office/drawing/2014/main" id="{2B1B39DB-A4F7-9E2C-E2AE-F9ED52FFE411}"/>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9205" b="90114" l="4432" r="93523">
                      <a14:foregroundMark x1="31705" y1="43523" x2="27955" y2="50455"/>
                      <a14:foregroundMark x1="12386" y1="42727" x2="13409" y2="49659"/>
                      <a14:foregroundMark x1="4659" y1="45000" x2="5227" y2="48182"/>
                      <a14:foregroundMark x1="28182" y1="45000" x2="19318" y2="55114"/>
                      <a14:foregroundMark x1="21250" y1="42500" x2="30909" y2="60568"/>
                      <a14:foregroundMark x1="30114" y1="52955" x2="34659" y2="58636"/>
                      <a14:foregroundMark x1="24432" y1="54886" x2="21705" y2="58864"/>
                      <a14:foregroundMark x1="57159" y1="53636" x2="65568" y2="77386"/>
                      <a14:foregroundMark x1="38068" y1="85114" x2="81705" y2="83864"/>
                      <a14:foregroundMark x1="81705" y1="83864" x2="83864" y2="83864"/>
                      <a14:foregroundMark x1="74659" y1="53636" x2="77386" y2="83636"/>
                      <a14:foregroundMark x1="68750" y1="56591" x2="71023" y2="80568"/>
                      <a14:foregroundMark x1="31705" y1="81591" x2="71818" y2="87841"/>
                      <a14:foregroundMark x1="71818" y1="87841" x2="82841" y2="88068"/>
                      <a14:foregroundMark x1="85795" y1="54886" x2="88523" y2="78409"/>
                      <a14:foregroundMark x1="35114" y1="90000" x2="59545" y2="90227"/>
                      <a14:foregroundMark x1="88295" y1="87841" x2="89545" y2="77841"/>
                      <a14:foregroundMark x1="92955" y1="76932" x2="93523" y2="88068"/>
                      <a14:foregroundMark x1="71250" y1="11364" x2="91023" y2="21477"/>
                      <a14:foregroundMark x1="65795" y1="23523" x2="83864" y2="13636"/>
                      <a14:foregroundMark x1="76364" y1="21250" x2="85114" y2="22273"/>
                      <a14:foregroundMark x1="70227" y1="24432" x2="89773" y2="25000"/>
                      <a14:foregroundMark x1="90227" y1="10341" x2="91477" y2="27500"/>
                      <a14:foregroundMark x1="91477" y1="10909" x2="93523" y2="20568"/>
                      <a14:foregroundMark x1="79659" y1="11364" x2="89545" y2="11136"/>
                      <a14:foregroundMark x1="83068" y1="9659" x2="91023" y2="9205"/>
                      <a14:foregroundMark x1="64773" y1="16818" x2="66023" y2="37614"/>
                      <a14:foregroundMark x1="81136" y1="31136" x2="72159" y2="47727"/>
                      <a14:foregroundMark x1="84318" y1="33636" x2="86023" y2="50227"/>
                      <a14:foregroundMark x1="32841" y1="43068" x2="35341" y2="37614"/>
                      <a14:foregroundMark x1="19545" y1="37386" x2="34659" y2="59886"/>
                      <a14:foregroundMark x1="22727" y1="58068" x2="19545" y2="61591"/>
                      <a14:foregroundMark x1="33182" y1="15795" x2="58409" y2="16818"/>
                      <a14:foregroundMark x1="54205" y1="14318" x2="54205" y2="26250"/>
                      <a14:foregroundMark x1="35568" y1="13636" x2="36591" y2="25682"/>
                      <a14:foregroundMark x1="37045" y1="21250" x2="52841" y2="21136"/>
                      <a14:foregroundMark x1="52841" y1="21136" x2="71023" y2="27841"/>
                      <a14:foregroundMark x1="71023" y1="27841" x2="73409" y2="30114"/>
                      <a14:foregroundMark x1="67727" y1="27500" x2="71705" y2="40568"/>
                      <a14:foregroundMark x1="77614" y1="28182" x2="75227" y2="43977"/>
                      <a14:foregroundMark x1="82045" y1="33409" x2="82614" y2="46023"/>
                      <a14:foregroundMark x1="79886" y1="40568" x2="72159" y2="49659"/>
                      <a14:foregroundMark x1="62614" y1="35568" x2="64091" y2="45227"/>
                      <a14:foregroundMark x1="66477" y1="35568" x2="67500" y2="47727"/>
                      <a14:foregroundMark x1="88295" y1="31136" x2="88523" y2="47273"/>
                      <a14:foregroundMark x1="91477" y1="29659" x2="92273" y2="46477"/>
                      <a14:foregroundMark x1="31705" y1="20568" x2="58636" y2="15568"/>
                      <a14:foregroundMark x1="58636" y1="15568" x2="67955" y2="15568"/>
                      <a14:foregroundMark x1="53182" y1="13409" x2="74659" y2="12614"/>
                      <a14:foregroundMark x1="46250" y1="11818" x2="63750" y2="12386"/>
                      <a14:foregroundMark x1="31364" y1="14091" x2="33864" y2="25455"/>
                      <a14:foregroundMark x1="38295" y1="11136" x2="55682" y2="10341"/>
                      <a14:foregroundMark x1="30455" y1="12386" x2="30682" y2="21705"/>
                      <a14:foregroundMark x1="29205" y1="10341" x2="40114" y2="11136"/>
                      <a14:foregroundMark x1="33409" y1="60114" x2="35909" y2="61818"/>
                    </a14:backgroundRemoval>
                  </a14:imgEffect>
                </a14:imgLayer>
              </a14:imgProps>
            </a:ext>
          </a:extLst>
        </a:blip>
        <a:stretch>
          <a:fillRect/>
        </a:stretch>
      </xdr:blipFill>
      <xdr:spPr>
        <a:xfrm>
          <a:off x="1248358" y="2124659"/>
          <a:ext cx="839754" cy="831007"/>
        </a:xfrm>
        <a:prstGeom prst="rect">
          <a:avLst/>
        </a:prstGeom>
      </xdr:spPr>
    </xdr:pic>
    <xdr:clientData/>
  </xdr:twoCellAnchor>
  <xdr:twoCellAnchor>
    <xdr:from>
      <xdr:col>9</xdr:col>
      <xdr:colOff>450154</xdr:colOff>
      <xdr:row>8</xdr:row>
      <xdr:rowOff>260959</xdr:rowOff>
    </xdr:from>
    <xdr:to>
      <xdr:col>9</xdr:col>
      <xdr:colOff>678493</xdr:colOff>
      <xdr:row>8</xdr:row>
      <xdr:rowOff>816617</xdr:rowOff>
    </xdr:to>
    <xdr:cxnSp macro="">
      <xdr:nvCxnSpPr>
        <xdr:cNvPr id="25" name="Conector recto de flecha 24">
          <a:extLst>
            <a:ext uri="{FF2B5EF4-FFF2-40B4-BE49-F238E27FC236}">
              <a16:creationId xmlns:a16="http://schemas.microsoft.com/office/drawing/2014/main" id="{314D5F1B-A70C-47F4-9ACB-77DDE257E25F}"/>
            </a:ext>
          </a:extLst>
        </xdr:cNvPr>
        <xdr:cNvCxnSpPr>
          <a:endCxn id="15" idx="0"/>
        </xdr:cNvCxnSpPr>
      </xdr:nvCxnSpPr>
      <xdr:spPr>
        <a:xfrm flipH="1">
          <a:off x="15507483" y="8324589"/>
          <a:ext cx="228339" cy="555658"/>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clientData/>
  </xdr:twoCellAnchor>
  <xdr:twoCellAnchor editAs="oneCell">
    <xdr:from>
      <xdr:col>0</xdr:col>
      <xdr:colOff>250252</xdr:colOff>
      <xdr:row>7</xdr:row>
      <xdr:rowOff>776125</xdr:rowOff>
    </xdr:from>
    <xdr:to>
      <xdr:col>1</xdr:col>
      <xdr:colOff>1723904</xdr:colOff>
      <xdr:row>8</xdr:row>
      <xdr:rowOff>1085853</xdr:rowOff>
    </xdr:to>
    <xdr:pic>
      <xdr:nvPicPr>
        <xdr:cNvPr id="29" name="Imagen 28" descr="Power BI Logo, symbol, meaning, history, PNG, brand">
          <a:extLst>
            <a:ext uri="{FF2B5EF4-FFF2-40B4-BE49-F238E27FC236}">
              <a16:creationId xmlns:a16="http://schemas.microsoft.com/office/drawing/2014/main" id="{A1B14FE8-F349-7ED4-B9D1-DB6D35829E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50252" y="7913351"/>
          <a:ext cx="2191289" cy="1236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1451508</xdr:colOff>
      <xdr:row>7</xdr:row>
      <xdr:rowOff>719398</xdr:rowOff>
    </xdr:from>
    <xdr:to>
      <xdr:col>6</xdr:col>
      <xdr:colOff>365343</xdr:colOff>
      <xdr:row>8</xdr:row>
      <xdr:rowOff>991643</xdr:rowOff>
    </xdr:to>
    <xdr:sp macro="" textlink="">
      <xdr:nvSpPr>
        <xdr:cNvPr id="30" name="CuadroTexto 29">
          <a:extLst>
            <a:ext uri="{FF2B5EF4-FFF2-40B4-BE49-F238E27FC236}">
              <a16:creationId xmlns:a16="http://schemas.microsoft.com/office/drawing/2014/main" id="{0DD21D02-C7C1-4A34-FA8E-94A306439AE3}"/>
            </a:ext>
          </a:extLst>
        </xdr:cNvPr>
        <xdr:cNvSpPr txBox="1"/>
      </xdr:nvSpPr>
      <xdr:spPr>
        <a:xfrm>
          <a:off x="2169145" y="7856624"/>
          <a:ext cx="10983184" cy="1198649"/>
        </a:xfrm>
        <a:prstGeom prst="roundRect">
          <a:avLst/>
        </a:prstGeom>
        <a:solidFill>
          <a:schemeClr val="lt1"/>
        </a:solidFill>
        <a:ln w="3810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600"/>
            <a:t>El </a:t>
          </a:r>
          <a:r>
            <a:rPr lang="es-ES" sz="1600" b="1"/>
            <a:t>informe interactivo </a:t>
          </a:r>
          <a:r>
            <a:rPr kumimoji="0" lang="es-ES" sz="1600" b="1" i="1" u="none" strike="noStrike" kern="0" cap="none" spc="0" normalizeH="0" baseline="0" noProof="0">
              <a:ln>
                <a:noFill/>
              </a:ln>
              <a:solidFill>
                <a:prstClr val="black"/>
              </a:solidFill>
              <a:effectLst/>
              <a:uLnTx/>
              <a:uFillTx/>
              <a:latin typeface="+mn-lt"/>
              <a:ea typeface="+mn-ea"/>
              <a:cs typeface="+mn-cs"/>
            </a:rPr>
            <a:t>Mujeres en la Transición Ecológica 2025  </a:t>
          </a:r>
          <a:r>
            <a:rPr kumimoji="0" lang="es-ES" sz="1600" b="1" i="0" u="none" strike="noStrike" kern="0" cap="none" spc="0" normalizeH="0" baseline="0" noProof="0">
              <a:ln>
                <a:noFill/>
              </a:ln>
              <a:solidFill>
                <a:prstClr val="black"/>
              </a:solidFill>
              <a:effectLst/>
              <a:uLnTx/>
              <a:uFillTx/>
              <a:latin typeface="+mn-lt"/>
              <a:ea typeface="+mn-ea"/>
              <a:cs typeface="+mn-cs"/>
            </a:rPr>
            <a:t>(</a:t>
          </a:r>
          <a:r>
            <a:rPr lang="es-ES" sz="1600" b="1"/>
            <a:t>Power BI) </a:t>
          </a:r>
          <a:r>
            <a:rPr lang="es-ES" sz="1600" b="0"/>
            <a:t>incluye un cuadro de mandos mediante el cual se accede a la </a:t>
          </a:r>
          <a:r>
            <a:rPr lang="es-ES" sz="1600"/>
            <a:t>representación visual de datos destacados en cada indicador. Pretende facilitar la comprensión y difusión de los principales</a:t>
          </a:r>
          <a:r>
            <a:rPr lang="es-ES" sz="1600" baseline="0"/>
            <a:t> resultados del análisis de cada indicador en su desgregación por sexo y en función de los distintos años considerados.</a:t>
          </a:r>
          <a:endParaRPr lang="es-ES" sz="1100"/>
        </a:p>
      </xdr:txBody>
    </xdr:sp>
    <xdr:clientData/>
  </xdr:twoCellAnchor>
  <xdr:twoCellAnchor>
    <xdr:from>
      <xdr:col>1</xdr:col>
      <xdr:colOff>590551</xdr:colOff>
      <xdr:row>3</xdr:row>
      <xdr:rowOff>85724</xdr:rowOff>
    </xdr:from>
    <xdr:to>
      <xdr:col>1</xdr:col>
      <xdr:colOff>1435275</xdr:colOff>
      <xdr:row>4</xdr:row>
      <xdr:rowOff>313151</xdr:rowOff>
    </xdr:to>
    <xdr:sp macro="" textlink="">
      <xdr:nvSpPr>
        <xdr:cNvPr id="31" name="CuadroTexto 30">
          <a:extLst>
            <a:ext uri="{FF2B5EF4-FFF2-40B4-BE49-F238E27FC236}">
              <a16:creationId xmlns:a16="http://schemas.microsoft.com/office/drawing/2014/main" id="{7502DA61-887B-E447-0913-0AE3418B9CD6}"/>
            </a:ext>
          </a:extLst>
        </xdr:cNvPr>
        <xdr:cNvSpPr txBox="1"/>
      </xdr:nvSpPr>
      <xdr:spPr>
        <a:xfrm>
          <a:off x="1308188" y="4000108"/>
          <a:ext cx="844724" cy="11016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BASE DE</a:t>
          </a:r>
          <a:r>
            <a:rPr lang="es-ES" sz="1800" b="1" baseline="0"/>
            <a:t> DATOS</a:t>
          </a:r>
          <a:endParaRPr lang="es-ES" sz="1800" b="1"/>
        </a:p>
      </xdr:txBody>
    </xdr:sp>
    <xdr:clientData/>
  </xdr:twoCellAnchor>
  <xdr:twoCellAnchor>
    <xdr:from>
      <xdr:col>1</xdr:col>
      <xdr:colOff>1539161</xdr:colOff>
      <xdr:row>4</xdr:row>
      <xdr:rowOff>786094</xdr:rowOff>
    </xdr:from>
    <xdr:to>
      <xdr:col>6</xdr:col>
      <xdr:colOff>281862</xdr:colOff>
      <xdr:row>7</xdr:row>
      <xdr:rowOff>521918</xdr:rowOff>
    </xdr:to>
    <xdr:sp macro="" textlink="">
      <xdr:nvSpPr>
        <xdr:cNvPr id="32" name="CuadroTexto 31">
          <a:extLst>
            <a:ext uri="{FF2B5EF4-FFF2-40B4-BE49-F238E27FC236}">
              <a16:creationId xmlns:a16="http://schemas.microsoft.com/office/drawing/2014/main" id="{EC27858B-E29A-4609-9B7E-DBC264BCEE64}"/>
            </a:ext>
          </a:extLst>
        </xdr:cNvPr>
        <xdr:cNvSpPr txBox="1"/>
      </xdr:nvSpPr>
      <xdr:spPr>
        <a:xfrm>
          <a:off x="2256798" y="5574690"/>
          <a:ext cx="10812050" cy="2084454"/>
        </a:xfrm>
        <a:prstGeom prst="roundRect">
          <a:avLst/>
        </a:prstGeom>
        <a:solidFill>
          <a:schemeClr val="lt1"/>
        </a:solidFill>
        <a:ln w="38100" cmpd="sng">
          <a:solidFill>
            <a:schemeClr val="tx2">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600" b="0"/>
            <a:t>El</a:t>
          </a:r>
          <a:r>
            <a:rPr lang="es-ES" sz="1600" b="1" baseline="0"/>
            <a:t> i</a:t>
          </a:r>
          <a:r>
            <a:rPr lang="es-ES" sz="1600" b="1"/>
            <a:t>nforme </a:t>
          </a:r>
          <a:r>
            <a:rPr lang="es-ES" sz="1600" b="1" i="1"/>
            <a:t>Mujeres en la Transición Ecológica 2025 </a:t>
          </a:r>
          <a:r>
            <a:rPr lang="es-ES" sz="1600" b="1"/>
            <a:t>(pdf) </a:t>
          </a:r>
          <a:r>
            <a:rPr lang="es-ES" sz="1600" b="0"/>
            <a:t>presenta</a:t>
          </a:r>
          <a:r>
            <a:rPr lang="es-ES" sz="1600" b="0" baseline="0"/>
            <a:t> l</a:t>
          </a:r>
          <a:r>
            <a:rPr lang="es-ES" sz="1600" b="0"/>
            <a:t>os objetivos y la metodología del estudio (Capítulo 1),  resultados detallados para</a:t>
          </a:r>
          <a:r>
            <a:rPr lang="es-ES" sz="1600" b="0" baseline="0"/>
            <a:t> </a:t>
          </a:r>
          <a:r>
            <a:rPr lang="es-ES" sz="1600" b="0"/>
            <a:t>cada uno de los indicadores (Capítulo</a:t>
          </a:r>
          <a:r>
            <a:rPr lang="es-ES" sz="1600" b="0" baseline="0"/>
            <a:t> 2)</a:t>
          </a:r>
          <a:r>
            <a:rPr lang="es-ES" sz="1600" b="0"/>
            <a:t>, y las principales conclusiones y recomendaciones (Capítulo 4), junto con un resumen ejecutivo que</a:t>
          </a:r>
          <a:r>
            <a:rPr lang="es-ES" sz="1600" b="0" baseline="0"/>
            <a:t> </a:t>
          </a:r>
          <a:r>
            <a:rPr lang="es-ES" sz="1600" b="0"/>
            <a:t>incluye infografías de los resultados más destacables. El Anexo incluido en el informe contiene mayor detalle metodológico de los indicadores, por ejemplo, sobre la</a:t>
          </a:r>
          <a:r>
            <a:rPr lang="es-ES" sz="1600" b="0" baseline="0"/>
            <a:t> fuente y </a:t>
          </a:r>
          <a:r>
            <a:rPr lang="es-ES" sz="1600" b="0"/>
            <a:t>respecto a las recodificaciones aplicadas en algunas de las variables y otras transformaciones realizadas para generar nuevas variables de segmentación de los datos originales. Por otro lado, el Capítulo 3 del informe incluye un foco cualitativo específico sobre Mujeres y Economía Circular, que  es el tema especial en el que profundiza la presente primera edición de </a:t>
          </a:r>
          <a:r>
            <a:rPr lang="es-ES" sz="1600" b="0" i="1"/>
            <a:t>Mujeres en la Transición Ecológica</a:t>
          </a:r>
          <a:r>
            <a:rPr lang="es-ES" sz="1600" b="1"/>
            <a:t>.</a:t>
          </a:r>
          <a:endParaRPr lang="es-ES" sz="1600"/>
        </a:p>
      </xdr:txBody>
    </xdr:sp>
    <xdr:clientData/>
  </xdr:twoCellAnchor>
  <xdr:twoCellAnchor editAs="oneCell">
    <xdr:from>
      <xdr:col>1</xdr:col>
      <xdr:colOff>406132</xdr:colOff>
      <xdr:row>5</xdr:row>
      <xdr:rowOff>262135</xdr:rowOff>
    </xdr:from>
    <xdr:to>
      <xdr:col>1</xdr:col>
      <xdr:colOff>1387207</xdr:colOff>
      <xdr:row>6</xdr:row>
      <xdr:rowOff>635307</xdr:rowOff>
    </xdr:to>
    <xdr:pic>
      <xdr:nvPicPr>
        <xdr:cNvPr id="33" name="Imagen 32" descr="Anexo - ícones de arquivos e pastas grátis">
          <a:extLst>
            <a:ext uri="{FF2B5EF4-FFF2-40B4-BE49-F238E27FC236}">
              <a16:creationId xmlns:a16="http://schemas.microsoft.com/office/drawing/2014/main" id="{419A50EC-EE67-E435-1243-6D49BB0673C7}"/>
            </a:ext>
          </a:extLst>
        </xdr:cNvPr>
        <xdr:cNvPicPr>
          <a:picLocks noChangeAspect="1" noChangeArrowheads="1"/>
        </xdr:cNvPicPr>
      </xdr:nvPicPr>
      <xdr:blipFill>
        <a:blip xmlns:r="http://schemas.openxmlformats.org/officeDocument/2006/relationships" r:embed="rId6" cstate="print">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rot="5400000">
          <a:off x="1121094" y="5849331"/>
          <a:ext cx="98642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1575148</xdr:colOff>
      <xdr:row>2</xdr:row>
      <xdr:rowOff>156575</xdr:rowOff>
    </xdr:from>
    <xdr:to>
      <xdr:col>6</xdr:col>
      <xdr:colOff>413098</xdr:colOff>
      <xdr:row>4</xdr:row>
      <xdr:rowOff>587157</xdr:rowOff>
    </xdr:to>
    <xdr:sp macro="" textlink="">
      <xdr:nvSpPr>
        <xdr:cNvPr id="34" name="CuadroTexto 33">
          <a:extLst>
            <a:ext uri="{FF2B5EF4-FFF2-40B4-BE49-F238E27FC236}">
              <a16:creationId xmlns:a16="http://schemas.microsoft.com/office/drawing/2014/main" id="{5750BE52-8F87-4821-B0F1-AE8C38CB6626}"/>
            </a:ext>
          </a:extLst>
        </xdr:cNvPr>
        <xdr:cNvSpPr txBox="1"/>
      </xdr:nvSpPr>
      <xdr:spPr>
        <a:xfrm>
          <a:off x="2292785" y="3027123"/>
          <a:ext cx="10907299" cy="2348630"/>
        </a:xfrm>
        <a:prstGeom prst="roundRect">
          <a:avLst/>
        </a:prstGeom>
        <a:ln w="38100"/>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r>
            <a:rPr lang="es-ES" sz="1600"/>
            <a:t>La presente </a:t>
          </a:r>
          <a:r>
            <a:rPr lang="es-ES" sz="1600" b="1"/>
            <a:t>Base de Datos </a:t>
          </a:r>
          <a:r>
            <a:rPr lang="es-ES" sz="1600" b="1" i="1"/>
            <a:t>Mujeres en la Transición Ecológica 2025 </a:t>
          </a:r>
          <a:r>
            <a:rPr lang="es-ES" sz="1600" b="1"/>
            <a:t>(excel) </a:t>
          </a:r>
          <a:r>
            <a:rPr lang="es-ES" sz="1600" baseline="0"/>
            <a:t>permite consultar de forma íntegra los principales análisis realizados con enfoque interseccional de género a partir de los datos recopilados de 21 fuentes diferentes (externas e internas) para elaborar  53 indicadores de los 58 que integran el Sistema (matriz) de indicadores sobre Mujeres en la Transición Ecológica, diseñado al efecto de esta publicación y que se describe con más detalle en el informe </a:t>
          </a:r>
          <a:r>
            <a:rPr lang="es-ES" sz="1600" b="0" i="1" baseline="0"/>
            <a:t>Mujeres en la Transición Ecológica 2025 </a:t>
          </a:r>
          <a:r>
            <a:rPr lang="es-ES" sz="1600" b="0" baseline="0"/>
            <a:t>(pdf)</a:t>
          </a:r>
          <a:r>
            <a:rPr lang="es-ES" sz="1600" baseline="0"/>
            <a:t>. </a:t>
          </a:r>
          <a:r>
            <a:rPr kumimoji="0" lang="es-ES" sz="1600" b="0" i="0" u="none" strike="noStrike" kern="0" cap="none" spc="0" normalizeH="0" baseline="0" noProof="0">
              <a:ln>
                <a:noFill/>
              </a:ln>
              <a:solidFill>
                <a:prstClr val="black"/>
              </a:solidFill>
              <a:effectLst/>
              <a:uLnTx/>
              <a:uFillTx/>
              <a:latin typeface="+mn-lt"/>
              <a:ea typeface="+mn-ea"/>
              <a:cs typeface="+mn-cs"/>
            </a:rPr>
            <a:t>El grado de exactitud o fiabilidad de la información derivada por elaboración propia de MITECO es de la exclusiva responsabilidad de este. </a:t>
          </a:r>
          <a:r>
            <a:rPr lang="es-ES" sz="1600" baseline="0"/>
            <a:t>Respecto a cada indicador analizado, esta Base de Datos detalla además la fuente de los microdatos o datos tabulados originales, la unidad de medida y notas aclaratorias. El análisis de los cinco indicadores restantes queda pendiente de que la fuente correspondiente facilite haga accesibles los datos originales.</a:t>
          </a:r>
        </a:p>
      </xdr:txBody>
    </xdr:sp>
    <xdr:clientData/>
  </xdr:twoCellAnchor>
  <xdr:twoCellAnchor>
    <xdr:from>
      <xdr:col>1</xdr:col>
      <xdr:colOff>238125</xdr:colOff>
      <xdr:row>1</xdr:row>
      <xdr:rowOff>409574</xdr:rowOff>
    </xdr:from>
    <xdr:to>
      <xdr:col>3</xdr:col>
      <xdr:colOff>666750</xdr:colOff>
      <xdr:row>1</xdr:row>
      <xdr:rowOff>866775</xdr:rowOff>
    </xdr:to>
    <xdr:sp macro="" textlink="">
      <xdr:nvSpPr>
        <xdr:cNvPr id="35" name="CuadroTexto 34">
          <a:extLst>
            <a:ext uri="{FF2B5EF4-FFF2-40B4-BE49-F238E27FC236}">
              <a16:creationId xmlns:a16="http://schemas.microsoft.com/office/drawing/2014/main" id="{74D70656-32BD-4AE7-DC26-5EA2F925D722}"/>
            </a:ext>
          </a:extLst>
        </xdr:cNvPr>
        <xdr:cNvSpPr txBox="1"/>
      </xdr:nvSpPr>
      <xdr:spPr>
        <a:xfrm>
          <a:off x="952500" y="1114424"/>
          <a:ext cx="3771900" cy="457201"/>
        </a:xfrm>
        <a:prstGeom prst="rect">
          <a:avLst/>
        </a:prstGeom>
        <a:ln/>
      </xdr:spPr>
      <xdr:style>
        <a:lnRef idx="3">
          <a:schemeClr val="lt1"/>
        </a:lnRef>
        <a:fillRef idx="1">
          <a:schemeClr val="accent1"/>
        </a:fillRef>
        <a:effectRef idx="1">
          <a:schemeClr val="accent1"/>
        </a:effectRef>
        <a:fontRef idx="minor">
          <a:schemeClr val="lt1"/>
        </a:fontRef>
      </xdr:style>
      <xdr:txBody>
        <a:bodyPr vertOverflow="clip" horzOverflow="clip" wrap="square" rtlCol="0" anchor="t"/>
        <a:lstStyle/>
        <a:p>
          <a:r>
            <a:rPr lang="es-ES" sz="2400" b="1"/>
            <a:t>Generales de la Publicación</a:t>
          </a:r>
        </a:p>
      </xdr:txBody>
    </xdr:sp>
    <xdr:clientData/>
  </xdr:twoCellAnchor>
  <xdr:twoCellAnchor>
    <xdr:from>
      <xdr:col>8</xdr:col>
      <xdr:colOff>161925</xdr:colOff>
      <xdr:row>1</xdr:row>
      <xdr:rowOff>428625</xdr:rowOff>
    </xdr:from>
    <xdr:to>
      <xdr:col>11</xdr:col>
      <xdr:colOff>495300</xdr:colOff>
      <xdr:row>1</xdr:row>
      <xdr:rowOff>1343938</xdr:rowOff>
    </xdr:to>
    <xdr:sp macro="" textlink="">
      <xdr:nvSpPr>
        <xdr:cNvPr id="36" name="CuadroTexto 35">
          <a:extLst>
            <a:ext uri="{FF2B5EF4-FFF2-40B4-BE49-F238E27FC236}">
              <a16:creationId xmlns:a16="http://schemas.microsoft.com/office/drawing/2014/main" id="{FF2D02D9-DC45-4196-B126-94208EF4EC37}"/>
            </a:ext>
          </a:extLst>
        </xdr:cNvPr>
        <xdr:cNvSpPr txBox="1"/>
      </xdr:nvSpPr>
      <xdr:spPr>
        <a:xfrm>
          <a:off x="14462473" y="1133214"/>
          <a:ext cx="2603717" cy="915313"/>
        </a:xfrm>
        <a:prstGeom prst="rect">
          <a:avLst/>
        </a:prstGeom>
        <a:ln/>
      </xdr:spPr>
      <xdr:style>
        <a:lnRef idx="3">
          <a:schemeClr val="lt1"/>
        </a:lnRef>
        <a:fillRef idx="1">
          <a:schemeClr val="accent3"/>
        </a:fillRef>
        <a:effectRef idx="1">
          <a:schemeClr val="accent3"/>
        </a:effectRef>
        <a:fontRef idx="minor">
          <a:schemeClr val="lt1"/>
        </a:fontRef>
      </xdr:style>
      <xdr:txBody>
        <a:bodyPr vertOverflow="clip" horzOverflow="clip" wrap="square" rtlCol="0" anchor="t"/>
        <a:lstStyle/>
        <a:p>
          <a:r>
            <a:rPr lang="es-ES" sz="2400" b="1"/>
            <a:t>Cómo</a:t>
          </a:r>
          <a:r>
            <a:rPr lang="es-ES" sz="2400" b="1" baseline="0"/>
            <a:t> consultar e</a:t>
          </a:r>
          <a:r>
            <a:rPr lang="es-ES" sz="2400" b="1"/>
            <a:t>sta</a:t>
          </a:r>
          <a:r>
            <a:rPr lang="es-ES" sz="2400" b="1" baseline="0"/>
            <a:t> Base de Datos</a:t>
          </a:r>
          <a:endParaRPr lang="es-ES" sz="2400" b="1"/>
        </a:p>
      </xdr:txBody>
    </xdr:sp>
    <xdr:clientData/>
  </xdr:twoCellAnchor>
  <xdr:twoCellAnchor>
    <xdr:from>
      <xdr:col>1</xdr:col>
      <xdr:colOff>314093</xdr:colOff>
      <xdr:row>6</xdr:row>
      <xdr:rowOff>703468</xdr:rowOff>
    </xdr:from>
    <xdr:to>
      <xdr:col>1</xdr:col>
      <xdr:colOff>1422226</xdr:colOff>
      <xdr:row>7</xdr:row>
      <xdr:rowOff>430581</xdr:rowOff>
    </xdr:to>
    <xdr:sp macro="" textlink="">
      <xdr:nvSpPr>
        <xdr:cNvPr id="37" name="CuadroTexto 36">
          <a:extLst>
            <a:ext uri="{FF2B5EF4-FFF2-40B4-BE49-F238E27FC236}">
              <a16:creationId xmlns:a16="http://schemas.microsoft.com/office/drawing/2014/main" id="{DF55FD81-2ECA-452A-A115-8D564500D0FA}"/>
            </a:ext>
          </a:extLst>
        </xdr:cNvPr>
        <xdr:cNvSpPr txBox="1"/>
      </xdr:nvSpPr>
      <xdr:spPr>
        <a:xfrm>
          <a:off x="1031730" y="6901242"/>
          <a:ext cx="1108133" cy="6665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INFORME (pdf)</a:t>
          </a:r>
        </a:p>
      </xdr:txBody>
    </xdr:sp>
    <xdr:clientData/>
  </xdr:twoCellAnchor>
  <xdr:twoCellAnchor editAs="oneCell">
    <xdr:from>
      <xdr:col>0</xdr:col>
      <xdr:colOff>275454</xdr:colOff>
      <xdr:row>1</xdr:row>
      <xdr:rowOff>352997</xdr:rowOff>
    </xdr:from>
    <xdr:to>
      <xdr:col>1</xdr:col>
      <xdr:colOff>190501</xdr:colOff>
      <xdr:row>1</xdr:row>
      <xdr:rowOff>975410</xdr:rowOff>
    </xdr:to>
    <xdr:pic>
      <xdr:nvPicPr>
        <xdr:cNvPr id="39" name="Gráfico 38" descr="Insignia 1 con relleno sólido">
          <a:extLst>
            <a:ext uri="{FF2B5EF4-FFF2-40B4-BE49-F238E27FC236}">
              <a16:creationId xmlns:a16="http://schemas.microsoft.com/office/drawing/2014/main" id="{7774DA99-8038-9229-62FF-D1F25A591922}"/>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275454" y="1057847"/>
          <a:ext cx="629422" cy="622413"/>
        </a:xfrm>
        <a:prstGeom prst="rect">
          <a:avLst/>
        </a:prstGeom>
      </xdr:spPr>
    </xdr:pic>
    <xdr:clientData/>
  </xdr:twoCellAnchor>
  <xdr:twoCellAnchor>
    <xdr:from>
      <xdr:col>0</xdr:col>
      <xdr:colOff>495300</xdr:colOff>
      <xdr:row>1</xdr:row>
      <xdr:rowOff>1019175</xdr:rowOff>
    </xdr:from>
    <xdr:to>
      <xdr:col>0</xdr:col>
      <xdr:colOff>507175</xdr:colOff>
      <xdr:row>8</xdr:row>
      <xdr:rowOff>2894610</xdr:rowOff>
    </xdr:to>
    <xdr:cxnSp macro="">
      <xdr:nvCxnSpPr>
        <xdr:cNvPr id="41" name="Conector recto de flecha 40">
          <a:extLst>
            <a:ext uri="{FF2B5EF4-FFF2-40B4-BE49-F238E27FC236}">
              <a16:creationId xmlns:a16="http://schemas.microsoft.com/office/drawing/2014/main" id="{53F1C774-BECC-06E9-C249-D268C51D0461}"/>
            </a:ext>
          </a:extLst>
        </xdr:cNvPr>
        <xdr:cNvCxnSpPr/>
      </xdr:nvCxnSpPr>
      <xdr:spPr>
        <a:xfrm>
          <a:off x="495300" y="1724272"/>
          <a:ext cx="11875" cy="9235663"/>
        </a:xfrm>
        <a:prstGeom prst="straightConnector1">
          <a:avLst/>
        </a:prstGeom>
        <a:ln w="38100">
          <a:solidFill>
            <a:schemeClr val="accent1"/>
          </a:solidFill>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285750</xdr:colOff>
      <xdr:row>2</xdr:row>
      <xdr:rowOff>371475</xdr:rowOff>
    </xdr:from>
    <xdr:to>
      <xdr:col>1</xdr:col>
      <xdr:colOff>28575</xdr:colOff>
      <xdr:row>8</xdr:row>
      <xdr:rowOff>2659578</xdr:rowOff>
    </xdr:to>
    <xdr:sp macro="" textlink="">
      <xdr:nvSpPr>
        <xdr:cNvPr id="45" name="Abrir llave 44">
          <a:extLst>
            <a:ext uri="{FF2B5EF4-FFF2-40B4-BE49-F238E27FC236}">
              <a16:creationId xmlns:a16="http://schemas.microsoft.com/office/drawing/2014/main" id="{5D71AB8D-7678-2C34-E4A5-AB5F82DE0338}"/>
            </a:ext>
          </a:extLst>
        </xdr:cNvPr>
        <xdr:cNvSpPr/>
      </xdr:nvSpPr>
      <xdr:spPr>
        <a:xfrm>
          <a:off x="285750" y="3241345"/>
          <a:ext cx="460293" cy="7483558"/>
        </a:xfrm>
        <a:prstGeom prst="leftBrace">
          <a:avLst>
            <a:gd name="adj1" fmla="val 0"/>
            <a:gd name="adj2" fmla="val 50000"/>
          </a:avLst>
        </a:prstGeom>
        <a:ln w="38100"/>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es-ES" sz="1100"/>
        </a:p>
      </xdr:txBody>
    </xdr:sp>
    <xdr:clientData/>
  </xdr:twoCellAnchor>
  <xdr:twoCellAnchor editAs="oneCell">
    <xdr:from>
      <xdr:col>7</xdr:col>
      <xdr:colOff>266700</xdr:colOff>
      <xdr:row>1</xdr:row>
      <xdr:rowOff>323850</xdr:rowOff>
    </xdr:from>
    <xdr:to>
      <xdr:col>8</xdr:col>
      <xdr:colOff>152400</xdr:colOff>
      <xdr:row>1</xdr:row>
      <xdr:rowOff>971550</xdr:rowOff>
    </xdr:to>
    <xdr:pic>
      <xdr:nvPicPr>
        <xdr:cNvPr id="47" name="Gráfico 46" descr="Insignia con relleno sólido">
          <a:extLst>
            <a:ext uri="{FF2B5EF4-FFF2-40B4-BE49-F238E27FC236}">
              <a16:creationId xmlns:a16="http://schemas.microsoft.com/office/drawing/2014/main" id="{B533842A-A473-2C6F-0638-6C7ECAA3261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3811250" y="1028700"/>
          <a:ext cx="647700" cy="647700"/>
        </a:xfrm>
        <a:prstGeom prst="rect">
          <a:avLst/>
        </a:prstGeom>
      </xdr:spPr>
    </xdr:pic>
    <xdr:clientData/>
  </xdr:twoCellAnchor>
  <xdr:twoCellAnchor>
    <xdr:from>
      <xdr:col>6</xdr:col>
      <xdr:colOff>52192</xdr:colOff>
      <xdr:row>12</xdr:row>
      <xdr:rowOff>304800</xdr:rowOff>
    </xdr:from>
    <xdr:to>
      <xdr:col>9</xdr:col>
      <xdr:colOff>713331</xdr:colOff>
      <xdr:row>12</xdr:row>
      <xdr:rowOff>326199</xdr:rowOff>
    </xdr:to>
    <xdr:cxnSp macro="">
      <xdr:nvCxnSpPr>
        <xdr:cNvPr id="50" name="Conector recto de flecha 49">
          <a:extLst>
            <a:ext uri="{FF2B5EF4-FFF2-40B4-BE49-F238E27FC236}">
              <a16:creationId xmlns:a16="http://schemas.microsoft.com/office/drawing/2014/main" id="{216C1891-46CA-A80A-A186-0C186828E758}"/>
            </a:ext>
          </a:extLst>
        </xdr:cNvPr>
        <xdr:cNvCxnSpPr/>
      </xdr:nvCxnSpPr>
      <xdr:spPr>
        <a:xfrm flipH="1">
          <a:off x="12839178" y="15714423"/>
          <a:ext cx="2931482" cy="21399"/>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9</xdr:col>
      <xdr:colOff>752475</xdr:colOff>
      <xdr:row>9</xdr:row>
      <xdr:rowOff>887260</xdr:rowOff>
    </xdr:from>
    <xdr:to>
      <xdr:col>10</xdr:col>
      <xdr:colOff>65239</xdr:colOff>
      <xdr:row>12</xdr:row>
      <xdr:rowOff>314325</xdr:rowOff>
    </xdr:to>
    <xdr:cxnSp macro="">
      <xdr:nvCxnSpPr>
        <xdr:cNvPr id="51" name="Conector recto 50">
          <a:extLst>
            <a:ext uri="{FF2B5EF4-FFF2-40B4-BE49-F238E27FC236}">
              <a16:creationId xmlns:a16="http://schemas.microsoft.com/office/drawing/2014/main" id="{49447C3F-33D2-4BD6-8D8B-E9140C12E25D}"/>
            </a:ext>
          </a:extLst>
        </xdr:cNvPr>
        <xdr:cNvCxnSpPr/>
      </xdr:nvCxnSpPr>
      <xdr:spPr>
        <a:xfrm flipV="1">
          <a:off x="15809804" y="13243664"/>
          <a:ext cx="69545" cy="3524120"/>
        </a:xfrm>
        <a:prstGeom prst="line">
          <a:avLst/>
        </a:prstGeom>
        <a:ln w="381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3</xdr:col>
      <xdr:colOff>743733</xdr:colOff>
      <xdr:row>0</xdr:row>
      <xdr:rowOff>639349</xdr:rowOff>
    </xdr:from>
    <xdr:to>
      <xdr:col>6</xdr:col>
      <xdr:colOff>417534</xdr:colOff>
      <xdr:row>1</xdr:row>
      <xdr:rowOff>2126815</xdr:rowOff>
    </xdr:to>
    <xdr:sp macro="" textlink="">
      <xdr:nvSpPr>
        <xdr:cNvPr id="60" name="Rectángulo: esquinas redondeadas 59">
          <a:extLst>
            <a:ext uri="{FF2B5EF4-FFF2-40B4-BE49-F238E27FC236}">
              <a16:creationId xmlns:a16="http://schemas.microsoft.com/office/drawing/2014/main" id="{FD704641-C7CF-5EEC-2ED0-3E761AAE833E}"/>
            </a:ext>
          </a:extLst>
        </xdr:cNvPr>
        <xdr:cNvSpPr/>
      </xdr:nvSpPr>
      <xdr:spPr>
        <a:xfrm>
          <a:off x="4801644" y="639349"/>
          <a:ext cx="8402876" cy="2192055"/>
        </a:xfrm>
        <a:custGeom>
          <a:avLst/>
          <a:gdLst>
            <a:gd name="connsiteX0" fmla="*/ 0 w 8402876"/>
            <a:gd name="connsiteY0" fmla="*/ 365350 h 2192055"/>
            <a:gd name="connsiteX1" fmla="*/ 365350 w 8402876"/>
            <a:gd name="connsiteY1" fmla="*/ 0 h 2192055"/>
            <a:gd name="connsiteX2" fmla="*/ 986099 w 8402876"/>
            <a:gd name="connsiteY2" fmla="*/ 0 h 2192055"/>
            <a:gd name="connsiteX3" fmla="*/ 1530126 w 8402876"/>
            <a:gd name="connsiteY3" fmla="*/ 0 h 2192055"/>
            <a:gd name="connsiteX4" fmla="*/ 2381040 w 8402876"/>
            <a:gd name="connsiteY4" fmla="*/ 0 h 2192055"/>
            <a:gd name="connsiteX5" fmla="*/ 3078510 w 8402876"/>
            <a:gd name="connsiteY5" fmla="*/ 0 h 2192055"/>
            <a:gd name="connsiteX6" fmla="*/ 3545816 w 8402876"/>
            <a:gd name="connsiteY6" fmla="*/ 0 h 2192055"/>
            <a:gd name="connsiteX7" fmla="*/ 4013121 w 8402876"/>
            <a:gd name="connsiteY7" fmla="*/ 0 h 2192055"/>
            <a:gd name="connsiteX8" fmla="*/ 4787313 w 8402876"/>
            <a:gd name="connsiteY8" fmla="*/ 0 h 2192055"/>
            <a:gd name="connsiteX9" fmla="*/ 5484784 w 8402876"/>
            <a:gd name="connsiteY9" fmla="*/ 0 h 2192055"/>
            <a:gd name="connsiteX10" fmla="*/ 6105533 w 8402876"/>
            <a:gd name="connsiteY10" fmla="*/ 0 h 2192055"/>
            <a:gd name="connsiteX11" fmla="*/ 6572838 w 8402876"/>
            <a:gd name="connsiteY11" fmla="*/ 0 h 2192055"/>
            <a:gd name="connsiteX12" fmla="*/ 7423752 w 8402876"/>
            <a:gd name="connsiteY12" fmla="*/ 0 h 2192055"/>
            <a:gd name="connsiteX13" fmla="*/ 8037526 w 8402876"/>
            <a:gd name="connsiteY13" fmla="*/ 0 h 2192055"/>
            <a:gd name="connsiteX14" fmla="*/ 8402876 w 8402876"/>
            <a:gd name="connsiteY14" fmla="*/ 365350 h 2192055"/>
            <a:gd name="connsiteX15" fmla="*/ 8402876 w 8402876"/>
            <a:gd name="connsiteY15" fmla="*/ 808628 h 2192055"/>
            <a:gd name="connsiteX16" fmla="*/ 8402876 w 8402876"/>
            <a:gd name="connsiteY16" fmla="*/ 1266519 h 2192055"/>
            <a:gd name="connsiteX17" fmla="*/ 8402876 w 8402876"/>
            <a:gd name="connsiteY17" fmla="*/ 1826705 h 2192055"/>
            <a:gd name="connsiteX18" fmla="*/ 8037526 w 8402876"/>
            <a:gd name="connsiteY18" fmla="*/ 2192055 h 2192055"/>
            <a:gd name="connsiteX19" fmla="*/ 7340055 w 8402876"/>
            <a:gd name="connsiteY19" fmla="*/ 2192055 h 2192055"/>
            <a:gd name="connsiteX20" fmla="*/ 6489141 w 8402876"/>
            <a:gd name="connsiteY20" fmla="*/ 2192055 h 2192055"/>
            <a:gd name="connsiteX21" fmla="*/ 5791671 w 8402876"/>
            <a:gd name="connsiteY21" fmla="*/ 2192055 h 2192055"/>
            <a:gd name="connsiteX22" fmla="*/ 5247644 w 8402876"/>
            <a:gd name="connsiteY22" fmla="*/ 2192055 h 2192055"/>
            <a:gd name="connsiteX23" fmla="*/ 4703617 w 8402876"/>
            <a:gd name="connsiteY23" fmla="*/ 2192055 h 2192055"/>
            <a:gd name="connsiteX24" fmla="*/ 3852703 w 8402876"/>
            <a:gd name="connsiteY24" fmla="*/ 2192055 h 2192055"/>
            <a:gd name="connsiteX25" fmla="*/ 3231954 w 8402876"/>
            <a:gd name="connsiteY25" fmla="*/ 2192055 h 2192055"/>
            <a:gd name="connsiteX26" fmla="*/ 2381040 w 8402876"/>
            <a:gd name="connsiteY26" fmla="*/ 2192055 h 2192055"/>
            <a:gd name="connsiteX27" fmla="*/ 1837013 w 8402876"/>
            <a:gd name="connsiteY27" fmla="*/ 2192055 h 2192055"/>
            <a:gd name="connsiteX28" fmla="*/ 1062821 w 8402876"/>
            <a:gd name="connsiteY28" fmla="*/ 2192055 h 2192055"/>
            <a:gd name="connsiteX29" fmla="*/ 365350 w 8402876"/>
            <a:gd name="connsiteY29" fmla="*/ 2192055 h 2192055"/>
            <a:gd name="connsiteX30" fmla="*/ 0 w 8402876"/>
            <a:gd name="connsiteY30" fmla="*/ 1826705 h 2192055"/>
            <a:gd name="connsiteX31" fmla="*/ 0 w 8402876"/>
            <a:gd name="connsiteY31" fmla="*/ 1383427 h 2192055"/>
            <a:gd name="connsiteX32" fmla="*/ 0 w 8402876"/>
            <a:gd name="connsiteY32" fmla="*/ 896309 h 2192055"/>
            <a:gd name="connsiteX33" fmla="*/ 0 w 8402876"/>
            <a:gd name="connsiteY33" fmla="*/ 365350 h 21920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8402876" h="2192055" fill="none" extrusionOk="0">
              <a:moveTo>
                <a:pt x="0" y="365350"/>
              </a:moveTo>
              <a:cubicBezTo>
                <a:pt x="-16264" y="128430"/>
                <a:pt x="189875" y="-27297"/>
                <a:pt x="365350" y="0"/>
              </a:cubicBezTo>
              <a:cubicBezTo>
                <a:pt x="540482" y="-19768"/>
                <a:pt x="755797" y="23517"/>
                <a:pt x="986099" y="0"/>
              </a:cubicBezTo>
              <a:cubicBezTo>
                <a:pt x="1216401" y="-23517"/>
                <a:pt x="1371755" y="24971"/>
                <a:pt x="1530126" y="0"/>
              </a:cubicBezTo>
              <a:cubicBezTo>
                <a:pt x="1688497" y="-24971"/>
                <a:pt x="1982147" y="-10329"/>
                <a:pt x="2381040" y="0"/>
              </a:cubicBezTo>
              <a:cubicBezTo>
                <a:pt x="2779933" y="10329"/>
                <a:pt x="2809744" y="-4526"/>
                <a:pt x="3078510" y="0"/>
              </a:cubicBezTo>
              <a:cubicBezTo>
                <a:pt x="3347276" y="4526"/>
                <a:pt x="3376092" y="4271"/>
                <a:pt x="3545816" y="0"/>
              </a:cubicBezTo>
              <a:cubicBezTo>
                <a:pt x="3715540" y="-4271"/>
                <a:pt x="3909993" y="13675"/>
                <a:pt x="4013121" y="0"/>
              </a:cubicBezTo>
              <a:cubicBezTo>
                <a:pt x="4116249" y="-13675"/>
                <a:pt x="4600704" y="-31419"/>
                <a:pt x="4787313" y="0"/>
              </a:cubicBezTo>
              <a:cubicBezTo>
                <a:pt x="4973922" y="31419"/>
                <a:pt x="5250543" y="27990"/>
                <a:pt x="5484784" y="0"/>
              </a:cubicBezTo>
              <a:cubicBezTo>
                <a:pt x="5719025" y="-27990"/>
                <a:pt x="5927776" y="25256"/>
                <a:pt x="6105533" y="0"/>
              </a:cubicBezTo>
              <a:cubicBezTo>
                <a:pt x="6283290" y="-25256"/>
                <a:pt x="6380918" y="-1602"/>
                <a:pt x="6572838" y="0"/>
              </a:cubicBezTo>
              <a:cubicBezTo>
                <a:pt x="6764758" y="1602"/>
                <a:pt x="7064653" y="30142"/>
                <a:pt x="7423752" y="0"/>
              </a:cubicBezTo>
              <a:cubicBezTo>
                <a:pt x="7782851" y="-30142"/>
                <a:pt x="7824800" y="-5437"/>
                <a:pt x="8037526" y="0"/>
              </a:cubicBezTo>
              <a:cubicBezTo>
                <a:pt x="8234037" y="-20693"/>
                <a:pt x="8443345" y="144505"/>
                <a:pt x="8402876" y="365350"/>
              </a:cubicBezTo>
              <a:cubicBezTo>
                <a:pt x="8411642" y="567734"/>
                <a:pt x="8414880" y="602700"/>
                <a:pt x="8402876" y="808628"/>
              </a:cubicBezTo>
              <a:cubicBezTo>
                <a:pt x="8390872" y="1014556"/>
                <a:pt x="8399905" y="1116794"/>
                <a:pt x="8402876" y="1266519"/>
              </a:cubicBezTo>
              <a:cubicBezTo>
                <a:pt x="8405847" y="1416244"/>
                <a:pt x="8413965" y="1641810"/>
                <a:pt x="8402876" y="1826705"/>
              </a:cubicBezTo>
              <a:cubicBezTo>
                <a:pt x="8432837" y="2000419"/>
                <a:pt x="8270937" y="2171409"/>
                <a:pt x="8037526" y="2192055"/>
              </a:cubicBezTo>
              <a:cubicBezTo>
                <a:pt x="7802914" y="2204583"/>
                <a:pt x="7636467" y="2164054"/>
                <a:pt x="7340055" y="2192055"/>
              </a:cubicBezTo>
              <a:cubicBezTo>
                <a:pt x="7043643" y="2220056"/>
                <a:pt x="6749175" y="2172317"/>
                <a:pt x="6489141" y="2192055"/>
              </a:cubicBezTo>
              <a:cubicBezTo>
                <a:pt x="6229107" y="2211793"/>
                <a:pt x="6104021" y="2215927"/>
                <a:pt x="5791671" y="2192055"/>
              </a:cubicBezTo>
              <a:cubicBezTo>
                <a:pt x="5479321" y="2168184"/>
                <a:pt x="5368164" y="2206301"/>
                <a:pt x="5247644" y="2192055"/>
              </a:cubicBezTo>
              <a:cubicBezTo>
                <a:pt x="5127124" y="2177809"/>
                <a:pt x="4823356" y="2212472"/>
                <a:pt x="4703617" y="2192055"/>
              </a:cubicBezTo>
              <a:cubicBezTo>
                <a:pt x="4583878" y="2171638"/>
                <a:pt x="4218164" y="2217574"/>
                <a:pt x="3852703" y="2192055"/>
              </a:cubicBezTo>
              <a:cubicBezTo>
                <a:pt x="3487242" y="2166536"/>
                <a:pt x="3431232" y="2205741"/>
                <a:pt x="3231954" y="2192055"/>
              </a:cubicBezTo>
              <a:cubicBezTo>
                <a:pt x="3032676" y="2178369"/>
                <a:pt x="2737090" y="2199540"/>
                <a:pt x="2381040" y="2192055"/>
              </a:cubicBezTo>
              <a:cubicBezTo>
                <a:pt x="2024990" y="2184570"/>
                <a:pt x="1962756" y="2192799"/>
                <a:pt x="1837013" y="2192055"/>
              </a:cubicBezTo>
              <a:cubicBezTo>
                <a:pt x="1711270" y="2191311"/>
                <a:pt x="1220046" y="2179329"/>
                <a:pt x="1062821" y="2192055"/>
              </a:cubicBezTo>
              <a:cubicBezTo>
                <a:pt x="905596" y="2204781"/>
                <a:pt x="580118" y="2190431"/>
                <a:pt x="365350" y="2192055"/>
              </a:cubicBezTo>
              <a:cubicBezTo>
                <a:pt x="155041" y="2149963"/>
                <a:pt x="-28258" y="2013548"/>
                <a:pt x="0" y="1826705"/>
              </a:cubicBezTo>
              <a:cubicBezTo>
                <a:pt x="-21341" y="1649092"/>
                <a:pt x="957" y="1528820"/>
                <a:pt x="0" y="1383427"/>
              </a:cubicBezTo>
              <a:cubicBezTo>
                <a:pt x="-957" y="1238034"/>
                <a:pt x="2374" y="1005308"/>
                <a:pt x="0" y="896309"/>
              </a:cubicBezTo>
              <a:cubicBezTo>
                <a:pt x="-2374" y="787310"/>
                <a:pt x="-7813" y="532974"/>
                <a:pt x="0" y="365350"/>
              </a:cubicBezTo>
              <a:close/>
            </a:path>
            <a:path w="8402876" h="2192055" stroke="0" extrusionOk="0">
              <a:moveTo>
                <a:pt x="0" y="365350"/>
              </a:moveTo>
              <a:cubicBezTo>
                <a:pt x="27452" y="157799"/>
                <a:pt x="167778" y="27427"/>
                <a:pt x="365350" y="0"/>
              </a:cubicBezTo>
              <a:cubicBezTo>
                <a:pt x="535551" y="-5747"/>
                <a:pt x="669799" y="14822"/>
                <a:pt x="909377" y="0"/>
              </a:cubicBezTo>
              <a:cubicBezTo>
                <a:pt x="1148955" y="-14822"/>
                <a:pt x="1236996" y="-4040"/>
                <a:pt x="1530126" y="0"/>
              </a:cubicBezTo>
              <a:cubicBezTo>
                <a:pt x="1823256" y="4040"/>
                <a:pt x="2015223" y="6448"/>
                <a:pt x="2150875" y="0"/>
              </a:cubicBezTo>
              <a:cubicBezTo>
                <a:pt x="2286527" y="-6448"/>
                <a:pt x="2531587" y="21826"/>
                <a:pt x="2694902" y="0"/>
              </a:cubicBezTo>
              <a:cubicBezTo>
                <a:pt x="2858217" y="-21826"/>
                <a:pt x="3172671" y="9221"/>
                <a:pt x="3315650" y="0"/>
              </a:cubicBezTo>
              <a:cubicBezTo>
                <a:pt x="3458629" y="-9221"/>
                <a:pt x="3886786" y="613"/>
                <a:pt x="4089843" y="0"/>
              </a:cubicBezTo>
              <a:cubicBezTo>
                <a:pt x="4292900" y="-613"/>
                <a:pt x="4431398" y="22581"/>
                <a:pt x="4710591" y="0"/>
              </a:cubicBezTo>
              <a:cubicBezTo>
                <a:pt x="4989784" y="-22581"/>
                <a:pt x="5202405" y="-9723"/>
                <a:pt x="5331340" y="0"/>
              </a:cubicBezTo>
              <a:cubicBezTo>
                <a:pt x="5460275" y="9723"/>
                <a:pt x="5758189" y="42186"/>
                <a:pt x="6182254" y="0"/>
              </a:cubicBezTo>
              <a:cubicBezTo>
                <a:pt x="6606319" y="-42186"/>
                <a:pt x="6537670" y="-20158"/>
                <a:pt x="6649560" y="0"/>
              </a:cubicBezTo>
              <a:cubicBezTo>
                <a:pt x="6761450" y="20158"/>
                <a:pt x="7100133" y="-15037"/>
                <a:pt x="7270308" y="0"/>
              </a:cubicBezTo>
              <a:cubicBezTo>
                <a:pt x="7440483" y="15037"/>
                <a:pt x="7713921" y="15437"/>
                <a:pt x="8037526" y="0"/>
              </a:cubicBezTo>
              <a:cubicBezTo>
                <a:pt x="8234119" y="6406"/>
                <a:pt x="8397031" y="166630"/>
                <a:pt x="8402876" y="365350"/>
              </a:cubicBezTo>
              <a:cubicBezTo>
                <a:pt x="8398307" y="504297"/>
                <a:pt x="8389448" y="668411"/>
                <a:pt x="8402876" y="837855"/>
              </a:cubicBezTo>
              <a:cubicBezTo>
                <a:pt x="8416304" y="1007299"/>
                <a:pt x="8402632" y="1221770"/>
                <a:pt x="8402876" y="1354200"/>
              </a:cubicBezTo>
              <a:cubicBezTo>
                <a:pt x="8403120" y="1486630"/>
                <a:pt x="8402943" y="1630208"/>
                <a:pt x="8402876" y="1826705"/>
              </a:cubicBezTo>
              <a:cubicBezTo>
                <a:pt x="8402937" y="2018226"/>
                <a:pt x="8245124" y="2191269"/>
                <a:pt x="8037526" y="2192055"/>
              </a:cubicBezTo>
              <a:cubicBezTo>
                <a:pt x="7882505" y="2191230"/>
                <a:pt x="7676730" y="2181282"/>
                <a:pt x="7570221" y="2192055"/>
              </a:cubicBezTo>
              <a:cubicBezTo>
                <a:pt x="7463712" y="2202828"/>
                <a:pt x="7033027" y="2210407"/>
                <a:pt x="6796028" y="2192055"/>
              </a:cubicBezTo>
              <a:cubicBezTo>
                <a:pt x="6559029" y="2173703"/>
                <a:pt x="6446733" y="2170827"/>
                <a:pt x="6098558" y="2192055"/>
              </a:cubicBezTo>
              <a:cubicBezTo>
                <a:pt x="5750383" y="2213284"/>
                <a:pt x="5656191" y="2189466"/>
                <a:pt x="5477809" y="2192055"/>
              </a:cubicBezTo>
              <a:cubicBezTo>
                <a:pt x="5299427" y="2194644"/>
                <a:pt x="4862729" y="2207133"/>
                <a:pt x="4626895" y="2192055"/>
              </a:cubicBezTo>
              <a:cubicBezTo>
                <a:pt x="4391061" y="2176977"/>
                <a:pt x="4152254" y="2190562"/>
                <a:pt x="4006146" y="2192055"/>
              </a:cubicBezTo>
              <a:cubicBezTo>
                <a:pt x="3860038" y="2193548"/>
                <a:pt x="3463701" y="2156839"/>
                <a:pt x="3231954" y="2192055"/>
              </a:cubicBezTo>
              <a:cubicBezTo>
                <a:pt x="3000207" y="2227271"/>
                <a:pt x="2716208" y="2191223"/>
                <a:pt x="2534483" y="2192055"/>
              </a:cubicBezTo>
              <a:cubicBezTo>
                <a:pt x="2352758" y="2192887"/>
                <a:pt x="2295218" y="2171934"/>
                <a:pt x="2067178" y="2192055"/>
              </a:cubicBezTo>
              <a:cubicBezTo>
                <a:pt x="1839138" y="2212176"/>
                <a:pt x="1593625" y="2171042"/>
                <a:pt x="1216264" y="2192055"/>
              </a:cubicBezTo>
              <a:cubicBezTo>
                <a:pt x="838903" y="2213068"/>
                <a:pt x="640253" y="2163236"/>
                <a:pt x="365350" y="2192055"/>
              </a:cubicBezTo>
              <a:cubicBezTo>
                <a:pt x="162149" y="2156836"/>
                <a:pt x="6981" y="2026420"/>
                <a:pt x="0" y="1826705"/>
              </a:cubicBezTo>
              <a:cubicBezTo>
                <a:pt x="12151" y="1601658"/>
                <a:pt x="-10959" y="1544736"/>
                <a:pt x="0" y="1354200"/>
              </a:cubicBezTo>
              <a:cubicBezTo>
                <a:pt x="10959" y="1163664"/>
                <a:pt x="10169" y="1024353"/>
                <a:pt x="0" y="852468"/>
              </a:cubicBezTo>
              <a:cubicBezTo>
                <a:pt x="-10169" y="680583"/>
                <a:pt x="11864" y="593797"/>
                <a:pt x="0" y="365350"/>
              </a:cubicBezTo>
              <a:close/>
            </a:path>
          </a:pathLst>
        </a:custGeom>
        <a:solidFill>
          <a:schemeClr val="bg1">
            <a:lumMod val="85000"/>
          </a:schemeClr>
        </a:solidFill>
        <a:ln>
          <a:extLst>
            <a:ext uri="{C807C97D-BFC1-408E-A445-0C87EB9F89A2}">
              <ask:lineSketchStyleProps xmlns:ask="http://schemas.microsoft.com/office/drawing/2018/sketchyshapes" sd="3074303266">
                <a:prstGeom prst="roundRect">
                  <a:avLst/>
                </a:prstGeom>
                <ask:type>
                  <ask:lineSketchFreehand/>
                </ask:type>
              </ask:lineSketchStyleProps>
            </a:ext>
          </a:extLst>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s-ES" sz="1800">
              <a:solidFill>
                <a:schemeClr val="tx1"/>
              </a:solidFill>
            </a:rPr>
            <a:t>Esta Base de datos es uno de los documentos de la publicación </a:t>
          </a:r>
          <a:r>
            <a:rPr lang="es-ES" sz="1800" b="1">
              <a:solidFill>
                <a:schemeClr val="tx1"/>
              </a:solidFill>
            </a:rPr>
            <a:t>"Mujeres en la Transición Ecológica 2025"</a:t>
          </a:r>
          <a:r>
            <a:rPr lang="es-ES" sz="1800" b="0">
              <a:solidFill>
                <a:schemeClr val="tx1"/>
              </a:solidFill>
            </a:rPr>
            <a:t>,</a:t>
          </a:r>
          <a:r>
            <a:rPr lang="es-ES" sz="1800" b="1">
              <a:solidFill>
                <a:schemeClr val="tx1"/>
              </a:solidFill>
            </a:rPr>
            <a:t> </a:t>
          </a:r>
          <a:r>
            <a:rPr lang="es-ES" sz="1800" b="0">
              <a:solidFill>
                <a:schemeClr val="tx1"/>
              </a:solidFill>
            </a:rPr>
            <a:t>que</a:t>
          </a:r>
          <a:r>
            <a:rPr lang="es-ES" sz="1800" b="0" baseline="0">
              <a:solidFill>
                <a:schemeClr val="tx1"/>
              </a:solidFill>
            </a:rPr>
            <a:t> es la primera edición de la nueva serie bienal </a:t>
          </a:r>
          <a:r>
            <a:rPr lang="es-ES" sz="1800" b="1" baseline="0">
              <a:solidFill>
                <a:schemeClr val="tx1"/>
              </a:solidFill>
            </a:rPr>
            <a:t>"Mujeres en la Transición Ecológica" </a:t>
          </a:r>
          <a:r>
            <a:rPr lang="es-ES" sz="1800" b="0" baseline="0">
              <a:solidFill>
                <a:schemeClr val="tx1"/>
              </a:solidFill>
            </a:rPr>
            <a:t>que publica el Ministerio para la Transición Ecológica y el Reto Demográfico (MITECO). Esta primera edición</a:t>
          </a:r>
          <a:r>
            <a:rPr lang="es-ES" sz="1800">
              <a:solidFill>
                <a:schemeClr val="tx1"/>
              </a:solidFill>
            </a:rPr>
            <a:t> también incluye un informe (pdf), un informe interactivo (Power BI) y un conjunto de datos reutilizables.</a:t>
          </a:r>
          <a:r>
            <a:rPr lang="es-ES" sz="1800" baseline="0">
              <a:solidFill>
                <a:schemeClr val="tx1"/>
              </a:solidFill>
            </a:rPr>
            <a:t> Todos estos documentos están </a:t>
          </a:r>
          <a:r>
            <a:rPr lang="es-ES" sz="1800">
              <a:solidFill>
                <a:schemeClr val="tx1"/>
              </a:solidFill>
            </a:rPr>
            <a:t>accesibles en el siguiente enlace:</a:t>
          </a:r>
        </a:p>
        <a:p>
          <a:pPr algn="l"/>
          <a:r>
            <a:rPr lang="es-ES" sz="1200">
              <a:solidFill>
                <a:schemeClr val="tx1"/>
              </a:solidFill>
            </a:rPr>
            <a:t>https://www.miteco.gob.es/es/ministerio/planes-estrategias/igualdad-de-genero/mujeres-transicion-ecologica.html </a:t>
          </a:r>
          <a:endParaRPr lang="es-ES" sz="1600">
            <a:solidFill>
              <a:schemeClr val="tx1"/>
            </a:solidFill>
          </a:endParaRPr>
        </a:p>
      </xdr:txBody>
    </xdr:sp>
    <xdr:clientData/>
  </xdr:twoCellAnchor>
  <xdr:twoCellAnchor>
    <xdr:from>
      <xdr:col>1</xdr:col>
      <xdr:colOff>1487466</xdr:colOff>
      <xdr:row>8</xdr:row>
      <xdr:rowOff>1200580</xdr:rowOff>
    </xdr:from>
    <xdr:to>
      <xdr:col>6</xdr:col>
      <xdr:colOff>300103</xdr:colOff>
      <xdr:row>8</xdr:row>
      <xdr:rowOff>3522945</xdr:rowOff>
    </xdr:to>
    <xdr:sp macro="" textlink="">
      <xdr:nvSpPr>
        <xdr:cNvPr id="61" name="CuadroTexto 60">
          <a:extLst>
            <a:ext uri="{FF2B5EF4-FFF2-40B4-BE49-F238E27FC236}">
              <a16:creationId xmlns:a16="http://schemas.microsoft.com/office/drawing/2014/main" id="{AD91E378-79FE-4F42-AED8-37AB1B78C301}"/>
            </a:ext>
          </a:extLst>
        </xdr:cNvPr>
        <xdr:cNvSpPr txBox="1"/>
      </xdr:nvSpPr>
      <xdr:spPr>
        <a:xfrm>
          <a:off x="2205103" y="9264210"/>
          <a:ext cx="10881986" cy="2322365"/>
        </a:xfrm>
        <a:prstGeom prst="roundRect">
          <a:avLst/>
        </a:prstGeom>
        <a:ln w="38100"/>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r>
            <a:rPr lang="es-ES" sz="1600">
              <a:solidFill>
                <a:schemeClr val="dk1"/>
              </a:solidFill>
              <a:latin typeface="+mn-lt"/>
              <a:ea typeface="+mn-ea"/>
              <a:cs typeface="+mn-cs"/>
            </a:rPr>
            <a:t>El </a:t>
          </a:r>
          <a:r>
            <a:rPr lang="es-ES" sz="1600" b="1">
              <a:solidFill>
                <a:schemeClr val="dk1"/>
              </a:solidFill>
              <a:latin typeface="+mn-lt"/>
              <a:ea typeface="+mn-ea"/>
              <a:cs typeface="+mn-cs"/>
            </a:rPr>
            <a:t>conjunto de datos reutilizables </a:t>
          </a:r>
          <a:r>
            <a:rPr lang="es-ES" sz="1600" b="1" i="1">
              <a:solidFill>
                <a:schemeClr val="dk1"/>
              </a:solidFill>
              <a:latin typeface="+mn-lt"/>
              <a:ea typeface="+mn-ea"/>
              <a:cs typeface="+mn-cs"/>
            </a:rPr>
            <a:t>Mujeres en la Transición Ecológica 2025 </a:t>
          </a:r>
          <a:r>
            <a:rPr lang="es-ES" sz="1600">
              <a:solidFill>
                <a:schemeClr val="dk1"/>
              </a:solidFill>
              <a:latin typeface="+mn-lt"/>
              <a:ea typeface="+mn-ea"/>
              <a:cs typeface="+mn-cs"/>
            </a:rPr>
            <a:t>se presenta en los formatos </a:t>
          </a:r>
          <a:r>
            <a:rPr lang="es-ES" sz="1600" b="1">
              <a:solidFill>
                <a:schemeClr val="dk1"/>
              </a:solidFill>
              <a:latin typeface="+mn-lt"/>
              <a:ea typeface="+mn-ea"/>
              <a:cs typeface="+mn-cs"/>
            </a:rPr>
            <a:t>CSV, </a:t>
          </a:r>
          <a:r>
            <a:rPr kumimoji="0" lang="es-ES" sz="1600" b="1" i="0" u="none" strike="noStrike" kern="0" cap="none" spc="0" normalizeH="0" baseline="0" noProof="0">
              <a:ln>
                <a:noFill/>
              </a:ln>
              <a:solidFill>
                <a:prstClr val="black"/>
              </a:solidFill>
              <a:effectLst/>
              <a:uLnTx/>
              <a:uFillTx/>
              <a:latin typeface="+mn-lt"/>
              <a:ea typeface="+mn-ea"/>
              <a:cs typeface="+mn-cs"/>
            </a:rPr>
            <a:t>XLS, XLSX, RDF</a:t>
          </a:r>
          <a:r>
            <a:rPr kumimoji="0" lang="es-ES" sz="1600" b="0" i="0" u="none" strike="noStrike" kern="0" cap="none" spc="0" normalizeH="0" baseline="0" noProof="0">
              <a:ln>
                <a:noFill/>
              </a:ln>
              <a:solidFill>
                <a:prstClr val="black"/>
              </a:solidFill>
              <a:effectLst/>
              <a:uLnTx/>
              <a:uFillTx/>
              <a:latin typeface="+mn-lt"/>
              <a:ea typeface="+mn-ea"/>
              <a:cs typeface="+mn-cs"/>
            </a:rPr>
            <a:t> y </a:t>
          </a:r>
          <a:r>
            <a:rPr kumimoji="0" lang="es-ES" sz="1600" b="1" i="0" u="none" strike="noStrike" kern="0" cap="none" spc="0" normalizeH="0" baseline="0" noProof="0">
              <a:ln>
                <a:noFill/>
              </a:ln>
              <a:solidFill>
                <a:prstClr val="black"/>
              </a:solidFill>
              <a:effectLst/>
              <a:uLnTx/>
              <a:uFillTx/>
              <a:latin typeface="+mn-lt"/>
              <a:ea typeface="+mn-ea"/>
              <a:cs typeface="+mn-cs"/>
            </a:rPr>
            <a:t>PDF</a:t>
          </a:r>
          <a:r>
            <a:rPr kumimoji="0" lang="es-ES" sz="1600" b="0" i="0" u="none" strike="noStrike" kern="0" cap="none" spc="0" normalizeH="0" baseline="0" noProof="0">
              <a:ln>
                <a:noFill/>
              </a:ln>
              <a:solidFill>
                <a:prstClr val="black"/>
              </a:solidFill>
              <a:effectLst/>
              <a:uLnTx/>
              <a:uFillTx/>
              <a:latin typeface="+mn-lt"/>
              <a:ea typeface="+mn-ea"/>
              <a:cs typeface="+mn-cs"/>
            </a:rPr>
            <a:t>.  En cada uno de estos cinco formatos se agrupan, por un lado, en el archivo denominado </a:t>
          </a:r>
          <a:r>
            <a:rPr kumimoji="0" lang="es-ES" sz="1600" b="1" i="1" u="none" strike="noStrike" kern="0" cap="none" spc="0" normalizeH="0" baseline="0" noProof="0">
              <a:ln>
                <a:noFill/>
              </a:ln>
              <a:solidFill>
                <a:prstClr val="black"/>
              </a:solidFill>
              <a:effectLst/>
              <a:uLnTx/>
              <a:uFillTx/>
              <a:latin typeface="+mn-lt"/>
              <a:ea typeface="+mn-ea"/>
              <a:cs typeface="+mn-cs"/>
            </a:rPr>
            <a:t>datos_n_indices</a:t>
          </a:r>
          <a:r>
            <a:rPr kumimoji="0" lang="es-ES" sz="1600" b="0" i="0" u="none" strike="noStrike" kern="0" cap="none" spc="0" normalizeH="0" baseline="0" noProof="0">
              <a:ln>
                <a:noFill/>
              </a:ln>
              <a:solidFill>
                <a:prstClr val="black"/>
              </a:solidFill>
              <a:effectLst/>
              <a:uLnTx/>
              <a:uFillTx/>
              <a:latin typeface="+mn-lt"/>
              <a:ea typeface="+mn-ea"/>
              <a:cs typeface="+mn-cs"/>
            </a:rPr>
            <a:t>, los principales datos relativos al nº de casos cuando la unidad de medida son personas, al promedio de euros cuando la unidad de medida son euros, y al índice analizado en cada indicador cuando la unidad de medida son personas u hogares (el índice es de distribución o concentración según el tipo de datos en los que se basa el indicador ). Y, por otro lado, en el archivo denominado </a:t>
          </a:r>
          <a:r>
            <a:rPr kumimoji="0" lang="es-ES" sz="1600" b="1" i="1" u="none" strike="noStrike" kern="0" cap="none" spc="0" normalizeH="0" baseline="0" noProof="0">
              <a:ln>
                <a:noFill/>
              </a:ln>
              <a:solidFill>
                <a:prstClr val="black"/>
              </a:solidFill>
              <a:effectLst/>
              <a:uLnTx/>
              <a:uFillTx/>
              <a:latin typeface="+mn-lt"/>
              <a:ea typeface="+mn-ea"/>
              <a:cs typeface="+mn-cs"/>
            </a:rPr>
            <a:t>brechas_de_genero</a:t>
          </a:r>
          <a:r>
            <a:rPr kumimoji="0" lang="es-ES" sz="1600" b="0" i="0" u="none" strike="noStrike" kern="0" cap="none" spc="0" normalizeH="0" baseline="0" noProof="0">
              <a:ln>
                <a:noFill/>
              </a:ln>
              <a:solidFill>
                <a:prstClr val="black"/>
              </a:solidFill>
              <a:effectLst/>
              <a:uLnTx/>
              <a:uFillTx/>
              <a:latin typeface="+mn-lt"/>
              <a:ea typeface="+mn-ea"/>
              <a:cs typeface="+mn-cs"/>
            </a:rPr>
            <a:t>, se incluyen los datos relativos a la brecha de género principal analizada en cada indicador. Véanse aquí debajo, a continuación, aclaraciones sobre cómo se calculan los diversos tipos de índices y brechas utilizadas, qué miden, de qué forma deben interpretarse, y en qué tipos de indicadores se ha utilizado preferentemente cada cual para el análisis.</a:t>
          </a:r>
          <a:endParaRPr lang="es-ES" sz="1600"/>
        </a:p>
      </xdr:txBody>
    </xdr:sp>
    <xdr:clientData/>
  </xdr:twoCellAnchor>
  <xdr:twoCellAnchor editAs="oneCell">
    <xdr:from>
      <xdr:col>1</xdr:col>
      <xdr:colOff>83195</xdr:colOff>
      <xdr:row>8</xdr:row>
      <xdr:rowOff>1655223</xdr:rowOff>
    </xdr:from>
    <xdr:to>
      <xdr:col>1</xdr:col>
      <xdr:colOff>1419172</xdr:colOff>
      <xdr:row>8</xdr:row>
      <xdr:rowOff>2989844</xdr:rowOff>
    </xdr:to>
    <xdr:pic>
      <xdr:nvPicPr>
        <xdr:cNvPr id="65" name="Gráfico 64" descr="Matemáticas contorno">
          <a:extLst>
            <a:ext uri="{FF2B5EF4-FFF2-40B4-BE49-F238E27FC236}">
              <a16:creationId xmlns:a16="http://schemas.microsoft.com/office/drawing/2014/main" id="{4022C772-6824-9F6F-4F61-B529244BC9C7}"/>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800832" y="9718853"/>
          <a:ext cx="1335977" cy="1334621"/>
        </a:xfrm>
        <a:prstGeom prst="rect">
          <a:avLst/>
        </a:prstGeom>
      </xdr:spPr>
    </xdr:pic>
    <xdr:clientData/>
  </xdr:twoCellAnchor>
  <xdr:twoCellAnchor>
    <xdr:from>
      <xdr:col>0</xdr:col>
      <xdr:colOff>550572</xdr:colOff>
      <xdr:row>8</xdr:row>
      <xdr:rowOff>2987979</xdr:rowOff>
    </xdr:from>
    <xdr:to>
      <xdr:col>1</xdr:col>
      <xdr:colOff>1461370</xdr:colOff>
      <xdr:row>8</xdr:row>
      <xdr:rowOff>4097055</xdr:rowOff>
    </xdr:to>
    <xdr:sp macro="" textlink="">
      <xdr:nvSpPr>
        <xdr:cNvPr id="70" name="CuadroTexto 69">
          <a:extLst>
            <a:ext uri="{FF2B5EF4-FFF2-40B4-BE49-F238E27FC236}">
              <a16:creationId xmlns:a16="http://schemas.microsoft.com/office/drawing/2014/main" id="{162A1EA2-D83D-41DD-8EF4-A48DFC68B736}"/>
            </a:ext>
          </a:extLst>
        </xdr:cNvPr>
        <xdr:cNvSpPr txBox="1"/>
      </xdr:nvSpPr>
      <xdr:spPr>
        <a:xfrm>
          <a:off x="550572" y="11051609"/>
          <a:ext cx="1628435" cy="11090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CONJUNTO</a:t>
          </a:r>
          <a:r>
            <a:rPr lang="es-ES" sz="1800" b="1" baseline="0"/>
            <a:t> DE DATOS REUTILIZABLES</a:t>
          </a:r>
          <a:endParaRPr lang="es-ES" sz="1800" b="1"/>
        </a:p>
      </xdr:txBody>
    </xdr:sp>
    <xdr:clientData/>
  </xdr:twoCellAnchor>
  <xdr:twoCellAnchor>
    <xdr:from>
      <xdr:col>6</xdr:col>
      <xdr:colOff>404487</xdr:colOff>
      <xdr:row>2</xdr:row>
      <xdr:rowOff>769829</xdr:rowOff>
    </xdr:from>
    <xdr:to>
      <xdr:col>7</xdr:col>
      <xdr:colOff>0</xdr:colOff>
      <xdr:row>2</xdr:row>
      <xdr:rowOff>769829</xdr:rowOff>
    </xdr:to>
    <xdr:cxnSp macro="">
      <xdr:nvCxnSpPr>
        <xdr:cNvPr id="81" name="Conector recto de flecha 80">
          <a:extLst>
            <a:ext uri="{FF2B5EF4-FFF2-40B4-BE49-F238E27FC236}">
              <a16:creationId xmlns:a16="http://schemas.microsoft.com/office/drawing/2014/main" id="{ACBF5235-5634-ECB4-FF12-007361EB8CD9}"/>
            </a:ext>
          </a:extLst>
        </xdr:cNvPr>
        <xdr:cNvCxnSpPr/>
      </xdr:nvCxnSpPr>
      <xdr:spPr>
        <a:xfrm flipH="1">
          <a:off x="13191473" y="3640377"/>
          <a:ext cx="352294" cy="0"/>
        </a:xfrm>
        <a:prstGeom prst="straightConnector1">
          <a:avLst/>
        </a:prstGeom>
        <a:ln w="38100">
          <a:solidFill>
            <a:schemeClr val="accent6">
              <a:lumMod val="50000"/>
            </a:schemeClr>
          </a:solidFill>
          <a:tailEnd type="triangle"/>
        </a:ln>
      </xdr:spPr>
      <xdr:style>
        <a:lnRef idx="2">
          <a:schemeClr val="dk1"/>
        </a:lnRef>
        <a:fillRef idx="0">
          <a:schemeClr val="dk1"/>
        </a:fillRef>
        <a:effectRef idx="1">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138232</xdr:colOff>
      <xdr:row>3</xdr:row>
      <xdr:rowOff>43894</xdr:rowOff>
    </xdr:from>
    <xdr:to>
      <xdr:col>0</xdr:col>
      <xdr:colOff>2104717</xdr:colOff>
      <xdr:row>9</xdr:row>
      <xdr:rowOff>157151</xdr:rowOff>
    </xdr:to>
    <xdr:pic>
      <xdr:nvPicPr>
        <xdr:cNvPr id="4" name="Imagen 3">
          <a:extLst>
            <a:ext uri="{FF2B5EF4-FFF2-40B4-BE49-F238E27FC236}">
              <a16:creationId xmlns:a16="http://schemas.microsoft.com/office/drawing/2014/main" id="{04F042E2-9742-1EBC-8DE9-6FBFFAA98641}"/>
            </a:ext>
          </a:extLst>
        </xdr:cNvPr>
        <xdr:cNvPicPr>
          <a:picLocks noChangeAspect="1"/>
        </xdr:cNvPicPr>
      </xdr:nvPicPr>
      <xdr:blipFill>
        <a:blip xmlns:r="http://schemas.openxmlformats.org/officeDocument/2006/relationships" r:embed="rId1"/>
        <a:stretch>
          <a:fillRect/>
        </a:stretch>
      </xdr:blipFill>
      <xdr:spPr>
        <a:xfrm>
          <a:off x="138232" y="1330605"/>
          <a:ext cx="1966485" cy="1694903"/>
        </a:xfrm>
        <a:prstGeom prst="rect">
          <a:avLst/>
        </a:prstGeom>
      </xdr:spPr>
    </xdr:pic>
    <xdr:clientData/>
  </xdr:twoCellAnchor>
  <xdr:twoCellAnchor editAs="oneCell">
    <xdr:from>
      <xdr:col>0</xdr:col>
      <xdr:colOff>107170</xdr:colOff>
      <xdr:row>12</xdr:row>
      <xdr:rowOff>22875</xdr:rowOff>
    </xdr:from>
    <xdr:to>
      <xdr:col>0</xdr:col>
      <xdr:colOff>2104718</xdr:colOff>
      <xdr:row>18</xdr:row>
      <xdr:rowOff>116478</xdr:rowOff>
    </xdr:to>
    <xdr:pic>
      <xdr:nvPicPr>
        <xdr:cNvPr id="5" name="Imagen 4">
          <a:extLst>
            <a:ext uri="{FF2B5EF4-FFF2-40B4-BE49-F238E27FC236}">
              <a16:creationId xmlns:a16="http://schemas.microsoft.com/office/drawing/2014/main" id="{782AF0A4-A281-30BE-A7D6-C642461549D4}"/>
            </a:ext>
          </a:extLst>
        </xdr:cNvPr>
        <xdr:cNvPicPr>
          <a:picLocks noChangeAspect="1"/>
        </xdr:cNvPicPr>
      </xdr:nvPicPr>
      <xdr:blipFill>
        <a:blip xmlns:r="http://schemas.openxmlformats.org/officeDocument/2006/relationships" r:embed="rId2"/>
        <a:stretch>
          <a:fillRect/>
        </a:stretch>
      </xdr:blipFill>
      <xdr:spPr>
        <a:xfrm>
          <a:off x="107170" y="3371988"/>
          <a:ext cx="1997548" cy="1781055"/>
        </a:xfrm>
        <a:prstGeom prst="rect">
          <a:avLst/>
        </a:prstGeom>
      </xdr:spPr>
    </xdr:pic>
    <xdr:clientData/>
  </xdr:twoCellAnchor>
  <xdr:twoCellAnchor editAs="oneCell">
    <xdr:from>
      <xdr:col>0</xdr:col>
      <xdr:colOff>113517</xdr:colOff>
      <xdr:row>26</xdr:row>
      <xdr:rowOff>117436</xdr:rowOff>
    </xdr:from>
    <xdr:to>
      <xdr:col>1</xdr:col>
      <xdr:colOff>0</xdr:colOff>
      <xdr:row>33</xdr:row>
      <xdr:rowOff>48421</xdr:rowOff>
    </xdr:to>
    <xdr:pic>
      <xdr:nvPicPr>
        <xdr:cNvPr id="6" name="Imagen 5">
          <a:extLst>
            <a:ext uri="{FF2B5EF4-FFF2-40B4-BE49-F238E27FC236}">
              <a16:creationId xmlns:a16="http://schemas.microsoft.com/office/drawing/2014/main" id="{7AB349FD-3662-4772-C524-845BAEA20EA7}"/>
            </a:ext>
          </a:extLst>
        </xdr:cNvPr>
        <xdr:cNvPicPr>
          <a:picLocks noChangeAspect="1"/>
        </xdr:cNvPicPr>
      </xdr:nvPicPr>
      <xdr:blipFill>
        <a:blip xmlns:r="http://schemas.openxmlformats.org/officeDocument/2006/relationships" r:embed="rId3"/>
        <a:stretch>
          <a:fillRect/>
        </a:stretch>
      </xdr:blipFill>
      <xdr:spPr>
        <a:xfrm>
          <a:off x="113517" y="7000017"/>
          <a:ext cx="2006564" cy="1920426"/>
        </a:xfrm>
        <a:prstGeom prst="rect">
          <a:avLst/>
        </a:prstGeom>
      </xdr:spPr>
    </xdr:pic>
    <xdr:clientData/>
  </xdr:twoCellAnchor>
  <xdr:twoCellAnchor editAs="oneCell">
    <xdr:from>
      <xdr:col>0</xdr:col>
      <xdr:colOff>107324</xdr:colOff>
      <xdr:row>56</xdr:row>
      <xdr:rowOff>84822</xdr:rowOff>
    </xdr:from>
    <xdr:to>
      <xdr:col>0</xdr:col>
      <xdr:colOff>2116226</xdr:colOff>
      <xdr:row>62</xdr:row>
      <xdr:rowOff>236332</xdr:rowOff>
    </xdr:to>
    <xdr:pic>
      <xdr:nvPicPr>
        <xdr:cNvPr id="8" name="Imagen 7">
          <a:extLst>
            <a:ext uri="{FF2B5EF4-FFF2-40B4-BE49-F238E27FC236}">
              <a16:creationId xmlns:a16="http://schemas.microsoft.com/office/drawing/2014/main" id="{5848483D-1247-7193-432C-2F2833894B95}"/>
            </a:ext>
          </a:extLst>
        </xdr:cNvPr>
        <xdr:cNvPicPr>
          <a:picLocks noChangeAspect="1"/>
        </xdr:cNvPicPr>
      </xdr:nvPicPr>
      <xdr:blipFill>
        <a:blip xmlns:r="http://schemas.openxmlformats.org/officeDocument/2006/relationships" r:embed="rId4"/>
        <a:stretch>
          <a:fillRect/>
        </a:stretch>
      </xdr:blipFill>
      <xdr:spPr>
        <a:xfrm>
          <a:off x="107324" y="16143167"/>
          <a:ext cx="2008902" cy="1818494"/>
        </a:xfrm>
        <a:prstGeom prst="rect">
          <a:avLst/>
        </a:prstGeom>
      </xdr:spPr>
    </xdr:pic>
    <xdr:clientData/>
  </xdr:twoCellAnchor>
  <xdr:twoCellAnchor editAs="oneCell">
    <xdr:from>
      <xdr:col>0</xdr:col>
      <xdr:colOff>199717</xdr:colOff>
      <xdr:row>44</xdr:row>
      <xdr:rowOff>116239</xdr:rowOff>
    </xdr:from>
    <xdr:to>
      <xdr:col>0</xdr:col>
      <xdr:colOff>1920362</xdr:colOff>
      <xdr:row>50</xdr:row>
      <xdr:rowOff>205867</xdr:rowOff>
    </xdr:to>
    <xdr:pic>
      <xdr:nvPicPr>
        <xdr:cNvPr id="9" name="Imagen 8">
          <a:extLst>
            <a:ext uri="{FF2B5EF4-FFF2-40B4-BE49-F238E27FC236}">
              <a16:creationId xmlns:a16="http://schemas.microsoft.com/office/drawing/2014/main" id="{953E52CD-D40A-D48C-13A6-9DEB4A3D2B03}"/>
            </a:ext>
          </a:extLst>
        </xdr:cNvPr>
        <xdr:cNvPicPr>
          <a:picLocks noChangeAspect="1"/>
        </xdr:cNvPicPr>
      </xdr:nvPicPr>
      <xdr:blipFill>
        <a:blip xmlns:r="http://schemas.openxmlformats.org/officeDocument/2006/relationships" r:embed="rId5"/>
        <a:stretch>
          <a:fillRect/>
        </a:stretch>
      </xdr:blipFill>
      <xdr:spPr>
        <a:xfrm>
          <a:off x="199717" y="11377247"/>
          <a:ext cx="1720645" cy="1781555"/>
        </a:xfrm>
        <a:prstGeom prst="rect">
          <a:avLst/>
        </a:prstGeom>
      </xdr:spPr>
    </xdr:pic>
    <xdr:clientData/>
  </xdr:twoCellAnchor>
  <xdr:twoCellAnchor editAs="oneCell">
    <xdr:from>
      <xdr:col>0</xdr:col>
      <xdr:colOff>25705</xdr:colOff>
      <xdr:row>66</xdr:row>
      <xdr:rowOff>234461</xdr:rowOff>
    </xdr:from>
    <xdr:to>
      <xdr:col>0</xdr:col>
      <xdr:colOff>2073992</xdr:colOff>
      <xdr:row>73</xdr:row>
      <xdr:rowOff>46211</xdr:rowOff>
    </xdr:to>
    <xdr:pic>
      <xdr:nvPicPr>
        <xdr:cNvPr id="10" name="Imagen 9">
          <a:extLst>
            <a:ext uri="{FF2B5EF4-FFF2-40B4-BE49-F238E27FC236}">
              <a16:creationId xmlns:a16="http://schemas.microsoft.com/office/drawing/2014/main" id="{EA843E2C-BE31-8508-7507-76A4B9E58F42}"/>
            </a:ext>
          </a:extLst>
        </xdr:cNvPr>
        <xdr:cNvPicPr>
          <a:picLocks noChangeAspect="1"/>
        </xdr:cNvPicPr>
      </xdr:nvPicPr>
      <xdr:blipFill>
        <a:blip xmlns:r="http://schemas.openxmlformats.org/officeDocument/2006/relationships" r:embed="rId6"/>
        <a:stretch>
          <a:fillRect/>
        </a:stretch>
      </xdr:blipFill>
      <xdr:spPr>
        <a:xfrm>
          <a:off x="25705" y="17102929"/>
          <a:ext cx="2048287" cy="1796191"/>
        </a:xfrm>
        <a:prstGeom prst="rect">
          <a:avLst/>
        </a:prstGeom>
      </xdr:spPr>
    </xdr:pic>
    <xdr:clientData/>
  </xdr:twoCellAnchor>
  <xdr:twoCellAnchor editAs="oneCell">
    <xdr:from>
      <xdr:col>0</xdr:col>
      <xdr:colOff>107539</xdr:colOff>
      <xdr:row>75</xdr:row>
      <xdr:rowOff>371184</xdr:rowOff>
    </xdr:from>
    <xdr:to>
      <xdr:col>0</xdr:col>
      <xdr:colOff>2073992</xdr:colOff>
      <xdr:row>82</xdr:row>
      <xdr:rowOff>77377</xdr:rowOff>
    </xdr:to>
    <xdr:pic>
      <xdr:nvPicPr>
        <xdr:cNvPr id="11" name="Imagen 10">
          <a:extLst>
            <a:ext uri="{FF2B5EF4-FFF2-40B4-BE49-F238E27FC236}">
              <a16:creationId xmlns:a16="http://schemas.microsoft.com/office/drawing/2014/main" id="{1B726D7E-4004-072D-75F0-A371283A303F}"/>
            </a:ext>
          </a:extLst>
        </xdr:cNvPr>
        <xdr:cNvPicPr>
          <a:picLocks noChangeAspect="1"/>
        </xdr:cNvPicPr>
      </xdr:nvPicPr>
      <xdr:blipFill>
        <a:blip xmlns:r="http://schemas.openxmlformats.org/officeDocument/2006/relationships" r:embed="rId7"/>
        <a:stretch>
          <a:fillRect/>
        </a:stretch>
      </xdr:blipFill>
      <xdr:spPr>
        <a:xfrm>
          <a:off x="107539" y="23692071"/>
          <a:ext cx="1966453" cy="1826274"/>
        </a:xfrm>
        <a:prstGeom prst="rect">
          <a:avLst/>
        </a:prstGeom>
      </xdr:spPr>
    </xdr:pic>
    <xdr:clientData/>
  </xdr:twoCellAnchor>
  <xdr:twoCellAnchor editAs="oneCell">
    <xdr:from>
      <xdr:col>0</xdr:col>
      <xdr:colOff>132213</xdr:colOff>
      <xdr:row>83</xdr:row>
      <xdr:rowOff>631739</xdr:rowOff>
    </xdr:from>
    <xdr:to>
      <xdr:col>0</xdr:col>
      <xdr:colOff>1975763</xdr:colOff>
      <xdr:row>88</xdr:row>
      <xdr:rowOff>138838</xdr:rowOff>
    </xdr:to>
    <xdr:pic>
      <xdr:nvPicPr>
        <xdr:cNvPr id="12" name="Imagen 11">
          <a:extLst>
            <a:ext uri="{FF2B5EF4-FFF2-40B4-BE49-F238E27FC236}">
              <a16:creationId xmlns:a16="http://schemas.microsoft.com/office/drawing/2014/main" id="{50474E4C-3965-5D7F-E9DC-66A849F0DAB2}"/>
            </a:ext>
          </a:extLst>
        </xdr:cNvPr>
        <xdr:cNvPicPr>
          <a:picLocks noChangeAspect="1"/>
        </xdr:cNvPicPr>
      </xdr:nvPicPr>
      <xdr:blipFill>
        <a:blip xmlns:r="http://schemas.openxmlformats.org/officeDocument/2006/relationships" r:embed="rId8"/>
        <a:stretch>
          <a:fillRect/>
        </a:stretch>
      </xdr:blipFill>
      <xdr:spPr>
        <a:xfrm>
          <a:off x="132213" y="26748674"/>
          <a:ext cx="1843550" cy="1673268"/>
        </a:xfrm>
        <a:prstGeom prst="rect">
          <a:avLst/>
        </a:prstGeom>
      </xdr:spPr>
    </xdr:pic>
    <xdr:clientData/>
  </xdr:twoCellAnchor>
  <xdr:twoCellAnchor editAs="oneCell">
    <xdr:from>
      <xdr:col>0</xdr:col>
      <xdr:colOff>215594</xdr:colOff>
      <xdr:row>88</xdr:row>
      <xdr:rowOff>1640245</xdr:rowOff>
    </xdr:from>
    <xdr:to>
      <xdr:col>0</xdr:col>
      <xdr:colOff>1966963</xdr:colOff>
      <xdr:row>92</xdr:row>
      <xdr:rowOff>400434</xdr:rowOff>
    </xdr:to>
    <xdr:pic>
      <xdr:nvPicPr>
        <xdr:cNvPr id="13" name="Imagen 12">
          <a:extLst>
            <a:ext uri="{FF2B5EF4-FFF2-40B4-BE49-F238E27FC236}">
              <a16:creationId xmlns:a16="http://schemas.microsoft.com/office/drawing/2014/main" id="{6FDBE47A-413E-7101-58BF-6C76E922F5F1}"/>
            </a:ext>
          </a:extLst>
        </xdr:cNvPr>
        <xdr:cNvPicPr>
          <a:picLocks noChangeAspect="1"/>
        </xdr:cNvPicPr>
      </xdr:nvPicPr>
      <xdr:blipFill>
        <a:blip xmlns:r="http://schemas.openxmlformats.org/officeDocument/2006/relationships" r:embed="rId9"/>
        <a:stretch>
          <a:fillRect/>
        </a:stretch>
      </xdr:blipFill>
      <xdr:spPr>
        <a:xfrm>
          <a:off x="215594" y="30135870"/>
          <a:ext cx="1751369" cy="1665314"/>
        </a:xfrm>
        <a:prstGeom prst="rect">
          <a:avLst/>
        </a:prstGeom>
      </xdr:spPr>
    </xdr:pic>
    <xdr:clientData/>
  </xdr:twoCellAnchor>
  <xdr:twoCellAnchor editAs="oneCell">
    <xdr:from>
      <xdr:col>0</xdr:col>
      <xdr:colOff>197722</xdr:colOff>
      <xdr:row>92</xdr:row>
      <xdr:rowOff>2258346</xdr:rowOff>
    </xdr:from>
    <xdr:to>
      <xdr:col>0</xdr:col>
      <xdr:colOff>1985747</xdr:colOff>
      <xdr:row>96</xdr:row>
      <xdr:rowOff>566812</xdr:rowOff>
    </xdr:to>
    <xdr:pic>
      <xdr:nvPicPr>
        <xdr:cNvPr id="14" name="Imagen 13">
          <a:extLst>
            <a:ext uri="{FF2B5EF4-FFF2-40B4-BE49-F238E27FC236}">
              <a16:creationId xmlns:a16="http://schemas.microsoft.com/office/drawing/2014/main" id="{5FC260DF-AED0-AFE5-3CD1-0E2B90E8AE53}"/>
            </a:ext>
          </a:extLst>
        </xdr:cNvPr>
        <xdr:cNvPicPr>
          <a:picLocks noChangeAspect="1"/>
        </xdr:cNvPicPr>
      </xdr:nvPicPr>
      <xdr:blipFill>
        <a:blip xmlns:r="http://schemas.openxmlformats.org/officeDocument/2006/relationships" r:embed="rId10"/>
        <a:stretch>
          <a:fillRect/>
        </a:stretch>
      </xdr:blipFill>
      <xdr:spPr>
        <a:xfrm>
          <a:off x="197722" y="32784435"/>
          <a:ext cx="1788025" cy="1795845"/>
        </a:xfrm>
        <a:prstGeom prst="rect">
          <a:avLst/>
        </a:prstGeom>
      </xdr:spPr>
    </xdr:pic>
    <xdr:clientData/>
  </xdr:twoCellAnchor>
  <xdr:twoCellAnchor editAs="oneCell">
    <xdr:from>
      <xdr:col>0</xdr:col>
      <xdr:colOff>265074</xdr:colOff>
      <xdr:row>96</xdr:row>
      <xdr:rowOff>1929689</xdr:rowOff>
    </xdr:from>
    <xdr:to>
      <xdr:col>0</xdr:col>
      <xdr:colOff>1941974</xdr:colOff>
      <xdr:row>99</xdr:row>
      <xdr:rowOff>97647</xdr:rowOff>
    </xdr:to>
    <xdr:pic>
      <xdr:nvPicPr>
        <xdr:cNvPr id="15" name="Imagen 14">
          <a:extLst>
            <a:ext uri="{FF2B5EF4-FFF2-40B4-BE49-F238E27FC236}">
              <a16:creationId xmlns:a16="http://schemas.microsoft.com/office/drawing/2014/main" id="{2446B9AF-9700-27DC-E32D-8225191D36E4}"/>
            </a:ext>
          </a:extLst>
        </xdr:cNvPr>
        <xdr:cNvPicPr>
          <a:picLocks noChangeAspect="1"/>
        </xdr:cNvPicPr>
      </xdr:nvPicPr>
      <xdr:blipFill>
        <a:blip xmlns:r="http://schemas.openxmlformats.org/officeDocument/2006/relationships" r:embed="rId11"/>
        <a:stretch>
          <a:fillRect/>
        </a:stretch>
      </xdr:blipFill>
      <xdr:spPr>
        <a:xfrm>
          <a:off x="265074" y="35943157"/>
          <a:ext cx="1676900" cy="1793603"/>
        </a:xfrm>
        <a:prstGeom prst="rect">
          <a:avLst/>
        </a:prstGeom>
      </xdr:spPr>
    </xdr:pic>
    <xdr:clientData/>
  </xdr:twoCellAnchor>
  <xdr:twoCellAnchor>
    <xdr:from>
      <xdr:col>0</xdr:col>
      <xdr:colOff>2012539</xdr:colOff>
      <xdr:row>1</xdr:row>
      <xdr:rowOff>337985</xdr:rowOff>
    </xdr:from>
    <xdr:to>
      <xdr:col>2</xdr:col>
      <xdr:colOff>138265</xdr:colOff>
      <xdr:row>2</xdr:row>
      <xdr:rowOff>337984</xdr:rowOff>
    </xdr:to>
    <xdr:sp macro="" textlink="">
      <xdr:nvSpPr>
        <xdr:cNvPr id="18" name="Rectángulo 17">
          <a:extLst>
            <a:ext uri="{FF2B5EF4-FFF2-40B4-BE49-F238E27FC236}">
              <a16:creationId xmlns:a16="http://schemas.microsoft.com/office/drawing/2014/main" id="{172AB76D-95B4-B186-AE4B-CF704543294E}"/>
            </a:ext>
          </a:extLst>
        </xdr:cNvPr>
        <xdr:cNvSpPr/>
      </xdr:nvSpPr>
      <xdr:spPr>
        <a:xfrm>
          <a:off x="2012539" y="1528610"/>
          <a:ext cx="3412101" cy="539749"/>
        </a:xfrm>
        <a:prstGeom prst="rect">
          <a:avLst/>
        </a:prstGeom>
        <a:ln w="28575"/>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s-ES" sz="2800" b="1">
              <a:solidFill>
                <a:srgbClr val="FF6319"/>
              </a:solidFill>
              <a:latin typeface="+mj-lt"/>
            </a:rPr>
            <a:t>CAMBIO CLIMÁTICO</a:t>
          </a:r>
        </a:p>
      </xdr:txBody>
    </xdr:sp>
    <xdr:clientData/>
  </xdr:twoCellAnchor>
  <xdr:twoCellAnchor>
    <xdr:from>
      <xdr:col>0</xdr:col>
      <xdr:colOff>2042037</xdr:colOff>
      <xdr:row>41</xdr:row>
      <xdr:rowOff>290667</xdr:rowOff>
    </xdr:from>
    <xdr:to>
      <xdr:col>2</xdr:col>
      <xdr:colOff>4365626</xdr:colOff>
      <xdr:row>42</xdr:row>
      <xdr:rowOff>306030</xdr:rowOff>
    </xdr:to>
    <xdr:sp macro="" textlink="">
      <xdr:nvSpPr>
        <xdr:cNvPr id="19" name="Rectángulo 18">
          <a:extLst>
            <a:ext uri="{FF2B5EF4-FFF2-40B4-BE49-F238E27FC236}">
              <a16:creationId xmlns:a16="http://schemas.microsoft.com/office/drawing/2014/main" id="{97C0C20E-AA27-4A69-9C47-F3892DBB39F2}"/>
            </a:ext>
          </a:extLst>
        </xdr:cNvPr>
        <xdr:cNvSpPr/>
      </xdr:nvSpPr>
      <xdr:spPr>
        <a:xfrm>
          <a:off x="2042037" y="13593917"/>
          <a:ext cx="7609964" cy="523363"/>
        </a:xfrm>
        <a:prstGeom prst="rect">
          <a:avLst/>
        </a:prstGeom>
        <a:ln w="28575">
          <a:solidFill>
            <a:srgbClr val="5800C3"/>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s-ES" sz="2800" b="1">
              <a:solidFill>
                <a:srgbClr val="5800C3"/>
              </a:solidFill>
              <a:latin typeface="+mj-lt"/>
            </a:rPr>
            <a:t>GOBERNANZA DE LA TRANSICIÓN ECOLÓGICA</a:t>
          </a:r>
        </a:p>
      </xdr:txBody>
    </xdr:sp>
    <xdr:clientData/>
  </xdr:twoCellAnchor>
  <xdr:twoCellAnchor>
    <xdr:from>
      <xdr:col>0</xdr:col>
      <xdr:colOff>2071533</xdr:colOff>
      <xdr:row>19</xdr:row>
      <xdr:rowOff>289436</xdr:rowOff>
    </xdr:from>
    <xdr:to>
      <xdr:col>2</xdr:col>
      <xdr:colOff>12013790</xdr:colOff>
      <xdr:row>20</xdr:row>
      <xdr:rowOff>304799</xdr:rowOff>
    </xdr:to>
    <xdr:sp macro="" textlink="">
      <xdr:nvSpPr>
        <xdr:cNvPr id="20" name="Rectángulo 19">
          <a:extLst>
            <a:ext uri="{FF2B5EF4-FFF2-40B4-BE49-F238E27FC236}">
              <a16:creationId xmlns:a16="http://schemas.microsoft.com/office/drawing/2014/main" id="{FAB94F23-7537-40F6-A7A5-BDB70BDA5DC6}"/>
            </a:ext>
          </a:extLst>
        </xdr:cNvPr>
        <xdr:cNvSpPr/>
      </xdr:nvSpPr>
      <xdr:spPr>
        <a:xfrm>
          <a:off x="2071533" y="7325646"/>
          <a:ext cx="15227096" cy="522338"/>
        </a:xfrm>
        <a:prstGeom prst="rect">
          <a:avLst/>
        </a:prstGeom>
        <a:ln w="28575">
          <a:solidFill>
            <a:srgbClr val="A71056"/>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s-ES" sz="2800" b="1">
              <a:solidFill>
                <a:srgbClr val="A71056"/>
              </a:solidFill>
              <a:latin typeface="+mj-lt"/>
            </a:rPr>
            <a:t>FORMACIÓN UNIVERSITARIA, PROFESIONAL Y PARA EL EMPLEO EN LA TRANSICIÓN</a:t>
          </a:r>
          <a:r>
            <a:rPr lang="es-ES" sz="2800" b="1" baseline="0">
              <a:solidFill>
                <a:srgbClr val="A71056"/>
              </a:solidFill>
              <a:latin typeface="+mj-lt"/>
            </a:rPr>
            <a:t> ECOLÓGICA</a:t>
          </a:r>
          <a:endParaRPr lang="es-ES" sz="2800" b="1">
            <a:solidFill>
              <a:srgbClr val="A71056"/>
            </a:solidFill>
            <a:latin typeface="+mj-lt"/>
          </a:endParaRPr>
        </a:p>
      </xdr:txBody>
    </xdr:sp>
    <xdr:clientData/>
  </xdr:twoCellAnchor>
  <xdr:twoCellAnchor>
    <xdr:from>
      <xdr:col>0</xdr:col>
      <xdr:colOff>2070304</xdr:colOff>
      <xdr:row>10</xdr:row>
      <xdr:rowOff>303570</xdr:rowOff>
    </xdr:from>
    <xdr:to>
      <xdr:col>2</xdr:col>
      <xdr:colOff>2826774</xdr:colOff>
      <xdr:row>11</xdr:row>
      <xdr:rowOff>318934</xdr:rowOff>
    </xdr:to>
    <xdr:sp macro="" textlink="">
      <xdr:nvSpPr>
        <xdr:cNvPr id="21" name="Rectángulo 20">
          <a:extLst>
            <a:ext uri="{FF2B5EF4-FFF2-40B4-BE49-F238E27FC236}">
              <a16:creationId xmlns:a16="http://schemas.microsoft.com/office/drawing/2014/main" id="{E3D68393-0E55-4BFC-8438-9704A7194299}"/>
            </a:ext>
          </a:extLst>
        </xdr:cNvPr>
        <xdr:cNvSpPr/>
      </xdr:nvSpPr>
      <xdr:spPr>
        <a:xfrm>
          <a:off x="2070304" y="3299336"/>
          <a:ext cx="6041309" cy="522340"/>
        </a:xfrm>
        <a:prstGeom prst="rect">
          <a:avLst/>
        </a:prstGeom>
        <a:ln w="38100">
          <a:solidFill>
            <a:srgbClr val="C6A3FF"/>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s-ES" sz="2800" b="1">
              <a:solidFill>
                <a:srgbClr val="C6A3FF"/>
              </a:solidFill>
              <a:latin typeface="+mj-lt"/>
            </a:rPr>
            <a:t>EMPLEO Y EMPRENDIMIENTO VERDE</a:t>
          </a:r>
        </a:p>
      </xdr:txBody>
    </xdr:sp>
    <xdr:clientData/>
  </xdr:twoCellAnchor>
  <xdr:twoCellAnchor>
    <xdr:from>
      <xdr:col>0</xdr:col>
      <xdr:colOff>2056172</xdr:colOff>
      <xdr:row>74</xdr:row>
      <xdr:rowOff>320164</xdr:rowOff>
    </xdr:from>
    <xdr:to>
      <xdr:col>1</xdr:col>
      <xdr:colOff>1705283</xdr:colOff>
      <xdr:row>75</xdr:row>
      <xdr:rowOff>335527</xdr:rowOff>
    </xdr:to>
    <xdr:sp macro="" textlink="">
      <xdr:nvSpPr>
        <xdr:cNvPr id="22" name="Rectángulo 21">
          <a:extLst>
            <a:ext uri="{FF2B5EF4-FFF2-40B4-BE49-F238E27FC236}">
              <a16:creationId xmlns:a16="http://schemas.microsoft.com/office/drawing/2014/main" id="{576403A3-FC63-4E2D-99DB-4CE5CBA1DD8F}"/>
            </a:ext>
          </a:extLst>
        </xdr:cNvPr>
        <xdr:cNvSpPr/>
      </xdr:nvSpPr>
      <xdr:spPr>
        <a:xfrm>
          <a:off x="2056172" y="23533511"/>
          <a:ext cx="1769192" cy="522339"/>
        </a:xfrm>
        <a:prstGeom prst="rect">
          <a:avLst/>
        </a:prstGeom>
        <a:ln w="28575">
          <a:solidFill>
            <a:srgbClr val="004165"/>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s-ES" sz="2800" b="1">
              <a:solidFill>
                <a:srgbClr val="004165"/>
              </a:solidFill>
              <a:latin typeface="+mj-lt"/>
            </a:rPr>
            <a:t>ENERGÍA</a:t>
          </a:r>
        </a:p>
      </xdr:txBody>
    </xdr:sp>
    <xdr:clientData/>
  </xdr:twoCellAnchor>
  <xdr:twoCellAnchor>
    <xdr:from>
      <xdr:col>0</xdr:col>
      <xdr:colOff>2054942</xdr:colOff>
      <xdr:row>64</xdr:row>
      <xdr:rowOff>318934</xdr:rowOff>
    </xdr:from>
    <xdr:to>
      <xdr:col>1</xdr:col>
      <xdr:colOff>1290484</xdr:colOff>
      <xdr:row>65</xdr:row>
      <xdr:rowOff>334298</xdr:rowOff>
    </xdr:to>
    <xdr:sp macro="" textlink="">
      <xdr:nvSpPr>
        <xdr:cNvPr id="23" name="Rectángulo 22">
          <a:extLst>
            <a:ext uri="{FF2B5EF4-FFF2-40B4-BE49-F238E27FC236}">
              <a16:creationId xmlns:a16="http://schemas.microsoft.com/office/drawing/2014/main" id="{F8E921D9-B717-4294-A327-DC7BCBB69ECE}"/>
            </a:ext>
          </a:extLst>
        </xdr:cNvPr>
        <xdr:cNvSpPr/>
      </xdr:nvSpPr>
      <xdr:spPr>
        <a:xfrm>
          <a:off x="2054942" y="20352160"/>
          <a:ext cx="1355623" cy="522340"/>
        </a:xfrm>
        <a:prstGeom prst="rect">
          <a:avLst/>
        </a:prstGeom>
        <a:ln w="28575">
          <a:solidFill>
            <a:srgbClr val="5FCDAF"/>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s-ES" sz="2800" b="1">
              <a:solidFill>
                <a:srgbClr val="5FCDAF"/>
              </a:solidFill>
              <a:latin typeface="+mj-lt"/>
            </a:rPr>
            <a:t>SALUD</a:t>
          </a:r>
        </a:p>
      </xdr:txBody>
    </xdr:sp>
    <xdr:clientData/>
  </xdr:twoCellAnchor>
  <xdr:twoCellAnchor>
    <xdr:from>
      <xdr:col>0</xdr:col>
      <xdr:colOff>2038350</xdr:colOff>
      <xdr:row>54</xdr:row>
      <xdr:rowOff>286980</xdr:rowOff>
    </xdr:from>
    <xdr:to>
      <xdr:col>2</xdr:col>
      <xdr:colOff>614516</xdr:colOff>
      <xdr:row>55</xdr:row>
      <xdr:rowOff>302343</xdr:rowOff>
    </xdr:to>
    <xdr:sp macro="" textlink="">
      <xdr:nvSpPr>
        <xdr:cNvPr id="24" name="Rectángulo 23">
          <a:extLst>
            <a:ext uri="{FF2B5EF4-FFF2-40B4-BE49-F238E27FC236}">
              <a16:creationId xmlns:a16="http://schemas.microsoft.com/office/drawing/2014/main" id="{9B2FA06A-F29B-456E-A22B-D50D43CFB22A}"/>
            </a:ext>
          </a:extLst>
        </xdr:cNvPr>
        <xdr:cNvSpPr/>
      </xdr:nvSpPr>
      <xdr:spPr>
        <a:xfrm>
          <a:off x="2038350" y="16295125"/>
          <a:ext cx="3861005" cy="522339"/>
        </a:xfrm>
        <a:prstGeom prst="rect">
          <a:avLst/>
        </a:prstGeom>
        <a:ln w="28575">
          <a:solidFill>
            <a:srgbClr val="C0D11F"/>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s-ES" sz="2800" b="1">
              <a:solidFill>
                <a:srgbClr val="C0D11F"/>
              </a:solidFill>
              <a:latin typeface="+mj-lt"/>
            </a:rPr>
            <a:t>HÁBITOS</a:t>
          </a:r>
          <a:r>
            <a:rPr lang="es-ES" sz="2800" b="1" baseline="0">
              <a:solidFill>
                <a:srgbClr val="C0D11F"/>
              </a:solidFill>
              <a:latin typeface="+mj-lt"/>
            </a:rPr>
            <a:t> SOSTENIBLES</a:t>
          </a:r>
          <a:endParaRPr lang="es-ES" sz="2800" b="1">
            <a:solidFill>
              <a:srgbClr val="C0D11F"/>
            </a:solidFill>
            <a:latin typeface="+mj-lt"/>
          </a:endParaRPr>
        </a:p>
      </xdr:txBody>
    </xdr:sp>
    <xdr:clientData/>
  </xdr:twoCellAnchor>
  <xdr:twoCellAnchor>
    <xdr:from>
      <xdr:col>0</xdr:col>
      <xdr:colOff>2070304</xdr:colOff>
      <xdr:row>92</xdr:row>
      <xdr:rowOff>2270024</xdr:rowOff>
    </xdr:from>
    <xdr:to>
      <xdr:col>1</xdr:col>
      <xdr:colOff>2611692</xdr:colOff>
      <xdr:row>93</xdr:row>
      <xdr:rowOff>318936</xdr:rowOff>
    </xdr:to>
    <xdr:sp macro="" textlink="">
      <xdr:nvSpPr>
        <xdr:cNvPr id="25" name="Rectángulo 24">
          <a:extLst>
            <a:ext uri="{FF2B5EF4-FFF2-40B4-BE49-F238E27FC236}">
              <a16:creationId xmlns:a16="http://schemas.microsoft.com/office/drawing/2014/main" id="{43CF6FFD-05D3-4378-82F8-AC978F13A724}"/>
            </a:ext>
          </a:extLst>
        </xdr:cNvPr>
        <xdr:cNvSpPr/>
      </xdr:nvSpPr>
      <xdr:spPr>
        <a:xfrm>
          <a:off x="2070304" y="32796113"/>
          <a:ext cx="2661469" cy="522339"/>
        </a:xfrm>
        <a:prstGeom prst="rect">
          <a:avLst/>
        </a:prstGeom>
        <a:ln w="28575">
          <a:solidFill>
            <a:srgbClr val="8FDFE2"/>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s-ES" sz="2800" b="1">
              <a:solidFill>
                <a:srgbClr val="8FDFE2"/>
              </a:solidFill>
              <a:latin typeface="+mj-lt"/>
            </a:rPr>
            <a:t>MEDIO MARINO</a:t>
          </a:r>
        </a:p>
      </xdr:txBody>
    </xdr:sp>
    <xdr:clientData/>
  </xdr:twoCellAnchor>
  <xdr:twoCellAnchor>
    <xdr:from>
      <xdr:col>0</xdr:col>
      <xdr:colOff>2084439</xdr:colOff>
      <xdr:row>88</xdr:row>
      <xdr:rowOff>1731094</xdr:rowOff>
    </xdr:from>
    <xdr:to>
      <xdr:col>1</xdr:col>
      <xdr:colOff>1136855</xdr:colOff>
      <xdr:row>89</xdr:row>
      <xdr:rowOff>322622</xdr:rowOff>
    </xdr:to>
    <xdr:sp macro="" textlink="">
      <xdr:nvSpPr>
        <xdr:cNvPr id="26" name="Rectángulo 25">
          <a:extLst>
            <a:ext uri="{FF2B5EF4-FFF2-40B4-BE49-F238E27FC236}">
              <a16:creationId xmlns:a16="http://schemas.microsoft.com/office/drawing/2014/main" id="{60A144F3-705A-4043-9A5F-4A3CC13F9C1D}"/>
            </a:ext>
          </a:extLst>
        </xdr:cNvPr>
        <xdr:cNvSpPr/>
      </xdr:nvSpPr>
      <xdr:spPr>
        <a:xfrm>
          <a:off x="2084439" y="30014199"/>
          <a:ext cx="1172497" cy="496528"/>
        </a:xfrm>
        <a:prstGeom prst="rect">
          <a:avLst/>
        </a:prstGeom>
        <a:ln w="28575">
          <a:solidFill>
            <a:srgbClr val="3DB7E4"/>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s-ES" sz="2800" b="1">
              <a:solidFill>
                <a:srgbClr val="3DB7E4"/>
              </a:solidFill>
              <a:latin typeface="+mj-lt"/>
            </a:rPr>
            <a:t>AGUA</a:t>
          </a:r>
        </a:p>
      </xdr:txBody>
    </xdr:sp>
    <xdr:clientData/>
  </xdr:twoCellAnchor>
  <xdr:twoCellAnchor>
    <xdr:from>
      <xdr:col>0</xdr:col>
      <xdr:colOff>1991031</xdr:colOff>
      <xdr:row>83</xdr:row>
      <xdr:rowOff>639098</xdr:rowOff>
    </xdr:from>
    <xdr:to>
      <xdr:col>2</xdr:col>
      <xdr:colOff>9445625</xdr:colOff>
      <xdr:row>84</xdr:row>
      <xdr:rowOff>285751</xdr:rowOff>
    </xdr:to>
    <xdr:sp macro="" textlink="">
      <xdr:nvSpPr>
        <xdr:cNvPr id="27" name="Rectángulo 26">
          <a:extLst>
            <a:ext uri="{FF2B5EF4-FFF2-40B4-BE49-F238E27FC236}">
              <a16:creationId xmlns:a16="http://schemas.microsoft.com/office/drawing/2014/main" id="{8471C3E3-1F89-4113-936B-B71AFF30E909}"/>
            </a:ext>
          </a:extLst>
        </xdr:cNvPr>
        <xdr:cNvSpPr/>
      </xdr:nvSpPr>
      <xdr:spPr>
        <a:xfrm>
          <a:off x="1991031" y="26991598"/>
          <a:ext cx="12740969" cy="519778"/>
        </a:xfrm>
        <a:prstGeom prst="rect">
          <a:avLst/>
        </a:prstGeom>
        <a:ln w="28575">
          <a:solidFill>
            <a:srgbClr val="69BE28"/>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s-ES" sz="2800" b="1">
              <a:solidFill>
                <a:srgbClr val="69BE28"/>
              </a:solidFill>
              <a:latin typeface="+mj-lt"/>
            </a:rPr>
            <a:t>BIODIVERSIDAD, BOSQUES</a:t>
          </a:r>
          <a:r>
            <a:rPr lang="es-ES" sz="2800" b="1" baseline="0">
              <a:solidFill>
                <a:srgbClr val="69BE28"/>
              </a:solidFill>
              <a:latin typeface="+mj-lt"/>
            </a:rPr>
            <a:t> Y GESTIÓN DE ESPACIOS NATURALES PROTEGIDOS</a:t>
          </a:r>
          <a:endParaRPr lang="es-ES" sz="2800" b="1">
            <a:solidFill>
              <a:srgbClr val="69BE28"/>
            </a:solidFill>
            <a:latin typeface="+mj-lt"/>
          </a:endParaRPr>
        </a:p>
      </xdr:txBody>
    </xdr:sp>
    <xdr:clientData/>
  </xdr:twoCellAnchor>
  <xdr:twoCellAnchor>
    <xdr:from>
      <xdr:col>0</xdr:col>
      <xdr:colOff>2038350</xdr:colOff>
      <xdr:row>96</xdr:row>
      <xdr:rowOff>2007624</xdr:rowOff>
    </xdr:from>
    <xdr:to>
      <xdr:col>2</xdr:col>
      <xdr:colOff>445524</xdr:colOff>
      <xdr:row>97</xdr:row>
      <xdr:rowOff>286979</xdr:rowOff>
    </xdr:to>
    <xdr:sp macro="" textlink="">
      <xdr:nvSpPr>
        <xdr:cNvPr id="28" name="Rectángulo 27">
          <a:extLst>
            <a:ext uri="{FF2B5EF4-FFF2-40B4-BE49-F238E27FC236}">
              <a16:creationId xmlns:a16="http://schemas.microsoft.com/office/drawing/2014/main" id="{04829EF0-C1F4-4E9D-95BA-07F5A508756A}"/>
            </a:ext>
          </a:extLst>
        </xdr:cNvPr>
        <xdr:cNvSpPr/>
      </xdr:nvSpPr>
      <xdr:spPr>
        <a:xfrm>
          <a:off x="2038350" y="36021092"/>
          <a:ext cx="3692013" cy="522339"/>
        </a:xfrm>
        <a:prstGeom prst="rect">
          <a:avLst/>
        </a:prstGeom>
        <a:ln w="28575">
          <a:solidFill>
            <a:srgbClr val="FFBC3D"/>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s-ES" sz="2800" b="1">
              <a:solidFill>
                <a:srgbClr val="FFBC3D"/>
              </a:solidFill>
              <a:latin typeface="+mj-lt"/>
            </a:rPr>
            <a:t>ECONOMÍA CIRCULAR</a:t>
          </a:r>
        </a:p>
      </xdr:txBody>
    </xdr:sp>
    <xdr:clientData/>
  </xdr:twoCellAnchor>
  <xdr:twoCellAnchor>
    <xdr:from>
      <xdr:col>4</xdr:col>
      <xdr:colOff>71900</xdr:colOff>
      <xdr:row>85</xdr:row>
      <xdr:rowOff>1</xdr:rowOff>
    </xdr:from>
    <xdr:to>
      <xdr:col>5</xdr:col>
      <xdr:colOff>430161</xdr:colOff>
      <xdr:row>87</xdr:row>
      <xdr:rowOff>76815</xdr:rowOff>
    </xdr:to>
    <xdr:sp macro="" textlink="">
      <xdr:nvSpPr>
        <xdr:cNvPr id="37" name="Rectángulo 36">
          <a:hlinkClick xmlns:r="http://schemas.openxmlformats.org/officeDocument/2006/relationships" r:id="rId12"/>
          <a:extLst>
            <a:ext uri="{FF2B5EF4-FFF2-40B4-BE49-F238E27FC236}">
              <a16:creationId xmlns:a16="http://schemas.microsoft.com/office/drawing/2014/main" id="{7ED6C491-418E-4240-BF66-F17F7C15046E}"/>
            </a:ext>
          </a:extLst>
        </xdr:cNvPr>
        <xdr:cNvSpPr/>
      </xdr:nvSpPr>
      <xdr:spPr>
        <a:xfrm>
          <a:off x="22394198" y="27084799"/>
          <a:ext cx="1126407" cy="629879"/>
        </a:xfrm>
        <a:prstGeom prst="rect">
          <a:avLst/>
        </a:prstGeom>
        <a:solidFill>
          <a:srgbClr val="C6A3FF"/>
        </a:solidFill>
        <a:ln w="28575"/>
        <a:scene3d>
          <a:camera prst="orthographicFront"/>
          <a:lightRig rig="threePt" dir="t"/>
        </a:scene3d>
        <a:sp3d>
          <a:bevelT w="139700" prst="cross"/>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Emp1</a:t>
          </a:r>
        </a:p>
      </xdr:txBody>
    </xdr:sp>
    <xdr:clientData/>
  </xdr:twoCellAnchor>
  <xdr:twoCellAnchor>
    <xdr:from>
      <xdr:col>4</xdr:col>
      <xdr:colOff>102626</xdr:colOff>
      <xdr:row>87</xdr:row>
      <xdr:rowOff>215079</xdr:rowOff>
    </xdr:from>
    <xdr:to>
      <xdr:col>5</xdr:col>
      <xdr:colOff>476250</xdr:colOff>
      <xdr:row>88</xdr:row>
      <xdr:rowOff>553065</xdr:rowOff>
    </xdr:to>
    <xdr:sp macro="" textlink="">
      <xdr:nvSpPr>
        <xdr:cNvPr id="44" name="Rectángulo 43">
          <a:hlinkClick xmlns:r="http://schemas.openxmlformats.org/officeDocument/2006/relationships" r:id="rId13"/>
          <a:extLst>
            <a:ext uri="{FF2B5EF4-FFF2-40B4-BE49-F238E27FC236}">
              <a16:creationId xmlns:a16="http://schemas.microsoft.com/office/drawing/2014/main" id="{30074A79-F87E-4FE9-9E11-EA9FDDB7B758}"/>
            </a:ext>
          </a:extLst>
        </xdr:cNvPr>
        <xdr:cNvSpPr/>
      </xdr:nvSpPr>
      <xdr:spPr>
        <a:xfrm>
          <a:off x="22424924" y="27852942"/>
          <a:ext cx="1141770" cy="614518"/>
        </a:xfrm>
        <a:prstGeom prst="rect">
          <a:avLst/>
        </a:prstGeom>
        <a:solidFill>
          <a:srgbClr val="C6A3FF"/>
        </a:solidFill>
        <a:ln w="28575"/>
        <a:scene3d>
          <a:camera prst="orthographicFront"/>
          <a:lightRig rig="threePt" dir="t"/>
        </a:scene3d>
        <a:sp3d>
          <a:bevelT w="139700" prst="cross"/>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Emp2</a:t>
          </a:r>
        </a:p>
      </xdr:txBody>
    </xdr:sp>
    <xdr:clientData/>
  </xdr:twoCellAnchor>
  <xdr:twoCellAnchor>
    <xdr:from>
      <xdr:col>4</xdr:col>
      <xdr:colOff>116758</xdr:colOff>
      <xdr:row>88</xdr:row>
      <xdr:rowOff>690101</xdr:rowOff>
    </xdr:from>
    <xdr:to>
      <xdr:col>5</xdr:col>
      <xdr:colOff>476250</xdr:colOff>
      <xdr:row>88</xdr:row>
      <xdr:rowOff>1275121</xdr:rowOff>
    </xdr:to>
    <xdr:sp macro="" textlink="">
      <xdr:nvSpPr>
        <xdr:cNvPr id="45" name="Rectángulo 44">
          <a:hlinkClick xmlns:r="http://schemas.openxmlformats.org/officeDocument/2006/relationships" r:id="rId14"/>
          <a:extLst>
            <a:ext uri="{FF2B5EF4-FFF2-40B4-BE49-F238E27FC236}">
              <a16:creationId xmlns:a16="http://schemas.microsoft.com/office/drawing/2014/main" id="{4080B738-77D2-4C2F-A738-4A9486D7240D}"/>
            </a:ext>
          </a:extLst>
        </xdr:cNvPr>
        <xdr:cNvSpPr/>
      </xdr:nvSpPr>
      <xdr:spPr>
        <a:xfrm>
          <a:off x="22439056" y="28604496"/>
          <a:ext cx="1127638" cy="585020"/>
        </a:xfrm>
        <a:prstGeom prst="rect">
          <a:avLst/>
        </a:prstGeom>
        <a:solidFill>
          <a:srgbClr val="C6A3FF"/>
        </a:solidFill>
        <a:ln w="28575"/>
        <a:scene3d>
          <a:camera prst="orthographicFront"/>
          <a:lightRig rig="threePt" dir="t"/>
        </a:scene3d>
        <a:sp3d>
          <a:bevelT w="139700" prst="cross"/>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Emp3</a:t>
          </a:r>
        </a:p>
      </xdr:txBody>
    </xdr:sp>
    <xdr:clientData/>
  </xdr:twoCellAnchor>
  <xdr:twoCellAnchor>
    <xdr:from>
      <xdr:col>5</xdr:col>
      <xdr:colOff>637869</xdr:colOff>
      <xdr:row>84</xdr:row>
      <xdr:rowOff>443067</xdr:rowOff>
    </xdr:from>
    <xdr:to>
      <xdr:col>7</xdr:col>
      <xdr:colOff>168992</xdr:colOff>
      <xdr:row>87</xdr:row>
      <xdr:rowOff>92177</xdr:rowOff>
    </xdr:to>
    <xdr:sp macro="" textlink="">
      <xdr:nvSpPr>
        <xdr:cNvPr id="46" name="Rectángulo 45">
          <a:hlinkClick xmlns:r="http://schemas.openxmlformats.org/officeDocument/2006/relationships" r:id="rId15"/>
          <a:extLst>
            <a:ext uri="{FF2B5EF4-FFF2-40B4-BE49-F238E27FC236}">
              <a16:creationId xmlns:a16="http://schemas.microsoft.com/office/drawing/2014/main" id="{F428E631-4CFA-41E4-94E1-29BF1291665F}"/>
            </a:ext>
          </a:extLst>
        </xdr:cNvPr>
        <xdr:cNvSpPr/>
      </xdr:nvSpPr>
      <xdr:spPr>
        <a:xfrm>
          <a:off x="23728313" y="27066978"/>
          <a:ext cx="1067413" cy="663062"/>
        </a:xfrm>
        <a:prstGeom prst="rect">
          <a:avLst/>
        </a:prstGeom>
        <a:solidFill>
          <a:srgbClr val="C6A3FF"/>
        </a:solidFill>
        <a:ln w="28575"/>
        <a:scene3d>
          <a:camera prst="orthographicFront"/>
          <a:lightRig rig="threePt" dir="t"/>
        </a:scene3d>
        <a:sp3d>
          <a:bevelT w="139700" prst="cross"/>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Emp4</a:t>
          </a:r>
        </a:p>
      </xdr:txBody>
    </xdr:sp>
    <xdr:clientData/>
  </xdr:twoCellAnchor>
  <xdr:twoCellAnchor>
    <xdr:from>
      <xdr:col>13</xdr:col>
      <xdr:colOff>399437</xdr:colOff>
      <xdr:row>75</xdr:row>
      <xdr:rowOff>430162</xdr:rowOff>
    </xdr:from>
    <xdr:to>
      <xdr:col>14</xdr:col>
      <xdr:colOff>599154</xdr:colOff>
      <xdr:row>78</xdr:row>
      <xdr:rowOff>107540</xdr:rowOff>
    </xdr:to>
    <xdr:sp macro="" textlink="">
      <xdr:nvSpPr>
        <xdr:cNvPr id="47" name="Rectángulo 46">
          <a:hlinkClick xmlns:r="http://schemas.openxmlformats.org/officeDocument/2006/relationships" r:id="rId16"/>
          <a:extLst>
            <a:ext uri="{FF2B5EF4-FFF2-40B4-BE49-F238E27FC236}">
              <a16:creationId xmlns:a16="http://schemas.microsoft.com/office/drawing/2014/main" id="{3349F414-12F9-471C-8F68-55375C02CCF4}"/>
            </a:ext>
          </a:extLst>
        </xdr:cNvPr>
        <xdr:cNvSpPr/>
      </xdr:nvSpPr>
      <xdr:spPr>
        <a:xfrm>
          <a:off x="27438147" y="24150485"/>
          <a:ext cx="967862" cy="691329"/>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Form4</a:t>
          </a:r>
        </a:p>
        <a:p>
          <a:pPr algn="ctr"/>
          <a:r>
            <a:rPr lang="es-ES" sz="1800"/>
            <a:t>FP GS</a:t>
          </a:r>
        </a:p>
      </xdr:txBody>
    </xdr:sp>
    <xdr:clientData/>
  </xdr:twoCellAnchor>
  <xdr:twoCellAnchor>
    <xdr:from>
      <xdr:col>13</xdr:col>
      <xdr:colOff>336754</xdr:colOff>
      <xdr:row>84</xdr:row>
      <xdr:rowOff>430162</xdr:rowOff>
    </xdr:from>
    <xdr:to>
      <xdr:col>14</xdr:col>
      <xdr:colOff>553065</xdr:colOff>
      <xdr:row>87</xdr:row>
      <xdr:rowOff>44862</xdr:rowOff>
    </xdr:to>
    <xdr:sp macro="" textlink="">
      <xdr:nvSpPr>
        <xdr:cNvPr id="48" name="Rectángulo 47">
          <a:hlinkClick xmlns:r="http://schemas.openxmlformats.org/officeDocument/2006/relationships" r:id="rId17"/>
          <a:extLst>
            <a:ext uri="{FF2B5EF4-FFF2-40B4-BE49-F238E27FC236}">
              <a16:creationId xmlns:a16="http://schemas.microsoft.com/office/drawing/2014/main" id="{8B552DC2-EA1F-40D2-A510-774BA84F73D6}"/>
            </a:ext>
          </a:extLst>
        </xdr:cNvPr>
        <xdr:cNvSpPr/>
      </xdr:nvSpPr>
      <xdr:spPr>
        <a:xfrm>
          <a:off x="27375464" y="27054073"/>
          <a:ext cx="984456" cy="628652"/>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Form5</a:t>
          </a:r>
        </a:p>
      </xdr:txBody>
    </xdr:sp>
    <xdr:clientData/>
  </xdr:twoCellAnchor>
  <xdr:twoCellAnchor>
    <xdr:from>
      <xdr:col>7</xdr:col>
      <xdr:colOff>306028</xdr:colOff>
      <xdr:row>84</xdr:row>
      <xdr:rowOff>428933</xdr:rowOff>
    </xdr:from>
    <xdr:to>
      <xdr:col>8</xdr:col>
      <xdr:colOff>599153</xdr:colOff>
      <xdr:row>87</xdr:row>
      <xdr:rowOff>138266</xdr:rowOff>
    </xdr:to>
    <xdr:sp macro="" textlink="">
      <xdr:nvSpPr>
        <xdr:cNvPr id="49" name="Rectángulo 48">
          <a:hlinkClick xmlns:r="http://schemas.openxmlformats.org/officeDocument/2006/relationships" r:id="rId18"/>
          <a:extLst>
            <a:ext uri="{FF2B5EF4-FFF2-40B4-BE49-F238E27FC236}">
              <a16:creationId xmlns:a16="http://schemas.microsoft.com/office/drawing/2014/main" id="{7C0763CA-F70B-4666-9F8B-4CBB18EBC6D1}"/>
            </a:ext>
          </a:extLst>
        </xdr:cNvPr>
        <xdr:cNvSpPr/>
      </xdr:nvSpPr>
      <xdr:spPr>
        <a:xfrm>
          <a:off x="24932762" y="27052844"/>
          <a:ext cx="1061270" cy="723285"/>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Form2</a:t>
          </a:r>
        </a:p>
        <a:p>
          <a:pPr algn="ctr"/>
          <a:r>
            <a:rPr lang="es-ES" sz="1800"/>
            <a:t>FP</a:t>
          </a:r>
          <a:r>
            <a:rPr lang="es-ES" sz="1800" baseline="0"/>
            <a:t>  GM</a:t>
          </a:r>
          <a:endParaRPr lang="es-ES" sz="1800"/>
        </a:p>
      </xdr:txBody>
    </xdr:sp>
    <xdr:clientData/>
  </xdr:twoCellAnchor>
  <xdr:twoCellAnchor>
    <xdr:from>
      <xdr:col>11</xdr:col>
      <xdr:colOff>183125</xdr:colOff>
      <xdr:row>87</xdr:row>
      <xdr:rowOff>199718</xdr:rowOff>
    </xdr:from>
    <xdr:to>
      <xdr:col>13</xdr:col>
      <xdr:colOff>168992</xdr:colOff>
      <xdr:row>88</xdr:row>
      <xdr:rowOff>629879</xdr:rowOff>
    </xdr:to>
    <xdr:sp macro="" textlink="">
      <xdr:nvSpPr>
        <xdr:cNvPr id="50" name="Rectángulo 49">
          <a:hlinkClick xmlns:r="http://schemas.openxmlformats.org/officeDocument/2006/relationships" r:id="rId19"/>
          <a:extLst>
            <a:ext uri="{FF2B5EF4-FFF2-40B4-BE49-F238E27FC236}">
              <a16:creationId xmlns:a16="http://schemas.microsoft.com/office/drawing/2014/main" id="{A764B455-A327-470A-858F-EB7CBD75A3E9}"/>
            </a:ext>
          </a:extLst>
        </xdr:cNvPr>
        <xdr:cNvSpPr/>
      </xdr:nvSpPr>
      <xdr:spPr>
        <a:xfrm>
          <a:off x="26238609" y="27837581"/>
          <a:ext cx="969093" cy="706693"/>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Form4</a:t>
          </a:r>
        </a:p>
        <a:p>
          <a:pPr algn="ctr"/>
          <a:r>
            <a:rPr lang="es-ES" sz="1800"/>
            <a:t>FP GM</a:t>
          </a:r>
        </a:p>
      </xdr:txBody>
    </xdr:sp>
    <xdr:clientData/>
  </xdr:twoCellAnchor>
  <xdr:twoCellAnchor>
    <xdr:from>
      <xdr:col>11</xdr:col>
      <xdr:colOff>167764</xdr:colOff>
      <xdr:row>84</xdr:row>
      <xdr:rowOff>413569</xdr:rowOff>
    </xdr:from>
    <xdr:to>
      <xdr:col>13</xdr:col>
      <xdr:colOff>138266</xdr:colOff>
      <xdr:row>87</xdr:row>
      <xdr:rowOff>107540</xdr:rowOff>
    </xdr:to>
    <xdr:sp macro="" textlink="">
      <xdr:nvSpPr>
        <xdr:cNvPr id="51" name="Rectángulo 50">
          <a:hlinkClick xmlns:r="http://schemas.openxmlformats.org/officeDocument/2006/relationships" r:id="rId20"/>
          <a:extLst>
            <a:ext uri="{FF2B5EF4-FFF2-40B4-BE49-F238E27FC236}">
              <a16:creationId xmlns:a16="http://schemas.microsoft.com/office/drawing/2014/main" id="{3C9807CA-2B0E-448B-8554-271A2D96FB3B}"/>
            </a:ext>
          </a:extLst>
        </xdr:cNvPr>
        <xdr:cNvSpPr/>
      </xdr:nvSpPr>
      <xdr:spPr>
        <a:xfrm>
          <a:off x="26223248" y="27037480"/>
          <a:ext cx="953728" cy="707923"/>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Form3</a:t>
          </a:r>
        </a:p>
        <a:p>
          <a:pPr algn="ctr"/>
          <a:r>
            <a:rPr lang="es-ES" sz="1800"/>
            <a:t>máster</a:t>
          </a:r>
        </a:p>
      </xdr:txBody>
    </xdr:sp>
    <xdr:clientData/>
  </xdr:twoCellAnchor>
  <xdr:twoCellAnchor>
    <xdr:from>
      <xdr:col>7</xdr:col>
      <xdr:colOff>398205</xdr:colOff>
      <xdr:row>88</xdr:row>
      <xdr:rowOff>691331</xdr:rowOff>
    </xdr:from>
    <xdr:to>
      <xdr:col>8</xdr:col>
      <xdr:colOff>645241</xdr:colOff>
      <xdr:row>88</xdr:row>
      <xdr:rowOff>1413387</xdr:rowOff>
    </xdr:to>
    <xdr:sp macro="" textlink="">
      <xdr:nvSpPr>
        <xdr:cNvPr id="52" name="Rectángulo 51">
          <a:hlinkClick xmlns:r="http://schemas.openxmlformats.org/officeDocument/2006/relationships" r:id="rId21"/>
          <a:extLst>
            <a:ext uri="{FF2B5EF4-FFF2-40B4-BE49-F238E27FC236}">
              <a16:creationId xmlns:a16="http://schemas.microsoft.com/office/drawing/2014/main" id="{660E8B24-1E56-4A19-9C52-0BE4CAE4935B}"/>
            </a:ext>
          </a:extLst>
        </xdr:cNvPr>
        <xdr:cNvSpPr/>
      </xdr:nvSpPr>
      <xdr:spPr>
        <a:xfrm>
          <a:off x="25024939" y="28605726"/>
          <a:ext cx="1015181" cy="722056"/>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Form3</a:t>
          </a:r>
        </a:p>
        <a:p>
          <a:pPr algn="ctr"/>
          <a:r>
            <a:rPr lang="es-ES" sz="1800"/>
            <a:t>grado</a:t>
          </a:r>
        </a:p>
      </xdr:txBody>
    </xdr:sp>
    <xdr:clientData/>
  </xdr:twoCellAnchor>
  <xdr:twoCellAnchor>
    <xdr:from>
      <xdr:col>5</xdr:col>
      <xdr:colOff>659375</xdr:colOff>
      <xdr:row>87</xdr:row>
      <xdr:rowOff>198488</xdr:rowOff>
    </xdr:from>
    <xdr:to>
      <xdr:col>7</xdr:col>
      <xdr:colOff>184355</xdr:colOff>
      <xdr:row>88</xdr:row>
      <xdr:rowOff>583789</xdr:rowOff>
    </xdr:to>
    <xdr:sp macro="" textlink="">
      <xdr:nvSpPr>
        <xdr:cNvPr id="53" name="Rectángulo 52">
          <a:hlinkClick xmlns:r="http://schemas.openxmlformats.org/officeDocument/2006/relationships" r:id="rId22"/>
          <a:extLst>
            <a:ext uri="{FF2B5EF4-FFF2-40B4-BE49-F238E27FC236}">
              <a16:creationId xmlns:a16="http://schemas.microsoft.com/office/drawing/2014/main" id="{C16D32D1-1237-41D6-9402-E2BBF4DD35F4}"/>
            </a:ext>
          </a:extLst>
        </xdr:cNvPr>
        <xdr:cNvSpPr/>
      </xdr:nvSpPr>
      <xdr:spPr>
        <a:xfrm>
          <a:off x="23749819" y="27836351"/>
          <a:ext cx="1061270" cy="661833"/>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800"/>
            <a:t>Form1</a:t>
          </a:r>
        </a:p>
        <a:p>
          <a:pPr algn="ctr"/>
          <a:r>
            <a:rPr lang="es-ES" sz="1800"/>
            <a:t>grado</a:t>
          </a:r>
        </a:p>
      </xdr:txBody>
    </xdr:sp>
    <xdr:clientData/>
  </xdr:twoCellAnchor>
  <xdr:twoCellAnchor>
    <xdr:from>
      <xdr:col>7</xdr:col>
      <xdr:colOff>367481</xdr:colOff>
      <xdr:row>87</xdr:row>
      <xdr:rowOff>199716</xdr:rowOff>
    </xdr:from>
    <xdr:to>
      <xdr:col>8</xdr:col>
      <xdr:colOff>599153</xdr:colOff>
      <xdr:row>88</xdr:row>
      <xdr:rowOff>614516</xdr:rowOff>
    </xdr:to>
    <xdr:sp macro="" textlink="">
      <xdr:nvSpPr>
        <xdr:cNvPr id="54" name="Rectángulo 53">
          <a:hlinkClick xmlns:r="http://schemas.openxmlformats.org/officeDocument/2006/relationships" r:id="rId23"/>
          <a:extLst>
            <a:ext uri="{FF2B5EF4-FFF2-40B4-BE49-F238E27FC236}">
              <a16:creationId xmlns:a16="http://schemas.microsoft.com/office/drawing/2014/main" id="{F9D181D0-9F01-430D-82E2-F913526D99E0}"/>
            </a:ext>
          </a:extLst>
        </xdr:cNvPr>
        <xdr:cNvSpPr/>
      </xdr:nvSpPr>
      <xdr:spPr>
        <a:xfrm>
          <a:off x="24994215" y="27837579"/>
          <a:ext cx="999817" cy="691332"/>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Form2</a:t>
          </a:r>
        </a:p>
        <a:p>
          <a:pPr algn="ctr"/>
          <a:r>
            <a:rPr lang="es-ES" sz="1800"/>
            <a:t>FP GS</a:t>
          </a:r>
        </a:p>
      </xdr:txBody>
    </xdr:sp>
    <xdr:clientData/>
  </xdr:twoCellAnchor>
  <xdr:twoCellAnchor>
    <xdr:from>
      <xdr:col>5</xdr:col>
      <xdr:colOff>690100</xdr:colOff>
      <xdr:row>88</xdr:row>
      <xdr:rowOff>674739</xdr:rowOff>
    </xdr:from>
    <xdr:to>
      <xdr:col>7</xdr:col>
      <xdr:colOff>230443</xdr:colOff>
      <xdr:row>88</xdr:row>
      <xdr:rowOff>1413386</xdr:rowOff>
    </xdr:to>
    <xdr:sp macro="" textlink="">
      <xdr:nvSpPr>
        <xdr:cNvPr id="55" name="Rectángulo 54">
          <a:hlinkClick xmlns:r="http://schemas.openxmlformats.org/officeDocument/2006/relationships" r:id="rId24"/>
          <a:extLst>
            <a:ext uri="{FF2B5EF4-FFF2-40B4-BE49-F238E27FC236}">
              <a16:creationId xmlns:a16="http://schemas.microsoft.com/office/drawing/2014/main" id="{338FDFFE-389A-43EE-9519-7E1735705F36}"/>
            </a:ext>
          </a:extLst>
        </xdr:cNvPr>
        <xdr:cNvSpPr/>
      </xdr:nvSpPr>
      <xdr:spPr>
        <a:xfrm>
          <a:off x="23780544" y="28589134"/>
          <a:ext cx="1076633" cy="738647"/>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Form1</a:t>
          </a:r>
        </a:p>
        <a:p>
          <a:pPr algn="ctr"/>
          <a:r>
            <a:rPr lang="es-ES" sz="1800"/>
            <a:t>máster</a:t>
          </a:r>
        </a:p>
        <a:p>
          <a:pPr algn="ctr"/>
          <a:endParaRPr lang="es-ES" sz="1800"/>
        </a:p>
      </xdr:txBody>
    </xdr:sp>
    <xdr:clientData/>
  </xdr:twoCellAnchor>
  <xdr:twoCellAnchor>
    <xdr:from>
      <xdr:col>5</xdr:col>
      <xdr:colOff>594239</xdr:colOff>
      <xdr:row>89</xdr:row>
      <xdr:rowOff>445525</xdr:rowOff>
    </xdr:from>
    <xdr:to>
      <xdr:col>7</xdr:col>
      <xdr:colOff>184356</xdr:colOff>
      <xdr:row>92</xdr:row>
      <xdr:rowOff>61452</xdr:rowOff>
    </xdr:to>
    <xdr:sp macro="" textlink="">
      <xdr:nvSpPr>
        <xdr:cNvPr id="65" name="Rectángulo 64">
          <a:hlinkClick xmlns:r="http://schemas.openxmlformats.org/officeDocument/2006/relationships" r:id="rId12"/>
          <a:extLst>
            <a:ext uri="{FF2B5EF4-FFF2-40B4-BE49-F238E27FC236}">
              <a16:creationId xmlns:a16="http://schemas.microsoft.com/office/drawing/2014/main" id="{DAE5EDB3-A4C6-A110-A16D-082F09F2D551}"/>
            </a:ext>
          </a:extLst>
        </xdr:cNvPr>
        <xdr:cNvSpPr/>
      </xdr:nvSpPr>
      <xdr:spPr>
        <a:xfrm>
          <a:off x="23684683" y="29957662"/>
          <a:ext cx="1126407" cy="629879"/>
        </a:xfrm>
        <a:prstGeom prst="rect">
          <a:avLst/>
        </a:prstGeom>
        <a:solidFill>
          <a:srgbClr val="C6A3FF"/>
        </a:solidFill>
        <a:ln w="28575"/>
        <a:scene3d>
          <a:camera prst="orthographicFront"/>
          <a:lightRig rig="threePt" dir="t"/>
        </a:scene3d>
        <a:sp3d>
          <a:bevelT w="139700" prst="cross"/>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Emp1</a:t>
          </a:r>
        </a:p>
      </xdr:txBody>
    </xdr:sp>
    <xdr:clientData/>
  </xdr:twoCellAnchor>
  <xdr:twoCellAnchor>
    <xdr:from>
      <xdr:col>5</xdr:col>
      <xdr:colOff>594238</xdr:colOff>
      <xdr:row>92</xdr:row>
      <xdr:rowOff>276529</xdr:rowOff>
    </xdr:from>
    <xdr:to>
      <xdr:col>7</xdr:col>
      <xdr:colOff>199718</xdr:colOff>
      <xdr:row>92</xdr:row>
      <xdr:rowOff>891047</xdr:rowOff>
    </xdr:to>
    <xdr:sp macro="" textlink="">
      <xdr:nvSpPr>
        <xdr:cNvPr id="82" name="Rectángulo 81">
          <a:hlinkClick xmlns:r="http://schemas.openxmlformats.org/officeDocument/2006/relationships" r:id="rId13"/>
          <a:extLst>
            <a:ext uri="{FF2B5EF4-FFF2-40B4-BE49-F238E27FC236}">
              <a16:creationId xmlns:a16="http://schemas.microsoft.com/office/drawing/2014/main" id="{C37B03EB-5643-1E86-148A-C58C02963AD4}"/>
            </a:ext>
          </a:extLst>
        </xdr:cNvPr>
        <xdr:cNvSpPr/>
      </xdr:nvSpPr>
      <xdr:spPr>
        <a:xfrm>
          <a:off x="23684682" y="30802618"/>
          <a:ext cx="1141770" cy="614518"/>
        </a:xfrm>
        <a:prstGeom prst="rect">
          <a:avLst/>
        </a:prstGeom>
        <a:solidFill>
          <a:srgbClr val="C6A3FF"/>
        </a:solidFill>
        <a:ln w="28575"/>
        <a:scene3d>
          <a:camera prst="orthographicFront"/>
          <a:lightRig rig="threePt" dir="t"/>
        </a:scene3d>
        <a:sp3d>
          <a:bevelT w="139700" prst="cross"/>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Emp2</a:t>
          </a:r>
        </a:p>
      </xdr:txBody>
    </xdr:sp>
    <xdr:clientData/>
  </xdr:twoCellAnchor>
  <xdr:twoCellAnchor>
    <xdr:from>
      <xdr:col>5</xdr:col>
      <xdr:colOff>623734</xdr:colOff>
      <xdr:row>92</xdr:row>
      <xdr:rowOff>1135625</xdr:rowOff>
    </xdr:from>
    <xdr:to>
      <xdr:col>7</xdr:col>
      <xdr:colOff>215082</xdr:colOff>
      <xdr:row>92</xdr:row>
      <xdr:rowOff>1720645</xdr:rowOff>
    </xdr:to>
    <xdr:sp macro="" textlink="">
      <xdr:nvSpPr>
        <xdr:cNvPr id="86" name="Rectángulo 85">
          <a:hlinkClick xmlns:r="http://schemas.openxmlformats.org/officeDocument/2006/relationships" r:id="rId14"/>
          <a:extLst>
            <a:ext uri="{FF2B5EF4-FFF2-40B4-BE49-F238E27FC236}">
              <a16:creationId xmlns:a16="http://schemas.microsoft.com/office/drawing/2014/main" id="{A428C243-8FAA-9E3A-EE06-590D916FC2FF}"/>
            </a:ext>
          </a:extLst>
        </xdr:cNvPr>
        <xdr:cNvSpPr/>
      </xdr:nvSpPr>
      <xdr:spPr>
        <a:xfrm>
          <a:off x="23714178" y="31661714"/>
          <a:ext cx="1127638" cy="585020"/>
        </a:xfrm>
        <a:prstGeom prst="rect">
          <a:avLst/>
        </a:prstGeom>
        <a:solidFill>
          <a:srgbClr val="C6A3FF"/>
        </a:solidFill>
        <a:ln w="28575"/>
        <a:scene3d>
          <a:camera prst="orthographicFront"/>
          <a:lightRig rig="threePt" dir="t"/>
        </a:scene3d>
        <a:sp3d>
          <a:bevelT w="139700" prst="cross"/>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Emp3</a:t>
          </a:r>
        </a:p>
      </xdr:txBody>
    </xdr:sp>
    <xdr:clientData/>
  </xdr:twoCellAnchor>
  <xdr:twoCellAnchor>
    <xdr:from>
      <xdr:col>7</xdr:col>
      <xdr:colOff>382843</xdr:colOff>
      <xdr:row>89</xdr:row>
      <xdr:rowOff>381000</xdr:rowOff>
    </xdr:from>
    <xdr:to>
      <xdr:col>9</xdr:col>
      <xdr:colOff>15363</xdr:colOff>
      <xdr:row>92</xdr:row>
      <xdr:rowOff>92176</xdr:rowOff>
    </xdr:to>
    <xdr:sp macro="" textlink="">
      <xdr:nvSpPr>
        <xdr:cNvPr id="89" name="Rectángulo 88">
          <a:hlinkClick xmlns:r="http://schemas.openxmlformats.org/officeDocument/2006/relationships" r:id="rId22"/>
          <a:extLst>
            <a:ext uri="{FF2B5EF4-FFF2-40B4-BE49-F238E27FC236}">
              <a16:creationId xmlns:a16="http://schemas.microsoft.com/office/drawing/2014/main" id="{564C29FC-84B6-966D-035B-B60405D259B1}"/>
            </a:ext>
          </a:extLst>
        </xdr:cNvPr>
        <xdr:cNvSpPr/>
      </xdr:nvSpPr>
      <xdr:spPr>
        <a:xfrm>
          <a:off x="26163843" y="30781625"/>
          <a:ext cx="1061270" cy="711301"/>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800"/>
            <a:t>Form1</a:t>
          </a:r>
        </a:p>
        <a:p>
          <a:pPr algn="ctr"/>
          <a:r>
            <a:rPr lang="es-ES" sz="1800"/>
            <a:t>grado</a:t>
          </a:r>
        </a:p>
      </xdr:txBody>
    </xdr:sp>
    <xdr:clientData/>
  </xdr:twoCellAnchor>
  <xdr:twoCellAnchor>
    <xdr:from>
      <xdr:col>7</xdr:col>
      <xdr:colOff>382844</xdr:colOff>
      <xdr:row>92</xdr:row>
      <xdr:rowOff>198489</xdr:rowOff>
    </xdr:from>
    <xdr:to>
      <xdr:col>11</xdr:col>
      <xdr:colOff>30727</xdr:colOff>
      <xdr:row>92</xdr:row>
      <xdr:rowOff>937136</xdr:rowOff>
    </xdr:to>
    <xdr:sp macro="" textlink="">
      <xdr:nvSpPr>
        <xdr:cNvPr id="90" name="Rectángulo 89">
          <a:hlinkClick xmlns:r="http://schemas.openxmlformats.org/officeDocument/2006/relationships" r:id="rId24"/>
          <a:extLst>
            <a:ext uri="{FF2B5EF4-FFF2-40B4-BE49-F238E27FC236}">
              <a16:creationId xmlns:a16="http://schemas.microsoft.com/office/drawing/2014/main" id="{6A281621-054C-2802-4EAB-1F53C7F8A125}"/>
            </a:ext>
          </a:extLst>
        </xdr:cNvPr>
        <xdr:cNvSpPr/>
      </xdr:nvSpPr>
      <xdr:spPr>
        <a:xfrm>
          <a:off x="25009578" y="30724578"/>
          <a:ext cx="1076633" cy="738647"/>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Form1</a:t>
          </a:r>
        </a:p>
        <a:p>
          <a:pPr algn="ctr"/>
          <a:r>
            <a:rPr lang="es-ES" sz="1800"/>
            <a:t>máster</a:t>
          </a:r>
        </a:p>
        <a:p>
          <a:pPr algn="ctr"/>
          <a:endParaRPr lang="es-ES" sz="1800"/>
        </a:p>
      </xdr:txBody>
    </xdr:sp>
    <xdr:clientData/>
  </xdr:twoCellAnchor>
  <xdr:twoCellAnchor>
    <xdr:from>
      <xdr:col>11</xdr:col>
      <xdr:colOff>198488</xdr:colOff>
      <xdr:row>89</xdr:row>
      <xdr:rowOff>430161</xdr:rowOff>
    </xdr:from>
    <xdr:to>
      <xdr:col>13</xdr:col>
      <xdr:colOff>230443</xdr:colOff>
      <xdr:row>92</xdr:row>
      <xdr:rowOff>138265</xdr:rowOff>
    </xdr:to>
    <xdr:sp macro="" textlink="">
      <xdr:nvSpPr>
        <xdr:cNvPr id="92" name="Rectángulo 91">
          <a:hlinkClick xmlns:r="http://schemas.openxmlformats.org/officeDocument/2006/relationships" r:id="rId21"/>
          <a:extLst>
            <a:ext uri="{FF2B5EF4-FFF2-40B4-BE49-F238E27FC236}">
              <a16:creationId xmlns:a16="http://schemas.microsoft.com/office/drawing/2014/main" id="{11F91040-B7FB-D3F2-5CCA-DA670607C631}"/>
            </a:ext>
          </a:extLst>
        </xdr:cNvPr>
        <xdr:cNvSpPr/>
      </xdr:nvSpPr>
      <xdr:spPr>
        <a:xfrm>
          <a:off x="26253972" y="29942298"/>
          <a:ext cx="1015181" cy="722056"/>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Form3</a:t>
          </a:r>
        </a:p>
        <a:p>
          <a:pPr algn="ctr"/>
          <a:r>
            <a:rPr lang="es-ES" sz="1800"/>
            <a:t>grado</a:t>
          </a:r>
        </a:p>
      </xdr:txBody>
    </xdr:sp>
    <xdr:clientData/>
  </xdr:twoCellAnchor>
  <xdr:twoCellAnchor>
    <xdr:from>
      <xdr:col>11</xdr:col>
      <xdr:colOff>213853</xdr:colOff>
      <xdr:row>92</xdr:row>
      <xdr:rowOff>229214</xdr:rowOff>
    </xdr:from>
    <xdr:to>
      <xdr:col>13</xdr:col>
      <xdr:colOff>184355</xdr:colOff>
      <xdr:row>92</xdr:row>
      <xdr:rowOff>937137</xdr:rowOff>
    </xdr:to>
    <xdr:sp macro="" textlink="">
      <xdr:nvSpPr>
        <xdr:cNvPr id="95" name="Rectángulo 94">
          <a:hlinkClick xmlns:r="http://schemas.openxmlformats.org/officeDocument/2006/relationships" r:id="rId20"/>
          <a:extLst>
            <a:ext uri="{FF2B5EF4-FFF2-40B4-BE49-F238E27FC236}">
              <a16:creationId xmlns:a16="http://schemas.microsoft.com/office/drawing/2014/main" id="{94D316B1-43BE-449F-F079-DE6FBDE03F4F}"/>
            </a:ext>
          </a:extLst>
        </xdr:cNvPr>
        <xdr:cNvSpPr/>
      </xdr:nvSpPr>
      <xdr:spPr>
        <a:xfrm>
          <a:off x="26269337" y="30755303"/>
          <a:ext cx="953728" cy="707923"/>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Form3</a:t>
          </a:r>
        </a:p>
        <a:p>
          <a:pPr algn="ctr"/>
          <a:r>
            <a:rPr lang="es-ES" sz="1800"/>
            <a:t>máster</a:t>
          </a:r>
        </a:p>
      </xdr:txBody>
    </xdr:sp>
    <xdr:clientData/>
  </xdr:twoCellAnchor>
  <xdr:twoCellAnchor>
    <xdr:from>
      <xdr:col>7</xdr:col>
      <xdr:colOff>444296</xdr:colOff>
      <xdr:row>92</xdr:row>
      <xdr:rowOff>1075402</xdr:rowOff>
    </xdr:from>
    <xdr:to>
      <xdr:col>11</xdr:col>
      <xdr:colOff>15363</xdr:colOff>
      <xdr:row>92</xdr:row>
      <xdr:rowOff>1766734</xdr:rowOff>
    </xdr:to>
    <xdr:sp macro="" textlink="">
      <xdr:nvSpPr>
        <xdr:cNvPr id="99" name="Rectángulo 98">
          <a:hlinkClick xmlns:r="http://schemas.openxmlformats.org/officeDocument/2006/relationships" r:id="rId23"/>
          <a:extLst>
            <a:ext uri="{FF2B5EF4-FFF2-40B4-BE49-F238E27FC236}">
              <a16:creationId xmlns:a16="http://schemas.microsoft.com/office/drawing/2014/main" id="{AFED30D8-9799-C2C2-B093-961E2DEA4D9B}"/>
            </a:ext>
          </a:extLst>
        </xdr:cNvPr>
        <xdr:cNvSpPr/>
      </xdr:nvSpPr>
      <xdr:spPr>
        <a:xfrm>
          <a:off x="25071030" y="31601491"/>
          <a:ext cx="999817" cy="691332"/>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Form2</a:t>
          </a:r>
        </a:p>
        <a:p>
          <a:pPr algn="ctr"/>
          <a:r>
            <a:rPr lang="es-ES" sz="1800"/>
            <a:t>FP GS</a:t>
          </a:r>
        </a:p>
      </xdr:txBody>
    </xdr:sp>
    <xdr:clientData/>
  </xdr:twoCellAnchor>
  <xdr:twoCellAnchor>
    <xdr:from>
      <xdr:col>12</xdr:col>
      <xdr:colOff>15363</xdr:colOff>
      <xdr:row>92</xdr:row>
      <xdr:rowOff>1075403</xdr:rowOff>
    </xdr:from>
    <xdr:to>
      <xdr:col>13</xdr:col>
      <xdr:colOff>215080</xdr:colOff>
      <xdr:row>92</xdr:row>
      <xdr:rowOff>1766732</xdr:rowOff>
    </xdr:to>
    <xdr:sp macro="" textlink="">
      <xdr:nvSpPr>
        <xdr:cNvPr id="101" name="Rectángulo 100">
          <a:hlinkClick xmlns:r="http://schemas.openxmlformats.org/officeDocument/2006/relationships" r:id="rId16"/>
          <a:extLst>
            <a:ext uri="{FF2B5EF4-FFF2-40B4-BE49-F238E27FC236}">
              <a16:creationId xmlns:a16="http://schemas.microsoft.com/office/drawing/2014/main" id="{2A10B786-13EB-4246-B8A3-4ADA07360AB7}"/>
            </a:ext>
          </a:extLst>
        </xdr:cNvPr>
        <xdr:cNvSpPr/>
      </xdr:nvSpPr>
      <xdr:spPr>
        <a:xfrm>
          <a:off x="26285928" y="31601492"/>
          <a:ext cx="967862" cy="691329"/>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Form4</a:t>
          </a:r>
        </a:p>
        <a:p>
          <a:pPr algn="ctr"/>
          <a:r>
            <a:rPr lang="es-ES" sz="1800"/>
            <a:t>FP GS</a:t>
          </a:r>
        </a:p>
      </xdr:txBody>
    </xdr:sp>
    <xdr:clientData/>
  </xdr:twoCellAnchor>
  <xdr:twoCellAnchor>
    <xdr:from>
      <xdr:col>13</xdr:col>
      <xdr:colOff>398207</xdr:colOff>
      <xdr:row>89</xdr:row>
      <xdr:rowOff>430161</xdr:rowOff>
    </xdr:from>
    <xdr:to>
      <xdr:col>14</xdr:col>
      <xdr:colOff>614518</xdr:colOff>
      <xdr:row>92</xdr:row>
      <xdr:rowOff>44861</xdr:rowOff>
    </xdr:to>
    <xdr:sp macro="" textlink="">
      <xdr:nvSpPr>
        <xdr:cNvPr id="104" name="Rectángulo 103">
          <a:hlinkClick xmlns:r="http://schemas.openxmlformats.org/officeDocument/2006/relationships" r:id="rId17"/>
          <a:extLst>
            <a:ext uri="{FF2B5EF4-FFF2-40B4-BE49-F238E27FC236}">
              <a16:creationId xmlns:a16="http://schemas.microsoft.com/office/drawing/2014/main" id="{720E5A55-CA12-2407-369E-1E103B9D3386}"/>
            </a:ext>
          </a:extLst>
        </xdr:cNvPr>
        <xdr:cNvSpPr/>
      </xdr:nvSpPr>
      <xdr:spPr>
        <a:xfrm>
          <a:off x="27436917" y="29942298"/>
          <a:ext cx="984456" cy="628652"/>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Form5</a:t>
          </a:r>
        </a:p>
      </xdr:txBody>
    </xdr:sp>
    <xdr:clientData/>
  </xdr:twoCellAnchor>
  <xdr:twoCellAnchor>
    <xdr:from>
      <xdr:col>4</xdr:col>
      <xdr:colOff>115531</xdr:colOff>
      <xdr:row>94</xdr:row>
      <xdr:rowOff>89720</xdr:rowOff>
    </xdr:from>
    <xdr:to>
      <xdr:col>5</xdr:col>
      <xdr:colOff>414798</xdr:colOff>
      <xdr:row>96</xdr:row>
      <xdr:rowOff>199717</xdr:rowOff>
    </xdr:to>
    <xdr:sp macro="" textlink="">
      <xdr:nvSpPr>
        <xdr:cNvPr id="3" name="Rectángulo 2">
          <a:hlinkClick xmlns:r="http://schemas.openxmlformats.org/officeDocument/2006/relationships" r:id="rId15"/>
          <a:extLst>
            <a:ext uri="{FF2B5EF4-FFF2-40B4-BE49-F238E27FC236}">
              <a16:creationId xmlns:a16="http://schemas.microsoft.com/office/drawing/2014/main" id="{60E9C87D-BB2D-53C4-D526-936572CD3A2E}"/>
            </a:ext>
          </a:extLst>
        </xdr:cNvPr>
        <xdr:cNvSpPr/>
      </xdr:nvSpPr>
      <xdr:spPr>
        <a:xfrm>
          <a:off x="22437829" y="33550123"/>
          <a:ext cx="1067413" cy="663062"/>
        </a:xfrm>
        <a:prstGeom prst="rect">
          <a:avLst/>
        </a:prstGeom>
        <a:solidFill>
          <a:srgbClr val="C6A3FF"/>
        </a:solidFill>
        <a:ln w="28575"/>
        <a:scene3d>
          <a:camera prst="orthographicFront"/>
          <a:lightRig rig="threePt" dir="t"/>
        </a:scene3d>
        <a:sp3d>
          <a:bevelT w="139700" prst="cross"/>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Emp4</a:t>
          </a:r>
        </a:p>
      </xdr:txBody>
    </xdr:sp>
    <xdr:clientData/>
  </xdr:twoCellAnchor>
  <xdr:twoCellAnchor>
    <xdr:from>
      <xdr:col>4</xdr:col>
      <xdr:colOff>121673</xdr:colOff>
      <xdr:row>96</xdr:row>
      <xdr:rowOff>336754</xdr:rowOff>
    </xdr:from>
    <xdr:to>
      <xdr:col>5</xdr:col>
      <xdr:colOff>414797</xdr:colOff>
      <xdr:row>96</xdr:row>
      <xdr:rowOff>998587</xdr:rowOff>
    </xdr:to>
    <xdr:sp macro="" textlink="">
      <xdr:nvSpPr>
        <xdr:cNvPr id="7" name="Rectángulo 6">
          <a:hlinkClick xmlns:r="http://schemas.openxmlformats.org/officeDocument/2006/relationships" r:id="rId22"/>
          <a:extLst>
            <a:ext uri="{FF2B5EF4-FFF2-40B4-BE49-F238E27FC236}">
              <a16:creationId xmlns:a16="http://schemas.microsoft.com/office/drawing/2014/main" id="{762FA3B5-B35E-8794-9F09-2EE4F4073CC0}"/>
            </a:ext>
          </a:extLst>
        </xdr:cNvPr>
        <xdr:cNvSpPr/>
      </xdr:nvSpPr>
      <xdr:spPr>
        <a:xfrm>
          <a:off x="22443971" y="34350222"/>
          <a:ext cx="1061270" cy="661833"/>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800"/>
            <a:t>Form1</a:t>
          </a:r>
        </a:p>
        <a:p>
          <a:pPr algn="ctr"/>
          <a:r>
            <a:rPr lang="es-ES" sz="1800"/>
            <a:t>grado</a:t>
          </a:r>
        </a:p>
      </xdr:txBody>
    </xdr:sp>
    <xdr:clientData/>
  </xdr:twoCellAnchor>
  <xdr:twoCellAnchor>
    <xdr:from>
      <xdr:col>4</xdr:col>
      <xdr:colOff>121677</xdr:colOff>
      <xdr:row>96</xdr:row>
      <xdr:rowOff>1104899</xdr:rowOff>
    </xdr:from>
    <xdr:to>
      <xdr:col>5</xdr:col>
      <xdr:colOff>430164</xdr:colOff>
      <xdr:row>96</xdr:row>
      <xdr:rowOff>1843546</xdr:rowOff>
    </xdr:to>
    <xdr:sp macro="" textlink="">
      <xdr:nvSpPr>
        <xdr:cNvPr id="16" name="Rectángulo 15">
          <a:hlinkClick xmlns:r="http://schemas.openxmlformats.org/officeDocument/2006/relationships" r:id="rId24"/>
          <a:extLst>
            <a:ext uri="{FF2B5EF4-FFF2-40B4-BE49-F238E27FC236}">
              <a16:creationId xmlns:a16="http://schemas.microsoft.com/office/drawing/2014/main" id="{9FA4AAAB-FE3C-F456-859E-EE6BB46B1957}"/>
            </a:ext>
          </a:extLst>
        </xdr:cNvPr>
        <xdr:cNvSpPr/>
      </xdr:nvSpPr>
      <xdr:spPr>
        <a:xfrm>
          <a:off x="22443975" y="35118367"/>
          <a:ext cx="1076633" cy="738647"/>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Form1</a:t>
          </a:r>
        </a:p>
        <a:p>
          <a:pPr algn="ctr"/>
          <a:r>
            <a:rPr lang="es-ES" sz="1800"/>
            <a:t>máster</a:t>
          </a:r>
        </a:p>
        <a:p>
          <a:pPr algn="ctr"/>
          <a:endParaRPr lang="es-ES" sz="1800"/>
        </a:p>
      </xdr:txBody>
    </xdr:sp>
    <xdr:clientData/>
  </xdr:twoCellAnchor>
  <xdr:twoCellAnchor>
    <xdr:from>
      <xdr:col>5</xdr:col>
      <xdr:colOff>613285</xdr:colOff>
      <xdr:row>96</xdr:row>
      <xdr:rowOff>352118</xdr:rowOff>
    </xdr:from>
    <xdr:to>
      <xdr:col>7</xdr:col>
      <xdr:colOff>138265</xdr:colOff>
      <xdr:row>96</xdr:row>
      <xdr:rowOff>1075403</xdr:rowOff>
    </xdr:to>
    <xdr:sp macro="" textlink="">
      <xdr:nvSpPr>
        <xdr:cNvPr id="17" name="Rectángulo 16">
          <a:hlinkClick xmlns:r="http://schemas.openxmlformats.org/officeDocument/2006/relationships" r:id="rId18"/>
          <a:extLst>
            <a:ext uri="{FF2B5EF4-FFF2-40B4-BE49-F238E27FC236}">
              <a16:creationId xmlns:a16="http://schemas.microsoft.com/office/drawing/2014/main" id="{2566A822-EAE6-E59C-1789-563B155139BE}"/>
            </a:ext>
          </a:extLst>
        </xdr:cNvPr>
        <xdr:cNvSpPr/>
      </xdr:nvSpPr>
      <xdr:spPr>
        <a:xfrm>
          <a:off x="23703729" y="34365586"/>
          <a:ext cx="1061270" cy="723285"/>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Form2</a:t>
          </a:r>
        </a:p>
        <a:p>
          <a:pPr algn="ctr"/>
          <a:r>
            <a:rPr lang="es-ES" sz="1800"/>
            <a:t>FP</a:t>
          </a:r>
          <a:r>
            <a:rPr lang="es-ES" sz="1800" baseline="0"/>
            <a:t>  GM</a:t>
          </a:r>
          <a:endParaRPr lang="es-ES" sz="1800"/>
        </a:p>
      </xdr:txBody>
    </xdr:sp>
    <xdr:clientData/>
  </xdr:twoCellAnchor>
  <xdr:twoCellAnchor>
    <xdr:from>
      <xdr:col>5</xdr:col>
      <xdr:colOff>613287</xdr:colOff>
      <xdr:row>96</xdr:row>
      <xdr:rowOff>1213666</xdr:rowOff>
    </xdr:from>
    <xdr:to>
      <xdr:col>7</xdr:col>
      <xdr:colOff>76814</xdr:colOff>
      <xdr:row>96</xdr:row>
      <xdr:rowOff>1904998</xdr:rowOff>
    </xdr:to>
    <xdr:sp macro="" textlink="">
      <xdr:nvSpPr>
        <xdr:cNvPr id="29" name="Rectángulo 28">
          <a:hlinkClick xmlns:r="http://schemas.openxmlformats.org/officeDocument/2006/relationships" r:id="rId23"/>
          <a:extLst>
            <a:ext uri="{FF2B5EF4-FFF2-40B4-BE49-F238E27FC236}">
              <a16:creationId xmlns:a16="http://schemas.microsoft.com/office/drawing/2014/main" id="{558CD970-C67F-8823-5491-6D8BFA38BDF5}"/>
            </a:ext>
          </a:extLst>
        </xdr:cNvPr>
        <xdr:cNvSpPr/>
      </xdr:nvSpPr>
      <xdr:spPr>
        <a:xfrm>
          <a:off x="23703731" y="35227134"/>
          <a:ext cx="999817" cy="691332"/>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Form2</a:t>
          </a:r>
        </a:p>
        <a:p>
          <a:pPr algn="ctr"/>
          <a:r>
            <a:rPr lang="es-ES" sz="1800"/>
            <a:t>FP GS</a:t>
          </a:r>
        </a:p>
      </xdr:txBody>
    </xdr:sp>
    <xdr:clientData/>
  </xdr:twoCellAnchor>
  <xdr:twoCellAnchor>
    <xdr:from>
      <xdr:col>7</xdr:col>
      <xdr:colOff>352117</xdr:colOff>
      <xdr:row>94</xdr:row>
      <xdr:rowOff>76816</xdr:rowOff>
    </xdr:from>
    <xdr:to>
      <xdr:col>8</xdr:col>
      <xdr:colOff>599153</xdr:colOff>
      <xdr:row>96</xdr:row>
      <xdr:rowOff>245807</xdr:rowOff>
    </xdr:to>
    <xdr:sp macro="" textlink="">
      <xdr:nvSpPr>
        <xdr:cNvPr id="31" name="Rectángulo 30">
          <a:hlinkClick xmlns:r="http://schemas.openxmlformats.org/officeDocument/2006/relationships" r:id="rId21"/>
          <a:extLst>
            <a:ext uri="{FF2B5EF4-FFF2-40B4-BE49-F238E27FC236}">
              <a16:creationId xmlns:a16="http://schemas.microsoft.com/office/drawing/2014/main" id="{2A803F33-77A2-FB47-CDDC-5A4770D6EA10}"/>
            </a:ext>
          </a:extLst>
        </xdr:cNvPr>
        <xdr:cNvSpPr/>
      </xdr:nvSpPr>
      <xdr:spPr>
        <a:xfrm>
          <a:off x="24978851" y="33537219"/>
          <a:ext cx="1015181" cy="722056"/>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Form3</a:t>
          </a:r>
        </a:p>
        <a:p>
          <a:pPr algn="ctr"/>
          <a:r>
            <a:rPr lang="es-ES" sz="1800"/>
            <a:t>grado</a:t>
          </a:r>
        </a:p>
      </xdr:txBody>
    </xdr:sp>
    <xdr:clientData/>
  </xdr:twoCellAnchor>
  <xdr:twoCellAnchor>
    <xdr:from>
      <xdr:col>7</xdr:col>
      <xdr:colOff>382845</xdr:colOff>
      <xdr:row>96</xdr:row>
      <xdr:rowOff>398206</xdr:rowOff>
    </xdr:from>
    <xdr:to>
      <xdr:col>8</xdr:col>
      <xdr:colOff>568428</xdr:colOff>
      <xdr:row>96</xdr:row>
      <xdr:rowOff>1106129</xdr:rowOff>
    </xdr:to>
    <xdr:sp macro="" textlink="">
      <xdr:nvSpPr>
        <xdr:cNvPr id="32" name="Rectángulo 31">
          <a:hlinkClick xmlns:r="http://schemas.openxmlformats.org/officeDocument/2006/relationships" r:id="rId20"/>
          <a:extLst>
            <a:ext uri="{FF2B5EF4-FFF2-40B4-BE49-F238E27FC236}">
              <a16:creationId xmlns:a16="http://schemas.microsoft.com/office/drawing/2014/main" id="{12020D55-7E22-4331-3D90-3BFFCEFB30B6}"/>
            </a:ext>
          </a:extLst>
        </xdr:cNvPr>
        <xdr:cNvSpPr/>
      </xdr:nvSpPr>
      <xdr:spPr>
        <a:xfrm>
          <a:off x="25009579" y="34411674"/>
          <a:ext cx="953728" cy="707923"/>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Form3</a:t>
          </a:r>
        </a:p>
        <a:p>
          <a:pPr algn="ctr"/>
          <a:r>
            <a:rPr lang="es-ES" sz="1800"/>
            <a:t>máster</a:t>
          </a:r>
        </a:p>
      </xdr:txBody>
    </xdr:sp>
    <xdr:clientData/>
  </xdr:twoCellAnchor>
  <xdr:twoCellAnchor>
    <xdr:from>
      <xdr:col>11</xdr:col>
      <xdr:colOff>121673</xdr:colOff>
      <xdr:row>94</xdr:row>
      <xdr:rowOff>92178</xdr:rowOff>
    </xdr:from>
    <xdr:to>
      <xdr:col>13</xdr:col>
      <xdr:colOff>107540</xdr:colOff>
      <xdr:row>96</xdr:row>
      <xdr:rowOff>245806</xdr:rowOff>
    </xdr:to>
    <xdr:sp macro="" textlink="">
      <xdr:nvSpPr>
        <xdr:cNvPr id="33" name="Rectángulo 32">
          <a:hlinkClick xmlns:r="http://schemas.openxmlformats.org/officeDocument/2006/relationships" r:id="rId19"/>
          <a:extLst>
            <a:ext uri="{FF2B5EF4-FFF2-40B4-BE49-F238E27FC236}">
              <a16:creationId xmlns:a16="http://schemas.microsoft.com/office/drawing/2014/main" id="{DB70B4B5-78C6-0B0B-D5A3-FA5D5145670A}"/>
            </a:ext>
          </a:extLst>
        </xdr:cNvPr>
        <xdr:cNvSpPr/>
      </xdr:nvSpPr>
      <xdr:spPr>
        <a:xfrm>
          <a:off x="26177157" y="33552581"/>
          <a:ext cx="969093" cy="706693"/>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Form4</a:t>
          </a:r>
        </a:p>
        <a:p>
          <a:pPr algn="ctr"/>
          <a:r>
            <a:rPr lang="es-ES" sz="1800"/>
            <a:t>FP GM</a:t>
          </a:r>
        </a:p>
      </xdr:txBody>
    </xdr:sp>
    <xdr:clientData/>
  </xdr:twoCellAnchor>
  <xdr:twoCellAnchor>
    <xdr:from>
      <xdr:col>11</xdr:col>
      <xdr:colOff>122904</xdr:colOff>
      <xdr:row>96</xdr:row>
      <xdr:rowOff>399436</xdr:rowOff>
    </xdr:from>
    <xdr:to>
      <xdr:col>13</xdr:col>
      <xdr:colOff>107540</xdr:colOff>
      <xdr:row>96</xdr:row>
      <xdr:rowOff>1090765</xdr:rowOff>
    </xdr:to>
    <xdr:sp macro="" textlink="">
      <xdr:nvSpPr>
        <xdr:cNvPr id="34" name="Rectángulo 33">
          <a:hlinkClick xmlns:r="http://schemas.openxmlformats.org/officeDocument/2006/relationships" r:id="rId16"/>
          <a:extLst>
            <a:ext uri="{FF2B5EF4-FFF2-40B4-BE49-F238E27FC236}">
              <a16:creationId xmlns:a16="http://schemas.microsoft.com/office/drawing/2014/main" id="{6C0345CD-630B-8372-2D9F-5C7E33C3804B}"/>
            </a:ext>
          </a:extLst>
        </xdr:cNvPr>
        <xdr:cNvSpPr/>
      </xdr:nvSpPr>
      <xdr:spPr>
        <a:xfrm>
          <a:off x="26178388" y="34412904"/>
          <a:ext cx="967862" cy="691329"/>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Form4</a:t>
          </a:r>
        </a:p>
        <a:p>
          <a:pPr algn="ctr"/>
          <a:r>
            <a:rPr lang="es-ES" sz="1800"/>
            <a:t>FP GS</a:t>
          </a:r>
        </a:p>
      </xdr:txBody>
    </xdr:sp>
    <xdr:clientData/>
  </xdr:twoCellAnchor>
  <xdr:twoCellAnchor>
    <xdr:from>
      <xdr:col>11</xdr:col>
      <xdr:colOff>167762</xdr:colOff>
      <xdr:row>96</xdr:row>
      <xdr:rowOff>1213669</xdr:rowOff>
    </xdr:from>
    <xdr:to>
      <xdr:col>13</xdr:col>
      <xdr:colOff>168992</xdr:colOff>
      <xdr:row>96</xdr:row>
      <xdr:rowOff>1842321</xdr:rowOff>
    </xdr:to>
    <xdr:sp macro="" textlink="">
      <xdr:nvSpPr>
        <xdr:cNvPr id="35" name="Rectángulo 34">
          <a:hlinkClick xmlns:r="http://schemas.openxmlformats.org/officeDocument/2006/relationships" r:id="rId17"/>
          <a:extLst>
            <a:ext uri="{FF2B5EF4-FFF2-40B4-BE49-F238E27FC236}">
              <a16:creationId xmlns:a16="http://schemas.microsoft.com/office/drawing/2014/main" id="{4321E864-F41D-52DB-1063-202B8F700B0C}"/>
            </a:ext>
          </a:extLst>
        </xdr:cNvPr>
        <xdr:cNvSpPr/>
      </xdr:nvSpPr>
      <xdr:spPr>
        <a:xfrm>
          <a:off x="26223246" y="35227137"/>
          <a:ext cx="984456" cy="628652"/>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Form5</a:t>
          </a:r>
        </a:p>
      </xdr:txBody>
    </xdr:sp>
    <xdr:clientData/>
  </xdr:twoCellAnchor>
  <xdr:twoCellAnchor>
    <xdr:from>
      <xdr:col>5</xdr:col>
      <xdr:colOff>582560</xdr:colOff>
      <xdr:row>94</xdr:row>
      <xdr:rowOff>75587</xdr:rowOff>
    </xdr:from>
    <xdr:to>
      <xdr:col>7</xdr:col>
      <xdr:colOff>107540</xdr:colOff>
      <xdr:row>96</xdr:row>
      <xdr:rowOff>245807</xdr:rowOff>
    </xdr:to>
    <xdr:sp macro="" textlink="">
      <xdr:nvSpPr>
        <xdr:cNvPr id="36" name="Rectángulo 35">
          <a:hlinkClick xmlns:r="http://schemas.openxmlformats.org/officeDocument/2006/relationships" r:id="rId25"/>
          <a:extLst>
            <a:ext uri="{FF2B5EF4-FFF2-40B4-BE49-F238E27FC236}">
              <a16:creationId xmlns:a16="http://schemas.microsoft.com/office/drawing/2014/main" id="{B44CA120-57AB-CF8F-E68E-C9733AA79C66}"/>
            </a:ext>
          </a:extLst>
        </xdr:cNvPr>
        <xdr:cNvSpPr/>
      </xdr:nvSpPr>
      <xdr:spPr>
        <a:xfrm>
          <a:off x="23673004" y="33535990"/>
          <a:ext cx="1061270" cy="723285"/>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Form2</a:t>
          </a:r>
        </a:p>
        <a:p>
          <a:pPr algn="ctr"/>
          <a:r>
            <a:rPr lang="es-ES" sz="1800"/>
            <a:t>FP</a:t>
          </a:r>
          <a:r>
            <a:rPr lang="es-ES" sz="1800" baseline="0"/>
            <a:t>  GB</a:t>
          </a:r>
          <a:endParaRPr lang="es-ES" sz="1800"/>
        </a:p>
      </xdr:txBody>
    </xdr:sp>
    <xdr:clientData/>
  </xdr:twoCellAnchor>
  <xdr:twoCellAnchor>
    <xdr:from>
      <xdr:col>7</xdr:col>
      <xdr:colOff>306029</xdr:colOff>
      <xdr:row>96</xdr:row>
      <xdr:rowOff>1212441</xdr:rowOff>
    </xdr:from>
    <xdr:to>
      <xdr:col>8</xdr:col>
      <xdr:colOff>599154</xdr:colOff>
      <xdr:row>96</xdr:row>
      <xdr:rowOff>1935726</xdr:rowOff>
    </xdr:to>
    <xdr:sp macro="" textlink="">
      <xdr:nvSpPr>
        <xdr:cNvPr id="38" name="Rectángulo 37">
          <a:hlinkClick xmlns:r="http://schemas.openxmlformats.org/officeDocument/2006/relationships" r:id="rId26"/>
          <a:extLst>
            <a:ext uri="{FF2B5EF4-FFF2-40B4-BE49-F238E27FC236}">
              <a16:creationId xmlns:a16="http://schemas.microsoft.com/office/drawing/2014/main" id="{387D776C-0B3D-2039-D467-477B8AC97D41}"/>
            </a:ext>
          </a:extLst>
        </xdr:cNvPr>
        <xdr:cNvSpPr/>
      </xdr:nvSpPr>
      <xdr:spPr>
        <a:xfrm>
          <a:off x="24932763" y="35225909"/>
          <a:ext cx="1061270" cy="723285"/>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Form4</a:t>
          </a:r>
        </a:p>
        <a:p>
          <a:pPr algn="ctr"/>
          <a:r>
            <a:rPr lang="es-ES" sz="1800"/>
            <a:t>FP</a:t>
          </a:r>
          <a:r>
            <a:rPr lang="es-ES" sz="1800" baseline="0"/>
            <a:t>  GB</a:t>
          </a:r>
          <a:endParaRPr lang="es-ES" sz="1800"/>
        </a:p>
      </xdr:txBody>
    </xdr:sp>
    <xdr:clientData/>
  </xdr:twoCellAnchor>
  <xdr:twoCellAnchor>
    <xdr:from>
      <xdr:col>4</xdr:col>
      <xdr:colOff>102627</xdr:colOff>
      <xdr:row>89</xdr:row>
      <xdr:rowOff>445525</xdr:rowOff>
    </xdr:from>
    <xdr:to>
      <xdr:col>5</xdr:col>
      <xdr:colOff>460888</xdr:colOff>
      <xdr:row>92</xdr:row>
      <xdr:rowOff>61452</xdr:rowOff>
    </xdr:to>
    <xdr:sp macro="" textlink="">
      <xdr:nvSpPr>
        <xdr:cNvPr id="39" name="Rectángulo 38">
          <a:hlinkClick xmlns:r="http://schemas.openxmlformats.org/officeDocument/2006/relationships" r:id="rId27"/>
          <a:extLst>
            <a:ext uri="{FF2B5EF4-FFF2-40B4-BE49-F238E27FC236}">
              <a16:creationId xmlns:a16="http://schemas.microsoft.com/office/drawing/2014/main" id="{62908F39-0733-91FA-D8B3-E79E3FCC13EE}"/>
            </a:ext>
          </a:extLst>
        </xdr:cNvPr>
        <xdr:cNvSpPr/>
      </xdr:nvSpPr>
      <xdr:spPr>
        <a:xfrm>
          <a:off x="22424925" y="29957662"/>
          <a:ext cx="1126407" cy="629879"/>
        </a:xfrm>
        <a:prstGeom prst="rect">
          <a:avLst/>
        </a:prstGeom>
        <a:solidFill>
          <a:srgbClr val="FF6319"/>
        </a:solidFill>
        <a:ln w="28575"/>
        <a:scene3d>
          <a:camera prst="orthographicFront"/>
          <a:lightRig rig="threePt" dir="t"/>
        </a:scene3d>
        <a:sp3d>
          <a:bevelT w="114300" prst="artDeco"/>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Cclim1</a:t>
          </a:r>
        </a:p>
      </xdr:txBody>
    </xdr:sp>
    <xdr:clientData/>
  </xdr:twoCellAnchor>
  <xdr:twoCellAnchor>
    <xdr:from>
      <xdr:col>4</xdr:col>
      <xdr:colOff>117990</xdr:colOff>
      <xdr:row>92</xdr:row>
      <xdr:rowOff>230444</xdr:rowOff>
    </xdr:from>
    <xdr:to>
      <xdr:col>5</xdr:col>
      <xdr:colOff>476251</xdr:colOff>
      <xdr:row>92</xdr:row>
      <xdr:rowOff>860323</xdr:rowOff>
    </xdr:to>
    <xdr:sp macro="" textlink="">
      <xdr:nvSpPr>
        <xdr:cNvPr id="40" name="Rectángulo 39">
          <a:hlinkClick xmlns:r="http://schemas.openxmlformats.org/officeDocument/2006/relationships" r:id="rId28"/>
          <a:extLst>
            <a:ext uri="{FF2B5EF4-FFF2-40B4-BE49-F238E27FC236}">
              <a16:creationId xmlns:a16="http://schemas.microsoft.com/office/drawing/2014/main" id="{60698E81-7AB0-1456-D966-DEAFB4179BED}"/>
            </a:ext>
          </a:extLst>
        </xdr:cNvPr>
        <xdr:cNvSpPr/>
      </xdr:nvSpPr>
      <xdr:spPr>
        <a:xfrm>
          <a:off x="22440288" y="30756533"/>
          <a:ext cx="1126407" cy="629879"/>
        </a:xfrm>
        <a:prstGeom prst="rect">
          <a:avLst/>
        </a:prstGeom>
        <a:solidFill>
          <a:srgbClr val="C0D11F"/>
        </a:solidFill>
        <a:ln w="28575"/>
        <a:scene3d>
          <a:camera prst="orthographicFront"/>
          <a:lightRig rig="threePt" dir="t"/>
        </a:scene3d>
        <a:sp3d>
          <a:bevelT w="114300" prst="hardEdg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Habs7</a:t>
          </a:r>
        </a:p>
      </xdr:txBody>
    </xdr:sp>
    <xdr:clientData/>
  </xdr:twoCellAnchor>
  <xdr:twoCellAnchor>
    <xdr:from>
      <xdr:col>4</xdr:col>
      <xdr:colOff>133352</xdr:colOff>
      <xdr:row>92</xdr:row>
      <xdr:rowOff>1090766</xdr:rowOff>
    </xdr:from>
    <xdr:to>
      <xdr:col>5</xdr:col>
      <xdr:colOff>491613</xdr:colOff>
      <xdr:row>92</xdr:row>
      <xdr:rowOff>1720645</xdr:rowOff>
    </xdr:to>
    <xdr:sp macro="" textlink="">
      <xdr:nvSpPr>
        <xdr:cNvPr id="41" name="Rectángulo 40">
          <a:hlinkClick xmlns:r="http://schemas.openxmlformats.org/officeDocument/2006/relationships" r:id="rId29"/>
          <a:extLst>
            <a:ext uri="{FF2B5EF4-FFF2-40B4-BE49-F238E27FC236}">
              <a16:creationId xmlns:a16="http://schemas.microsoft.com/office/drawing/2014/main" id="{A3C893F2-90DE-168F-62BE-1884084BCCFA}"/>
            </a:ext>
          </a:extLst>
        </xdr:cNvPr>
        <xdr:cNvSpPr/>
      </xdr:nvSpPr>
      <xdr:spPr>
        <a:xfrm>
          <a:off x="22455650" y="31616855"/>
          <a:ext cx="1126407" cy="629879"/>
        </a:xfrm>
        <a:prstGeom prst="rect">
          <a:avLst/>
        </a:prstGeom>
        <a:solidFill>
          <a:srgbClr val="8FDFE2"/>
        </a:solidFill>
        <a:ln w="28575"/>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Mar1</a:t>
          </a:r>
        </a:p>
      </xdr:txBody>
    </xdr:sp>
    <xdr:clientData/>
  </xdr:twoCellAnchor>
  <xdr:twoCellAnchor>
    <xdr:from>
      <xdr:col>4</xdr:col>
      <xdr:colOff>117991</xdr:colOff>
      <xdr:row>76</xdr:row>
      <xdr:rowOff>30726</xdr:rowOff>
    </xdr:from>
    <xdr:to>
      <xdr:col>5</xdr:col>
      <xdr:colOff>476252</xdr:colOff>
      <xdr:row>78</xdr:row>
      <xdr:rowOff>107541</xdr:rowOff>
    </xdr:to>
    <xdr:sp macro="" textlink="">
      <xdr:nvSpPr>
        <xdr:cNvPr id="42" name="Rectángulo 41">
          <a:hlinkClick xmlns:r="http://schemas.openxmlformats.org/officeDocument/2006/relationships" r:id="rId30"/>
          <a:extLst>
            <a:ext uri="{FF2B5EF4-FFF2-40B4-BE49-F238E27FC236}">
              <a16:creationId xmlns:a16="http://schemas.microsoft.com/office/drawing/2014/main" id="{AB405B31-5F27-CCD7-14D0-86598CFDA8B1}"/>
            </a:ext>
          </a:extLst>
        </xdr:cNvPr>
        <xdr:cNvSpPr/>
      </xdr:nvSpPr>
      <xdr:spPr>
        <a:xfrm>
          <a:off x="22440289" y="24211936"/>
          <a:ext cx="1126407" cy="629879"/>
        </a:xfrm>
        <a:prstGeom prst="rect">
          <a:avLst/>
        </a:prstGeom>
        <a:solidFill>
          <a:srgbClr val="C0D11F"/>
        </a:solidFill>
        <a:ln w="28575"/>
        <a:scene3d>
          <a:camera prst="orthographicFront"/>
          <a:lightRig rig="threePt" dir="t"/>
        </a:scene3d>
        <a:sp3d>
          <a:bevelT w="114300" prst="hardEdg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Habs2</a:t>
          </a:r>
        </a:p>
      </xdr:txBody>
    </xdr:sp>
    <xdr:clientData/>
  </xdr:twoCellAnchor>
  <xdr:twoCellAnchor>
    <xdr:from>
      <xdr:col>4</xdr:col>
      <xdr:colOff>133353</xdr:colOff>
      <xdr:row>78</xdr:row>
      <xdr:rowOff>230446</xdr:rowOff>
    </xdr:from>
    <xdr:to>
      <xdr:col>5</xdr:col>
      <xdr:colOff>491614</xdr:colOff>
      <xdr:row>81</xdr:row>
      <xdr:rowOff>30728</xdr:rowOff>
    </xdr:to>
    <xdr:sp macro="" textlink="">
      <xdr:nvSpPr>
        <xdr:cNvPr id="43" name="Rectángulo 42">
          <a:hlinkClick xmlns:r="http://schemas.openxmlformats.org/officeDocument/2006/relationships" r:id="rId28"/>
          <a:extLst>
            <a:ext uri="{FF2B5EF4-FFF2-40B4-BE49-F238E27FC236}">
              <a16:creationId xmlns:a16="http://schemas.microsoft.com/office/drawing/2014/main" id="{E986E290-3F9C-F2D4-A8FC-C7EAFD4B21F1}"/>
            </a:ext>
          </a:extLst>
        </xdr:cNvPr>
        <xdr:cNvSpPr/>
      </xdr:nvSpPr>
      <xdr:spPr>
        <a:xfrm>
          <a:off x="22455651" y="24964720"/>
          <a:ext cx="1126407" cy="629879"/>
        </a:xfrm>
        <a:prstGeom prst="rect">
          <a:avLst/>
        </a:prstGeom>
        <a:solidFill>
          <a:srgbClr val="C0D11F"/>
        </a:solidFill>
        <a:ln w="28575"/>
        <a:scene3d>
          <a:camera prst="orthographicFront"/>
          <a:lightRig rig="threePt" dir="t"/>
        </a:scene3d>
        <a:sp3d>
          <a:bevelT w="114300" prst="hardEdg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Habs7</a:t>
          </a:r>
        </a:p>
      </xdr:txBody>
    </xdr:sp>
    <xdr:clientData/>
  </xdr:twoCellAnchor>
  <xdr:twoCellAnchor>
    <xdr:from>
      <xdr:col>4</xdr:col>
      <xdr:colOff>148716</xdr:colOff>
      <xdr:row>81</xdr:row>
      <xdr:rowOff>153630</xdr:rowOff>
    </xdr:from>
    <xdr:to>
      <xdr:col>5</xdr:col>
      <xdr:colOff>506977</xdr:colOff>
      <xdr:row>83</xdr:row>
      <xdr:rowOff>230445</xdr:rowOff>
    </xdr:to>
    <xdr:sp macro="" textlink="">
      <xdr:nvSpPr>
        <xdr:cNvPr id="56" name="Rectángulo 55">
          <a:hlinkClick xmlns:r="http://schemas.openxmlformats.org/officeDocument/2006/relationships" r:id="rId31"/>
          <a:extLst>
            <a:ext uri="{FF2B5EF4-FFF2-40B4-BE49-F238E27FC236}">
              <a16:creationId xmlns:a16="http://schemas.microsoft.com/office/drawing/2014/main" id="{D9F5B65B-2D9A-DEBB-19D2-65E56CD002F6}"/>
            </a:ext>
          </a:extLst>
        </xdr:cNvPr>
        <xdr:cNvSpPr/>
      </xdr:nvSpPr>
      <xdr:spPr>
        <a:xfrm>
          <a:off x="22471014" y="25717501"/>
          <a:ext cx="1126407" cy="629879"/>
        </a:xfrm>
        <a:prstGeom prst="rect">
          <a:avLst/>
        </a:prstGeom>
        <a:solidFill>
          <a:srgbClr val="C0D11F"/>
        </a:solidFill>
        <a:ln w="28575"/>
        <a:scene3d>
          <a:camera prst="orthographicFront"/>
          <a:lightRig rig="threePt" dir="t"/>
        </a:scene3d>
        <a:sp3d>
          <a:bevelT w="114300" prst="hardEdg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Habs8</a:t>
          </a:r>
        </a:p>
      </xdr:txBody>
    </xdr:sp>
    <xdr:clientData/>
  </xdr:twoCellAnchor>
  <xdr:twoCellAnchor>
    <xdr:from>
      <xdr:col>5</xdr:col>
      <xdr:colOff>640326</xdr:colOff>
      <xdr:row>76</xdr:row>
      <xdr:rowOff>30726</xdr:rowOff>
    </xdr:from>
    <xdr:to>
      <xdr:col>7</xdr:col>
      <xdr:colOff>230443</xdr:colOff>
      <xdr:row>78</xdr:row>
      <xdr:rowOff>107541</xdr:rowOff>
    </xdr:to>
    <xdr:sp macro="" textlink="">
      <xdr:nvSpPr>
        <xdr:cNvPr id="57" name="Rectángulo 56">
          <a:hlinkClick xmlns:r="http://schemas.openxmlformats.org/officeDocument/2006/relationships" r:id="rId12"/>
          <a:extLst>
            <a:ext uri="{FF2B5EF4-FFF2-40B4-BE49-F238E27FC236}">
              <a16:creationId xmlns:a16="http://schemas.microsoft.com/office/drawing/2014/main" id="{48B41A72-84B2-3A6D-F010-EE8A9E6DE916}"/>
            </a:ext>
          </a:extLst>
        </xdr:cNvPr>
        <xdr:cNvSpPr/>
      </xdr:nvSpPr>
      <xdr:spPr>
        <a:xfrm>
          <a:off x="23730770" y="24211936"/>
          <a:ext cx="1126407" cy="629879"/>
        </a:xfrm>
        <a:prstGeom prst="rect">
          <a:avLst/>
        </a:prstGeom>
        <a:solidFill>
          <a:srgbClr val="C6A3FF"/>
        </a:solidFill>
        <a:ln w="28575"/>
        <a:scene3d>
          <a:camera prst="orthographicFront"/>
          <a:lightRig rig="threePt" dir="t"/>
        </a:scene3d>
        <a:sp3d>
          <a:bevelT w="139700" prst="cross"/>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Emp1</a:t>
          </a:r>
        </a:p>
      </xdr:txBody>
    </xdr:sp>
    <xdr:clientData/>
  </xdr:twoCellAnchor>
  <xdr:twoCellAnchor>
    <xdr:from>
      <xdr:col>5</xdr:col>
      <xdr:colOff>671053</xdr:colOff>
      <xdr:row>78</xdr:row>
      <xdr:rowOff>276531</xdr:rowOff>
    </xdr:from>
    <xdr:to>
      <xdr:col>7</xdr:col>
      <xdr:colOff>276533</xdr:colOff>
      <xdr:row>81</xdr:row>
      <xdr:rowOff>61452</xdr:rowOff>
    </xdr:to>
    <xdr:sp macro="" textlink="">
      <xdr:nvSpPr>
        <xdr:cNvPr id="58" name="Rectángulo 57">
          <a:hlinkClick xmlns:r="http://schemas.openxmlformats.org/officeDocument/2006/relationships" r:id="rId13"/>
          <a:extLst>
            <a:ext uri="{FF2B5EF4-FFF2-40B4-BE49-F238E27FC236}">
              <a16:creationId xmlns:a16="http://schemas.microsoft.com/office/drawing/2014/main" id="{EC1F4209-2A44-19D2-091E-991D5D36F6F4}"/>
            </a:ext>
          </a:extLst>
        </xdr:cNvPr>
        <xdr:cNvSpPr/>
      </xdr:nvSpPr>
      <xdr:spPr>
        <a:xfrm>
          <a:off x="23761497" y="25010805"/>
          <a:ext cx="1141770" cy="614518"/>
        </a:xfrm>
        <a:prstGeom prst="rect">
          <a:avLst/>
        </a:prstGeom>
        <a:solidFill>
          <a:srgbClr val="C6A3FF"/>
        </a:solidFill>
        <a:ln w="28575"/>
        <a:scene3d>
          <a:camera prst="orthographicFront"/>
          <a:lightRig rig="threePt" dir="t"/>
        </a:scene3d>
        <a:sp3d>
          <a:bevelT w="139700" prst="cross"/>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Emp2</a:t>
          </a:r>
        </a:p>
      </xdr:txBody>
    </xdr:sp>
    <xdr:clientData/>
  </xdr:twoCellAnchor>
  <xdr:twoCellAnchor>
    <xdr:from>
      <xdr:col>5</xdr:col>
      <xdr:colOff>685185</xdr:colOff>
      <xdr:row>81</xdr:row>
      <xdr:rowOff>198488</xdr:rowOff>
    </xdr:from>
    <xdr:to>
      <xdr:col>7</xdr:col>
      <xdr:colOff>276533</xdr:colOff>
      <xdr:row>83</xdr:row>
      <xdr:rowOff>230444</xdr:rowOff>
    </xdr:to>
    <xdr:sp macro="" textlink="">
      <xdr:nvSpPr>
        <xdr:cNvPr id="59" name="Rectángulo 58">
          <a:hlinkClick xmlns:r="http://schemas.openxmlformats.org/officeDocument/2006/relationships" r:id="rId14"/>
          <a:extLst>
            <a:ext uri="{FF2B5EF4-FFF2-40B4-BE49-F238E27FC236}">
              <a16:creationId xmlns:a16="http://schemas.microsoft.com/office/drawing/2014/main" id="{9FF24B86-973D-C79C-A173-ECDB0D1E7371}"/>
            </a:ext>
          </a:extLst>
        </xdr:cNvPr>
        <xdr:cNvSpPr/>
      </xdr:nvSpPr>
      <xdr:spPr>
        <a:xfrm>
          <a:off x="23775629" y="25762359"/>
          <a:ext cx="1127638" cy="585020"/>
        </a:xfrm>
        <a:prstGeom prst="rect">
          <a:avLst/>
        </a:prstGeom>
        <a:solidFill>
          <a:srgbClr val="C6A3FF"/>
        </a:solidFill>
        <a:ln w="28575"/>
        <a:scene3d>
          <a:camera prst="orthographicFront"/>
          <a:lightRig rig="threePt" dir="t"/>
        </a:scene3d>
        <a:sp3d>
          <a:bevelT w="139700" prst="cross"/>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Emp3</a:t>
          </a:r>
        </a:p>
      </xdr:txBody>
    </xdr:sp>
    <xdr:clientData/>
  </xdr:twoCellAnchor>
  <xdr:twoCellAnchor>
    <xdr:from>
      <xdr:col>7</xdr:col>
      <xdr:colOff>438151</xdr:colOff>
      <xdr:row>75</xdr:row>
      <xdr:rowOff>458430</xdr:rowOff>
    </xdr:from>
    <xdr:to>
      <xdr:col>11</xdr:col>
      <xdr:colOff>76814</xdr:colOff>
      <xdr:row>78</xdr:row>
      <xdr:rowOff>107541</xdr:rowOff>
    </xdr:to>
    <xdr:sp macro="" textlink="">
      <xdr:nvSpPr>
        <xdr:cNvPr id="60" name="Rectángulo 59">
          <a:hlinkClick xmlns:r="http://schemas.openxmlformats.org/officeDocument/2006/relationships" r:id="rId15"/>
          <a:extLst>
            <a:ext uri="{FF2B5EF4-FFF2-40B4-BE49-F238E27FC236}">
              <a16:creationId xmlns:a16="http://schemas.microsoft.com/office/drawing/2014/main" id="{290ECE32-08DD-207B-A0BD-6E05A6911CCB}"/>
            </a:ext>
          </a:extLst>
        </xdr:cNvPr>
        <xdr:cNvSpPr/>
      </xdr:nvSpPr>
      <xdr:spPr>
        <a:xfrm>
          <a:off x="25064885" y="24178753"/>
          <a:ext cx="1067413" cy="663062"/>
        </a:xfrm>
        <a:prstGeom prst="rect">
          <a:avLst/>
        </a:prstGeom>
        <a:solidFill>
          <a:srgbClr val="C6A3FF"/>
        </a:solidFill>
        <a:ln w="28575"/>
        <a:scene3d>
          <a:camera prst="orthographicFront"/>
          <a:lightRig rig="threePt" dir="t"/>
        </a:scene3d>
        <a:sp3d>
          <a:bevelT prst="relaxedInse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Emp4</a:t>
          </a:r>
        </a:p>
      </xdr:txBody>
    </xdr:sp>
    <xdr:clientData/>
  </xdr:twoCellAnchor>
  <xdr:twoCellAnchor>
    <xdr:from>
      <xdr:col>7</xdr:col>
      <xdr:colOff>428932</xdr:colOff>
      <xdr:row>78</xdr:row>
      <xdr:rowOff>174625</xdr:rowOff>
    </xdr:from>
    <xdr:to>
      <xdr:col>11</xdr:col>
      <xdr:colOff>95250</xdr:colOff>
      <xdr:row>81</xdr:row>
      <xdr:rowOff>76813</xdr:rowOff>
    </xdr:to>
    <xdr:sp macro="" textlink="">
      <xdr:nvSpPr>
        <xdr:cNvPr id="61" name="Rectángulo 60">
          <a:hlinkClick xmlns:r="http://schemas.openxmlformats.org/officeDocument/2006/relationships" r:id="rId22"/>
          <a:extLst>
            <a:ext uri="{FF2B5EF4-FFF2-40B4-BE49-F238E27FC236}">
              <a16:creationId xmlns:a16="http://schemas.microsoft.com/office/drawing/2014/main" id="{F3A8ED72-8339-5FDB-E20E-D3BCF813DA04}"/>
            </a:ext>
          </a:extLst>
        </xdr:cNvPr>
        <xdr:cNvSpPr/>
      </xdr:nvSpPr>
      <xdr:spPr>
        <a:xfrm>
          <a:off x="26209932" y="25177750"/>
          <a:ext cx="1095068" cy="711813"/>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800"/>
            <a:t>Form1</a:t>
          </a:r>
        </a:p>
        <a:p>
          <a:pPr algn="ctr"/>
          <a:r>
            <a:rPr lang="es-ES" sz="1800"/>
            <a:t>grado</a:t>
          </a:r>
        </a:p>
      </xdr:txBody>
    </xdr:sp>
    <xdr:clientData/>
  </xdr:twoCellAnchor>
  <xdr:twoCellAnchor>
    <xdr:from>
      <xdr:col>7</xdr:col>
      <xdr:colOff>428931</xdr:colOff>
      <xdr:row>81</xdr:row>
      <xdr:rowOff>167764</xdr:rowOff>
    </xdr:from>
    <xdr:to>
      <xdr:col>11</xdr:col>
      <xdr:colOff>76814</xdr:colOff>
      <xdr:row>83</xdr:row>
      <xdr:rowOff>353347</xdr:rowOff>
    </xdr:to>
    <xdr:sp macro="" textlink="">
      <xdr:nvSpPr>
        <xdr:cNvPr id="62" name="Rectángulo 61">
          <a:hlinkClick xmlns:r="http://schemas.openxmlformats.org/officeDocument/2006/relationships" r:id="rId24"/>
          <a:extLst>
            <a:ext uri="{FF2B5EF4-FFF2-40B4-BE49-F238E27FC236}">
              <a16:creationId xmlns:a16="http://schemas.microsoft.com/office/drawing/2014/main" id="{AC79E094-57C3-5206-BDFD-23385ABABFE8}"/>
            </a:ext>
          </a:extLst>
        </xdr:cNvPr>
        <xdr:cNvSpPr/>
      </xdr:nvSpPr>
      <xdr:spPr>
        <a:xfrm>
          <a:off x="25055665" y="25731635"/>
          <a:ext cx="1076633" cy="738647"/>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Form1</a:t>
          </a:r>
        </a:p>
        <a:p>
          <a:pPr algn="ctr"/>
          <a:r>
            <a:rPr lang="es-ES" sz="1800"/>
            <a:t>máster</a:t>
          </a:r>
        </a:p>
        <a:p>
          <a:pPr algn="ctr"/>
          <a:endParaRPr lang="es-ES" sz="1800"/>
        </a:p>
      </xdr:txBody>
    </xdr:sp>
    <xdr:clientData/>
  </xdr:twoCellAnchor>
  <xdr:twoCellAnchor>
    <xdr:from>
      <xdr:col>12</xdr:col>
      <xdr:colOff>14134</xdr:colOff>
      <xdr:row>75</xdr:row>
      <xdr:rowOff>430160</xdr:rowOff>
    </xdr:from>
    <xdr:to>
      <xdr:col>13</xdr:col>
      <xdr:colOff>245806</xdr:colOff>
      <xdr:row>78</xdr:row>
      <xdr:rowOff>107541</xdr:rowOff>
    </xdr:to>
    <xdr:sp macro="" textlink="">
      <xdr:nvSpPr>
        <xdr:cNvPr id="63" name="Rectángulo 62">
          <a:hlinkClick xmlns:r="http://schemas.openxmlformats.org/officeDocument/2006/relationships" r:id="rId23"/>
          <a:extLst>
            <a:ext uri="{FF2B5EF4-FFF2-40B4-BE49-F238E27FC236}">
              <a16:creationId xmlns:a16="http://schemas.microsoft.com/office/drawing/2014/main" id="{87D2D911-8F8A-ABF6-83A8-47CCEC83F02E}"/>
            </a:ext>
          </a:extLst>
        </xdr:cNvPr>
        <xdr:cNvSpPr/>
      </xdr:nvSpPr>
      <xdr:spPr>
        <a:xfrm>
          <a:off x="26284699" y="24150483"/>
          <a:ext cx="999817" cy="691332"/>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Form2</a:t>
          </a:r>
        </a:p>
        <a:p>
          <a:pPr algn="ctr"/>
          <a:r>
            <a:rPr lang="es-ES" sz="1800"/>
            <a:t>FP GS</a:t>
          </a:r>
        </a:p>
      </xdr:txBody>
    </xdr:sp>
    <xdr:clientData/>
  </xdr:twoCellAnchor>
  <xdr:twoCellAnchor>
    <xdr:from>
      <xdr:col>12</xdr:col>
      <xdr:colOff>14132</xdr:colOff>
      <xdr:row>78</xdr:row>
      <xdr:rowOff>215082</xdr:rowOff>
    </xdr:from>
    <xdr:to>
      <xdr:col>13</xdr:col>
      <xdr:colOff>261168</xdr:colOff>
      <xdr:row>81</xdr:row>
      <xdr:rowOff>107541</xdr:rowOff>
    </xdr:to>
    <xdr:sp macro="" textlink="">
      <xdr:nvSpPr>
        <xdr:cNvPr id="64" name="Rectángulo 63">
          <a:hlinkClick xmlns:r="http://schemas.openxmlformats.org/officeDocument/2006/relationships" r:id="rId21"/>
          <a:extLst>
            <a:ext uri="{FF2B5EF4-FFF2-40B4-BE49-F238E27FC236}">
              <a16:creationId xmlns:a16="http://schemas.microsoft.com/office/drawing/2014/main" id="{CE63849A-5A1D-AAD8-5CCB-E8EF2C9EC7D1}"/>
            </a:ext>
          </a:extLst>
        </xdr:cNvPr>
        <xdr:cNvSpPr/>
      </xdr:nvSpPr>
      <xdr:spPr>
        <a:xfrm>
          <a:off x="26284697" y="24949356"/>
          <a:ext cx="1015181" cy="722056"/>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Form3</a:t>
          </a:r>
        </a:p>
        <a:p>
          <a:pPr algn="ctr"/>
          <a:r>
            <a:rPr lang="es-ES" sz="1800"/>
            <a:t>grado</a:t>
          </a:r>
        </a:p>
      </xdr:txBody>
    </xdr:sp>
    <xdr:clientData/>
  </xdr:twoCellAnchor>
  <xdr:twoCellAnchor>
    <xdr:from>
      <xdr:col>12</xdr:col>
      <xdr:colOff>29498</xdr:colOff>
      <xdr:row>81</xdr:row>
      <xdr:rowOff>213851</xdr:rowOff>
    </xdr:from>
    <xdr:to>
      <xdr:col>13</xdr:col>
      <xdr:colOff>215081</xdr:colOff>
      <xdr:row>83</xdr:row>
      <xdr:rowOff>368710</xdr:rowOff>
    </xdr:to>
    <xdr:sp macro="" textlink="">
      <xdr:nvSpPr>
        <xdr:cNvPr id="66" name="Rectángulo 65">
          <a:hlinkClick xmlns:r="http://schemas.openxmlformats.org/officeDocument/2006/relationships" r:id="rId20"/>
          <a:extLst>
            <a:ext uri="{FF2B5EF4-FFF2-40B4-BE49-F238E27FC236}">
              <a16:creationId xmlns:a16="http://schemas.microsoft.com/office/drawing/2014/main" id="{1E400398-9037-1533-0842-001F49753B8C}"/>
            </a:ext>
          </a:extLst>
        </xdr:cNvPr>
        <xdr:cNvSpPr/>
      </xdr:nvSpPr>
      <xdr:spPr>
        <a:xfrm>
          <a:off x="26300063" y="25777722"/>
          <a:ext cx="953728" cy="707923"/>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Form3</a:t>
          </a:r>
        </a:p>
        <a:p>
          <a:pPr algn="ctr"/>
          <a:r>
            <a:rPr lang="es-ES" sz="1800"/>
            <a:t>máster</a:t>
          </a:r>
        </a:p>
      </xdr:txBody>
    </xdr:sp>
    <xdr:clientData/>
  </xdr:twoCellAnchor>
  <xdr:twoCellAnchor>
    <xdr:from>
      <xdr:col>13</xdr:col>
      <xdr:colOff>382843</xdr:colOff>
      <xdr:row>78</xdr:row>
      <xdr:rowOff>245807</xdr:rowOff>
    </xdr:from>
    <xdr:to>
      <xdr:col>14</xdr:col>
      <xdr:colOff>599154</xdr:colOff>
      <xdr:row>81</xdr:row>
      <xdr:rowOff>44862</xdr:rowOff>
    </xdr:to>
    <xdr:sp macro="" textlink="">
      <xdr:nvSpPr>
        <xdr:cNvPr id="67" name="Rectángulo 66">
          <a:hlinkClick xmlns:r="http://schemas.openxmlformats.org/officeDocument/2006/relationships" r:id="rId17"/>
          <a:extLst>
            <a:ext uri="{FF2B5EF4-FFF2-40B4-BE49-F238E27FC236}">
              <a16:creationId xmlns:a16="http://schemas.microsoft.com/office/drawing/2014/main" id="{D5ED3ABC-8E84-4540-0461-0F36830BE933}"/>
            </a:ext>
          </a:extLst>
        </xdr:cNvPr>
        <xdr:cNvSpPr/>
      </xdr:nvSpPr>
      <xdr:spPr>
        <a:xfrm>
          <a:off x="27421553" y="24980081"/>
          <a:ext cx="984456" cy="628652"/>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Form5</a:t>
          </a:r>
        </a:p>
      </xdr:txBody>
    </xdr:sp>
    <xdr:clientData/>
  </xdr:twoCellAnchor>
  <xdr:twoCellAnchor>
    <xdr:from>
      <xdr:col>4</xdr:col>
      <xdr:colOff>133354</xdr:colOff>
      <xdr:row>66</xdr:row>
      <xdr:rowOff>61451</xdr:rowOff>
    </xdr:from>
    <xdr:to>
      <xdr:col>5</xdr:col>
      <xdr:colOff>491615</xdr:colOff>
      <xdr:row>68</xdr:row>
      <xdr:rowOff>138266</xdr:rowOff>
    </xdr:to>
    <xdr:sp macro="" textlink="">
      <xdr:nvSpPr>
        <xdr:cNvPr id="68" name="Rectángulo 67">
          <a:hlinkClick xmlns:r="http://schemas.openxmlformats.org/officeDocument/2006/relationships" r:id="rId32"/>
          <a:extLst>
            <a:ext uri="{FF2B5EF4-FFF2-40B4-BE49-F238E27FC236}">
              <a16:creationId xmlns:a16="http://schemas.microsoft.com/office/drawing/2014/main" id="{E257FB87-CE43-D1D4-FB70-020BE7B40FBC}"/>
            </a:ext>
          </a:extLst>
        </xdr:cNvPr>
        <xdr:cNvSpPr/>
      </xdr:nvSpPr>
      <xdr:spPr>
        <a:xfrm>
          <a:off x="22455652" y="21062540"/>
          <a:ext cx="1126407" cy="629879"/>
        </a:xfrm>
        <a:prstGeom prst="rect">
          <a:avLst/>
        </a:prstGeom>
        <a:solidFill>
          <a:srgbClr val="C0D11F"/>
        </a:solidFill>
        <a:ln w="28575"/>
        <a:scene3d>
          <a:camera prst="orthographicFront"/>
          <a:lightRig rig="threePt" dir="t"/>
        </a:scene3d>
        <a:sp3d>
          <a:bevelT w="114300" prst="hardEdg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Habs4</a:t>
          </a:r>
        </a:p>
      </xdr:txBody>
    </xdr:sp>
    <xdr:clientData/>
  </xdr:twoCellAnchor>
  <xdr:twoCellAnchor>
    <xdr:from>
      <xdr:col>4</xdr:col>
      <xdr:colOff>152400</xdr:colOff>
      <xdr:row>69</xdr:row>
      <xdr:rowOff>29499</xdr:rowOff>
    </xdr:from>
    <xdr:to>
      <xdr:col>5</xdr:col>
      <xdr:colOff>460887</xdr:colOff>
      <xdr:row>71</xdr:row>
      <xdr:rowOff>215081</xdr:rowOff>
    </xdr:to>
    <xdr:sp macro="" textlink="">
      <xdr:nvSpPr>
        <xdr:cNvPr id="69" name="Rectángulo 68">
          <a:hlinkClick xmlns:r="http://schemas.openxmlformats.org/officeDocument/2006/relationships" r:id="rId24"/>
          <a:extLst>
            <a:ext uri="{FF2B5EF4-FFF2-40B4-BE49-F238E27FC236}">
              <a16:creationId xmlns:a16="http://schemas.microsoft.com/office/drawing/2014/main" id="{86310A06-E876-EA3C-1BBE-EC104C1C6BBE}"/>
            </a:ext>
          </a:extLst>
        </xdr:cNvPr>
        <xdr:cNvSpPr/>
      </xdr:nvSpPr>
      <xdr:spPr>
        <a:xfrm>
          <a:off x="22474698" y="21860184"/>
          <a:ext cx="1076633" cy="738647"/>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Form1</a:t>
          </a:r>
        </a:p>
        <a:p>
          <a:pPr algn="ctr"/>
          <a:r>
            <a:rPr lang="es-ES" sz="1800"/>
            <a:t>máster</a:t>
          </a:r>
        </a:p>
        <a:p>
          <a:pPr algn="ctr"/>
          <a:endParaRPr lang="es-ES" sz="1800"/>
        </a:p>
      </xdr:txBody>
    </xdr:sp>
    <xdr:clientData/>
  </xdr:twoCellAnchor>
  <xdr:twoCellAnchor>
    <xdr:from>
      <xdr:col>5</xdr:col>
      <xdr:colOff>659376</xdr:colOff>
      <xdr:row>66</xdr:row>
      <xdr:rowOff>61450</xdr:rowOff>
    </xdr:from>
    <xdr:to>
      <xdr:col>7</xdr:col>
      <xdr:colOff>122903</xdr:colOff>
      <xdr:row>68</xdr:row>
      <xdr:rowOff>199718</xdr:rowOff>
    </xdr:to>
    <xdr:sp macro="" textlink="">
      <xdr:nvSpPr>
        <xdr:cNvPr id="70" name="Rectángulo 69">
          <a:hlinkClick xmlns:r="http://schemas.openxmlformats.org/officeDocument/2006/relationships" r:id="rId23"/>
          <a:extLst>
            <a:ext uri="{FF2B5EF4-FFF2-40B4-BE49-F238E27FC236}">
              <a16:creationId xmlns:a16="http://schemas.microsoft.com/office/drawing/2014/main" id="{0AD7D5FD-05C4-71F8-315B-D5FC6C801CD9}"/>
            </a:ext>
          </a:extLst>
        </xdr:cNvPr>
        <xdr:cNvSpPr/>
      </xdr:nvSpPr>
      <xdr:spPr>
        <a:xfrm>
          <a:off x="23749820" y="21062539"/>
          <a:ext cx="999817" cy="691332"/>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Form2</a:t>
          </a:r>
        </a:p>
        <a:p>
          <a:pPr algn="ctr"/>
          <a:r>
            <a:rPr lang="es-ES" sz="1800"/>
            <a:t>FP GS</a:t>
          </a:r>
        </a:p>
      </xdr:txBody>
    </xdr:sp>
    <xdr:clientData/>
  </xdr:twoCellAnchor>
  <xdr:twoCellAnchor>
    <xdr:from>
      <xdr:col>5</xdr:col>
      <xdr:colOff>659377</xdr:colOff>
      <xdr:row>69</xdr:row>
      <xdr:rowOff>75586</xdr:rowOff>
    </xdr:from>
    <xdr:to>
      <xdr:col>7</xdr:col>
      <xdr:colOff>76815</xdr:colOff>
      <xdr:row>71</xdr:row>
      <xdr:rowOff>230444</xdr:rowOff>
    </xdr:to>
    <xdr:sp macro="" textlink="">
      <xdr:nvSpPr>
        <xdr:cNvPr id="71" name="Rectángulo 70">
          <a:hlinkClick xmlns:r="http://schemas.openxmlformats.org/officeDocument/2006/relationships" r:id="rId20"/>
          <a:extLst>
            <a:ext uri="{FF2B5EF4-FFF2-40B4-BE49-F238E27FC236}">
              <a16:creationId xmlns:a16="http://schemas.microsoft.com/office/drawing/2014/main" id="{BFBAE280-B46F-F779-093C-5BD494CFFE27}"/>
            </a:ext>
          </a:extLst>
        </xdr:cNvPr>
        <xdr:cNvSpPr/>
      </xdr:nvSpPr>
      <xdr:spPr>
        <a:xfrm>
          <a:off x="23749821" y="21906271"/>
          <a:ext cx="953728" cy="707923"/>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Form3</a:t>
          </a:r>
        </a:p>
        <a:p>
          <a:pPr algn="ctr"/>
          <a:r>
            <a:rPr lang="es-ES" sz="1800"/>
            <a:t>máster</a:t>
          </a:r>
        </a:p>
      </xdr:txBody>
    </xdr:sp>
    <xdr:clientData/>
  </xdr:twoCellAnchor>
  <xdr:twoCellAnchor>
    <xdr:from>
      <xdr:col>7</xdr:col>
      <xdr:colOff>307260</xdr:colOff>
      <xdr:row>66</xdr:row>
      <xdr:rowOff>46089</xdr:rowOff>
    </xdr:from>
    <xdr:to>
      <xdr:col>8</xdr:col>
      <xdr:colOff>506977</xdr:colOff>
      <xdr:row>68</xdr:row>
      <xdr:rowOff>184354</xdr:rowOff>
    </xdr:to>
    <xdr:sp macro="" textlink="">
      <xdr:nvSpPr>
        <xdr:cNvPr id="72" name="Rectángulo 71">
          <a:hlinkClick xmlns:r="http://schemas.openxmlformats.org/officeDocument/2006/relationships" r:id="rId16"/>
          <a:extLst>
            <a:ext uri="{FF2B5EF4-FFF2-40B4-BE49-F238E27FC236}">
              <a16:creationId xmlns:a16="http://schemas.microsoft.com/office/drawing/2014/main" id="{1C756031-F1E1-C189-4DF7-DFEAD5E33324}"/>
            </a:ext>
          </a:extLst>
        </xdr:cNvPr>
        <xdr:cNvSpPr/>
      </xdr:nvSpPr>
      <xdr:spPr>
        <a:xfrm>
          <a:off x="24933994" y="21047178"/>
          <a:ext cx="967862" cy="691329"/>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Form4</a:t>
          </a:r>
        </a:p>
        <a:p>
          <a:pPr algn="ctr"/>
          <a:r>
            <a:rPr lang="es-ES" sz="1800"/>
            <a:t>FP GS</a:t>
          </a:r>
        </a:p>
      </xdr:txBody>
    </xdr:sp>
    <xdr:clientData/>
  </xdr:twoCellAnchor>
  <xdr:twoCellAnchor>
    <xdr:from>
      <xdr:col>7</xdr:col>
      <xdr:colOff>306029</xdr:colOff>
      <xdr:row>69</xdr:row>
      <xdr:rowOff>92178</xdr:rowOff>
    </xdr:from>
    <xdr:to>
      <xdr:col>8</xdr:col>
      <xdr:colOff>522340</xdr:colOff>
      <xdr:row>71</xdr:row>
      <xdr:rowOff>167765</xdr:rowOff>
    </xdr:to>
    <xdr:sp macro="" textlink="">
      <xdr:nvSpPr>
        <xdr:cNvPr id="73" name="Rectángulo 72">
          <a:hlinkClick xmlns:r="http://schemas.openxmlformats.org/officeDocument/2006/relationships" r:id="rId17"/>
          <a:extLst>
            <a:ext uri="{FF2B5EF4-FFF2-40B4-BE49-F238E27FC236}">
              <a16:creationId xmlns:a16="http://schemas.microsoft.com/office/drawing/2014/main" id="{41F088C3-3382-9DDF-71C2-C560FC8570FC}"/>
            </a:ext>
          </a:extLst>
        </xdr:cNvPr>
        <xdr:cNvSpPr/>
      </xdr:nvSpPr>
      <xdr:spPr>
        <a:xfrm>
          <a:off x="24932763" y="21922863"/>
          <a:ext cx="984456" cy="628652"/>
        </a:xfrm>
        <a:prstGeom prst="rect">
          <a:avLst/>
        </a:prstGeom>
        <a:solidFill>
          <a:srgbClr val="A71056"/>
        </a:solidFill>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t>Form5</a:t>
          </a:r>
        </a:p>
      </xdr:txBody>
    </xdr:sp>
    <xdr:clientData/>
  </xdr:twoCellAnchor>
  <xdr:twoCellAnchor>
    <xdr:from>
      <xdr:col>4</xdr:col>
      <xdr:colOff>87264</xdr:colOff>
      <xdr:row>12</xdr:row>
      <xdr:rowOff>46088</xdr:rowOff>
    </xdr:from>
    <xdr:to>
      <xdr:col>5</xdr:col>
      <xdr:colOff>445525</xdr:colOff>
      <xdr:row>14</xdr:row>
      <xdr:rowOff>122902</xdr:rowOff>
    </xdr:to>
    <xdr:sp macro="" textlink="">
      <xdr:nvSpPr>
        <xdr:cNvPr id="74" name="Rectángulo 73">
          <a:hlinkClick xmlns:r="http://schemas.openxmlformats.org/officeDocument/2006/relationships" r:id="rId33"/>
          <a:extLst>
            <a:ext uri="{FF2B5EF4-FFF2-40B4-BE49-F238E27FC236}">
              <a16:creationId xmlns:a16="http://schemas.microsoft.com/office/drawing/2014/main" id="{B8E7D44F-E754-56C4-75C0-68D235C44772}"/>
            </a:ext>
          </a:extLst>
        </xdr:cNvPr>
        <xdr:cNvSpPr/>
      </xdr:nvSpPr>
      <xdr:spPr>
        <a:xfrm>
          <a:off x="22409562" y="4455241"/>
          <a:ext cx="1126407" cy="629879"/>
        </a:xfrm>
        <a:prstGeom prst="rect">
          <a:avLst/>
        </a:prstGeom>
        <a:solidFill>
          <a:srgbClr val="8FDFE2"/>
        </a:solidFill>
        <a:ln w="28575"/>
        <a:scene3d>
          <a:camera prst="orthographicFront"/>
          <a:lightRig rig="threePt" dir="t"/>
        </a:scene3d>
        <a:sp3d>
          <a:bevelT w="114300" prst="artDeco"/>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Mar2</a:t>
          </a:r>
        </a:p>
      </xdr:txBody>
    </xdr:sp>
    <xdr:clientData/>
  </xdr:twoCellAnchor>
  <xdr:twoCellAnchor>
    <xdr:from>
      <xdr:col>4</xdr:col>
      <xdr:colOff>87265</xdr:colOff>
      <xdr:row>56</xdr:row>
      <xdr:rowOff>46087</xdr:rowOff>
    </xdr:from>
    <xdr:to>
      <xdr:col>5</xdr:col>
      <xdr:colOff>445526</xdr:colOff>
      <xdr:row>58</xdr:row>
      <xdr:rowOff>122902</xdr:rowOff>
    </xdr:to>
    <xdr:sp macro="" textlink="">
      <xdr:nvSpPr>
        <xdr:cNvPr id="75" name="Rectángulo 74">
          <a:hlinkClick xmlns:r="http://schemas.openxmlformats.org/officeDocument/2006/relationships" r:id="rId34"/>
          <a:extLst>
            <a:ext uri="{FF2B5EF4-FFF2-40B4-BE49-F238E27FC236}">
              <a16:creationId xmlns:a16="http://schemas.microsoft.com/office/drawing/2014/main" id="{55CCB946-797E-7E39-B893-8D6CEE829C39}"/>
            </a:ext>
          </a:extLst>
        </xdr:cNvPr>
        <xdr:cNvSpPr/>
      </xdr:nvSpPr>
      <xdr:spPr>
        <a:xfrm>
          <a:off x="22409563" y="17867055"/>
          <a:ext cx="1126407" cy="629879"/>
        </a:xfrm>
        <a:prstGeom prst="rect">
          <a:avLst/>
        </a:prstGeom>
        <a:solidFill>
          <a:srgbClr val="5800C3"/>
        </a:solidFill>
        <a:ln w="28575"/>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bg1"/>
              </a:solidFill>
            </a:rPr>
            <a:t>Gob11</a:t>
          </a:r>
        </a:p>
      </xdr:txBody>
    </xdr:sp>
    <xdr:clientData/>
  </xdr:twoCellAnchor>
  <xdr:twoCellAnchor>
    <xdr:from>
      <xdr:col>4</xdr:col>
      <xdr:colOff>102627</xdr:colOff>
      <xdr:row>3</xdr:row>
      <xdr:rowOff>15361</xdr:rowOff>
    </xdr:from>
    <xdr:to>
      <xdr:col>5</xdr:col>
      <xdr:colOff>460888</xdr:colOff>
      <xdr:row>5</xdr:row>
      <xdr:rowOff>92176</xdr:rowOff>
    </xdr:to>
    <xdr:sp macro="" textlink="">
      <xdr:nvSpPr>
        <xdr:cNvPr id="76" name="Rectángulo 75">
          <a:hlinkClick xmlns:r="http://schemas.openxmlformats.org/officeDocument/2006/relationships" r:id="rId31"/>
          <a:extLst>
            <a:ext uri="{FF2B5EF4-FFF2-40B4-BE49-F238E27FC236}">
              <a16:creationId xmlns:a16="http://schemas.microsoft.com/office/drawing/2014/main" id="{4B0E98C5-0D76-F0D4-6572-1459EEBDB986}"/>
            </a:ext>
          </a:extLst>
        </xdr:cNvPr>
        <xdr:cNvSpPr/>
      </xdr:nvSpPr>
      <xdr:spPr>
        <a:xfrm>
          <a:off x="22424925" y="1520926"/>
          <a:ext cx="1126407" cy="629879"/>
        </a:xfrm>
        <a:prstGeom prst="rect">
          <a:avLst/>
        </a:prstGeom>
        <a:solidFill>
          <a:srgbClr val="C0D11F"/>
        </a:solidFill>
        <a:ln w="28575"/>
        <a:scene3d>
          <a:camera prst="orthographicFront"/>
          <a:lightRig rig="threePt" dir="t"/>
        </a:scene3d>
        <a:sp3d>
          <a:bevelT w="114300" prst="hardEdg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Habs8</a:t>
          </a:r>
        </a:p>
      </xdr:txBody>
    </xdr:sp>
    <xdr:clientData/>
  </xdr:twoCellAnchor>
  <xdr:twoCellAnchor>
    <xdr:from>
      <xdr:col>4</xdr:col>
      <xdr:colOff>117991</xdr:colOff>
      <xdr:row>5</xdr:row>
      <xdr:rowOff>199717</xdr:rowOff>
    </xdr:from>
    <xdr:to>
      <xdr:col>5</xdr:col>
      <xdr:colOff>476252</xdr:colOff>
      <xdr:row>8</xdr:row>
      <xdr:rowOff>-1</xdr:rowOff>
    </xdr:to>
    <xdr:sp macro="" textlink="">
      <xdr:nvSpPr>
        <xdr:cNvPr id="79" name="Rectángulo 78">
          <a:hlinkClick xmlns:r="http://schemas.openxmlformats.org/officeDocument/2006/relationships" r:id="rId35"/>
          <a:extLst>
            <a:ext uri="{FF2B5EF4-FFF2-40B4-BE49-F238E27FC236}">
              <a16:creationId xmlns:a16="http://schemas.microsoft.com/office/drawing/2014/main" id="{C4C2BEF8-A2CA-67E4-BBEC-D4303C8D4926}"/>
            </a:ext>
          </a:extLst>
        </xdr:cNvPr>
        <xdr:cNvSpPr/>
      </xdr:nvSpPr>
      <xdr:spPr>
        <a:xfrm>
          <a:off x="22440289" y="2258346"/>
          <a:ext cx="1126407" cy="629879"/>
        </a:xfrm>
        <a:prstGeom prst="rect">
          <a:avLst/>
        </a:prstGeom>
        <a:solidFill>
          <a:srgbClr val="5FCDAF"/>
        </a:solidFill>
        <a:ln w="28575"/>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Sal4</a:t>
          </a:r>
        </a:p>
      </xdr:txBody>
    </xdr:sp>
    <xdr:clientData/>
  </xdr:twoCellAnchor>
  <xdr:twoCellAnchor>
    <xdr:from>
      <xdr:col>4</xdr:col>
      <xdr:colOff>133353</xdr:colOff>
      <xdr:row>8</xdr:row>
      <xdr:rowOff>92177</xdr:rowOff>
    </xdr:from>
    <xdr:to>
      <xdr:col>5</xdr:col>
      <xdr:colOff>491614</xdr:colOff>
      <xdr:row>10</xdr:row>
      <xdr:rowOff>168992</xdr:rowOff>
    </xdr:to>
    <xdr:sp macro="" textlink="">
      <xdr:nvSpPr>
        <xdr:cNvPr id="80" name="Rectángulo 79">
          <a:hlinkClick xmlns:r="http://schemas.openxmlformats.org/officeDocument/2006/relationships" r:id="rId36"/>
          <a:extLst>
            <a:ext uri="{FF2B5EF4-FFF2-40B4-BE49-F238E27FC236}">
              <a16:creationId xmlns:a16="http://schemas.microsoft.com/office/drawing/2014/main" id="{81B866CD-4833-4C9B-27A3-3D2740CF7F0A}"/>
            </a:ext>
          </a:extLst>
        </xdr:cNvPr>
        <xdr:cNvSpPr/>
      </xdr:nvSpPr>
      <xdr:spPr>
        <a:xfrm>
          <a:off x="22455651" y="2980403"/>
          <a:ext cx="1126407" cy="629879"/>
        </a:xfrm>
        <a:prstGeom prst="rect">
          <a:avLst/>
        </a:prstGeom>
        <a:solidFill>
          <a:srgbClr val="5FCDAF"/>
        </a:solidFill>
        <a:ln w="28575"/>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Sal5</a:t>
          </a:r>
        </a:p>
      </xdr:txBody>
    </xdr:sp>
    <xdr:clientData/>
  </xdr:twoCellAnchor>
  <xdr:twoCellAnchor>
    <xdr:from>
      <xdr:col>5</xdr:col>
      <xdr:colOff>640328</xdr:colOff>
      <xdr:row>3</xdr:row>
      <xdr:rowOff>15362</xdr:rowOff>
    </xdr:from>
    <xdr:to>
      <xdr:col>7</xdr:col>
      <xdr:colOff>230445</xdr:colOff>
      <xdr:row>5</xdr:row>
      <xdr:rowOff>92177</xdr:rowOff>
    </xdr:to>
    <xdr:sp macro="" textlink="">
      <xdr:nvSpPr>
        <xdr:cNvPr id="81" name="Rectángulo 80">
          <a:hlinkClick xmlns:r="http://schemas.openxmlformats.org/officeDocument/2006/relationships" r:id="rId37"/>
          <a:extLst>
            <a:ext uri="{FF2B5EF4-FFF2-40B4-BE49-F238E27FC236}">
              <a16:creationId xmlns:a16="http://schemas.microsoft.com/office/drawing/2014/main" id="{C9E57E35-C147-9CA0-BE99-EF648BDED0F7}"/>
            </a:ext>
          </a:extLst>
        </xdr:cNvPr>
        <xdr:cNvSpPr/>
      </xdr:nvSpPr>
      <xdr:spPr>
        <a:xfrm>
          <a:off x="23730772" y="1520927"/>
          <a:ext cx="1126407" cy="629879"/>
        </a:xfrm>
        <a:prstGeom prst="rect">
          <a:avLst/>
        </a:prstGeom>
        <a:solidFill>
          <a:srgbClr val="004165"/>
        </a:solidFill>
        <a:ln w="28575"/>
        <a:scene3d>
          <a:camera prst="orthographicFront"/>
          <a:lightRig rig="threePt" dir="t"/>
        </a:scene3d>
        <a:sp3d>
          <a:bevelT w="139700" h="139700" prst="divo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bg1"/>
              </a:solidFill>
            </a:rPr>
            <a:t>Energ1</a:t>
          </a:r>
        </a:p>
      </xdr:txBody>
    </xdr:sp>
    <xdr:clientData/>
  </xdr:twoCellAnchor>
  <xdr:twoCellAnchor>
    <xdr:from>
      <xdr:col>5</xdr:col>
      <xdr:colOff>655690</xdr:colOff>
      <xdr:row>5</xdr:row>
      <xdr:rowOff>245806</xdr:rowOff>
    </xdr:from>
    <xdr:to>
      <xdr:col>7</xdr:col>
      <xdr:colOff>245807</xdr:colOff>
      <xdr:row>8</xdr:row>
      <xdr:rowOff>46088</xdr:rowOff>
    </xdr:to>
    <xdr:sp macro="" textlink="">
      <xdr:nvSpPr>
        <xdr:cNvPr id="83" name="Rectángulo 82">
          <a:hlinkClick xmlns:r="http://schemas.openxmlformats.org/officeDocument/2006/relationships" r:id="rId38"/>
          <a:extLst>
            <a:ext uri="{FF2B5EF4-FFF2-40B4-BE49-F238E27FC236}">
              <a16:creationId xmlns:a16="http://schemas.microsoft.com/office/drawing/2014/main" id="{B2419945-FCD0-A98C-818E-23E4475A7358}"/>
            </a:ext>
          </a:extLst>
        </xdr:cNvPr>
        <xdr:cNvSpPr/>
      </xdr:nvSpPr>
      <xdr:spPr>
        <a:xfrm>
          <a:off x="23746134" y="2304435"/>
          <a:ext cx="1126407" cy="629879"/>
        </a:xfrm>
        <a:prstGeom prst="rect">
          <a:avLst/>
        </a:prstGeom>
        <a:solidFill>
          <a:srgbClr val="004165"/>
        </a:solidFill>
        <a:ln w="28575"/>
        <a:scene3d>
          <a:camera prst="orthographicFront"/>
          <a:lightRig rig="threePt" dir="t"/>
        </a:scene3d>
        <a:sp3d>
          <a:bevelT w="139700" h="139700" prst="divo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bg1"/>
              </a:solidFill>
            </a:rPr>
            <a:t>Energ2</a:t>
          </a:r>
        </a:p>
      </xdr:txBody>
    </xdr:sp>
    <xdr:clientData/>
  </xdr:twoCellAnchor>
  <xdr:twoCellAnchor>
    <xdr:from>
      <xdr:col>4</xdr:col>
      <xdr:colOff>133353</xdr:colOff>
      <xdr:row>98</xdr:row>
      <xdr:rowOff>46091</xdr:rowOff>
    </xdr:from>
    <xdr:to>
      <xdr:col>5</xdr:col>
      <xdr:colOff>491614</xdr:colOff>
      <xdr:row>98</xdr:row>
      <xdr:rowOff>675969</xdr:rowOff>
    </xdr:to>
    <xdr:sp macro="" textlink="">
      <xdr:nvSpPr>
        <xdr:cNvPr id="84" name="Rectángulo 83">
          <a:hlinkClick xmlns:r="http://schemas.openxmlformats.org/officeDocument/2006/relationships" r:id="rId12"/>
          <a:extLst>
            <a:ext uri="{FF2B5EF4-FFF2-40B4-BE49-F238E27FC236}">
              <a16:creationId xmlns:a16="http://schemas.microsoft.com/office/drawing/2014/main" id="{06455D7D-6685-3AEB-8B29-3B70ED6C4D51}"/>
            </a:ext>
          </a:extLst>
        </xdr:cNvPr>
        <xdr:cNvSpPr/>
      </xdr:nvSpPr>
      <xdr:spPr>
        <a:xfrm>
          <a:off x="22455651" y="37439397"/>
          <a:ext cx="1126407" cy="629878"/>
        </a:xfrm>
        <a:prstGeom prst="rect">
          <a:avLst/>
        </a:prstGeom>
        <a:solidFill>
          <a:srgbClr val="C6A3FF"/>
        </a:solidFill>
        <a:ln w="28575"/>
        <a:scene3d>
          <a:camera prst="orthographicFront"/>
          <a:lightRig rig="threePt" dir="t"/>
        </a:scene3d>
        <a:sp3d>
          <a:bevelT w="139700" prst="cross"/>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Emp1</a:t>
          </a:r>
        </a:p>
      </xdr:txBody>
    </xdr:sp>
    <xdr:clientData/>
  </xdr:twoCellAnchor>
  <xdr:twoCellAnchor>
    <xdr:from>
      <xdr:col>4</xdr:col>
      <xdr:colOff>148715</xdr:colOff>
      <xdr:row>98</xdr:row>
      <xdr:rowOff>829593</xdr:rowOff>
    </xdr:from>
    <xdr:to>
      <xdr:col>5</xdr:col>
      <xdr:colOff>522339</xdr:colOff>
      <xdr:row>100</xdr:row>
      <xdr:rowOff>215078</xdr:rowOff>
    </xdr:to>
    <xdr:sp macro="" textlink="">
      <xdr:nvSpPr>
        <xdr:cNvPr id="85" name="Rectángulo 84">
          <a:hlinkClick xmlns:r="http://schemas.openxmlformats.org/officeDocument/2006/relationships" r:id="rId13"/>
          <a:extLst>
            <a:ext uri="{FF2B5EF4-FFF2-40B4-BE49-F238E27FC236}">
              <a16:creationId xmlns:a16="http://schemas.microsoft.com/office/drawing/2014/main" id="{90BD9D8D-A120-66F2-9796-5C50544BA969}"/>
            </a:ext>
          </a:extLst>
        </xdr:cNvPr>
        <xdr:cNvSpPr/>
      </xdr:nvSpPr>
      <xdr:spPr>
        <a:xfrm>
          <a:off x="22471013" y="38222899"/>
          <a:ext cx="1141770" cy="614518"/>
        </a:xfrm>
        <a:prstGeom prst="rect">
          <a:avLst/>
        </a:prstGeom>
        <a:solidFill>
          <a:srgbClr val="C6A3FF"/>
        </a:solidFill>
        <a:ln w="28575"/>
        <a:scene3d>
          <a:camera prst="orthographicFront"/>
          <a:lightRig rig="threePt" dir="t"/>
        </a:scene3d>
        <a:sp3d>
          <a:bevelT w="139700" prst="cross"/>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Emp2</a:t>
          </a:r>
        </a:p>
      </xdr:txBody>
    </xdr:sp>
    <xdr:clientData/>
  </xdr:twoCellAnchor>
  <xdr:twoCellAnchor>
    <xdr:from>
      <xdr:col>4</xdr:col>
      <xdr:colOff>162848</xdr:colOff>
      <xdr:row>101</xdr:row>
      <xdr:rowOff>44858</xdr:rowOff>
    </xdr:from>
    <xdr:to>
      <xdr:col>5</xdr:col>
      <xdr:colOff>522340</xdr:colOff>
      <xdr:row>102</xdr:row>
      <xdr:rowOff>307257</xdr:rowOff>
    </xdr:to>
    <xdr:sp macro="" textlink="">
      <xdr:nvSpPr>
        <xdr:cNvPr id="87" name="Rectángulo 86">
          <a:hlinkClick xmlns:r="http://schemas.openxmlformats.org/officeDocument/2006/relationships" r:id="rId14"/>
          <a:extLst>
            <a:ext uri="{FF2B5EF4-FFF2-40B4-BE49-F238E27FC236}">
              <a16:creationId xmlns:a16="http://schemas.microsoft.com/office/drawing/2014/main" id="{3877B723-B7CE-A8F0-5EB7-E64F583802F5}"/>
            </a:ext>
          </a:extLst>
        </xdr:cNvPr>
        <xdr:cNvSpPr/>
      </xdr:nvSpPr>
      <xdr:spPr>
        <a:xfrm>
          <a:off x="22485146" y="38989818"/>
          <a:ext cx="1127638" cy="585020"/>
        </a:xfrm>
        <a:prstGeom prst="rect">
          <a:avLst/>
        </a:prstGeom>
        <a:solidFill>
          <a:srgbClr val="C6A3FF"/>
        </a:solidFill>
        <a:ln w="28575"/>
        <a:scene3d>
          <a:camera prst="orthographicFront"/>
          <a:lightRig rig="threePt" dir="t"/>
        </a:scene3d>
        <a:sp3d>
          <a:bevelT w="139700" prst="cross"/>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Emp3</a:t>
          </a:r>
        </a:p>
      </xdr:txBody>
    </xdr:sp>
    <xdr:clientData/>
  </xdr:twoCellAnchor>
  <xdr:twoCellAnchor>
    <xdr:from>
      <xdr:col>5</xdr:col>
      <xdr:colOff>668595</xdr:colOff>
      <xdr:row>98</xdr:row>
      <xdr:rowOff>43632</xdr:rowOff>
    </xdr:from>
    <xdr:to>
      <xdr:col>7</xdr:col>
      <xdr:colOff>199718</xdr:colOff>
      <xdr:row>98</xdr:row>
      <xdr:rowOff>706693</xdr:rowOff>
    </xdr:to>
    <xdr:sp macro="" textlink="">
      <xdr:nvSpPr>
        <xdr:cNvPr id="88" name="Rectángulo 87">
          <a:hlinkClick xmlns:r="http://schemas.openxmlformats.org/officeDocument/2006/relationships" r:id="rId15"/>
          <a:extLst>
            <a:ext uri="{FF2B5EF4-FFF2-40B4-BE49-F238E27FC236}">
              <a16:creationId xmlns:a16="http://schemas.microsoft.com/office/drawing/2014/main" id="{812AFB8C-794D-DB9C-2BDE-6C009C380228}"/>
            </a:ext>
          </a:extLst>
        </xdr:cNvPr>
        <xdr:cNvSpPr/>
      </xdr:nvSpPr>
      <xdr:spPr>
        <a:xfrm>
          <a:off x="23759039" y="37436938"/>
          <a:ext cx="1067413" cy="663061"/>
        </a:xfrm>
        <a:prstGeom prst="rect">
          <a:avLst/>
        </a:prstGeom>
        <a:solidFill>
          <a:srgbClr val="C6A3FF"/>
        </a:solidFill>
        <a:ln w="28575"/>
        <a:scene3d>
          <a:camera prst="orthographicFront"/>
          <a:lightRig rig="threePt" dir="t"/>
        </a:scene3d>
        <a:sp3d>
          <a:bevelT w="139700" prst="cross"/>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Emp4</a:t>
          </a:r>
        </a:p>
      </xdr:txBody>
    </xdr:sp>
    <xdr:clientData/>
  </xdr:twoCellAnchor>
  <xdr:twoCellAnchor>
    <xdr:from>
      <xdr:col>5</xdr:col>
      <xdr:colOff>671055</xdr:colOff>
      <xdr:row>98</xdr:row>
      <xdr:rowOff>844962</xdr:rowOff>
    </xdr:from>
    <xdr:to>
      <xdr:col>7</xdr:col>
      <xdr:colOff>261172</xdr:colOff>
      <xdr:row>100</xdr:row>
      <xdr:rowOff>245808</xdr:rowOff>
    </xdr:to>
    <xdr:sp macro="" textlink="">
      <xdr:nvSpPr>
        <xdr:cNvPr id="91" name="Rectángulo 90">
          <a:hlinkClick xmlns:r="http://schemas.openxmlformats.org/officeDocument/2006/relationships" r:id="rId39"/>
          <a:extLst>
            <a:ext uri="{FF2B5EF4-FFF2-40B4-BE49-F238E27FC236}">
              <a16:creationId xmlns:a16="http://schemas.microsoft.com/office/drawing/2014/main" id="{5C508579-AD61-625B-14DB-233ADF52E014}"/>
            </a:ext>
          </a:extLst>
        </xdr:cNvPr>
        <xdr:cNvSpPr/>
      </xdr:nvSpPr>
      <xdr:spPr>
        <a:xfrm>
          <a:off x="23761499" y="38238268"/>
          <a:ext cx="1126407" cy="629879"/>
        </a:xfrm>
        <a:prstGeom prst="rect">
          <a:avLst/>
        </a:prstGeom>
        <a:solidFill>
          <a:srgbClr val="C0D11F"/>
        </a:solidFill>
        <a:ln w="28575"/>
        <a:scene3d>
          <a:camera prst="orthographicFront"/>
          <a:lightRig rig="threePt" dir="t"/>
        </a:scene3d>
        <a:sp3d>
          <a:bevelT w="114300" prst="hardEdg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Habs6</a:t>
          </a:r>
        </a:p>
      </xdr:txBody>
    </xdr:sp>
    <xdr:clientData/>
  </xdr:twoCellAnchor>
  <xdr:twoCellAnchor>
    <xdr:from>
      <xdr:col>5</xdr:col>
      <xdr:colOff>671054</xdr:colOff>
      <xdr:row>101</xdr:row>
      <xdr:rowOff>76815</xdr:rowOff>
    </xdr:from>
    <xdr:to>
      <xdr:col>7</xdr:col>
      <xdr:colOff>261171</xdr:colOff>
      <xdr:row>102</xdr:row>
      <xdr:rowOff>384073</xdr:rowOff>
    </xdr:to>
    <xdr:sp macro="" textlink="">
      <xdr:nvSpPr>
        <xdr:cNvPr id="93" name="Rectángulo 92">
          <a:hlinkClick xmlns:r="http://schemas.openxmlformats.org/officeDocument/2006/relationships" r:id="rId31"/>
          <a:extLst>
            <a:ext uri="{FF2B5EF4-FFF2-40B4-BE49-F238E27FC236}">
              <a16:creationId xmlns:a16="http://schemas.microsoft.com/office/drawing/2014/main" id="{51AA044E-5AB5-1EA0-F0A5-EC4EA4F850FA}"/>
            </a:ext>
          </a:extLst>
        </xdr:cNvPr>
        <xdr:cNvSpPr/>
      </xdr:nvSpPr>
      <xdr:spPr>
        <a:xfrm>
          <a:off x="23761498" y="39021775"/>
          <a:ext cx="1126407" cy="629879"/>
        </a:xfrm>
        <a:prstGeom prst="rect">
          <a:avLst/>
        </a:prstGeom>
        <a:solidFill>
          <a:srgbClr val="C0D11F"/>
        </a:solidFill>
        <a:ln w="28575"/>
        <a:scene3d>
          <a:camera prst="orthographicFront"/>
          <a:lightRig rig="threePt" dir="t"/>
        </a:scene3d>
        <a:sp3d>
          <a:bevelT w="114300" prst="hardEdg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a:solidFill>
                <a:schemeClr val="tx1"/>
              </a:solidFill>
            </a:rPr>
            <a:t>Habs8</a:t>
          </a:r>
        </a:p>
      </xdr:txBody>
    </xdr:sp>
    <xdr:clientData/>
  </xdr:twoCellAnchor>
  <xdr:twoCellAnchor editAs="oneCell">
    <xdr:from>
      <xdr:col>0</xdr:col>
      <xdr:colOff>190242</xdr:colOff>
      <xdr:row>0</xdr:row>
      <xdr:rowOff>1130966</xdr:rowOff>
    </xdr:from>
    <xdr:to>
      <xdr:col>0</xdr:col>
      <xdr:colOff>1099009</xdr:colOff>
      <xdr:row>2</xdr:row>
      <xdr:rowOff>308846</xdr:rowOff>
    </xdr:to>
    <xdr:pic>
      <xdr:nvPicPr>
        <xdr:cNvPr id="94" name="Gráfico 93" descr="Cursor con relleno sólido">
          <a:extLst>
            <a:ext uri="{FF2B5EF4-FFF2-40B4-BE49-F238E27FC236}">
              <a16:creationId xmlns:a16="http://schemas.microsoft.com/office/drawing/2014/main" id="{F756D447-4269-4860-980B-8811CD2EA6E3}"/>
            </a:ext>
          </a:extLst>
        </xdr:cNvPr>
        <xdr:cNvPicPr>
          <a:picLocks noChangeAspect="1"/>
        </xdr:cNvPicPr>
      </xdr:nvPicPr>
      <xdr:blipFill>
        <a:blip xmlns:r="http://schemas.openxmlformats.org/officeDocument/2006/relationships" r:embed="rId40">
          <a:extLst>
            <a:ext uri="{96DAC541-7B7A-43D3-8B79-37D633B846F1}">
              <asvg:svgBlip xmlns:asvg="http://schemas.microsoft.com/office/drawing/2016/SVG/main" r:embed="rId41"/>
            </a:ext>
          </a:extLst>
        </a:blip>
        <a:stretch>
          <a:fillRect/>
        </a:stretch>
      </xdr:blipFill>
      <xdr:spPr>
        <a:xfrm rot="4780561">
          <a:off x="190498" y="1130710"/>
          <a:ext cx="908255" cy="908767"/>
        </a:xfrm>
        <a:prstGeom prst="rect">
          <a:avLst/>
        </a:prstGeom>
      </xdr:spPr>
    </xdr:pic>
    <xdr:clientData/>
  </xdr:twoCellAnchor>
  <xdr:twoCellAnchor>
    <xdr:from>
      <xdr:col>0</xdr:col>
      <xdr:colOff>1048894</xdr:colOff>
      <xdr:row>0</xdr:row>
      <xdr:rowOff>0</xdr:rowOff>
    </xdr:from>
    <xdr:to>
      <xdr:col>0</xdr:col>
      <xdr:colOff>1402773</xdr:colOff>
      <xdr:row>0</xdr:row>
      <xdr:rowOff>1147330</xdr:rowOff>
    </xdr:to>
    <xdr:sp macro="" textlink="">
      <xdr:nvSpPr>
        <xdr:cNvPr id="112" name="Rectángulo 111">
          <a:hlinkClick xmlns:r="http://schemas.openxmlformats.org/officeDocument/2006/relationships" r:id="rId42"/>
          <a:extLst>
            <a:ext uri="{FF2B5EF4-FFF2-40B4-BE49-F238E27FC236}">
              <a16:creationId xmlns:a16="http://schemas.microsoft.com/office/drawing/2014/main" id="{4D443394-E8C7-4D76-AFA4-3718206ECEC4}"/>
            </a:ext>
          </a:extLst>
        </xdr:cNvPr>
        <xdr:cNvSpPr/>
      </xdr:nvSpPr>
      <xdr:spPr>
        <a:xfrm>
          <a:off x="1048894" y="0"/>
          <a:ext cx="353879" cy="1147330"/>
        </a:xfrm>
        <a:prstGeom prst="rect">
          <a:avLst/>
        </a:prstGeom>
        <a:solidFill>
          <a:srgbClr val="69BE28"/>
        </a:solidFill>
        <a:ln>
          <a:noFill/>
        </a:ln>
        <a:effectLst>
          <a:softEdge rad="317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63499</xdr:colOff>
      <xdr:row>0</xdr:row>
      <xdr:rowOff>0</xdr:rowOff>
    </xdr:from>
    <xdr:to>
      <xdr:col>0</xdr:col>
      <xdr:colOff>409864</xdr:colOff>
      <xdr:row>0</xdr:row>
      <xdr:rowOff>1147330</xdr:rowOff>
    </xdr:to>
    <xdr:sp macro="" textlink="">
      <xdr:nvSpPr>
        <xdr:cNvPr id="113" name="Rectángulo 112">
          <a:hlinkClick xmlns:r="http://schemas.openxmlformats.org/officeDocument/2006/relationships" r:id="rId29"/>
          <a:extLst>
            <a:ext uri="{FF2B5EF4-FFF2-40B4-BE49-F238E27FC236}">
              <a16:creationId xmlns:a16="http://schemas.microsoft.com/office/drawing/2014/main" id="{91B1AB39-FC47-42BA-AEE0-72798E2DAAAA}"/>
            </a:ext>
          </a:extLst>
        </xdr:cNvPr>
        <xdr:cNvSpPr/>
      </xdr:nvSpPr>
      <xdr:spPr>
        <a:xfrm>
          <a:off x="63499" y="0"/>
          <a:ext cx="346365" cy="1147330"/>
        </a:xfrm>
        <a:prstGeom prst="rect">
          <a:avLst/>
        </a:prstGeom>
        <a:solidFill>
          <a:srgbClr val="8FDFE2"/>
        </a:solidFill>
        <a:ln>
          <a:noFill/>
        </a:ln>
        <a:effectLst>
          <a:softEdge rad="317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1522136</xdr:colOff>
      <xdr:row>0</xdr:row>
      <xdr:rowOff>0</xdr:rowOff>
    </xdr:from>
    <xdr:to>
      <xdr:col>0</xdr:col>
      <xdr:colOff>1873250</xdr:colOff>
      <xdr:row>0</xdr:row>
      <xdr:rowOff>1162050</xdr:rowOff>
    </xdr:to>
    <xdr:sp macro="" textlink="">
      <xdr:nvSpPr>
        <xdr:cNvPr id="114" name="Rectángulo 113">
          <a:hlinkClick xmlns:r="http://schemas.openxmlformats.org/officeDocument/2006/relationships" r:id="rId37"/>
          <a:extLst>
            <a:ext uri="{FF2B5EF4-FFF2-40B4-BE49-F238E27FC236}">
              <a16:creationId xmlns:a16="http://schemas.microsoft.com/office/drawing/2014/main" id="{BA1F697C-6080-49FA-B1F1-EE4BB7454D52}"/>
            </a:ext>
          </a:extLst>
        </xdr:cNvPr>
        <xdr:cNvSpPr/>
      </xdr:nvSpPr>
      <xdr:spPr>
        <a:xfrm>
          <a:off x="1522136" y="0"/>
          <a:ext cx="351114" cy="1162050"/>
        </a:xfrm>
        <a:prstGeom prst="rect">
          <a:avLst/>
        </a:prstGeom>
        <a:solidFill>
          <a:srgbClr val="004165"/>
        </a:solidFill>
        <a:ln>
          <a:noFill/>
        </a:ln>
        <a:effectLst>
          <a:softEdge rad="317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1958072</xdr:colOff>
      <xdr:row>0</xdr:row>
      <xdr:rowOff>0</xdr:rowOff>
    </xdr:from>
    <xdr:to>
      <xdr:col>1</xdr:col>
      <xdr:colOff>196850</xdr:colOff>
      <xdr:row>0</xdr:row>
      <xdr:rowOff>1143000</xdr:rowOff>
    </xdr:to>
    <xdr:sp macro="" textlink="">
      <xdr:nvSpPr>
        <xdr:cNvPr id="115" name="Rectángulo 114">
          <a:hlinkClick xmlns:r="http://schemas.openxmlformats.org/officeDocument/2006/relationships" r:id="rId43"/>
          <a:extLst>
            <a:ext uri="{FF2B5EF4-FFF2-40B4-BE49-F238E27FC236}">
              <a16:creationId xmlns:a16="http://schemas.microsoft.com/office/drawing/2014/main" id="{CBC030B0-DE0A-4E98-AF6F-D9BA2D4D6876}"/>
            </a:ext>
          </a:extLst>
        </xdr:cNvPr>
        <xdr:cNvSpPr/>
      </xdr:nvSpPr>
      <xdr:spPr>
        <a:xfrm>
          <a:off x="1958072" y="0"/>
          <a:ext cx="366028" cy="1143000"/>
        </a:xfrm>
        <a:prstGeom prst="rect">
          <a:avLst/>
        </a:prstGeom>
        <a:solidFill>
          <a:srgbClr val="5FCDAF"/>
        </a:solidFill>
        <a:ln>
          <a:noFill/>
        </a:ln>
        <a:effectLst>
          <a:softEdge rad="317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2035510</xdr:colOff>
      <xdr:row>0</xdr:row>
      <xdr:rowOff>0</xdr:rowOff>
    </xdr:from>
    <xdr:to>
      <xdr:col>1</xdr:col>
      <xdr:colOff>2330450</xdr:colOff>
      <xdr:row>0</xdr:row>
      <xdr:rowOff>1162050</xdr:rowOff>
    </xdr:to>
    <xdr:sp macro="" textlink="">
      <xdr:nvSpPr>
        <xdr:cNvPr id="116" name="Rectángulo 115">
          <a:hlinkClick xmlns:r="http://schemas.openxmlformats.org/officeDocument/2006/relationships" r:id="rId27"/>
          <a:extLst>
            <a:ext uri="{FF2B5EF4-FFF2-40B4-BE49-F238E27FC236}">
              <a16:creationId xmlns:a16="http://schemas.microsoft.com/office/drawing/2014/main" id="{D42794AB-3171-4127-B42C-52D52A2B54AC}"/>
            </a:ext>
          </a:extLst>
        </xdr:cNvPr>
        <xdr:cNvSpPr/>
      </xdr:nvSpPr>
      <xdr:spPr>
        <a:xfrm>
          <a:off x="4162760" y="0"/>
          <a:ext cx="294940" cy="1162050"/>
        </a:xfrm>
        <a:prstGeom prst="rect">
          <a:avLst/>
        </a:prstGeom>
        <a:solidFill>
          <a:srgbClr val="FF6319"/>
        </a:solidFill>
        <a:ln>
          <a:noFill/>
        </a:ln>
        <a:effectLst>
          <a:softEdge rad="317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1599826</xdr:colOff>
      <xdr:row>0</xdr:row>
      <xdr:rowOff>0</xdr:rowOff>
    </xdr:from>
    <xdr:to>
      <xdr:col>1</xdr:col>
      <xdr:colOff>1917700</xdr:colOff>
      <xdr:row>0</xdr:row>
      <xdr:rowOff>1181100</xdr:rowOff>
    </xdr:to>
    <xdr:sp macro="" textlink="">
      <xdr:nvSpPr>
        <xdr:cNvPr id="117" name="Rectángulo 116">
          <a:hlinkClick xmlns:r="http://schemas.openxmlformats.org/officeDocument/2006/relationships" r:id="rId12"/>
          <a:extLst>
            <a:ext uri="{FF2B5EF4-FFF2-40B4-BE49-F238E27FC236}">
              <a16:creationId xmlns:a16="http://schemas.microsoft.com/office/drawing/2014/main" id="{926EEE6E-4C4B-4670-AF92-D0D72E2698AA}"/>
            </a:ext>
          </a:extLst>
        </xdr:cNvPr>
        <xdr:cNvSpPr/>
      </xdr:nvSpPr>
      <xdr:spPr>
        <a:xfrm>
          <a:off x="3727076" y="0"/>
          <a:ext cx="317874" cy="1181100"/>
        </a:xfrm>
        <a:prstGeom prst="rect">
          <a:avLst/>
        </a:prstGeom>
        <a:solidFill>
          <a:srgbClr val="C6A3FF"/>
        </a:solidFill>
        <a:ln>
          <a:noFill/>
        </a:ln>
        <a:effectLst>
          <a:softEdge rad="317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1162833</xdr:colOff>
      <xdr:row>0</xdr:row>
      <xdr:rowOff>0</xdr:rowOff>
    </xdr:from>
    <xdr:to>
      <xdr:col>1</xdr:col>
      <xdr:colOff>1466851</xdr:colOff>
      <xdr:row>0</xdr:row>
      <xdr:rowOff>1181100</xdr:rowOff>
    </xdr:to>
    <xdr:sp macro="" textlink="">
      <xdr:nvSpPr>
        <xdr:cNvPr id="118" name="Rectángulo 117">
          <a:hlinkClick xmlns:r="http://schemas.openxmlformats.org/officeDocument/2006/relationships" r:id="rId22"/>
          <a:extLst>
            <a:ext uri="{FF2B5EF4-FFF2-40B4-BE49-F238E27FC236}">
              <a16:creationId xmlns:a16="http://schemas.microsoft.com/office/drawing/2014/main" id="{D09E0C37-B556-425E-A9E1-ED81933DD7F2}"/>
            </a:ext>
          </a:extLst>
        </xdr:cNvPr>
        <xdr:cNvSpPr/>
      </xdr:nvSpPr>
      <xdr:spPr>
        <a:xfrm>
          <a:off x="3290083" y="0"/>
          <a:ext cx="304018" cy="1181100"/>
        </a:xfrm>
        <a:prstGeom prst="rect">
          <a:avLst/>
        </a:prstGeom>
        <a:solidFill>
          <a:srgbClr val="A71056"/>
        </a:solidFill>
        <a:ln>
          <a:noFill/>
        </a:ln>
        <a:effectLst>
          <a:softEdge rad="317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724991</xdr:colOff>
      <xdr:row>0</xdr:row>
      <xdr:rowOff>0</xdr:rowOff>
    </xdr:from>
    <xdr:to>
      <xdr:col>1</xdr:col>
      <xdr:colOff>1047750</xdr:colOff>
      <xdr:row>0</xdr:row>
      <xdr:rowOff>1162050</xdr:rowOff>
    </xdr:to>
    <xdr:sp macro="" textlink="">
      <xdr:nvSpPr>
        <xdr:cNvPr id="119" name="Rectángulo 118">
          <a:hlinkClick xmlns:r="http://schemas.openxmlformats.org/officeDocument/2006/relationships" r:id="rId44"/>
          <a:extLst>
            <a:ext uri="{FF2B5EF4-FFF2-40B4-BE49-F238E27FC236}">
              <a16:creationId xmlns:a16="http://schemas.microsoft.com/office/drawing/2014/main" id="{E5C2B4B5-3E90-43B8-907C-F7FEA84EE50A}"/>
            </a:ext>
          </a:extLst>
        </xdr:cNvPr>
        <xdr:cNvSpPr/>
      </xdr:nvSpPr>
      <xdr:spPr>
        <a:xfrm>
          <a:off x="2852241" y="0"/>
          <a:ext cx="322759" cy="1162050"/>
        </a:xfrm>
        <a:prstGeom prst="rect">
          <a:avLst/>
        </a:prstGeom>
        <a:solidFill>
          <a:srgbClr val="5800C3"/>
        </a:solidFill>
        <a:ln>
          <a:noFill/>
        </a:ln>
        <a:effectLst>
          <a:softEdge rad="317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292548</xdr:colOff>
      <xdr:row>0</xdr:row>
      <xdr:rowOff>0</xdr:rowOff>
    </xdr:from>
    <xdr:to>
      <xdr:col>1</xdr:col>
      <xdr:colOff>625475</xdr:colOff>
      <xdr:row>0</xdr:row>
      <xdr:rowOff>1181100</xdr:rowOff>
    </xdr:to>
    <xdr:sp macro="" textlink="">
      <xdr:nvSpPr>
        <xdr:cNvPr id="120" name="Rectángulo 119">
          <a:hlinkClick xmlns:r="http://schemas.openxmlformats.org/officeDocument/2006/relationships" r:id="rId45"/>
          <a:extLst>
            <a:ext uri="{FF2B5EF4-FFF2-40B4-BE49-F238E27FC236}">
              <a16:creationId xmlns:a16="http://schemas.microsoft.com/office/drawing/2014/main" id="{789482D0-3E5F-4996-9E99-894AFB4C2370}"/>
            </a:ext>
          </a:extLst>
        </xdr:cNvPr>
        <xdr:cNvSpPr/>
      </xdr:nvSpPr>
      <xdr:spPr>
        <a:xfrm>
          <a:off x="2419798" y="0"/>
          <a:ext cx="332927" cy="1181100"/>
        </a:xfrm>
        <a:prstGeom prst="rect">
          <a:avLst/>
        </a:prstGeom>
        <a:solidFill>
          <a:srgbClr val="C0D11F"/>
        </a:solidFill>
        <a:ln>
          <a:noFill/>
        </a:ln>
        <a:effectLst>
          <a:softEdge rad="317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545643</xdr:colOff>
      <xdr:row>0</xdr:row>
      <xdr:rowOff>0</xdr:rowOff>
    </xdr:from>
    <xdr:to>
      <xdr:col>0</xdr:col>
      <xdr:colOff>912091</xdr:colOff>
      <xdr:row>0</xdr:row>
      <xdr:rowOff>1147330</xdr:rowOff>
    </xdr:to>
    <xdr:sp macro="" textlink="">
      <xdr:nvSpPr>
        <xdr:cNvPr id="121" name="Rectángulo 120">
          <a:hlinkClick xmlns:r="http://schemas.openxmlformats.org/officeDocument/2006/relationships" r:id="rId46"/>
          <a:extLst>
            <a:ext uri="{FF2B5EF4-FFF2-40B4-BE49-F238E27FC236}">
              <a16:creationId xmlns:a16="http://schemas.microsoft.com/office/drawing/2014/main" id="{A5B7F53A-B195-4F46-A52B-6A3DBC85F642}"/>
            </a:ext>
          </a:extLst>
        </xdr:cNvPr>
        <xdr:cNvSpPr/>
      </xdr:nvSpPr>
      <xdr:spPr>
        <a:xfrm>
          <a:off x="545643" y="0"/>
          <a:ext cx="366448" cy="1147330"/>
        </a:xfrm>
        <a:prstGeom prst="rect">
          <a:avLst/>
        </a:prstGeom>
        <a:solidFill>
          <a:srgbClr val="3DB7E4"/>
        </a:solidFill>
        <a:ln>
          <a:noFill/>
        </a:ln>
        <a:effectLst>
          <a:softEdge rad="317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xdr:col>
      <xdr:colOff>15414625</xdr:colOff>
      <xdr:row>0</xdr:row>
      <xdr:rowOff>0</xdr:rowOff>
    </xdr:from>
    <xdr:to>
      <xdr:col>3</xdr:col>
      <xdr:colOff>1143000</xdr:colOff>
      <xdr:row>1</xdr:row>
      <xdr:rowOff>222251</xdr:rowOff>
    </xdr:to>
    <xdr:sp macro="" textlink="">
      <xdr:nvSpPr>
        <xdr:cNvPr id="96" name="Rectángulo 95">
          <a:extLst>
            <a:ext uri="{FF2B5EF4-FFF2-40B4-BE49-F238E27FC236}">
              <a16:creationId xmlns:a16="http://schemas.microsoft.com/office/drawing/2014/main" id="{8D19D63A-B3E4-AEEF-4540-C3AC7BD687E2}"/>
            </a:ext>
          </a:extLst>
        </xdr:cNvPr>
        <xdr:cNvSpPr/>
      </xdr:nvSpPr>
      <xdr:spPr>
        <a:xfrm>
          <a:off x="20701000" y="0"/>
          <a:ext cx="2762250" cy="1412876"/>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xdr:col>
      <xdr:colOff>11795125</xdr:colOff>
      <xdr:row>98</xdr:row>
      <xdr:rowOff>873125</xdr:rowOff>
    </xdr:from>
    <xdr:to>
      <xdr:col>3</xdr:col>
      <xdr:colOff>920750</xdr:colOff>
      <xdr:row>101</xdr:row>
      <xdr:rowOff>190500</xdr:rowOff>
    </xdr:to>
    <xdr:cxnSp macro="">
      <xdr:nvCxnSpPr>
        <xdr:cNvPr id="98" name="Conector: angular 97">
          <a:extLst>
            <a:ext uri="{FF2B5EF4-FFF2-40B4-BE49-F238E27FC236}">
              <a16:creationId xmlns:a16="http://schemas.microsoft.com/office/drawing/2014/main" id="{C01B7C40-12FB-13D2-3415-916939749723}"/>
            </a:ext>
          </a:extLst>
        </xdr:cNvPr>
        <xdr:cNvCxnSpPr/>
      </xdr:nvCxnSpPr>
      <xdr:spPr>
        <a:xfrm>
          <a:off x="17081500" y="38433375"/>
          <a:ext cx="6159500" cy="873125"/>
        </a:xfrm>
        <a:prstGeom prst="bentConnector3">
          <a:avLst/>
        </a:prstGeom>
        <a:ln w="57150">
          <a:solidFill>
            <a:srgbClr val="FFBC3D"/>
          </a:solidFill>
          <a:tailEnd type="triangle"/>
        </a:ln>
      </xdr:spPr>
      <xdr:style>
        <a:lnRef idx="2">
          <a:schemeClr val="dk1"/>
        </a:lnRef>
        <a:fillRef idx="0">
          <a:schemeClr val="dk1"/>
        </a:fillRef>
        <a:effectRef idx="1">
          <a:schemeClr val="dk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Borde con banda">
      <a:fillStyleLst>
        <a:solidFill>
          <a:schemeClr val="phClr"/>
        </a:solidFill>
        <a:solidFill>
          <a:schemeClr val="phClr">
            <a:tint val="50000"/>
          </a:schemeClr>
        </a:solidFill>
        <a:gradFill rotWithShape="1">
          <a:gsLst>
            <a:gs pos="0">
              <a:schemeClr val="phClr"/>
            </a:gs>
            <a:gs pos="90000">
              <a:schemeClr val="phClr">
                <a:shade val="100000"/>
              </a:schemeClr>
            </a:gs>
            <a:gs pos="100000">
              <a:schemeClr val="phClr">
                <a:shade val="85000"/>
              </a:schemeClr>
            </a:gs>
          </a:gsLst>
          <a:path path="circle">
            <a:fillToRect l="100000" t="100000" r="100000" b="100000"/>
          </a:path>
        </a:gradFill>
      </a:fillStyleLst>
      <a:lnStyleLst>
        <a:ln w="10000" cap="flat" cmpd="sng" algn="ctr">
          <a:solidFill>
            <a:schemeClr val="phClr"/>
          </a:solidFill>
          <a:prstDash val="solid"/>
        </a:ln>
        <a:ln w="19050" cap="flat" cmpd="sng" algn="ctr">
          <a:solidFill>
            <a:schemeClr val="phClr"/>
          </a:solidFill>
          <a:prstDash val="solid"/>
        </a:ln>
        <a:ln w="53975" cap="flat" cmpd="dbl" algn="ctr">
          <a:solidFill>
            <a:schemeClr val="phClr"/>
          </a:solidFill>
          <a:prstDash val="solid"/>
        </a:ln>
      </a:lnStyleLst>
      <a:effectStyleLst>
        <a:effectStyle>
          <a:effectLst/>
        </a:effectStyle>
        <a:effectStyle>
          <a:effectLst>
            <a:outerShdw blurRad="38100" dist="17779" dir="5400000" rotWithShape="0">
              <a:srgbClr val="000000">
                <a:alpha val="40000"/>
              </a:srgbClr>
            </a:outerShdw>
          </a:effectLst>
        </a:effectStyle>
        <a:effectStyle>
          <a:effectLst>
            <a:outerShdw blurRad="38100" dist="25400" dir="5400000" rotWithShape="0">
              <a:srgbClr val="000000">
                <a:alpha val="45000"/>
              </a:srgbClr>
            </a:outerShdw>
          </a:effectLst>
          <a:scene3d>
            <a:camera prst="orthographicFront">
              <a:rot lat="0" lon="0" rev="0"/>
            </a:camera>
            <a:lightRig rig="brightRoom" dir="t"/>
          </a:scene3d>
          <a:sp3d extrusionH="12700" contourW="25400" prstMaterial="flat">
            <a:bevelT w="63500" h="152400" prst="angle"/>
            <a:contourClr>
              <a:schemeClr val="phClr">
                <a:shade val="30000"/>
              </a:schemeClr>
            </a:contourClr>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AF3EB-6BB1-4020-9935-A5E3DB8A5578}">
  <sheetPr>
    <tabColor theme="9" tint="-0.249977111117893"/>
  </sheetPr>
  <dimension ref="B1:X64"/>
  <sheetViews>
    <sheetView showGridLines="0" showRowColHeaders="0" tabSelected="1" topLeftCell="A40" zoomScale="40" zoomScaleNormal="40" workbookViewId="0">
      <selection activeCell="O118" sqref="O118"/>
    </sheetView>
  </sheetViews>
  <sheetFormatPr baseColWidth="10" defaultRowHeight="15" x14ac:dyDescent="0.25"/>
  <cols>
    <col min="1" max="1" width="3.7109375" customWidth="1"/>
    <col min="21" max="21" width="11" customWidth="1"/>
    <col min="22" max="24" width="11.42578125" hidden="1" customWidth="1"/>
  </cols>
  <sheetData>
    <row r="1" spans="2:2" ht="31.5" x14ac:dyDescent="0.5">
      <c r="B1" s="183"/>
    </row>
    <row r="2" spans="2:2" ht="26.25" x14ac:dyDescent="0.4">
      <c r="B2" s="182"/>
    </row>
    <row r="64" spans="6:6" x14ac:dyDescent="0.25">
      <c r="F64" t="s">
        <v>1028</v>
      </c>
    </row>
  </sheetData>
  <sheetProtection algorithmName="SHA-512" hashValue="tO+Kcjim/N7fIvrnhASBDtzIQTvG/FfwOKhhhQf13n73m6e9c6I3H4IQvdZNFk9dDrCFbyrYjuCPDz+wsdlE6w==" saltValue="zT2a+yeuNtnitYConJ8h/Q=="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D9BD3-1647-4148-8704-37975A7F9576}">
  <sheetPr codeName="Hoja8">
    <tabColor rgb="FFFFD0BA"/>
  </sheetPr>
  <dimension ref="A1:BB78"/>
  <sheetViews>
    <sheetView zoomScale="98" zoomScaleNormal="98" workbookViewId="0">
      <pane xSplit="1" topLeftCell="B1" activePane="topRight" state="frozen"/>
      <selection pane="topRight" activeCell="A82" sqref="A82"/>
    </sheetView>
  </sheetViews>
  <sheetFormatPr baseColWidth="10" defaultColWidth="11.42578125" defaultRowHeight="15" x14ac:dyDescent="0.25"/>
  <cols>
    <col min="1" max="1" width="69" customWidth="1"/>
    <col min="2" max="24" width="6.7109375" customWidth="1"/>
    <col min="25" max="28" width="6.7109375" style="122" customWidth="1"/>
    <col min="29" max="59" width="6.7109375" customWidth="1"/>
  </cols>
  <sheetData>
    <row r="1" spans="1:28" ht="24" customHeight="1" x14ac:dyDescent="0.25">
      <c r="A1" s="1755" t="s">
        <v>762</v>
      </c>
      <c r="B1" s="1756"/>
      <c r="C1" s="1756"/>
      <c r="D1" s="1756"/>
      <c r="E1" s="1756"/>
      <c r="F1" s="1756"/>
      <c r="G1" s="1756"/>
      <c r="H1" s="1756"/>
      <c r="I1" s="1756"/>
      <c r="J1" s="1756"/>
      <c r="K1" s="1756"/>
      <c r="L1" s="1756"/>
      <c r="M1" s="1756"/>
      <c r="N1" s="1756"/>
      <c r="O1" s="1756"/>
      <c r="P1" s="1756"/>
      <c r="Q1" s="1756"/>
      <c r="R1" s="1756"/>
      <c r="S1" s="1756"/>
      <c r="T1" s="1757"/>
      <c r="U1" s="628"/>
      <c r="V1" s="628"/>
      <c r="W1" s="628"/>
      <c r="X1" s="628"/>
      <c r="Y1" s="627"/>
      <c r="Z1" s="627"/>
      <c r="AA1" s="1517"/>
      <c r="AB1" s="1517"/>
    </row>
    <row r="2" spans="1:28" ht="15.75" thickBot="1" x14ac:dyDescent="0.3">
      <c r="A2" s="1758"/>
      <c r="B2" s="1759"/>
      <c r="C2" s="1759"/>
      <c r="D2" s="1759"/>
      <c r="E2" s="1759"/>
      <c r="F2" s="1759"/>
      <c r="G2" s="1759"/>
      <c r="H2" s="1759"/>
      <c r="I2" s="1759"/>
      <c r="J2" s="1759"/>
      <c r="K2" s="1759"/>
      <c r="L2" s="1759"/>
      <c r="M2" s="1759"/>
      <c r="N2" s="1759"/>
      <c r="O2" s="1759"/>
      <c r="P2" s="1759"/>
      <c r="Q2" s="1759"/>
      <c r="R2" s="1759"/>
      <c r="S2" s="1759"/>
      <c r="T2" s="1760"/>
      <c r="U2" s="628"/>
      <c r="V2" s="628"/>
      <c r="W2" s="628"/>
      <c r="X2" s="628"/>
      <c r="Y2" s="627"/>
      <c r="Z2" s="627"/>
      <c r="AA2" s="1517"/>
      <c r="AB2" s="1517"/>
    </row>
    <row r="3" spans="1:28" x14ac:dyDescent="0.25">
      <c r="A3" s="42" t="s">
        <v>1030</v>
      </c>
    </row>
    <row r="4" spans="1:28" x14ac:dyDescent="0.25">
      <c r="A4" s="42" t="s">
        <v>988</v>
      </c>
    </row>
    <row r="5" spans="1:28" x14ac:dyDescent="0.25">
      <c r="A5" s="132" t="s">
        <v>712</v>
      </c>
    </row>
    <row r="7" spans="1:28" x14ac:dyDescent="0.25">
      <c r="A7" s="5" t="s">
        <v>1228</v>
      </c>
    </row>
    <row r="8" spans="1:28" x14ac:dyDescent="0.25">
      <c r="A8" s="5"/>
    </row>
    <row r="9" spans="1:28" ht="51" customHeight="1" x14ac:dyDescent="0.25">
      <c r="A9" s="5"/>
      <c r="B9" s="1794" t="s">
        <v>997</v>
      </c>
      <c r="C9" s="1795"/>
      <c r="D9" s="1795"/>
      <c r="E9" s="1795"/>
      <c r="F9" s="1795"/>
      <c r="G9" s="1795"/>
      <c r="H9" s="1795"/>
      <c r="I9" s="1796"/>
      <c r="J9" s="1"/>
      <c r="K9" s="1803" t="s">
        <v>508</v>
      </c>
      <c r="L9" s="1804"/>
      <c r="M9" s="1804"/>
      <c r="N9" s="1804"/>
      <c r="O9" s="1804"/>
      <c r="P9" s="1804"/>
      <c r="Q9" s="1804"/>
      <c r="R9" s="1805"/>
      <c r="S9" s="123"/>
      <c r="T9" s="1742" t="s">
        <v>853</v>
      </c>
      <c r="U9" s="1742"/>
      <c r="V9" s="1742"/>
      <c r="W9" s="1742"/>
      <c r="Y9"/>
      <c r="Z9"/>
      <c r="AA9"/>
      <c r="AB9"/>
    </row>
    <row r="10" spans="1:28" x14ac:dyDescent="0.25">
      <c r="A10" s="201" t="s">
        <v>29</v>
      </c>
      <c r="B10" s="1738">
        <v>2015</v>
      </c>
      <c r="C10" s="1738"/>
      <c r="D10" s="1738">
        <v>2019</v>
      </c>
      <c r="E10" s="1738"/>
      <c r="F10" s="1738">
        <v>2021</v>
      </c>
      <c r="G10" s="1738"/>
      <c r="H10" s="1738">
        <v>2023</v>
      </c>
      <c r="I10" s="1738"/>
      <c r="K10" s="1738">
        <v>2015</v>
      </c>
      <c r="L10" s="1738"/>
      <c r="M10" s="1738">
        <v>2019</v>
      </c>
      <c r="N10" s="1738"/>
      <c r="O10" s="1738">
        <v>2021</v>
      </c>
      <c r="P10" s="1738"/>
      <c r="Q10" s="1806">
        <v>2023</v>
      </c>
      <c r="R10" s="1806"/>
      <c r="S10" s="122"/>
      <c r="T10" s="1739">
        <v>2015</v>
      </c>
      <c r="U10" s="1739">
        <v>2019</v>
      </c>
      <c r="V10" s="1739">
        <v>2021</v>
      </c>
      <c r="W10" s="1739">
        <v>2023</v>
      </c>
      <c r="Y10"/>
      <c r="Z10"/>
      <c r="AA10"/>
      <c r="AB10"/>
    </row>
    <row r="11" spans="1:28" x14ac:dyDescent="0.25">
      <c r="A11" s="567" t="s">
        <v>30</v>
      </c>
      <c r="B11" s="478" t="s">
        <v>31</v>
      </c>
      <c r="C11" s="478" t="s">
        <v>32</v>
      </c>
      <c r="D11" s="478" t="s">
        <v>31</v>
      </c>
      <c r="E11" s="478" t="s">
        <v>32</v>
      </c>
      <c r="F11" s="478" t="s">
        <v>31</v>
      </c>
      <c r="G11" s="478" t="s">
        <v>32</v>
      </c>
      <c r="H11" s="478" t="s">
        <v>31</v>
      </c>
      <c r="I11" s="478" t="s">
        <v>32</v>
      </c>
      <c r="J11" s="18"/>
      <c r="K11" s="478" t="s">
        <v>31</v>
      </c>
      <c r="L11" s="478" t="s">
        <v>32</v>
      </c>
      <c r="M11" s="478" t="s">
        <v>31</v>
      </c>
      <c r="N11" s="478" t="s">
        <v>32</v>
      </c>
      <c r="O11" s="478" t="s">
        <v>31</v>
      </c>
      <c r="P11" s="478" t="s">
        <v>32</v>
      </c>
      <c r="Q11" s="629" t="s">
        <v>31</v>
      </c>
      <c r="R11" s="629" t="s">
        <v>32</v>
      </c>
      <c r="S11" s="122"/>
      <c r="T11" s="1739"/>
      <c r="U11" s="1739"/>
      <c r="V11" s="1739"/>
      <c r="W11" s="1739"/>
      <c r="Y11"/>
      <c r="Z11"/>
      <c r="AA11"/>
      <c r="AB11"/>
    </row>
    <row r="12" spans="1:28" x14ac:dyDescent="0.25">
      <c r="A12" s="568" t="s">
        <v>111</v>
      </c>
      <c r="B12" s="161">
        <v>366</v>
      </c>
      <c r="C12" s="306">
        <v>140</v>
      </c>
      <c r="D12" s="161">
        <v>424</v>
      </c>
      <c r="E12" s="306">
        <v>372</v>
      </c>
      <c r="F12" s="161">
        <v>409</v>
      </c>
      <c r="G12" s="306">
        <v>366</v>
      </c>
      <c r="H12" s="161">
        <v>410</v>
      </c>
      <c r="I12" s="306">
        <v>361</v>
      </c>
      <c r="K12" s="178">
        <f>B12/SUM($B$12:$B$13)*100</f>
        <v>55.538694992412751</v>
      </c>
      <c r="L12" s="174">
        <f>C12/SUM($C$12:$C$13)*100</f>
        <v>41.916167664670652</v>
      </c>
      <c r="M12" s="178">
        <f>D12/SUM($D$12:$D$13)*100</f>
        <v>82.170542635658919</v>
      </c>
      <c r="N12" s="174">
        <f>E12/SUM($E$12:$E$13)*100</f>
        <v>76.229508196721312</v>
      </c>
      <c r="O12" s="178">
        <f>F12/SUM($F$12:$F$13)*100</f>
        <v>78.95752895752895</v>
      </c>
      <c r="P12" s="174">
        <f>G12/SUM($G$12:$G$13)*100</f>
        <v>74.089068825910928</v>
      </c>
      <c r="Q12" s="178">
        <f>H12/SUM($H$12:$H$13)*100</f>
        <v>78.544061302681996</v>
      </c>
      <c r="R12" s="179">
        <f>I12/SUM($I$12:$I$13)*100</f>
        <v>73.523421588594701</v>
      </c>
      <c r="S12" s="122"/>
      <c r="T12" s="178">
        <f>L12-K12</f>
        <v>-13.622527327742098</v>
      </c>
      <c r="U12" s="178">
        <f>N12-M12</f>
        <v>-5.9410344389376064</v>
      </c>
      <c r="V12" s="178">
        <f>P12-O12</f>
        <v>-4.868460131618022</v>
      </c>
      <c r="W12" s="180">
        <f>R12-Q12</f>
        <v>-5.0206397140872951</v>
      </c>
      <c r="Y12"/>
      <c r="Z12"/>
      <c r="AA12"/>
      <c r="AB12"/>
    </row>
    <row r="13" spans="1:28" x14ac:dyDescent="0.25">
      <c r="A13" s="575" t="s">
        <v>112</v>
      </c>
      <c r="B13" s="617">
        <v>293</v>
      </c>
      <c r="C13" s="618">
        <v>194</v>
      </c>
      <c r="D13" s="617">
        <v>92</v>
      </c>
      <c r="E13" s="618">
        <v>116</v>
      </c>
      <c r="F13" s="617">
        <v>109</v>
      </c>
      <c r="G13" s="618">
        <v>128</v>
      </c>
      <c r="H13" s="617">
        <v>112</v>
      </c>
      <c r="I13" s="618">
        <v>130</v>
      </c>
      <c r="J13" s="31"/>
      <c r="K13" s="614">
        <f>B13/SUM($B$12:$B$13)*100</f>
        <v>44.461305007587256</v>
      </c>
      <c r="L13" s="615">
        <f>C13/SUM($C$12:$C$13)*100</f>
        <v>58.083832335329348</v>
      </c>
      <c r="M13" s="614">
        <f>D13/SUM($D$12:$D$13)*100</f>
        <v>17.829457364341085</v>
      </c>
      <c r="N13" s="615">
        <f>E13/SUM($E$12:$E$13)*100</f>
        <v>23.770491803278688</v>
      </c>
      <c r="O13" s="614">
        <f>F13/SUM($F$12:$F$13)*100</f>
        <v>21.042471042471043</v>
      </c>
      <c r="P13" s="615">
        <f>G13/SUM($G$12:$G$13)*100</f>
        <v>25.910931174089068</v>
      </c>
      <c r="Q13" s="614">
        <f>H13/SUM($H$12:$H$13)*100</f>
        <v>21.455938697318008</v>
      </c>
      <c r="R13" s="616">
        <f>I13/SUM($I$12:$I$13)*100</f>
        <v>26.476578411405292</v>
      </c>
      <c r="S13" s="122"/>
      <c r="T13" s="108">
        <f>L13-K13</f>
        <v>13.622527327742091</v>
      </c>
      <c r="U13" s="108">
        <f>N13-M13</f>
        <v>5.9410344389376029</v>
      </c>
      <c r="V13" s="108">
        <f>P13-O13</f>
        <v>4.8684601316180256</v>
      </c>
      <c r="W13" s="246">
        <f>R13-Q13</f>
        <v>5.0206397140872845</v>
      </c>
      <c r="Y13"/>
      <c r="Z13"/>
      <c r="AA13"/>
      <c r="AB13"/>
    </row>
    <row r="16" spans="1:28" x14ac:dyDescent="0.25">
      <c r="A16" s="5" t="s">
        <v>1229</v>
      </c>
    </row>
    <row r="17" spans="1:39" x14ac:dyDescent="0.25">
      <c r="A17" s="5"/>
    </row>
    <row r="18" spans="1:39" ht="37.5" customHeight="1" x14ac:dyDescent="0.25">
      <c r="A18" s="5"/>
      <c r="B18" s="1807" t="s">
        <v>997</v>
      </c>
      <c r="C18" s="1808"/>
      <c r="D18" s="1808"/>
      <c r="E18" s="1808"/>
      <c r="F18" s="1808"/>
      <c r="G18" s="1808"/>
      <c r="H18" s="1808"/>
      <c r="I18" s="1808"/>
      <c r="J18" s="1808"/>
      <c r="K18" s="1808"/>
      <c r="L18" s="1808"/>
      <c r="M18" s="1808"/>
      <c r="N18" s="1808"/>
      <c r="O18" s="1808"/>
      <c r="P18" s="1808"/>
      <c r="Q18" s="1808"/>
      <c r="R18" s="1808"/>
      <c r="S18" s="1809"/>
      <c r="U18" s="1803" t="s">
        <v>508</v>
      </c>
      <c r="V18" s="1804"/>
      <c r="W18" s="1804"/>
      <c r="X18" s="1804"/>
      <c r="Y18" s="1804"/>
      <c r="Z18" s="1804"/>
      <c r="AA18" s="1804"/>
      <c r="AB18" s="1804"/>
      <c r="AC18" s="1804"/>
      <c r="AD18" s="1804"/>
      <c r="AE18" s="1804"/>
      <c r="AF18" s="1805"/>
      <c r="AH18" s="1742" t="s">
        <v>853</v>
      </c>
      <c r="AI18" s="1762"/>
      <c r="AJ18" s="1762"/>
      <c r="AK18" s="1762"/>
      <c r="AL18" s="1762"/>
      <c r="AM18" s="1762"/>
    </row>
    <row r="19" spans="1:39" x14ac:dyDescent="0.25">
      <c r="A19" s="597" t="s">
        <v>29</v>
      </c>
      <c r="B19" s="1738">
        <v>2015</v>
      </c>
      <c r="C19" s="1738"/>
      <c r="D19" s="1738"/>
      <c r="E19" s="1738"/>
      <c r="F19" s="1738"/>
      <c r="G19" s="1738"/>
      <c r="H19" s="1738">
        <v>2019</v>
      </c>
      <c r="I19" s="1738"/>
      <c r="J19" s="1738"/>
      <c r="K19" s="1738"/>
      <c r="L19" s="1738"/>
      <c r="M19" s="1738"/>
      <c r="N19" s="1738">
        <v>2021</v>
      </c>
      <c r="O19" s="1738"/>
      <c r="P19" s="1738"/>
      <c r="Q19" s="1738"/>
      <c r="R19" s="1738"/>
      <c r="S19" s="1738"/>
      <c r="U19" s="1738">
        <v>2015</v>
      </c>
      <c r="V19" s="1738"/>
      <c r="W19" s="1738"/>
      <c r="X19" s="1738"/>
      <c r="Y19" s="1738">
        <v>2019</v>
      </c>
      <c r="Z19" s="1738"/>
      <c r="AA19" s="1738"/>
      <c r="AB19" s="1738"/>
      <c r="AC19" s="1738">
        <v>2021</v>
      </c>
      <c r="AD19" s="1738"/>
      <c r="AE19" s="1738"/>
      <c r="AF19" s="1738"/>
      <c r="AH19" s="1739">
        <v>2015</v>
      </c>
      <c r="AI19" s="1739"/>
      <c r="AJ19" s="1739">
        <v>2019</v>
      </c>
      <c r="AK19" s="1739"/>
      <c r="AL19" s="1739">
        <v>2021</v>
      </c>
      <c r="AM19" s="1739"/>
    </row>
    <row r="20" spans="1:39" x14ac:dyDescent="0.25">
      <c r="A20" s="561" t="s">
        <v>30</v>
      </c>
      <c r="B20" s="1736" t="s">
        <v>31</v>
      </c>
      <c r="C20" s="1736"/>
      <c r="D20" s="1736" t="s">
        <v>32</v>
      </c>
      <c r="E20" s="1736"/>
      <c r="F20" s="1736" t="s">
        <v>33</v>
      </c>
      <c r="G20" s="1736"/>
      <c r="H20" s="1736" t="s">
        <v>31</v>
      </c>
      <c r="I20" s="1736"/>
      <c r="J20" s="1736" t="s">
        <v>32</v>
      </c>
      <c r="K20" s="1736"/>
      <c r="L20" s="1736" t="s">
        <v>33</v>
      </c>
      <c r="M20" s="1736"/>
      <c r="N20" s="1741" t="s">
        <v>31</v>
      </c>
      <c r="O20" s="1741"/>
      <c r="P20" s="1741" t="s">
        <v>32</v>
      </c>
      <c r="Q20" s="1741"/>
      <c r="R20" s="1741" t="s">
        <v>33</v>
      </c>
      <c r="S20" s="1741"/>
      <c r="U20" s="1736" t="s">
        <v>31</v>
      </c>
      <c r="V20" s="1736"/>
      <c r="W20" s="1736" t="s">
        <v>32</v>
      </c>
      <c r="X20" s="1736"/>
      <c r="Y20" s="1736" t="s">
        <v>31</v>
      </c>
      <c r="Z20" s="1736"/>
      <c r="AA20" s="1736" t="s">
        <v>32</v>
      </c>
      <c r="AB20" s="1736"/>
      <c r="AC20" s="1736" t="s">
        <v>31</v>
      </c>
      <c r="AD20" s="1736"/>
      <c r="AE20" s="1736" t="s">
        <v>32</v>
      </c>
      <c r="AF20" s="1736"/>
      <c r="AH20" s="1739"/>
      <c r="AI20" s="1739"/>
      <c r="AJ20" s="1739"/>
      <c r="AK20" s="1739"/>
      <c r="AL20" s="1739"/>
      <c r="AM20" s="1739"/>
    </row>
    <row r="21" spans="1:39" ht="108.6" customHeight="1" x14ac:dyDescent="0.25">
      <c r="A21" s="587" t="s">
        <v>34</v>
      </c>
      <c r="B21" s="572" t="s">
        <v>111</v>
      </c>
      <c r="C21" s="635" t="s">
        <v>112</v>
      </c>
      <c r="D21" s="572" t="s">
        <v>111</v>
      </c>
      <c r="E21" s="572" t="s">
        <v>112</v>
      </c>
      <c r="F21" s="572" t="s">
        <v>111</v>
      </c>
      <c r="G21" s="572" t="s">
        <v>112</v>
      </c>
      <c r="H21" s="574" t="s">
        <v>111</v>
      </c>
      <c r="I21" s="572" t="s">
        <v>112</v>
      </c>
      <c r="J21" s="572" t="s">
        <v>111</v>
      </c>
      <c r="K21" s="572" t="s">
        <v>112</v>
      </c>
      <c r="L21" s="572" t="s">
        <v>111</v>
      </c>
      <c r="M21" s="572" t="s">
        <v>112</v>
      </c>
      <c r="N21" s="1434" t="s">
        <v>111</v>
      </c>
      <c r="O21" s="1435" t="s">
        <v>112</v>
      </c>
      <c r="P21" s="1435" t="s">
        <v>111</v>
      </c>
      <c r="Q21" s="1435" t="s">
        <v>112</v>
      </c>
      <c r="R21" s="1435" t="s">
        <v>111</v>
      </c>
      <c r="S21" s="1436" t="s">
        <v>112</v>
      </c>
      <c r="T21" s="18"/>
      <c r="U21" s="569" t="s">
        <v>111</v>
      </c>
      <c r="V21" s="570" t="s">
        <v>112</v>
      </c>
      <c r="W21" s="570" t="s">
        <v>111</v>
      </c>
      <c r="X21" s="570" t="s">
        <v>112</v>
      </c>
      <c r="Y21" s="569" t="s">
        <v>111</v>
      </c>
      <c r="Z21" s="570" t="s">
        <v>112</v>
      </c>
      <c r="AA21" s="570" t="s">
        <v>111</v>
      </c>
      <c r="AB21" s="570" t="s">
        <v>112</v>
      </c>
      <c r="AC21" s="569" t="s">
        <v>111</v>
      </c>
      <c r="AD21" s="570" t="s">
        <v>112</v>
      </c>
      <c r="AE21" s="570" t="s">
        <v>111</v>
      </c>
      <c r="AF21" s="571" t="s">
        <v>112</v>
      </c>
      <c r="AH21" s="569" t="s">
        <v>111</v>
      </c>
      <c r="AI21" s="570" t="s">
        <v>112</v>
      </c>
      <c r="AJ21" s="569" t="s">
        <v>111</v>
      </c>
      <c r="AK21" s="570" t="s">
        <v>112</v>
      </c>
      <c r="AL21" s="569" t="s">
        <v>111</v>
      </c>
      <c r="AM21" s="571" t="s">
        <v>112</v>
      </c>
    </row>
    <row r="22" spans="1:39" x14ac:dyDescent="0.25">
      <c r="A22" s="561" t="s">
        <v>35</v>
      </c>
      <c r="B22" s="480"/>
      <c r="C22" s="630"/>
      <c r="D22" s="481"/>
      <c r="E22" s="481"/>
      <c r="F22" s="481"/>
      <c r="G22" s="481"/>
      <c r="H22" s="480"/>
      <c r="I22" s="481"/>
      <c r="J22" s="481"/>
      <c r="K22" s="481"/>
      <c r="L22" s="481"/>
      <c r="M22" s="481"/>
      <c r="N22" s="488"/>
      <c r="O22" s="487"/>
      <c r="P22" s="487"/>
      <c r="Q22" s="487"/>
      <c r="R22" s="487"/>
      <c r="S22" s="489"/>
      <c r="U22" s="480"/>
      <c r="V22" s="481"/>
      <c r="W22" s="481"/>
      <c r="X22" s="481"/>
      <c r="Y22" s="480"/>
      <c r="Z22" s="481"/>
      <c r="AA22" s="481"/>
      <c r="AB22" s="481"/>
      <c r="AC22" s="480"/>
      <c r="AD22" s="481"/>
      <c r="AE22" s="481"/>
      <c r="AF22" s="482"/>
      <c r="AH22" s="480"/>
      <c r="AI22" s="482"/>
      <c r="AJ22" s="481"/>
      <c r="AK22" s="481"/>
      <c r="AL22" s="481"/>
      <c r="AM22" s="482"/>
    </row>
    <row r="23" spans="1:39" x14ac:dyDescent="0.25">
      <c r="A23" s="266" t="s">
        <v>36</v>
      </c>
      <c r="B23" s="228">
        <v>1</v>
      </c>
      <c r="C23" s="622">
        <v>1</v>
      </c>
      <c r="D23" s="229">
        <v>1</v>
      </c>
      <c r="E23" s="622">
        <v>4</v>
      </c>
      <c r="F23" s="229">
        <f t="shared" ref="F23:G27" si="0">SUM(B23+D23)</f>
        <v>2</v>
      </c>
      <c r="G23" s="622">
        <f t="shared" si="0"/>
        <v>5</v>
      </c>
      <c r="H23" s="228">
        <v>12</v>
      </c>
      <c r="I23" s="622">
        <v>0</v>
      </c>
      <c r="J23" s="229">
        <v>2</v>
      </c>
      <c r="K23" s="622">
        <v>1</v>
      </c>
      <c r="L23" s="229">
        <f t="shared" ref="L23:M27" si="1">SUM(H23+J23)</f>
        <v>14</v>
      </c>
      <c r="M23" s="622">
        <f t="shared" si="1"/>
        <v>1</v>
      </c>
      <c r="N23" s="228">
        <v>1</v>
      </c>
      <c r="O23" s="622">
        <v>0</v>
      </c>
      <c r="P23" s="229">
        <v>3</v>
      </c>
      <c r="Q23" s="622">
        <v>1</v>
      </c>
      <c r="R23" s="229">
        <f>N23+P23</f>
        <v>4</v>
      </c>
      <c r="S23" s="623">
        <f>O23+Q23</f>
        <v>1</v>
      </c>
      <c r="U23" s="619">
        <f t="shared" ref="U23:V27" si="2">B23/SUM($B23:$C23)*100</f>
        <v>50</v>
      </c>
      <c r="V23" s="358">
        <f t="shared" si="2"/>
        <v>50</v>
      </c>
      <c r="W23" s="358">
        <f t="shared" ref="W23:X27" si="3">D23/SUM($D23:$E23)*100</f>
        <v>20</v>
      </c>
      <c r="X23" s="358">
        <f t="shared" si="3"/>
        <v>80</v>
      </c>
      <c r="Y23" s="178">
        <f t="shared" ref="Y23:Z27" si="4">H23/SUM($H23:$I23)*100</f>
        <v>100</v>
      </c>
      <c r="Z23" s="358">
        <f t="shared" si="4"/>
        <v>0</v>
      </c>
      <c r="AA23" s="358">
        <f t="shared" ref="AA23:AB27" si="5">J23/SUM($J23:$K23)*100</f>
        <v>66.666666666666657</v>
      </c>
      <c r="AB23" s="358">
        <f t="shared" si="5"/>
        <v>33.333333333333329</v>
      </c>
      <c r="AC23" s="619">
        <f t="shared" ref="AC23:AD27" si="6">N23/SUM($N23:$O23)*100</f>
        <v>100</v>
      </c>
      <c r="AD23" s="358">
        <f t="shared" si="6"/>
        <v>0</v>
      </c>
      <c r="AE23" s="358">
        <f t="shared" ref="AE23:AF27" si="7">P23/SUM($P23:$Q23)*100</f>
        <v>75</v>
      </c>
      <c r="AF23" s="620">
        <f t="shared" si="7"/>
        <v>25</v>
      </c>
      <c r="AH23" s="619">
        <f>W23-U23</f>
        <v>-30</v>
      </c>
      <c r="AI23" s="620">
        <f t="shared" ref="AI23:AI34" si="8">X23-V23</f>
        <v>30</v>
      </c>
      <c r="AJ23" s="358">
        <f t="shared" ref="AJ23:AJ34" si="9">AA23-Y23</f>
        <v>-33.333333333333343</v>
      </c>
      <c r="AK23" s="620">
        <f t="shared" ref="AK23:AK34" si="10">AB23-Z23</f>
        <v>33.333333333333329</v>
      </c>
      <c r="AL23" s="358">
        <f t="shared" ref="AL23:AM27" si="11">AE23-AC23</f>
        <v>-25</v>
      </c>
      <c r="AM23" s="620">
        <f t="shared" si="11"/>
        <v>25</v>
      </c>
    </row>
    <row r="24" spans="1:39" x14ac:dyDescent="0.25">
      <c r="A24" s="267" t="s">
        <v>38</v>
      </c>
      <c r="B24" s="93">
        <v>64</v>
      </c>
      <c r="C24" s="29">
        <v>27</v>
      </c>
      <c r="D24" s="80">
        <v>60</v>
      </c>
      <c r="E24" s="29">
        <v>43</v>
      </c>
      <c r="F24" s="80">
        <f t="shared" si="0"/>
        <v>124</v>
      </c>
      <c r="G24" s="29">
        <f t="shared" si="0"/>
        <v>70</v>
      </c>
      <c r="H24" s="93">
        <v>56</v>
      </c>
      <c r="I24" s="29">
        <v>18</v>
      </c>
      <c r="J24" s="80">
        <v>70</v>
      </c>
      <c r="K24" s="29">
        <v>21</v>
      </c>
      <c r="L24" s="80">
        <f t="shared" si="1"/>
        <v>126</v>
      </c>
      <c r="M24" s="29">
        <f t="shared" si="1"/>
        <v>39</v>
      </c>
      <c r="N24" s="93">
        <v>76</v>
      </c>
      <c r="O24" s="29">
        <v>13</v>
      </c>
      <c r="P24" s="80">
        <v>72</v>
      </c>
      <c r="Q24" s="29">
        <v>16</v>
      </c>
      <c r="R24" s="80">
        <f>N24+P24</f>
        <v>148</v>
      </c>
      <c r="S24" s="32">
        <f t="shared" ref="S24:S27" si="12">O24+Q24</f>
        <v>29</v>
      </c>
      <c r="U24" s="59">
        <f t="shared" si="2"/>
        <v>70.329670329670336</v>
      </c>
      <c r="V24" s="70">
        <f t="shared" si="2"/>
        <v>29.670329670329672</v>
      </c>
      <c r="W24" s="57">
        <f t="shared" si="3"/>
        <v>58.252427184466015</v>
      </c>
      <c r="X24" s="70">
        <f t="shared" si="3"/>
        <v>41.747572815533978</v>
      </c>
      <c r="Y24" s="59">
        <f t="shared" si="4"/>
        <v>75.675675675675677</v>
      </c>
      <c r="Z24" s="70">
        <f t="shared" si="4"/>
        <v>24.324324324324326</v>
      </c>
      <c r="AA24" s="57">
        <f t="shared" si="5"/>
        <v>76.923076923076934</v>
      </c>
      <c r="AB24" s="70">
        <f t="shared" si="5"/>
        <v>23.076923076923077</v>
      </c>
      <c r="AC24" s="59">
        <f t="shared" si="6"/>
        <v>85.393258426966284</v>
      </c>
      <c r="AD24" s="70">
        <f t="shared" si="6"/>
        <v>14.606741573033707</v>
      </c>
      <c r="AE24" s="57">
        <f t="shared" si="7"/>
        <v>81.818181818181827</v>
      </c>
      <c r="AF24" s="621">
        <f t="shared" si="7"/>
        <v>18.181818181818183</v>
      </c>
      <c r="AH24" s="59">
        <f t="shared" ref="AH24:AH34" si="13">W24-U24</f>
        <v>-12.077243145204321</v>
      </c>
      <c r="AI24" s="60">
        <f t="shared" si="8"/>
        <v>12.077243145204307</v>
      </c>
      <c r="AJ24" s="57">
        <f t="shared" si="9"/>
        <v>1.2474012474012568</v>
      </c>
      <c r="AK24" s="60">
        <f t="shared" si="10"/>
        <v>-1.2474012474012497</v>
      </c>
      <c r="AL24" s="57">
        <f t="shared" si="11"/>
        <v>-3.5750766087844568</v>
      </c>
      <c r="AM24" s="60">
        <f t="shared" si="11"/>
        <v>3.5750766087844763</v>
      </c>
    </row>
    <row r="25" spans="1:39" x14ac:dyDescent="0.25">
      <c r="A25" s="267" t="s">
        <v>39</v>
      </c>
      <c r="B25" s="93">
        <v>97</v>
      </c>
      <c r="C25" s="29">
        <v>34</v>
      </c>
      <c r="D25" s="80">
        <v>82</v>
      </c>
      <c r="E25" s="29">
        <v>52</v>
      </c>
      <c r="F25" s="80">
        <f t="shared" si="0"/>
        <v>179</v>
      </c>
      <c r="G25" s="29">
        <f t="shared" si="0"/>
        <v>86</v>
      </c>
      <c r="H25" s="93">
        <v>107</v>
      </c>
      <c r="I25" s="29">
        <v>23</v>
      </c>
      <c r="J25" s="80">
        <v>113</v>
      </c>
      <c r="K25" s="29">
        <v>25</v>
      </c>
      <c r="L25" s="80">
        <f t="shared" si="1"/>
        <v>220</v>
      </c>
      <c r="M25" s="29">
        <f t="shared" si="1"/>
        <v>48</v>
      </c>
      <c r="N25" s="93">
        <v>108</v>
      </c>
      <c r="O25" s="29">
        <v>19</v>
      </c>
      <c r="P25" s="80">
        <v>99</v>
      </c>
      <c r="Q25" s="29">
        <v>27</v>
      </c>
      <c r="R25" s="80">
        <f t="shared" ref="R25:R27" si="14">N25+P25</f>
        <v>207</v>
      </c>
      <c r="S25" s="32">
        <f t="shared" si="12"/>
        <v>46</v>
      </c>
      <c r="U25" s="59">
        <f t="shared" si="2"/>
        <v>74.045801526717554</v>
      </c>
      <c r="V25" s="70">
        <f t="shared" si="2"/>
        <v>25.954198473282442</v>
      </c>
      <c r="W25" s="57">
        <f t="shared" si="3"/>
        <v>61.194029850746269</v>
      </c>
      <c r="X25" s="70">
        <f t="shared" si="3"/>
        <v>38.805970149253731</v>
      </c>
      <c r="Y25" s="59">
        <f t="shared" si="4"/>
        <v>82.307692307692307</v>
      </c>
      <c r="Z25" s="70">
        <f t="shared" si="4"/>
        <v>17.692307692307693</v>
      </c>
      <c r="AA25" s="57">
        <f t="shared" si="5"/>
        <v>81.884057971014485</v>
      </c>
      <c r="AB25" s="70">
        <f t="shared" si="5"/>
        <v>18.115942028985508</v>
      </c>
      <c r="AC25" s="59">
        <f t="shared" si="6"/>
        <v>85.039370078740163</v>
      </c>
      <c r="AD25" s="70">
        <f t="shared" si="6"/>
        <v>14.960629921259844</v>
      </c>
      <c r="AE25" s="57">
        <f t="shared" si="7"/>
        <v>78.571428571428569</v>
      </c>
      <c r="AF25" s="621">
        <f t="shared" si="7"/>
        <v>21.428571428571427</v>
      </c>
      <c r="AH25" s="59">
        <f t="shared" si="13"/>
        <v>-12.851771675971285</v>
      </c>
      <c r="AI25" s="60">
        <f t="shared" si="8"/>
        <v>12.851771675971289</v>
      </c>
      <c r="AJ25" s="57">
        <f t="shared" si="9"/>
        <v>-0.42363433667782147</v>
      </c>
      <c r="AK25" s="60">
        <f t="shared" si="10"/>
        <v>0.42363433667781436</v>
      </c>
      <c r="AL25" s="57">
        <f t="shared" si="11"/>
        <v>-6.4679415073115933</v>
      </c>
      <c r="AM25" s="60">
        <f t="shared" si="11"/>
        <v>6.4679415073115827</v>
      </c>
    </row>
    <row r="26" spans="1:39" x14ac:dyDescent="0.25">
      <c r="A26" s="267" t="s">
        <v>40</v>
      </c>
      <c r="B26" s="93">
        <v>126</v>
      </c>
      <c r="C26" s="29">
        <v>38</v>
      </c>
      <c r="D26" s="80">
        <v>98</v>
      </c>
      <c r="E26" s="29">
        <v>58</v>
      </c>
      <c r="F26" s="80">
        <f t="shared" si="0"/>
        <v>224</v>
      </c>
      <c r="G26" s="29">
        <f t="shared" si="0"/>
        <v>96</v>
      </c>
      <c r="H26" s="93">
        <v>135</v>
      </c>
      <c r="I26" s="29">
        <v>25</v>
      </c>
      <c r="J26" s="80">
        <v>119</v>
      </c>
      <c r="K26" s="29">
        <v>32</v>
      </c>
      <c r="L26" s="80">
        <f t="shared" si="1"/>
        <v>254</v>
      </c>
      <c r="M26" s="29">
        <f t="shared" si="1"/>
        <v>57</v>
      </c>
      <c r="N26" s="93">
        <v>140</v>
      </c>
      <c r="O26" s="29">
        <v>31</v>
      </c>
      <c r="P26" s="80">
        <v>134</v>
      </c>
      <c r="Q26" s="29">
        <v>42</v>
      </c>
      <c r="R26" s="80">
        <f t="shared" si="14"/>
        <v>274</v>
      </c>
      <c r="S26" s="32">
        <f t="shared" si="12"/>
        <v>73</v>
      </c>
      <c r="U26" s="59">
        <f t="shared" si="2"/>
        <v>76.829268292682926</v>
      </c>
      <c r="V26" s="70">
        <f t="shared" si="2"/>
        <v>23.170731707317074</v>
      </c>
      <c r="W26" s="57">
        <f t="shared" si="3"/>
        <v>62.820512820512818</v>
      </c>
      <c r="X26" s="70">
        <f t="shared" si="3"/>
        <v>37.179487179487182</v>
      </c>
      <c r="Y26" s="59">
        <f t="shared" si="4"/>
        <v>84.375</v>
      </c>
      <c r="Z26" s="70">
        <f t="shared" si="4"/>
        <v>15.625</v>
      </c>
      <c r="AA26" s="57">
        <f t="shared" si="5"/>
        <v>78.807947019867555</v>
      </c>
      <c r="AB26" s="70">
        <f t="shared" si="5"/>
        <v>21.192052980132452</v>
      </c>
      <c r="AC26" s="59">
        <f t="shared" si="6"/>
        <v>81.871345029239762</v>
      </c>
      <c r="AD26" s="70">
        <f t="shared" si="6"/>
        <v>18.128654970760234</v>
      </c>
      <c r="AE26" s="57">
        <f t="shared" si="7"/>
        <v>76.13636363636364</v>
      </c>
      <c r="AF26" s="621">
        <f t="shared" si="7"/>
        <v>23.863636363636363</v>
      </c>
      <c r="AH26" s="59">
        <f>W26-U26</f>
        <v>-14.008755472170108</v>
      </c>
      <c r="AI26" s="60">
        <f t="shared" si="8"/>
        <v>14.008755472170108</v>
      </c>
      <c r="AJ26" s="57">
        <f t="shared" si="9"/>
        <v>-5.5670529801324449</v>
      </c>
      <c r="AK26" s="60">
        <f t="shared" si="10"/>
        <v>5.567052980132452</v>
      </c>
      <c r="AL26" s="57">
        <f t="shared" si="11"/>
        <v>-5.7349813928761222</v>
      </c>
      <c r="AM26" s="60">
        <f t="shared" si="11"/>
        <v>5.7349813928761293</v>
      </c>
    </row>
    <row r="27" spans="1:39" x14ac:dyDescent="0.25">
      <c r="A27" s="575" t="s">
        <v>41</v>
      </c>
      <c r="B27" s="93">
        <v>78</v>
      </c>
      <c r="C27" s="29">
        <v>40</v>
      </c>
      <c r="D27" s="80">
        <v>52</v>
      </c>
      <c r="E27" s="29">
        <v>37</v>
      </c>
      <c r="F27" s="80">
        <f t="shared" si="0"/>
        <v>130</v>
      </c>
      <c r="G27" s="29">
        <f t="shared" si="0"/>
        <v>77</v>
      </c>
      <c r="H27" s="93">
        <v>114</v>
      </c>
      <c r="I27" s="29">
        <v>26</v>
      </c>
      <c r="J27" s="80">
        <v>68</v>
      </c>
      <c r="K27" s="29">
        <v>37</v>
      </c>
      <c r="L27" s="80">
        <f t="shared" si="1"/>
        <v>182</v>
      </c>
      <c r="M27" s="29">
        <f t="shared" si="1"/>
        <v>63</v>
      </c>
      <c r="N27" s="93">
        <v>84</v>
      </c>
      <c r="O27" s="29">
        <v>47</v>
      </c>
      <c r="P27" s="80">
        <v>59</v>
      </c>
      <c r="Q27" s="29">
        <v>41</v>
      </c>
      <c r="R27" s="80">
        <f t="shared" si="14"/>
        <v>143</v>
      </c>
      <c r="S27" s="32">
        <f t="shared" si="12"/>
        <v>88</v>
      </c>
      <c r="U27" s="59">
        <f t="shared" si="2"/>
        <v>66.101694915254242</v>
      </c>
      <c r="V27" s="70">
        <f t="shared" si="2"/>
        <v>33.898305084745758</v>
      </c>
      <c r="W27" s="57">
        <f t="shared" si="3"/>
        <v>58.426966292134829</v>
      </c>
      <c r="X27" s="70">
        <f t="shared" si="3"/>
        <v>41.573033707865171</v>
      </c>
      <c r="Y27" s="59">
        <f t="shared" si="4"/>
        <v>81.428571428571431</v>
      </c>
      <c r="Z27" s="70">
        <f t="shared" si="4"/>
        <v>18.571428571428573</v>
      </c>
      <c r="AA27" s="57">
        <f t="shared" si="5"/>
        <v>64.761904761904759</v>
      </c>
      <c r="AB27" s="70">
        <f t="shared" si="5"/>
        <v>35.238095238095241</v>
      </c>
      <c r="AC27" s="59">
        <f t="shared" si="6"/>
        <v>64.122137404580144</v>
      </c>
      <c r="AD27" s="70">
        <f t="shared" si="6"/>
        <v>35.877862595419849</v>
      </c>
      <c r="AE27" s="57">
        <f t="shared" si="7"/>
        <v>59</v>
      </c>
      <c r="AF27" s="621">
        <f t="shared" si="7"/>
        <v>41</v>
      </c>
      <c r="AH27" s="59">
        <f t="shared" si="13"/>
        <v>-7.6747286231194138</v>
      </c>
      <c r="AI27" s="60">
        <f t="shared" si="8"/>
        <v>7.6747286231194138</v>
      </c>
      <c r="AJ27" s="57">
        <f t="shared" si="9"/>
        <v>-16.666666666666671</v>
      </c>
      <c r="AK27" s="60">
        <f t="shared" si="10"/>
        <v>16.666666666666668</v>
      </c>
      <c r="AL27" s="57">
        <f t="shared" si="11"/>
        <v>-5.122137404580144</v>
      </c>
      <c r="AM27" s="60">
        <f t="shared" si="11"/>
        <v>5.1221374045801511</v>
      </c>
    </row>
    <row r="28" spans="1:39" x14ac:dyDescent="0.25">
      <c r="A28" s="561" t="s">
        <v>42</v>
      </c>
      <c r="B28" s="492"/>
      <c r="C28" s="631"/>
      <c r="D28" s="491"/>
      <c r="E28" s="631"/>
      <c r="F28" s="491"/>
      <c r="G28" s="631"/>
      <c r="H28" s="492"/>
      <c r="I28" s="631"/>
      <c r="J28" s="491"/>
      <c r="K28" s="631"/>
      <c r="L28" s="491"/>
      <c r="M28" s="631"/>
      <c r="N28" s="492"/>
      <c r="O28" s="631"/>
      <c r="P28" s="491"/>
      <c r="Q28" s="631"/>
      <c r="R28" s="491"/>
      <c r="S28" s="632"/>
      <c r="U28" s="480"/>
      <c r="V28" s="630"/>
      <c r="W28" s="481"/>
      <c r="X28" s="630"/>
      <c r="Y28" s="609"/>
      <c r="Z28" s="633"/>
      <c r="AA28" s="610"/>
      <c r="AB28" s="633"/>
      <c r="AC28" s="609"/>
      <c r="AD28" s="633"/>
      <c r="AE28" s="610"/>
      <c r="AF28" s="634"/>
      <c r="AH28" s="609"/>
      <c r="AI28" s="611"/>
      <c r="AJ28" s="610"/>
      <c r="AK28" s="611"/>
      <c r="AL28" s="610"/>
      <c r="AM28" s="611"/>
    </row>
    <row r="29" spans="1:39" x14ac:dyDescent="0.25">
      <c r="A29" s="266" t="s">
        <v>43</v>
      </c>
      <c r="B29" s="93">
        <v>10</v>
      </c>
      <c r="C29" s="29">
        <v>8</v>
      </c>
      <c r="D29" s="80">
        <v>9</v>
      </c>
      <c r="E29" s="29">
        <v>8</v>
      </c>
      <c r="F29" s="80">
        <f>B29+D29</f>
        <v>19</v>
      </c>
      <c r="G29" s="29">
        <f>C29+E29</f>
        <v>16</v>
      </c>
      <c r="H29" s="93">
        <v>13</v>
      </c>
      <c r="I29" s="29">
        <v>3</v>
      </c>
      <c r="J29" s="80">
        <v>16</v>
      </c>
      <c r="K29" s="29">
        <v>3</v>
      </c>
      <c r="L29" s="80">
        <f>H29+J29</f>
        <v>29</v>
      </c>
      <c r="M29" s="29">
        <f>I29+K29</f>
        <v>6</v>
      </c>
      <c r="N29" s="93">
        <v>7</v>
      </c>
      <c r="O29" s="29">
        <v>1</v>
      </c>
      <c r="P29" s="80">
        <v>9</v>
      </c>
      <c r="Q29" s="29">
        <v>4</v>
      </c>
      <c r="R29" s="80">
        <f>N29+P29</f>
        <v>16</v>
      </c>
      <c r="S29" s="32">
        <f>O29+Q29</f>
        <v>5</v>
      </c>
      <c r="U29" s="59">
        <f>B29/SUM($B29:$C29)*100</f>
        <v>55.555555555555557</v>
      </c>
      <c r="V29" s="70">
        <f>C29/SUM($B29:$C29)*100</f>
        <v>44.444444444444443</v>
      </c>
      <c r="W29" s="57">
        <f>D29/SUM($D29:$E29)*100</f>
        <v>52.941176470588239</v>
      </c>
      <c r="X29" s="70">
        <f>E29/SUM($D29:$E29)*100</f>
        <v>47.058823529411761</v>
      </c>
      <c r="Y29" s="59">
        <f>H29/SUM($H29:$I29)*100</f>
        <v>81.25</v>
      </c>
      <c r="Z29" s="194">
        <f>I29/SUM($H29:$I29)*100</f>
        <v>18.75</v>
      </c>
      <c r="AA29" s="57">
        <f>J29/SUM($J29:$K29)*100</f>
        <v>84.210526315789465</v>
      </c>
      <c r="AB29" s="194">
        <f>K29/SUM($J29:$K29)*100</f>
        <v>15.789473684210526</v>
      </c>
      <c r="AC29" s="59">
        <f>N29/SUM($N29:$O29)*100</f>
        <v>87.5</v>
      </c>
      <c r="AD29" s="194">
        <f>O29/SUM($N29:$O29)*100</f>
        <v>12.5</v>
      </c>
      <c r="AE29" s="57">
        <f>P29/SUM($P29:$Q29)*100</f>
        <v>69.230769230769226</v>
      </c>
      <c r="AF29" s="359">
        <f>Q29/SUM($P29:$Q29)*100</f>
        <v>30.76923076923077</v>
      </c>
      <c r="AH29" s="59">
        <f t="shared" si="13"/>
        <v>-2.6143790849673181</v>
      </c>
      <c r="AI29" s="60">
        <f t="shared" si="8"/>
        <v>2.6143790849673181</v>
      </c>
      <c r="AJ29" s="57">
        <f t="shared" si="9"/>
        <v>2.9605263157894655</v>
      </c>
      <c r="AK29" s="359">
        <f t="shared" si="10"/>
        <v>-2.9605263157894743</v>
      </c>
      <c r="AL29" s="57">
        <f>AE29-AC29</f>
        <v>-18.269230769230774</v>
      </c>
      <c r="AM29" s="359">
        <f>AF29-AD29</f>
        <v>18.26923076923077</v>
      </c>
    </row>
    <row r="30" spans="1:39" x14ac:dyDescent="0.25">
      <c r="A30" s="575" t="s">
        <v>44</v>
      </c>
      <c r="B30" s="93">
        <v>357</v>
      </c>
      <c r="C30" s="29">
        <v>132</v>
      </c>
      <c r="D30" s="80">
        <v>284</v>
      </c>
      <c r="E30" s="29">
        <v>187</v>
      </c>
      <c r="F30" s="80">
        <f>B30+D30</f>
        <v>641</v>
      </c>
      <c r="G30" s="29">
        <f>C30+E30</f>
        <v>319</v>
      </c>
      <c r="H30" s="93">
        <v>411</v>
      </c>
      <c r="I30" s="29">
        <v>89</v>
      </c>
      <c r="J30" s="80">
        <v>356</v>
      </c>
      <c r="K30" s="29">
        <v>113</v>
      </c>
      <c r="L30" s="80">
        <f>H30+J30</f>
        <v>767</v>
      </c>
      <c r="M30" s="29">
        <f>I30+K30</f>
        <v>202</v>
      </c>
      <c r="N30" s="93">
        <v>402</v>
      </c>
      <c r="O30" s="29">
        <v>108</v>
      </c>
      <c r="P30" s="80">
        <v>357</v>
      </c>
      <c r="Q30" s="29">
        <v>123</v>
      </c>
      <c r="R30" s="80">
        <f>N30+P30</f>
        <v>759</v>
      </c>
      <c r="S30" s="32">
        <f>O30+Q30</f>
        <v>231</v>
      </c>
      <c r="U30" s="59">
        <f>B30/SUM($B30:$C30)*100</f>
        <v>73.00613496932516</v>
      </c>
      <c r="V30" s="70">
        <f>C30/SUM($B30:$C30)*100</f>
        <v>26.993865030674847</v>
      </c>
      <c r="W30" s="57">
        <f>D30/SUM($D30:$E30)*100</f>
        <v>60.297239915074307</v>
      </c>
      <c r="X30" s="70">
        <f>E30/SUM($D30:$E30)*100</f>
        <v>39.702760084925693</v>
      </c>
      <c r="Y30" s="59">
        <f>H30/SUM($H30:$I30)*100</f>
        <v>82.199999999999989</v>
      </c>
      <c r="Z30" s="70">
        <f>I30/SUM($H30:$I30)*100</f>
        <v>17.8</v>
      </c>
      <c r="AA30" s="57">
        <f>J30/SUM($J30:$K30)*100</f>
        <v>75.906183368869932</v>
      </c>
      <c r="AB30" s="70">
        <f>K30/SUM($J30:$K30)*100</f>
        <v>24.093816631130064</v>
      </c>
      <c r="AC30" s="59">
        <f>N30/SUM($N30:$O30)*100</f>
        <v>78.82352941176471</v>
      </c>
      <c r="AD30" s="70">
        <f>O30/SUM($N30:$O30)*100</f>
        <v>21.176470588235293</v>
      </c>
      <c r="AE30" s="57">
        <f>P30/SUM($P30:$Q30)*100</f>
        <v>74.375</v>
      </c>
      <c r="AF30" s="621">
        <f>Q30/SUM($P30:$Q30)*100</f>
        <v>25.624999999999996</v>
      </c>
      <c r="AH30" s="59">
        <f t="shared" si="13"/>
        <v>-12.708895054250853</v>
      </c>
      <c r="AI30" s="60">
        <f t="shared" si="8"/>
        <v>12.708895054250846</v>
      </c>
      <c r="AJ30" s="57">
        <f t="shared" si="9"/>
        <v>-6.2938166311300563</v>
      </c>
      <c r="AK30" s="60">
        <f t="shared" si="10"/>
        <v>6.2938166311300634</v>
      </c>
      <c r="AL30" s="57">
        <f>AE30-AC30</f>
        <v>-4.4485294117647101</v>
      </c>
      <c r="AM30" s="60">
        <f>AF30-AD30</f>
        <v>4.448529411764703</v>
      </c>
    </row>
    <row r="31" spans="1:39" x14ac:dyDescent="0.25">
      <c r="A31" s="561" t="s">
        <v>563</v>
      </c>
      <c r="B31" s="492"/>
      <c r="C31" s="631"/>
      <c r="D31" s="491"/>
      <c r="E31" s="631"/>
      <c r="F31" s="491"/>
      <c r="G31" s="631"/>
      <c r="H31" s="492"/>
      <c r="I31" s="631"/>
      <c r="J31" s="491"/>
      <c r="K31" s="631"/>
      <c r="L31" s="491"/>
      <c r="M31" s="631"/>
      <c r="N31" s="492"/>
      <c r="O31" s="631"/>
      <c r="P31" s="491"/>
      <c r="Q31" s="631"/>
      <c r="R31" s="491"/>
      <c r="S31" s="632"/>
      <c r="U31" s="480"/>
      <c r="V31" s="630"/>
      <c r="W31" s="481"/>
      <c r="X31" s="630"/>
      <c r="Y31" s="609"/>
      <c r="Z31" s="633"/>
      <c r="AA31" s="610"/>
      <c r="AB31" s="633"/>
      <c r="AC31" s="609"/>
      <c r="AD31" s="633"/>
      <c r="AE31" s="610"/>
      <c r="AF31" s="634"/>
      <c r="AH31" s="609"/>
      <c r="AI31" s="611"/>
      <c r="AJ31" s="610"/>
      <c r="AK31" s="611"/>
      <c r="AL31" s="610"/>
      <c r="AM31" s="611"/>
    </row>
    <row r="32" spans="1:39" x14ac:dyDescent="0.25">
      <c r="A32" s="266" t="s">
        <v>51</v>
      </c>
      <c r="B32" s="93">
        <v>153</v>
      </c>
      <c r="C32" s="29">
        <v>56</v>
      </c>
      <c r="D32" s="80">
        <v>89</v>
      </c>
      <c r="E32" s="29">
        <v>78</v>
      </c>
      <c r="F32" s="80">
        <f t="shared" ref="F32:G34" si="15">B32+D32</f>
        <v>242</v>
      </c>
      <c r="G32" s="29">
        <f t="shared" si="15"/>
        <v>134</v>
      </c>
      <c r="H32" s="93">
        <v>178</v>
      </c>
      <c r="I32" s="29">
        <v>36</v>
      </c>
      <c r="J32" s="80">
        <v>131</v>
      </c>
      <c r="K32" s="29">
        <v>54</v>
      </c>
      <c r="L32" s="80">
        <f t="shared" ref="L32:M34" si="16">H32+J32</f>
        <v>309</v>
      </c>
      <c r="M32" s="29">
        <f t="shared" si="16"/>
        <v>90</v>
      </c>
      <c r="N32" s="93">
        <v>183</v>
      </c>
      <c r="O32" s="29">
        <v>52</v>
      </c>
      <c r="P32" s="80">
        <v>150</v>
      </c>
      <c r="Q32" s="29">
        <v>61</v>
      </c>
      <c r="R32" s="80">
        <f t="shared" ref="R32:S34" si="17">N32+P32</f>
        <v>333</v>
      </c>
      <c r="S32" s="32">
        <f t="shared" si="17"/>
        <v>113</v>
      </c>
      <c r="U32" s="59">
        <f t="shared" ref="U32:V34" si="18">B32/SUM($B32:$C32)*100</f>
        <v>73.205741626794264</v>
      </c>
      <c r="V32" s="70">
        <f t="shared" si="18"/>
        <v>26.794258373205743</v>
      </c>
      <c r="W32" s="57">
        <f t="shared" ref="W32:X34" si="19">D32/SUM($D32:$E32)*100</f>
        <v>53.293413173652695</v>
      </c>
      <c r="X32" s="70">
        <f t="shared" si="19"/>
        <v>46.706586826347305</v>
      </c>
      <c r="Y32" s="59">
        <f t="shared" ref="Y32:Z34" si="20">H32/SUM($H32:$I32)*100</f>
        <v>83.177570093457945</v>
      </c>
      <c r="Z32" s="70">
        <f t="shared" si="20"/>
        <v>16.822429906542055</v>
      </c>
      <c r="AA32" s="57">
        <f t="shared" ref="AA32:AB34" si="21">J32/SUM($J32:$K32)*100</f>
        <v>70.810810810810807</v>
      </c>
      <c r="AB32" s="70">
        <f t="shared" si="21"/>
        <v>29.189189189189189</v>
      </c>
      <c r="AC32" s="59">
        <f t="shared" ref="AC32:AD34" si="22">N32/SUM($N32:$O32)*100</f>
        <v>77.872340425531917</v>
      </c>
      <c r="AD32" s="70">
        <f t="shared" si="22"/>
        <v>22.127659574468083</v>
      </c>
      <c r="AE32" s="57">
        <f t="shared" ref="AE32:AF34" si="23">P32/SUM($P32:$Q32)*100</f>
        <v>71.090047393364927</v>
      </c>
      <c r="AF32" s="621">
        <f t="shared" si="23"/>
        <v>28.90995260663507</v>
      </c>
      <c r="AH32" s="59">
        <f t="shared" si="13"/>
        <v>-19.912328453141569</v>
      </c>
      <c r="AI32" s="60">
        <f t="shared" si="8"/>
        <v>19.912328453141562</v>
      </c>
      <c r="AJ32" s="57">
        <f t="shared" si="9"/>
        <v>-12.366759282647138</v>
      </c>
      <c r="AK32" s="60">
        <f t="shared" si="10"/>
        <v>12.366759282647134</v>
      </c>
      <c r="AL32" s="57">
        <f t="shared" ref="AL32:AM34" si="24">AE32-AC32</f>
        <v>-6.7822930321669901</v>
      </c>
      <c r="AM32" s="60">
        <f t="shared" si="24"/>
        <v>6.7822930321669865</v>
      </c>
    </row>
    <row r="33" spans="1:54" x14ac:dyDescent="0.25">
      <c r="A33" s="267" t="s">
        <v>52</v>
      </c>
      <c r="B33" s="93">
        <v>137</v>
      </c>
      <c r="C33" s="29">
        <v>56</v>
      </c>
      <c r="D33" s="80">
        <v>135</v>
      </c>
      <c r="E33" s="29">
        <v>76</v>
      </c>
      <c r="F33" s="80">
        <f t="shared" si="15"/>
        <v>272</v>
      </c>
      <c r="G33" s="29">
        <f t="shared" si="15"/>
        <v>132</v>
      </c>
      <c r="H33" s="93">
        <v>165</v>
      </c>
      <c r="I33" s="29">
        <v>42</v>
      </c>
      <c r="J33" s="80">
        <v>140</v>
      </c>
      <c r="K33" s="29">
        <v>40</v>
      </c>
      <c r="L33" s="80">
        <f t="shared" si="16"/>
        <v>305</v>
      </c>
      <c r="M33" s="29">
        <f t="shared" si="16"/>
        <v>82</v>
      </c>
      <c r="N33" s="93">
        <v>131</v>
      </c>
      <c r="O33" s="29">
        <v>43</v>
      </c>
      <c r="P33" s="80">
        <v>116</v>
      </c>
      <c r="Q33" s="29">
        <v>50</v>
      </c>
      <c r="R33" s="80">
        <f t="shared" si="17"/>
        <v>247</v>
      </c>
      <c r="S33" s="32">
        <f t="shared" si="17"/>
        <v>93</v>
      </c>
      <c r="U33" s="59">
        <f t="shared" si="18"/>
        <v>70.984455958549219</v>
      </c>
      <c r="V33" s="70">
        <f t="shared" si="18"/>
        <v>29.015544041450774</v>
      </c>
      <c r="W33" s="57">
        <f t="shared" si="19"/>
        <v>63.981042654028428</v>
      </c>
      <c r="X33" s="70">
        <f t="shared" si="19"/>
        <v>36.018957345971565</v>
      </c>
      <c r="Y33" s="59">
        <f t="shared" si="20"/>
        <v>79.710144927536234</v>
      </c>
      <c r="Z33" s="70">
        <f t="shared" si="20"/>
        <v>20.289855072463769</v>
      </c>
      <c r="AA33" s="57">
        <f t="shared" si="21"/>
        <v>77.777777777777786</v>
      </c>
      <c r="AB33" s="70">
        <f t="shared" si="21"/>
        <v>22.222222222222221</v>
      </c>
      <c r="AC33" s="59">
        <f t="shared" si="22"/>
        <v>75.287356321839084</v>
      </c>
      <c r="AD33" s="70">
        <f t="shared" si="22"/>
        <v>24.712643678160919</v>
      </c>
      <c r="AE33" s="57">
        <f t="shared" si="23"/>
        <v>69.879518072289159</v>
      </c>
      <c r="AF33" s="621">
        <f t="shared" si="23"/>
        <v>30.120481927710845</v>
      </c>
      <c r="AH33" s="59">
        <f t="shared" si="13"/>
        <v>-7.0034133045207909</v>
      </c>
      <c r="AI33" s="60">
        <f t="shared" si="8"/>
        <v>7.0034133045207909</v>
      </c>
      <c r="AJ33" s="57">
        <f t="shared" si="9"/>
        <v>-1.9323671497584485</v>
      </c>
      <c r="AK33" s="60">
        <f t="shared" si="10"/>
        <v>1.932367149758452</v>
      </c>
      <c r="AL33" s="57">
        <f t="shared" si="24"/>
        <v>-5.4078382495499255</v>
      </c>
      <c r="AM33" s="60">
        <f t="shared" si="24"/>
        <v>5.4078382495499255</v>
      </c>
    </row>
    <row r="34" spans="1:54" x14ac:dyDescent="0.25">
      <c r="A34" s="575" t="s">
        <v>53</v>
      </c>
      <c r="B34" s="145">
        <v>76</v>
      </c>
      <c r="C34" s="624">
        <v>28</v>
      </c>
      <c r="D34" s="141">
        <v>69</v>
      </c>
      <c r="E34" s="624">
        <v>41</v>
      </c>
      <c r="F34" s="141">
        <f t="shared" si="15"/>
        <v>145</v>
      </c>
      <c r="G34" s="624">
        <f t="shared" si="15"/>
        <v>69</v>
      </c>
      <c r="H34" s="145">
        <v>81</v>
      </c>
      <c r="I34" s="624">
        <v>13</v>
      </c>
      <c r="J34" s="141">
        <v>102</v>
      </c>
      <c r="K34" s="624">
        <v>22</v>
      </c>
      <c r="L34" s="141">
        <f t="shared" si="16"/>
        <v>183</v>
      </c>
      <c r="M34" s="624">
        <f t="shared" si="16"/>
        <v>35</v>
      </c>
      <c r="N34" s="145">
        <v>95</v>
      </c>
      <c r="O34" s="624">
        <v>15</v>
      </c>
      <c r="P34" s="141">
        <v>100</v>
      </c>
      <c r="Q34" s="624">
        <v>17</v>
      </c>
      <c r="R34" s="141">
        <f t="shared" si="17"/>
        <v>195</v>
      </c>
      <c r="S34" s="618">
        <f t="shared" si="17"/>
        <v>32</v>
      </c>
      <c r="U34" s="108">
        <f t="shared" si="18"/>
        <v>73.076923076923066</v>
      </c>
      <c r="V34" s="615">
        <f t="shared" si="18"/>
        <v>26.923076923076923</v>
      </c>
      <c r="W34" s="109">
        <f t="shared" si="19"/>
        <v>62.727272727272734</v>
      </c>
      <c r="X34" s="615">
        <f t="shared" si="19"/>
        <v>37.272727272727273</v>
      </c>
      <c r="Y34" s="108">
        <f t="shared" si="20"/>
        <v>86.170212765957444</v>
      </c>
      <c r="Z34" s="615">
        <f t="shared" si="20"/>
        <v>13.829787234042554</v>
      </c>
      <c r="AA34" s="109">
        <f t="shared" si="21"/>
        <v>82.258064516129039</v>
      </c>
      <c r="AB34" s="615">
        <f t="shared" si="21"/>
        <v>17.741935483870968</v>
      </c>
      <c r="AC34" s="108">
        <f t="shared" si="22"/>
        <v>86.36363636363636</v>
      </c>
      <c r="AD34" s="615">
        <f t="shared" si="22"/>
        <v>13.636363636363635</v>
      </c>
      <c r="AE34" s="109">
        <f t="shared" si="23"/>
        <v>85.470085470085465</v>
      </c>
      <c r="AF34" s="616">
        <f t="shared" si="23"/>
        <v>14.529914529914532</v>
      </c>
      <c r="AH34" s="108">
        <f t="shared" si="13"/>
        <v>-10.349650349650332</v>
      </c>
      <c r="AI34" s="236">
        <f t="shared" si="8"/>
        <v>10.34965034965035</v>
      </c>
      <c r="AJ34" s="109">
        <f t="shared" si="9"/>
        <v>-3.9121482498284053</v>
      </c>
      <c r="AK34" s="236">
        <f t="shared" si="10"/>
        <v>3.9121482498284141</v>
      </c>
      <c r="AL34" s="109">
        <f t="shared" si="24"/>
        <v>-0.8935508935508949</v>
      </c>
      <c r="AM34" s="236">
        <f t="shared" si="24"/>
        <v>0.89355089355089667</v>
      </c>
    </row>
    <row r="35" spans="1:54" x14ac:dyDescent="0.25">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row>
    <row r="36" spans="1:54" x14ac:dyDescent="0.25">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row>
    <row r="37" spans="1:54" x14ac:dyDescent="0.25">
      <c r="A37" s="97" t="s">
        <v>1230</v>
      </c>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row>
    <row r="38" spans="1:54" x14ac:dyDescent="0.25">
      <c r="A38" s="97"/>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row>
    <row r="39" spans="1:54" ht="36.75" customHeight="1" x14ac:dyDescent="0.25">
      <c r="A39" s="5"/>
      <c r="B39" s="1803" t="s">
        <v>997</v>
      </c>
      <c r="C39" s="1804"/>
      <c r="D39" s="1804"/>
      <c r="E39" s="1804"/>
      <c r="F39" s="1804"/>
      <c r="G39" s="1804"/>
      <c r="H39" s="1804"/>
      <c r="I39" s="1804"/>
      <c r="J39" s="1804"/>
      <c r="K39" s="1804"/>
      <c r="L39" s="1804"/>
      <c r="M39" s="1804"/>
      <c r="N39" s="1804"/>
      <c r="O39" s="1804"/>
      <c r="P39" s="1804"/>
      <c r="Q39" s="1804"/>
      <c r="R39" s="1804"/>
      <c r="S39" s="1805"/>
      <c r="U39" s="1803" t="s">
        <v>508</v>
      </c>
      <c r="V39" s="1804"/>
      <c r="W39" s="1804"/>
      <c r="X39" s="1804"/>
      <c r="Y39" s="1804"/>
      <c r="Z39" s="1804"/>
      <c r="AA39" s="1804"/>
      <c r="AB39" s="1804"/>
      <c r="AC39" s="1804"/>
      <c r="AD39" s="1804"/>
      <c r="AE39" s="1804"/>
      <c r="AF39" s="1805"/>
      <c r="AH39" s="1766" t="s">
        <v>853</v>
      </c>
      <c r="AI39" s="1804"/>
      <c r="AJ39" s="1804"/>
      <c r="AK39" s="1804"/>
      <c r="AL39" s="1804"/>
      <c r="AM39" s="1805"/>
      <c r="AN39" s="29"/>
      <c r="AO39" s="29"/>
      <c r="AP39" s="29"/>
      <c r="AQ39" s="29"/>
      <c r="AR39" s="29"/>
      <c r="AS39" s="29"/>
      <c r="AT39" s="29"/>
      <c r="AU39" s="29"/>
      <c r="AV39" s="29"/>
      <c r="AW39" s="29"/>
      <c r="AX39" s="29"/>
      <c r="AY39" s="29"/>
      <c r="AZ39" s="29"/>
      <c r="BA39" s="29"/>
      <c r="BB39" s="29"/>
    </row>
    <row r="40" spans="1:54" ht="12.75" customHeight="1" x14ac:dyDescent="0.25">
      <c r="A40" s="597" t="s">
        <v>29</v>
      </c>
      <c r="B40" s="1783">
        <v>2015</v>
      </c>
      <c r="C40" s="1738"/>
      <c r="D40" s="1738"/>
      <c r="E40" s="1738"/>
      <c r="F40" s="1738"/>
      <c r="G40" s="1738"/>
      <c r="H40" s="1738">
        <v>2019</v>
      </c>
      <c r="I40" s="1738"/>
      <c r="J40" s="1738"/>
      <c r="K40" s="1738"/>
      <c r="L40" s="1738"/>
      <c r="M40" s="1738"/>
      <c r="N40" s="1738">
        <v>2021</v>
      </c>
      <c r="O40" s="1738"/>
      <c r="P40" s="1738"/>
      <c r="Q40" s="1738"/>
      <c r="R40" s="1738"/>
      <c r="S40" s="1738"/>
      <c r="U40" s="1738">
        <v>2015</v>
      </c>
      <c r="V40" s="1738"/>
      <c r="W40" s="1738"/>
      <c r="X40" s="1738"/>
      <c r="Y40" s="1738">
        <v>2019</v>
      </c>
      <c r="Z40" s="1738"/>
      <c r="AA40" s="1738"/>
      <c r="AB40" s="1738"/>
      <c r="AC40" s="1738">
        <v>2021</v>
      </c>
      <c r="AD40" s="1738"/>
      <c r="AE40" s="1738"/>
      <c r="AF40" s="1738"/>
      <c r="AH40" s="1770">
        <v>2015</v>
      </c>
      <c r="AI40" s="1771"/>
      <c r="AJ40" s="1770">
        <v>2019</v>
      </c>
      <c r="AK40" s="1771"/>
      <c r="AL40" s="1770">
        <v>2021</v>
      </c>
      <c r="AM40" s="1774"/>
    </row>
    <row r="41" spans="1:54" x14ac:dyDescent="0.25">
      <c r="A41" s="561" t="s">
        <v>30</v>
      </c>
      <c r="B41" s="1765" t="s">
        <v>31</v>
      </c>
      <c r="C41" s="1736"/>
      <c r="D41" s="1736" t="s">
        <v>32</v>
      </c>
      <c r="E41" s="1736"/>
      <c r="F41" s="1736" t="s">
        <v>33</v>
      </c>
      <c r="G41" s="1736"/>
      <c r="H41" s="1736" t="s">
        <v>31</v>
      </c>
      <c r="I41" s="1736"/>
      <c r="J41" s="1736" t="s">
        <v>32</v>
      </c>
      <c r="K41" s="1736"/>
      <c r="L41" s="1736" t="s">
        <v>33</v>
      </c>
      <c r="M41" s="1736"/>
      <c r="N41" s="1736" t="s">
        <v>31</v>
      </c>
      <c r="O41" s="1736"/>
      <c r="P41" s="1736" t="s">
        <v>32</v>
      </c>
      <c r="Q41" s="1736"/>
      <c r="R41" s="1736" t="s">
        <v>33</v>
      </c>
      <c r="S41" s="1736"/>
      <c r="U41" s="1736" t="s">
        <v>31</v>
      </c>
      <c r="V41" s="1736"/>
      <c r="W41" s="1736" t="s">
        <v>32</v>
      </c>
      <c r="X41" s="1736"/>
      <c r="Y41" s="1736" t="s">
        <v>31</v>
      </c>
      <c r="Z41" s="1736"/>
      <c r="AA41" s="1736" t="s">
        <v>32</v>
      </c>
      <c r="AB41" s="1736"/>
      <c r="AC41" s="1736" t="s">
        <v>31</v>
      </c>
      <c r="AD41" s="1736"/>
      <c r="AE41" s="1736" t="s">
        <v>32</v>
      </c>
      <c r="AF41" s="1736"/>
      <c r="AH41" s="1772"/>
      <c r="AI41" s="1773"/>
      <c r="AJ41" s="1772"/>
      <c r="AK41" s="1773"/>
      <c r="AL41" s="1772"/>
      <c r="AM41" s="1775"/>
    </row>
    <row r="42" spans="1:54" ht="115.5" x14ac:dyDescent="0.25">
      <c r="A42" s="587" t="s">
        <v>34</v>
      </c>
      <c r="B42" s="726" t="s">
        <v>111</v>
      </c>
      <c r="C42" s="743" t="s">
        <v>112</v>
      </c>
      <c r="D42" s="727" t="s">
        <v>111</v>
      </c>
      <c r="E42" s="727" t="s">
        <v>112</v>
      </c>
      <c r="F42" s="727" t="s">
        <v>111</v>
      </c>
      <c r="G42" s="727" t="s">
        <v>112</v>
      </c>
      <c r="H42" s="726" t="s">
        <v>111</v>
      </c>
      <c r="I42" s="727" t="s">
        <v>112</v>
      </c>
      <c r="J42" s="727" t="s">
        <v>111</v>
      </c>
      <c r="K42" s="727" t="s">
        <v>112</v>
      </c>
      <c r="L42" s="727" t="s">
        <v>111</v>
      </c>
      <c r="M42" s="727" t="s">
        <v>112</v>
      </c>
      <c r="N42" s="726" t="s">
        <v>111</v>
      </c>
      <c r="O42" s="727" t="s">
        <v>112</v>
      </c>
      <c r="P42" s="727" t="s">
        <v>111</v>
      </c>
      <c r="Q42" s="727" t="s">
        <v>112</v>
      </c>
      <c r="R42" s="727" t="s">
        <v>111</v>
      </c>
      <c r="S42" s="732" t="s">
        <v>112</v>
      </c>
      <c r="T42" s="18"/>
      <c r="U42" s="726" t="s">
        <v>111</v>
      </c>
      <c r="V42" s="727" t="s">
        <v>112</v>
      </c>
      <c r="W42" s="727" t="s">
        <v>111</v>
      </c>
      <c r="X42" s="727" t="s">
        <v>112</v>
      </c>
      <c r="Y42" s="726" t="s">
        <v>111</v>
      </c>
      <c r="Z42" s="727" t="s">
        <v>112</v>
      </c>
      <c r="AA42" s="727" t="s">
        <v>111</v>
      </c>
      <c r="AB42" s="727" t="s">
        <v>112</v>
      </c>
      <c r="AC42" s="726" t="s">
        <v>111</v>
      </c>
      <c r="AD42" s="727" t="s">
        <v>112</v>
      </c>
      <c r="AE42" s="727" t="s">
        <v>111</v>
      </c>
      <c r="AF42" s="732" t="s">
        <v>112</v>
      </c>
      <c r="AH42" s="726" t="s">
        <v>111</v>
      </c>
      <c r="AI42" s="727" t="s">
        <v>112</v>
      </c>
      <c r="AJ42" s="726" t="s">
        <v>111</v>
      </c>
      <c r="AK42" s="727" t="s">
        <v>112</v>
      </c>
      <c r="AL42" s="726" t="s">
        <v>111</v>
      </c>
      <c r="AM42" s="732" t="s">
        <v>112</v>
      </c>
    </row>
    <row r="43" spans="1:54" x14ac:dyDescent="0.25">
      <c r="A43" s="592" t="s">
        <v>992</v>
      </c>
      <c r="B43" s="228">
        <v>515</v>
      </c>
      <c r="C43" s="622">
        <v>192</v>
      </c>
      <c r="D43" s="229">
        <v>492</v>
      </c>
      <c r="E43" s="622">
        <v>180</v>
      </c>
      <c r="F43" s="229">
        <v>1007</v>
      </c>
      <c r="G43" s="622">
        <v>372</v>
      </c>
      <c r="H43" s="229">
        <v>583</v>
      </c>
      <c r="I43" s="622">
        <v>176</v>
      </c>
      <c r="J43" s="229">
        <v>492</v>
      </c>
      <c r="K43" s="622">
        <v>230</v>
      </c>
      <c r="L43" s="229">
        <v>1075</v>
      </c>
      <c r="M43" s="622">
        <v>406</v>
      </c>
      <c r="N43" s="229">
        <v>610</v>
      </c>
      <c r="O43" s="622">
        <v>145</v>
      </c>
      <c r="P43" s="229">
        <v>562</v>
      </c>
      <c r="Q43" s="622">
        <v>169</v>
      </c>
      <c r="R43" s="229">
        <v>1172</v>
      </c>
      <c r="S43" s="623">
        <v>314</v>
      </c>
      <c r="U43" s="178">
        <v>72.842998585572843</v>
      </c>
      <c r="V43" s="625">
        <v>27.157001414427157</v>
      </c>
      <c r="W43" s="174">
        <v>73.214285714285708</v>
      </c>
      <c r="X43" s="625">
        <v>26.785714285714285</v>
      </c>
      <c r="Y43" s="174">
        <v>76.811594202898547</v>
      </c>
      <c r="Z43" s="625">
        <v>23.188405797101449</v>
      </c>
      <c r="AA43" s="174">
        <v>68.144044321329645</v>
      </c>
      <c r="AB43" s="625">
        <v>31.855955678670362</v>
      </c>
      <c r="AC43" s="174">
        <v>80.794701986754973</v>
      </c>
      <c r="AD43" s="625">
        <v>19.205298013245034</v>
      </c>
      <c r="AE43" s="174">
        <v>76.880984952120386</v>
      </c>
      <c r="AF43" s="626">
        <v>23.119015047879618</v>
      </c>
      <c r="AH43" s="178">
        <v>0.37128712871286496</v>
      </c>
      <c r="AI43" s="174">
        <v>-0.37128712871287206</v>
      </c>
      <c r="AJ43" s="174">
        <v>-8.6675498815689025</v>
      </c>
      <c r="AK43" s="174">
        <v>8.6675498815689132</v>
      </c>
      <c r="AL43" s="174">
        <v>-3.9137170346345869</v>
      </c>
      <c r="AM43" s="179">
        <v>3.9137170346345833</v>
      </c>
    </row>
    <row r="44" spans="1:54" x14ac:dyDescent="0.25">
      <c r="A44" s="592" t="s">
        <v>993</v>
      </c>
      <c r="B44" s="93">
        <v>298</v>
      </c>
      <c r="C44" s="29">
        <v>205</v>
      </c>
      <c r="D44" s="80">
        <v>258</v>
      </c>
      <c r="E44" s="29">
        <v>210</v>
      </c>
      <c r="F44" s="80">
        <v>556</v>
      </c>
      <c r="G44" s="29">
        <v>415</v>
      </c>
      <c r="H44" s="80">
        <v>391</v>
      </c>
      <c r="I44" s="29">
        <v>121</v>
      </c>
      <c r="J44" s="80">
        <v>294</v>
      </c>
      <c r="K44" s="29">
        <v>173</v>
      </c>
      <c r="L44" s="80">
        <v>685</v>
      </c>
      <c r="M44" s="29">
        <v>294</v>
      </c>
      <c r="N44" s="80">
        <v>395</v>
      </c>
      <c r="O44" s="29">
        <v>116</v>
      </c>
      <c r="P44" s="80">
        <v>336</v>
      </c>
      <c r="Q44" s="29">
        <v>154</v>
      </c>
      <c r="R44" s="80">
        <v>731</v>
      </c>
      <c r="S44" s="32">
        <v>270</v>
      </c>
      <c r="U44" s="59">
        <v>59.244532803180917</v>
      </c>
      <c r="V44" s="70">
        <v>40.755467196819083</v>
      </c>
      <c r="W44" s="57">
        <v>55.128205128205131</v>
      </c>
      <c r="X44" s="70">
        <v>44.871794871794876</v>
      </c>
      <c r="Y44" s="57">
        <v>76.3671875</v>
      </c>
      <c r="Z44" s="70">
        <v>23.6328125</v>
      </c>
      <c r="AA44" s="57">
        <v>62.955032119914343</v>
      </c>
      <c r="AB44" s="70">
        <v>37.044967880085657</v>
      </c>
      <c r="AC44" s="57">
        <v>77.299412915851278</v>
      </c>
      <c r="AD44" s="70">
        <v>22.700587084148726</v>
      </c>
      <c r="AE44" s="57">
        <v>68.571428571428569</v>
      </c>
      <c r="AF44" s="621">
        <v>31.428571428571427</v>
      </c>
      <c r="AH44" s="59">
        <v>-4.1163276749757856</v>
      </c>
      <c r="AI44" s="57">
        <v>4.1163276749757927</v>
      </c>
      <c r="AJ44" s="57">
        <v>-13.412155380085657</v>
      </c>
      <c r="AK44" s="57">
        <v>13.412155380085657</v>
      </c>
      <c r="AL44" s="57">
        <v>-8.7279843444227083</v>
      </c>
      <c r="AM44" s="60">
        <v>8.7279843444227012</v>
      </c>
    </row>
    <row r="45" spans="1:54" x14ac:dyDescent="0.25">
      <c r="A45" s="496" t="s">
        <v>54</v>
      </c>
      <c r="B45" s="93">
        <v>264</v>
      </c>
      <c r="C45" s="29">
        <v>234</v>
      </c>
      <c r="D45" s="80">
        <v>250</v>
      </c>
      <c r="E45" s="29">
        <v>234</v>
      </c>
      <c r="F45" s="80">
        <f t="shared" ref="F45:F62" si="25">B45+D45</f>
        <v>514</v>
      </c>
      <c r="G45" s="29">
        <f t="shared" ref="G45:G62" si="26">C45+E45</f>
        <v>468</v>
      </c>
      <c r="H45" s="80">
        <v>342</v>
      </c>
      <c r="I45" s="29">
        <v>185</v>
      </c>
      <c r="J45" s="80">
        <v>307</v>
      </c>
      <c r="K45" s="29">
        <v>192</v>
      </c>
      <c r="L45" s="80">
        <f t="shared" ref="L45:L62" si="27">H45+J45</f>
        <v>649</v>
      </c>
      <c r="M45" s="29">
        <f t="shared" ref="M45:M62" si="28">I45+K45</f>
        <v>377</v>
      </c>
      <c r="N45" s="80">
        <v>342</v>
      </c>
      <c r="O45" s="29">
        <v>181</v>
      </c>
      <c r="P45" s="80">
        <v>299</v>
      </c>
      <c r="Q45" s="29">
        <v>212</v>
      </c>
      <c r="R45" s="80">
        <f t="shared" ref="R45:R61" si="29">N45+P45</f>
        <v>641</v>
      </c>
      <c r="S45" s="32">
        <f t="shared" ref="S45:S62" si="30">O45+Q45</f>
        <v>393</v>
      </c>
      <c r="U45" s="59">
        <f t="shared" ref="U45:U62" si="31">B45/SUM($B45:$C45)*100</f>
        <v>53.01204819277109</v>
      </c>
      <c r="V45" s="70">
        <f t="shared" ref="V45:V62" si="32">C45/SUM($B45:$C45)*100</f>
        <v>46.987951807228917</v>
      </c>
      <c r="W45" s="57">
        <f t="shared" ref="W45:W62" si="33">D45/SUM($D45:$E45)*100</f>
        <v>51.652892561983464</v>
      </c>
      <c r="X45" s="70">
        <f t="shared" ref="X45:X62" si="34">E45/SUM($D45:$E45)*100</f>
        <v>48.347107438016529</v>
      </c>
      <c r="Y45" s="57">
        <f t="shared" ref="Y45:Y62" si="35">H45/SUM($H45:$I45)*100</f>
        <v>64.895635673624284</v>
      </c>
      <c r="Z45" s="70">
        <f t="shared" ref="Z45:Z62" si="36">I45/SUM($H45:$I45)*100</f>
        <v>35.104364326375709</v>
      </c>
      <c r="AA45" s="57">
        <f t="shared" ref="AA45:AA62" si="37">J45/SUM($J45:$K45)*100</f>
        <v>61.523046092184366</v>
      </c>
      <c r="AB45" s="70">
        <f t="shared" ref="AB45:AB62" si="38">K45/SUM($J45:$K45)*100</f>
        <v>38.476953907815634</v>
      </c>
      <c r="AC45" s="57">
        <f t="shared" ref="AC45:AC62" si="39">N45/SUM($N45:$O45)*100</f>
        <v>65.391969407265776</v>
      </c>
      <c r="AD45" s="70">
        <f t="shared" ref="AD45:AD62" si="40">O45/SUM($N45:$O45)*100</f>
        <v>34.608030592734224</v>
      </c>
      <c r="AE45" s="57">
        <f t="shared" ref="AE45:AE62" si="41">P45/SUM($P45:$Q45)*100</f>
        <v>58.512720156555773</v>
      </c>
      <c r="AF45" s="621">
        <f t="shared" ref="AF45:AF62" si="42">Q45/SUM($P45:$Q45)*100</f>
        <v>41.487279843444227</v>
      </c>
      <c r="AH45" s="59">
        <f t="shared" ref="AH45:AH62" si="43">W45-U45</f>
        <v>-1.359155630787626</v>
      </c>
      <c r="AI45" s="57">
        <f t="shared" ref="AI45:AI62" si="44">X45-V45</f>
        <v>1.3591556307876118</v>
      </c>
      <c r="AJ45" s="57">
        <f t="shared" ref="AJ45:AJ62" si="45">AA45-Y45</f>
        <v>-3.372589581439918</v>
      </c>
      <c r="AK45" s="57">
        <f t="shared" ref="AK45:AK62" si="46">AB45-Z45</f>
        <v>3.3725895814399252</v>
      </c>
      <c r="AL45" s="57">
        <f t="shared" ref="AL45:AL62" si="47">AE45-AC45</f>
        <v>-6.8792492507100036</v>
      </c>
      <c r="AM45" s="60">
        <f t="shared" ref="AM45:AM62" si="48">AF45-AD45</f>
        <v>6.8792492507100036</v>
      </c>
    </row>
    <row r="46" spans="1:54" x14ac:dyDescent="0.25">
      <c r="A46" s="496" t="s">
        <v>55</v>
      </c>
      <c r="B46" s="93">
        <v>109</v>
      </c>
      <c r="C46" s="29">
        <v>395</v>
      </c>
      <c r="D46" s="80">
        <v>92</v>
      </c>
      <c r="E46" s="29">
        <v>373</v>
      </c>
      <c r="F46" s="80">
        <f t="shared" si="25"/>
        <v>201</v>
      </c>
      <c r="G46" s="29">
        <f t="shared" si="26"/>
        <v>768</v>
      </c>
      <c r="H46" s="80">
        <v>186</v>
      </c>
      <c r="I46" s="29">
        <v>294</v>
      </c>
      <c r="J46" s="80">
        <v>153</v>
      </c>
      <c r="K46" s="29">
        <v>288</v>
      </c>
      <c r="L46" s="80">
        <f t="shared" si="27"/>
        <v>339</v>
      </c>
      <c r="M46" s="29">
        <f t="shared" si="28"/>
        <v>582</v>
      </c>
      <c r="N46" s="80">
        <v>201</v>
      </c>
      <c r="O46" s="29">
        <v>319</v>
      </c>
      <c r="P46" s="80">
        <v>189</v>
      </c>
      <c r="Q46" s="29">
        <v>291</v>
      </c>
      <c r="R46" s="80">
        <f t="shared" si="29"/>
        <v>390</v>
      </c>
      <c r="S46" s="32">
        <f t="shared" si="30"/>
        <v>610</v>
      </c>
      <c r="U46" s="59">
        <f t="shared" si="31"/>
        <v>21.626984126984127</v>
      </c>
      <c r="V46" s="70">
        <f t="shared" si="32"/>
        <v>78.373015873015873</v>
      </c>
      <c r="W46" s="57">
        <f t="shared" si="33"/>
        <v>19.78494623655914</v>
      </c>
      <c r="X46" s="70">
        <f t="shared" si="34"/>
        <v>80.215053763440864</v>
      </c>
      <c r="Y46" s="57">
        <f t="shared" si="35"/>
        <v>38.75</v>
      </c>
      <c r="Z46" s="70">
        <f t="shared" si="36"/>
        <v>61.250000000000007</v>
      </c>
      <c r="AA46" s="57">
        <f t="shared" si="37"/>
        <v>34.693877551020407</v>
      </c>
      <c r="AB46" s="70">
        <f t="shared" si="38"/>
        <v>65.306122448979593</v>
      </c>
      <c r="AC46" s="57">
        <f t="shared" si="39"/>
        <v>38.653846153846153</v>
      </c>
      <c r="AD46" s="70">
        <f t="shared" si="40"/>
        <v>61.346153846153854</v>
      </c>
      <c r="AE46" s="57">
        <f t="shared" si="41"/>
        <v>39.375</v>
      </c>
      <c r="AF46" s="621">
        <f t="shared" si="42"/>
        <v>60.624999999999993</v>
      </c>
      <c r="AH46" s="59">
        <f t="shared" si="43"/>
        <v>-1.8420378904249866</v>
      </c>
      <c r="AI46" s="57">
        <f t="shared" si="44"/>
        <v>1.8420378904249901</v>
      </c>
      <c r="AJ46" s="57">
        <f t="shared" si="45"/>
        <v>-4.0561224489795933</v>
      </c>
      <c r="AK46" s="57">
        <f t="shared" si="46"/>
        <v>4.0561224489795862</v>
      </c>
      <c r="AL46" s="57">
        <f t="shared" si="47"/>
        <v>0.7211538461538467</v>
      </c>
      <c r="AM46" s="60">
        <f t="shared" si="48"/>
        <v>-0.72115384615386091</v>
      </c>
    </row>
    <row r="47" spans="1:54" x14ac:dyDescent="0.25">
      <c r="A47" s="496" t="s">
        <v>56</v>
      </c>
      <c r="B47" s="93">
        <v>125</v>
      </c>
      <c r="C47" s="29">
        <v>131</v>
      </c>
      <c r="D47" s="80">
        <v>115</v>
      </c>
      <c r="E47" s="29">
        <v>125</v>
      </c>
      <c r="F47" s="80">
        <f t="shared" si="25"/>
        <v>240</v>
      </c>
      <c r="G47" s="29">
        <f t="shared" si="26"/>
        <v>256</v>
      </c>
      <c r="H47" s="80">
        <v>157</v>
      </c>
      <c r="I47" s="29">
        <v>99</v>
      </c>
      <c r="J47" s="80">
        <v>155</v>
      </c>
      <c r="K47" s="29">
        <v>90</v>
      </c>
      <c r="L47" s="80">
        <f t="shared" si="27"/>
        <v>312</v>
      </c>
      <c r="M47" s="29">
        <f t="shared" si="28"/>
        <v>189</v>
      </c>
      <c r="N47" s="80">
        <v>170</v>
      </c>
      <c r="O47" s="29">
        <v>90</v>
      </c>
      <c r="P47" s="80">
        <v>158</v>
      </c>
      <c r="Q47" s="29">
        <v>86</v>
      </c>
      <c r="R47" s="80">
        <f t="shared" si="29"/>
        <v>328</v>
      </c>
      <c r="S47" s="32">
        <f t="shared" si="30"/>
        <v>176</v>
      </c>
      <c r="U47" s="59">
        <f t="shared" si="31"/>
        <v>48.828125</v>
      </c>
      <c r="V47" s="70">
        <f t="shared" si="32"/>
        <v>51.171875</v>
      </c>
      <c r="W47" s="57">
        <f t="shared" si="33"/>
        <v>47.916666666666671</v>
      </c>
      <c r="X47" s="70">
        <f t="shared" si="34"/>
        <v>52.083333333333336</v>
      </c>
      <c r="Y47" s="57">
        <f t="shared" si="35"/>
        <v>61.328125</v>
      </c>
      <c r="Z47" s="70">
        <f t="shared" si="36"/>
        <v>38.671875</v>
      </c>
      <c r="AA47" s="57">
        <f t="shared" si="37"/>
        <v>63.265306122448983</v>
      </c>
      <c r="AB47" s="70">
        <f t="shared" si="38"/>
        <v>36.734693877551024</v>
      </c>
      <c r="AC47" s="57">
        <f t="shared" si="39"/>
        <v>65.384615384615387</v>
      </c>
      <c r="AD47" s="70">
        <f t="shared" si="40"/>
        <v>34.615384615384613</v>
      </c>
      <c r="AE47" s="57">
        <f t="shared" si="41"/>
        <v>64.754098360655746</v>
      </c>
      <c r="AF47" s="621">
        <f t="shared" si="42"/>
        <v>35.245901639344261</v>
      </c>
      <c r="AH47" s="59">
        <f t="shared" si="43"/>
        <v>-0.9114583333333286</v>
      </c>
      <c r="AI47" s="57">
        <f t="shared" si="44"/>
        <v>0.9114583333333357</v>
      </c>
      <c r="AJ47" s="57">
        <f t="shared" si="45"/>
        <v>1.9371811224489832</v>
      </c>
      <c r="AK47" s="57">
        <f t="shared" si="46"/>
        <v>-1.9371811224489761</v>
      </c>
      <c r="AL47" s="57">
        <f t="shared" si="47"/>
        <v>-0.63051702395964071</v>
      </c>
      <c r="AM47" s="60">
        <f t="shared" si="48"/>
        <v>0.63051702395964782</v>
      </c>
    </row>
    <row r="48" spans="1:54" x14ac:dyDescent="0.25">
      <c r="A48" s="496" t="s">
        <v>57</v>
      </c>
      <c r="B48" s="93">
        <v>215</v>
      </c>
      <c r="C48" s="29">
        <v>283</v>
      </c>
      <c r="D48" s="80">
        <v>167</v>
      </c>
      <c r="E48" s="29">
        <v>287</v>
      </c>
      <c r="F48" s="80">
        <f t="shared" si="25"/>
        <v>382</v>
      </c>
      <c r="G48" s="29">
        <f t="shared" si="26"/>
        <v>570</v>
      </c>
      <c r="H48" s="80">
        <v>293</v>
      </c>
      <c r="I48" s="29">
        <v>232</v>
      </c>
      <c r="J48" s="80">
        <v>248</v>
      </c>
      <c r="K48" s="29">
        <v>224</v>
      </c>
      <c r="L48" s="80">
        <f t="shared" si="27"/>
        <v>541</v>
      </c>
      <c r="M48" s="29">
        <f t="shared" si="28"/>
        <v>456</v>
      </c>
      <c r="N48" s="80">
        <v>315</v>
      </c>
      <c r="O48" s="29">
        <v>213</v>
      </c>
      <c r="P48" s="80">
        <v>300</v>
      </c>
      <c r="Q48" s="29">
        <v>187</v>
      </c>
      <c r="R48" s="80">
        <f t="shared" si="29"/>
        <v>615</v>
      </c>
      <c r="S48" s="32">
        <f t="shared" si="30"/>
        <v>400</v>
      </c>
      <c r="U48" s="59">
        <f t="shared" si="31"/>
        <v>43.172690763052209</v>
      </c>
      <c r="V48" s="70">
        <f t="shared" si="32"/>
        <v>56.827309236947784</v>
      </c>
      <c r="W48" s="57">
        <f t="shared" si="33"/>
        <v>36.784140969162998</v>
      </c>
      <c r="X48" s="70">
        <f t="shared" si="34"/>
        <v>63.215859030837009</v>
      </c>
      <c r="Y48" s="57">
        <f t="shared" si="35"/>
        <v>55.80952380952381</v>
      </c>
      <c r="Z48" s="70">
        <f t="shared" si="36"/>
        <v>44.19047619047619</v>
      </c>
      <c r="AA48" s="57">
        <f t="shared" si="37"/>
        <v>52.542372881355938</v>
      </c>
      <c r="AB48" s="70">
        <f t="shared" si="38"/>
        <v>47.457627118644069</v>
      </c>
      <c r="AC48" s="57">
        <f t="shared" si="39"/>
        <v>59.659090909090907</v>
      </c>
      <c r="AD48" s="70">
        <f t="shared" si="40"/>
        <v>40.340909090909086</v>
      </c>
      <c r="AE48" s="57">
        <f t="shared" si="41"/>
        <v>61.601642710472284</v>
      </c>
      <c r="AF48" s="621">
        <f t="shared" si="42"/>
        <v>38.398357289527716</v>
      </c>
      <c r="AH48" s="59">
        <f t="shared" si="43"/>
        <v>-6.3885497938892115</v>
      </c>
      <c r="AI48" s="57">
        <f t="shared" si="44"/>
        <v>6.3885497938892257</v>
      </c>
      <c r="AJ48" s="57">
        <f t="shared" si="45"/>
        <v>-3.2671509281678723</v>
      </c>
      <c r="AK48" s="57">
        <f t="shared" si="46"/>
        <v>3.2671509281678794</v>
      </c>
      <c r="AL48" s="57">
        <f t="shared" si="47"/>
        <v>1.9425518013813772</v>
      </c>
      <c r="AM48" s="60">
        <f t="shared" si="48"/>
        <v>-1.9425518013813701</v>
      </c>
    </row>
    <row r="49" spans="1:39" x14ac:dyDescent="0.25">
      <c r="A49" s="496" t="s">
        <v>58</v>
      </c>
      <c r="B49" s="93">
        <v>301</v>
      </c>
      <c r="C49" s="29">
        <v>203</v>
      </c>
      <c r="D49" s="80">
        <v>240</v>
      </c>
      <c r="E49" s="29">
        <v>251</v>
      </c>
      <c r="F49" s="80">
        <f t="shared" si="25"/>
        <v>541</v>
      </c>
      <c r="G49" s="29">
        <f t="shared" si="26"/>
        <v>454</v>
      </c>
      <c r="H49" s="80">
        <v>427</v>
      </c>
      <c r="I49" s="29">
        <v>84</v>
      </c>
      <c r="J49" s="80">
        <v>338</v>
      </c>
      <c r="K49" s="29">
        <v>152</v>
      </c>
      <c r="L49" s="80">
        <f t="shared" si="27"/>
        <v>765</v>
      </c>
      <c r="M49" s="29">
        <f t="shared" si="28"/>
        <v>236</v>
      </c>
      <c r="N49" s="80">
        <v>353</v>
      </c>
      <c r="O49" s="29">
        <v>176</v>
      </c>
      <c r="P49" s="80">
        <v>293</v>
      </c>
      <c r="Q49" s="29">
        <v>224</v>
      </c>
      <c r="R49" s="80">
        <f t="shared" si="29"/>
        <v>646</v>
      </c>
      <c r="S49" s="32">
        <f t="shared" si="30"/>
        <v>400</v>
      </c>
      <c r="U49" s="59">
        <f t="shared" si="31"/>
        <v>59.722222222222221</v>
      </c>
      <c r="V49" s="70">
        <f t="shared" si="32"/>
        <v>40.277777777777779</v>
      </c>
      <c r="W49" s="57">
        <f t="shared" si="33"/>
        <v>48.879837067209778</v>
      </c>
      <c r="X49" s="70">
        <f t="shared" si="34"/>
        <v>51.120162932790222</v>
      </c>
      <c r="Y49" s="57">
        <f t="shared" si="35"/>
        <v>83.561643835616437</v>
      </c>
      <c r="Z49" s="70">
        <f t="shared" si="36"/>
        <v>16.43835616438356</v>
      </c>
      <c r="AA49" s="57">
        <f t="shared" si="37"/>
        <v>68.979591836734699</v>
      </c>
      <c r="AB49" s="70">
        <f t="shared" si="38"/>
        <v>31.020408163265305</v>
      </c>
      <c r="AC49" s="57">
        <f t="shared" si="39"/>
        <v>66.729678638941408</v>
      </c>
      <c r="AD49" s="70">
        <f t="shared" si="40"/>
        <v>33.270321361058599</v>
      </c>
      <c r="AE49" s="57">
        <f t="shared" si="41"/>
        <v>56.67311411992263</v>
      </c>
      <c r="AF49" s="621">
        <f t="shared" si="42"/>
        <v>43.32688588007737</v>
      </c>
      <c r="AH49" s="59">
        <f t="shared" si="43"/>
        <v>-10.842385155012444</v>
      </c>
      <c r="AI49" s="57">
        <f t="shared" si="44"/>
        <v>10.842385155012444</v>
      </c>
      <c r="AJ49" s="57">
        <f t="shared" si="45"/>
        <v>-14.582051998881738</v>
      </c>
      <c r="AK49" s="57">
        <f t="shared" si="46"/>
        <v>14.582051998881745</v>
      </c>
      <c r="AL49" s="57">
        <f t="shared" si="47"/>
        <v>-10.056564519018778</v>
      </c>
      <c r="AM49" s="60">
        <f t="shared" si="48"/>
        <v>10.056564519018771</v>
      </c>
    </row>
    <row r="50" spans="1:39" x14ac:dyDescent="0.25">
      <c r="A50" s="496" t="s">
        <v>59</v>
      </c>
      <c r="B50" s="93">
        <v>233</v>
      </c>
      <c r="C50" s="29">
        <v>264</v>
      </c>
      <c r="D50" s="80">
        <v>201</v>
      </c>
      <c r="E50" s="29">
        <v>261</v>
      </c>
      <c r="F50" s="80">
        <f t="shared" si="25"/>
        <v>434</v>
      </c>
      <c r="G50" s="29">
        <f t="shared" si="26"/>
        <v>525</v>
      </c>
      <c r="H50" s="80">
        <v>354</v>
      </c>
      <c r="I50" s="29">
        <v>175</v>
      </c>
      <c r="J50" s="80">
        <v>351</v>
      </c>
      <c r="K50" s="29">
        <v>142</v>
      </c>
      <c r="L50" s="80">
        <f t="shared" si="27"/>
        <v>705</v>
      </c>
      <c r="M50" s="29">
        <f t="shared" si="28"/>
        <v>317</v>
      </c>
      <c r="N50" s="80">
        <v>370</v>
      </c>
      <c r="O50" s="29">
        <v>146</v>
      </c>
      <c r="P50" s="80">
        <v>355</v>
      </c>
      <c r="Q50" s="29">
        <v>129</v>
      </c>
      <c r="R50" s="80">
        <f t="shared" si="29"/>
        <v>725</v>
      </c>
      <c r="S50" s="32">
        <f t="shared" si="30"/>
        <v>275</v>
      </c>
      <c r="U50" s="59">
        <f t="shared" si="31"/>
        <v>46.881287726358153</v>
      </c>
      <c r="V50" s="70">
        <f t="shared" si="32"/>
        <v>53.118712273641854</v>
      </c>
      <c r="W50" s="57">
        <f t="shared" si="33"/>
        <v>43.506493506493506</v>
      </c>
      <c r="X50" s="70">
        <f t="shared" si="34"/>
        <v>56.493506493506494</v>
      </c>
      <c r="Y50" s="57">
        <f t="shared" si="35"/>
        <v>66.91871455576559</v>
      </c>
      <c r="Z50" s="70">
        <f t="shared" si="36"/>
        <v>33.081285444234403</v>
      </c>
      <c r="AA50" s="57">
        <f t="shared" si="37"/>
        <v>71.19675456389453</v>
      </c>
      <c r="AB50" s="70">
        <f t="shared" si="38"/>
        <v>28.803245436105477</v>
      </c>
      <c r="AC50" s="57">
        <f t="shared" si="39"/>
        <v>71.705426356589157</v>
      </c>
      <c r="AD50" s="70">
        <f t="shared" si="40"/>
        <v>28.294573643410853</v>
      </c>
      <c r="AE50" s="57">
        <f t="shared" si="41"/>
        <v>73.347107438016536</v>
      </c>
      <c r="AF50" s="621">
        <f t="shared" si="42"/>
        <v>26.652892561983471</v>
      </c>
      <c r="AH50" s="59">
        <f t="shared" si="43"/>
        <v>-3.374794219864647</v>
      </c>
      <c r="AI50" s="57">
        <f t="shared" si="44"/>
        <v>3.3747942198646399</v>
      </c>
      <c r="AJ50" s="57">
        <f t="shared" si="45"/>
        <v>4.27804000812894</v>
      </c>
      <c r="AK50" s="57">
        <f t="shared" si="46"/>
        <v>-4.2780400081289258</v>
      </c>
      <c r="AL50" s="57">
        <f t="shared" si="47"/>
        <v>1.6416810814273788</v>
      </c>
      <c r="AM50" s="60">
        <f t="shared" si="48"/>
        <v>-1.6416810814273823</v>
      </c>
    </row>
    <row r="51" spans="1:39" x14ac:dyDescent="0.25">
      <c r="A51" s="496" t="s">
        <v>60</v>
      </c>
      <c r="B51" s="93">
        <v>379</v>
      </c>
      <c r="C51" s="29">
        <v>100</v>
      </c>
      <c r="D51" s="80">
        <v>351</v>
      </c>
      <c r="E51" s="29">
        <v>114</v>
      </c>
      <c r="F51" s="80">
        <f t="shared" si="25"/>
        <v>730</v>
      </c>
      <c r="G51" s="29">
        <f t="shared" si="26"/>
        <v>214</v>
      </c>
      <c r="H51" s="80">
        <v>412</v>
      </c>
      <c r="I51" s="29">
        <v>94</v>
      </c>
      <c r="J51" s="80">
        <v>376</v>
      </c>
      <c r="K51" s="29">
        <v>97</v>
      </c>
      <c r="L51" s="80">
        <f t="shared" si="27"/>
        <v>788</v>
      </c>
      <c r="M51" s="29">
        <f t="shared" si="28"/>
        <v>191</v>
      </c>
      <c r="N51" s="80">
        <v>392</v>
      </c>
      <c r="O51" s="29">
        <v>124</v>
      </c>
      <c r="P51" s="80">
        <v>379</v>
      </c>
      <c r="Q51" s="29">
        <v>130</v>
      </c>
      <c r="R51" s="80">
        <f t="shared" si="29"/>
        <v>771</v>
      </c>
      <c r="S51" s="32">
        <f t="shared" si="30"/>
        <v>254</v>
      </c>
      <c r="U51" s="59">
        <f t="shared" si="31"/>
        <v>79.123173277661792</v>
      </c>
      <c r="V51" s="70">
        <f t="shared" si="32"/>
        <v>20.876826722338205</v>
      </c>
      <c r="W51" s="57">
        <f t="shared" si="33"/>
        <v>75.483870967741936</v>
      </c>
      <c r="X51" s="70">
        <f t="shared" si="34"/>
        <v>24.516129032258064</v>
      </c>
      <c r="Y51" s="57">
        <f t="shared" si="35"/>
        <v>81.422924901185766</v>
      </c>
      <c r="Z51" s="70">
        <f t="shared" si="36"/>
        <v>18.57707509881423</v>
      </c>
      <c r="AA51" s="57">
        <f t="shared" si="37"/>
        <v>79.492600422832979</v>
      </c>
      <c r="AB51" s="70">
        <f t="shared" si="38"/>
        <v>20.507399577167018</v>
      </c>
      <c r="AC51" s="57">
        <f t="shared" si="39"/>
        <v>75.968992248062023</v>
      </c>
      <c r="AD51" s="70">
        <f t="shared" si="40"/>
        <v>24.031007751937985</v>
      </c>
      <c r="AE51" s="57">
        <f t="shared" si="41"/>
        <v>74.459724950884095</v>
      </c>
      <c r="AF51" s="621">
        <f t="shared" si="42"/>
        <v>25.540275049115913</v>
      </c>
      <c r="AH51" s="59">
        <f t="shared" si="43"/>
        <v>-3.6393023099198558</v>
      </c>
      <c r="AI51" s="57">
        <f t="shared" si="44"/>
        <v>3.6393023099198594</v>
      </c>
      <c r="AJ51" s="57">
        <f t="shared" si="45"/>
        <v>-1.9303244783527873</v>
      </c>
      <c r="AK51" s="57">
        <f t="shared" si="46"/>
        <v>1.9303244783527873</v>
      </c>
      <c r="AL51" s="57">
        <f t="shared" si="47"/>
        <v>-1.509267297177928</v>
      </c>
      <c r="AM51" s="60">
        <f t="shared" si="48"/>
        <v>1.509267297177928</v>
      </c>
    </row>
    <row r="52" spans="1:39" x14ac:dyDescent="0.25">
      <c r="A52" s="496" t="s">
        <v>61</v>
      </c>
      <c r="B52" s="93">
        <v>366</v>
      </c>
      <c r="C52" s="29">
        <v>140</v>
      </c>
      <c r="D52" s="80">
        <v>293</v>
      </c>
      <c r="E52" s="29">
        <v>194</v>
      </c>
      <c r="F52" s="80">
        <f t="shared" si="25"/>
        <v>659</v>
      </c>
      <c r="G52" s="29">
        <f t="shared" si="26"/>
        <v>334</v>
      </c>
      <c r="H52" s="80">
        <v>424</v>
      </c>
      <c r="I52" s="29">
        <v>92</v>
      </c>
      <c r="J52" s="80">
        <v>372</v>
      </c>
      <c r="K52" s="29">
        <v>116</v>
      </c>
      <c r="L52" s="80">
        <f t="shared" si="27"/>
        <v>796</v>
      </c>
      <c r="M52" s="29">
        <f t="shared" si="28"/>
        <v>208</v>
      </c>
      <c r="N52" s="80">
        <v>409</v>
      </c>
      <c r="O52" s="29">
        <v>109</v>
      </c>
      <c r="P52" s="80">
        <v>366</v>
      </c>
      <c r="Q52" s="29">
        <v>128</v>
      </c>
      <c r="R52" s="80">
        <f t="shared" si="29"/>
        <v>775</v>
      </c>
      <c r="S52" s="32">
        <f t="shared" si="30"/>
        <v>237</v>
      </c>
      <c r="U52" s="59">
        <f t="shared" si="31"/>
        <v>72.332015810276687</v>
      </c>
      <c r="V52" s="70">
        <f t="shared" si="32"/>
        <v>27.66798418972332</v>
      </c>
      <c r="W52" s="57">
        <f t="shared" si="33"/>
        <v>60.164271047227928</v>
      </c>
      <c r="X52" s="70">
        <f t="shared" si="34"/>
        <v>39.835728952772072</v>
      </c>
      <c r="Y52" s="57">
        <f t="shared" si="35"/>
        <v>82.170542635658919</v>
      </c>
      <c r="Z52" s="70">
        <f t="shared" si="36"/>
        <v>17.829457364341085</v>
      </c>
      <c r="AA52" s="57">
        <f t="shared" si="37"/>
        <v>76.229508196721312</v>
      </c>
      <c r="AB52" s="70">
        <f t="shared" si="38"/>
        <v>23.770491803278688</v>
      </c>
      <c r="AC52" s="57">
        <f t="shared" si="39"/>
        <v>78.95752895752895</v>
      </c>
      <c r="AD52" s="70">
        <f t="shared" si="40"/>
        <v>21.042471042471043</v>
      </c>
      <c r="AE52" s="57">
        <f t="shared" si="41"/>
        <v>74.089068825910928</v>
      </c>
      <c r="AF52" s="621">
        <f t="shared" si="42"/>
        <v>25.910931174089068</v>
      </c>
      <c r="AH52" s="59">
        <f t="shared" si="43"/>
        <v>-12.167744763048759</v>
      </c>
      <c r="AI52" s="57">
        <f t="shared" si="44"/>
        <v>12.167744763048752</v>
      </c>
      <c r="AJ52" s="57">
        <f t="shared" si="45"/>
        <v>-5.9410344389376064</v>
      </c>
      <c r="AK52" s="57">
        <f t="shared" si="46"/>
        <v>5.9410344389376029</v>
      </c>
      <c r="AL52" s="57">
        <f t="shared" si="47"/>
        <v>-4.868460131618022</v>
      </c>
      <c r="AM52" s="60">
        <f t="shared" si="48"/>
        <v>4.8684601316180256</v>
      </c>
    </row>
    <row r="53" spans="1:39" x14ac:dyDescent="0.25">
      <c r="A53" s="496" t="s">
        <v>62</v>
      </c>
      <c r="B53" s="93">
        <v>158</v>
      </c>
      <c r="C53" s="29">
        <v>366</v>
      </c>
      <c r="D53" s="80">
        <v>127</v>
      </c>
      <c r="E53" s="29">
        <v>321</v>
      </c>
      <c r="F53" s="80">
        <f t="shared" si="25"/>
        <v>285</v>
      </c>
      <c r="G53" s="29">
        <f t="shared" si="26"/>
        <v>687</v>
      </c>
      <c r="H53" s="80">
        <v>266</v>
      </c>
      <c r="I53" s="29">
        <v>251</v>
      </c>
      <c r="J53" s="80">
        <v>200</v>
      </c>
      <c r="K53" s="29">
        <v>228</v>
      </c>
      <c r="L53" s="80">
        <f t="shared" si="27"/>
        <v>466</v>
      </c>
      <c r="M53" s="29">
        <f t="shared" si="28"/>
        <v>479</v>
      </c>
      <c r="N53" s="80">
        <v>270</v>
      </c>
      <c r="O53" s="29">
        <v>269</v>
      </c>
      <c r="P53" s="80">
        <v>212</v>
      </c>
      <c r="Q53" s="29">
        <v>268</v>
      </c>
      <c r="R53" s="80">
        <f t="shared" si="29"/>
        <v>482</v>
      </c>
      <c r="S53" s="32">
        <f t="shared" si="30"/>
        <v>537</v>
      </c>
      <c r="U53" s="59">
        <f t="shared" si="31"/>
        <v>30.152671755725191</v>
      </c>
      <c r="V53" s="70">
        <f t="shared" si="32"/>
        <v>69.847328244274806</v>
      </c>
      <c r="W53" s="57">
        <f t="shared" si="33"/>
        <v>28.348214285714285</v>
      </c>
      <c r="X53" s="70">
        <f t="shared" si="34"/>
        <v>71.651785714285708</v>
      </c>
      <c r="Y53" s="57">
        <f t="shared" si="35"/>
        <v>51.450676982591879</v>
      </c>
      <c r="Z53" s="70">
        <f t="shared" si="36"/>
        <v>48.549323017408128</v>
      </c>
      <c r="AA53" s="57">
        <f t="shared" si="37"/>
        <v>46.728971962616825</v>
      </c>
      <c r="AB53" s="70">
        <f t="shared" si="38"/>
        <v>53.271028037383175</v>
      </c>
      <c r="AC53" s="57">
        <f t="shared" si="39"/>
        <v>50.092764378478662</v>
      </c>
      <c r="AD53" s="70">
        <f t="shared" si="40"/>
        <v>49.907235621521338</v>
      </c>
      <c r="AE53" s="57">
        <f t="shared" si="41"/>
        <v>44.166666666666664</v>
      </c>
      <c r="AF53" s="621">
        <f t="shared" si="42"/>
        <v>55.833333333333336</v>
      </c>
      <c r="AH53" s="59">
        <f t="shared" si="43"/>
        <v>-1.804457470010906</v>
      </c>
      <c r="AI53" s="57">
        <f t="shared" si="44"/>
        <v>1.8044574700109024</v>
      </c>
      <c r="AJ53" s="57">
        <f t="shared" si="45"/>
        <v>-4.7217050199750545</v>
      </c>
      <c r="AK53" s="57">
        <f t="shared" si="46"/>
        <v>4.7217050199750474</v>
      </c>
      <c r="AL53" s="57">
        <f t="shared" si="47"/>
        <v>-5.9260977118119982</v>
      </c>
      <c r="AM53" s="60">
        <f t="shared" si="48"/>
        <v>5.9260977118119982</v>
      </c>
    </row>
    <row r="54" spans="1:39" x14ac:dyDescent="0.25">
      <c r="A54" s="496" t="s">
        <v>63</v>
      </c>
      <c r="B54" s="93">
        <v>379</v>
      </c>
      <c r="C54" s="29">
        <v>126</v>
      </c>
      <c r="D54" s="80">
        <v>284</v>
      </c>
      <c r="E54" s="29">
        <v>196</v>
      </c>
      <c r="F54" s="80">
        <f t="shared" si="25"/>
        <v>663</v>
      </c>
      <c r="G54" s="29">
        <f t="shared" si="26"/>
        <v>322</v>
      </c>
      <c r="H54" s="80">
        <v>464</v>
      </c>
      <c r="I54" s="29">
        <v>51</v>
      </c>
      <c r="J54" s="80">
        <v>366</v>
      </c>
      <c r="K54" s="29">
        <v>117</v>
      </c>
      <c r="L54" s="80">
        <f t="shared" si="27"/>
        <v>830</v>
      </c>
      <c r="M54" s="29">
        <f t="shared" si="28"/>
        <v>168</v>
      </c>
      <c r="N54" s="80">
        <v>415</v>
      </c>
      <c r="O54" s="29">
        <v>96</v>
      </c>
      <c r="P54" s="80">
        <v>329</v>
      </c>
      <c r="Q54" s="29">
        <v>173</v>
      </c>
      <c r="R54" s="80">
        <f t="shared" si="29"/>
        <v>744</v>
      </c>
      <c r="S54" s="32">
        <f t="shared" si="30"/>
        <v>269</v>
      </c>
      <c r="U54" s="59">
        <f t="shared" si="31"/>
        <v>75.049504950495049</v>
      </c>
      <c r="V54" s="70">
        <f t="shared" si="32"/>
        <v>24.950495049504951</v>
      </c>
      <c r="W54" s="57">
        <f t="shared" si="33"/>
        <v>59.166666666666664</v>
      </c>
      <c r="X54" s="70">
        <f t="shared" si="34"/>
        <v>40.833333333333336</v>
      </c>
      <c r="Y54" s="57">
        <f t="shared" si="35"/>
        <v>90.097087378640765</v>
      </c>
      <c r="Z54" s="70">
        <f t="shared" si="36"/>
        <v>9.9029126213592242</v>
      </c>
      <c r="AA54" s="57">
        <f t="shared" si="37"/>
        <v>75.776397515527947</v>
      </c>
      <c r="AB54" s="70">
        <f t="shared" si="38"/>
        <v>24.22360248447205</v>
      </c>
      <c r="AC54" s="57">
        <f t="shared" si="39"/>
        <v>81.213307240704495</v>
      </c>
      <c r="AD54" s="70">
        <f t="shared" si="40"/>
        <v>18.786692759295498</v>
      </c>
      <c r="AE54" s="57">
        <f t="shared" si="41"/>
        <v>65.537848605577693</v>
      </c>
      <c r="AF54" s="621">
        <f t="shared" si="42"/>
        <v>34.462151394422314</v>
      </c>
      <c r="AH54" s="59">
        <f t="shared" si="43"/>
        <v>-15.882838283828384</v>
      </c>
      <c r="AI54" s="57">
        <f t="shared" si="44"/>
        <v>15.882838283828384</v>
      </c>
      <c r="AJ54" s="57">
        <f t="shared" si="45"/>
        <v>-14.320689863112818</v>
      </c>
      <c r="AK54" s="57">
        <f t="shared" si="46"/>
        <v>14.320689863112825</v>
      </c>
      <c r="AL54" s="57">
        <f t="shared" si="47"/>
        <v>-15.675458635126802</v>
      </c>
      <c r="AM54" s="60">
        <f t="shared" si="48"/>
        <v>15.675458635126816</v>
      </c>
    </row>
    <row r="55" spans="1:39" x14ac:dyDescent="0.25">
      <c r="A55" s="496" t="s">
        <v>64</v>
      </c>
      <c r="B55" s="93">
        <v>318</v>
      </c>
      <c r="C55" s="29">
        <v>193</v>
      </c>
      <c r="D55" s="80">
        <v>249</v>
      </c>
      <c r="E55" s="29">
        <v>221</v>
      </c>
      <c r="F55" s="80">
        <f t="shared" si="25"/>
        <v>567</v>
      </c>
      <c r="G55" s="29">
        <f t="shared" si="26"/>
        <v>414</v>
      </c>
      <c r="H55" s="80">
        <v>349</v>
      </c>
      <c r="I55" s="29">
        <v>184</v>
      </c>
      <c r="J55" s="80">
        <v>309</v>
      </c>
      <c r="K55" s="29">
        <v>177</v>
      </c>
      <c r="L55" s="80">
        <f t="shared" si="27"/>
        <v>658</v>
      </c>
      <c r="M55" s="29">
        <f t="shared" si="28"/>
        <v>361</v>
      </c>
      <c r="N55" s="80">
        <v>384</v>
      </c>
      <c r="O55" s="29">
        <v>137</v>
      </c>
      <c r="P55" s="80">
        <v>317</v>
      </c>
      <c r="Q55" s="29">
        <v>174</v>
      </c>
      <c r="R55" s="80">
        <f t="shared" si="29"/>
        <v>701</v>
      </c>
      <c r="S55" s="32">
        <f t="shared" si="30"/>
        <v>311</v>
      </c>
      <c r="U55" s="59">
        <f t="shared" si="31"/>
        <v>62.230919765166334</v>
      </c>
      <c r="V55" s="70">
        <f t="shared" si="32"/>
        <v>37.769080234833659</v>
      </c>
      <c r="W55" s="57">
        <f t="shared" si="33"/>
        <v>52.978723404255327</v>
      </c>
      <c r="X55" s="70">
        <f t="shared" si="34"/>
        <v>47.021276595744681</v>
      </c>
      <c r="Y55" s="57">
        <f t="shared" si="35"/>
        <v>65.478424015009381</v>
      </c>
      <c r="Z55" s="70">
        <f t="shared" si="36"/>
        <v>34.521575984990619</v>
      </c>
      <c r="AA55" s="57">
        <f t="shared" si="37"/>
        <v>63.580246913580254</v>
      </c>
      <c r="AB55" s="70">
        <f t="shared" si="38"/>
        <v>36.419753086419753</v>
      </c>
      <c r="AC55" s="57">
        <f t="shared" si="39"/>
        <v>73.704414587332053</v>
      </c>
      <c r="AD55" s="70">
        <f t="shared" si="40"/>
        <v>26.29558541266795</v>
      </c>
      <c r="AE55" s="57">
        <f t="shared" si="41"/>
        <v>64.562118126272921</v>
      </c>
      <c r="AF55" s="621">
        <f t="shared" si="42"/>
        <v>35.437881873727086</v>
      </c>
      <c r="AH55" s="59">
        <f t="shared" si="43"/>
        <v>-9.2521963609110074</v>
      </c>
      <c r="AI55" s="57">
        <f t="shared" si="44"/>
        <v>9.2521963609110216</v>
      </c>
      <c r="AJ55" s="57">
        <f t="shared" si="45"/>
        <v>-1.8981771014291269</v>
      </c>
      <c r="AK55" s="57">
        <f t="shared" si="46"/>
        <v>1.898177101429134</v>
      </c>
      <c r="AL55" s="57">
        <f t="shared" si="47"/>
        <v>-9.1422964610591322</v>
      </c>
      <c r="AM55" s="60">
        <f t="shared" si="48"/>
        <v>9.1422964610591357</v>
      </c>
    </row>
    <row r="56" spans="1:39" x14ac:dyDescent="0.25">
      <c r="A56" s="496" t="s">
        <v>65</v>
      </c>
      <c r="B56" s="93">
        <v>210</v>
      </c>
      <c r="C56" s="29">
        <v>306</v>
      </c>
      <c r="D56" s="80">
        <v>198</v>
      </c>
      <c r="E56" s="29">
        <v>289</v>
      </c>
      <c r="F56" s="80">
        <f t="shared" si="25"/>
        <v>408</v>
      </c>
      <c r="G56" s="29">
        <f t="shared" si="26"/>
        <v>595</v>
      </c>
      <c r="H56" s="80">
        <v>289</v>
      </c>
      <c r="I56" s="29">
        <v>231</v>
      </c>
      <c r="J56" s="80">
        <v>264</v>
      </c>
      <c r="K56" s="29">
        <v>223</v>
      </c>
      <c r="L56" s="80">
        <f t="shared" si="27"/>
        <v>553</v>
      </c>
      <c r="M56" s="29">
        <f t="shared" si="28"/>
        <v>454</v>
      </c>
      <c r="N56" s="80">
        <v>319</v>
      </c>
      <c r="O56" s="29">
        <v>206</v>
      </c>
      <c r="P56" s="80">
        <v>266</v>
      </c>
      <c r="Q56" s="29">
        <v>220</v>
      </c>
      <c r="R56" s="80">
        <f t="shared" si="29"/>
        <v>585</v>
      </c>
      <c r="S56" s="32">
        <f t="shared" si="30"/>
        <v>426</v>
      </c>
      <c r="U56" s="59">
        <f t="shared" si="31"/>
        <v>40.697674418604649</v>
      </c>
      <c r="V56" s="70">
        <f t="shared" si="32"/>
        <v>59.302325581395351</v>
      </c>
      <c r="W56" s="57">
        <f t="shared" si="33"/>
        <v>40.657084188911703</v>
      </c>
      <c r="X56" s="70">
        <f t="shared" si="34"/>
        <v>59.34291581108829</v>
      </c>
      <c r="Y56" s="57">
        <f t="shared" si="35"/>
        <v>55.57692307692308</v>
      </c>
      <c r="Z56" s="70">
        <f t="shared" si="36"/>
        <v>44.42307692307692</v>
      </c>
      <c r="AA56" s="57">
        <f t="shared" si="37"/>
        <v>54.209445585215612</v>
      </c>
      <c r="AB56" s="70">
        <f t="shared" si="38"/>
        <v>45.790554414784395</v>
      </c>
      <c r="AC56" s="57">
        <f t="shared" si="39"/>
        <v>60.761904761904759</v>
      </c>
      <c r="AD56" s="70">
        <f t="shared" si="40"/>
        <v>39.238095238095241</v>
      </c>
      <c r="AE56" s="57">
        <f t="shared" si="41"/>
        <v>54.732510288065839</v>
      </c>
      <c r="AF56" s="621">
        <f t="shared" si="42"/>
        <v>45.267489711934154</v>
      </c>
      <c r="AH56" s="59">
        <f t="shared" si="43"/>
        <v>-4.0590229692945456E-2</v>
      </c>
      <c r="AI56" s="57">
        <f t="shared" si="44"/>
        <v>4.0590229692938351E-2</v>
      </c>
      <c r="AJ56" s="57">
        <f t="shared" si="45"/>
        <v>-1.3674774917074686</v>
      </c>
      <c r="AK56" s="57">
        <f t="shared" si="46"/>
        <v>1.3674774917074757</v>
      </c>
      <c r="AL56" s="57">
        <f t="shared" si="47"/>
        <v>-6.02939447383892</v>
      </c>
      <c r="AM56" s="60">
        <f t="shared" si="48"/>
        <v>6.0293944738389129</v>
      </c>
    </row>
    <row r="57" spans="1:39" x14ac:dyDescent="0.25">
      <c r="A57" s="496" t="s">
        <v>66</v>
      </c>
      <c r="B57" s="93">
        <v>289</v>
      </c>
      <c r="C57" s="29">
        <v>259</v>
      </c>
      <c r="D57" s="80">
        <v>252</v>
      </c>
      <c r="E57" s="29">
        <v>236</v>
      </c>
      <c r="F57" s="80">
        <f t="shared" si="25"/>
        <v>541</v>
      </c>
      <c r="G57" s="29">
        <f t="shared" si="26"/>
        <v>495</v>
      </c>
      <c r="H57" s="80">
        <v>368</v>
      </c>
      <c r="I57" s="29">
        <v>173</v>
      </c>
      <c r="J57" s="80">
        <v>299</v>
      </c>
      <c r="K57" s="29">
        <v>166</v>
      </c>
      <c r="L57" s="80">
        <f t="shared" si="27"/>
        <v>667</v>
      </c>
      <c r="M57" s="29">
        <f t="shared" si="28"/>
        <v>339</v>
      </c>
      <c r="N57" s="80">
        <v>376</v>
      </c>
      <c r="O57" s="29">
        <v>174</v>
      </c>
      <c r="P57" s="80">
        <v>331</v>
      </c>
      <c r="Q57" s="29">
        <v>158</v>
      </c>
      <c r="R57" s="80">
        <f t="shared" si="29"/>
        <v>707</v>
      </c>
      <c r="S57" s="32">
        <f t="shared" si="30"/>
        <v>332</v>
      </c>
      <c r="U57" s="59">
        <f t="shared" si="31"/>
        <v>52.737226277372265</v>
      </c>
      <c r="V57" s="70">
        <f t="shared" si="32"/>
        <v>47.262773722627735</v>
      </c>
      <c r="W57" s="57">
        <f t="shared" si="33"/>
        <v>51.639344262295083</v>
      </c>
      <c r="X57" s="70">
        <f t="shared" si="34"/>
        <v>48.360655737704917</v>
      </c>
      <c r="Y57" s="57">
        <f t="shared" si="35"/>
        <v>68.022181146025872</v>
      </c>
      <c r="Z57" s="70">
        <f t="shared" si="36"/>
        <v>31.977818853974121</v>
      </c>
      <c r="AA57" s="57">
        <f t="shared" si="37"/>
        <v>64.301075268817215</v>
      </c>
      <c r="AB57" s="70">
        <f t="shared" si="38"/>
        <v>35.6989247311828</v>
      </c>
      <c r="AC57" s="57">
        <f t="shared" si="39"/>
        <v>68.36363636363636</v>
      </c>
      <c r="AD57" s="70">
        <f t="shared" si="40"/>
        <v>31.636363636363633</v>
      </c>
      <c r="AE57" s="57">
        <f t="shared" si="41"/>
        <v>67.689161554192239</v>
      </c>
      <c r="AF57" s="621">
        <f t="shared" si="42"/>
        <v>32.310838445807768</v>
      </c>
      <c r="AH57" s="59">
        <f t="shared" si="43"/>
        <v>-1.0978820150771824</v>
      </c>
      <c r="AI57" s="57">
        <f t="shared" si="44"/>
        <v>1.0978820150771824</v>
      </c>
      <c r="AJ57" s="57">
        <f t="shared" si="45"/>
        <v>-3.7211058772086574</v>
      </c>
      <c r="AK57" s="57">
        <f t="shared" si="46"/>
        <v>3.7211058772086787</v>
      </c>
      <c r="AL57" s="57">
        <f t="shared" si="47"/>
        <v>-0.67447480944412064</v>
      </c>
      <c r="AM57" s="60">
        <f t="shared" si="48"/>
        <v>0.67447480944413485</v>
      </c>
    </row>
    <row r="58" spans="1:39" x14ac:dyDescent="0.25">
      <c r="A58" s="496" t="s">
        <v>67</v>
      </c>
      <c r="B58" s="93">
        <v>270</v>
      </c>
      <c r="C58" s="29">
        <v>237</v>
      </c>
      <c r="D58" s="80">
        <v>251</v>
      </c>
      <c r="E58" s="29">
        <v>239</v>
      </c>
      <c r="F58" s="80">
        <f t="shared" si="25"/>
        <v>521</v>
      </c>
      <c r="G58" s="29">
        <f t="shared" si="26"/>
        <v>476</v>
      </c>
      <c r="H58" s="80">
        <v>349</v>
      </c>
      <c r="I58" s="29">
        <v>174</v>
      </c>
      <c r="J58" s="80">
        <v>307</v>
      </c>
      <c r="K58" s="29">
        <v>201</v>
      </c>
      <c r="L58" s="80">
        <f t="shared" si="27"/>
        <v>656</v>
      </c>
      <c r="M58" s="29">
        <f t="shared" si="28"/>
        <v>375</v>
      </c>
      <c r="N58" s="80">
        <v>384</v>
      </c>
      <c r="O58" s="29">
        <v>139</v>
      </c>
      <c r="P58" s="80">
        <v>355</v>
      </c>
      <c r="Q58" s="29">
        <v>149</v>
      </c>
      <c r="R58" s="80">
        <f>N58+P58</f>
        <v>739</v>
      </c>
      <c r="S58" s="32">
        <f t="shared" si="30"/>
        <v>288</v>
      </c>
      <c r="U58" s="59">
        <f t="shared" si="31"/>
        <v>53.254437869822489</v>
      </c>
      <c r="V58" s="70">
        <f t="shared" si="32"/>
        <v>46.745562130177518</v>
      </c>
      <c r="W58" s="57">
        <f t="shared" si="33"/>
        <v>51.224489795918373</v>
      </c>
      <c r="X58" s="70">
        <f t="shared" si="34"/>
        <v>48.775510204081634</v>
      </c>
      <c r="Y58" s="57">
        <f t="shared" si="35"/>
        <v>66.730401529636708</v>
      </c>
      <c r="Z58" s="70">
        <f t="shared" si="36"/>
        <v>33.269598470363285</v>
      </c>
      <c r="AA58" s="57">
        <f t="shared" si="37"/>
        <v>60.433070866141733</v>
      </c>
      <c r="AB58" s="70">
        <f t="shared" si="38"/>
        <v>39.566929133858267</v>
      </c>
      <c r="AC58" s="57">
        <f t="shared" si="39"/>
        <v>73.422562141491397</v>
      </c>
      <c r="AD58" s="70">
        <f t="shared" si="40"/>
        <v>26.577437858508606</v>
      </c>
      <c r="AE58" s="57">
        <f t="shared" si="41"/>
        <v>70.436507936507937</v>
      </c>
      <c r="AF58" s="621">
        <f t="shared" si="42"/>
        <v>29.563492063492063</v>
      </c>
      <c r="AH58" s="59">
        <f t="shared" si="43"/>
        <v>-2.0299480739041158</v>
      </c>
      <c r="AI58" s="57">
        <f t="shared" si="44"/>
        <v>2.0299480739041158</v>
      </c>
      <c r="AJ58" s="57">
        <f t="shared" si="45"/>
        <v>-6.2973306634949751</v>
      </c>
      <c r="AK58" s="57">
        <f t="shared" si="46"/>
        <v>6.2973306634949822</v>
      </c>
      <c r="AL58" s="57">
        <f t="shared" si="47"/>
        <v>-2.9860542049834606</v>
      </c>
      <c r="AM58" s="60">
        <f t="shared" si="48"/>
        <v>2.9860542049834571</v>
      </c>
    </row>
    <row r="59" spans="1:39" x14ac:dyDescent="0.25">
      <c r="A59" s="496" t="s">
        <v>68</v>
      </c>
      <c r="B59" s="93">
        <v>193</v>
      </c>
      <c r="C59" s="29">
        <v>324</v>
      </c>
      <c r="D59" s="80">
        <v>155</v>
      </c>
      <c r="E59" s="29">
        <v>323</v>
      </c>
      <c r="F59" s="80">
        <f t="shared" si="25"/>
        <v>348</v>
      </c>
      <c r="G59" s="29">
        <f t="shared" si="26"/>
        <v>647</v>
      </c>
      <c r="H59" s="80">
        <v>282</v>
      </c>
      <c r="I59" s="29">
        <v>241</v>
      </c>
      <c r="J59" s="80">
        <v>246</v>
      </c>
      <c r="K59" s="29">
        <v>235</v>
      </c>
      <c r="L59" s="80">
        <f t="shared" si="27"/>
        <v>528</v>
      </c>
      <c r="M59" s="29">
        <f t="shared" si="28"/>
        <v>476</v>
      </c>
      <c r="N59" s="80">
        <v>271</v>
      </c>
      <c r="O59" s="29">
        <v>260</v>
      </c>
      <c r="P59" s="80">
        <v>224</v>
      </c>
      <c r="Q59" s="29">
        <v>271</v>
      </c>
      <c r="R59" s="80">
        <f t="shared" si="29"/>
        <v>495</v>
      </c>
      <c r="S59" s="32">
        <f t="shared" si="30"/>
        <v>531</v>
      </c>
      <c r="U59" s="59">
        <f t="shared" si="31"/>
        <v>37.330754352030951</v>
      </c>
      <c r="V59" s="70">
        <f t="shared" si="32"/>
        <v>62.669245647969049</v>
      </c>
      <c r="W59" s="57">
        <f t="shared" si="33"/>
        <v>32.42677824267782</v>
      </c>
      <c r="X59" s="70">
        <f t="shared" si="34"/>
        <v>67.573221757322173</v>
      </c>
      <c r="Y59" s="57">
        <f t="shared" si="35"/>
        <v>53.919694072657741</v>
      </c>
      <c r="Z59" s="70">
        <f t="shared" si="36"/>
        <v>46.080305927342259</v>
      </c>
      <c r="AA59" s="57">
        <f t="shared" si="37"/>
        <v>51.143451143451145</v>
      </c>
      <c r="AB59" s="70">
        <f t="shared" si="38"/>
        <v>48.856548856548862</v>
      </c>
      <c r="AC59" s="57">
        <f t="shared" si="39"/>
        <v>51.035781544256118</v>
      </c>
      <c r="AD59" s="70">
        <f t="shared" si="40"/>
        <v>48.964218455743882</v>
      </c>
      <c r="AE59" s="57">
        <f t="shared" si="41"/>
        <v>45.252525252525253</v>
      </c>
      <c r="AF59" s="621">
        <f t="shared" si="42"/>
        <v>54.747474747474747</v>
      </c>
      <c r="AH59" s="59">
        <f t="shared" si="43"/>
        <v>-4.9039761093531311</v>
      </c>
      <c r="AI59" s="57">
        <f t="shared" si="44"/>
        <v>4.903976109353124</v>
      </c>
      <c r="AJ59" s="57">
        <f t="shared" si="45"/>
        <v>-2.776242929206596</v>
      </c>
      <c r="AK59" s="57">
        <f t="shared" si="46"/>
        <v>2.7762429292066031</v>
      </c>
      <c r="AL59" s="57">
        <f t="shared" si="47"/>
        <v>-5.783256291730865</v>
      </c>
      <c r="AM59" s="60">
        <f t="shared" si="48"/>
        <v>5.783256291730865</v>
      </c>
    </row>
    <row r="60" spans="1:39" x14ac:dyDescent="0.25">
      <c r="A60" s="496" t="s">
        <v>69</v>
      </c>
      <c r="B60" s="93">
        <v>131</v>
      </c>
      <c r="C60" s="29">
        <v>399</v>
      </c>
      <c r="D60" s="80">
        <v>96</v>
      </c>
      <c r="E60" s="29">
        <v>346</v>
      </c>
      <c r="F60" s="80">
        <f t="shared" si="25"/>
        <v>227</v>
      </c>
      <c r="G60" s="29">
        <f t="shared" si="26"/>
        <v>745</v>
      </c>
      <c r="H60" s="80">
        <v>240</v>
      </c>
      <c r="I60" s="29">
        <v>306</v>
      </c>
      <c r="J60" s="80">
        <v>191</v>
      </c>
      <c r="K60" s="29">
        <v>237</v>
      </c>
      <c r="L60" s="80">
        <f t="shared" si="27"/>
        <v>431</v>
      </c>
      <c r="M60" s="29">
        <f t="shared" si="28"/>
        <v>543</v>
      </c>
      <c r="N60" s="80">
        <v>222</v>
      </c>
      <c r="O60" s="29">
        <v>325</v>
      </c>
      <c r="P60" s="80">
        <v>198</v>
      </c>
      <c r="Q60" s="29">
        <v>264</v>
      </c>
      <c r="R60" s="80">
        <f t="shared" si="29"/>
        <v>420</v>
      </c>
      <c r="S60" s="32">
        <f t="shared" si="30"/>
        <v>589</v>
      </c>
      <c r="U60" s="59">
        <f t="shared" si="31"/>
        <v>24.716981132075471</v>
      </c>
      <c r="V60" s="70">
        <f t="shared" si="32"/>
        <v>75.28301886792454</v>
      </c>
      <c r="W60" s="57">
        <f t="shared" si="33"/>
        <v>21.719457013574662</v>
      </c>
      <c r="X60" s="70">
        <f t="shared" si="34"/>
        <v>78.280542986425345</v>
      </c>
      <c r="Y60" s="57">
        <f t="shared" si="35"/>
        <v>43.956043956043956</v>
      </c>
      <c r="Z60" s="70">
        <f t="shared" si="36"/>
        <v>56.043956043956044</v>
      </c>
      <c r="AA60" s="57">
        <f t="shared" si="37"/>
        <v>44.626168224299064</v>
      </c>
      <c r="AB60" s="70">
        <f t="shared" si="38"/>
        <v>55.373831775700936</v>
      </c>
      <c r="AC60" s="57">
        <f t="shared" si="39"/>
        <v>40.585009140767824</v>
      </c>
      <c r="AD60" s="70">
        <f t="shared" si="40"/>
        <v>59.414990859232176</v>
      </c>
      <c r="AE60" s="57">
        <f t="shared" si="41"/>
        <v>42.857142857142854</v>
      </c>
      <c r="AF60" s="621">
        <f t="shared" si="42"/>
        <v>57.142857142857139</v>
      </c>
      <c r="AH60" s="59">
        <f t="shared" si="43"/>
        <v>-2.9975241185008095</v>
      </c>
      <c r="AI60" s="57">
        <f t="shared" si="44"/>
        <v>2.9975241185008059</v>
      </c>
      <c r="AJ60" s="57">
        <f t="shared" si="45"/>
        <v>0.67012426825510829</v>
      </c>
      <c r="AK60" s="57">
        <f t="shared" si="46"/>
        <v>-0.67012426825510829</v>
      </c>
      <c r="AL60" s="57">
        <f t="shared" si="47"/>
        <v>2.2721337163750306</v>
      </c>
      <c r="AM60" s="60">
        <f t="shared" si="48"/>
        <v>-2.2721337163750377</v>
      </c>
    </row>
    <row r="61" spans="1:39" x14ac:dyDescent="0.25">
      <c r="A61" s="496" t="s">
        <v>70</v>
      </c>
      <c r="B61" s="93">
        <v>210</v>
      </c>
      <c r="C61" s="29">
        <v>330</v>
      </c>
      <c r="D61" s="80">
        <v>176</v>
      </c>
      <c r="E61" s="29">
        <v>270</v>
      </c>
      <c r="F61" s="80">
        <f t="shared" si="25"/>
        <v>386</v>
      </c>
      <c r="G61" s="29">
        <f t="shared" si="26"/>
        <v>600</v>
      </c>
      <c r="H61" s="80">
        <v>294</v>
      </c>
      <c r="I61" s="29">
        <v>252</v>
      </c>
      <c r="J61" s="80">
        <v>246</v>
      </c>
      <c r="K61" s="29">
        <v>197</v>
      </c>
      <c r="L61" s="80">
        <f t="shared" si="27"/>
        <v>540</v>
      </c>
      <c r="M61" s="29">
        <f t="shared" si="28"/>
        <v>449</v>
      </c>
      <c r="N61" s="80">
        <v>270</v>
      </c>
      <c r="O61" s="29">
        <v>281</v>
      </c>
      <c r="P61" s="80">
        <v>217</v>
      </c>
      <c r="Q61" s="29">
        <v>256</v>
      </c>
      <c r="R61" s="80">
        <f t="shared" si="29"/>
        <v>487</v>
      </c>
      <c r="S61" s="32">
        <f t="shared" si="30"/>
        <v>537</v>
      </c>
      <c r="U61" s="59">
        <f t="shared" si="31"/>
        <v>38.888888888888893</v>
      </c>
      <c r="V61" s="70">
        <f t="shared" si="32"/>
        <v>61.111111111111114</v>
      </c>
      <c r="W61" s="57">
        <f t="shared" si="33"/>
        <v>39.461883408071749</v>
      </c>
      <c r="X61" s="70">
        <f t="shared" si="34"/>
        <v>60.538116591928251</v>
      </c>
      <c r="Y61" s="57">
        <f t="shared" si="35"/>
        <v>53.846153846153847</v>
      </c>
      <c r="Z61" s="70">
        <f t="shared" si="36"/>
        <v>46.153846153846153</v>
      </c>
      <c r="AA61" s="57">
        <f t="shared" si="37"/>
        <v>55.530474040632051</v>
      </c>
      <c r="AB61" s="70">
        <f t="shared" si="38"/>
        <v>44.469525959367942</v>
      </c>
      <c r="AC61" s="57">
        <f t="shared" si="39"/>
        <v>49.001814882032669</v>
      </c>
      <c r="AD61" s="70">
        <f t="shared" si="40"/>
        <v>50.998185117967331</v>
      </c>
      <c r="AE61" s="57">
        <f t="shared" si="41"/>
        <v>45.877378435517969</v>
      </c>
      <c r="AF61" s="621">
        <f t="shared" si="42"/>
        <v>54.122621564482031</v>
      </c>
      <c r="AH61" s="59">
        <f t="shared" si="43"/>
        <v>0.57299451918285627</v>
      </c>
      <c r="AI61" s="57">
        <f t="shared" si="44"/>
        <v>-0.57299451918286337</v>
      </c>
      <c r="AJ61" s="57">
        <f t="shared" si="45"/>
        <v>1.6843201944782038</v>
      </c>
      <c r="AK61" s="57">
        <f t="shared" si="46"/>
        <v>-1.6843201944782109</v>
      </c>
      <c r="AL61" s="57">
        <f t="shared" si="47"/>
        <v>-3.1244364465147001</v>
      </c>
      <c r="AM61" s="60">
        <f t="shared" si="48"/>
        <v>3.1244364465147001</v>
      </c>
    </row>
    <row r="62" spans="1:39" x14ac:dyDescent="0.25">
      <c r="A62" s="496" t="s">
        <v>71</v>
      </c>
      <c r="B62" s="93">
        <v>185</v>
      </c>
      <c r="C62" s="29">
        <v>67</v>
      </c>
      <c r="D62" s="80">
        <v>173</v>
      </c>
      <c r="E62" s="29">
        <v>72</v>
      </c>
      <c r="F62" s="80">
        <f t="shared" si="25"/>
        <v>358</v>
      </c>
      <c r="G62" s="29">
        <f t="shared" si="26"/>
        <v>139</v>
      </c>
      <c r="H62" s="80">
        <v>219</v>
      </c>
      <c r="I62" s="29">
        <v>31</v>
      </c>
      <c r="J62" s="80">
        <v>189</v>
      </c>
      <c r="K62" s="29">
        <v>59</v>
      </c>
      <c r="L62" s="80">
        <f t="shared" si="27"/>
        <v>408</v>
      </c>
      <c r="M62" s="29">
        <f t="shared" si="28"/>
        <v>90</v>
      </c>
      <c r="N62" s="80">
        <v>195</v>
      </c>
      <c r="O62" s="29">
        <v>59</v>
      </c>
      <c r="P62" s="80">
        <v>179</v>
      </c>
      <c r="Q62" s="29">
        <v>78</v>
      </c>
      <c r="R62" s="80">
        <f>N62+P62</f>
        <v>374</v>
      </c>
      <c r="S62" s="32">
        <f t="shared" si="30"/>
        <v>137</v>
      </c>
      <c r="U62" s="59">
        <f t="shared" si="31"/>
        <v>73.412698412698404</v>
      </c>
      <c r="V62" s="70">
        <f t="shared" si="32"/>
        <v>26.587301587301589</v>
      </c>
      <c r="W62" s="57">
        <f t="shared" si="33"/>
        <v>70.612244897959187</v>
      </c>
      <c r="X62" s="70">
        <f t="shared" si="34"/>
        <v>29.387755102040821</v>
      </c>
      <c r="Y62" s="57">
        <f t="shared" si="35"/>
        <v>87.6</v>
      </c>
      <c r="Z62" s="70">
        <f t="shared" si="36"/>
        <v>12.4</v>
      </c>
      <c r="AA62" s="57">
        <f t="shared" si="37"/>
        <v>76.209677419354833</v>
      </c>
      <c r="AB62" s="70">
        <f t="shared" si="38"/>
        <v>23.790322580645164</v>
      </c>
      <c r="AC62" s="57">
        <f t="shared" si="39"/>
        <v>76.771653543307082</v>
      </c>
      <c r="AD62" s="70">
        <f t="shared" si="40"/>
        <v>23.228346456692915</v>
      </c>
      <c r="AE62" s="57">
        <f t="shared" si="41"/>
        <v>69.649805447470811</v>
      </c>
      <c r="AF62" s="621">
        <f t="shared" si="42"/>
        <v>30.350194552529182</v>
      </c>
      <c r="AH62" s="59">
        <f t="shared" si="43"/>
        <v>-2.8004535147392176</v>
      </c>
      <c r="AI62" s="57">
        <f t="shared" si="44"/>
        <v>2.8004535147392318</v>
      </c>
      <c r="AJ62" s="57">
        <f t="shared" si="45"/>
        <v>-11.390322580645162</v>
      </c>
      <c r="AK62" s="57">
        <f t="shared" si="46"/>
        <v>11.390322580645163</v>
      </c>
      <c r="AL62" s="57">
        <f t="shared" si="47"/>
        <v>-7.1218480958362704</v>
      </c>
      <c r="AM62" s="60">
        <f t="shared" si="48"/>
        <v>7.1218480958362669</v>
      </c>
    </row>
    <row r="63" spans="1:39" x14ac:dyDescent="0.25">
      <c r="A63" s="496" t="s">
        <v>72</v>
      </c>
      <c r="B63" s="93" t="s">
        <v>37</v>
      </c>
      <c r="C63" s="29" t="s">
        <v>37</v>
      </c>
      <c r="D63" s="80" t="s">
        <v>37</v>
      </c>
      <c r="E63" s="29" t="s">
        <v>37</v>
      </c>
      <c r="F63" s="80" t="s">
        <v>37</v>
      </c>
      <c r="G63" s="29" t="s">
        <v>37</v>
      </c>
      <c r="H63" s="80" t="s">
        <v>37</v>
      </c>
      <c r="I63" s="29" t="s">
        <v>37</v>
      </c>
      <c r="J63" s="80" t="s">
        <v>37</v>
      </c>
      <c r="K63" s="29" t="s">
        <v>37</v>
      </c>
      <c r="L63" s="80" t="s">
        <v>37</v>
      </c>
      <c r="M63" s="29" t="s">
        <v>37</v>
      </c>
      <c r="N63" s="80" t="s">
        <v>37</v>
      </c>
      <c r="O63" s="29" t="s">
        <v>37</v>
      </c>
      <c r="P63" s="80" t="s">
        <v>37</v>
      </c>
      <c r="Q63" s="29" t="s">
        <v>37</v>
      </c>
      <c r="R63" s="80" t="s">
        <v>37</v>
      </c>
      <c r="S63" s="32" t="s">
        <v>37</v>
      </c>
      <c r="U63" s="67"/>
      <c r="V63" s="117"/>
      <c r="W63" s="65"/>
      <c r="X63" s="117"/>
      <c r="Y63" s="65"/>
      <c r="Z63" s="117"/>
      <c r="AA63" s="65"/>
      <c r="AB63" s="117"/>
      <c r="AC63" s="65"/>
      <c r="AD63" s="117"/>
      <c r="AE63" s="65"/>
      <c r="AF63" s="159"/>
      <c r="AH63" s="27"/>
      <c r="AI63" s="11"/>
      <c r="AJ63" s="11"/>
      <c r="AK63" s="11"/>
      <c r="AL63" s="11"/>
      <c r="AM63" s="28"/>
    </row>
    <row r="64" spans="1:39" x14ac:dyDescent="0.25">
      <c r="A64" s="496" t="s">
        <v>73</v>
      </c>
      <c r="B64" s="93">
        <v>270</v>
      </c>
      <c r="C64" s="29">
        <v>242</v>
      </c>
      <c r="D64" s="80">
        <v>206</v>
      </c>
      <c r="E64" s="29">
        <v>289</v>
      </c>
      <c r="F64" s="80">
        <f t="shared" ref="F64:G69" si="49">B64+D64</f>
        <v>476</v>
      </c>
      <c r="G64" s="29">
        <f t="shared" si="49"/>
        <v>531</v>
      </c>
      <c r="H64" s="80">
        <v>363</v>
      </c>
      <c r="I64" s="29">
        <v>155</v>
      </c>
      <c r="J64" s="80">
        <v>291</v>
      </c>
      <c r="K64" s="29">
        <v>211</v>
      </c>
      <c r="L64" s="80">
        <f t="shared" ref="L64:M69" si="50">H64+J64</f>
        <v>654</v>
      </c>
      <c r="M64" s="29">
        <f t="shared" si="50"/>
        <v>366</v>
      </c>
      <c r="N64" s="80">
        <v>328</v>
      </c>
      <c r="O64" s="29">
        <v>177</v>
      </c>
      <c r="P64" s="80">
        <v>285</v>
      </c>
      <c r="Q64" s="29">
        <v>214</v>
      </c>
      <c r="R64" s="80">
        <f t="shared" ref="R64:S69" si="51">N64+P64</f>
        <v>613</v>
      </c>
      <c r="S64" s="32">
        <f t="shared" si="51"/>
        <v>391</v>
      </c>
      <c r="U64" s="59">
        <f t="shared" ref="U64:V70" si="52">B64/SUM($B64:$C64)*100</f>
        <v>52.734375</v>
      </c>
      <c r="V64" s="70">
        <f t="shared" si="52"/>
        <v>47.265625</v>
      </c>
      <c r="W64" s="57">
        <f t="shared" ref="W64:X70" si="53">D64/SUM($D64:$E64)*100</f>
        <v>41.616161616161619</v>
      </c>
      <c r="X64" s="70">
        <f t="shared" si="53"/>
        <v>58.383838383838381</v>
      </c>
      <c r="Y64" s="57">
        <f t="shared" ref="Y64:Z70" si="54">H64/SUM($H64:$I64)*100</f>
        <v>70.077220077220076</v>
      </c>
      <c r="Z64" s="70">
        <f t="shared" si="54"/>
        <v>29.922779922779924</v>
      </c>
      <c r="AA64" s="57">
        <f t="shared" ref="AA64:AB70" si="55">J64/SUM($J64:$K64)*100</f>
        <v>57.968127490039848</v>
      </c>
      <c r="AB64" s="70">
        <f t="shared" si="55"/>
        <v>42.031872509960159</v>
      </c>
      <c r="AC64" s="57">
        <f t="shared" ref="AC64:AD70" si="56">N64/SUM($N64:$O64)*100</f>
        <v>64.950495049504951</v>
      </c>
      <c r="AD64" s="70">
        <f t="shared" si="56"/>
        <v>35.049504950495049</v>
      </c>
      <c r="AE64" s="57">
        <f t="shared" ref="AE64:AF70" si="57">P64/SUM($P64:$Q64)*100</f>
        <v>57.114228456913828</v>
      </c>
      <c r="AF64" s="621">
        <f t="shared" si="57"/>
        <v>42.885771543086172</v>
      </c>
      <c r="AH64" s="59">
        <f t="shared" ref="AH64:AI70" si="58">W64-U64</f>
        <v>-11.118213383838381</v>
      </c>
      <c r="AI64" s="57">
        <f t="shared" si="58"/>
        <v>11.118213383838381</v>
      </c>
      <c r="AJ64" s="57">
        <f t="shared" ref="AJ64:AK70" si="59">AA64-Y64</f>
        <v>-12.109092587180228</v>
      </c>
      <c r="AK64" s="57">
        <f t="shared" si="59"/>
        <v>12.109092587180236</v>
      </c>
      <c r="AL64" s="57">
        <f t="shared" ref="AL64:AM70" si="60">AE64-AC64</f>
        <v>-7.836266592591123</v>
      </c>
      <c r="AM64" s="60">
        <f t="shared" si="60"/>
        <v>7.836266592591123</v>
      </c>
    </row>
    <row r="65" spans="1:39" x14ac:dyDescent="0.25">
      <c r="A65" s="496" t="s">
        <v>74</v>
      </c>
      <c r="B65" s="93">
        <v>166</v>
      </c>
      <c r="C65" s="29">
        <v>317</v>
      </c>
      <c r="D65" s="80">
        <v>132</v>
      </c>
      <c r="E65" s="29">
        <v>313</v>
      </c>
      <c r="F65" s="80">
        <f t="shared" si="49"/>
        <v>298</v>
      </c>
      <c r="G65" s="29">
        <f t="shared" si="49"/>
        <v>630</v>
      </c>
      <c r="H65" s="80">
        <v>202</v>
      </c>
      <c r="I65" s="29">
        <v>286</v>
      </c>
      <c r="J65" s="80">
        <v>203</v>
      </c>
      <c r="K65" s="29">
        <v>251</v>
      </c>
      <c r="L65" s="80">
        <f t="shared" si="50"/>
        <v>405</v>
      </c>
      <c r="M65" s="29">
        <f t="shared" si="50"/>
        <v>537</v>
      </c>
      <c r="N65" s="80">
        <v>291</v>
      </c>
      <c r="O65" s="29">
        <v>243</v>
      </c>
      <c r="P65" s="80">
        <v>244</v>
      </c>
      <c r="Q65" s="29">
        <v>251</v>
      </c>
      <c r="R65" s="80">
        <f t="shared" si="51"/>
        <v>535</v>
      </c>
      <c r="S65" s="32">
        <f t="shared" si="51"/>
        <v>494</v>
      </c>
      <c r="U65" s="59">
        <f t="shared" si="52"/>
        <v>34.368530020703936</v>
      </c>
      <c r="V65" s="70">
        <f t="shared" si="52"/>
        <v>65.631469979296071</v>
      </c>
      <c r="W65" s="57">
        <f t="shared" si="53"/>
        <v>29.662921348314608</v>
      </c>
      <c r="X65" s="70">
        <f t="shared" si="53"/>
        <v>70.337078651685388</v>
      </c>
      <c r="Y65" s="57">
        <f t="shared" si="54"/>
        <v>41.393442622950822</v>
      </c>
      <c r="Z65" s="70">
        <f t="shared" si="54"/>
        <v>58.606557377049185</v>
      </c>
      <c r="AA65" s="57">
        <f t="shared" si="55"/>
        <v>44.713656387665196</v>
      </c>
      <c r="AB65" s="70">
        <f t="shared" si="55"/>
        <v>55.286343612334797</v>
      </c>
      <c r="AC65" s="57">
        <f t="shared" si="56"/>
        <v>54.49438202247191</v>
      </c>
      <c r="AD65" s="70">
        <f t="shared" si="56"/>
        <v>45.50561797752809</v>
      </c>
      <c r="AE65" s="57">
        <f t="shared" si="57"/>
        <v>49.292929292929294</v>
      </c>
      <c r="AF65" s="621">
        <f t="shared" si="57"/>
        <v>50.707070707070713</v>
      </c>
      <c r="AH65" s="59">
        <f t="shared" si="58"/>
        <v>-4.705608672389328</v>
      </c>
      <c r="AI65" s="57">
        <f t="shared" si="58"/>
        <v>4.7056086723893173</v>
      </c>
      <c r="AJ65" s="57">
        <f t="shared" si="59"/>
        <v>3.3202137647143743</v>
      </c>
      <c r="AK65" s="57">
        <f t="shared" si="59"/>
        <v>-3.3202137647143886</v>
      </c>
      <c r="AL65" s="57">
        <f t="shared" si="60"/>
        <v>-5.2014527295426163</v>
      </c>
      <c r="AM65" s="60">
        <f t="shared" si="60"/>
        <v>5.2014527295426234</v>
      </c>
    </row>
    <row r="66" spans="1:39" x14ac:dyDescent="0.25">
      <c r="A66" s="496" t="s">
        <v>75</v>
      </c>
      <c r="B66" s="93">
        <v>303</v>
      </c>
      <c r="C66" s="29">
        <v>218</v>
      </c>
      <c r="D66" s="80">
        <v>262</v>
      </c>
      <c r="E66" s="29">
        <v>203</v>
      </c>
      <c r="F66" s="80">
        <f t="shared" si="49"/>
        <v>565</v>
      </c>
      <c r="G66" s="29">
        <f t="shared" si="49"/>
        <v>421</v>
      </c>
      <c r="H66" s="80">
        <v>397</v>
      </c>
      <c r="I66" s="29">
        <v>134</v>
      </c>
      <c r="J66" s="80">
        <v>352</v>
      </c>
      <c r="K66" s="29">
        <v>117</v>
      </c>
      <c r="L66" s="80">
        <f t="shared" si="50"/>
        <v>749</v>
      </c>
      <c r="M66" s="29">
        <f t="shared" si="50"/>
        <v>251</v>
      </c>
      <c r="N66" s="80">
        <v>433</v>
      </c>
      <c r="O66" s="29">
        <v>101</v>
      </c>
      <c r="P66" s="80">
        <v>425</v>
      </c>
      <c r="Q66" s="29">
        <v>77</v>
      </c>
      <c r="R66" s="80">
        <f t="shared" si="51"/>
        <v>858</v>
      </c>
      <c r="S66" s="32">
        <f t="shared" si="51"/>
        <v>178</v>
      </c>
      <c r="U66" s="59">
        <f t="shared" si="52"/>
        <v>58.157389635316704</v>
      </c>
      <c r="V66" s="70">
        <f t="shared" si="52"/>
        <v>41.842610364683303</v>
      </c>
      <c r="W66" s="57">
        <f t="shared" si="53"/>
        <v>56.344086021505376</v>
      </c>
      <c r="X66" s="70">
        <f t="shared" si="53"/>
        <v>43.655913978494624</v>
      </c>
      <c r="Y66" s="57">
        <f t="shared" si="54"/>
        <v>74.764595103578159</v>
      </c>
      <c r="Z66" s="70">
        <f t="shared" si="54"/>
        <v>25.235404896421848</v>
      </c>
      <c r="AA66" s="57">
        <f t="shared" si="55"/>
        <v>75.053304904051174</v>
      </c>
      <c r="AB66" s="70">
        <f t="shared" si="55"/>
        <v>24.946695095948826</v>
      </c>
      <c r="AC66" s="57">
        <f t="shared" si="56"/>
        <v>81.086142322097373</v>
      </c>
      <c r="AD66" s="70">
        <f t="shared" si="56"/>
        <v>18.91385767790262</v>
      </c>
      <c r="AE66" s="57">
        <f t="shared" si="57"/>
        <v>84.661354581673308</v>
      </c>
      <c r="AF66" s="621">
        <f t="shared" si="57"/>
        <v>15.338645418326694</v>
      </c>
      <c r="AH66" s="59">
        <f t="shared" si="58"/>
        <v>-1.8133036138113283</v>
      </c>
      <c r="AI66" s="57">
        <f t="shared" si="58"/>
        <v>1.8133036138113212</v>
      </c>
      <c r="AJ66" s="57">
        <f t="shared" si="59"/>
        <v>0.28870980047301487</v>
      </c>
      <c r="AK66" s="57">
        <f t="shared" si="59"/>
        <v>-0.28870980047302197</v>
      </c>
      <c r="AL66" s="57">
        <f t="shared" si="60"/>
        <v>3.5752122595759346</v>
      </c>
      <c r="AM66" s="60">
        <f t="shared" si="60"/>
        <v>-3.5752122595759257</v>
      </c>
    </row>
    <row r="67" spans="1:39" x14ac:dyDescent="0.25">
      <c r="A67" s="496" t="s">
        <v>76</v>
      </c>
      <c r="B67" s="93">
        <v>187</v>
      </c>
      <c r="C67" s="29">
        <v>308</v>
      </c>
      <c r="D67" s="80">
        <v>181</v>
      </c>
      <c r="E67" s="29">
        <v>282</v>
      </c>
      <c r="F67" s="80">
        <f t="shared" si="49"/>
        <v>368</v>
      </c>
      <c r="G67" s="29">
        <f t="shared" si="49"/>
        <v>590</v>
      </c>
      <c r="H67" s="80">
        <v>245</v>
      </c>
      <c r="I67" s="29">
        <v>257</v>
      </c>
      <c r="J67" s="80">
        <v>214</v>
      </c>
      <c r="K67" s="29">
        <v>269</v>
      </c>
      <c r="L67" s="80">
        <f t="shared" si="50"/>
        <v>459</v>
      </c>
      <c r="M67" s="29">
        <f t="shared" si="50"/>
        <v>526</v>
      </c>
      <c r="N67" s="80">
        <v>261</v>
      </c>
      <c r="O67" s="29">
        <v>270</v>
      </c>
      <c r="P67" s="80">
        <v>264</v>
      </c>
      <c r="Q67" s="29">
        <v>246</v>
      </c>
      <c r="R67" s="80">
        <f t="shared" si="51"/>
        <v>525</v>
      </c>
      <c r="S67" s="32">
        <f t="shared" si="51"/>
        <v>516</v>
      </c>
      <c r="U67" s="59">
        <f t="shared" si="52"/>
        <v>37.777777777777779</v>
      </c>
      <c r="V67" s="70">
        <f t="shared" si="52"/>
        <v>62.222222222222221</v>
      </c>
      <c r="W67" s="57">
        <f t="shared" si="53"/>
        <v>39.092872570194388</v>
      </c>
      <c r="X67" s="70">
        <f t="shared" si="53"/>
        <v>60.90712742980562</v>
      </c>
      <c r="Y67" s="57">
        <f t="shared" si="54"/>
        <v>48.804780876494021</v>
      </c>
      <c r="Z67" s="70">
        <f t="shared" si="54"/>
        <v>51.195219123505979</v>
      </c>
      <c r="AA67" s="57">
        <f t="shared" si="55"/>
        <v>44.306418219461698</v>
      </c>
      <c r="AB67" s="70">
        <f t="shared" si="55"/>
        <v>55.693581780538302</v>
      </c>
      <c r="AC67" s="57">
        <f t="shared" si="56"/>
        <v>49.152542372881356</v>
      </c>
      <c r="AD67" s="70">
        <f t="shared" si="56"/>
        <v>50.847457627118644</v>
      </c>
      <c r="AE67" s="57">
        <f t="shared" si="57"/>
        <v>51.764705882352949</v>
      </c>
      <c r="AF67" s="621">
        <f t="shared" si="57"/>
        <v>48.235294117647058</v>
      </c>
      <c r="AH67" s="59">
        <f t="shared" si="58"/>
        <v>1.315094792416609</v>
      </c>
      <c r="AI67" s="57">
        <f t="shared" si="58"/>
        <v>-1.3150947924166019</v>
      </c>
      <c r="AJ67" s="57">
        <f t="shared" si="59"/>
        <v>-4.4983626570323239</v>
      </c>
      <c r="AK67" s="57">
        <f t="shared" si="59"/>
        <v>4.4983626570323239</v>
      </c>
      <c r="AL67" s="57">
        <f t="shared" si="60"/>
        <v>2.6121635094715927</v>
      </c>
      <c r="AM67" s="60">
        <f t="shared" si="60"/>
        <v>-2.6121635094715856</v>
      </c>
    </row>
    <row r="68" spans="1:39" x14ac:dyDescent="0.25">
      <c r="A68" s="496" t="s">
        <v>77</v>
      </c>
      <c r="B68" s="93">
        <v>125</v>
      </c>
      <c r="C68" s="29">
        <v>375</v>
      </c>
      <c r="D68" s="80">
        <v>130</v>
      </c>
      <c r="E68" s="29">
        <v>342</v>
      </c>
      <c r="F68" s="80">
        <f t="shared" si="49"/>
        <v>255</v>
      </c>
      <c r="G68" s="29">
        <f t="shared" si="49"/>
        <v>717</v>
      </c>
      <c r="H68" s="80">
        <v>152</v>
      </c>
      <c r="I68" s="29">
        <v>367</v>
      </c>
      <c r="J68" s="80">
        <v>149</v>
      </c>
      <c r="K68" s="29">
        <v>337</v>
      </c>
      <c r="L68" s="80">
        <f t="shared" si="50"/>
        <v>301</v>
      </c>
      <c r="M68" s="29">
        <f t="shared" si="50"/>
        <v>704</v>
      </c>
      <c r="N68" s="80">
        <v>150</v>
      </c>
      <c r="O68" s="29">
        <v>386</v>
      </c>
      <c r="P68" s="80">
        <v>176</v>
      </c>
      <c r="Q68" s="29">
        <v>330</v>
      </c>
      <c r="R68" s="80">
        <f t="shared" si="51"/>
        <v>326</v>
      </c>
      <c r="S68" s="32">
        <f t="shared" si="51"/>
        <v>716</v>
      </c>
      <c r="U68" s="59">
        <f t="shared" si="52"/>
        <v>25</v>
      </c>
      <c r="V68" s="70">
        <f t="shared" si="52"/>
        <v>75</v>
      </c>
      <c r="W68" s="57">
        <f t="shared" si="53"/>
        <v>27.542372881355931</v>
      </c>
      <c r="X68" s="70">
        <f t="shared" si="53"/>
        <v>72.457627118644069</v>
      </c>
      <c r="Y68" s="57">
        <f t="shared" si="54"/>
        <v>29.28709055876686</v>
      </c>
      <c r="Z68" s="70">
        <f t="shared" si="54"/>
        <v>70.712909441233137</v>
      </c>
      <c r="AA68" s="57">
        <f t="shared" si="55"/>
        <v>30.65843621399177</v>
      </c>
      <c r="AB68" s="70">
        <f t="shared" si="55"/>
        <v>69.341563786008237</v>
      </c>
      <c r="AC68" s="57">
        <f t="shared" si="56"/>
        <v>27.985074626865668</v>
      </c>
      <c r="AD68" s="70">
        <f t="shared" si="56"/>
        <v>72.014925373134332</v>
      </c>
      <c r="AE68" s="57">
        <f t="shared" si="57"/>
        <v>34.782608695652172</v>
      </c>
      <c r="AF68" s="621">
        <f t="shared" si="57"/>
        <v>65.217391304347828</v>
      </c>
      <c r="AH68" s="59">
        <f t="shared" si="58"/>
        <v>2.5423728813559308</v>
      </c>
      <c r="AI68" s="57">
        <f t="shared" si="58"/>
        <v>-2.5423728813559308</v>
      </c>
      <c r="AJ68" s="57">
        <f t="shared" si="59"/>
        <v>1.3713456552249106</v>
      </c>
      <c r="AK68" s="57">
        <f t="shared" si="59"/>
        <v>-1.3713456552248999</v>
      </c>
      <c r="AL68" s="57">
        <f t="shared" si="60"/>
        <v>6.7975340687865042</v>
      </c>
      <c r="AM68" s="60">
        <f t="shared" si="60"/>
        <v>-6.7975340687865042</v>
      </c>
    </row>
    <row r="69" spans="1:39" x14ac:dyDescent="0.25">
      <c r="A69" s="496" t="s">
        <v>78</v>
      </c>
      <c r="B69" s="93">
        <v>434</v>
      </c>
      <c r="C69" s="29">
        <v>94</v>
      </c>
      <c r="D69" s="80">
        <v>381</v>
      </c>
      <c r="E69" s="29">
        <v>149</v>
      </c>
      <c r="F69" s="80">
        <f t="shared" si="49"/>
        <v>815</v>
      </c>
      <c r="G69" s="29">
        <f t="shared" si="49"/>
        <v>243</v>
      </c>
      <c r="H69" s="80">
        <v>457</v>
      </c>
      <c r="I69" s="29">
        <v>52</v>
      </c>
      <c r="J69" s="80">
        <v>409</v>
      </c>
      <c r="K69" s="29">
        <v>114</v>
      </c>
      <c r="L69" s="80">
        <f t="shared" si="50"/>
        <v>866</v>
      </c>
      <c r="M69" s="29">
        <f t="shared" si="50"/>
        <v>166</v>
      </c>
      <c r="N69" s="80">
        <v>411</v>
      </c>
      <c r="O69" s="29">
        <v>105</v>
      </c>
      <c r="P69" s="80">
        <v>366</v>
      </c>
      <c r="Q69" s="29">
        <v>162</v>
      </c>
      <c r="R69" s="80">
        <f t="shared" si="51"/>
        <v>777</v>
      </c>
      <c r="S69" s="32">
        <f t="shared" si="51"/>
        <v>267</v>
      </c>
      <c r="U69" s="59">
        <f t="shared" si="52"/>
        <v>82.196969696969703</v>
      </c>
      <c r="V69" s="70">
        <f t="shared" si="52"/>
        <v>17.803030303030305</v>
      </c>
      <c r="W69" s="57">
        <f t="shared" si="53"/>
        <v>71.886792452830178</v>
      </c>
      <c r="X69" s="70">
        <f t="shared" si="53"/>
        <v>28.113207547169811</v>
      </c>
      <c r="Y69" s="57">
        <f t="shared" si="54"/>
        <v>89.783889980353635</v>
      </c>
      <c r="Z69" s="70">
        <f t="shared" si="54"/>
        <v>10.216110019646365</v>
      </c>
      <c r="AA69" s="57">
        <f t="shared" si="55"/>
        <v>78.202676864244751</v>
      </c>
      <c r="AB69" s="70">
        <f t="shared" si="55"/>
        <v>21.79732313575526</v>
      </c>
      <c r="AC69" s="57">
        <f t="shared" si="56"/>
        <v>79.651162790697668</v>
      </c>
      <c r="AD69" s="70">
        <f t="shared" si="56"/>
        <v>20.348837209302324</v>
      </c>
      <c r="AE69" s="57">
        <f t="shared" si="57"/>
        <v>69.318181818181827</v>
      </c>
      <c r="AF69" s="621">
        <f t="shared" si="57"/>
        <v>30.681818181818183</v>
      </c>
      <c r="AH69" s="59">
        <f t="shared" si="58"/>
        <v>-10.310177244139524</v>
      </c>
      <c r="AI69" s="57">
        <f t="shared" si="58"/>
        <v>10.310177244139506</v>
      </c>
      <c r="AJ69" s="57">
        <f t="shared" si="59"/>
        <v>-11.581213116108884</v>
      </c>
      <c r="AK69" s="57">
        <f t="shared" si="59"/>
        <v>11.581213116108895</v>
      </c>
      <c r="AL69" s="57">
        <f t="shared" si="60"/>
        <v>-10.332980972515841</v>
      </c>
      <c r="AM69" s="60">
        <f t="shared" si="60"/>
        <v>10.332980972515859</v>
      </c>
    </row>
    <row r="70" spans="1:39" x14ac:dyDescent="0.25">
      <c r="A70" s="601" t="s">
        <v>79</v>
      </c>
      <c r="B70" s="145">
        <f t="shared" ref="B70:M70" si="61">SUM(B41:B69)/26</f>
        <v>255.11538461538461</v>
      </c>
      <c r="C70" s="624">
        <f t="shared" si="61"/>
        <v>242.61538461538461</v>
      </c>
      <c r="D70" s="141">
        <f t="shared" si="61"/>
        <v>219.69230769230768</v>
      </c>
      <c r="E70" s="624">
        <f t="shared" si="61"/>
        <v>243.07692307692307</v>
      </c>
      <c r="F70" s="141">
        <f t="shared" si="61"/>
        <v>474.80769230769232</v>
      </c>
      <c r="G70" s="624">
        <f t="shared" si="61"/>
        <v>485.69230769230768</v>
      </c>
      <c r="H70" s="141">
        <f t="shared" si="61"/>
        <v>327.11538461538464</v>
      </c>
      <c r="I70" s="624">
        <f t="shared" si="61"/>
        <v>180.65384615384616</v>
      </c>
      <c r="J70" s="141">
        <f t="shared" si="61"/>
        <v>281.57692307692309</v>
      </c>
      <c r="K70" s="624">
        <f t="shared" si="61"/>
        <v>186.26923076923077</v>
      </c>
      <c r="L70" s="141">
        <f t="shared" si="61"/>
        <v>608.69230769230774</v>
      </c>
      <c r="M70" s="624">
        <f t="shared" si="61"/>
        <v>366.92307692307691</v>
      </c>
      <c r="N70" s="141">
        <f t="shared" ref="N70:S70" si="62">SUM(N41:N69)/27</f>
        <v>316.18518518518516</v>
      </c>
      <c r="O70" s="624">
        <f t="shared" si="62"/>
        <v>179.5185185185185</v>
      </c>
      <c r="P70" s="141">
        <f t="shared" si="62"/>
        <v>282.40740740740739</v>
      </c>
      <c r="Q70" s="624">
        <f t="shared" si="62"/>
        <v>185.22222222222223</v>
      </c>
      <c r="R70" s="141">
        <f t="shared" si="62"/>
        <v>598.59259259259261</v>
      </c>
      <c r="S70" s="618">
        <f t="shared" si="62"/>
        <v>364.74074074074076</v>
      </c>
      <c r="U70" s="108">
        <f t="shared" si="52"/>
        <v>51.255698941349202</v>
      </c>
      <c r="V70" s="615">
        <f t="shared" si="52"/>
        <v>48.744301058650805</v>
      </c>
      <c r="W70" s="109">
        <f t="shared" si="53"/>
        <v>47.473404255319153</v>
      </c>
      <c r="X70" s="615">
        <f t="shared" si="53"/>
        <v>52.526595744680861</v>
      </c>
      <c r="Y70" s="109">
        <f t="shared" si="54"/>
        <v>64.422057264050906</v>
      </c>
      <c r="Z70" s="615">
        <f t="shared" si="54"/>
        <v>35.577942735949094</v>
      </c>
      <c r="AA70" s="109">
        <f t="shared" si="55"/>
        <v>60.185794146662289</v>
      </c>
      <c r="AB70" s="615">
        <f t="shared" si="55"/>
        <v>39.814205853337718</v>
      </c>
      <c r="AC70" s="109">
        <f t="shared" si="56"/>
        <v>63.785116557083079</v>
      </c>
      <c r="AD70" s="615">
        <f t="shared" si="56"/>
        <v>36.214883442916914</v>
      </c>
      <c r="AE70" s="109">
        <f t="shared" si="57"/>
        <v>60.391256138127666</v>
      </c>
      <c r="AF70" s="616">
        <f t="shared" si="57"/>
        <v>39.608743861872334</v>
      </c>
      <c r="AH70" s="108">
        <f t="shared" si="58"/>
        <v>-3.782294686030049</v>
      </c>
      <c r="AI70" s="109">
        <f t="shared" si="58"/>
        <v>3.7822946860300561</v>
      </c>
      <c r="AJ70" s="109">
        <f t="shared" si="59"/>
        <v>-4.2362631173886172</v>
      </c>
      <c r="AK70" s="109">
        <f t="shared" si="59"/>
        <v>4.2362631173886243</v>
      </c>
      <c r="AL70" s="109">
        <f t="shared" si="60"/>
        <v>-3.3938604189554127</v>
      </c>
      <c r="AM70" s="236">
        <f t="shared" si="60"/>
        <v>3.3938604189554198</v>
      </c>
    </row>
    <row r="71" spans="1:39" x14ac:dyDescent="0.25">
      <c r="A71" s="414"/>
      <c r="B71" s="414"/>
      <c r="C71" s="414"/>
      <c r="D71" s="414"/>
      <c r="E71" s="414"/>
      <c r="F71" s="414"/>
      <c r="G71" s="414"/>
      <c r="H71" s="414"/>
      <c r="I71" s="414"/>
      <c r="J71" s="414"/>
      <c r="K71" s="414"/>
      <c r="AH71" s="6"/>
      <c r="AI71" s="6"/>
    </row>
    <row r="72" spans="1:39" x14ac:dyDescent="0.25">
      <c r="AH72" s="6"/>
      <c r="AI72" s="6"/>
    </row>
    <row r="73" spans="1:39" x14ac:dyDescent="0.25">
      <c r="A73" s="1531"/>
      <c r="B73" s="1531"/>
      <c r="C73" s="1531"/>
      <c r="D73" s="1531"/>
      <c r="E73" s="1531"/>
      <c r="F73" s="1531"/>
      <c r="G73" s="1531"/>
      <c r="H73" s="1531"/>
      <c r="I73" s="1531"/>
      <c r="J73" s="1531"/>
      <c r="K73" s="1531"/>
      <c r="AH73" s="6"/>
      <c r="AI73" s="6"/>
    </row>
    <row r="74" spans="1:39" x14ac:dyDescent="0.25">
      <c r="A74" s="1749" t="s">
        <v>1346</v>
      </c>
      <c r="B74" s="1750"/>
      <c r="C74" s="1750"/>
      <c r="D74" s="1750"/>
      <c r="E74" s="1750"/>
      <c r="F74" s="1750"/>
      <c r="G74" s="1750"/>
      <c r="H74" s="1750"/>
      <c r="I74" s="1750"/>
      <c r="J74" s="1750"/>
      <c r="K74" s="1751"/>
      <c r="L74" s="155"/>
      <c r="M74" s="155"/>
      <c r="N74" s="155"/>
      <c r="O74" s="155"/>
      <c r="P74" s="155"/>
      <c r="Q74" s="155"/>
      <c r="R74" s="155"/>
      <c r="S74" s="155"/>
    </row>
    <row r="75" spans="1:39" ht="15" customHeight="1" x14ac:dyDescent="0.25">
      <c r="A75" s="1800" t="s">
        <v>819</v>
      </c>
      <c r="B75" s="1801"/>
      <c r="C75" s="1801"/>
      <c r="D75" s="1801"/>
      <c r="E75" s="1802"/>
      <c r="F75" s="1531"/>
      <c r="G75" s="1531"/>
    </row>
    <row r="76" spans="1:39" ht="15.75" customHeight="1" x14ac:dyDescent="0.25">
      <c r="A76" s="1746" t="s">
        <v>1268</v>
      </c>
      <c r="B76" s="1747"/>
      <c r="C76" s="1747"/>
      <c r="D76" s="1747"/>
      <c r="E76" s="1747"/>
      <c r="F76" s="1747"/>
      <c r="G76" s="1748"/>
    </row>
    <row r="77" spans="1:39" x14ac:dyDescent="0.25">
      <c r="A77" s="1746"/>
      <c r="B77" s="1747"/>
      <c r="C77" s="1747"/>
      <c r="D77" s="1747"/>
      <c r="E77" s="1747"/>
      <c r="F77" s="1747"/>
      <c r="G77" s="1748"/>
    </row>
    <row r="78" spans="1:39" x14ac:dyDescent="0.25">
      <c r="A78" s="1749"/>
      <c r="B78" s="1750"/>
      <c r="C78" s="1750"/>
      <c r="D78" s="1750"/>
      <c r="E78" s="1750"/>
      <c r="F78" s="1750"/>
      <c r="G78" s="1751"/>
    </row>
  </sheetData>
  <sheetProtection algorithmName="SHA-512" hashValue="B9V49YVs5M5E0Gu+GVlCRaR8WdGRKyX7zVFM/lAEUVv0zhi8Un3+wCyVS9WxdaQyfA450iWy6t/4ALXcS5nwrg==" saltValue="UIHbMkLGr85vOI0AsibOEw==" spinCount="100000" sheet="1" objects="1" scenarios="1"/>
  <mergeCells count="73">
    <mergeCell ref="A1:T2"/>
    <mergeCell ref="A74:K74"/>
    <mergeCell ref="A76:G78"/>
    <mergeCell ref="T9:W9"/>
    <mergeCell ref="T10:T11"/>
    <mergeCell ref="U10:U11"/>
    <mergeCell ref="V10:V11"/>
    <mergeCell ref="W10:W11"/>
    <mergeCell ref="B20:C20"/>
    <mergeCell ref="B18:S18"/>
    <mergeCell ref="B10:C10"/>
    <mergeCell ref="H20:I20"/>
    <mergeCell ref="J20:K20"/>
    <mergeCell ref="L20:M20"/>
    <mergeCell ref="N20:O20"/>
    <mergeCell ref="P20:Q20"/>
    <mergeCell ref="R20:S20"/>
    <mergeCell ref="D20:E20"/>
    <mergeCell ref="F20:G20"/>
    <mergeCell ref="N19:S19"/>
    <mergeCell ref="H19:M19"/>
    <mergeCell ref="B19:G19"/>
    <mergeCell ref="K10:L10"/>
    <mergeCell ref="M10:N10"/>
    <mergeCell ref="O10:P10"/>
    <mergeCell ref="Q10:R10"/>
    <mergeCell ref="B9:I9"/>
    <mergeCell ref="D10:E10"/>
    <mergeCell ref="F10:G10"/>
    <mergeCell ref="H10:I10"/>
    <mergeCell ref="K9:R9"/>
    <mergeCell ref="AH19:AI20"/>
    <mergeCell ref="AJ19:AK20"/>
    <mergeCell ref="U18:AF18"/>
    <mergeCell ref="AH18:AM18"/>
    <mergeCell ref="U19:X19"/>
    <mergeCell ref="U20:V20"/>
    <mergeCell ref="W20:X20"/>
    <mergeCell ref="Y19:AB19"/>
    <mergeCell ref="AL19:AM20"/>
    <mergeCell ref="AC19:AF19"/>
    <mergeCell ref="AC20:AD20"/>
    <mergeCell ref="AE20:AF20"/>
    <mergeCell ref="Y20:Z20"/>
    <mergeCell ref="AA20:AB20"/>
    <mergeCell ref="B39:S39"/>
    <mergeCell ref="U39:AF39"/>
    <mergeCell ref="AH39:AM39"/>
    <mergeCell ref="B40:G40"/>
    <mergeCell ref="H40:M40"/>
    <mergeCell ref="N40:S40"/>
    <mergeCell ref="U40:X40"/>
    <mergeCell ref="Y40:AB40"/>
    <mergeCell ref="AC40:AF40"/>
    <mergeCell ref="AH40:AI41"/>
    <mergeCell ref="AJ40:AK41"/>
    <mergeCell ref="AL40:AM41"/>
    <mergeCell ref="B41:C41"/>
    <mergeCell ref="D41:E41"/>
    <mergeCell ref="F41:G41"/>
    <mergeCell ref="H41:I41"/>
    <mergeCell ref="A75:E75"/>
    <mergeCell ref="AE41:AF41"/>
    <mergeCell ref="U41:V41"/>
    <mergeCell ref="W41:X41"/>
    <mergeCell ref="Y41:Z41"/>
    <mergeCell ref="AA41:AB41"/>
    <mergeCell ref="AC41:AD41"/>
    <mergeCell ref="J41:K41"/>
    <mergeCell ref="L41:M41"/>
    <mergeCell ref="N41:O41"/>
    <mergeCell ref="P41:Q41"/>
    <mergeCell ref="R41:S41"/>
  </mergeCells>
  <conditionalFormatting sqref="B23:S35 A35:AG38 AN35:BB39 B45:S70">
    <cfRule type="cellIs" dxfId="186" priority="12" operator="lessThanOrEqual">
      <formula>5</formula>
    </cfRule>
  </conditionalFormatting>
  <conditionalFormatting sqref="G43:G44">
    <cfRule type="cellIs" dxfId="185" priority="9" operator="between">
      <formula>0.81</formula>
      <formula>1</formula>
    </cfRule>
  </conditionalFormatting>
  <conditionalFormatting sqref="R43:R44">
    <cfRule type="cellIs" dxfId="184" priority="8" operator="between">
      <formula>0.81</formula>
      <formula>1</formula>
    </cfRule>
  </conditionalFormatting>
  <conditionalFormatting sqref="T12:W13">
    <cfRule type="cellIs" dxfId="183" priority="1" operator="lessThan">
      <formula>0</formula>
    </cfRule>
  </conditionalFormatting>
  <conditionalFormatting sqref="AC43:AC44">
    <cfRule type="cellIs" dxfId="182" priority="7" operator="between">
      <formula>0.81</formula>
      <formula>1</formula>
    </cfRule>
  </conditionalFormatting>
  <conditionalFormatting sqref="AH23:AM34">
    <cfRule type="cellIs" dxfId="181" priority="11" operator="lessThan">
      <formula>0</formula>
    </cfRule>
  </conditionalFormatting>
  <conditionalFormatting sqref="AH45:AM70">
    <cfRule type="cellIs" dxfId="180" priority="10" operator="lessThan">
      <formula>0</formula>
    </cfRule>
  </conditionalFormatting>
  <hyperlinks>
    <hyperlink ref="A5" location="Índice!A1" display="⌂ Volver al ÍNDICE" xr:uid="{D1F99339-50D8-414C-BA11-17F189426A0B}"/>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D68F4-88C3-4A2F-85EB-E6477686F587}">
  <sheetPr codeName="Hoja9">
    <tabColor rgb="FFFFD0BA"/>
  </sheetPr>
  <dimension ref="A1:Z24"/>
  <sheetViews>
    <sheetView zoomScaleNormal="100" workbookViewId="0">
      <pane xSplit="1" topLeftCell="B1" activePane="topRight" state="frozen"/>
      <selection pane="topRight" activeCell="H30" sqref="H30"/>
    </sheetView>
  </sheetViews>
  <sheetFormatPr baseColWidth="10" defaultRowHeight="15" x14ac:dyDescent="0.25"/>
  <cols>
    <col min="1" max="1" width="69.42578125" customWidth="1"/>
    <col min="2" max="4" width="15.7109375" customWidth="1"/>
    <col min="5" max="5" width="11.140625" customWidth="1"/>
    <col min="6" max="7" width="15.7109375" customWidth="1"/>
    <col min="8" max="8" width="10.5703125" customWidth="1"/>
    <col min="9" max="9" width="19.5703125" customWidth="1"/>
    <col min="10" max="14" width="15.7109375" customWidth="1"/>
  </cols>
  <sheetData>
    <row r="1" spans="1:14" ht="27.75" customHeight="1" x14ac:dyDescent="0.25">
      <c r="A1" s="1755" t="s">
        <v>707</v>
      </c>
      <c r="B1" s="1756"/>
      <c r="C1" s="1756"/>
      <c r="D1" s="1756"/>
      <c r="E1" s="1756"/>
      <c r="F1" s="1756"/>
      <c r="G1" s="1756"/>
      <c r="H1" s="1756"/>
      <c r="I1" s="1756"/>
      <c r="J1" s="1756"/>
      <c r="K1" s="1756"/>
      <c r="L1" s="1757"/>
      <c r="M1" s="628"/>
      <c r="N1" s="628"/>
    </row>
    <row r="2" spans="1:14" ht="12" customHeight="1" thickBot="1" x14ac:dyDescent="0.3">
      <c r="A2" s="1758"/>
      <c r="B2" s="1759"/>
      <c r="C2" s="1759"/>
      <c r="D2" s="1759"/>
      <c r="E2" s="1759"/>
      <c r="F2" s="1759"/>
      <c r="G2" s="1759"/>
      <c r="H2" s="1759"/>
      <c r="I2" s="1759"/>
      <c r="J2" s="1759"/>
      <c r="K2" s="1759"/>
      <c r="L2" s="1760"/>
      <c r="M2" s="628"/>
      <c r="N2" s="628"/>
    </row>
    <row r="3" spans="1:14" x14ac:dyDescent="0.25">
      <c r="A3" s="42" t="s">
        <v>1031</v>
      </c>
    </row>
    <row r="4" spans="1:14" x14ac:dyDescent="0.25">
      <c r="A4" s="42" t="s">
        <v>988</v>
      </c>
    </row>
    <row r="5" spans="1:14" x14ac:dyDescent="0.25">
      <c r="A5" s="132" t="s">
        <v>712</v>
      </c>
    </row>
    <row r="7" spans="1:14" x14ac:dyDescent="0.25">
      <c r="A7" s="5" t="s">
        <v>1225</v>
      </c>
    </row>
    <row r="8" spans="1:14" x14ac:dyDescent="0.25">
      <c r="A8" s="5"/>
    </row>
    <row r="9" spans="1:14" ht="54.75" customHeight="1" x14ac:dyDescent="0.25">
      <c r="A9" s="5"/>
      <c r="B9" s="1742" t="s">
        <v>997</v>
      </c>
      <c r="C9" s="1742"/>
      <c r="D9" s="1742"/>
      <c r="E9" s="1"/>
      <c r="F9" s="1742" t="s">
        <v>508</v>
      </c>
      <c r="G9" s="1762"/>
      <c r="H9" s="1"/>
      <c r="I9" s="1607" t="s">
        <v>853</v>
      </c>
    </row>
    <row r="10" spans="1:14" x14ac:dyDescent="0.25">
      <c r="A10" s="201" t="s">
        <v>29</v>
      </c>
      <c r="B10" s="1738">
        <v>2023</v>
      </c>
      <c r="C10" s="1738"/>
      <c r="D10" s="1738"/>
      <c r="F10" s="1738">
        <v>2023</v>
      </c>
      <c r="G10" s="1738"/>
      <c r="I10" s="1740">
        <v>2023</v>
      </c>
    </row>
    <row r="11" spans="1:14" x14ac:dyDescent="0.25">
      <c r="A11" s="477" t="s">
        <v>30</v>
      </c>
      <c r="B11" s="478" t="s">
        <v>31</v>
      </c>
      <c r="C11" s="478" t="s">
        <v>32</v>
      </c>
      <c r="D11" s="478" t="s">
        <v>33</v>
      </c>
      <c r="E11" s="18"/>
      <c r="F11" s="478" t="s">
        <v>31</v>
      </c>
      <c r="G11" s="478" t="s">
        <v>32</v>
      </c>
      <c r="I11" s="1810"/>
    </row>
    <row r="12" spans="1:14" x14ac:dyDescent="0.25">
      <c r="A12" s="266" t="s">
        <v>491</v>
      </c>
      <c r="B12" s="216">
        <v>70</v>
      </c>
      <c r="C12" s="203">
        <v>68</v>
      </c>
      <c r="D12" s="204">
        <f>SUM(B12:C12)</f>
        <v>138</v>
      </c>
      <c r="F12" s="208">
        <f>B12/B$16*100</f>
        <v>13.409961685823754</v>
      </c>
      <c r="G12" s="209">
        <f>C12/C$16*100</f>
        <v>13.877551020408163</v>
      </c>
      <c r="I12" s="213">
        <f>G12-F12</f>
        <v>0.46758933458440843</v>
      </c>
    </row>
    <row r="13" spans="1:14" x14ac:dyDescent="0.25">
      <c r="A13" s="267" t="s">
        <v>492</v>
      </c>
      <c r="B13">
        <v>176</v>
      </c>
      <c r="C13" s="8">
        <v>172</v>
      </c>
      <c r="D13" s="205">
        <f t="shared" ref="D13:D15" si="0">SUM(B13:C13)</f>
        <v>348</v>
      </c>
      <c r="F13" s="79">
        <f t="shared" ref="F13:G15" si="1">B13/B$16*100</f>
        <v>33.716475095785441</v>
      </c>
      <c r="G13" s="210">
        <f t="shared" si="1"/>
        <v>35.102040816326529</v>
      </c>
      <c r="I13" s="214">
        <f>G13-F13</f>
        <v>1.3855657205410878</v>
      </c>
    </row>
    <row r="14" spans="1:14" x14ac:dyDescent="0.25">
      <c r="A14" s="267" t="s">
        <v>493</v>
      </c>
      <c r="B14">
        <v>208</v>
      </c>
      <c r="C14" s="8">
        <v>172</v>
      </c>
      <c r="D14" s="205">
        <f t="shared" si="0"/>
        <v>380</v>
      </c>
      <c r="F14" s="79">
        <f t="shared" si="1"/>
        <v>39.846743295019152</v>
      </c>
      <c r="G14" s="210">
        <f t="shared" si="1"/>
        <v>35.102040816326529</v>
      </c>
      <c r="I14" s="214">
        <f>G14-F14</f>
        <v>-4.7447024786926235</v>
      </c>
    </row>
    <row r="15" spans="1:14" x14ac:dyDescent="0.25">
      <c r="A15" s="267" t="s">
        <v>494</v>
      </c>
      <c r="B15">
        <v>68</v>
      </c>
      <c r="C15" s="8">
        <v>78</v>
      </c>
      <c r="D15" s="205">
        <f t="shared" si="0"/>
        <v>146</v>
      </c>
      <c r="F15" s="79">
        <f t="shared" si="1"/>
        <v>13.026819923371647</v>
      </c>
      <c r="G15" s="210">
        <f t="shared" si="1"/>
        <v>15.918367346938775</v>
      </c>
      <c r="I15" s="214">
        <f>G15-F15</f>
        <v>2.8915474235671272</v>
      </c>
    </row>
    <row r="16" spans="1:14" x14ac:dyDescent="0.25">
      <c r="A16" s="269" t="s">
        <v>165</v>
      </c>
      <c r="B16" s="218">
        <f>SUM(B12:B15)</f>
        <v>522</v>
      </c>
      <c r="C16" s="206">
        <f>SUM(C12:C15)</f>
        <v>490</v>
      </c>
      <c r="D16" s="207">
        <f>SUM(D12:D15)</f>
        <v>1012</v>
      </c>
      <c r="E16" s="10"/>
      <c r="F16" s="211">
        <f t="shared" ref="F16" si="2">B16/B$16*100</f>
        <v>100</v>
      </c>
      <c r="G16" s="212">
        <f t="shared" ref="G16" si="3">C16/C$16*100</f>
        <v>100</v>
      </c>
      <c r="H16" s="10"/>
      <c r="I16" s="215">
        <f>G16-F16</f>
        <v>0</v>
      </c>
    </row>
    <row r="17" spans="1:26" x14ac:dyDescent="0.25">
      <c r="A17" s="414"/>
      <c r="B17" s="414"/>
      <c r="C17" s="414"/>
      <c r="D17" s="414"/>
    </row>
    <row r="19" spans="1:26" x14ac:dyDescent="0.25">
      <c r="A19" s="1531"/>
    </row>
    <row r="20" spans="1:26" ht="14.45" customHeight="1" x14ac:dyDescent="0.25">
      <c r="A20" s="1743" t="s">
        <v>1347</v>
      </c>
      <c r="B20" s="1744"/>
      <c r="C20" s="1744"/>
      <c r="D20" s="174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ht="14.25" customHeight="1" x14ac:dyDescent="0.25">
      <c r="A21" s="1749"/>
      <c r="B21" s="1750"/>
      <c r="C21" s="1750"/>
      <c r="D21" s="1751"/>
      <c r="E21" s="1526"/>
      <c r="F21" s="155"/>
      <c r="G21" s="155"/>
      <c r="H21" s="155"/>
      <c r="I21" s="155"/>
      <c r="J21" s="155"/>
      <c r="K21" s="155"/>
      <c r="L21" s="155"/>
      <c r="M21" s="155"/>
      <c r="N21" s="155"/>
      <c r="O21" s="155"/>
      <c r="P21" s="155"/>
      <c r="Q21" s="155"/>
      <c r="R21" s="155"/>
      <c r="S21" s="155"/>
      <c r="T21" s="155"/>
      <c r="U21" s="155"/>
      <c r="V21" s="155"/>
      <c r="W21" s="155"/>
      <c r="X21" s="155"/>
      <c r="Y21" s="155"/>
      <c r="Z21" s="155"/>
    </row>
    <row r="22" spans="1:26" ht="16.5" customHeight="1" x14ac:dyDescent="0.25">
      <c r="A22" s="1743" t="s">
        <v>1269</v>
      </c>
      <c r="B22" s="1744"/>
      <c r="C22" s="1744"/>
      <c r="D22" s="1744"/>
      <c r="E22" s="1745"/>
      <c r="F22" s="47"/>
      <c r="G22" s="47"/>
    </row>
    <row r="23" spans="1:26" x14ac:dyDescent="0.25">
      <c r="A23" s="1746"/>
      <c r="B23" s="1747"/>
      <c r="C23" s="1747"/>
      <c r="D23" s="1747"/>
      <c r="E23" s="1748"/>
      <c r="F23" s="47"/>
      <c r="G23" s="47"/>
    </row>
    <row r="24" spans="1:26" x14ac:dyDescent="0.25">
      <c r="A24" s="1749"/>
      <c r="B24" s="1750"/>
      <c r="C24" s="1750"/>
      <c r="D24" s="1750"/>
      <c r="E24" s="1751"/>
      <c r="F24" s="47"/>
      <c r="G24" s="47"/>
    </row>
  </sheetData>
  <sheetProtection algorithmName="SHA-512" hashValue="aLqOl15s/upzDLGNEn3qbT6KYeOKRPlMafXWjWQ9lEat85xQqTOerWEF/+E35H3VNJp9zE8lMQpib99f4E3eSg==" saltValue="IG8M0gwf5LFpj81D0t8Rmw==" spinCount="100000" sheet="1" objects="1" scenarios="1"/>
  <mergeCells count="8">
    <mergeCell ref="A1:L2"/>
    <mergeCell ref="A20:D21"/>
    <mergeCell ref="A22:E24"/>
    <mergeCell ref="I10:I11"/>
    <mergeCell ref="F10:G10"/>
    <mergeCell ref="F9:G9"/>
    <mergeCell ref="B10:D10"/>
    <mergeCell ref="B9:D9"/>
  </mergeCells>
  <conditionalFormatting sqref="I12:I16">
    <cfRule type="cellIs" dxfId="179" priority="1" operator="lessThan">
      <formula>0</formula>
    </cfRule>
  </conditionalFormatting>
  <hyperlinks>
    <hyperlink ref="A5" location="Índice!A1" display="⌂ Volver al ÍNDICE" xr:uid="{71F8741F-8F16-492E-A94B-648AC8A298B9}"/>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A0CBE-C698-4DF9-9AFD-10281E63A48C}">
  <sheetPr codeName="Hoja11">
    <tabColor rgb="FFEEE3FF"/>
  </sheetPr>
  <dimension ref="A1:GU140"/>
  <sheetViews>
    <sheetView zoomScale="84" zoomScaleNormal="84" workbookViewId="0">
      <pane xSplit="1" topLeftCell="B1" activePane="topRight" state="frozen"/>
      <selection activeCell="B34" sqref="B34:G34"/>
      <selection pane="topRight" activeCell="I4" sqref="I4"/>
    </sheetView>
  </sheetViews>
  <sheetFormatPr baseColWidth="10" defaultRowHeight="15" x14ac:dyDescent="0.25"/>
  <cols>
    <col min="1" max="1" width="115.42578125" customWidth="1"/>
    <col min="2" max="2" width="10.7109375" customWidth="1"/>
    <col min="3" max="3" width="13.140625" customWidth="1"/>
    <col min="4" max="4" width="12.140625" customWidth="1"/>
    <col min="5" max="5" width="10.7109375" customWidth="1"/>
    <col min="6" max="7" width="12.42578125" customWidth="1"/>
    <col min="8" max="8" width="10.28515625" customWidth="1"/>
    <col min="9" max="9" width="12.85546875" customWidth="1"/>
    <col min="10" max="10" width="12.7109375" customWidth="1"/>
    <col min="11" max="11" width="10.7109375" customWidth="1"/>
    <col min="12" max="12" width="12.85546875" customWidth="1"/>
    <col min="13" max="13" width="12.42578125" customWidth="1"/>
    <col min="14" max="14" width="10.7109375" customWidth="1"/>
    <col min="15" max="15" width="12.140625" customWidth="1"/>
    <col min="16" max="16" width="12.7109375" customWidth="1"/>
    <col min="17" max="325" width="10.7109375" customWidth="1"/>
    <col min="326" max="346" width="9.7109375" customWidth="1"/>
  </cols>
  <sheetData>
    <row r="1" spans="1:33" ht="24" customHeight="1" x14ac:dyDescent="0.25">
      <c r="A1" s="1755" t="s">
        <v>754</v>
      </c>
      <c r="B1" s="1756"/>
      <c r="C1" s="1756"/>
      <c r="D1" s="1756"/>
      <c r="E1" s="1756"/>
      <c r="F1" s="1757"/>
    </row>
    <row r="2" spans="1:33" ht="15.75" thickBot="1" x14ac:dyDescent="0.3">
      <c r="A2" s="1758"/>
      <c r="B2" s="1759"/>
      <c r="C2" s="1759"/>
      <c r="D2" s="1759"/>
      <c r="E2" s="1759"/>
      <c r="F2" s="1760"/>
    </row>
    <row r="3" spans="1:33" x14ac:dyDescent="0.25">
      <c r="A3" s="42" t="s">
        <v>972</v>
      </c>
    </row>
    <row r="4" spans="1:33" x14ac:dyDescent="0.25">
      <c r="A4" s="42" t="s">
        <v>988</v>
      </c>
    </row>
    <row r="5" spans="1:33" x14ac:dyDescent="0.25">
      <c r="A5" s="132" t="s">
        <v>712</v>
      </c>
    </row>
    <row r="6" spans="1:33" x14ac:dyDescent="0.25">
      <c r="A6" s="132"/>
    </row>
    <row r="7" spans="1:33" ht="16.5" customHeight="1" x14ac:dyDescent="0.25">
      <c r="A7" s="5" t="s">
        <v>1213</v>
      </c>
    </row>
    <row r="8" spans="1:33" x14ac:dyDescent="0.25">
      <c r="A8" s="5"/>
    </row>
    <row r="9" spans="1:33" s="1" customFormat="1" ht="39" customHeight="1" x14ac:dyDescent="0.25">
      <c r="A9" s="12"/>
      <c r="B9" s="1815" t="s">
        <v>28</v>
      </c>
      <c r="C9" s="1815"/>
      <c r="D9" s="1815"/>
      <c r="E9" s="1815"/>
      <c r="F9" s="1815"/>
      <c r="G9" s="1815"/>
      <c r="H9" s="1815"/>
      <c r="I9" s="1815"/>
      <c r="J9" s="1815"/>
      <c r="K9" s="1815"/>
      <c r="L9" s="1815"/>
      <c r="M9" s="1815"/>
      <c r="N9" s="1815"/>
      <c r="O9" s="1815"/>
      <c r="P9" s="1815"/>
      <c r="R9" s="1814" t="s">
        <v>507</v>
      </c>
      <c r="S9" s="1814"/>
      <c r="T9" s="1814"/>
      <c r="U9" s="1814"/>
      <c r="V9" s="1814"/>
      <c r="W9" s="1814"/>
      <c r="X9" s="1814"/>
      <c r="Y9" s="1814"/>
      <c r="Z9" s="1814"/>
      <c r="AA9" s="1814"/>
      <c r="AC9" s="1816" t="s">
        <v>853</v>
      </c>
      <c r="AD9" s="1817"/>
      <c r="AE9" s="1817"/>
      <c r="AF9" s="1817"/>
      <c r="AG9" s="1818"/>
    </row>
    <row r="10" spans="1:33" x14ac:dyDescent="0.25">
      <c r="A10" s="261" t="s">
        <v>29</v>
      </c>
      <c r="B10" s="1813">
        <v>2019</v>
      </c>
      <c r="C10" s="1813"/>
      <c r="D10" s="1813"/>
      <c r="E10" s="1813">
        <v>2020</v>
      </c>
      <c r="F10" s="1813"/>
      <c r="G10" s="1813"/>
      <c r="H10" s="1813">
        <v>2021</v>
      </c>
      <c r="I10" s="1813"/>
      <c r="J10" s="1813"/>
      <c r="K10" s="1813">
        <v>2022</v>
      </c>
      <c r="L10" s="1813"/>
      <c r="M10" s="1813"/>
      <c r="N10" s="1813">
        <v>2023</v>
      </c>
      <c r="O10" s="1813"/>
      <c r="P10" s="1813"/>
      <c r="R10" s="1813">
        <v>2019</v>
      </c>
      <c r="S10" s="1813"/>
      <c r="T10" s="1813">
        <v>2020</v>
      </c>
      <c r="U10" s="1813"/>
      <c r="V10" s="1813">
        <v>2021</v>
      </c>
      <c r="W10" s="1813"/>
      <c r="X10" s="1813">
        <v>2022</v>
      </c>
      <c r="Y10" s="1813"/>
      <c r="Z10" s="1813">
        <v>2023</v>
      </c>
      <c r="AA10" s="1813"/>
      <c r="AC10" s="1812">
        <v>2019</v>
      </c>
      <c r="AD10" s="1812">
        <v>2020</v>
      </c>
      <c r="AE10" s="1812">
        <v>2021</v>
      </c>
      <c r="AF10" s="1812">
        <v>2022</v>
      </c>
      <c r="AG10" s="1812">
        <v>2023</v>
      </c>
    </row>
    <row r="11" spans="1:33" x14ac:dyDescent="0.25">
      <c r="A11" s="239" t="s">
        <v>30</v>
      </c>
      <c r="B11" s="240" t="s">
        <v>31</v>
      </c>
      <c r="C11" s="240" t="s">
        <v>32</v>
      </c>
      <c r="D11" s="240" t="s">
        <v>33</v>
      </c>
      <c r="E11" s="240" t="s">
        <v>31</v>
      </c>
      <c r="F11" s="240" t="s">
        <v>32</v>
      </c>
      <c r="G11" s="240" t="s">
        <v>33</v>
      </c>
      <c r="H11" s="240" t="s">
        <v>31</v>
      </c>
      <c r="I11" s="240" t="s">
        <v>32</v>
      </c>
      <c r="J11" s="240" t="s">
        <v>33</v>
      </c>
      <c r="K11" s="240" t="s">
        <v>31</v>
      </c>
      <c r="L11" s="240" t="s">
        <v>32</v>
      </c>
      <c r="M11" s="240" t="s">
        <v>33</v>
      </c>
      <c r="N11" s="240" t="s">
        <v>31</v>
      </c>
      <c r="O11" s="240" t="s">
        <v>32</v>
      </c>
      <c r="P11" s="240" t="s">
        <v>33</v>
      </c>
      <c r="R11" s="240" t="s">
        <v>31</v>
      </c>
      <c r="S11" s="240" t="s">
        <v>32</v>
      </c>
      <c r="T11" s="240" t="s">
        <v>31</v>
      </c>
      <c r="U11" s="240" t="s">
        <v>32</v>
      </c>
      <c r="V11" s="240" t="s">
        <v>31</v>
      </c>
      <c r="W11" s="240" t="s">
        <v>32</v>
      </c>
      <c r="X11" s="240" t="s">
        <v>31</v>
      </c>
      <c r="Y11" s="240" t="s">
        <v>32</v>
      </c>
      <c r="Z11" s="240" t="s">
        <v>31</v>
      </c>
      <c r="AA11" s="240" t="s">
        <v>32</v>
      </c>
      <c r="AC11" s="1812"/>
      <c r="AD11" s="1812"/>
      <c r="AE11" s="1812"/>
      <c r="AF11" s="1812"/>
      <c r="AG11" s="1812"/>
    </row>
    <row r="12" spans="1:33" x14ac:dyDescent="0.25">
      <c r="A12" s="1431" t="s">
        <v>113</v>
      </c>
      <c r="B12" s="782">
        <v>303926</v>
      </c>
      <c r="C12" s="772">
        <v>1861617</v>
      </c>
      <c r="D12" s="772">
        <v>2165543</v>
      </c>
      <c r="E12" s="782">
        <v>269460</v>
      </c>
      <c r="F12" s="772">
        <v>1720529</v>
      </c>
      <c r="G12" s="775">
        <v>1989989</v>
      </c>
      <c r="H12" s="772">
        <v>292954</v>
      </c>
      <c r="I12" s="772">
        <v>1862175</v>
      </c>
      <c r="J12" s="772">
        <v>2155129</v>
      </c>
      <c r="K12" s="782">
        <v>300572</v>
      </c>
      <c r="L12" s="772">
        <v>1868254</v>
      </c>
      <c r="M12" s="772">
        <v>2168826</v>
      </c>
      <c r="N12" s="782">
        <v>320635</v>
      </c>
      <c r="O12" s="772">
        <v>1943531</v>
      </c>
      <c r="P12" s="775">
        <v>2264166</v>
      </c>
      <c r="R12" s="105">
        <f>B12/D12*100</f>
        <v>14.034632422445547</v>
      </c>
      <c r="S12" s="104">
        <f>C12/D12*100</f>
        <v>85.965367577554446</v>
      </c>
      <c r="T12" s="105">
        <f>E12/G12*100</f>
        <v>13.540778366111573</v>
      </c>
      <c r="U12" s="104">
        <f>F12/G12*100</f>
        <v>86.459221633888433</v>
      </c>
      <c r="V12" s="105">
        <f>H12/J12*100</f>
        <v>13.593339424229361</v>
      </c>
      <c r="W12" s="104">
        <f>I12/J12*100</f>
        <v>86.40666057577063</v>
      </c>
      <c r="X12" s="105">
        <f>K12/M12*100</f>
        <v>13.858742010654613</v>
      </c>
      <c r="Y12" s="104">
        <f>L12/M12*100</f>
        <v>86.141257989345391</v>
      </c>
      <c r="Z12" s="105">
        <f>N12/P12*100</f>
        <v>14.161284994121456</v>
      </c>
      <c r="AA12" s="825">
        <f>O12/P12*100</f>
        <v>85.838715005878541</v>
      </c>
      <c r="AB12" s="5"/>
      <c r="AC12" s="769">
        <f>S12-R12</f>
        <v>71.930735155108891</v>
      </c>
      <c r="AD12" s="769">
        <f>U12-T12</f>
        <v>72.918443267776865</v>
      </c>
      <c r="AE12" s="769">
        <f>W12-V12</f>
        <v>72.813321151541274</v>
      </c>
      <c r="AF12" s="769">
        <f>Y12-X12</f>
        <v>72.282515978690782</v>
      </c>
      <c r="AG12" s="1467">
        <f>AA12-Z12</f>
        <v>71.677430011757082</v>
      </c>
    </row>
    <row r="13" spans="1:33" x14ac:dyDescent="0.25">
      <c r="A13" s="263" t="s">
        <v>114</v>
      </c>
      <c r="B13" s="23">
        <v>8746026</v>
      </c>
      <c r="C13" s="20">
        <v>8890808</v>
      </c>
      <c r="D13" s="20">
        <v>17636834</v>
      </c>
      <c r="E13" s="23">
        <v>8197222</v>
      </c>
      <c r="F13" s="20">
        <v>8415385</v>
      </c>
      <c r="G13" s="21">
        <v>16612607</v>
      </c>
      <c r="H13" s="20">
        <v>8762929</v>
      </c>
      <c r="I13" s="20">
        <v>8747890</v>
      </c>
      <c r="J13" s="20">
        <v>17510819</v>
      </c>
      <c r="K13" s="23">
        <v>9183829</v>
      </c>
      <c r="L13" s="20">
        <v>9110186</v>
      </c>
      <c r="M13" s="20">
        <v>18294015</v>
      </c>
      <c r="N13" s="23">
        <v>9471907</v>
      </c>
      <c r="O13" s="20">
        <v>9315366</v>
      </c>
      <c r="P13" s="21">
        <v>18787273</v>
      </c>
      <c r="R13" s="108">
        <f>B13/D13*100</f>
        <v>49.589546513847097</v>
      </c>
      <c r="S13" s="109">
        <f>C13/D13*100</f>
        <v>50.410453486152896</v>
      </c>
      <c r="T13" s="108">
        <f>E13/G13*100</f>
        <v>49.343381204406988</v>
      </c>
      <c r="U13" s="109">
        <f>F13/G13*100</f>
        <v>50.656618795593012</v>
      </c>
      <c r="V13" s="108">
        <f>H13/J13*100</f>
        <v>50.042942023442762</v>
      </c>
      <c r="W13" s="109">
        <f>I13/J13*100</f>
        <v>49.957057976557238</v>
      </c>
      <c r="X13" s="108">
        <f>K13/M13*100</f>
        <v>50.201276209733066</v>
      </c>
      <c r="Y13" s="109">
        <f>L13/M13*100</f>
        <v>49.798723790266926</v>
      </c>
      <c r="Z13" s="108">
        <f>N13/P13*100</f>
        <v>50.416614481516284</v>
      </c>
      <c r="AA13" s="236">
        <f>O13/P13*100</f>
        <v>49.583385518483709</v>
      </c>
      <c r="AC13" s="100">
        <f>S13-R13</f>
        <v>0.82090697230579934</v>
      </c>
      <c r="AD13" s="100">
        <f>U13-T13</f>
        <v>1.3132375911860237</v>
      </c>
      <c r="AE13" s="100">
        <f>W13-V13</f>
        <v>-8.5884046885524867E-2</v>
      </c>
      <c r="AF13" s="100">
        <f>Y13-X13</f>
        <v>-0.40255241946614007</v>
      </c>
      <c r="AG13" s="449">
        <f>AA13-Z13</f>
        <v>-0.83322896303257465</v>
      </c>
    </row>
    <row r="14" spans="1:33" x14ac:dyDescent="0.25">
      <c r="A14" s="1432" t="s">
        <v>165</v>
      </c>
      <c r="B14" s="445">
        <f t="shared" ref="B14:P14" si="0">SUM(B12:B13)</f>
        <v>9049952</v>
      </c>
      <c r="C14" s="446">
        <f t="shared" si="0"/>
        <v>10752425</v>
      </c>
      <c r="D14" s="446">
        <f t="shared" si="0"/>
        <v>19802377</v>
      </c>
      <c r="E14" s="445">
        <f t="shared" si="0"/>
        <v>8466682</v>
      </c>
      <c r="F14" s="446">
        <f t="shared" si="0"/>
        <v>10135914</v>
      </c>
      <c r="G14" s="446">
        <f t="shared" si="0"/>
        <v>18602596</v>
      </c>
      <c r="H14" s="445">
        <f t="shared" si="0"/>
        <v>9055883</v>
      </c>
      <c r="I14" s="446">
        <f t="shared" si="0"/>
        <v>10610065</v>
      </c>
      <c r="J14" s="446">
        <f t="shared" si="0"/>
        <v>19665948</v>
      </c>
      <c r="K14" s="445">
        <f t="shared" si="0"/>
        <v>9484401</v>
      </c>
      <c r="L14" s="446">
        <f t="shared" si="0"/>
        <v>10978440</v>
      </c>
      <c r="M14" s="446">
        <f t="shared" si="0"/>
        <v>20462841</v>
      </c>
      <c r="N14" s="445">
        <f t="shared" si="0"/>
        <v>9792542</v>
      </c>
      <c r="O14" s="446">
        <f t="shared" si="0"/>
        <v>11258897</v>
      </c>
      <c r="P14" s="447">
        <f t="shared" si="0"/>
        <v>21051439</v>
      </c>
    </row>
    <row r="15" spans="1:33" x14ac:dyDescent="0.25">
      <c r="B15" s="20"/>
      <c r="C15" s="20"/>
      <c r="D15" s="20"/>
      <c r="E15" s="20"/>
      <c r="F15" s="20"/>
      <c r="G15" s="20"/>
      <c r="H15" s="20"/>
      <c r="I15" s="20"/>
      <c r="J15" s="20"/>
      <c r="K15" s="20"/>
      <c r="L15" s="20"/>
      <c r="M15" s="20"/>
      <c r="N15" s="20"/>
      <c r="O15" s="20"/>
      <c r="P15" s="20"/>
    </row>
    <row r="17" spans="1:34" x14ac:dyDescent="0.25">
      <c r="A17" s="5" t="s">
        <v>1201</v>
      </c>
    </row>
    <row r="18" spans="1:34" x14ac:dyDescent="0.25">
      <c r="A18" s="5"/>
    </row>
    <row r="19" spans="1:34" ht="28.9" customHeight="1" x14ac:dyDescent="0.25">
      <c r="B19" s="1815" t="s">
        <v>28</v>
      </c>
      <c r="C19" s="1815"/>
      <c r="D19" s="1815"/>
      <c r="E19" s="1815"/>
      <c r="F19" s="1815"/>
      <c r="G19" s="1815"/>
      <c r="H19" s="1815"/>
      <c r="I19" s="1815"/>
      <c r="J19" s="1815"/>
      <c r="K19" s="1815"/>
      <c r="L19" s="1815"/>
      <c r="M19" s="1815"/>
      <c r="N19" s="1815"/>
      <c r="O19" s="1815"/>
      <c r="P19" s="1815"/>
      <c r="R19" s="1814" t="s">
        <v>507</v>
      </c>
      <c r="S19" s="1814"/>
      <c r="T19" s="1814"/>
      <c r="U19" s="1814"/>
      <c r="V19" s="1814"/>
      <c r="W19" s="1814"/>
      <c r="X19" s="1814"/>
      <c r="Y19" s="1814"/>
      <c r="Z19" s="1814"/>
      <c r="AA19" s="1814"/>
      <c r="AB19" s="1"/>
      <c r="AC19" s="1815" t="s">
        <v>1015</v>
      </c>
      <c r="AD19" s="1814"/>
      <c r="AE19" s="1814"/>
      <c r="AF19" s="1814"/>
      <c r="AG19" s="1814"/>
      <c r="AH19" s="1"/>
    </row>
    <row r="20" spans="1:34" x14ac:dyDescent="0.25">
      <c r="A20" s="261" t="s">
        <v>29</v>
      </c>
      <c r="B20" s="1813">
        <v>2019</v>
      </c>
      <c r="C20" s="1813"/>
      <c r="D20" s="1813"/>
      <c r="E20" s="1813">
        <v>2020</v>
      </c>
      <c r="F20" s="1813"/>
      <c r="G20" s="1813"/>
      <c r="H20" s="1813">
        <v>2021</v>
      </c>
      <c r="I20" s="1813"/>
      <c r="J20" s="1813"/>
      <c r="K20" s="1813">
        <v>2022</v>
      </c>
      <c r="L20" s="1813"/>
      <c r="M20" s="1813"/>
      <c r="N20" s="1813">
        <v>2023</v>
      </c>
      <c r="O20" s="1813"/>
      <c r="P20" s="1813"/>
      <c r="R20" s="1813">
        <v>2019</v>
      </c>
      <c r="S20" s="1813"/>
      <c r="T20" s="1813">
        <v>2020</v>
      </c>
      <c r="U20" s="1813"/>
      <c r="V20" s="1813">
        <v>2021</v>
      </c>
      <c r="W20" s="1813"/>
      <c r="X20" s="1813">
        <v>2022</v>
      </c>
      <c r="Y20" s="1813"/>
      <c r="Z20" s="1813">
        <v>2023</v>
      </c>
      <c r="AA20" s="1813"/>
      <c r="AC20" s="1812">
        <v>2019</v>
      </c>
      <c r="AD20" s="1812">
        <v>2020</v>
      </c>
      <c r="AE20" s="1812">
        <v>2021</v>
      </c>
      <c r="AF20" s="1812">
        <v>2022</v>
      </c>
      <c r="AG20" s="1812">
        <v>2023</v>
      </c>
    </row>
    <row r="21" spans="1:34" x14ac:dyDescent="0.25">
      <c r="A21" s="239" t="s">
        <v>30</v>
      </c>
      <c r="B21" s="240" t="s">
        <v>31</v>
      </c>
      <c r="C21" s="240" t="s">
        <v>32</v>
      </c>
      <c r="D21" s="240" t="s">
        <v>33</v>
      </c>
      <c r="E21" s="240" t="s">
        <v>31</v>
      </c>
      <c r="F21" s="240" t="s">
        <v>32</v>
      </c>
      <c r="G21" s="240" t="s">
        <v>33</v>
      </c>
      <c r="H21" s="240" t="s">
        <v>31</v>
      </c>
      <c r="I21" s="240" t="s">
        <v>32</v>
      </c>
      <c r="J21" s="240" t="s">
        <v>33</v>
      </c>
      <c r="K21" s="240" t="s">
        <v>31</v>
      </c>
      <c r="L21" s="240" t="s">
        <v>32</v>
      </c>
      <c r="M21" s="240" t="s">
        <v>33</v>
      </c>
      <c r="N21" s="240" t="s">
        <v>31</v>
      </c>
      <c r="O21" s="240" t="s">
        <v>32</v>
      </c>
      <c r="P21" s="240" t="s">
        <v>33</v>
      </c>
      <c r="R21" s="240" t="s">
        <v>31</v>
      </c>
      <c r="S21" s="240" t="s">
        <v>32</v>
      </c>
      <c r="T21" s="240" t="s">
        <v>31</v>
      </c>
      <c r="U21" s="240" t="s">
        <v>32</v>
      </c>
      <c r="V21" s="240" t="s">
        <v>31</v>
      </c>
      <c r="W21" s="240" t="s">
        <v>32</v>
      </c>
      <c r="X21" s="240" t="s">
        <v>31</v>
      </c>
      <c r="Y21" s="240" t="s">
        <v>32</v>
      </c>
      <c r="Z21" s="240" t="s">
        <v>31</v>
      </c>
      <c r="AA21" s="240" t="s">
        <v>32</v>
      </c>
      <c r="AC21" s="1812"/>
      <c r="AD21" s="1812"/>
      <c r="AE21" s="1812"/>
      <c r="AF21" s="1812"/>
      <c r="AG21" s="1812"/>
    </row>
    <row r="22" spans="1:34" x14ac:dyDescent="0.25">
      <c r="A22" s="262" t="s">
        <v>115</v>
      </c>
      <c r="B22" s="161">
        <v>3417</v>
      </c>
      <c r="C22" s="305">
        <v>22687</v>
      </c>
      <c r="D22" s="305">
        <v>26104</v>
      </c>
      <c r="E22" s="161">
        <v>1334</v>
      </c>
      <c r="F22" s="305">
        <v>22464</v>
      </c>
      <c r="G22" s="306">
        <v>23798</v>
      </c>
      <c r="H22" s="305">
        <v>2696</v>
      </c>
      <c r="I22" s="305">
        <v>25225</v>
      </c>
      <c r="J22" s="305">
        <v>27921</v>
      </c>
      <c r="K22" s="228">
        <v>4341</v>
      </c>
      <c r="L22" s="229">
        <v>25581</v>
      </c>
      <c r="M22" s="229">
        <v>29922</v>
      </c>
      <c r="N22" s="161">
        <v>3708</v>
      </c>
      <c r="O22" s="305">
        <v>28771</v>
      </c>
      <c r="P22" s="306">
        <v>32479</v>
      </c>
      <c r="R22" s="178">
        <f t="shared" ref="R22:R29" si="1">B22/D22*100</f>
        <v>13.089947900704873</v>
      </c>
      <c r="S22" s="174">
        <f t="shared" ref="S22:S29" si="2">C22/D22*100</f>
        <v>86.910052099295129</v>
      </c>
      <c r="T22" s="178">
        <f t="shared" ref="T22:T29" si="3">E22/G22*100</f>
        <v>5.6055130683250693</v>
      </c>
      <c r="U22" s="174">
        <f t="shared" ref="U22:U29" si="4">F22/G22*100</f>
        <v>94.394486931674919</v>
      </c>
      <c r="V22" s="178">
        <f t="shared" ref="V22:V29" si="5">H22/J22*100</f>
        <v>9.6558146198202071</v>
      </c>
      <c r="W22" s="174">
        <f t="shared" ref="W22:W29" si="6">I22/J22*100</f>
        <v>90.344185380179795</v>
      </c>
      <c r="X22" s="178">
        <f t="shared" ref="X22:X29" si="7">K22/M22*100</f>
        <v>14.507720072187688</v>
      </c>
      <c r="Y22" s="174">
        <f t="shared" ref="Y22:Y29" si="8">L22/M22*100</f>
        <v>85.492279927812305</v>
      </c>
      <c r="Z22" s="178">
        <f t="shared" ref="Z22:Z29" si="9">N22/P22*100</f>
        <v>11.416607654176545</v>
      </c>
      <c r="AA22" s="179">
        <f t="shared" ref="AA22:AA29" si="10">O22/P22*100</f>
        <v>88.583392345823455</v>
      </c>
      <c r="AC22" s="176">
        <f t="shared" ref="AC22:AC29" si="11">S22-R22</f>
        <v>73.820104198590258</v>
      </c>
      <c r="AD22" s="176">
        <f t="shared" ref="AD22:AD29" si="12">U22-T22</f>
        <v>88.788973863349852</v>
      </c>
      <c r="AE22" s="176">
        <f t="shared" ref="AE22:AE29" si="13">W22-V22</f>
        <v>80.688370760359589</v>
      </c>
      <c r="AF22" s="176">
        <f t="shared" ref="AF22:AF29" si="14">Y22-X22</f>
        <v>70.98455985562461</v>
      </c>
      <c r="AG22" s="448">
        <f t="shared" ref="AG22:AG29" si="15">AA22-Z22</f>
        <v>77.16678469164691</v>
      </c>
    </row>
    <row r="23" spans="1:34" x14ac:dyDescent="0.25">
      <c r="A23" s="263" t="s">
        <v>116</v>
      </c>
      <c r="B23" s="23">
        <v>3175</v>
      </c>
      <c r="C23" s="20">
        <v>10151</v>
      </c>
      <c r="D23" s="20">
        <v>13326</v>
      </c>
      <c r="E23" s="23">
        <v>3336</v>
      </c>
      <c r="F23" s="20">
        <v>7303</v>
      </c>
      <c r="G23" s="21">
        <v>10639</v>
      </c>
      <c r="H23" s="20">
        <v>3887</v>
      </c>
      <c r="I23" s="20">
        <v>6602</v>
      </c>
      <c r="J23" s="20">
        <v>10489</v>
      </c>
      <c r="K23" s="93">
        <v>3577</v>
      </c>
      <c r="L23" s="80">
        <v>7107</v>
      </c>
      <c r="M23" s="80">
        <v>10684</v>
      </c>
      <c r="N23" s="23">
        <v>3884</v>
      </c>
      <c r="O23" s="20">
        <v>6912</v>
      </c>
      <c r="P23" s="21">
        <v>10796</v>
      </c>
      <c r="R23" s="59">
        <f t="shared" si="1"/>
        <v>23.825604082245235</v>
      </c>
      <c r="S23" s="57">
        <f t="shared" si="2"/>
        <v>76.174395917754765</v>
      </c>
      <c r="T23" s="59">
        <f t="shared" si="3"/>
        <v>31.356330482188177</v>
      </c>
      <c r="U23" s="57">
        <f t="shared" si="4"/>
        <v>68.643669517811816</v>
      </c>
      <c r="V23" s="59">
        <f t="shared" si="5"/>
        <v>37.057870149680618</v>
      </c>
      <c r="W23" s="57">
        <f t="shared" si="6"/>
        <v>62.942129850319382</v>
      </c>
      <c r="X23" s="59">
        <f t="shared" si="7"/>
        <v>33.479970048670907</v>
      </c>
      <c r="Y23" s="57">
        <f t="shared" si="8"/>
        <v>66.520029951329079</v>
      </c>
      <c r="Z23" s="59">
        <f t="shared" si="9"/>
        <v>35.976287513894036</v>
      </c>
      <c r="AA23" s="60">
        <f t="shared" si="10"/>
        <v>64.023712486105964</v>
      </c>
      <c r="AC23" s="61">
        <f t="shared" si="11"/>
        <v>52.34879183550953</v>
      </c>
      <c r="AD23" s="61">
        <f t="shared" si="12"/>
        <v>37.287339035623638</v>
      </c>
      <c r="AE23" s="61">
        <f t="shared" si="13"/>
        <v>25.884259700638765</v>
      </c>
      <c r="AF23" s="61">
        <f t="shared" si="14"/>
        <v>33.040059902658172</v>
      </c>
      <c r="AG23" s="450">
        <f t="shared" si="15"/>
        <v>28.047424972211928</v>
      </c>
    </row>
    <row r="24" spans="1:34" x14ac:dyDescent="0.25">
      <c r="A24" s="263" t="s">
        <v>117</v>
      </c>
      <c r="B24" s="23">
        <v>12729</v>
      </c>
      <c r="C24" s="20">
        <v>43410</v>
      </c>
      <c r="D24" s="20">
        <v>56139</v>
      </c>
      <c r="E24" s="23">
        <v>12681</v>
      </c>
      <c r="F24" s="20">
        <v>44446</v>
      </c>
      <c r="G24" s="21">
        <v>57127</v>
      </c>
      <c r="H24" s="20">
        <v>10532</v>
      </c>
      <c r="I24" s="20">
        <v>45107</v>
      </c>
      <c r="J24" s="20">
        <v>55639</v>
      </c>
      <c r="K24" s="93">
        <v>9303</v>
      </c>
      <c r="L24" s="80">
        <v>41033</v>
      </c>
      <c r="M24" s="80">
        <v>50336</v>
      </c>
      <c r="N24" s="23">
        <v>10637</v>
      </c>
      <c r="O24" s="20">
        <v>37562</v>
      </c>
      <c r="P24" s="21">
        <v>48199</v>
      </c>
      <c r="R24" s="59">
        <f t="shared" si="1"/>
        <v>22.674076844974081</v>
      </c>
      <c r="S24" s="57">
        <f t="shared" si="2"/>
        <v>77.325923155025919</v>
      </c>
      <c r="T24" s="59">
        <f t="shared" si="3"/>
        <v>22.1979099200028</v>
      </c>
      <c r="U24" s="57">
        <f t="shared" si="4"/>
        <v>77.8020900799972</v>
      </c>
      <c r="V24" s="59">
        <f t="shared" si="5"/>
        <v>18.929168389079603</v>
      </c>
      <c r="W24" s="57">
        <f t="shared" si="6"/>
        <v>81.070831610920408</v>
      </c>
      <c r="X24" s="59">
        <f t="shared" si="7"/>
        <v>18.481802288620468</v>
      </c>
      <c r="Y24" s="57">
        <f t="shared" si="8"/>
        <v>81.518197711379528</v>
      </c>
      <c r="Z24" s="59">
        <f t="shared" si="9"/>
        <v>22.068922591755015</v>
      </c>
      <c r="AA24" s="60">
        <f t="shared" si="10"/>
        <v>77.931077408244988</v>
      </c>
      <c r="AC24" s="61">
        <f t="shared" si="11"/>
        <v>54.651846310051837</v>
      </c>
      <c r="AD24" s="61">
        <f t="shared" si="12"/>
        <v>55.604180159994399</v>
      </c>
      <c r="AE24" s="61">
        <f t="shared" si="13"/>
        <v>62.141663221840801</v>
      </c>
      <c r="AF24" s="61">
        <f t="shared" si="14"/>
        <v>63.036395422759057</v>
      </c>
      <c r="AG24" s="450">
        <f t="shared" si="15"/>
        <v>55.862154816489976</v>
      </c>
    </row>
    <row r="25" spans="1:34" x14ac:dyDescent="0.25">
      <c r="A25" s="263" t="s">
        <v>118</v>
      </c>
      <c r="B25" s="23">
        <v>86748</v>
      </c>
      <c r="C25" s="20">
        <v>462157</v>
      </c>
      <c r="D25" s="20">
        <v>548905</v>
      </c>
      <c r="E25" s="23">
        <v>84017</v>
      </c>
      <c r="F25" s="20">
        <v>429596</v>
      </c>
      <c r="G25" s="21">
        <v>513613</v>
      </c>
      <c r="H25" s="20">
        <v>78400</v>
      </c>
      <c r="I25" s="20">
        <v>451309</v>
      </c>
      <c r="J25" s="20">
        <v>529709</v>
      </c>
      <c r="K25" s="93">
        <v>80771</v>
      </c>
      <c r="L25" s="80">
        <v>442660</v>
      </c>
      <c r="M25" s="80">
        <v>523431</v>
      </c>
      <c r="N25" s="23">
        <v>84223</v>
      </c>
      <c r="O25" s="20">
        <v>464670</v>
      </c>
      <c r="P25" s="21">
        <v>548893</v>
      </c>
      <c r="R25" s="59">
        <f t="shared" si="1"/>
        <v>15.803827620444338</v>
      </c>
      <c r="S25" s="57">
        <f t="shared" si="2"/>
        <v>84.196172379555662</v>
      </c>
      <c r="T25" s="59">
        <f t="shared" si="3"/>
        <v>16.358036108899114</v>
      </c>
      <c r="U25" s="57">
        <f t="shared" si="4"/>
        <v>83.641963891100886</v>
      </c>
      <c r="V25" s="59">
        <f t="shared" si="5"/>
        <v>14.800579185930388</v>
      </c>
      <c r="W25" s="57">
        <f t="shared" si="6"/>
        <v>85.199420814069612</v>
      </c>
      <c r="X25" s="59">
        <f t="shared" si="7"/>
        <v>15.431069233576153</v>
      </c>
      <c r="Y25" s="57">
        <f t="shared" si="8"/>
        <v>84.568930766423847</v>
      </c>
      <c r="Z25" s="59">
        <f t="shared" si="9"/>
        <v>15.344156329193487</v>
      </c>
      <c r="AA25" s="60">
        <f t="shared" si="10"/>
        <v>84.655843670806519</v>
      </c>
      <c r="AC25" s="61">
        <f t="shared" si="11"/>
        <v>68.392344759111324</v>
      </c>
      <c r="AD25" s="61">
        <f t="shared" si="12"/>
        <v>67.283927782201772</v>
      </c>
      <c r="AE25" s="61">
        <f t="shared" si="13"/>
        <v>70.398841628139223</v>
      </c>
      <c r="AF25" s="61">
        <f t="shared" si="14"/>
        <v>69.137861532847694</v>
      </c>
      <c r="AG25" s="450">
        <f t="shared" si="15"/>
        <v>69.311687341613037</v>
      </c>
    </row>
    <row r="26" spans="1:34" x14ac:dyDescent="0.25">
      <c r="A26" s="263" t="s">
        <v>119</v>
      </c>
      <c r="B26" s="23">
        <v>89730</v>
      </c>
      <c r="C26" s="20">
        <v>959779</v>
      </c>
      <c r="D26" s="20">
        <v>1049509</v>
      </c>
      <c r="E26" s="23">
        <v>73760</v>
      </c>
      <c r="F26" s="20">
        <v>891009</v>
      </c>
      <c r="G26" s="21">
        <v>964769</v>
      </c>
      <c r="H26" s="20">
        <v>99905</v>
      </c>
      <c r="I26" s="20">
        <v>1018356</v>
      </c>
      <c r="J26" s="20">
        <v>1118261</v>
      </c>
      <c r="K26" s="93">
        <v>107825</v>
      </c>
      <c r="L26" s="80">
        <v>999070</v>
      </c>
      <c r="M26" s="80">
        <v>1106895</v>
      </c>
      <c r="N26" s="23">
        <v>92315</v>
      </c>
      <c r="O26" s="20">
        <v>1050549</v>
      </c>
      <c r="P26" s="21">
        <v>1142864</v>
      </c>
      <c r="R26" s="59">
        <f t="shared" si="1"/>
        <v>8.5497122940346397</v>
      </c>
      <c r="S26" s="57">
        <f t="shared" si="2"/>
        <v>91.450287705965366</v>
      </c>
      <c r="T26" s="59">
        <f t="shared" si="3"/>
        <v>7.6453534473018934</v>
      </c>
      <c r="U26" s="57">
        <f t="shared" si="4"/>
        <v>92.3546465526981</v>
      </c>
      <c r="V26" s="59">
        <f t="shared" si="5"/>
        <v>8.9339608552922787</v>
      </c>
      <c r="W26" s="57">
        <f t="shared" si="6"/>
        <v>91.066039144707716</v>
      </c>
      <c r="X26" s="59">
        <f t="shared" si="7"/>
        <v>9.7412130328531621</v>
      </c>
      <c r="Y26" s="57">
        <f t="shared" si="8"/>
        <v>90.258786967146847</v>
      </c>
      <c r="Z26" s="59">
        <f t="shared" si="9"/>
        <v>8.0775140349157901</v>
      </c>
      <c r="AA26" s="60">
        <f t="shared" si="10"/>
        <v>91.922485965084206</v>
      </c>
      <c r="AC26" s="61">
        <f t="shared" si="11"/>
        <v>82.900575411930731</v>
      </c>
      <c r="AD26" s="61">
        <f t="shared" si="12"/>
        <v>84.709293105396199</v>
      </c>
      <c r="AE26" s="61">
        <f t="shared" si="13"/>
        <v>82.132078289415432</v>
      </c>
      <c r="AF26" s="61">
        <f t="shared" si="14"/>
        <v>80.517573934293679</v>
      </c>
      <c r="AG26" s="450">
        <f t="shared" si="15"/>
        <v>83.844971930168413</v>
      </c>
    </row>
    <row r="27" spans="1:34" x14ac:dyDescent="0.25">
      <c r="A27" s="263" t="s">
        <v>120</v>
      </c>
      <c r="B27" s="23">
        <v>40983</v>
      </c>
      <c r="C27" s="20">
        <v>225725</v>
      </c>
      <c r="D27" s="20">
        <v>266708</v>
      </c>
      <c r="E27" s="23">
        <v>35127</v>
      </c>
      <c r="F27" s="20">
        <v>193123</v>
      </c>
      <c r="G27" s="21">
        <v>228250</v>
      </c>
      <c r="H27" s="20">
        <v>32415</v>
      </c>
      <c r="I27" s="20">
        <v>175287</v>
      </c>
      <c r="J27" s="20">
        <v>207702</v>
      </c>
      <c r="K27" s="93">
        <v>35600</v>
      </c>
      <c r="L27" s="80">
        <v>187765</v>
      </c>
      <c r="M27" s="80">
        <v>223365</v>
      </c>
      <c r="N27" s="23">
        <v>44520</v>
      </c>
      <c r="O27" s="20">
        <v>187531</v>
      </c>
      <c r="P27" s="21">
        <v>232051</v>
      </c>
      <c r="R27" s="59">
        <f t="shared" si="1"/>
        <v>15.366243232298993</v>
      </c>
      <c r="S27" s="57">
        <f t="shared" si="2"/>
        <v>84.633756767701001</v>
      </c>
      <c r="T27" s="59">
        <f t="shared" si="3"/>
        <v>15.389704271631983</v>
      </c>
      <c r="U27" s="57">
        <f t="shared" si="4"/>
        <v>84.610295728368015</v>
      </c>
      <c r="V27" s="59">
        <f t="shared" si="5"/>
        <v>15.606493919172662</v>
      </c>
      <c r="W27" s="57">
        <f t="shared" si="6"/>
        <v>84.393506080827336</v>
      </c>
      <c r="X27" s="59">
        <f t="shared" si="7"/>
        <v>15.938038636312763</v>
      </c>
      <c r="Y27" s="57">
        <f t="shared" si="8"/>
        <v>84.061961363687246</v>
      </c>
      <c r="Z27" s="59">
        <f t="shared" si="9"/>
        <v>19.185437683957407</v>
      </c>
      <c r="AA27" s="60">
        <f t="shared" si="10"/>
        <v>80.814562316042597</v>
      </c>
      <c r="AC27" s="61">
        <f t="shared" si="11"/>
        <v>69.267513535402003</v>
      </c>
      <c r="AD27" s="61">
        <f t="shared" si="12"/>
        <v>69.220591456736031</v>
      </c>
      <c r="AE27" s="61">
        <f t="shared" si="13"/>
        <v>68.787012161654673</v>
      </c>
      <c r="AF27" s="61">
        <f t="shared" si="14"/>
        <v>68.123922727374477</v>
      </c>
      <c r="AG27" s="450">
        <f t="shared" si="15"/>
        <v>61.629124632085194</v>
      </c>
    </row>
    <row r="28" spans="1:34" x14ac:dyDescent="0.25">
      <c r="A28" s="263" t="s">
        <v>121</v>
      </c>
      <c r="B28" s="23">
        <v>64424</v>
      </c>
      <c r="C28" s="20">
        <v>132028</v>
      </c>
      <c r="D28" s="20">
        <v>196452</v>
      </c>
      <c r="E28" s="23">
        <v>57174</v>
      </c>
      <c r="F28" s="20">
        <v>126935</v>
      </c>
      <c r="G28" s="21">
        <v>184109</v>
      </c>
      <c r="H28" s="20">
        <v>61832</v>
      </c>
      <c r="I28" s="20">
        <v>136619</v>
      </c>
      <c r="J28" s="20">
        <v>198451</v>
      </c>
      <c r="K28" s="93">
        <v>57001</v>
      </c>
      <c r="L28" s="80">
        <v>160563</v>
      </c>
      <c r="M28" s="80">
        <v>217564</v>
      </c>
      <c r="N28" s="23">
        <v>79083</v>
      </c>
      <c r="O28" s="20">
        <v>163607</v>
      </c>
      <c r="P28" s="21">
        <v>242690</v>
      </c>
      <c r="R28" s="59">
        <f t="shared" si="1"/>
        <v>32.793761325921857</v>
      </c>
      <c r="S28" s="57">
        <f t="shared" si="2"/>
        <v>67.206238674078151</v>
      </c>
      <c r="T28" s="59">
        <f t="shared" si="3"/>
        <v>31.054429712833159</v>
      </c>
      <c r="U28" s="57">
        <f t="shared" si="4"/>
        <v>68.945570287166845</v>
      </c>
      <c r="V28" s="59">
        <f t="shared" si="5"/>
        <v>31.157313392222761</v>
      </c>
      <c r="W28" s="57">
        <f t="shared" si="6"/>
        <v>68.842686607777239</v>
      </c>
      <c r="X28" s="59">
        <f t="shared" si="7"/>
        <v>26.199647000422864</v>
      </c>
      <c r="Y28" s="57">
        <f t="shared" si="8"/>
        <v>73.800352999577129</v>
      </c>
      <c r="Z28" s="59">
        <f t="shared" si="9"/>
        <v>32.586015080967492</v>
      </c>
      <c r="AA28" s="60">
        <f t="shared" si="10"/>
        <v>67.413984919032515</v>
      </c>
      <c r="AC28" s="61">
        <f t="shared" si="11"/>
        <v>34.412477348156294</v>
      </c>
      <c r="AD28" s="61">
        <f t="shared" si="12"/>
        <v>37.89114057433369</v>
      </c>
      <c r="AE28" s="61">
        <f t="shared" si="13"/>
        <v>37.685373215554478</v>
      </c>
      <c r="AF28" s="61">
        <f t="shared" si="14"/>
        <v>47.600705999154265</v>
      </c>
      <c r="AG28" s="450">
        <f t="shared" si="15"/>
        <v>34.827969838065023</v>
      </c>
    </row>
    <row r="29" spans="1:34" x14ac:dyDescent="0.25">
      <c r="A29" s="263" t="s">
        <v>122</v>
      </c>
      <c r="B29" s="23">
        <v>2720</v>
      </c>
      <c r="C29" s="20">
        <v>5680</v>
      </c>
      <c r="D29" s="20">
        <v>8400</v>
      </c>
      <c r="E29" s="23">
        <v>2031</v>
      </c>
      <c r="F29" s="20">
        <v>5653</v>
      </c>
      <c r="G29" s="21">
        <v>7684</v>
      </c>
      <c r="H29" s="20">
        <v>3287</v>
      </c>
      <c r="I29" s="20">
        <v>3670</v>
      </c>
      <c r="J29" s="20">
        <v>6957</v>
      </c>
      <c r="K29" s="93">
        <v>2154</v>
      </c>
      <c r="L29" s="80">
        <v>4475</v>
      </c>
      <c r="M29" s="80">
        <v>6629</v>
      </c>
      <c r="N29" s="23">
        <v>2265</v>
      </c>
      <c r="O29" s="20">
        <v>3929</v>
      </c>
      <c r="P29" s="21">
        <v>6194</v>
      </c>
      <c r="R29" s="108">
        <f t="shared" si="1"/>
        <v>32.38095238095238</v>
      </c>
      <c r="S29" s="109">
        <f t="shared" si="2"/>
        <v>67.61904761904762</v>
      </c>
      <c r="T29" s="108">
        <f t="shared" si="3"/>
        <v>26.431546069755335</v>
      </c>
      <c r="U29" s="109">
        <f t="shared" si="4"/>
        <v>73.568453930244658</v>
      </c>
      <c r="V29" s="108">
        <f t="shared" si="5"/>
        <v>47.247376742848928</v>
      </c>
      <c r="W29" s="109">
        <f t="shared" si="6"/>
        <v>52.752623257151065</v>
      </c>
      <c r="X29" s="108">
        <f t="shared" si="7"/>
        <v>32.493588776587721</v>
      </c>
      <c r="Y29" s="109">
        <f t="shared" si="8"/>
        <v>67.506411223412272</v>
      </c>
      <c r="Z29" s="108">
        <f t="shared" si="9"/>
        <v>36.567646109137875</v>
      </c>
      <c r="AA29" s="236">
        <f t="shared" si="10"/>
        <v>63.432353890862125</v>
      </c>
      <c r="AC29" s="100">
        <f t="shared" si="11"/>
        <v>35.238095238095241</v>
      </c>
      <c r="AD29" s="100">
        <f t="shared" si="12"/>
        <v>47.136907860489323</v>
      </c>
      <c r="AE29" s="100">
        <f t="shared" si="13"/>
        <v>5.5052465143021365</v>
      </c>
      <c r="AF29" s="100">
        <f t="shared" si="14"/>
        <v>35.012822446824551</v>
      </c>
      <c r="AG29" s="449">
        <f t="shared" si="15"/>
        <v>26.864707781724249</v>
      </c>
    </row>
    <row r="30" spans="1:34" x14ac:dyDescent="0.25">
      <c r="A30" s="1432" t="s">
        <v>165</v>
      </c>
      <c r="B30" s="445">
        <f t="shared" ref="B30:P30" si="16">SUM(B22:B29)</f>
        <v>303926</v>
      </c>
      <c r="C30" s="446">
        <f t="shared" si="16"/>
        <v>1861617</v>
      </c>
      <c r="D30" s="446">
        <f t="shared" si="16"/>
        <v>2165543</v>
      </c>
      <c r="E30" s="445">
        <f t="shared" si="16"/>
        <v>269460</v>
      </c>
      <c r="F30" s="446">
        <f t="shared" si="16"/>
        <v>1720529</v>
      </c>
      <c r="G30" s="446">
        <f t="shared" si="16"/>
        <v>1989989</v>
      </c>
      <c r="H30" s="445">
        <f t="shared" si="16"/>
        <v>292954</v>
      </c>
      <c r="I30" s="446">
        <f t="shared" si="16"/>
        <v>1862175</v>
      </c>
      <c r="J30" s="446">
        <f t="shared" si="16"/>
        <v>2155129</v>
      </c>
      <c r="K30" s="445">
        <f t="shared" si="16"/>
        <v>300572</v>
      </c>
      <c r="L30" s="446">
        <f t="shared" si="16"/>
        <v>1868254</v>
      </c>
      <c r="M30" s="446">
        <f t="shared" si="16"/>
        <v>2168826</v>
      </c>
      <c r="N30" s="445">
        <f t="shared" si="16"/>
        <v>320635</v>
      </c>
      <c r="O30" s="446">
        <f t="shared" si="16"/>
        <v>1943531</v>
      </c>
      <c r="P30" s="447">
        <f t="shared" si="16"/>
        <v>2264166</v>
      </c>
    </row>
    <row r="34" spans="1:63" x14ac:dyDescent="0.25">
      <c r="A34" s="97" t="s">
        <v>1214</v>
      </c>
    </row>
    <row r="35" spans="1:63" x14ac:dyDescent="0.25">
      <c r="A35" s="97"/>
    </row>
    <row r="36" spans="1:63" x14ac:dyDescent="0.25">
      <c r="A36" s="5"/>
      <c r="B36" s="1820" t="s">
        <v>28</v>
      </c>
      <c r="C36" s="1821"/>
      <c r="D36" s="1821"/>
      <c r="E36" s="1821"/>
      <c r="F36" s="1821"/>
      <c r="G36" s="1821"/>
      <c r="H36" s="1821"/>
      <c r="I36" s="1821"/>
      <c r="J36" s="1821"/>
      <c r="K36" s="1821"/>
      <c r="L36" s="1821"/>
      <c r="M36" s="1821"/>
      <c r="N36" s="1821"/>
      <c r="O36" s="1821"/>
      <c r="P36" s="1821"/>
      <c r="Q36" s="1821"/>
      <c r="R36" s="1821"/>
      <c r="S36" s="1821"/>
      <c r="T36" s="1821"/>
      <c r="U36" s="1821"/>
      <c r="V36" s="1821"/>
      <c r="W36" s="1821"/>
      <c r="X36" s="1821"/>
      <c r="Y36" s="1821"/>
      <c r="Z36" s="1821"/>
      <c r="AA36" s="1821"/>
      <c r="AB36" s="1821"/>
      <c r="AC36" s="1821"/>
      <c r="AD36" s="1821"/>
      <c r="AE36" s="1822"/>
      <c r="AG36" s="1820" t="s">
        <v>507</v>
      </c>
      <c r="AH36" s="1821"/>
      <c r="AI36" s="1821"/>
      <c r="AJ36" s="1821"/>
      <c r="AK36" s="1821"/>
      <c r="AL36" s="1821"/>
      <c r="AM36" s="1821"/>
      <c r="AN36" s="1821"/>
      <c r="AO36" s="1821"/>
      <c r="AP36" s="1821"/>
      <c r="AQ36" s="1821"/>
      <c r="AR36" s="1821"/>
      <c r="AS36" s="1821"/>
      <c r="AT36" s="1821"/>
      <c r="AU36" s="1821"/>
      <c r="AV36" s="1821"/>
      <c r="AW36" s="1821"/>
      <c r="AX36" s="1821"/>
      <c r="AY36" s="1821"/>
      <c r="AZ36" s="1822"/>
      <c r="BB36" s="1820" t="s">
        <v>631</v>
      </c>
      <c r="BC36" s="1821"/>
      <c r="BD36" s="1821"/>
      <c r="BE36" s="1821"/>
      <c r="BF36" s="1821"/>
      <c r="BG36" s="1821"/>
      <c r="BH36" s="1821"/>
      <c r="BI36" s="1821"/>
      <c r="BJ36" s="1821"/>
      <c r="BK36" s="1822"/>
    </row>
    <row r="37" spans="1:63" x14ac:dyDescent="0.25">
      <c r="A37" s="1343" t="s">
        <v>29</v>
      </c>
      <c r="B37" s="1813">
        <v>2019</v>
      </c>
      <c r="C37" s="1813"/>
      <c r="D37" s="1813"/>
      <c r="E37" s="1813"/>
      <c r="F37" s="1813"/>
      <c r="G37" s="1813"/>
      <c r="H37" s="1813">
        <v>2020</v>
      </c>
      <c r="I37" s="1813"/>
      <c r="J37" s="1813"/>
      <c r="K37" s="1813"/>
      <c r="L37" s="1813"/>
      <c r="M37" s="1813"/>
      <c r="N37" s="1813">
        <v>2021</v>
      </c>
      <c r="O37" s="1813"/>
      <c r="P37" s="1813"/>
      <c r="Q37" s="1813"/>
      <c r="R37" s="1813"/>
      <c r="S37" s="1813"/>
      <c r="T37" s="1813">
        <v>2022</v>
      </c>
      <c r="U37" s="1813"/>
      <c r="V37" s="1813"/>
      <c r="W37" s="1813"/>
      <c r="X37" s="1813"/>
      <c r="Y37" s="1813"/>
      <c r="Z37" s="1813">
        <v>2023</v>
      </c>
      <c r="AA37" s="1813"/>
      <c r="AB37" s="1813"/>
      <c r="AC37" s="1813"/>
      <c r="AD37" s="1813"/>
      <c r="AE37" s="1813"/>
      <c r="AG37" s="1813">
        <v>2019</v>
      </c>
      <c r="AH37" s="1813"/>
      <c r="AI37" s="1813"/>
      <c r="AJ37" s="1813"/>
      <c r="AK37" s="1813">
        <v>2020</v>
      </c>
      <c r="AL37" s="1813"/>
      <c r="AM37" s="1813"/>
      <c r="AN37" s="1813"/>
      <c r="AO37" s="1813">
        <v>2021</v>
      </c>
      <c r="AP37" s="1813"/>
      <c r="AQ37" s="1813"/>
      <c r="AR37" s="1813"/>
      <c r="AS37" s="1813">
        <v>2022</v>
      </c>
      <c r="AT37" s="1813"/>
      <c r="AU37" s="1813"/>
      <c r="AV37" s="1813"/>
      <c r="AW37" s="1813">
        <v>2023</v>
      </c>
      <c r="AX37" s="1813"/>
      <c r="AY37" s="1813"/>
      <c r="AZ37" s="1813"/>
      <c r="BB37" s="1812">
        <v>2019</v>
      </c>
      <c r="BC37" s="1812"/>
      <c r="BD37" s="1812">
        <v>2020</v>
      </c>
      <c r="BE37" s="1812"/>
      <c r="BF37" s="1812">
        <v>2021</v>
      </c>
      <c r="BG37" s="1812"/>
      <c r="BH37" s="1812">
        <v>2022</v>
      </c>
      <c r="BI37" s="1812"/>
      <c r="BJ37" s="1812">
        <v>2023</v>
      </c>
      <c r="BK37" s="1812"/>
    </row>
    <row r="38" spans="1:63" x14ac:dyDescent="0.25">
      <c r="A38" s="1336" t="s">
        <v>30</v>
      </c>
      <c r="B38" s="1811" t="s">
        <v>31</v>
      </c>
      <c r="C38" s="1811"/>
      <c r="D38" s="1811" t="s">
        <v>32</v>
      </c>
      <c r="E38" s="1811"/>
      <c r="F38" s="1811" t="s">
        <v>33</v>
      </c>
      <c r="G38" s="1811"/>
      <c r="H38" s="1811" t="s">
        <v>31</v>
      </c>
      <c r="I38" s="1811"/>
      <c r="J38" s="1811" t="s">
        <v>32</v>
      </c>
      <c r="K38" s="1811"/>
      <c r="L38" s="1811" t="s">
        <v>33</v>
      </c>
      <c r="M38" s="1811"/>
      <c r="N38" s="1811" t="s">
        <v>31</v>
      </c>
      <c r="O38" s="1811"/>
      <c r="P38" s="1811" t="s">
        <v>32</v>
      </c>
      <c r="Q38" s="1811"/>
      <c r="R38" s="1811" t="s">
        <v>33</v>
      </c>
      <c r="S38" s="1811"/>
      <c r="T38" s="1811" t="s">
        <v>31</v>
      </c>
      <c r="U38" s="1811"/>
      <c r="V38" s="1811" t="s">
        <v>32</v>
      </c>
      <c r="W38" s="1811"/>
      <c r="X38" s="1811" t="s">
        <v>33</v>
      </c>
      <c r="Y38" s="1811"/>
      <c r="Z38" s="1811" t="s">
        <v>31</v>
      </c>
      <c r="AA38" s="1811"/>
      <c r="AB38" s="1811" t="s">
        <v>32</v>
      </c>
      <c r="AC38" s="1811"/>
      <c r="AD38" s="1811" t="s">
        <v>33</v>
      </c>
      <c r="AE38" s="1811"/>
      <c r="AG38" s="1811" t="s">
        <v>31</v>
      </c>
      <c r="AH38" s="1811"/>
      <c r="AI38" s="1811" t="s">
        <v>32</v>
      </c>
      <c r="AJ38" s="1811"/>
      <c r="AK38" s="1811" t="s">
        <v>31</v>
      </c>
      <c r="AL38" s="1811"/>
      <c r="AM38" s="1811" t="s">
        <v>32</v>
      </c>
      <c r="AN38" s="1811"/>
      <c r="AO38" s="1811" t="s">
        <v>31</v>
      </c>
      <c r="AP38" s="1811"/>
      <c r="AQ38" s="1811" t="s">
        <v>32</v>
      </c>
      <c r="AR38" s="1811"/>
      <c r="AS38" s="1811" t="s">
        <v>31</v>
      </c>
      <c r="AT38" s="1811"/>
      <c r="AU38" s="1811" t="s">
        <v>32</v>
      </c>
      <c r="AV38" s="1811"/>
      <c r="AW38" s="1811" t="s">
        <v>31</v>
      </c>
      <c r="AX38" s="1811"/>
      <c r="AY38" s="1811" t="s">
        <v>32</v>
      </c>
      <c r="AZ38" s="1811"/>
      <c r="BB38" s="1812"/>
      <c r="BC38" s="1812"/>
      <c r="BD38" s="1812"/>
      <c r="BE38" s="1812"/>
      <c r="BF38" s="1812"/>
      <c r="BG38" s="1812"/>
      <c r="BH38" s="1812"/>
      <c r="BI38" s="1812"/>
      <c r="BJ38" s="1812"/>
      <c r="BK38" s="1812"/>
    </row>
    <row r="39" spans="1:63" ht="100.5" x14ac:dyDescent="0.25">
      <c r="A39" s="1430" t="s">
        <v>34</v>
      </c>
      <c r="B39" s="1473" t="s">
        <v>123</v>
      </c>
      <c r="C39" s="1402" t="s">
        <v>124</v>
      </c>
      <c r="D39" s="1474" t="s">
        <v>123</v>
      </c>
      <c r="E39" s="1402" t="s">
        <v>124</v>
      </c>
      <c r="F39" s="1474" t="s">
        <v>123</v>
      </c>
      <c r="G39" s="1402" t="s">
        <v>124</v>
      </c>
      <c r="H39" s="1473" t="s">
        <v>123</v>
      </c>
      <c r="I39" s="1402" t="s">
        <v>124</v>
      </c>
      <c r="J39" s="1474" t="s">
        <v>123</v>
      </c>
      <c r="K39" s="1402" t="s">
        <v>124</v>
      </c>
      <c r="L39" s="1474" t="s">
        <v>123</v>
      </c>
      <c r="M39" s="1402" t="s">
        <v>124</v>
      </c>
      <c r="N39" s="1473" t="s">
        <v>123</v>
      </c>
      <c r="O39" s="1402" t="s">
        <v>124</v>
      </c>
      <c r="P39" s="1474" t="s">
        <v>123</v>
      </c>
      <c r="Q39" s="1402" t="s">
        <v>124</v>
      </c>
      <c r="R39" s="1474" t="s">
        <v>123</v>
      </c>
      <c r="S39" s="1402" t="s">
        <v>124</v>
      </c>
      <c r="T39" s="1473" t="s">
        <v>123</v>
      </c>
      <c r="U39" s="1402" t="s">
        <v>124</v>
      </c>
      <c r="V39" s="1474" t="s">
        <v>123</v>
      </c>
      <c r="W39" s="1402" t="s">
        <v>124</v>
      </c>
      <c r="X39" s="1474" t="s">
        <v>123</v>
      </c>
      <c r="Y39" s="1402" t="s">
        <v>124</v>
      </c>
      <c r="Z39" s="1473" t="s">
        <v>123</v>
      </c>
      <c r="AA39" s="1402" t="s">
        <v>124</v>
      </c>
      <c r="AB39" s="1474" t="s">
        <v>123</v>
      </c>
      <c r="AC39" s="1402" t="s">
        <v>124</v>
      </c>
      <c r="AD39" s="1474" t="s">
        <v>123</v>
      </c>
      <c r="AE39" s="1403" t="s">
        <v>124</v>
      </c>
      <c r="AG39" s="1473" t="s">
        <v>123</v>
      </c>
      <c r="AH39" s="1402" t="s">
        <v>124</v>
      </c>
      <c r="AI39" s="1474" t="s">
        <v>123</v>
      </c>
      <c r="AJ39" s="1402" t="s">
        <v>124</v>
      </c>
      <c r="AK39" s="1473" t="s">
        <v>123</v>
      </c>
      <c r="AL39" s="1402" t="s">
        <v>124</v>
      </c>
      <c r="AM39" s="1474" t="s">
        <v>123</v>
      </c>
      <c r="AN39" s="1402" t="s">
        <v>124</v>
      </c>
      <c r="AO39" s="1473" t="s">
        <v>123</v>
      </c>
      <c r="AP39" s="1402" t="s">
        <v>124</v>
      </c>
      <c r="AQ39" s="1474" t="s">
        <v>123</v>
      </c>
      <c r="AR39" s="1402" t="s">
        <v>124</v>
      </c>
      <c r="AS39" s="1473" t="s">
        <v>123</v>
      </c>
      <c r="AT39" s="1402" t="s">
        <v>124</v>
      </c>
      <c r="AU39" s="1474" t="s">
        <v>123</v>
      </c>
      <c r="AV39" s="1403" t="s">
        <v>124</v>
      </c>
      <c r="AW39" s="1474" t="s">
        <v>123</v>
      </c>
      <c r="AX39" s="1402" t="s">
        <v>124</v>
      </c>
      <c r="AY39" s="1474" t="s">
        <v>123</v>
      </c>
      <c r="AZ39" s="1403" t="s">
        <v>124</v>
      </c>
      <c r="BB39" s="1473" t="s">
        <v>123</v>
      </c>
      <c r="BC39" s="1402" t="s">
        <v>124</v>
      </c>
      <c r="BD39" s="1473" t="s">
        <v>123</v>
      </c>
      <c r="BE39" s="1402" t="s">
        <v>124</v>
      </c>
      <c r="BF39" s="1473" t="s">
        <v>123</v>
      </c>
      <c r="BG39" s="1402" t="s">
        <v>124</v>
      </c>
      <c r="BH39" s="1473" t="s">
        <v>123</v>
      </c>
      <c r="BI39" s="1402" t="s">
        <v>124</v>
      </c>
      <c r="BJ39" s="1473" t="s">
        <v>123</v>
      </c>
      <c r="BK39" s="1403" t="s">
        <v>124</v>
      </c>
    </row>
    <row r="40" spans="1:63" x14ac:dyDescent="0.25">
      <c r="A40" s="1337" t="s">
        <v>145</v>
      </c>
      <c r="B40" s="1469"/>
      <c r="C40" s="1393"/>
      <c r="D40" s="1469"/>
      <c r="E40" s="1393"/>
      <c r="F40" s="1469"/>
      <c r="G40" s="1393"/>
      <c r="H40" s="1471"/>
      <c r="I40" s="1393"/>
      <c r="J40" s="1469"/>
      <c r="K40" s="1393"/>
      <c r="L40" s="1469"/>
      <c r="M40" s="1393"/>
      <c r="N40" s="1471"/>
      <c r="O40" s="1393"/>
      <c r="P40" s="1469"/>
      <c r="Q40" s="1393"/>
      <c r="R40" s="1469"/>
      <c r="S40" s="1393"/>
      <c r="T40" s="1471"/>
      <c r="U40" s="1393"/>
      <c r="V40" s="1469"/>
      <c r="W40" s="1393"/>
      <c r="X40" s="1469"/>
      <c r="Y40" s="1393"/>
      <c r="Z40" s="1471"/>
      <c r="AA40" s="1393"/>
      <c r="AB40" s="1469"/>
      <c r="AC40" s="1393"/>
      <c r="AD40" s="1469"/>
      <c r="AE40" s="1394"/>
      <c r="AG40" s="1364"/>
      <c r="AH40" s="1341"/>
      <c r="AI40" s="1365"/>
      <c r="AJ40" s="1341"/>
      <c r="AK40" s="1364"/>
      <c r="AL40" s="1341"/>
      <c r="AM40" s="1365"/>
      <c r="AN40" s="1341"/>
      <c r="AO40" s="1475"/>
      <c r="AP40" s="1423"/>
      <c r="AQ40" s="1477"/>
      <c r="AR40" s="1423"/>
      <c r="AS40" s="1475"/>
      <c r="AT40" s="1423"/>
      <c r="AU40" s="1477"/>
      <c r="AV40" s="1424"/>
      <c r="AW40" s="1477"/>
      <c r="AX40" s="1423"/>
      <c r="AY40" s="1477"/>
      <c r="AZ40" s="1424"/>
      <c r="BB40" s="1364"/>
      <c r="BC40" s="1341"/>
      <c r="BD40" s="1364"/>
      <c r="BE40" s="1341"/>
      <c r="BF40" s="1364"/>
      <c r="BG40" s="1341"/>
      <c r="BH40" s="1364"/>
      <c r="BI40" s="1341"/>
      <c r="BJ40" s="1475"/>
      <c r="BK40" s="1424"/>
    </row>
    <row r="41" spans="1:63" x14ac:dyDescent="0.25">
      <c r="A41" s="262" t="s">
        <v>1406</v>
      </c>
      <c r="B41" s="97">
        <v>60275</v>
      </c>
      <c r="C41" s="20">
        <v>1012376</v>
      </c>
      <c r="D41" s="97">
        <v>483448</v>
      </c>
      <c r="E41" s="20">
        <v>1552306</v>
      </c>
      <c r="F41" s="97">
        <v>543723</v>
      </c>
      <c r="G41" s="20">
        <v>2564682</v>
      </c>
      <c r="H41" s="781">
        <v>61839</v>
      </c>
      <c r="I41" s="20">
        <v>991711</v>
      </c>
      <c r="J41" s="97">
        <v>489708</v>
      </c>
      <c r="K41" s="20">
        <v>1530552</v>
      </c>
      <c r="L41" s="97">
        <v>551547</v>
      </c>
      <c r="M41" s="20">
        <v>2522263</v>
      </c>
      <c r="N41" s="781">
        <v>63658</v>
      </c>
      <c r="O41" s="20">
        <v>1024021</v>
      </c>
      <c r="P41" s="97">
        <v>514259</v>
      </c>
      <c r="Q41" s="20">
        <v>1549736</v>
      </c>
      <c r="R41" s="97">
        <v>577917</v>
      </c>
      <c r="S41" s="20">
        <v>2573757</v>
      </c>
      <c r="T41" s="781">
        <v>55641</v>
      </c>
      <c r="U41" s="20">
        <v>1050037</v>
      </c>
      <c r="V41" s="97">
        <v>500269</v>
      </c>
      <c r="W41" s="20">
        <v>1546354</v>
      </c>
      <c r="X41" s="97">
        <v>555910</v>
      </c>
      <c r="Y41" s="20">
        <v>2596391</v>
      </c>
      <c r="Z41" s="781">
        <v>65872</v>
      </c>
      <c r="AA41" s="20">
        <v>1069227</v>
      </c>
      <c r="AB41" s="97">
        <v>507990</v>
      </c>
      <c r="AC41" s="20">
        <v>1553168</v>
      </c>
      <c r="AD41" s="97">
        <v>573862</v>
      </c>
      <c r="AE41" s="21">
        <v>2622395</v>
      </c>
      <c r="AG41" s="769">
        <f t="shared" ref="AG41:AG42" si="17">B41/F41*100</f>
        <v>11.085607929037396</v>
      </c>
      <c r="AH41" s="6">
        <f t="shared" ref="AH41:AH42" si="18">C41/G41*100</f>
        <v>39.47374372339339</v>
      </c>
      <c r="AI41" s="87">
        <f t="shared" ref="AI41:AI42" si="19">D41/F41*100</f>
        <v>88.914392070962606</v>
      </c>
      <c r="AJ41" s="6">
        <f t="shared" ref="AJ41:AJ42" si="20">E41/G41*100</f>
        <v>60.526256276606617</v>
      </c>
      <c r="AK41" s="769">
        <f t="shared" ref="AK41:AK42" si="21">H41/L41*100</f>
        <v>11.211918476575885</v>
      </c>
      <c r="AL41" s="6">
        <f t="shared" ref="AL41:AL42" si="22">I41/M41*100</f>
        <v>39.318302651230262</v>
      </c>
      <c r="AM41" s="87">
        <f t="shared" ref="AM41:AM42" si="23">J41/L41*100</f>
        <v>88.788081523424111</v>
      </c>
      <c r="AN41" s="6">
        <f t="shared" ref="AN41:AN42" si="24">K41/M41*100</f>
        <v>60.681697348769738</v>
      </c>
      <c r="AO41" s="105">
        <f t="shared" ref="AO41:AO42" si="25">N41/R41*100</f>
        <v>11.015076559436736</v>
      </c>
      <c r="AP41" s="57">
        <f t="shared" ref="AP41:AP42" si="26">O41/S41*100</f>
        <v>39.787011749749489</v>
      </c>
      <c r="AQ41" s="104">
        <f t="shared" ref="AQ41:AQ42" si="27">P41/R41*100</f>
        <v>88.984923440563264</v>
      </c>
      <c r="AR41" s="57">
        <f t="shared" ref="AR41:AR42" si="28">Q41/S41*100</f>
        <v>60.212988250250511</v>
      </c>
      <c r="AS41" s="105">
        <f t="shared" ref="AS41:AS42" si="29">T41/X41*100</f>
        <v>10.00899426166106</v>
      </c>
      <c r="AT41" s="57">
        <f t="shared" ref="AT41:AT42" si="30">U41/Y41*100</f>
        <v>40.442175311807816</v>
      </c>
      <c r="AU41" s="104">
        <f t="shared" ref="AU41:AU42" si="31">V41/X41*100</f>
        <v>89.991005738338941</v>
      </c>
      <c r="AV41" s="60">
        <f t="shared" ref="AV41:AV42" si="32">W41/Y41*100</f>
        <v>59.557824688192184</v>
      </c>
      <c r="AW41" s="104">
        <f t="shared" ref="AW41:AW42" si="33">Z41/AD41*100</f>
        <v>11.478717879908409</v>
      </c>
      <c r="AX41" s="57">
        <f t="shared" ref="AX41:AX42" si="34">AA41/AE41*100</f>
        <v>40.772919411454033</v>
      </c>
      <c r="AY41" s="104">
        <f t="shared" ref="AY41:AY42" si="35">AB41/AD41*100</f>
        <v>88.521282120091598</v>
      </c>
      <c r="AZ41" s="60">
        <f t="shared" ref="AZ41:AZ42" si="36">AC41/AE41*100</f>
        <v>59.227080588545967</v>
      </c>
      <c r="BB41" s="769">
        <f t="shared" ref="BB41:BB42" si="37">AI41-AG41</f>
        <v>77.828784141925212</v>
      </c>
      <c r="BC41" s="6">
        <f t="shared" ref="BC41:BC42" si="38">AJ41-AH41</f>
        <v>21.052512553213226</v>
      </c>
      <c r="BD41" s="769">
        <f t="shared" ref="BD41:BD42" si="39">AM41-AK41</f>
        <v>77.576163046848222</v>
      </c>
      <c r="BE41" s="6">
        <f t="shared" ref="BE41:BE42" si="40">AN41-AL41</f>
        <v>21.363394697539476</v>
      </c>
      <c r="BF41" s="769">
        <f t="shared" ref="BF41:BF42" si="41">AQ41-AO41</f>
        <v>77.969846881126529</v>
      </c>
      <c r="BG41" s="6">
        <f t="shared" ref="BG41:BG42" si="42">AR41-AP41</f>
        <v>20.425976500501022</v>
      </c>
      <c r="BH41" s="769">
        <f t="shared" ref="BH41:BH42" si="43">AU41-AS41</f>
        <v>79.982011476677883</v>
      </c>
      <c r="BI41" s="6">
        <f t="shared" ref="BI41:BI42" si="44">AV41-AT41</f>
        <v>19.115649376384368</v>
      </c>
      <c r="BJ41" s="769">
        <f t="shared" ref="BJ41:BJ42" si="45">AY41-AW41</f>
        <v>77.042564240183196</v>
      </c>
      <c r="BK41" s="82">
        <f t="shared" ref="BK41:BK42" si="46">AZ41-AX41</f>
        <v>18.454161177091933</v>
      </c>
    </row>
    <row r="42" spans="1:63" x14ac:dyDescent="0.25">
      <c r="A42" s="1425" t="s">
        <v>1407</v>
      </c>
      <c r="B42" s="97">
        <v>17518</v>
      </c>
      <c r="C42" s="20">
        <v>274350</v>
      </c>
      <c r="D42" s="97">
        <v>149067</v>
      </c>
      <c r="E42" s="20">
        <v>500813</v>
      </c>
      <c r="F42" s="97">
        <v>166585</v>
      </c>
      <c r="G42" s="20">
        <v>775163</v>
      </c>
      <c r="H42" s="781">
        <v>9934</v>
      </c>
      <c r="I42" s="20">
        <v>260482</v>
      </c>
      <c r="J42" s="97">
        <v>122717</v>
      </c>
      <c r="K42" s="20">
        <v>475575</v>
      </c>
      <c r="L42" s="97">
        <v>132651</v>
      </c>
      <c r="M42" s="20">
        <v>736057</v>
      </c>
      <c r="N42" s="781">
        <v>12184</v>
      </c>
      <c r="O42" s="20">
        <v>279722</v>
      </c>
      <c r="P42" s="97">
        <v>145329</v>
      </c>
      <c r="Q42" s="20">
        <v>495398</v>
      </c>
      <c r="R42" s="97">
        <v>157513</v>
      </c>
      <c r="S42" s="20">
        <v>775120</v>
      </c>
      <c r="T42" s="781">
        <v>17486</v>
      </c>
      <c r="U42" s="20">
        <v>297857</v>
      </c>
      <c r="V42" s="97">
        <v>162555</v>
      </c>
      <c r="W42" s="20">
        <v>526795</v>
      </c>
      <c r="X42" s="97">
        <v>180041</v>
      </c>
      <c r="Y42" s="20">
        <v>824652</v>
      </c>
      <c r="Z42" s="781">
        <v>19197</v>
      </c>
      <c r="AA42" s="20">
        <v>301324</v>
      </c>
      <c r="AB42" s="97">
        <v>162864</v>
      </c>
      <c r="AC42" s="20">
        <v>532673</v>
      </c>
      <c r="AD42" s="97">
        <v>182061</v>
      </c>
      <c r="AE42" s="21">
        <v>833997</v>
      </c>
      <c r="AG42" s="769">
        <f t="shared" si="17"/>
        <v>10.515952816880271</v>
      </c>
      <c r="AH42" s="6">
        <f t="shared" si="18"/>
        <v>35.392556146255686</v>
      </c>
      <c r="AI42" s="87">
        <f t="shared" si="19"/>
        <v>89.484047183119728</v>
      </c>
      <c r="AJ42" s="6">
        <f t="shared" si="20"/>
        <v>64.6074438537443</v>
      </c>
      <c r="AK42" s="769">
        <f t="shared" si="21"/>
        <v>7.4888240571122724</v>
      </c>
      <c r="AL42" s="6">
        <f t="shared" si="22"/>
        <v>35.38883537552119</v>
      </c>
      <c r="AM42" s="87">
        <f t="shared" si="23"/>
        <v>92.511175942887718</v>
      </c>
      <c r="AN42" s="6">
        <f t="shared" si="24"/>
        <v>64.611164624478818</v>
      </c>
      <c r="AO42" s="105">
        <f t="shared" si="25"/>
        <v>7.735234552068718</v>
      </c>
      <c r="AP42" s="57">
        <f t="shared" si="26"/>
        <v>36.087573537000722</v>
      </c>
      <c r="AQ42" s="104">
        <f t="shared" si="27"/>
        <v>92.264765447931282</v>
      </c>
      <c r="AR42" s="57">
        <f t="shared" si="28"/>
        <v>63.912426462999271</v>
      </c>
      <c r="AS42" s="105">
        <f t="shared" si="29"/>
        <v>9.7122322137735289</v>
      </c>
      <c r="AT42" s="57">
        <f t="shared" si="30"/>
        <v>36.119114487080608</v>
      </c>
      <c r="AU42" s="104">
        <f t="shared" si="31"/>
        <v>90.287767786226468</v>
      </c>
      <c r="AV42" s="60">
        <f t="shared" si="32"/>
        <v>63.880885512919392</v>
      </c>
      <c r="AW42" s="104">
        <f t="shared" si="33"/>
        <v>10.544268129912501</v>
      </c>
      <c r="AX42" s="57">
        <f t="shared" si="34"/>
        <v>36.13010598359466</v>
      </c>
      <c r="AY42" s="104">
        <f t="shared" si="35"/>
        <v>89.45573187008749</v>
      </c>
      <c r="AZ42" s="60">
        <f t="shared" si="36"/>
        <v>63.86989401640534</v>
      </c>
      <c r="BB42" s="769">
        <f t="shared" si="37"/>
        <v>78.968094366239455</v>
      </c>
      <c r="BC42" s="6">
        <f t="shared" si="38"/>
        <v>29.214887707488614</v>
      </c>
      <c r="BD42" s="769">
        <f t="shared" si="39"/>
        <v>85.02235188577545</v>
      </c>
      <c r="BE42" s="6">
        <f t="shared" si="40"/>
        <v>29.222329248957628</v>
      </c>
      <c r="BF42" s="769">
        <f t="shared" si="41"/>
        <v>84.529530895862564</v>
      </c>
      <c r="BG42" s="6">
        <f t="shared" si="42"/>
        <v>27.824852925998549</v>
      </c>
      <c r="BH42" s="769">
        <f t="shared" si="43"/>
        <v>80.575535572452935</v>
      </c>
      <c r="BI42" s="6">
        <f t="shared" si="44"/>
        <v>27.761771025838783</v>
      </c>
      <c r="BJ42" s="769">
        <f t="shared" si="45"/>
        <v>78.911463740174995</v>
      </c>
      <c r="BK42" s="82">
        <f t="shared" si="46"/>
        <v>27.739788032810679</v>
      </c>
    </row>
    <row r="43" spans="1:63" x14ac:dyDescent="0.25">
      <c r="A43" s="1425" t="s">
        <v>625</v>
      </c>
      <c r="B43" s="97">
        <v>39562</v>
      </c>
      <c r="C43" s="20">
        <v>686284</v>
      </c>
      <c r="D43" s="97">
        <v>326485</v>
      </c>
      <c r="E43" s="20">
        <v>1008360</v>
      </c>
      <c r="F43" s="97">
        <v>366047</v>
      </c>
      <c r="G43" s="20">
        <v>1694644</v>
      </c>
      <c r="H43" s="781">
        <v>45095</v>
      </c>
      <c r="I43" s="20">
        <v>698342</v>
      </c>
      <c r="J43" s="97">
        <v>358962</v>
      </c>
      <c r="K43" s="20">
        <v>1022135</v>
      </c>
      <c r="L43" s="97">
        <v>404057</v>
      </c>
      <c r="M43" s="20">
        <v>1720477</v>
      </c>
      <c r="N43" s="781">
        <v>43048</v>
      </c>
      <c r="O43" s="20">
        <v>693296</v>
      </c>
      <c r="P43" s="97">
        <v>361266</v>
      </c>
      <c r="Q43" s="20">
        <v>1010029</v>
      </c>
      <c r="R43" s="97">
        <v>404314</v>
      </c>
      <c r="S43" s="20">
        <v>1703325</v>
      </c>
      <c r="T43" s="781">
        <v>32596</v>
      </c>
      <c r="U43" s="20">
        <v>706164</v>
      </c>
      <c r="V43" s="97">
        <v>331640</v>
      </c>
      <c r="W43" s="20">
        <v>971722</v>
      </c>
      <c r="X43" s="97">
        <v>364236</v>
      </c>
      <c r="Y43" s="20">
        <v>1677886</v>
      </c>
      <c r="Z43" s="781">
        <v>42561</v>
      </c>
      <c r="AA43" s="20">
        <v>737428</v>
      </c>
      <c r="AB43" s="97">
        <v>341341</v>
      </c>
      <c r="AC43" s="20">
        <v>978437</v>
      </c>
      <c r="AD43" s="97">
        <v>383902</v>
      </c>
      <c r="AE43" s="21">
        <v>1715865</v>
      </c>
      <c r="AG43" s="769">
        <f t="shared" ref="AG43:AG49" si="47">B43/F43*100</f>
        <v>10.807901717539005</v>
      </c>
      <c r="AH43" s="6">
        <f t="shared" ref="AH43:AH49" si="48">C43/G43*100</f>
        <v>40.497237177837938</v>
      </c>
      <c r="AI43" s="87">
        <f t="shared" ref="AI43:AI49" si="49">D43/F43*100</f>
        <v>89.192098282460989</v>
      </c>
      <c r="AJ43" s="6">
        <f t="shared" ref="AJ43:AJ49" si="50">E43/G43*100</f>
        <v>59.502762822162062</v>
      </c>
      <c r="AK43" s="769">
        <f t="shared" ref="AK43:AK49" si="51">H43/L43*100</f>
        <v>11.160554080241154</v>
      </c>
      <c r="AL43" s="6">
        <f t="shared" ref="AL43:AL49" si="52">I43/M43*100</f>
        <v>40.590022418201464</v>
      </c>
      <c r="AM43" s="87">
        <f t="shared" ref="AM43:AM49" si="53">J43/L43*100</f>
        <v>88.839445919758845</v>
      </c>
      <c r="AN43" s="6">
        <f t="shared" ref="AN43:AN49" si="54">K43/M43*100</f>
        <v>59.409977581798536</v>
      </c>
      <c r="AO43" s="105">
        <f t="shared" ref="AO43:AO49" si="55">N43/R43*100</f>
        <v>10.647170268652582</v>
      </c>
      <c r="AP43" s="57">
        <f t="shared" ref="AP43:AP49" si="56">O43/S43*100</f>
        <v>40.70250832929711</v>
      </c>
      <c r="AQ43" s="104">
        <f t="shared" ref="AQ43:AQ49" si="57">P43/R43*100</f>
        <v>89.352829731347413</v>
      </c>
      <c r="AR43" s="57">
        <f t="shared" ref="AR43:AR49" si="58">Q43/S43*100</f>
        <v>59.297491670702897</v>
      </c>
      <c r="AS43" s="105">
        <f t="shared" ref="AS43:AS49" si="59">T43/X43*100</f>
        <v>8.9491428634182224</v>
      </c>
      <c r="AT43" s="57">
        <f t="shared" ref="AT43:AT49" si="60">U43/Y43*100</f>
        <v>42.086530312548057</v>
      </c>
      <c r="AU43" s="104">
        <f t="shared" ref="AU43:AU49" si="61">V43/X43*100</f>
        <v>91.050857136581769</v>
      </c>
      <c r="AV43" s="60">
        <f t="shared" ref="AV43:AV49" si="62">W43/Y43*100</f>
        <v>57.913469687451943</v>
      </c>
      <c r="AW43" s="104">
        <f t="shared" ref="AW43:AX48" si="63">Z43/AD43*100</f>
        <v>11.086423097561356</v>
      </c>
      <c r="AX43" s="57">
        <f t="shared" si="63"/>
        <v>42.977040734556624</v>
      </c>
      <c r="AY43" s="104">
        <f t="shared" ref="AY43:AZ48" si="64">AB43/AD43*100</f>
        <v>88.913576902438635</v>
      </c>
      <c r="AZ43" s="60">
        <f t="shared" si="64"/>
        <v>57.022959265443376</v>
      </c>
      <c r="BB43" s="769">
        <f t="shared" ref="BB43:BB49" si="65">AI43-AG43</f>
        <v>78.384196564921979</v>
      </c>
      <c r="BC43" s="6">
        <f t="shared" ref="BC43:BC49" si="66">AJ43-AH43</f>
        <v>19.005525644324123</v>
      </c>
      <c r="BD43" s="769">
        <f t="shared" ref="BD43:BD49" si="67">AM43-AK43</f>
        <v>77.678891839517689</v>
      </c>
      <c r="BE43" s="6">
        <f t="shared" ref="BE43:BE49" si="68">AN43-AL43</f>
        <v>18.819955163597072</v>
      </c>
      <c r="BF43" s="769">
        <f t="shared" ref="BF43:BF49" si="69">AQ43-AO43</f>
        <v>78.705659462694825</v>
      </c>
      <c r="BG43" s="6">
        <f t="shared" ref="BG43:BG49" si="70">AR43-AP43</f>
        <v>18.594983341405786</v>
      </c>
      <c r="BH43" s="769">
        <f t="shared" ref="BH43:BH49" si="71">AU43-AS43</f>
        <v>82.101714273163552</v>
      </c>
      <c r="BI43" s="6">
        <f t="shared" ref="BI43:BI49" si="72">AV43-AT43</f>
        <v>15.826939374903887</v>
      </c>
      <c r="BJ43" s="769">
        <f t="shared" ref="BJ43:BJ49" si="73">AY43-AW43</f>
        <v>77.827153804877284</v>
      </c>
      <c r="BK43" s="82">
        <f t="shared" ref="BK43:BK49" si="74">AZ43-AX43</f>
        <v>14.045918530886752</v>
      </c>
    </row>
    <row r="44" spans="1:63" x14ac:dyDescent="0.25">
      <c r="A44" s="1425" t="s">
        <v>146</v>
      </c>
      <c r="B44" s="1317">
        <v>0</v>
      </c>
      <c r="C44" s="20">
        <v>13491</v>
      </c>
      <c r="D44" s="97">
        <v>2630</v>
      </c>
      <c r="E44" s="20">
        <v>13213</v>
      </c>
      <c r="F44" s="97">
        <v>2630</v>
      </c>
      <c r="G44" s="20">
        <v>26704</v>
      </c>
      <c r="H44" s="1472">
        <v>1043</v>
      </c>
      <c r="I44" s="20">
        <v>8382</v>
      </c>
      <c r="J44" s="97">
        <v>3159</v>
      </c>
      <c r="K44" s="20">
        <v>11762</v>
      </c>
      <c r="L44" s="97">
        <v>4202</v>
      </c>
      <c r="M44" s="20">
        <v>20144</v>
      </c>
      <c r="N44" s="1472">
        <v>934</v>
      </c>
      <c r="O44" s="20">
        <v>8987</v>
      </c>
      <c r="P44" s="97">
        <v>1944</v>
      </c>
      <c r="Q44" s="20">
        <v>16903</v>
      </c>
      <c r="R44" s="97">
        <v>2878</v>
      </c>
      <c r="S44" s="20">
        <v>25890</v>
      </c>
      <c r="T44" s="1472">
        <v>0</v>
      </c>
      <c r="U44" s="20">
        <v>9936</v>
      </c>
      <c r="V44" s="1317">
        <v>2830</v>
      </c>
      <c r="W44" s="20">
        <v>14930</v>
      </c>
      <c r="X44" s="1317">
        <v>2830</v>
      </c>
      <c r="Y44" s="20">
        <v>24866</v>
      </c>
      <c r="Z44" s="1472">
        <v>506</v>
      </c>
      <c r="AA44" s="20">
        <v>6193</v>
      </c>
      <c r="AB44" s="1317">
        <v>364</v>
      </c>
      <c r="AC44" s="20">
        <v>15290</v>
      </c>
      <c r="AD44" s="1317">
        <v>870</v>
      </c>
      <c r="AE44" s="21">
        <v>21483</v>
      </c>
      <c r="AG44" s="762">
        <f t="shared" si="47"/>
        <v>0</v>
      </c>
      <c r="AH44" s="6">
        <f t="shared" si="48"/>
        <v>50.520521270221685</v>
      </c>
      <c r="AI44" s="87">
        <f t="shared" si="49"/>
        <v>100</v>
      </c>
      <c r="AJ44" s="6">
        <f t="shared" si="50"/>
        <v>49.479478729778307</v>
      </c>
      <c r="AK44" s="762">
        <f t="shared" si="51"/>
        <v>24.821513564969059</v>
      </c>
      <c r="AL44" s="6">
        <f t="shared" si="52"/>
        <v>41.61040508339952</v>
      </c>
      <c r="AM44" s="87">
        <f t="shared" si="53"/>
        <v>75.178486435030933</v>
      </c>
      <c r="AN44" s="6">
        <f t="shared" si="54"/>
        <v>58.389594916600473</v>
      </c>
      <c r="AO44" s="1476">
        <f t="shared" si="55"/>
        <v>32.453092425295345</v>
      </c>
      <c r="AP44" s="57">
        <f t="shared" si="56"/>
        <v>34.712244109694865</v>
      </c>
      <c r="AQ44" s="104">
        <f t="shared" si="57"/>
        <v>67.546907574704647</v>
      </c>
      <c r="AR44" s="57">
        <f t="shared" si="58"/>
        <v>65.287755890305135</v>
      </c>
      <c r="AS44" s="1476">
        <f t="shared" si="59"/>
        <v>0</v>
      </c>
      <c r="AT44" s="57">
        <f t="shared" si="60"/>
        <v>39.958175822408109</v>
      </c>
      <c r="AU44" s="1001">
        <f t="shared" si="61"/>
        <v>100</v>
      </c>
      <c r="AV44" s="60">
        <f t="shared" si="62"/>
        <v>60.041824177591899</v>
      </c>
      <c r="AW44" s="1001">
        <f t="shared" si="63"/>
        <v>58.160919540229884</v>
      </c>
      <c r="AX44" s="57">
        <f t="shared" si="63"/>
        <v>28.827444956477215</v>
      </c>
      <c r="AY44" s="1001">
        <f t="shared" si="64"/>
        <v>41.839080459770116</v>
      </c>
      <c r="AZ44" s="60">
        <f t="shared" si="64"/>
        <v>71.172555043522792</v>
      </c>
      <c r="BB44" s="762">
        <f t="shared" si="65"/>
        <v>100</v>
      </c>
      <c r="BC44" s="6">
        <f t="shared" si="66"/>
        <v>-1.0410425404433781</v>
      </c>
      <c r="BD44" s="762">
        <f t="shared" si="67"/>
        <v>50.356972870061874</v>
      </c>
      <c r="BE44" s="6">
        <f t="shared" si="68"/>
        <v>16.779189833200952</v>
      </c>
      <c r="BF44" s="762">
        <f t="shared" si="69"/>
        <v>35.093815149409302</v>
      </c>
      <c r="BG44" s="6">
        <f t="shared" si="70"/>
        <v>30.57551178061027</v>
      </c>
      <c r="BH44" s="762">
        <f t="shared" si="71"/>
        <v>100</v>
      </c>
      <c r="BI44" s="6">
        <f t="shared" si="72"/>
        <v>20.08364835518379</v>
      </c>
      <c r="BJ44" s="762">
        <f t="shared" si="73"/>
        <v>-16.321839080459768</v>
      </c>
      <c r="BK44" s="82">
        <f t="shared" si="74"/>
        <v>42.345110087045576</v>
      </c>
    </row>
    <row r="45" spans="1:63" x14ac:dyDescent="0.25">
      <c r="A45" s="1425" t="s">
        <v>147</v>
      </c>
      <c r="B45" s="97">
        <v>3194</v>
      </c>
      <c r="C45" s="20">
        <v>38250</v>
      </c>
      <c r="D45" s="97">
        <v>5266</v>
      </c>
      <c r="E45" s="20">
        <v>29920</v>
      </c>
      <c r="F45" s="97">
        <v>8460</v>
      </c>
      <c r="G45" s="20">
        <v>68170</v>
      </c>
      <c r="H45" s="781">
        <v>5767</v>
      </c>
      <c r="I45" s="20">
        <v>24506</v>
      </c>
      <c r="J45" s="97">
        <v>4871</v>
      </c>
      <c r="K45" s="20">
        <v>21080</v>
      </c>
      <c r="L45" s="97">
        <v>10638</v>
      </c>
      <c r="M45" s="20">
        <v>45586</v>
      </c>
      <c r="N45" s="781">
        <v>7492</v>
      </c>
      <c r="O45" s="20">
        <v>42016</v>
      </c>
      <c r="P45" s="97">
        <v>5720</v>
      </c>
      <c r="Q45" s="20">
        <v>27406</v>
      </c>
      <c r="R45" s="97">
        <v>13212</v>
      </c>
      <c r="S45" s="20">
        <v>69422</v>
      </c>
      <c r="T45" s="781">
        <v>5558</v>
      </c>
      <c r="U45" s="20">
        <v>36081</v>
      </c>
      <c r="V45" s="97">
        <v>3245</v>
      </c>
      <c r="W45" s="20">
        <v>32908</v>
      </c>
      <c r="X45" s="97">
        <v>8803</v>
      </c>
      <c r="Y45" s="20">
        <v>68989</v>
      </c>
      <c r="Z45" s="781">
        <v>3608</v>
      </c>
      <c r="AA45" s="20">
        <v>24282</v>
      </c>
      <c r="AB45" s="97">
        <v>3420</v>
      </c>
      <c r="AC45" s="20">
        <v>26768</v>
      </c>
      <c r="AD45" s="97">
        <v>7028</v>
      </c>
      <c r="AE45" s="21">
        <v>51050</v>
      </c>
      <c r="AG45" s="769">
        <f t="shared" si="47"/>
        <v>37.754137115839242</v>
      </c>
      <c r="AH45" s="6">
        <f t="shared" si="48"/>
        <v>56.109725685785541</v>
      </c>
      <c r="AI45" s="87">
        <f t="shared" si="49"/>
        <v>62.245862884160751</v>
      </c>
      <c r="AJ45" s="6">
        <f t="shared" si="50"/>
        <v>43.890274314214459</v>
      </c>
      <c r="AK45" s="769">
        <f t="shared" si="51"/>
        <v>54.21131791690167</v>
      </c>
      <c r="AL45" s="6">
        <f t="shared" si="52"/>
        <v>53.757732637213188</v>
      </c>
      <c r="AM45" s="87">
        <f t="shared" si="53"/>
        <v>45.788682083098323</v>
      </c>
      <c r="AN45" s="6">
        <f t="shared" si="54"/>
        <v>46.242267362786819</v>
      </c>
      <c r="AO45" s="105">
        <f t="shared" si="55"/>
        <v>56.706024825915833</v>
      </c>
      <c r="AP45" s="57">
        <f t="shared" si="56"/>
        <v>60.522600904612368</v>
      </c>
      <c r="AQ45" s="104">
        <f t="shared" si="57"/>
        <v>43.293975174084167</v>
      </c>
      <c r="AR45" s="57">
        <f t="shared" si="58"/>
        <v>39.477399095387625</v>
      </c>
      <c r="AS45" s="105">
        <f t="shared" si="59"/>
        <v>63.137566738611838</v>
      </c>
      <c r="AT45" s="57">
        <f t="shared" si="60"/>
        <v>52.299641971908564</v>
      </c>
      <c r="AU45" s="104">
        <f t="shared" si="61"/>
        <v>36.862433261388162</v>
      </c>
      <c r="AV45" s="60">
        <f t="shared" si="62"/>
        <v>47.700358028091436</v>
      </c>
      <c r="AW45" s="104">
        <f t="shared" si="63"/>
        <v>51.33750711439955</v>
      </c>
      <c r="AX45" s="57">
        <f t="shared" si="63"/>
        <v>47.565132223310478</v>
      </c>
      <c r="AY45" s="104">
        <f t="shared" si="64"/>
        <v>48.662492885600457</v>
      </c>
      <c r="AZ45" s="60">
        <f t="shared" si="64"/>
        <v>52.434867776689522</v>
      </c>
      <c r="BB45" s="769">
        <f t="shared" si="65"/>
        <v>24.491725768321508</v>
      </c>
      <c r="BC45" s="6">
        <f t="shared" si="66"/>
        <v>-12.219451371571083</v>
      </c>
      <c r="BD45" s="769">
        <f t="shared" si="67"/>
        <v>-8.4226358338033478</v>
      </c>
      <c r="BE45" s="6">
        <f t="shared" si="68"/>
        <v>-7.5154652744263686</v>
      </c>
      <c r="BF45" s="769">
        <f t="shared" si="69"/>
        <v>-13.412049651831666</v>
      </c>
      <c r="BG45" s="6">
        <f t="shared" si="70"/>
        <v>-21.045201809224743</v>
      </c>
      <c r="BH45" s="769">
        <f t="shared" si="71"/>
        <v>-26.275133477223676</v>
      </c>
      <c r="BI45" s="6">
        <f t="shared" si="72"/>
        <v>-4.5992839438171274</v>
      </c>
      <c r="BJ45" s="769">
        <f t="shared" si="73"/>
        <v>-2.6750142287990926</v>
      </c>
      <c r="BK45" s="82">
        <f t="shared" si="74"/>
        <v>4.8697355533790443</v>
      </c>
    </row>
    <row r="46" spans="1:63" x14ac:dyDescent="0.25">
      <c r="A46" s="1351" t="s">
        <v>1408</v>
      </c>
      <c r="B46" s="97">
        <v>243652</v>
      </c>
      <c r="C46" s="20">
        <v>7731805</v>
      </c>
      <c r="D46" s="97">
        <v>1377794</v>
      </c>
      <c r="E46" s="20">
        <v>7332398</v>
      </c>
      <c r="F46" s="97">
        <v>1621446</v>
      </c>
      <c r="G46" s="20">
        <v>15064203</v>
      </c>
      <c r="H46" s="781">
        <v>207620</v>
      </c>
      <c r="I46" s="20">
        <v>7203562</v>
      </c>
      <c r="J46" s="97">
        <v>1230099</v>
      </c>
      <c r="K46" s="20">
        <v>6880813</v>
      </c>
      <c r="L46" s="97">
        <v>1437719</v>
      </c>
      <c r="M46" s="20">
        <v>14084375</v>
      </c>
      <c r="N46" s="781">
        <v>229297</v>
      </c>
      <c r="O46" s="20">
        <v>7733679</v>
      </c>
      <c r="P46" s="97">
        <v>1347789</v>
      </c>
      <c r="Q46" s="20">
        <v>7190885</v>
      </c>
      <c r="R46" s="97">
        <v>1577086</v>
      </c>
      <c r="S46" s="20">
        <v>14924564</v>
      </c>
      <c r="T46" s="781">
        <v>244929</v>
      </c>
      <c r="U46" s="20">
        <v>8126557</v>
      </c>
      <c r="V46" s="97">
        <v>1367470</v>
      </c>
      <c r="W46" s="20">
        <v>7559786</v>
      </c>
      <c r="X46" s="97">
        <v>1612399</v>
      </c>
      <c r="Y46" s="20">
        <v>15686343</v>
      </c>
      <c r="Z46" s="781">
        <v>254764</v>
      </c>
      <c r="AA46" s="20">
        <v>8399255</v>
      </c>
      <c r="AB46" s="97">
        <v>1435541</v>
      </c>
      <c r="AC46" s="20">
        <v>7758894</v>
      </c>
      <c r="AD46" s="97">
        <v>1690305</v>
      </c>
      <c r="AE46" s="21">
        <v>16158149</v>
      </c>
      <c r="AG46" s="769">
        <f t="shared" si="47"/>
        <v>15.026834072796749</v>
      </c>
      <c r="AH46" s="6">
        <f t="shared" si="48"/>
        <v>51.325682480513571</v>
      </c>
      <c r="AI46" s="87">
        <f t="shared" si="49"/>
        <v>84.973165927203254</v>
      </c>
      <c r="AJ46" s="6">
        <f t="shared" si="50"/>
        <v>48.674317519486429</v>
      </c>
      <c r="AK46" s="769">
        <f t="shared" si="51"/>
        <v>14.440930390430953</v>
      </c>
      <c r="AL46" s="6">
        <f t="shared" si="52"/>
        <v>51.145769691590857</v>
      </c>
      <c r="AM46" s="87">
        <f t="shared" si="53"/>
        <v>85.55906960956905</v>
      </c>
      <c r="AN46" s="6">
        <f t="shared" si="54"/>
        <v>48.854230308409143</v>
      </c>
      <c r="AO46" s="105">
        <f t="shared" si="55"/>
        <v>14.539283209666435</v>
      </c>
      <c r="AP46" s="57">
        <f t="shared" si="56"/>
        <v>51.818458482271247</v>
      </c>
      <c r="AQ46" s="104">
        <f t="shared" si="57"/>
        <v>85.460716790333564</v>
      </c>
      <c r="AR46" s="57">
        <f t="shared" si="58"/>
        <v>48.18154151772876</v>
      </c>
      <c r="AS46" s="105">
        <f t="shared" si="59"/>
        <v>15.19034680621856</v>
      </c>
      <c r="AT46" s="57">
        <f t="shared" si="60"/>
        <v>51.806574674543327</v>
      </c>
      <c r="AU46" s="104">
        <f t="shared" si="61"/>
        <v>84.809653193781443</v>
      </c>
      <c r="AV46" s="60">
        <f t="shared" si="62"/>
        <v>48.193425325456673</v>
      </c>
      <c r="AW46" s="104">
        <f t="shared" si="63"/>
        <v>15.072072791596783</v>
      </c>
      <c r="AX46" s="57">
        <f t="shared" si="63"/>
        <v>51.981541945181966</v>
      </c>
      <c r="AY46" s="104">
        <f t="shared" si="64"/>
        <v>84.927927208403219</v>
      </c>
      <c r="AZ46" s="60">
        <f t="shared" si="64"/>
        <v>48.018458054818034</v>
      </c>
      <c r="BB46" s="769">
        <f t="shared" si="65"/>
        <v>69.946331854406509</v>
      </c>
      <c r="BC46" s="6">
        <f t="shared" si="66"/>
        <v>-2.6513649610271415</v>
      </c>
      <c r="BD46" s="769">
        <f t="shared" si="67"/>
        <v>71.118139219138101</v>
      </c>
      <c r="BE46" s="6">
        <f t="shared" si="68"/>
        <v>-2.2915393831817141</v>
      </c>
      <c r="BF46" s="769">
        <f t="shared" si="69"/>
        <v>70.921433580667127</v>
      </c>
      <c r="BG46" s="6">
        <f t="shared" si="70"/>
        <v>-3.6369169645424861</v>
      </c>
      <c r="BH46" s="769">
        <f t="shared" si="71"/>
        <v>69.619306387562887</v>
      </c>
      <c r="BI46" s="6">
        <f t="shared" si="72"/>
        <v>-3.6131493490866546</v>
      </c>
      <c r="BJ46" s="769">
        <f t="shared" si="73"/>
        <v>69.855854416806437</v>
      </c>
      <c r="BK46" s="82">
        <f t="shared" si="74"/>
        <v>-3.9630838903639329</v>
      </c>
    </row>
    <row r="47" spans="1:63" x14ac:dyDescent="0.25">
      <c r="A47" s="1425" t="s">
        <v>626</v>
      </c>
      <c r="B47" s="97">
        <v>16165</v>
      </c>
      <c r="C47" s="20">
        <v>1764882</v>
      </c>
      <c r="D47" s="97">
        <v>80022</v>
      </c>
      <c r="E47" s="20">
        <v>1331768</v>
      </c>
      <c r="F47" s="97">
        <v>96187</v>
      </c>
      <c r="G47" s="20">
        <v>3096650</v>
      </c>
      <c r="H47" s="781">
        <v>16344</v>
      </c>
      <c r="I47" s="20">
        <v>1785579</v>
      </c>
      <c r="J47" s="97">
        <v>78603</v>
      </c>
      <c r="K47" s="20">
        <v>1342478</v>
      </c>
      <c r="L47" s="97">
        <v>94947</v>
      </c>
      <c r="M47" s="20">
        <v>3128057</v>
      </c>
      <c r="N47" s="781">
        <v>20588</v>
      </c>
      <c r="O47" s="20">
        <v>1950320</v>
      </c>
      <c r="P47" s="97">
        <v>70530</v>
      </c>
      <c r="Q47" s="20">
        <v>1394511</v>
      </c>
      <c r="R47" s="97">
        <v>91118</v>
      </c>
      <c r="S47" s="20">
        <v>3344831</v>
      </c>
      <c r="T47" s="781">
        <v>15426</v>
      </c>
      <c r="U47" s="20">
        <v>1973250</v>
      </c>
      <c r="V47" s="97">
        <v>68345</v>
      </c>
      <c r="W47" s="20">
        <v>1393067</v>
      </c>
      <c r="X47" s="97">
        <v>83771</v>
      </c>
      <c r="Y47" s="20">
        <v>3366317</v>
      </c>
      <c r="Z47" s="781">
        <v>21659</v>
      </c>
      <c r="AA47" s="20">
        <v>1998487</v>
      </c>
      <c r="AB47" s="97">
        <v>69417</v>
      </c>
      <c r="AC47" s="20">
        <v>1425869</v>
      </c>
      <c r="AD47" s="97">
        <v>91076</v>
      </c>
      <c r="AE47" s="21">
        <v>3424356</v>
      </c>
      <c r="AG47" s="769">
        <f t="shared" si="47"/>
        <v>16.805805358312455</v>
      </c>
      <c r="AH47" s="6">
        <f t="shared" si="48"/>
        <v>56.993266917475339</v>
      </c>
      <c r="AI47" s="87">
        <f t="shared" si="49"/>
        <v>83.194194641687545</v>
      </c>
      <c r="AJ47" s="6">
        <f t="shared" si="50"/>
        <v>43.006733082524661</v>
      </c>
      <c r="AK47" s="769">
        <f t="shared" si="51"/>
        <v>17.213814022559955</v>
      </c>
      <c r="AL47" s="6">
        <f t="shared" si="52"/>
        <v>57.082687431846665</v>
      </c>
      <c r="AM47" s="87">
        <f t="shared" si="53"/>
        <v>82.786185977440041</v>
      </c>
      <c r="AN47" s="6">
        <f t="shared" si="54"/>
        <v>42.917312568153335</v>
      </c>
      <c r="AO47" s="105">
        <f t="shared" si="55"/>
        <v>22.594876972716698</v>
      </c>
      <c r="AP47" s="57">
        <f t="shared" si="56"/>
        <v>58.308476571761027</v>
      </c>
      <c r="AQ47" s="104">
        <f t="shared" si="57"/>
        <v>77.40512302728331</v>
      </c>
      <c r="AR47" s="57">
        <f t="shared" si="58"/>
        <v>41.691523428238973</v>
      </c>
      <c r="AS47" s="105">
        <f t="shared" si="59"/>
        <v>18.414487113678955</v>
      </c>
      <c r="AT47" s="57">
        <f t="shared" si="60"/>
        <v>58.617474230739411</v>
      </c>
      <c r="AU47" s="104">
        <f t="shared" si="61"/>
        <v>81.585512886321041</v>
      </c>
      <c r="AV47" s="60">
        <f t="shared" si="62"/>
        <v>41.382525769260589</v>
      </c>
      <c r="AW47" s="104">
        <f t="shared" si="63"/>
        <v>23.781237647678864</v>
      </c>
      <c r="AX47" s="57">
        <f t="shared" si="63"/>
        <v>58.360958965715014</v>
      </c>
      <c r="AY47" s="104">
        <f t="shared" si="64"/>
        <v>76.218762352321136</v>
      </c>
      <c r="AZ47" s="60">
        <f t="shared" si="64"/>
        <v>41.639041034284986</v>
      </c>
      <c r="BB47" s="769">
        <f t="shared" si="65"/>
        <v>66.388389283375091</v>
      </c>
      <c r="BC47" s="6">
        <f t="shared" si="66"/>
        <v>-13.986533834950677</v>
      </c>
      <c r="BD47" s="769">
        <f t="shared" si="67"/>
        <v>65.572371954880083</v>
      </c>
      <c r="BE47" s="6">
        <f t="shared" si="68"/>
        <v>-14.16537486369333</v>
      </c>
      <c r="BF47" s="769">
        <f t="shared" si="69"/>
        <v>54.810246054566612</v>
      </c>
      <c r="BG47" s="6">
        <f t="shared" si="70"/>
        <v>-16.616953143522053</v>
      </c>
      <c r="BH47" s="769">
        <f t="shared" si="71"/>
        <v>63.171025772642082</v>
      </c>
      <c r="BI47" s="6">
        <f t="shared" si="72"/>
        <v>-17.234948461478822</v>
      </c>
      <c r="BJ47" s="769">
        <f t="shared" si="73"/>
        <v>52.437524704642271</v>
      </c>
      <c r="BK47" s="82">
        <f t="shared" si="74"/>
        <v>-16.721917931430028</v>
      </c>
    </row>
    <row r="48" spans="1:63" x14ac:dyDescent="0.25">
      <c r="A48" s="1425" t="s">
        <v>627</v>
      </c>
      <c r="B48" s="97">
        <v>227487</v>
      </c>
      <c r="C48" s="20">
        <v>5966923</v>
      </c>
      <c r="D48" s="97">
        <v>1297772</v>
      </c>
      <c r="E48" s="20">
        <v>6000630</v>
      </c>
      <c r="F48" s="97">
        <v>1525259</v>
      </c>
      <c r="G48" s="20">
        <v>11967553</v>
      </c>
      <c r="H48" s="781">
        <v>191276</v>
      </c>
      <c r="I48" s="20">
        <v>5417983</v>
      </c>
      <c r="J48" s="97">
        <v>1151496</v>
      </c>
      <c r="K48" s="20">
        <v>5538336</v>
      </c>
      <c r="L48" s="97">
        <v>1342772</v>
      </c>
      <c r="M48" s="20">
        <v>10956319</v>
      </c>
      <c r="N48" s="781">
        <v>208708</v>
      </c>
      <c r="O48" s="20">
        <v>5783360</v>
      </c>
      <c r="P48" s="97">
        <v>1277259</v>
      </c>
      <c r="Q48" s="20">
        <v>5796374</v>
      </c>
      <c r="R48" s="97">
        <v>1485967</v>
      </c>
      <c r="S48" s="20">
        <v>11579734</v>
      </c>
      <c r="T48" s="781">
        <v>229503</v>
      </c>
      <c r="U48" s="20">
        <v>6153307</v>
      </c>
      <c r="V48" s="97">
        <v>1299125</v>
      </c>
      <c r="W48" s="20">
        <v>6166719</v>
      </c>
      <c r="X48" s="97">
        <v>1528628</v>
      </c>
      <c r="Y48" s="20">
        <v>12320026</v>
      </c>
      <c r="Z48" s="781">
        <v>233104</v>
      </c>
      <c r="AA48" s="20">
        <v>6400768</v>
      </c>
      <c r="AB48" s="97">
        <v>1366124</v>
      </c>
      <c r="AC48" s="20">
        <v>6333025</v>
      </c>
      <c r="AD48" s="97">
        <v>1599228</v>
      </c>
      <c r="AE48" s="21">
        <v>12733793</v>
      </c>
      <c r="AG48" s="769">
        <f t="shared" si="47"/>
        <v>14.914647282854911</v>
      </c>
      <c r="AH48" s="6">
        <f t="shared" si="48"/>
        <v>49.85917338323047</v>
      </c>
      <c r="AI48" s="87">
        <f t="shared" si="49"/>
        <v>85.085352717145085</v>
      </c>
      <c r="AJ48" s="6">
        <f t="shared" si="50"/>
        <v>50.14082661676953</v>
      </c>
      <c r="AK48" s="769">
        <f t="shared" si="51"/>
        <v>14.244860631588981</v>
      </c>
      <c r="AL48" s="6">
        <f t="shared" si="52"/>
        <v>49.450759876560731</v>
      </c>
      <c r="AM48" s="87">
        <f t="shared" si="53"/>
        <v>85.755139368411022</v>
      </c>
      <c r="AN48" s="6">
        <f t="shared" si="54"/>
        <v>50.549240123439262</v>
      </c>
      <c r="AO48" s="105">
        <f t="shared" si="55"/>
        <v>14.045264800631507</v>
      </c>
      <c r="AP48" s="57">
        <f t="shared" si="56"/>
        <v>49.943806999366309</v>
      </c>
      <c r="AQ48" s="104">
        <f t="shared" si="57"/>
        <v>85.954735199368486</v>
      </c>
      <c r="AR48" s="57">
        <f t="shared" si="58"/>
        <v>50.056193000633698</v>
      </c>
      <c r="AS48" s="105">
        <f t="shared" si="59"/>
        <v>15.013659307562074</v>
      </c>
      <c r="AT48" s="57">
        <f t="shared" si="60"/>
        <v>49.945568296690283</v>
      </c>
      <c r="AU48" s="104">
        <f t="shared" si="61"/>
        <v>84.986340692437921</v>
      </c>
      <c r="AV48" s="60">
        <f t="shared" si="62"/>
        <v>50.054431703309717</v>
      </c>
      <c r="AW48" s="104">
        <f t="shared" si="63"/>
        <v>14.576032935891567</v>
      </c>
      <c r="AX48" s="57">
        <f t="shared" si="63"/>
        <v>50.26599694215227</v>
      </c>
      <c r="AY48" s="104">
        <f t="shared" si="64"/>
        <v>85.423967064108425</v>
      </c>
      <c r="AZ48" s="60">
        <f t="shared" si="64"/>
        <v>49.73400305784773</v>
      </c>
      <c r="BB48" s="769">
        <f t="shared" si="65"/>
        <v>70.17070543429017</v>
      </c>
      <c r="BC48" s="6">
        <f t="shared" si="66"/>
        <v>0.28165323353906047</v>
      </c>
      <c r="BD48" s="769">
        <f t="shared" si="67"/>
        <v>71.510278736822045</v>
      </c>
      <c r="BE48" s="6">
        <f t="shared" si="68"/>
        <v>1.0984802468785304</v>
      </c>
      <c r="BF48" s="769">
        <f t="shared" si="69"/>
        <v>71.909470398736971</v>
      </c>
      <c r="BG48" s="6">
        <f t="shared" si="70"/>
        <v>0.11238600126738874</v>
      </c>
      <c r="BH48" s="769">
        <f t="shared" si="71"/>
        <v>69.972681384875841</v>
      </c>
      <c r="BI48" s="6">
        <f t="shared" si="72"/>
        <v>0.1088634066194345</v>
      </c>
      <c r="BJ48" s="769">
        <f t="shared" si="73"/>
        <v>70.847934128216863</v>
      </c>
      <c r="BK48" s="82">
        <f t="shared" si="74"/>
        <v>-0.53199388430454064</v>
      </c>
    </row>
    <row r="49" spans="1:203" x14ac:dyDescent="0.25">
      <c r="A49" s="1351" t="s">
        <v>148</v>
      </c>
      <c r="B49" s="1317">
        <v>0</v>
      </c>
      <c r="C49" s="137">
        <v>1845</v>
      </c>
      <c r="D49" s="1317">
        <v>374</v>
      </c>
      <c r="E49" s="20">
        <v>6103</v>
      </c>
      <c r="F49" s="1317">
        <v>374</v>
      </c>
      <c r="G49" s="20">
        <v>7948</v>
      </c>
      <c r="H49" s="1472">
        <v>0</v>
      </c>
      <c r="I49" s="137">
        <v>1948</v>
      </c>
      <c r="J49" s="1317">
        <v>721</v>
      </c>
      <c r="K49" s="20">
        <v>4020</v>
      </c>
      <c r="L49" s="1317">
        <v>721</v>
      </c>
      <c r="M49" s="20">
        <v>5968</v>
      </c>
      <c r="N49" s="1472">
        <v>0</v>
      </c>
      <c r="O49" s="20">
        <v>5229</v>
      </c>
      <c r="P49" s="1317">
        <v>128</v>
      </c>
      <c r="Q49" s="20">
        <v>7269</v>
      </c>
      <c r="R49" s="1317">
        <v>128</v>
      </c>
      <c r="S49" s="20">
        <v>12498</v>
      </c>
      <c r="T49" s="1472">
        <v>1</v>
      </c>
      <c r="U49" s="20">
        <v>7235</v>
      </c>
      <c r="V49" s="1317">
        <v>514</v>
      </c>
      <c r="W49" s="20">
        <v>4046</v>
      </c>
      <c r="X49" s="1317">
        <v>515</v>
      </c>
      <c r="Y49" s="20">
        <v>11281</v>
      </c>
      <c r="Z49" s="1472">
        <v>0</v>
      </c>
      <c r="AA49" s="20">
        <v>3425</v>
      </c>
      <c r="AB49" s="1317">
        <v>0</v>
      </c>
      <c r="AC49" s="20">
        <v>3304</v>
      </c>
      <c r="AD49" s="1317">
        <v>0</v>
      </c>
      <c r="AE49" s="21">
        <v>6729</v>
      </c>
      <c r="AG49" s="762">
        <f t="shared" si="47"/>
        <v>0</v>
      </c>
      <c r="AH49" s="187">
        <f t="shared" si="48"/>
        <v>23.213387015601409</v>
      </c>
      <c r="AI49" s="803">
        <f t="shared" si="49"/>
        <v>100</v>
      </c>
      <c r="AJ49" s="6">
        <f t="shared" si="50"/>
        <v>76.786612984398602</v>
      </c>
      <c r="AK49" s="762">
        <f t="shared" si="51"/>
        <v>0</v>
      </c>
      <c r="AL49" s="187">
        <f t="shared" si="52"/>
        <v>32.640750670241289</v>
      </c>
      <c r="AM49" s="803">
        <f t="shared" si="53"/>
        <v>100</v>
      </c>
      <c r="AN49" s="6">
        <f t="shared" si="54"/>
        <v>67.359249329758711</v>
      </c>
      <c r="AO49" s="1476">
        <f t="shared" si="55"/>
        <v>0</v>
      </c>
      <c r="AP49" s="57">
        <f t="shared" si="56"/>
        <v>41.838694191070566</v>
      </c>
      <c r="AQ49" s="1001">
        <f t="shared" si="57"/>
        <v>100</v>
      </c>
      <c r="AR49" s="57">
        <f t="shared" si="58"/>
        <v>58.161305808929434</v>
      </c>
      <c r="AS49" s="1476">
        <f t="shared" si="59"/>
        <v>0.1941747572815534</v>
      </c>
      <c r="AT49" s="57">
        <f t="shared" si="60"/>
        <v>64.134385249534617</v>
      </c>
      <c r="AU49" s="1001">
        <f t="shared" si="61"/>
        <v>99.805825242718456</v>
      </c>
      <c r="AV49" s="60">
        <f t="shared" si="62"/>
        <v>35.865614750465383</v>
      </c>
      <c r="AW49" s="1001">
        <v>0</v>
      </c>
      <c r="AX49" s="57">
        <f>AA49/AE49*100</f>
        <v>50.8990934759994</v>
      </c>
      <c r="AY49" s="1001">
        <v>0</v>
      </c>
      <c r="AZ49" s="60">
        <f>AC49/AE49*100</f>
        <v>49.100906524000592</v>
      </c>
      <c r="BB49" s="762">
        <f t="shared" si="65"/>
        <v>100</v>
      </c>
      <c r="BC49" s="187">
        <f t="shared" si="66"/>
        <v>53.573225968797189</v>
      </c>
      <c r="BD49" s="762">
        <f t="shared" si="67"/>
        <v>100</v>
      </c>
      <c r="BE49" s="187">
        <f t="shared" si="68"/>
        <v>34.718498659517422</v>
      </c>
      <c r="BF49" s="762">
        <f t="shared" si="69"/>
        <v>100</v>
      </c>
      <c r="BG49" s="6">
        <f t="shared" si="70"/>
        <v>16.322611617858868</v>
      </c>
      <c r="BH49" s="762">
        <f t="shared" si="71"/>
        <v>99.611650485436897</v>
      </c>
      <c r="BI49" s="6">
        <f t="shared" si="72"/>
        <v>-28.268770499069234</v>
      </c>
      <c r="BJ49" s="762">
        <f t="shared" si="73"/>
        <v>0</v>
      </c>
      <c r="BK49" s="82">
        <f t="shared" si="74"/>
        <v>-1.7981869519988081</v>
      </c>
    </row>
    <row r="50" spans="1:203" x14ac:dyDescent="0.25">
      <c r="A50" s="1337" t="s">
        <v>149</v>
      </c>
      <c r="B50" s="1469"/>
      <c r="C50" s="1393"/>
      <c r="D50" s="1469"/>
      <c r="E50" s="1393"/>
      <c r="F50" s="1469"/>
      <c r="G50" s="1393"/>
      <c r="H50" s="1471"/>
      <c r="I50" s="1393"/>
      <c r="J50" s="1469"/>
      <c r="K50" s="1393"/>
      <c r="L50" s="1469"/>
      <c r="M50" s="1393"/>
      <c r="N50" s="1471"/>
      <c r="O50" s="1393"/>
      <c r="P50" s="1469"/>
      <c r="Q50" s="1393"/>
      <c r="R50" s="1469"/>
      <c r="S50" s="1393"/>
      <c r="T50" s="1471"/>
      <c r="U50" s="1393"/>
      <c r="V50" s="1469"/>
      <c r="W50" s="1393"/>
      <c r="X50" s="1469"/>
      <c r="Y50" s="1393"/>
      <c r="Z50" s="1471"/>
      <c r="AA50" s="1393"/>
      <c r="AB50" s="1469"/>
      <c r="AC50" s="1393"/>
      <c r="AD50" s="1469"/>
      <c r="AE50" s="1394"/>
      <c r="AG50" s="1364"/>
      <c r="AH50" s="1341"/>
      <c r="AI50" s="1365"/>
      <c r="AJ50" s="1341"/>
      <c r="AK50" s="1364"/>
      <c r="AL50" s="1341"/>
      <c r="AM50" s="1365"/>
      <c r="AN50" s="1341"/>
      <c r="AO50" s="1475"/>
      <c r="AP50" s="1423"/>
      <c r="AQ50" s="1477"/>
      <c r="AR50" s="1423"/>
      <c r="AS50" s="1475"/>
      <c r="AT50" s="1423"/>
      <c r="AU50" s="1477"/>
      <c r="AV50" s="1424"/>
      <c r="AW50" s="1477"/>
      <c r="AX50" s="1423"/>
      <c r="AY50" s="1477"/>
      <c r="AZ50" s="1424"/>
      <c r="BB50" s="1364"/>
      <c r="BC50" s="1341"/>
      <c r="BD50" s="1364"/>
      <c r="BE50" s="1341"/>
      <c r="BF50" s="1364"/>
      <c r="BG50" s="1341"/>
      <c r="BH50" s="1364"/>
      <c r="BI50" s="1341"/>
      <c r="BJ50" s="1475"/>
      <c r="BK50" s="1424"/>
    </row>
    <row r="51" spans="1:203" x14ac:dyDescent="0.25">
      <c r="A51" s="1351" t="s">
        <v>628</v>
      </c>
      <c r="B51" s="97">
        <v>14329</v>
      </c>
      <c r="C51" s="20">
        <v>245842</v>
      </c>
      <c r="D51" s="97">
        <v>69991</v>
      </c>
      <c r="E51" s="20">
        <v>498589</v>
      </c>
      <c r="F51" s="97">
        <v>84320</v>
      </c>
      <c r="G51" s="20">
        <v>744431</v>
      </c>
      <c r="H51" s="781">
        <v>12077</v>
      </c>
      <c r="I51" s="20">
        <v>250643</v>
      </c>
      <c r="J51" s="97">
        <v>63339</v>
      </c>
      <c r="K51" s="20">
        <v>470942</v>
      </c>
      <c r="L51" s="97">
        <v>75416</v>
      </c>
      <c r="M51" s="20">
        <v>721585</v>
      </c>
      <c r="N51" s="781">
        <v>18745</v>
      </c>
      <c r="O51" s="20">
        <v>252527</v>
      </c>
      <c r="P51" s="97">
        <v>75242</v>
      </c>
      <c r="Q51" s="20">
        <v>502799</v>
      </c>
      <c r="R51" s="97">
        <v>93987</v>
      </c>
      <c r="S51" s="20">
        <v>755326</v>
      </c>
      <c r="T51" s="781">
        <v>14282</v>
      </c>
      <c r="U51" s="20">
        <v>295712</v>
      </c>
      <c r="V51" s="97">
        <v>86208</v>
      </c>
      <c r="W51" s="20">
        <v>547387</v>
      </c>
      <c r="X51" s="97">
        <v>100490</v>
      </c>
      <c r="Y51" s="20">
        <v>843099</v>
      </c>
      <c r="Z51" s="781">
        <v>16455</v>
      </c>
      <c r="AA51" s="20">
        <v>291070</v>
      </c>
      <c r="AB51" s="97">
        <v>71171</v>
      </c>
      <c r="AC51" s="20">
        <v>527933</v>
      </c>
      <c r="AD51" s="97">
        <v>87626</v>
      </c>
      <c r="AE51" s="21">
        <v>819003</v>
      </c>
      <c r="AG51" s="769">
        <f t="shared" ref="AG51:AG59" si="75">B51/F51*100</f>
        <v>16.993595825426944</v>
      </c>
      <c r="AH51" s="6">
        <f t="shared" ref="AH51:AH59" si="76">C51/G51*100</f>
        <v>33.024148645072543</v>
      </c>
      <c r="AI51" s="87">
        <f t="shared" ref="AI51:AI59" si="77">D51/F51*100</f>
        <v>83.006404174573049</v>
      </c>
      <c r="AJ51" s="6">
        <f t="shared" ref="AJ51:AJ59" si="78">E51/G51*100</f>
        <v>66.975851354927457</v>
      </c>
      <c r="AK51" s="769">
        <f t="shared" ref="AK51:AK59" si="79">H51/L51*100</f>
        <v>16.013843216293626</v>
      </c>
      <c r="AL51" s="6">
        <f t="shared" ref="AL51:AL59" si="80">I51/M51*100</f>
        <v>34.735062397361368</v>
      </c>
      <c r="AM51" s="87">
        <f t="shared" ref="AM51:AM59" si="81">J51/L51*100</f>
        <v>83.986156783706377</v>
      </c>
      <c r="AN51" s="6">
        <f t="shared" ref="AN51:AN59" si="82">K51/M51*100</f>
        <v>65.264937602638639</v>
      </c>
      <c r="AO51" s="105">
        <f t="shared" ref="AO51:AO59" si="83">N51/R51*100</f>
        <v>19.944247608711844</v>
      </c>
      <c r="AP51" s="57">
        <f t="shared" ref="AP51:AP59" si="84">O51/S51*100</f>
        <v>33.432848862610314</v>
      </c>
      <c r="AQ51" s="104">
        <f t="shared" ref="AQ51:AQ59" si="85">P51/R51*100</f>
        <v>80.055752391288166</v>
      </c>
      <c r="AR51" s="57">
        <f t="shared" ref="AR51:AR59" si="86">Q51/S51*100</f>
        <v>66.567151137389686</v>
      </c>
      <c r="AS51" s="1683">
        <f>T51/X51*100</f>
        <v>14.212359438750125</v>
      </c>
      <c r="AT51" s="1684">
        <f>U51/Y51*100</f>
        <v>35.074410004044601</v>
      </c>
      <c r="AU51" s="1685">
        <f>V51/X51*100</f>
        <v>85.787640561249873</v>
      </c>
      <c r="AV51" s="475">
        <f>W51/Y51*100</f>
        <v>64.925589995955406</v>
      </c>
      <c r="AW51" s="104">
        <f t="shared" ref="AW51:AW59" si="87">Z51/AD51*100</f>
        <v>18.778672996599184</v>
      </c>
      <c r="AX51" s="57">
        <f t="shared" ref="AX51:AX59" si="88">AA51/AE51*100</f>
        <v>35.539552358172074</v>
      </c>
      <c r="AY51" s="104">
        <f t="shared" ref="AY51:AY59" si="89">AB51/AD51*100</f>
        <v>81.221327003400816</v>
      </c>
      <c r="AZ51" s="60">
        <f t="shared" ref="AZ51:AZ59" si="90">AC51/AE51*100</f>
        <v>64.46044764182794</v>
      </c>
      <c r="BB51" s="769">
        <f t="shared" ref="BB51:BB59" si="91">AI51-AG51</f>
        <v>66.012808349146098</v>
      </c>
      <c r="BC51" s="6">
        <f t="shared" ref="BC51:BC59" si="92">AJ51-AH51</f>
        <v>33.951702709854914</v>
      </c>
      <c r="BD51" s="769">
        <f t="shared" ref="BD51:BD59" si="93">AM51-AK51</f>
        <v>67.972313567412755</v>
      </c>
      <c r="BE51" s="6">
        <f t="shared" ref="BE51:BE59" si="94">AN51-AL51</f>
        <v>30.529875205277271</v>
      </c>
      <c r="BF51" s="769">
        <f t="shared" ref="BF51:BF59" si="95">AQ51-AO51</f>
        <v>60.111504782576318</v>
      </c>
      <c r="BG51" s="6">
        <f t="shared" ref="BG51:BG59" si="96">AR51-AP51</f>
        <v>33.134302274779373</v>
      </c>
      <c r="BH51" s="769">
        <f t="shared" ref="BH51:BH59" si="97">AU51-AS51</f>
        <v>71.575281122499746</v>
      </c>
      <c r="BI51" s="6">
        <f t="shared" ref="BI51:BI59" si="98">AV51-AT51</f>
        <v>29.851179991910804</v>
      </c>
      <c r="BJ51" s="769">
        <f t="shared" ref="BJ51:BJ59" si="99">AY51-AW51</f>
        <v>62.442654006801632</v>
      </c>
      <c r="BK51" s="82">
        <f t="shared" ref="BK51:BK59" si="100">AZ51-AX51</f>
        <v>28.920895283655867</v>
      </c>
    </row>
    <row r="52" spans="1:203" x14ac:dyDescent="0.25">
      <c r="A52" s="1351" t="s">
        <v>740</v>
      </c>
      <c r="B52" s="97">
        <v>67287</v>
      </c>
      <c r="C52" s="20">
        <v>1991156</v>
      </c>
      <c r="D52" s="97">
        <v>150402</v>
      </c>
      <c r="E52" s="20">
        <v>1531459</v>
      </c>
      <c r="F52" s="97">
        <v>217689</v>
      </c>
      <c r="G52" s="20">
        <v>3522615</v>
      </c>
      <c r="H52" s="781">
        <v>61010</v>
      </c>
      <c r="I52" s="20">
        <v>2023071</v>
      </c>
      <c r="J52" s="97">
        <v>149357</v>
      </c>
      <c r="K52" s="20">
        <v>1499735</v>
      </c>
      <c r="L52" s="97">
        <v>210367</v>
      </c>
      <c r="M52" s="20">
        <v>3522806</v>
      </c>
      <c r="N52" s="781">
        <v>61009</v>
      </c>
      <c r="O52" s="20">
        <v>2165110</v>
      </c>
      <c r="P52" s="97">
        <v>156774</v>
      </c>
      <c r="Q52" s="20">
        <v>1543948</v>
      </c>
      <c r="R52" s="97">
        <v>217783</v>
      </c>
      <c r="S52" s="20">
        <v>3709058</v>
      </c>
      <c r="T52" s="781">
        <v>54022</v>
      </c>
      <c r="U52" s="20">
        <v>2286558</v>
      </c>
      <c r="V52" s="97">
        <v>166205</v>
      </c>
      <c r="W52" s="20">
        <v>1546587</v>
      </c>
      <c r="X52" s="97">
        <v>220227</v>
      </c>
      <c r="Y52" s="20">
        <v>3833145</v>
      </c>
      <c r="Z52" s="781">
        <v>76941</v>
      </c>
      <c r="AA52" s="20">
        <v>2325987</v>
      </c>
      <c r="AB52" s="97">
        <v>171234</v>
      </c>
      <c r="AC52" s="20">
        <v>1633121</v>
      </c>
      <c r="AD52" s="97">
        <v>248175</v>
      </c>
      <c r="AE52" s="21">
        <v>3959108</v>
      </c>
      <c r="AG52" s="769">
        <f t="shared" si="75"/>
        <v>30.90969226740901</v>
      </c>
      <c r="AH52" s="6">
        <f t="shared" si="76"/>
        <v>56.524939569041742</v>
      </c>
      <c r="AI52" s="87">
        <f t="shared" si="77"/>
        <v>69.090307732591</v>
      </c>
      <c r="AJ52" s="6">
        <f t="shared" si="78"/>
        <v>43.475060430958251</v>
      </c>
      <c r="AK52" s="769">
        <f t="shared" si="79"/>
        <v>29.001697034230656</v>
      </c>
      <c r="AL52" s="6">
        <f t="shared" si="80"/>
        <v>57.427828838715499</v>
      </c>
      <c r="AM52" s="87">
        <f t="shared" si="81"/>
        <v>70.998302965769341</v>
      </c>
      <c r="AN52" s="6">
        <f t="shared" si="82"/>
        <v>42.572171161284501</v>
      </c>
      <c r="AO52" s="105">
        <f t="shared" si="83"/>
        <v>28.013664978441845</v>
      </c>
      <c r="AP52" s="57">
        <f t="shared" si="84"/>
        <v>58.373581647954822</v>
      </c>
      <c r="AQ52" s="104">
        <f t="shared" si="85"/>
        <v>71.986335021558162</v>
      </c>
      <c r="AR52" s="57">
        <f t="shared" si="86"/>
        <v>41.626418352045178</v>
      </c>
      <c r="AS52" s="1683">
        <f t="shared" ref="AS52:AS57" si="101">T52/X52*100</f>
        <v>24.530143896979027</v>
      </c>
      <c r="AT52" s="1684">
        <f t="shared" ref="AT52:AT57" si="102">U52/Y52*100</f>
        <v>59.652269872389382</v>
      </c>
      <c r="AU52" s="1685">
        <f t="shared" ref="AU52:AU59" si="103">V52/X52*100</f>
        <v>75.469856103020973</v>
      </c>
      <c r="AV52" s="475">
        <f t="shared" ref="AV52:AV59" si="104">W52/Y52*100</f>
        <v>40.347730127610618</v>
      </c>
      <c r="AW52" s="104">
        <f t="shared" si="87"/>
        <v>31.00271985494107</v>
      </c>
      <c r="AX52" s="57">
        <f t="shared" si="88"/>
        <v>58.75027910327276</v>
      </c>
      <c r="AY52" s="104">
        <f t="shared" si="89"/>
        <v>68.997280145058923</v>
      </c>
      <c r="AZ52" s="60">
        <f t="shared" si="90"/>
        <v>41.24972089672724</v>
      </c>
      <c r="BB52" s="769">
        <f t="shared" si="91"/>
        <v>38.180615465181987</v>
      </c>
      <c r="BC52" s="6">
        <f t="shared" si="92"/>
        <v>-13.04987913808349</v>
      </c>
      <c r="BD52" s="769">
        <f t="shared" si="93"/>
        <v>41.996605931538681</v>
      </c>
      <c r="BE52" s="6">
        <f t="shared" si="94"/>
        <v>-14.855657677430997</v>
      </c>
      <c r="BF52" s="769">
        <f t="shared" si="95"/>
        <v>43.972670043116317</v>
      </c>
      <c r="BG52" s="6">
        <f t="shared" si="96"/>
        <v>-16.747163295909644</v>
      </c>
      <c r="BH52" s="769">
        <f t="shared" si="97"/>
        <v>50.939712206041946</v>
      </c>
      <c r="BI52" s="6">
        <f t="shared" si="98"/>
        <v>-19.304539744778765</v>
      </c>
      <c r="BJ52" s="769">
        <f t="shared" si="99"/>
        <v>37.994560290117853</v>
      </c>
      <c r="BK52" s="82">
        <f t="shared" si="100"/>
        <v>-17.50055820654552</v>
      </c>
    </row>
    <row r="53" spans="1:203" x14ac:dyDescent="0.25">
      <c r="A53" s="1351" t="s">
        <v>741</v>
      </c>
      <c r="B53" s="97">
        <v>39897</v>
      </c>
      <c r="C53" s="20">
        <v>763948</v>
      </c>
      <c r="D53" s="97">
        <v>130430</v>
      </c>
      <c r="E53" s="20">
        <v>1164923</v>
      </c>
      <c r="F53" s="97">
        <v>170327</v>
      </c>
      <c r="G53" s="20">
        <v>1928871</v>
      </c>
      <c r="H53" s="781">
        <v>29538</v>
      </c>
      <c r="I53" s="20">
        <v>783489</v>
      </c>
      <c r="J53" s="97">
        <v>143870</v>
      </c>
      <c r="K53" s="20">
        <v>1169579</v>
      </c>
      <c r="L53" s="97">
        <v>173408</v>
      </c>
      <c r="M53" s="20">
        <v>1953068</v>
      </c>
      <c r="N53" s="781">
        <v>39178</v>
      </c>
      <c r="O53" s="20">
        <v>834230</v>
      </c>
      <c r="P53" s="97">
        <v>151537</v>
      </c>
      <c r="Q53" s="20">
        <v>1224963</v>
      </c>
      <c r="R53" s="97">
        <v>190715</v>
      </c>
      <c r="S53" s="20">
        <v>2059193</v>
      </c>
      <c r="T53" s="781">
        <v>43319</v>
      </c>
      <c r="U53" s="20">
        <v>871475</v>
      </c>
      <c r="V53" s="97">
        <v>153835</v>
      </c>
      <c r="W53" s="20">
        <v>1322685</v>
      </c>
      <c r="X53" s="97">
        <v>197154</v>
      </c>
      <c r="Y53" s="20">
        <v>2194160</v>
      </c>
      <c r="Z53" s="781">
        <v>43204</v>
      </c>
      <c r="AA53" s="20">
        <v>932517</v>
      </c>
      <c r="AB53" s="97">
        <v>152972</v>
      </c>
      <c r="AC53" s="20">
        <v>1380644</v>
      </c>
      <c r="AD53" s="97">
        <v>196176</v>
      </c>
      <c r="AE53" s="21">
        <v>2313161</v>
      </c>
      <c r="AG53" s="769">
        <f t="shared" si="75"/>
        <v>23.423767224221645</v>
      </c>
      <c r="AH53" s="6">
        <f t="shared" si="76"/>
        <v>39.605966391739003</v>
      </c>
      <c r="AI53" s="87">
        <f t="shared" si="77"/>
        <v>76.576232775778351</v>
      </c>
      <c r="AJ53" s="6">
        <f t="shared" si="78"/>
        <v>60.394033608260997</v>
      </c>
      <c r="AK53" s="769">
        <f t="shared" si="79"/>
        <v>17.033816202251337</v>
      </c>
      <c r="AL53" s="6">
        <f t="shared" si="80"/>
        <v>40.115807539727236</v>
      </c>
      <c r="AM53" s="87">
        <f t="shared" si="81"/>
        <v>82.966183797748656</v>
      </c>
      <c r="AN53" s="6">
        <f t="shared" si="82"/>
        <v>59.884192460272757</v>
      </c>
      <c r="AO53" s="105">
        <f t="shared" si="83"/>
        <v>20.542694596649451</v>
      </c>
      <c r="AP53" s="57">
        <f t="shared" si="84"/>
        <v>40.512472604559164</v>
      </c>
      <c r="AQ53" s="104">
        <f t="shared" si="85"/>
        <v>79.45730540335056</v>
      </c>
      <c r="AR53" s="57">
        <f t="shared" si="86"/>
        <v>59.487527395440829</v>
      </c>
      <c r="AS53" s="1683">
        <f t="shared" si="101"/>
        <v>21.972163892185804</v>
      </c>
      <c r="AT53" s="1684">
        <f t="shared" si="102"/>
        <v>39.717933058664819</v>
      </c>
      <c r="AU53" s="1685">
        <f t="shared" si="103"/>
        <v>78.027836107814196</v>
      </c>
      <c r="AV53" s="475">
        <f t="shared" si="104"/>
        <v>60.282066941335174</v>
      </c>
      <c r="AW53" s="104">
        <f t="shared" si="87"/>
        <v>22.023081314737787</v>
      </c>
      <c r="AX53" s="57">
        <f t="shared" si="88"/>
        <v>40.313536325400612</v>
      </c>
      <c r="AY53" s="104">
        <f t="shared" si="89"/>
        <v>77.976918685262206</v>
      </c>
      <c r="AZ53" s="60">
        <f t="shared" si="90"/>
        <v>59.686463674599388</v>
      </c>
      <c r="BB53" s="769">
        <f t="shared" si="91"/>
        <v>53.152465551556702</v>
      </c>
      <c r="BC53" s="6">
        <f t="shared" si="92"/>
        <v>20.788067216521995</v>
      </c>
      <c r="BD53" s="769">
        <f t="shared" si="93"/>
        <v>65.932367595497311</v>
      </c>
      <c r="BE53" s="6">
        <f t="shared" si="94"/>
        <v>19.768384920545522</v>
      </c>
      <c r="BF53" s="769">
        <f t="shared" si="95"/>
        <v>58.914610806701106</v>
      </c>
      <c r="BG53" s="6">
        <f t="shared" si="96"/>
        <v>18.975054790881664</v>
      </c>
      <c r="BH53" s="769">
        <f t="shared" si="97"/>
        <v>56.055672215628391</v>
      </c>
      <c r="BI53" s="6">
        <f t="shared" si="98"/>
        <v>20.564133882670355</v>
      </c>
      <c r="BJ53" s="769">
        <f t="shared" si="99"/>
        <v>55.953837370524418</v>
      </c>
      <c r="BK53" s="82">
        <f t="shared" si="100"/>
        <v>19.372927349198775</v>
      </c>
    </row>
    <row r="54" spans="1:203" x14ac:dyDescent="0.25">
      <c r="A54" s="1351" t="s">
        <v>629</v>
      </c>
      <c r="B54" s="97">
        <v>112289</v>
      </c>
      <c r="C54" s="20">
        <v>1247264</v>
      </c>
      <c r="D54" s="97">
        <v>52963</v>
      </c>
      <c r="E54" s="20">
        <v>631910</v>
      </c>
      <c r="F54" s="97">
        <v>165252</v>
      </c>
      <c r="G54" s="20">
        <v>1879174</v>
      </c>
      <c r="H54" s="781">
        <v>106394</v>
      </c>
      <c r="I54" s="20">
        <v>1196426</v>
      </c>
      <c r="J54" s="97">
        <v>49422</v>
      </c>
      <c r="K54" s="20">
        <v>595913</v>
      </c>
      <c r="L54" s="97">
        <v>155816</v>
      </c>
      <c r="M54" s="20">
        <v>1792339</v>
      </c>
      <c r="N54" s="781">
        <v>124554</v>
      </c>
      <c r="O54" s="20">
        <v>1273609</v>
      </c>
      <c r="P54" s="97">
        <v>44933</v>
      </c>
      <c r="Q54" s="20">
        <v>588246</v>
      </c>
      <c r="R54" s="97">
        <v>169487</v>
      </c>
      <c r="S54" s="20">
        <v>1861855</v>
      </c>
      <c r="T54" s="781">
        <v>123305</v>
      </c>
      <c r="U54" s="20">
        <v>1294728</v>
      </c>
      <c r="V54" s="97">
        <v>45358</v>
      </c>
      <c r="W54" s="20">
        <v>613549</v>
      </c>
      <c r="X54" s="97">
        <v>168663</v>
      </c>
      <c r="Y54" s="20">
        <v>1908277</v>
      </c>
      <c r="Z54" s="781">
        <v>108388</v>
      </c>
      <c r="AA54" s="20">
        <v>1296380</v>
      </c>
      <c r="AB54" s="97">
        <v>51409</v>
      </c>
      <c r="AC54" s="20">
        <v>629663</v>
      </c>
      <c r="AD54" s="97">
        <v>159797</v>
      </c>
      <c r="AE54" s="21">
        <v>1926043</v>
      </c>
      <c r="AG54" s="769">
        <f t="shared" si="75"/>
        <v>67.9501609662818</v>
      </c>
      <c r="AH54" s="6">
        <f t="shared" si="76"/>
        <v>66.372991537771384</v>
      </c>
      <c r="AI54" s="87">
        <f t="shared" si="77"/>
        <v>32.0498390337182</v>
      </c>
      <c r="AJ54" s="6">
        <f t="shared" si="78"/>
        <v>33.627008462228616</v>
      </c>
      <c r="AK54" s="769">
        <f t="shared" si="79"/>
        <v>68.281819582071151</v>
      </c>
      <c r="AL54" s="6">
        <f t="shared" si="80"/>
        <v>66.752215959146127</v>
      </c>
      <c r="AM54" s="87">
        <f t="shared" si="81"/>
        <v>31.718180417928838</v>
      </c>
      <c r="AN54" s="6">
        <f t="shared" si="82"/>
        <v>33.24778404085388</v>
      </c>
      <c r="AO54" s="105">
        <f t="shared" si="83"/>
        <v>73.488822151551446</v>
      </c>
      <c r="AP54" s="57">
        <f t="shared" si="84"/>
        <v>68.40538065531419</v>
      </c>
      <c r="AQ54" s="104">
        <f t="shared" si="85"/>
        <v>26.511177848448554</v>
      </c>
      <c r="AR54" s="57">
        <f t="shared" si="86"/>
        <v>31.59461934468581</v>
      </c>
      <c r="AS54" s="1683">
        <f t="shared" si="101"/>
        <v>73.107320514872853</v>
      </c>
      <c r="AT54" s="1684">
        <f t="shared" si="102"/>
        <v>67.848011583224036</v>
      </c>
      <c r="AU54" s="1685">
        <f t="shared" si="103"/>
        <v>26.892679485127147</v>
      </c>
      <c r="AV54" s="475">
        <f t="shared" si="104"/>
        <v>32.151988416775971</v>
      </c>
      <c r="AW54" s="104">
        <f t="shared" si="87"/>
        <v>67.828557482305669</v>
      </c>
      <c r="AX54" s="57">
        <f t="shared" si="88"/>
        <v>67.30794691499618</v>
      </c>
      <c r="AY54" s="104">
        <f t="shared" si="89"/>
        <v>32.171442517694324</v>
      </c>
      <c r="AZ54" s="60">
        <f t="shared" si="90"/>
        <v>32.692053085003813</v>
      </c>
      <c r="BB54" s="769">
        <f t="shared" si="91"/>
        <v>-35.9003219325636</v>
      </c>
      <c r="BC54" s="6">
        <f t="shared" si="92"/>
        <v>-32.745983075542767</v>
      </c>
      <c r="BD54" s="769">
        <f t="shared" si="93"/>
        <v>-36.563639164142316</v>
      </c>
      <c r="BE54" s="6">
        <f t="shared" si="94"/>
        <v>-33.504431918292248</v>
      </c>
      <c r="BF54" s="769">
        <f t="shared" si="95"/>
        <v>-46.977644303102892</v>
      </c>
      <c r="BG54" s="6">
        <f t="shared" si="96"/>
        <v>-36.810761310628379</v>
      </c>
      <c r="BH54" s="769">
        <f t="shared" si="97"/>
        <v>-46.214641029745707</v>
      </c>
      <c r="BI54" s="6">
        <f t="shared" si="98"/>
        <v>-35.696023166448065</v>
      </c>
      <c r="BJ54" s="769">
        <f t="shared" si="99"/>
        <v>-35.657114964611345</v>
      </c>
      <c r="BK54" s="82">
        <f t="shared" si="100"/>
        <v>-34.615893829992366</v>
      </c>
    </row>
    <row r="55" spans="1:203" x14ac:dyDescent="0.25">
      <c r="A55" s="1351" t="s">
        <v>742</v>
      </c>
      <c r="B55" s="97">
        <v>25787</v>
      </c>
      <c r="C55" s="20">
        <v>2616409</v>
      </c>
      <c r="D55" s="97">
        <v>30842</v>
      </c>
      <c r="E55" s="20">
        <v>1733110</v>
      </c>
      <c r="F55" s="97">
        <v>56629</v>
      </c>
      <c r="G55" s="20">
        <v>4349519</v>
      </c>
      <c r="H55" s="781">
        <v>16290</v>
      </c>
      <c r="I55" s="20">
        <v>2265240</v>
      </c>
      <c r="J55" s="97">
        <v>27277</v>
      </c>
      <c r="K55" s="20">
        <v>1591328</v>
      </c>
      <c r="L55" s="97">
        <v>43567</v>
      </c>
      <c r="M55" s="20">
        <v>3856568</v>
      </c>
      <c r="N55" s="781">
        <v>16905</v>
      </c>
      <c r="O55" s="20">
        <v>2459321</v>
      </c>
      <c r="P55" s="97">
        <v>27949</v>
      </c>
      <c r="Q55" s="20">
        <v>1612050</v>
      </c>
      <c r="R55" s="97">
        <v>44854</v>
      </c>
      <c r="S55" s="20">
        <v>4071371</v>
      </c>
      <c r="T55" s="781">
        <v>26916</v>
      </c>
      <c r="U55" s="20">
        <v>2580812</v>
      </c>
      <c r="V55" s="97">
        <v>28663</v>
      </c>
      <c r="W55" s="20">
        <v>1707434</v>
      </c>
      <c r="X55" s="97">
        <v>55579</v>
      </c>
      <c r="Y55" s="20">
        <v>4288246</v>
      </c>
      <c r="Z55" s="781">
        <v>23780</v>
      </c>
      <c r="AA55" s="20">
        <v>2701635</v>
      </c>
      <c r="AB55" s="97">
        <v>29723</v>
      </c>
      <c r="AC55" s="20">
        <v>1752888</v>
      </c>
      <c r="AD55" s="97">
        <v>53503</v>
      </c>
      <c r="AE55" s="21">
        <v>4454523</v>
      </c>
      <c r="AG55" s="769">
        <f t="shared" si="75"/>
        <v>45.536739126595918</v>
      </c>
      <c r="AH55" s="6">
        <f t="shared" si="76"/>
        <v>60.153984842921716</v>
      </c>
      <c r="AI55" s="87">
        <f t="shared" si="77"/>
        <v>54.463260873404082</v>
      </c>
      <c r="AJ55" s="6">
        <f t="shared" si="78"/>
        <v>39.846015157078291</v>
      </c>
      <c r="AK55" s="769">
        <f t="shared" si="79"/>
        <v>37.390685610668626</v>
      </c>
      <c r="AL55" s="6">
        <f t="shared" si="80"/>
        <v>58.737198462467141</v>
      </c>
      <c r="AM55" s="87">
        <f t="shared" si="81"/>
        <v>62.609314389331374</v>
      </c>
      <c r="AN55" s="6">
        <f t="shared" si="82"/>
        <v>41.262801537532852</v>
      </c>
      <c r="AO55" s="105">
        <f t="shared" si="83"/>
        <v>37.688946359299059</v>
      </c>
      <c r="AP55" s="57">
        <f t="shared" si="84"/>
        <v>60.405229589737708</v>
      </c>
      <c r="AQ55" s="104">
        <f t="shared" si="85"/>
        <v>62.311053640700941</v>
      </c>
      <c r="AR55" s="57">
        <f t="shared" si="86"/>
        <v>39.594770410262292</v>
      </c>
      <c r="AS55" s="1683">
        <f t="shared" si="101"/>
        <v>48.428363230716634</v>
      </c>
      <c r="AT55" s="1684">
        <f t="shared" si="102"/>
        <v>60.183394329523075</v>
      </c>
      <c r="AU55" s="1685">
        <f t="shared" si="103"/>
        <v>51.571636769283359</v>
      </c>
      <c r="AV55" s="475">
        <f t="shared" si="104"/>
        <v>39.816605670476932</v>
      </c>
      <c r="AW55" s="104">
        <f t="shared" si="87"/>
        <v>44.446105825841542</v>
      </c>
      <c r="AX55" s="57">
        <f t="shared" si="88"/>
        <v>60.649254701345122</v>
      </c>
      <c r="AY55" s="104">
        <f t="shared" si="89"/>
        <v>55.553894174158458</v>
      </c>
      <c r="AZ55" s="60">
        <f t="shared" si="90"/>
        <v>39.350745298654871</v>
      </c>
      <c r="BB55" s="769">
        <f t="shared" si="91"/>
        <v>8.926521746808163</v>
      </c>
      <c r="BC55" s="6">
        <f t="shared" si="92"/>
        <v>-20.307969685843425</v>
      </c>
      <c r="BD55" s="769">
        <f t="shared" si="93"/>
        <v>25.218628778662747</v>
      </c>
      <c r="BE55" s="6">
        <f t="shared" si="94"/>
        <v>-17.47439692493429</v>
      </c>
      <c r="BF55" s="769">
        <f t="shared" si="95"/>
        <v>24.622107281401881</v>
      </c>
      <c r="BG55" s="6">
        <f t="shared" si="96"/>
        <v>-20.810459179475416</v>
      </c>
      <c r="BH55" s="769">
        <f t="shared" si="97"/>
        <v>3.1432735385667243</v>
      </c>
      <c r="BI55" s="6">
        <f t="shared" si="98"/>
        <v>-20.366788659046144</v>
      </c>
      <c r="BJ55" s="769">
        <f t="shared" si="99"/>
        <v>11.107788348316916</v>
      </c>
      <c r="BK55" s="82">
        <f t="shared" si="100"/>
        <v>-21.29850940269025</v>
      </c>
    </row>
    <row r="56" spans="1:203" x14ac:dyDescent="0.25">
      <c r="A56" s="1351" t="s">
        <v>632</v>
      </c>
      <c r="B56" s="1317">
        <v>363</v>
      </c>
      <c r="C56" s="20">
        <v>84232</v>
      </c>
      <c r="D56" s="97">
        <v>4687</v>
      </c>
      <c r="E56" s="20">
        <v>367084</v>
      </c>
      <c r="F56" s="97">
        <v>5050</v>
      </c>
      <c r="G56" s="20">
        <v>451316</v>
      </c>
      <c r="H56" s="1472">
        <v>377</v>
      </c>
      <c r="I56" s="20">
        <v>76272</v>
      </c>
      <c r="J56" s="97">
        <v>4411</v>
      </c>
      <c r="K56" s="20">
        <v>335436</v>
      </c>
      <c r="L56" s="97">
        <v>4788</v>
      </c>
      <c r="M56" s="20">
        <v>411708</v>
      </c>
      <c r="N56" s="1472">
        <v>215</v>
      </c>
      <c r="O56" s="20">
        <v>87002</v>
      </c>
      <c r="P56" s="97">
        <v>4296</v>
      </c>
      <c r="Q56" s="20">
        <v>349180</v>
      </c>
      <c r="R56" s="97">
        <v>4511</v>
      </c>
      <c r="S56" s="20">
        <v>436182</v>
      </c>
      <c r="T56" s="1472">
        <v>266</v>
      </c>
      <c r="U56" s="20">
        <v>83147</v>
      </c>
      <c r="V56" s="97">
        <v>5643</v>
      </c>
      <c r="W56" s="20">
        <v>359679</v>
      </c>
      <c r="X56" s="97">
        <v>5909</v>
      </c>
      <c r="Y56" s="20">
        <v>442826</v>
      </c>
      <c r="Z56" s="1472">
        <v>898</v>
      </c>
      <c r="AA56" s="20">
        <v>82273</v>
      </c>
      <c r="AB56" s="97">
        <v>8024</v>
      </c>
      <c r="AC56" s="20">
        <v>347816</v>
      </c>
      <c r="AD56" s="97">
        <v>8922</v>
      </c>
      <c r="AE56" s="21">
        <v>430089</v>
      </c>
      <c r="AG56" s="762">
        <f t="shared" si="75"/>
        <v>7.1881188118811874</v>
      </c>
      <c r="AH56" s="6">
        <f t="shared" si="76"/>
        <v>18.663641439700786</v>
      </c>
      <c r="AI56" s="87">
        <f t="shared" si="77"/>
        <v>92.811881188118818</v>
      </c>
      <c r="AJ56" s="6">
        <f t="shared" si="78"/>
        <v>81.336358560299217</v>
      </c>
      <c r="AK56" s="762">
        <f t="shared" si="79"/>
        <v>7.8738512949039263</v>
      </c>
      <c r="AL56" s="6">
        <f t="shared" si="80"/>
        <v>18.525751260602174</v>
      </c>
      <c r="AM56" s="87">
        <f t="shared" si="81"/>
        <v>92.126148705096085</v>
      </c>
      <c r="AN56" s="6">
        <f t="shared" si="82"/>
        <v>81.474248739397822</v>
      </c>
      <c r="AO56" s="1476">
        <f t="shared" si="83"/>
        <v>4.7661272445134113</v>
      </c>
      <c r="AP56" s="57">
        <f t="shared" si="84"/>
        <v>19.946260964459789</v>
      </c>
      <c r="AQ56" s="104">
        <f t="shared" si="85"/>
        <v>95.233872755486587</v>
      </c>
      <c r="AR56" s="57">
        <f t="shared" si="86"/>
        <v>80.053739035540204</v>
      </c>
      <c r="AS56" s="1686">
        <f t="shared" si="101"/>
        <v>4.501607717041801</v>
      </c>
      <c r="AT56" s="1684">
        <f t="shared" si="102"/>
        <v>18.776449440638086</v>
      </c>
      <c r="AU56" s="1685">
        <f t="shared" si="103"/>
        <v>95.498392282958207</v>
      </c>
      <c r="AV56" s="475">
        <f t="shared" si="104"/>
        <v>81.223550559361911</v>
      </c>
      <c r="AW56" s="1001">
        <f t="shared" si="87"/>
        <v>10.06500784577449</v>
      </c>
      <c r="AX56" s="57">
        <f t="shared" si="88"/>
        <v>19.1292964944465</v>
      </c>
      <c r="AY56" s="104">
        <f t="shared" si="89"/>
        <v>89.934992154225512</v>
      </c>
      <c r="AZ56" s="60">
        <f t="shared" si="90"/>
        <v>80.870703505553493</v>
      </c>
      <c r="BB56" s="762">
        <f t="shared" si="91"/>
        <v>85.623762376237636</v>
      </c>
      <c r="BC56" s="6">
        <f t="shared" si="92"/>
        <v>62.672717120598435</v>
      </c>
      <c r="BD56" s="762">
        <f t="shared" si="93"/>
        <v>84.252297410192156</v>
      </c>
      <c r="BE56" s="6">
        <f t="shared" si="94"/>
        <v>62.948497478795645</v>
      </c>
      <c r="BF56" s="762">
        <f t="shared" si="95"/>
        <v>90.467745510973174</v>
      </c>
      <c r="BG56" s="6">
        <f t="shared" si="96"/>
        <v>60.107478071080415</v>
      </c>
      <c r="BH56" s="762">
        <f t="shared" si="97"/>
        <v>90.9967845659164</v>
      </c>
      <c r="BI56" s="6">
        <f t="shared" si="98"/>
        <v>62.447101118723822</v>
      </c>
      <c r="BJ56" s="762">
        <f t="shared" si="99"/>
        <v>79.869984308451023</v>
      </c>
      <c r="BK56" s="82">
        <f t="shared" si="100"/>
        <v>61.741407011106993</v>
      </c>
    </row>
    <row r="57" spans="1:203" x14ac:dyDescent="0.25">
      <c r="A57" s="1351" t="s">
        <v>743</v>
      </c>
      <c r="B57" s="97">
        <v>9976</v>
      </c>
      <c r="C57" s="20">
        <v>159325</v>
      </c>
      <c r="D57" s="97">
        <v>988185</v>
      </c>
      <c r="E57" s="20">
        <v>1033099</v>
      </c>
      <c r="F57" s="97">
        <v>998161</v>
      </c>
      <c r="G57" s="20">
        <v>1192424</v>
      </c>
      <c r="H57" s="781">
        <v>17310</v>
      </c>
      <c r="I57" s="20">
        <v>150199</v>
      </c>
      <c r="J57" s="97">
        <v>936132</v>
      </c>
      <c r="K57" s="20">
        <v>950423</v>
      </c>
      <c r="L57" s="97">
        <v>953442</v>
      </c>
      <c r="M57" s="20">
        <v>1100622</v>
      </c>
      <c r="N57" s="781">
        <v>11725</v>
      </c>
      <c r="O57" s="20">
        <v>138229</v>
      </c>
      <c r="P57" s="97">
        <v>1032866</v>
      </c>
      <c r="Q57" s="20">
        <v>972161</v>
      </c>
      <c r="R57" s="97">
        <v>1044591</v>
      </c>
      <c r="S57" s="20">
        <v>1110390</v>
      </c>
      <c r="T57" s="781">
        <v>9771</v>
      </c>
      <c r="U57" s="20">
        <v>169280</v>
      </c>
      <c r="V57" s="97">
        <v>996785</v>
      </c>
      <c r="W57" s="20">
        <v>945791</v>
      </c>
      <c r="X57" s="97">
        <v>1006556</v>
      </c>
      <c r="Y57" s="20">
        <v>1115071</v>
      </c>
      <c r="Z57" s="781">
        <v>16138</v>
      </c>
      <c r="AA57" s="20">
        <v>169043</v>
      </c>
      <c r="AB57" s="97">
        <v>1075366</v>
      </c>
      <c r="AC57" s="20">
        <v>949994</v>
      </c>
      <c r="AD57" s="97">
        <v>1091504</v>
      </c>
      <c r="AE57" s="21">
        <v>1119037</v>
      </c>
      <c r="AG57" s="769">
        <f t="shared" si="75"/>
        <v>0.99943796642024685</v>
      </c>
      <c r="AH57" s="6">
        <f t="shared" si="76"/>
        <v>13.361438548704152</v>
      </c>
      <c r="AI57" s="87">
        <f t="shared" si="77"/>
        <v>99.000562033579754</v>
      </c>
      <c r="AJ57" s="6">
        <f t="shared" si="78"/>
        <v>86.638561451295843</v>
      </c>
      <c r="AK57" s="769">
        <f t="shared" si="79"/>
        <v>1.8155273210116607</v>
      </c>
      <c r="AL57" s="6">
        <f t="shared" si="80"/>
        <v>13.646737935458313</v>
      </c>
      <c r="AM57" s="87">
        <f t="shared" si="81"/>
        <v>98.184472678988342</v>
      </c>
      <c r="AN57" s="6">
        <f t="shared" si="82"/>
        <v>86.353262064541696</v>
      </c>
      <c r="AO57" s="105">
        <f t="shared" si="83"/>
        <v>1.1224488819068899</v>
      </c>
      <c r="AP57" s="57">
        <f t="shared" si="84"/>
        <v>12.448689199290341</v>
      </c>
      <c r="AQ57" s="104">
        <f t="shared" si="85"/>
        <v>98.877551118093109</v>
      </c>
      <c r="AR57" s="57">
        <f t="shared" si="86"/>
        <v>87.551310800709658</v>
      </c>
      <c r="AS57" s="1683">
        <f t="shared" si="101"/>
        <v>0.97073585572983523</v>
      </c>
      <c r="AT57" s="1684">
        <f t="shared" si="102"/>
        <v>15.181096091639008</v>
      </c>
      <c r="AU57" s="1685">
        <f t="shared" si="103"/>
        <v>99.029264144270172</v>
      </c>
      <c r="AV57" s="475">
        <f t="shared" si="104"/>
        <v>84.818903908360994</v>
      </c>
      <c r="AW57" s="104">
        <f t="shared" si="87"/>
        <v>1.4785103856696815</v>
      </c>
      <c r="AX57" s="57">
        <f t="shared" si="88"/>
        <v>15.106113560141443</v>
      </c>
      <c r="AY57" s="104">
        <f t="shared" si="89"/>
        <v>98.521489614330321</v>
      </c>
      <c r="AZ57" s="60">
        <f t="shared" si="90"/>
        <v>84.893886439858562</v>
      </c>
      <c r="BB57" s="769">
        <f t="shared" si="91"/>
        <v>98.001124067159509</v>
      </c>
      <c r="BC57" s="6">
        <f t="shared" si="92"/>
        <v>73.277122902591685</v>
      </c>
      <c r="BD57" s="769">
        <f t="shared" si="93"/>
        <v>96.368945357976685</v>
      </c>
      <c r="BE57" s="6">
        <f t="shared" si="94"/>
        <v>72.706524129083377</v>
      </c>
      <c r="BF57" s="769">
        <f t="shared" si="95"/>
        <v>97.755102236186218</v>
      </c>
      <c r="BG57" s="6">
        <f t="shared" si="96"/>
        <v>75.102621601419315</v>
      </c>
      <c r="BH57" s="769">
        <f t="shared" si="97"/>
        <v>98.05852828854033</v>
      </c>
      <c r="BI57" s="6">
        <f t="shared" si="98"/>
        <v>69.637807816721988</v>
      </c>
      <c r="BJ57" s="769">
        <f t="shared" si="99"/>
        <v>97.042979228660641</v>
      </c>
      <c r="BK57" s="82">
        <f t="shared" si="100"/>
        <v>69.787772879717124</v>
      </c>
    </row>
    <row r="58" spans="1:203" x14ac:dyDescent="0.25">
      <c r="A58" s="1351" t="s">
        <v>744</v>
      </c>
      <c r="B58" s="97">
        <v>17284</v>
      </c>
      <c r="C58" s="20">
        <v>178140</v>
      </c>
      <c r="D58" s="97">
        <v>269166</v>
      </c>
      <c r="E58" s="20">
        <v>1062644</v>
      </c>
      <c r="F58" s="97">
        <v>286450</v>
      </c>
      <c r="G58" s="20">
        <v>1240784</v>
      </c>
      <c r="H58" s="781">
        <v>15144</v>
      </c>
      <c r="I58" s="20">
        <v>184359</v>
      </c>
      <c r="J58" s="97">
        <v>227396</v>
      </c>
      <c r="K58" s="20">
        <v>1012915</v>
      </c>
      <c r="L58" s="97">
        <v>242540</v>
      </c>
      <c r="M58" s="20">
        <v>1197274</v>
      </c>
      <c r="N58" s="781">
        <v>11980</v>
      </c>
      <c r="O58" s="20">
        <v>198326</v>
      </c>
      <c r="P58" s="97">
        <v>223482</v>
      </c>
      <c r="Q58" s="20">
        <v>1077238</v>
      </c>
      <c r="R58" s="97">
        <v>235462</v>
      </c>
      <c r="S58" s="20">
        <v>1275564</v>
      </c>
      <c r="T58" s="781">
        <v>18128</v>
      </c>
      <c r="U58" s="20">
        <v>213530</v>
      </c>
      <c r="V58" s="97">
        <v>231952</v>
      </c>
      <c r="W58" s="20">
        <v>1145211</v>
      </c>
      <c r="X58" s="97">
        <v>250080</v>
      </c>
      <c r="Y58" s="20">
        <v>1358741</v>
      </c>
      <c r="Z58" s="781">
        <v>22089</v>
      </c>
      <c r="AA58" s="20">
        <v>206721</v>
      </c>
      <c r="AB58" s="97">
        <v>229279</v>
      </c>
      <c r="AC58" s="20">
        <v>1195817</v>
      </c>
      <c r="AD58" s="97">
        <v>251368</v>
      </c>
      <c r="AE58" s="21">
        <v>1402538</v>
      </c>
      <c r="AG58" s="769">
        <f t="shared" si="75"/>
        <v>6.0338628032815498</v>
      </c>
      <c r="AH58" s="6">
        <f t="shared" si="76"/>
        <v>14.357051670556681</v>
      </c>
      <c r="AI58" s="87">
        <f t="shared" si="77"/>
        <v>93.966137196718449</v>
      </c>
      <c r="AJ58" s="6">
        <f t="shared" si="78"/>
        <v>85.642948329443328</v>
      </c>
      <c r="AK58" s="769">
        <f t="shared" si="79"/>
        <v>6.2439185289024497</v>
      </c>
      <c r="AL58" s="6">
        <f t="shared" si="80"/>
        <v>15.398229645010247</v>
      </c>
      <c r="AM58" s="87">
        <f t="shared" si="81"/>
        <v>93.756081471097559</v>
      </c>
      <c r="AN58" s="6">
        <f t="shared" si="82"/>
        <v>84.601770354989753</v>
      </c>
      <c r="AO58" s="105">
        <f t="shared" si="83"/>
        <v>5.0878698048942077</v>
      </c>
      <c r="AP58" s="57">
        <f t="shared" si="84"/>
        <v>15.548102643222919</v>
      </c>
      <c r="AQ58" s="104">
        <f t="shared" si="85"/>
        <v>94.912130195105789</v>
      </c>
      <c r="AR58" s="57">
        <f t="shared" si="86"/>
        <v>84.451897356777081</v>
      </c>
      <c r="AS58" s="105">
        <f>T58/X58*100</f>
        <v>7.2488803582853496</v>
      </c>
      <c r="AT58" s="57">
        <f>U58/Y58*100</f>
        <v>15.715283486698347</v>
      </c>
      <c r="AU58" s="104">
        <f t="shared" si="103"/>
        <v>92.751119641714652</v>
      </c>
      <c r="AV58" s="60">
        <f t="shared" si="104"/>
        <v>84.284716513301646</v>
      </c>
      <c r="AW58" s="104">
        <f t="shared" si="87"/>
        <v>8.7875147194551424</v>
      </c>
      <c r="AX58" s="57">
        <f t="shared" si="88"/>
        <v>14.739065893401818</v>
      </c>
      <c r="AY58" s="104">
        <f t="shared" si="89"/>
        <v>91.212485280544868</v>
      </c>
      <c r="AZ58" s="60">
        <f t="shared" si="90"/>
        <v>85.260934106598185</v>
      </c>
      <c r="BB58" s="769">
        <f t="shared" si="91"/>
        <v>87.932274393436899</v>
      </c>
      <c r="BC58" s="6">
        <f t="shared" si="92"/>
        <v>71.285896658886642</v>
      </c>
      <c r="BD58" s="769">
        <f t="shared" si="93"/>
        <v>87.512162942195104</v>
      </c>
      <c r="BE58" s="6">
        <f t="shared" si="94"/>
        <v>69.203540709979507</v>
      </c>
      <c r="BF58" s="769">
        <f t="shared" si="95"/>
        <v>89.824260390211577</v>
      </c>
      <c r="BG58" s="6">
        <f t="shared" si="96"/>
        <v>68.903794713554163</v>
      </c>
      <c r="BH58" s="769">
        <f t="shared" si="97"/>
        <v>85.502239283429304</v>
      </c>
      <c r="BI58" s="6">
        <f t="shared" si="98"/>
        <v>68.569433026603292</v>
      </c>
      <c r="BJ58" s="769">
        <f t="shared" si="99"/>
        <v>82.424970561089722</v>
      </c>
      <c r="BK58" s="82">
        <f t="shared" si="100"/>
        <v>70.52186821319637</v>
      </c>
    </row>
    <row r="59" spans="1:203" x14ac:dyDescent="0.25">
      <c r="A59" s="1352" t="s">
        <v>150</v>
      </c>
      <c r="B59" s="949">
        <v>16715</v>
      </c>
      <c r="C59" s="56">
        <v>1459709</v>
      </c>
      <c r="D59" s="949">
        <v>164950</v>
      </c>
      <c r="E59" s="56">
        <v>867991</v>
      </c>
      <c r="F59" s="949">
        <v>181665</v>
      </c>
      <c r="G59" s="56">
        <v>2327700</v>
      </c>
      <c r="H59" s="944">
        <v>11318</v>
      </c>
      <c r="I59" s="56">
        <v>1267522</v>
      </c>
      <c r="J59" s="949">
        <v>119326</v>
      </c>
      <c r="K59" s="56">
        <v>789115</v>
      </c>
      <c r="L59" s="949">
        <v>130644</v>
      </c>
      <c r="M59" s="56">
        <v>2056637</v>
      </c>
      <c r="N59" s="944">
        <v>8209</v>
      </c>
      <c r="O59" s="56">
        <v>1354575</v>
      </c>
      <c r="P59" s="949">
        <v>145096</v>
      </c>
      <c r="Q59" s="56">
        <v>877305</v>
      </c>
      <c r="R59" s="949">
        <v>153305</v>
      </c>
      <c r="S59" s="56">
        <v>2231880</v>
      </c>
      <c r="T59" s="944">
        <v>10562</v>
      </c>
      <c r="U59" s="56">
        <v>1388585</v>
      </c>
      <c r="V59" s="949">
        <v>153604</v>
      </c>
      <c r="W59" s="56">
        <v>921863</v>
      </c>
      <c r="X59" s="949">
        <v>164166</v>
      </c>
      <c r="Y59" s="56">
        <v>2310448</v>
      </c>
      <c r="Z59" s="944">
        <v>12743</v>
      </c>
      <c r="AA59" s="56">
        <v>1466280</v>
      </c>
      <c r="AB59" s="949">
        <v>154352</v>
      </c>
      <c r="AC59" s="56">
        <v>897489</v>
      </c>
      <c r="AD59" s="949">
        <v>167095</v>
      </c>
      <c r="AE59" s="116">
        <v>2363769</v>
      </c>
      <c r="AG59" s="802">
        <f t="shared" si="75"/>
        <v>9.2010018440536143</v>
      </c>
      <c r="AH59" s="98">
        <f t="shared" si="76"/>
        <v>62.710357863985912</v>
      </c>
      <c r="AI59" s="805">
        <f t="shared" si="77"/>
        <v>90.798998155946393</v>
      </c>
      <c r="AJ59" s="98">
        <f t="shared" si="78"/>
        <v>37.289642136014088</v>
      </c>
      <c r="AK59" s="802">
        <f t="shared" si="79"/>
        <v>8.6632375003827207</v>
      </c>
      <c r="AL59" s="98">
        <f t="shared" si="80"/>
        <v>61.630807964652981</v>
      </c>
      <c r="AM59" s="805">
        <f t="shared" si="81"/>
        <v>91.336762499617279</v>
      </c>
      <c r="AN59" s="98">
        <f t="shared" si="82"/>
        <v>38.369192035347027</v>
      </c>
      <c r="AO59" s="830">
        <f t="shared" si="83"/>
        <v>5.3546851048563315</v>
      </c>
      <c r="AP59" s="109">
        <f t="shared" si="84"/>
        <v>60.69210710253239</v>
      </c>
      <c r="AQ59" s="956">
        <f t="shared" si="85"/>
        <v>94.64531489514367</v>
      </c>
      <c r="AR59" s="109">
        <f t="shared" si="86"/>
        <v>39.307892897467603</v>
      </c>
      <c r="AS59" s="830">
        <f>T59/X59*100</f>
        <v>6.4337317105856275</v>
      </c>
      <c r="AT59" s="109">
        <f>U59/Y59*100</f>
        <v>60.10024895604662</v>
      </c>
      <c r="AU59" s="956">
        <f t="shared" si="103"/>
        <v>93.566268289414381</v>
      </c>
      <c r="AV59" s="236">
        <f t="shared" si="104"/>
        <v>39.89975104395338</v>
      </c>
      <c r="AW59" s="956">
        <f t="shared" si="87"/>
        <v>7.6262006642927673</v>
      </c>
      <c r="AX59" s="109">
        <f t="shared" si="88"/>
        <v>62.031442158688101</v>
      </c>
      <c r="AY59" s="956">
        <f t="shared" si="89"/>
        <v>92.373799335707233</v>
      </c>
      <c r="AZ59" s="236">
        <f t="shared" si="90"/>
        <v>37.968557841311906</v>
      </c>
      <c r="BB59" s="802">
        <f t="shared" si="91"/>
        <v>81.597996311892786</v>
      </c>
      <c r="BC59" s="98">
        <f t="shared" si="92"/>
        <v>-25.420715727971825</v>
      </c>
      <c r="BD59" s="802">
        <f t="shared" si="93"/>
        <v>82.673524999234559</v>
      </c>
      <c r="BE59" s="98">
        <f t="shared" si="94"/>
        <v>-23.261615929305954</v>
      </c>
      <c r="BF59" s="802">
        <f t="shared" si="95"/>
        <v>89.29062979028734</v>
      </c>
      <c r="BG59" s="98">
        <f t="shared" si="96"/>
        <v>-21.384214205064787</v>
      </c>
      <c r="BH59" s="802">
        <f t="shared" si="97"/>
        <v>87.132536578828748</v>
      </c>
      <c r="BI59" s="98">
        <f t="shared" si="98"/>
        <v>-20.20049791209324</v>
      </c>
      <c r="BJ59" s="802">
        <f t="shared" si="99"/>
        <v>84.747598671414465</v>
      </c>
      <c r="BK59" s="99">
        <f t="shared" si="100"/>
        <v>-24.062884317376195</v>
      </c>
    </row>
    <row r="63" spans="1:203" x14ac:dyDescent="0.25">
      <c r="A63" s="5" t="s">
        <v>1202</v>
      </c>
    </row>
    <row r="64" spans="1:203" x14ac:dyDescent="0.25">
      <c r="B64" s="1819" t="s">
        <v>28</v>
      </c>
      <c r="C64" s="1819"/>
      <c r="D64" s="1819"/>
      <c r="E64" s="1819"/>
      <c r="F64" s="1819"/>
      <c r="G64" s="1819"/>
      <c r="H64" s="1819"/>
      <c r="I64" s="1819"/>
      <c r="J64" s="1819"/>
      <c r="K64" s="1819"/>
      <c r="L64" s="1819"/>
      <c r="M64" s="1819"/>
      <c r="N64" s="1819"/>
      <c r="O64" s="1819"/>
      <c r="P64" s="1819"/>
      <c r="Q64" s="1819"/>
      <c r="R64" s="1819"/>
      <c r="S64" s="1819"/>
      <c r="T64" s="1819"/>
      <c r="U64" s="1819"/>
      <c r="V64" s="1819"/>
      <c r="W64" s="1819"/>
      <c r="X64" s="1819"/>
      <c r="Y64" s="1819"/>
      <c r="Z64" s="1819"/>
      <c r="AA64" s="1819"/>
      <c r="AB64" s="1819"/>
      <c r="AC64" s="1819"/>
      <c r="AD64" s="1819"/>
      <c r="AE64" s="1819"/>
      <c r="AF64" s="1819"/>
      <c r="AG64" s="1819"/>
      <c r="AH64" s="1819"/>
      <c r="AI64" s="1819"/>
      <c r="AJ64" s="1819"/>
      <c r="AK64" s="1819"/>
      <c r="AL64" s="1819"/>
      <c r="AM64" s="1819"/>
      <c r="AN64" s="1819"/>
      <c r="AO64" s="1819"/>
      <c r="AP64" s="1819"/>
      <c r="AQ64" s="1819"/>
      <c r="AR64" s="1819"/>
      <c r="AS64" s="1819"/>
      <c r="AT64" s="1819"/>
      <c r="AU64" s="1819"/>
      <c r="AV64" s="1819"/>
      <c r="AW64" s="1819"/>
      <c r="AX64" s="1819"/>
      <c r="AY64" s="1819"/>
      <c r="AZ64" s="1819"/>
      <c r="BA64" s="1819"/>
      <c r="BB64" s="1819"/>
      <c r="BC64" s="1819"/>
      <c r="BD64" s="1819"/>
      <c r="BE64" s="1819"/>
      <c r="BF64" s="1819"/>
      <c r="BG64" s="1819"/>
      <c r="BH64" s="1819"/>
      <c r="BI64" s="1819"/>
      <c r="BJ64" s="1819"/>
      <c r="BK64" s="1819"/>
      <c r="BL64" s="1819"/>
      <c r="BM64" s="1819"/>
      <c r="BN64" s="1819"/>
      <c r="BO64" s="1819"/>
      <c r="BP64" s="1819"/>
      <c r="BQ64" s="1819"/>
      <c r="BR64" s="1819"/>
      <c r="BS64" s="1819"/>
      <c r="BT64" s="1819"/>
      <c r="BU64" s="1819"/>
      <c r="BV64" s="1819"/>
      <c r="BW64" s="1819"/>
      <c r="BX64" s="1819"/>
      <c r="BY64" s="1819"/>
      <c r="BZ64" s="1819"/>
      <c r="CA64" s="1819"/>
      <c r="CB64" s="1819"/>
      <c r="CC64" s="1819"/>
      <c r="CE64" s="1811" t="s">
        <v>507</v>
      </c>
      <c r="CF64" s="1811"/>
      <c r="CG64" s="1811"/>
      <c r="CH64" s="1811"/>
      <c r="CI64" s="1811"/>
      <c r="CJ64" s="1811"/>
      <c r="CK64" s="1811"/>
      <c r="CL64" s="1811"/>
      <c r="CM64" s="1811"/>
      <c r="CN64" s="1811"/>
      <c r="CO64" s="1811"/>
      <c r="CP64" s="1811"/>
      <c r="CQ64" s="1811"/>
      <c r="CR64" s="1811"/>
      <c r="CS64" s="1811"/>
      <c r="CT64" s="1811"/>
      <c r="CU64" s="1811"/>
      <c r="CV64" s="1811"/>
      <c r="CW64" s="1811"/>
      <c r="CX64" s="1811"/>
      <c r="CY64" s="1811"/>
      <c r="CZ64" s="1811"/>
      <c r="DA64" s="1811"/>
      <c r="DB64" s="1811"/>
      <c r="DC64" s="1811"/>
      <c r="DD64" s="1811"/>
      <c r="DE64" s="1811"/>
      <c r="DF64" s="1811"/>
      <c r="DG64" s="1811"/>
      <c r="DH64" s="1811"/>
      <c r="DI64" s="1811"/>
      <c r="DJ64" s="1811"/>
      <c r="DK64" s="1811"/>
      <c r="DL64" s="1811"/>
      <c r="DM64" s="1811"/>
      <c r="DN64" s="1811"/>
      <c r="DO64" s="1811"/>
      <c r="DP64" s="1811"/>
      <c r="DQ64" s="1811"/>
      <c r="DR64" s="1811"/>
      <c r="DS64" s="1811"/>
      <c r="DT64" s="1811"/>
      <c r="DU64" s="1811"/>
      <c r="DV64" s="1811"/>
      <c r="DW64" s="1811"/>
      <c r="DX64" s="1811"/>
      <c r="DY64" s="1811"/>
      <c r="DZ64" s="1811"/>
      <c r="EA64" s="1811"/>
      <c r="EB64" s="1811"/>
      <c r="EC64" s="1811"/>
      <c r="ED64" s="1811"/>
      <c r="EE64" s="1811"/>
      <c r="EF64" s="1811"/>
      <c r="EG64" s="1811"/>
      <c r="EH64" s="1811"/>
      <c r="EI64" s="1811"/>
      <c r="EJ64" s="1811"/>
      <c r="EK64" s="1811"/>
      <c r="EL64" s="1811"/>
      <c r="EM64" s="1811"/>
      <c r="EN64" s="1811"/>
      <c r="EO64" s="1811"/>
      <c r="EP64" s="1811"/>
      <c r="EQ64" s="1811"/>
      <c r="ER64" s="1811"/>
      <c r="ES64" s="1811"/>
      <c r="ET64" s="1811"/>
      <c r="EU64" s="1811"/>
      <c r="EV64" s="1811"/>
      <c r="EW64" s="1811"/>
      <c r="EX64" s="1811"/>
      <c r="EY64" s="1811"/>
      <c r="EZ64" s="1811"/>
      <c r="FA64" s="1811"/>
      <c r="FB64" s="1811"/>
      <c r="FC64" s="1811"/>
      <c r="FD64" s="1811"/>
      <c r="FE64" s="1811"/>
      <c r="FF64" s="1811"/>
      <c r="FH64" s="1811" t="s">
        <v>1016</v>
      </c>
      <c r="FI64" s="1811"/>
      <c r="FJ64" s="1811"/>
      <c r="FK64" s="1811"/>
      <c r="FL64" s="1811"/>
      <c r="FM64" s="1811"/>
      <c r="FN64" s="1811"/>
      <c r="FO64" s="1811"/>
      <c r="FP64" s="1811"/>
      <c r="FQ64" s="1811"/>
      <c r="FR64" s="1811"/>
      <c r="FS64" s="1811"/>
      <c r="FT64" s="1811"/>
      <c r="FU64" s="1811"/>
      <c r="FV64" s="1811"/>
      <c r="FW64" s="1811"/>
      <c r="FX64" s="1811"/>
      <c r="FY64" s="1811"/>
      <c r="FZ64" s="1811"/>
      <c r="GA64" s="1811"/>
      <c r="GB64" s="1811"/>
      <c r="GC64" s="1811"/>
      <c r="GD64" s="1811"/>
      <c r="GE64" s="1811"/>
      <c r="GF64" s="1811"/>
      <c r="GG64" s="1811"/>
      <c r="GH64" s="1811"/>
      <c r="GI64" s="1811"/>
      <c r="GJ64" s="1811"/>
      <c r="GK64" s="1811"/>
      <c r="GL64" s="1811"/>
      <c r="GM64" s="1811"/>
      <c r="GN64" s="1811"/>
      <c r="GO64" s="1811"/>
      <c r="GP64" s="1811"/>
      <c r="GQ64" s="1811"/>
      <c r="GR64" s="1811"/>
      <c r="GS64" s="1811"/>
      <c r="GT64" s="1811"/>
      <c r="GU64" s="1811"/>
    </row>
    <row r="65" spans="1:203" x14ac:dyDescent="0.25">
      <c r="A65" s="1343" t="s">
        <v>29</v>
      </c>
      <c r="B65" s="1813">
        <v>2019</v>
      </c>
      <c r="C65" s="1813"/>
      <c r="D65" s="1813"/>
      <c r="E65" s="1813"/>
      <c r="F65" s="1813"/>
      <c r="G65" s="1813"/>
      <c r="H65" s="1813"/>
      <c r="I65" s="1813"/>
      <c r="J65" s="1813"/>
      <c r="K65" s="1813"/>
      <c r="L65" s="1813"/>
      <c r="M65" s="1813"/>
      <c r="N65" s="1813"/>
      <c r="O65" s="1813"/>
      <c r="P65" s="1813"/>
      <c r="Q65" s="1813"/>
      <c r="R65" s="1813">
        <v>2020</v>
      </c>
      <c r="S65" s="1813"/>
      <c r="T65" s="1813"/>
      <c r="U65" s="1813"/>
      <c r="V65" s="1813"/>
      <c r="W65" s="1813"/>
      <c r="X65" s="1813"/>
      <c r="Y65" s="1813"/>
      <c r="Z65" s="1813"/>
      <c r="AA65" s="1813"/>
      <c r="AB65" s="1813"/>
      <c r="AC65" s="1813"/>
      <c r="AD65" s="1813"/>
      <c r="AE65" s="1813"/>
      <c r="AF65" s="1813"/>
      <c r="AG65" s="1813"/>
      <c r="AH65" s="1813">
        <v>2021</v>
      </c>
      <c r="AI65" s="1813"/>
      <c r="AJ65" s="1813"/>
      <c r="AK65" s="1813"/>
      <c r="AL65" s="1813"/>
      <c r="AM65" s="1813"/>
      <c r="AN65" s="1813"/>
      <c r="AO65" s="1813"/>
      <c r="AP65" s="1813"/>
      <c r="AQ65" s="1813"/>
      <c r="AR65" s="1813"/>
      <c r="AS65" s="1813"/>
      <c r="AT65" s="1813"/>
      <c r="AU65" s="1813"/>
      <c r="AV65" s="1813"/>
      <c r="AW65" s="1813"/>
      <c r="AX65" s="1813">
        <v>2022</v>
      </c>
      <c r="AY65" s="1813"/>
      <c r="AZ65" s="1813"/>
      <c r="BA65" s="1813"/>
      <c r="BB65" s="1813"/>
      <c r="BC65" s="1813"/>
      <c r="BD65" s="1813"/>
      <c r="BE65" s="1813"/>
      <c r="BF65" s="1813"/>
      <c r="BG65" s="1813"/>
      <c r="BH65" s="1813"/>
      <c r="BI65" s="1813"/>
      <c r="BJ65" s="1813"/>
      <c r="BK65" s="1813"/>
      <c r="BL65" s="1813"/>
      <c r="BM65" s="1813"/>
      <c r="BN65" s="1813">
        <v>2023</v>
      </c>
      <c r="BO65" s="1813"/>
      <c r="BP65" s="1813"/>
      <c r="BQ65" s="1813"/>
      <c r="BR65" s="1813"/>
      <c r="BS65" s="1813"/>
      <c r="BT65" s="1813"/>
      <c r="BU65" s="1813"/>
      <c r="BV65" s="1813"/>
      <c r="BW65" s="1813"/>
      <c r="BX65" s="1813"/>
      <c r="BY65" s="1813"/>
      <c r="BZ65" s="1813"/>
      <c r="CA65" s="1813"/>
      <c r="CB65" s="1813"/>
      <c r="CC65" s="1813"/>
      <c r="CE65" s="1813">
        <v>2019</v>
      </c>
      <c r="CF65" s="1813"/>
      <c r="CG65" s="1813"/>
      <c r="CH65" s="1813"/>
      <c r="CI65" s="1813"/>
      <c r="CJ65" s="1813"/>
      <c r="CK65" s="1813"/>
      <c r="CL65" s="1813"/>
      <c r="CM65" s="1813"/>
      <c r="CN65" s="1813"/>
      <c r="CO65" s="1813"/>
      <c r="CP65" s="1813"/>
      <c r="CQ65" s="1813"/>
      <c r="CR65" s="1813"/>
      <c r="CS65" s="1813"/>
      <c r="CT65" s="1813"/>
      <c r="CU65" s="1813">
        <v>2020</v>
      </c>
      <c r="CV65" s="1813"/>
      <c r="CW65" s="1813"/>
      <c r="CX65" s="1813"/>
      <c r="CY65" s="1813"/>
      <c r="CZ65" s="1813"/>
      <c r="DA65" s="1813"/>
      <c r="DB65" s="1813"/>
      <c r="DC65" s="1813"/>
      <c r="DD65" s="1813"/>
      <c r="DE65" s="1813"/>
      <c r="DF65" s="1813"/>
      <c r="DG65" s="1813"/>
      <c r="DH65" s="1813"/>
      <c r="DI65" s="1813"/>
      <c r="DJ65" s="1813"/>
      <c r="DK65" s="1813">
        <v>2021</v>
      </c>
      <c r="DL65" s="1813"/>
      <c r="DM65" s="1813"/>
      <c r="DN65" s="1813"/>
      <c r="DO65" s="1813"/>
      <c r="DP65" s="1813"/>
      <c r="DQ65" s="1813"/>
      <c r="DR65" s="1813"/>
      <c r="DS65" s="1813"/>
      <c r="DT65" s="1813"/>
      <c r="DU65" s="1813"/>
      <c r="DV65" s="1813"/>
      <c r="DW65" s="1813"/>
      <c r="DX65" s="1813"/>
      <c r="DY65" s="1813"/>
      <c r="DZ65" s="1813"/>
      <c r="EA65" s="1813">
        <v>2022</v>
      </c>
      <c r="EB65" s="1813"/>
      <c r="EC65" s="1813"/>
      <c r="ED65" s="1813"/>
      <c r="EE65" s="1813"/>
      <c r="EF65" s="1813"/>
      <c r="EG65" s="1813"/>
      <c r="EH65" s="1813"/>
      <c r="EI65" s="1813"/>
      <c r="EJ65" s="1813"/>
      <c r="EK65" s="1813"/>
      <c r="EL65" s="1813"/>
      <c r="EM65" s="1813"/>
      <c r="EN65" s="1813"/>
      <c r="EO65" s="1813"/>
      <c r="EP65" s="1813"/>
      <c r="EQ65" s="1813">
        <v>2023</v>
      </c>
      <c r="ER65" s="1813"/>
      <c r="ES65" s="1813"/>
      <c r="ET65" s="1813"/>
      <c r="EU65" s="1813"/>
      <c r="EV65" s="1813"/>
      <c r="EW65" s="1813"/>
      <c r="EX65" s="1813"/>
      <c r="EY65" s="1813"/>
      <c r="EZ65" s="1813"/>
      <c r="FA65" s="1813"/>
      <c r="FB65" s="1813"/>
      <c r="FC65" s="1813"/>
      <c r="FD65" s="1813"/>
      <c r="FE65" s="1813"/>
      <c r="FF65" s="1813"/>
      <c r="FH65" s="1812">
        <v>2019</v>
      </c>
      <c r="FI65" s="1812"/>
      <c r="FJ65" s="1812"/>
      <c r="FK65" s="1812"/>
      <c r="FL65" s="1812"/>
      <c r="FM65" s="1812"/>
      <c r="FN65" s="1812"/>
      <c r="FO65" s="1812"/>
      <c r="FP65" s="1812">
        <v>2020</v>
      </c>
      <c r="FQ65" s="1812"/>
      <c r="FR65" s="1812"/>
      <c r="FS65" s="1812"/>
      <c r="FT65" s="1812"/>
      <c r="FU65" s="1812"/>
      <c r="FV65" s="1812"/>
      <c r="FW65" s="1812"/>
      <c r="FX65" s="1812">
        <v>2021</v>
      </c>
      <c r="FY65" s="1812"/>
      <c r="FZ65" s="1812"/>
      <c r="GA65" s="1812"/>
      <c r="GB65" s="1812"/>
      <c r="GC65" s="1812"/>
      <c r="GD65" s="1812"/>
      <c r="GE65" s="1812"/>
      <c r="GF65" s="1812">
        <v>2022</v>
      </c>
      <c r="GG65" s="1812"/>
      <c r="GH65" s="1812"/>
      <c r="GI65" s="1812"/>
      <c r="GJ65" s="1812"/>
      <c r="GK65" s="1812"/>
      <c r="GL65" s="1812"/>
      <c r="GM65" s="1812"/>
      <c r="GN65" s="1812">
        <v>2023</v>
      </c>
      <c r="GO65" s="1812"/>
      <c r="GP65" s="1812"/>
      <c r="GQ65" s="1812"/>
      <c r="GR65" s="1812"/>
      <c r="GS65" s="1812"/>
      <c r="GT65" s="1812"/>
      <c r="GU65" s="1812"/>
    </row>
    <row r="66" spans="1:203" x14ac:dyDescent="0.25">
      <c r="A66" s="1336" t="s">
        <v>30</v>
      </c>
      <c r="B66" s="1811" t="s">
        <v>31</v>
      </c>
      <c r="C66" s="1811"/>
      <c r="D66" s="1811"/>
      <c r="E66" s="1811"/>
      <c r="F66" s="1811"/>
      <c r="G66" s="1811"/>
      <c r="H66" s="1811"/>
      <c r="I66" s="1811"/>
      <c r="J66" s="1811" t="s">
        <v>32</v>
      </c>
      <c r="K66" s="1811"/>
      <c r="L66" s="1811"/>
      <c r="M66" s="1811"/>
      <c r="N66" s="1811"/>
      <c r="O66" s="1811"/>
      <c r="P66" s="1811"/>
      <c r="Q66" s="1811"/>
      <c r="R66" s="1811" t="s">
        <v>31</v>
      </c>
      <c r="S66" s="1811"/>
      <c r="T66" s="1811"/>
      <c r="U66" s="1811"/>
      <c r="V66" s="1811"/>
      <c r="W66" s="1811"/>
      <c r="X66" s="1811"/>
      <c r="Y66" s="1811"/>
      <c r="Z66" s="1811" t="s">
        <v>32</v>
      </c>
      <c r="AA66" s="1811"/>
      <c r="AB66" s="1811"/>
      <c r="AC66" s="1811"/>
      <c r="AD66" s="1811"/>
      <c r="AE66" s="1811"/>
      <c r="AF66" s="1811"/>
      <c r="AG66" s="1811"/>
      <c r="AH66" s="1811" t="s">
        <v>31</v>
      </c>
      <c r="AI66" s="1811"/>
      <c r="AJ66" s="1811"/>
      <c r="AK66" s="1811"/>
      <c r="AL66" s="1811"/>
      <c r="AM66" s="1811"/>
      <c r="AN66" s="1811"/>
      <c r="AO66" s="1811"/>
      <c r="AP66" s="1811" t="s">
        <v>32</v>
      </c>
      <c r="AQ66" s="1811"/>
      <c r="AR66" s="1811"/>
      <c r="AS66" s="1811"/>
      <c r="AT66" s="1811"/>
      <c r="AU66" s="1811"/>
      <c r="AV66" s="1811"/>
      <c r="AW66" s="1811"/>
      <c r="AX66" s="1811" t="s">
        <v>31</v>
      </c>
      <c r="AY66" s="1811"/>
      <c r="AZ66" s="1811"/>
      <c r="BA66" s="1811"/>
      <c r="BB66" s="1811"/>
      <c r="BC66" s="1811"/>
      <c r="BD66" s="1811"/>
      <c r="BE66" s="1811"/>
      <c r="BF66" s="1811" t="s">
        <v>32</v>
      </c>
      <c r="BG66" s="1811"/>
      <c r="BH66" s="1811"/>
      <c r="BI66" s="1811"/>
      <c r="BJ66" s="1811"/>
      <c r="BK66" s="1811"/>
      <c r="BL66" s="1811"/>
      <c r="BM66" s="1811"/>
      <c r="BN66" s="1811" t="s">
        <v>31</v>
      </c>
      <c r="BO66" s="1811"/>
      <c r="BP66" s="1811"/>
      <c r="BQ66" s="1811"/>
      <c r="BR66" s="1811"/>
      <c r="BS66" s="1811"/>
      <c r="BT66" s="1811"/>
      <c r="BU66" s="1811"/>
      <c r="BV66" s="1811" t="s">
        <v>32</v>
      </c>
      <c r="BW66" s="1811"/>
      <c r="BX66" s="1811"/>
      <c r="BY66" s="1811"/>
      <c r="BZ66" s="1811"/>
      <c r="CA66" s="1811"/>
      <c r="CB66" s="1811"/>
      <c r="CC66" s="1811"/>
      <c r="CE66" s="1811" t="s">
        <v>31</v>
      </c>
      <c r="CF66" s="1811"/>
      <c r="CG66" s="1811"/>
      <c r="CH66" s="1811"/>
      <c r="CI66" s="1811"/>
      <c r="CJ66" s="1811"/>
      <c r="CK66" s="1811"/>
      <c r="CL66" s="1811"/>
      <c r="CM66" s="1811" t="s">
        <v>32</v>
      </c>
      <c r="CN66" s="1811"/>
      <c r="CO66" s="1811"/>
      <c r="CP66" s="1811"/>
      <c r="CQ66" s="1811"/>
      <c r="CR66" s="1811"/>
      <c r="CS66" s="1811"/>
      <c r="CT66" s="1811"/>
      <c r="CU66" s="1811" t="s">
        <v>31</v>
      </c>
      <c r="CV66" s="1811"/>
      <c r="CW66" s="1811"/>
      <c r="CX66" s="1811"/>
      <c r="CY66" s="1811"/>
      <c r="CZ66" s="1811"/>
      <c r="DA66" s="1811"/>
      <c r="DB66" s="1811"/>
      <c r="DC66" s="1811" t="s">
        <v>32</v>
      </c>
      <c r="DD66" s="1811"/>
      <c r="DE66" s="1811"/>
      <c r="DF66" s="1811"/>
      <c r="DG66" s="1811"/>
      <c r="DH66" s="1811"/>
      <c r="DI66" s="1811"/>
      <c r="DJ66" s="1811"/>
      <c r="DK66" s="1811" t="s">
        <v>31</v>
      </c>
      <c r="DL66" s="1811"/>
      <c r="DM66" s="1811"/>
      <c r="DN66" s="1811"/>
      <c r="DO66" s="1811"/>
      <c r="DP66" s="1811"/>
      <c r="DQ66" s="1811"/>
      <c r="DR66" s="1811"/>
      <c r="DS66" s="1811" t="s">
        <v>32</v>
      </c>
      <c r="DT66" s="1811"/>
      <c r="DU66" s="1811"/>
      <c r="DV66" s="1811"/>
      <c r="DW66" s="1811"/>
      <c r="DX66" s="1811"/>
      <c r="DY66" s="1811"/>
      <c r="DZ66" s="1811"/>
      <c r="EA66" s="1811" t="s">
        <v>31</v>
      </c>
      <c r="EB66" s="1811"/>
      <c r="EC66" s="1811"/>
      <c r="ED66" s="1811"/>
      <c r="EE66" s="1811"/>
      <c r="EF66" s="1811"/>
      <c r="EG66" s="1811"/>
      <c r="EH66" s="1811"/>
      <c r="EI66" s="1811" t="s">
        <v>32</v>
      </c>
      <c r="EJ66" s="1811"/>
      <c r="EK66" s="1811"/>
      <c r="EL66" s="1811"/>
      <c r="EM66" s="1811"/>
      <c r="EN66" s="1811"/>
      <c r="EO66" s="1811"/>
      <c r="EP66" s="1811"/>
      <c r="EQ66" s="1811" t="s">
        <v>31</v>
      </c>
      <c r="ER66" s="1811"/>
      <c r="ES66" s="1811"/>
      <c r="ET66" s="1811"/>
      <c r="EU66" s="1811"/>
      <c r="EV66" s="1811"/>
      <c r="EW66" s="1811"/>
      <c r="EX66" s="1811"/>
      <c r="EY66" s="1811" t="s">
        <v>32</v>
      </c>
      <c r="EZ66" s="1811"/>
      <c r="FA66" s="1811"/>
      <c r="FB66" s="1811"/>
      <c r="FC66" s="1811"/>
      <c r="FD66" s="1811"/>
      <c r="FE66" s="1811"/>
      <c r="FF66" s="1811"/>
      <c r="FH66" s="1812"/>
      <c r="FI66" s="1812"/>
      <c r="FJ66" s="1812"/>
      <c r="FK66" s="1812"/>
      <c r="FL66" s="1812"/>
      <c r="FM66" s="1812"/>
      <c r="FN66" s="1812"/>
      <c r="FO66" s="1812"/>
      <c r="FP66" s="1812"/>
      <c r="FQ66" s="1812"/>
      <c r="FR66" s="1812"/>
      <c r="FS66" s="1812"/>
      <c r="FT66" s="1812"/>
      <c r="FU66" s="1812"/>
      <c r="FV66" s="1812"/>
      <c r="FW66" s="1812"/>
      <c r="FX66" s="1812"/>
      <c r="FY66" s="1812"/>
      <c r="FZ66" s="1812"/>
      <c r="GA66" s="1812"/>
      <c r="GB66" s="1812"/>
      <c r="GC66" s="1812"/>
      <c r="GD66" s="1812"/>
      <c r="GE66" s="1812"/>
      <c r="GF66" s="1812"/>
      <c r="GG66" s="1812"/>
      <c r="GH66" s="1812"/>
      <c r="GI66" s="1812"/>
      <c r="GJ66" s="1812"/>
      <c r="GK66" s="1812"/>
      <c r="GL66" s="1812"/>
      <c r="GM66" s="1812"/>
      <c r="GN66" s="1812"/>
      <c r="GO66" s="1812"/>
      <c r="GP66" s="1812"/>
      <c r="GQ66" s="1812"/>
      <c r="GR66" s="1812"/>
      <c r="GS66" s="1812"/>
      <c r="GT66" s="1812"/>
      <c r="GU66" s="1812"/>
    </row>
    <row r="67" spans="1:203" ht="292.5" x14ac:dyDescent="0.25">
      <c r="A67" s="1430" t="s">
        <v>967</v>
      </c>
      <c r="B67" s="1402" t="s">
        <v>115</v>
      </c>
      <c r="C67" s="1402" t="s">
        <v>116</v>
      </c>
      <c r="D67" s="1402" t="s">
        <v>117</v>
      </c>
      <c r="E67" s="1402" t="s">
        <v>118</v>
      </c>
      <c r="F67" s="1402" t="s">
        <v>119</v>
      </c>
      <c r="G67" s="1402" t="s">
        <v>120</v>
      </c>
      <c r="H67" s="1402" t="s">
        <v>121</v>
      </c>
      <c r="I67" s="1402" t="s">
        <v>122</v>
      </c>
      <c r="J67" s="1401" t="s">
        <v>115</v>
      </c>
      <c r="K67" s="1402" t="s">
        <v>116</v>
      </c>
      <c r="L67" s="1402" t="s">
        <v>117</v>
      </c>
      <c r="M67" s="1402" t="s">
        <v>118</v>
      </c>
      <c r="N67" s="1402" t="s">
        <v>119</v>
      </c>
      <c r="O67" s="1402" t="s">
        <v>120</v>
      </c>
      <c r="P67" s="1402" t="s">
        <v>121</v>
      </c>
      <c r="Q67" s="1403" t="s">
        <v>122</v>
      </c>
      <c r="R67" s="1401" t="s">
        <v>115</v>
      </c>
      <c r="S67" s="1402" t="s">
        <v>116</v>
      </c>
      <c r="T67" s="1402" t="s">
        <v>117</v>
      </c>
      <c r="U67" s="1402" t="s">
        <v>118</v>
      </c>
      <c r="V67" s="1402" t="s">
        <v>119</v>
      </c>
      <c r="W67" s="1402" t="s">
        <v>120</v>
      </c>
      <c r="X67" s="1402" t="s">
        <v>121</v>
      </c>
      <c r="Y67" s="1402" t="s">
        <v>122</v>
      </c>
      <c r="Z67" s="1401" t="s">
        <v>115</v>
      </c>
      <c r="AA67" s="1402" t="s">
        <v>116</v>
      </c>
      <c r="AB67" s="1402" t="s">
        <v>117</v>
      </c>
      <c r="AC67" s="1402" t="s">
        <v>118</v>
      </c>
      <c r="AD67" s="1402" t="s">
        <v>119</v>
      </c>
      <c r="AE67" s="1402" t="s">
        <v>120</v>
      </c>
      <c r="AF67" s="1402" t="s">
        <v>121</v>
      </c>
      <c r="AG67" s="1403" t="s">
        <v>122</v>
      </c>
      <c r="AH67" s="1402" t="s">
        <v>115</v>
      </c>
      <c r="AI67" s="1402" t="s">
        <v>116</v>
      </c>
      <c r="AJ67" s="1402" t="s">
        <v>117</v>
      </c>
      <c r="AK67" s="1402" t="s">
        <v>118</v>
      </c>
      <c r="AL67" s="1402" t="s">
        <v>119</v>
      </c>
      <c r="AM67" s="1402" t="s">
        <v>120</v>
      </c>
      <c r="AN67" s="1402" t="s">
        <v>121</v>
      </c>
      <c r="AO67" s="1402" t="s">
        <v>122</v>
      </c>
      <c r="AP67" s="1401" t="s">
        <v>115</v>
      </c>
      <c r="AQ67" s="1402" t="s">
        <v>116</v>
      </c>
      <c r="AR67" s="1402" t="s">
        <v>117</v>
      </c>
      <c r="AS67" s="1402" t="s">
        <v>118</v>
      </c>
      <c r="AT67" s="1402" t="s">
        <v>119</v>
      </c>
      <c r="AU67" s="1402" t="s">
        <v>120</v>
      </c>
      <c r="AV67" s="1402" t="s">
        <v>121</v>
      </c>
      <c r="AW67" s="1403" t="s">
        <v>122</v>
      </c>
      <c r="AX67" s="1402" t="s">
        <v>115</v>
      </c>
      <c r="AY67" s="1402" t="s">
        <v>116</v>
      </c>
      <c r="AZ67" s="1402" t="s">
        <v>117</v>
      </c>
      <c r="BA67" s="1402" t="s">
        <v>118</v>
      </c>
      <c r="BB67" s="1402" t="s">
        <v>119</v>
      </c>
      <c r="BC67" s="1402" t="s">
        <v>120</v>
      </c>
      <c r="BD67" s="1402" t="s">
        <v>121</v>
      </c>
      <c r="BE67" s="1402" t="s">
        <v>122</v>
      </c>
      <c r="BF67" s="1401" t="s">
        <v>115</v>
      </c>
      <c r="BG67" s="1402" t="s">
        <v>116</v>
      </c>
      <c r="BH67" s="1402" t="s">
        <v>117</v>
      </c>
      <c r="BI67" s="1402" t="s">
        <v>118</v>
      </c>
      <c r="BJ67" s="1402" t="s">
        <v>119</v>
      </c>
      <c r="BK67" s="1402" t="s">
        <v>120</v>
      </c>
      <c r="BL67" s="1402" t="s">
        <v>121</v>
      </c>
      <c r="BM67" s="1403" t="s">
        <v>122</v>
      </c>
      <c r="BN67" s="1402" t="s">
        <v>115</v>
      </c>
      <c r="BO67" s="1402" t="s">
        <v>116</v>
      </c>
      <c r="BP67" s="1402" t="s">
        <v>117</v>
      </c>
      <c r="BQ67" s="1402" t="s">
        <v>118</v>
      </c>
      <c r="BR67" s="1402" t="s">
        <v>119</v>
      </c>
      <c r="BS67" s="1402" t="s">
        <v>120</v>
      </c>
      <c r="BT67" s="1402" t="s">
        <v>121</v>
      </c>
      <c r="BU67" s="1402" t="s">
        <v>122</v>
      </c>
      <c r="BV67" s="1401" t="s">
        <v>115</v>
      </c>
      <c r="BW67" s="1402" t="s">
        <v>116</v>
      </c>
      <c r="BX67" s="1402" t="s">
        <v>117</v>
      </c>
      <c r="BY67" s="1402" t="s">
        <v>118</v>
      </c>
      <c r="BZ67" s="1402" t="s">
        <v>119</v>
      </c>
      <c r="CA67" s="1402" t="s">
        <v>120</v>
      </c>
      <c r="CB67" s="1402" t="s">
        <v>121</v>
      </c>
      <c r="CC67" s="1403" t="s">
        <v>122</v>
      </c>
      <c r="CE67" s="1413" t="s">
        <v>115</v>
      </c>
      <c r="CF67" s="1414" t="s">
        <v>116</v>
      </c>
      <c r="CG67" s="1414" t="s">
        <v>117</v>
      </c>
      <c r="CH67" s="1414" t="s">
        <v>118</v>
      </c>
      <c r="CI67" s="1414" t="s">
        <v>119</v>
      </c>
      <c r="CJ67" s="1414" t="s">
        <v>120</v>
      </c>
      <c r="CK67" s="1414" t="s">
        <v>121</v>
      </c>
      <c r="CL67" s="1414" t="s">
        <v>122</v>
      </c>
      <c r="CM67" s="1413" t="s">
        <v>115</v>
      </c>
      <c r="CN67" s="1414" t="s">
        <v>116</v>
      </c>
      <c r="CO67" s="1414" t="s">
        <v>117</v>
      </c>
      <c r="CP67" s="1414" t="s">
        <v>118</v>
      </c>
      <c r="CQ67" s="1414" t="s">
        <v>119</v>
      </c>
      <c r="CR67" s="1414" t="s">
        <v>120</v>
      </c>
      <c r="CS67" s="1414" t="s">
        <v>121</v>
      </c>
      <c r="CT67" s="1415" t="s">
        <v>122</v>
      </c>
      <c r="CU67" s="1413" t="s">
        <v>115</v>
      </c>
      <c r="CV67" s="1414" t="s">
        <v>116</v>
      </c>
      <c r="CW67" s="1414" t="s">
        <v>117</v>
      </c>
      <c r="CX67" s="1414" t="s">
        <v>118</v>
      </c>
      <c r="CY67" s="1414" t="s">
        <v>119</v>
      </c>
      <c r="CZ67" s="1414" t="s">
        <v>120</v>
      </c>
      <c r="DA67" s="1414" t="s">
        <v>121</v>
      </c>
      <c r="DB67" s="1414" t="s">
        <v>122</v>
      </c>
      <c r="DC67" s="1413" t="s">
        <v>115</v>
      </c>
      <c r="DD67" s="1414" t="s">
        <v>116</v>
      </c>
      <c r="DE67" s="1414" t="s">
        <v>117</v>
      </c>
      <c r="DF67" s="1414" t="s">
        <v>118</v>
      </c>
      <c r="DG67" s="1414" t="s">
        <v>119</v>
      </c>
      <c r="DH67" s="1414" t="s">
        <v>120</v>
      </c>
      <c r="DI67" s="1414" t="s">
        <v>121</v>
      </c>
      <c r="DJ67" s="1415" t="s">
        <v>122</v>
      </c>
      <c r="DK67" s="1413" t="s">
        <v>115</v>
      </c>
      <c r="DL67" s="1414" t="s">
        <v>116</v>
      </c>
      <c r="DM67" s="1414" t="s">
        <v>117</v>
      </c>
      <c r="DN67" s="1414" t="s">
        <v>118</v>
      </c>
      <c r="DO67" s="1414" t="s">
        <v>119</v>
      </c>
      <c r="DP67" s="1414" t="s">
        <v>120</v>
      </c>
      <c r="DQ67" s="1414" t="s">
        <v>121</v>
      </c>
      <c r="DR67" s="1414" t="s">
        <v>122</v>
      </c>
      <c r="DS67" s="1413" t="s">
        <v>115</v>
      </c>
      <c r="DT67" s="1414" t="s">
        <v>116</v>
      </c>
      <c r="DU67" s="1414" t="s">
        <v>117</v>
      </c>
      <c r="DV67" s="1414" t="s">
        <v>118</v>
      </c>
      <c r="DW67" s="1414" t="s">
        <v>119</v>
      </c>
      <c r="DX67" s="1414" t="s">
        <v>120</v>
      </c>
      <c r="DY67" s="1414" t="s">
        <v>121</v>
      </c>
      <c r="DZ67" s="1415" t="s">
        <v>122</v>
      </c>
      <c r="EA67" s="1413" t="s">
        <v>115</v>
      </c>
      <c r="EB67" s="1414" t="s">
        <v>116</v>
      </c>
      <c r="EC67" s="1414" t="s">
        <v>117</v>
      </c>
      <c r="ED67" s="1414" t="s">
        <v>118</v>
      </c>
      <c r="EE67" s="1414" t="s">
        <v>119</v>
      </c>
      <c r="EF67" s="1414" t="s">
        <v>120</v>
      </c>
      <c r="EG67" s="1414" t="s">
        <v>121</v>
      </c>
      <c r="EH67" s="1414" t="s">
        <v>122</v>
      </c>
      <c r="EI67" s="1413" t="s">
        <v>115</v>
      </c>
      <c r="EJ67" s="1414" t="s">
        <v>116</v>
      </c>
      <c r="EK67" s="1414" t="s">
        <v>117</v>
      </c>
      <c r="EL67" s="1414" t="s">
        <v>118</v>
      </c>
      <c r="EM67" s="1414" t="s">
        <v>119</v>
      </c>
      <c r="EN67" s="1414" t="s">
        <v>120</v>
      </c>
      <c r="EO67" s="1414" t="s">
        <v>121</v>
      </c>
      <c r="EP67" s="1415" t="s">
        <v>122</v>
      </c>
      <c r="EQ67" s="1413" t="s">
        <v>115</v>
      </c>
      <c r="ER67" s="1414" t="s">
        <v>116</v>
      </c>
      <c r="ES67" s="1414" t="s">
        <v>117</v>
      </c>
      <c r="ET67" s="1414" t="s">
        <v>118</v>
      </c>
      <c r="EU67" s="1414" t="s">
        <v>119</v>
      </c>
      <c r="EV67" s="1414" t="s">
        <v>120</v>
      </c>
      <c r="EW67" s="1414" t="s">
        <v>121</v>
      </c>
      <c r="EX67" s="1414" t="s">
        <v>122</v>
      </c>
      <c r="EY67" s="1413" t="s">
        <v>115</v>
      </c>
      <c r="EZ67" s="1414" t="s">
        <v>116</v>
      </c>
      <c r="FA67" s="1414" t="s">
        <v>117</v>
      </c>
      <c r="FB67" s="1414" t="s">
        <v>118</v>
      </c>
      <c r="FC67" s="1414" t="s">
        <v>119</v>
      </c>
      <c r="FD67" s="1414" t="s">
        <v>120</v>
      </c>
      <c r="FE67" s="1414" t="s">
        <v>121</v>
      </c>
      <c r="FF67" s="1415" t="s">
        <v>122</v>
      </c>
      <c r="FH67" s="1401" t="s">
        <v>115</v>
      </c>
      <c r="FI67" s="1402" t="s">
        <v>116</v>
      </c>
      <c r="FJ67" s="1402" t="s">
        <v>117</v>
      </c>
      <c r="FK67" s="1402" t="s">
        <v>118</v>
      </c>
      <c r="FL67" s="1402" t="s">
        <v>119</v>
      </c>
      <c r="FM67" s="1402" t="s">
        <v>120</v>
      </c>
      <c r="FN67" s="1402" t="s">
        <v>121</v>
      </c>
      <c r="FO67" s="1402" t="s">
        <v>122</v>
      </c>
      <c r="FP67" s="1401" t="s">
        <v>115</v>
      </c>
      <c r="FQ67" s="1402" t="s">
        <v>116</v>
      </c>
      <c r="FR67" s="1402" t="s">
        <v>117</v>
      </c>
      <c r="FS67" s="1402" t="s">
        <v>118</v>
      </c>
      <c r="FT67" s="1402" t="s">
        <v>119</v>
      </c>
      <c r="FU67" s="1402" t="s">
        <v>120</v>
      </c>
      <c r="FV67" s="1402" t="s">
        <v>121</v>
      </c>
      <c r="FW67" s="1402" t="s">
        <v>122</v>
      </c>
      <c r="FX67" s="1401" t="s">
        <v>115</v>
      </c>
      <c r="FY67" s="1402" t="s">
        <v>116</v>
      </c>
      <c r="FZ67" s="1402" t="s">
        <v>117</v>
      </c>
      <c r="GA67" s="1402" t="s">
        <v>118</v>
      </c>
      <c r="GB67" s="1402" t="s">
        <v>119</v>
      </c>
      <c r="GC67" s="1402" t="s">
        <v>120</v>
      </c>
      <c r="GD67" s="1402" t="s">
        <v>121</v>
      </c>
      <c r="GE67" s="1402" t="s">
        <v>122</v>
      </c>
      <c r="GF67" s="1401" t="s">
        <v>115</v>
      </c>
      <c r="GG67" s="1402" t="s">
        <v>116</v>
      </c>
      <c r="GH67" s="1402" t="s">
        <v>117</v>
      </c>
      <c r="GI67" s="1402" t="s">
        <v>118</v>
      </c>
      <c r="GJ67" s="1402" t="s">
        <v>119</v>
      </c>
      <c r="GK67" s="1402" t="s">
        <v>120</v>
      </c>
      <c r="GL67" s="1402" t="s">
        <v>121</v>
      </c>
      <c r="GM67" s="1402" t="s">
        <v>122</v>
      </c>
      <c r="GN67" s="1401" t="s">
        <v>115</v>
      </c>
      <c r="GO67" s="1402" t="s">
        <v>116</v>
      </c>
      <c r="GP67" s="1402" t="s">
        <v>117</v>
      </c>
      <c r="GQ67" s="1402" t="s">
        <v>118</v>
      </c>
      <c r="GR67" s="1402" t="s">
        <v>119</v>
      </c>
      <c r="GS67" s="1402" t="s">
        <v>120</v>
      </c>
      <c r="GT67" s="1402" t="s">
        <v>121</v>
      </c>
      <c r="GU67" s="1403" t="s">
        <v>122</v>
      </c>
    </row>
    <row r="68" spans="1:203" x14ac:dyDescent="0.25">
      <c r="A68" s="1336" t="s">
        <v>145</v>
      </c>
      <c r="B68" s="1337"/>
      <c r="C68" s="1339"/>
      <c r="D68" s="1339"/>
      <c r="E68" s="1339"/>
      <c r="F68" s="1339"/>
      <c r="G68" s="1339"/>
      <c r="H68" s="1339"/>
      <c r="I68" s="1339"/>
      <c r="J68" s="1337"/>
      <c r="K68" s="1339"/>
      <c r="L68" s="1339"/>
      <c r="M68" s="1339"/>
      <c r="N68" s="1339"/>
      <c r="O68" s="1339"/>
      <c r="P68" s="1339"/>
      <c r="Q68" s="1338"/>
      <c r="R68" s="1337"/>
      <c r="S68" s="1339"/>
      <c r="T68" s="1339"/>
      <c r="U68" s="1339"/>
      <c r="V68" s="1339"/>
      <c r="W68" s="1339"/>
      <c r="X68" s="1339"/>
      <c r="Y68" s="1339"/>
      <c r="Z68" s="1337"/>
      <c r="AA68" s="1339"/>
      <c r="AB68" s="1339"/>
      <c r="AC68" s="1339"/>
      <c r="AD68" s="1339"/>
      <c r="AE68" s="1339"/>
      <c r="AF68" s="1339"/>
      <c r="AG68" s="1338"/>
      <c r="AH68" s="1339"/>
      <c r="AI68" s="1339"/>
      <c r="AJ68" s="1339"/>
      <c r="AK68" s="1339"/>
      <c r="AL68" s="1339"/>
      <c r="AM68" s="1339"/>
      <c r="AN68" s="1339"/>
      <c r="AO68" s="1339"/>
      <c r="AP68" s="1337"/>
      <c r="AQ68" s="1339"/>
      <c r="AR68" s="1339"/>
      <c r="AS68" s="1339"/>
      <c r="AT68" s="1339"/>
      <c r="AU68" s="1339"/>
      <c r="AV68" s="1339"/>
      <c r="AW68" s="1338"/>
      <c r="AX68" s="1337"/>
      <c r="AY68" s="1339"/>
      <c r="AZ68" s="1339"/>
      <c r="BA68" s="1339"/>
      <c r="BB68" s="1339"/>
      <c r="BC68" s="1339"/>
      <c r="BD68" s="1339"/>
      <c r="BE68" s="1339"/>
      <c r="BF68" s="1337"/>
      <c r="BG68" s="1339"/>
      <c r="BH68" s="1339"/>
      <c r="BI68" s="1339"/>
      <c r="BJ68" s="1339"/>
      <c r="BK68" s="1339"/>
      <c r="BL68" s="1339"/>
      <c r="BM68" s="1338"/>
      <c r="BN68" s="1339"/>
      <c r="BO68" s="1339"/>
      <c r="BP68" s="1339"/>
      <c r="BQ68" s="1339"/>
      <c r="BR68" s="1339"/>
      <c r="BS68" s="1339"/>
      <c r="BT68" s="1339"/>
      <c r="BU68" s="1339"/>
      <c r="BV68" s="1337"/>
      <c r="BW68" s="1339"/>
      <c r="BX68" s="1339"/>
      <c r="BY68" s="1339"/>
      <c r="BZ68" s="1339"/>
      <c r="CA68" s="1339"/>
      <c r="CB68" s="1339"/>
      <c r="CC68" s="1338"/>
      <c r="CE68" s="1337"/>
      <c r="CF68" s="1339"/>
      <c r="CG68" s="1339"/>
      <c r="CH68" s="1339"/>
      <c r="CI68" s="1339"/>
      <c r="CJ68" s="1339"/>
      <c r="CK68" s="1339"/>
      <c r="CL68" s="1339"/>
      <c r="CM68" s="1337"/>
      <c r="CN68" s="1339"/>
      <c r="CO68" s="1339"/>
      <c r="CP68" s="1339"/>
      <c r="CQ68" s="1339"/>
      <c r="CR68" s="1339"/>
      <c r="CS68" s="1339"/>
      <c r="CT68" s="1338"/>
      <c r="CU68" s="1337"/>
      <c r="CV68" s="1339"/>
      <c r="CW68" s="1339"/>
      <c r="CX68" s="1339"/>
      <c r="CY68" s="1339"/>
      <c r="CZ68" s="1339"/>
      <c r="DA68" s="1339"/>
      <c r="DB68" s="1339"/>
      <c r="DC68" s="1337"/>
      <c r="DD68" s="1339"/>
      <c r="DE68" s="1339"/>
      <c r="DF68" s="1339"/>
      <c r="DG68" s="1339"/>
      <c r="DH68" s="1339"/>
      <c r="DI68" s="1339"/>
      <c r="DJ68" s="1338"/>
      <c r="DK68" s="1337"/>
      <c r="DL68" s="1339"/>
      <c r="DM68" s="1339"/>
      <c r="DN68" s="1339"/>
      <c r="DO68" s="1339"/>
      <c r="DP68" s="1339"/>
      <c r="DQ68" s="1339"/>
      <c r="DR68" s="1339"/>
      <c r="DS68" s="1337"/>
      <c r="DT68" s="1339"/>
      <c r="DU68" s="1339"/>
      <c r="DV68" s="1339"/>
      <c r="DW68" s="1339"/>
      <c r="DX68" s="1339"/>
      <c r="DY68" s="1339"/>
      <c r="DZ68" s="1338"/>
      <c r="EA68" s="1337"/>
      <c r="EB68" s="1339"/>
      <c r="EC68" s="1339"/>
      <c r="ED68" s="1339"/>
      <c r="EE68" s="1339"/>
      <c r="EF68" s="1339"/>
      <c r="EG68" s="1339"/>
      <c r="EH68" s="1339"/>
      <c r="EI68" s="1337"/>
      <c r="EJ68" s="1339"/>
      <c r="EK68" s="1339"/>
      <c r="EL68" s="1339"/>
      <c r="EM68" s="1339"/>
      <c r="EN68" s="1339"/>
      <c r="EO68" s="1339"/>
      <c r="EP68" s="1338"/>
      <c r="EQ68" s="1337"/>
      <c r="ER68" s="1339"/>
      <c r="ES68" s="1339"/>
      <c r="ET68" s="1339"/>
      <c r="EU68" s="1339"/>
      <c r="EV68" s="1339"/>
      <c r="EW68" s="1339"/>
      <c r="EX68" s="1339"/>
      <c r="EY68" s="1337"/>
      <c r="EZ68" s="1339"/>
      <c r="FA68" s="1339"/>
      <c r="FB68" s="1339"/>
      <c r="FC68" s="1339"/>
      <c r="FD68" s="1339"/>
      <c r="FE68" s="1339"/>
      <c r="FF68" s="1338"/>
      <c r="FH68" s="1337"/>
      <c r="FI68" s="1339"/>
      <c r="FJ68" s="1339"/>
      <c r="FK68" s="1339"/>
      <c r="FL68" s="1339"/>
      <c r="FM68" s="1339"/>
      <c r="FN68" s="1339"/>
      <c r="FO68" s="1339"/>
      <c r="FP68" s="1337"/>
      <c r="FQ68" s="1339"/>
      <c r="FR68" s="1339"/>
      <c r="FS68" s="1339"/>
      <c r="FT68" s="1339"/>
      <c r="FU68" s="1339"/>
      <c r="FV68" s="1339"/>
      <c r="FW68" s="1339"/>
      <c r="FX68" s="1337"/>
      <c r="FY68" s="1339"/>
      <c r="FZ68" s="1339"/>
      <c r="GA68" s="1339"/>
      <c r="GB68" s="1339"/>
      <c r="GC68" s="1339"/>
      <c r="GD68" s="1339"/>
      <c r="GE68" s="1339"/>
      <c r="GF68" s="1337"/>
      <c r="GG68" s="1339"/>
      <c r="GH68" s="1339"/>
      <c r="GI68" s="1339"/>
      <c r="GJ68" s="1339"/>
      <c r="GK68" s="1339"/>
      <c r="GL68" s="1339"/>
      <c r="GM68" s="1339"/>
      <c r="GN68" s="1337"/>
      <c r="GO68" s="1339"/>
      <c r="GP68" s="1339"/>
      <c r="GQ68" s="1339"/>
      <c r="GR68" s="1339"/>
      <c r="GS68" s="1339"/>
      <c r="GT68" s="1339"/>
      <c r="GU68" s="1338"/>
    </row>
    <row r="69" spans="1:203" x14ac:dyDescent="0.25">
      <c r="A69" s="262" t="s">
        <v>1406</v>
      </c>
      <c r="B69" s="137">
        <v>612.66999999999996</v>
      </c>
      <c r="C69" s="20">
        <v>95.18</v>
      </c>
      <c r="D69" s="20">
        <v>130.5</v>
      </c>
      <c r="E69" s="20">
        <v>18519.580000000002</v>
      </c>
      <c r="F69" s="20">
        <v>17489.169999999998</v>
      </c>
      <c r="G69" s="20">
        <v>4629.6499999999996</v>
      </c>
      <c r="H69" s="20">
        <v>18716.05</v>
      </c>
      <c r="I69" s="137">
        <v>81.73</v>
      </c>
      <c r="J69" s="23">
        <v>4374.5200000000004</v>
      </c>
      <c r="K69" s="137">
        <v>270.69</v>
      </c>
      <c r="L69" s="20">
        <v>1357.07</v>
      </c>
      <c r="M69" s="20">
        <v>111750.52</v>
      </c>
      <c r="N69" s="20">
        <v>253778.85</v>
      </c>
      <c r="O69" s="20">
        <v>61386</v>
      </c>
      <c r="P69" s="20">
        <v>49910.43</v>
      </c>
      <c r="Q69" s="137">
        <v>620.29</v>
      </c>
      <c r="R69" s="136">
        <v>660.03</v>
      </c>
      <c r="S69" s="137">
        <v>21.11</v>
      </c>
      <c r="T69" s="137">
        <v>510.14</v>
      </c>
      <c r="U69" s="20">
        <v>21533.79</v>
      </c>
      <c r="V69" s="20">
        <v>15471.54</v>
      </c>
      <c r="W69" s="20">
        <v>3674.71</v>
      </c>
      <c r="X69" s="20">
        <v>19967.830000000002</v>
      </c>
      <c r="Y69" s="137">
        <v>0</v>
      </c>
      <c r="Z69" s="23">
        <v>3678.43</v>
      </c>
      <c r="AA69" s="20">
        <v>346.38</v>
      </c>
      <c r="AB69" s="20">
        <v>4969.25</v>
      </c>
      <c r="AC69" s="20">
        <v>111189.96</v>
      </c>
      <c r="AD69" s="20">
        <v>252116.86</v>
      </c>
      <c r="AE69" s="20">
        <v>63366.32</v>
      </c>
      <c r="AF69" s="20">
        <v>53749.41</v>
      </c>
      <c r="AG69" s="137">
        <v>291.83</v>
      </c>
      <c r="AH69" s="136">
        <v>121.63</v>
      </c>
      <c r="AI69" s="137">
        <v>25.55</v>
      </c>
      <c r="AJ69" s="137">
        <v>0</v>
      </c>
      <c r="AK69" s="20">
        <v>21383.18</v>
      </c>
      <c r="AL69" s="20">
        <v>21356.78</v>
      </c>
      <c r="AM69" s="20">
        <v>5453.11</v>
      </c>
      <c r="AN69" s="20">
        <v>15317.72</v>
      </c>
      <c r="AO69" s="137">
        <v>0</v>
      </c>
      <c r="AP69" s="23">
        <v>3793.47</v>
      </c>
      <c r="AQ69" s="137">
        <v>39.369999999999997</v>
      </c>
      <c r="AR69" s="137">
        <v>2093.31</v>
      </c>
      <c r="AS69" s="20">
        <v>111955.12</v>
      </c>
      <c r="AT69" s="20">
        <v>282814.05</v>
      </c>
      <c r="AU69" s="20">
        <v>54709</v>
      </c>
      <c r="AV69" s="20">
        <v>58854.63</v>
      </c>
      <c r="AW69" s="137">
        <v>0</v>
      </c>
      <c r="AX69" s="136">
        <v>598.24</v>
      </c>
      <c r="AY69" s="137">
        <v>94.74</v>
      </c>
      <c r="AZ69" s="137">
        <v>0</v>
      </c>
      <c r="BA69" s="20">
        <v>15945.17</v>
      </c>
      <c r="BB69" s="20">
        <v>19624.73</v>
      </c>
      <c r="BC69" s="20">
        <v>8689.14</v>
      </c>
      <c r="BD69" s="20">
        <v>10688.92</v>
      </c>
      <c r="BE69" s="137">
        <v>0</v>
      </c>
      <c r="BF69" s="23">
        <v>4272.07</v>
      </c>
      <c r="BG69" s="137">
        <v>123.28</v>
      </c>
      <c r="BH69" s="137">
        <v>1087.27</v>
      </c>
      <c r="BI69" s="20">
        <v>99372.25</v>
      </c>
      <c r="BJ69" s="20">
        <v>281292.53999999998</v>
      </c>
      <c r="BK69" s="20">
        <v>60783.53</v>
      </c>
      <c r="BL69" s="20">
        <v>53338.02</v>
      </c>
      <c r="BM69" s="137">
        <v>0</v>
      </c>
      <c r="BN69" s="136">
        <v>434.85</v>
      </c>
      <c r="BO69" s="137">
        <v>123.54</v>
      </c>
      <c r="BP69" s="137">
        <v>0</v>
      </c>
      <c r="BQ69" s="20">
        <v>19266.439999999999</v>
      </c>
      <c r="BR69" s="20">
        <v>18598.41</v>
      </c>
      <c r="BS69" s="20">
        <v>5754.23</v>
      </c>
      <c r="BT69" s="20">
        <v>21694.67</v>
      </c>
      <c r="BU69" s="137">
        <v>0</v>
      </c>
      <c r="BV69" s="23">
        <v>5696.48</v>
      </c>
      <c r="BW69" s="137">
        <v>209.57</v>
      </c>
      <c r="BX69" s="137">
        <v>1195.1099999999999</v>
      </c>
      <c r="BY69" s="20">
        <v>102468.12</v>
      </c>
      <c r="BZ69" s="20">
        <v>277191.27</v>
      </c>
      <c r="CA69" s="20">
        <v>57463.95</v>
      </c>
      <c r="CB69" s="20">
        <v>63765.39</v>
      </c>
      <c r="CC69" s="1043">
        <v>0</v>
      </c>
      <c r="CE69" s="1451">
        <f t="shared" ref="CE69:CL71" si="105">B69/(B69+J69)*100</f>
        <v>12.284873846795488</v>
      </c>
      <c r="CF69" s="678">
        <f t="shared" si="105"/>
        <v>26.014704676524453</v>
      </c>
      <c r="CG69" s="678">
        <f t="shared" si="105"/>
        <v>8.7726964109251995</v>
      </c>
      <c r="CH69" s="678">
        <f t="shared" si="105"/>
        <v>14.21629368519714</v>
      </c>
      <c r="CI69" s="678">
        <f t="shared" si="105"/>
        <v>6.447191969034904</v>
      </c>
      <c r="CJ69" s="678">
        <f t="shared" si="105"/>
        <v>7.0129582909507064</v>
      </c>
      <c r="CK69" s="678">
        <f t="shared" si="105"/>
        <v>27.27234443614185</v>
      </c>
      <c r="CL69" s="1452">
        <f t="shared" si="105"/>
        <v>11.642118458163587</v>
      </c>
      <c r="CM69" s="91">
        <f t="shared" ref="CM69:CT71" si="106">J69/(B69+J69)*100</f>
        <v>87.715126153204508</v>
      </c>
      <c r="CN69" s="721">
        <f t="shared" si="106"/>
        <v>73.985295323475555</v>
      </c>
      <c r="CO69" s="83">
        <f t="shared" si="106"/>
        <v>91.227303589074808</v>
      </c>
      <c r="CP69" s="83">
        <f t="shared" si="106"/>
        <v>85.783706314802856</v>
      </c>
      <c r="CQ69" s="83">
        <f t="shared" si="106"/>
        <v>93.552808030965096</v>
      </c>
      <c r="CR69" s="83">
        <f t="shared" si="106"/>
        <v>92.987041709049294</v>
      </c>
      <c r="CS69" s="83">
        <f t="shared" si="106"/>
        <v>72.72765556385815</v>
      </c>
      <c r="CT69" s="721">
        <f t="shared" si="106"/>
        <v>88.35788154183642</v>
      </c>
      <c r="CU69" s="722">
        <f t="shared" ref="CU69:DB69" si="107">R69/(R69+Z69)*100</f>
        <v>15.213462841653488</v>
      </c>
      <c r="CV69" s="721">
        <f t="shared" si="107"/>
        <v>5.7443739965713352</v>
      </c>
      <c r="CW69" s="721">
        <f t="shared" si="107"/>
        <v>9.3101604375669549</v>
      </c>
      <c r="CX69" s="83">
        <f t="shared" si="107"/>
        <v>16.224518972678215</v>
      </c>
      <c r="CY69" s="83">
        <f t="shared" si="107"/>
        <v>5.7818425611872577</v>
      </c>
      <c r="CZ69" s="83">
        <f t="shared" si="107"/>
        <v>5.4812851174870083</v>
      </c>
      <c r="DA69" s="83">
        <f t="shared" si="107"/>
        <v>27.087055890860807</v>
      </c>
      <c r="DB69" s="721">
        <f t="shared" si="107"/>
        <v>0</v>
      </c>
      <c r="DC69" s="91">
        <f t="shared" ref="DC69:DJ69" si="108">Z69/(R69+Z69)*100</f>
        <v>84.786537158346505</v>
      </c>
      <c r="DD69" s="83">
        <f t="shared" si="108"/>
        <v>94.255626003428659</v>
      </c>
      <c r="DE69" s="83">
        <f t="shared" si="108"/>
        <v>90.689839562433036</v>
      </c>
      <c r="DF69" s="83">
        <f t="shared" si="108"/>
        <v>83.775481027321803</v>
      </c>
      <c r="DG69" s="83">
        <f t="shared" si="108"/>
        <v>94.218157438812753</v>
      </c>
      <c r="DH69" s="83">
        <f t="shared" si="108"/>
        <v>94.518714882512995</v>
      </c>
      <c r="DI69" s="83">
        <f t="shared" si="108"/>
        <v>72.91294410913919</v>
      </c>
      <c r="DJ69" s="721">
        <f t="shared" si="108"/>
        <v>100</v>
      </c>
      <c r="DK69" s="722">
        <f t="shared" ref="DK69:DQ69" si="109">AH69/(AH69+AP69)*100</f>
        <v>3.10668948430436</v>
      </c>
      <c r="DL69" s="721">
        <f t="shared" si="109"/>
        <v>39.356130622304377</v>
      </c>
      <c r="DM69" s="721">
        <f t="shared" si="109"/>
        <v>0</v>
      </c>
      <c r="DN69" s="83">
        <f t="shared" si="109"/>
        <v>16.036787629660797</v>
      </c>
      <c r="DO69" s="83">
        <f t="shared" si="109"/>
        <v>7.0213110178908353</v>
      </c>
      <c r="DP69" s="83">
        <f t="shared" si="109"/>
        <v>9.0640271759085564</v>
      </c>
      <c r="DQ69" s="83">
        <f t="shared" si="109"/>
        <v>20.651523108004536</v>
      </c>
      <c r="DR69" s="1461"/>
      <c r="DS69" s="91">
        <f t="shared" ref="DS69:DY69" si="110">AP69/(AH69+AP69)*100</f>
        <v>96.893310515695646</v>
      </c>
      <c r="DT69" s="721">
        <f t="shared" si="110"/>
        <v>60.643869377695623</v>
      </c>
      <c r="DU69" s="721">
        <f t="shared" si="110"/>
        <v>100</v>
      </c>
      <c r="DV69" s="83">
        <f t="shared" si="110"/>
        <v>83.963212370339207</v>
      </c>
      <c r="DW69" s="83">
        <f t="shared" si="110"/>
        <v>92.978688982109176</v>
      </c>
      <c r="DX69" s="83">
        <f t="shared" si="110"/>
        <v>90.935972824091436</v>
      </c>
      <c r="DY69" s="83">
        <f t="shared" si="110"/>
        <v>79.348476891995475</v>
      </c>
      <c r="DZ69" s="1461"/>
      <c r="EA69" s="722">
        <f t="shared" ref="EA69:EG69" si="111">AX69/(AX69+BF69)*100</f>
        <v>12.283407011052686</v>
      </c>
      <c r="EB69" s="721">
        <f t="shared" si="111"/>
        <v>43.454728923951933</v>
      </c>
      <c r="EC69" s="721">
        <f t="shared" si="111"/>
        <v>0</v>
      </c>
      <c r="ED69" s="83">
        <f t="shared" si="111"/>
        <v>13.827199741374722</v>
      </c>
      <c r="EE69" s="83">
        <f t="shared" si="111"/>
        <v>6.5216363288155579</v>
      </c>
      <c r="EF69" s="83">
        <f t="shared" si="111"/>
        <v>12.507278041854445</v>
      </c>
      <c r="EG69" s="83">
        <f t="shared" si="111"/>
        <v>16.694410196707825</v>
      </c>
      <c r="EH69" s="1461"/>
      <c r="EI69" s="91">
        <f t="shared" ref="EI69:EO69" si="112">BF69/(AX69+BF69)*100</f>
        <v>87.716592988947312</v>
      </c>
      <c r="EJ69" s="721">
        <f t="shared" si="112"/>
        <v>56.545271076048074</v>
      </c>
      <c r="EK69" s="721">
        <f t="shared" si="112"/>
        <v>100</v>
      </c>
      <c r="EL69" s="83">
        <f t="shared" si="112"/>
        <v>86.172800258625287</v>
      </c>
      <c r="EM69" s="83">
        <f t="shared" si="112"/>
        <v>93.478363671184454</v>
      </c>
      <c r="EN69" s="83">
        <f t="shared" si="112"/>
        <v>87.492721958145552</v>
      </c>
      <c r="EO69" s="83">
        <f t="shared" si="112"/>
        <v>83.305589803292179</v>
      </c>
      <c r="EP69" s="1461"/>
      <c r="EQ69" s="722">
        <f t="shared" ref="EQ69:EW70" si="113">BN69/(BN69+BV69)*100</f>
        <v>7.0922622008601719</v>
      </c>
      <c r="ER69" s="721">
        <f t="shared" si="113"/>
        <v>37.086848188286154</v>
      </c>
      <c r="ES69" s="721">
        <f t="shared" si="113"/>
        <v>0</v>
      </c>
      <c r="ET69" s="83">
        <f t="shared" si="113"/>
        <v>15.826598461439382</v>
      </c>
      <c r="EU69" s="83">
        <f t="shared" si="113"/>
        <v>6.2877142975373586</v>
      </c>
      <c r="EV69" s="83">
        <f t="shared" si="113"/>
        <v>9.1021759879832036</v>
      </c>
      <c r="EW69" s="83">
        <f t="shared" si="113"/>
        <v>25.385741596717811</v>
      </c>
      <c r="EX69" s="1461"/>
      <c r="EY69" s="91">
        <f t="shared" ref="EY69:FE70" si="114">BV69/(BN69+BV69)*100</f>
        <v>92.907737799139824</v>
      </c>
      <c r="EZ69" s="721">
        <f t="shared" si="114"/>
        <v>62.913151811713838</v>
      </c>
      <c r="FA69" s="721">
        <f t="shared" si="114"/>
        <v>100</v>
      </c>
      <c r="FB69" s="83">
        <f t="shared" si="114"/>
        <v>84.173401538560626</v>
      </c>
      <c r="FC69" s="83">
        <f t="shared" si="114"/>
        <v>93.712285702462651</v>
      </c>
      <c r="FD69" s="83">
        <f t="shared" si="114"/>
        <v>90.897824012016798</v>
      </c>
      <c r="FE69" s="83">
        <f t="shared" si="114"/>
        <v>74.614258403282179</v>
      </c>
      <c r="FF69" s="1462"/>
      <c r="FH69" s="1451">
        <f t="shared" ref="FH69:FO71" si="115">CM69-CE69</f>
        <v>75.430252306409017</v>
      </c>
      <c r="FI69" s="678">
        <f t="shared" si="115"/>
        <v>47.970590646951102</v>
      </c>
      <c r="FJ69" s="678">
        <f t="shared" si="115"/>
        <v>82.454607178149615</v>
      </c>
      <c r="FK69" s="678">
        <f t="shared" si="115"/>
        <v>71.567412629605712</v>
      </c>
      <c r="FL69" s="678">
        <f t="shared" si="115"/>
        <v>87.105616061930192</v>
      </c>
      <c r="FM69" s="678">
        <f t="shared" si="115"/>
        <v>85.974083418098587</v>
      </c>
      <c r="FN69" s="678">
        <f t="shared" si="115"/>
        <v>45.4553111277163</v>
      </c>
      <c r="FO69" s="1452">
        <f t="shared" si="115"/>
        <v>76.71576308367284</v>
      </c>
      <c r="FP69" s="1451">
        <f t="shared" ref="FP69:FW69" si="116">DC69-CU69</f>
        <v>69.57307431669301</v>
      </c>
      <c r="FQ69" s="1464">
        <f t="shared" si="116"/>
        <v>88.511252006857319</v>
      </c>
      <c r="FR69" s="1464">
        <f t="shared" si="116"/>
        <v>81.379679124866087</v>
      </c>
      <c r="FS69" s="678">
        <f t="shared" si="116"/>
        <v>67.550962054643591</v>
      </c>
      <c r="FT69" s="678">
        <f t="shared" si="116"/>
        <v>88.436314877625492</v>
      </c>
      <c r="FU69" s="678">
        <f t="shared" si="116"/>
        <v>89.03742976502599</v>
      </c>
      <c r="FV69" s="678">
        <f t="shared" si="116"/>
        <v>45.825888218278379</v>
      </c>
      <c r="FW69" s="1464">
        <f t="shared" si="116"/>
        <v>100</v>
      </c>
      <c r="FX69" s="1451">
        <f t="shared" ref="FX69:GD69" si="117">DS69-DK69</f>
        <v>93.786621031391292</v>
      </c>
      <c r="FY69" s="1464">
        <f t="shared" si="117"/>
        <v>21.287738755391246</v>
      </c>
      <c r="FZ69" s="1464">
        <f t="shared" si="117"/>
        <v>100</v>
      </c>
      <c r="GA69" s="678">
        <f t="shared" si="117"/>
        <v>67.926424740678414</v>
      </c>
      <c r="GB69" s="678">
        <f t="shared" si="117"/>
        <v>85.957377964218338</v>
      </c>
      <c r="GC69" s="678">
        <f t="shared" si="117"/>
        <v>81.871945648182873</v>
      </c>
      <c r="GD69" s="678">
        <f t="shared" si="117"/>
        <v>58.696953783990935</v>
      </c>
      <c r="GE69" s="1465"/>
      <c r="GF69" s="1451">
        <f t="shared" ref="GF69:GL69" si="118">EI69-EA69</f>
        <v>75.433185977894624</v>
      </c>
      <c r="GG69" s="1464">
        <f t="shared" si="118"/>
        <v>13.090542152096141</v>
      </c>
      <c r="GH69" s="1464">
        <f t="shared" si="118"/>
        <v>100</v>
      </c>
      <c r="GI69" s="678">
        <f t="shared" si="118"/>
        <v>72.34560051725056</v>
      </c>
      <c r="GJ69" s="678">
        <f t="shared" si="118"/>
        <v>86.956727342368893</v>
      </c>
      <c r="GK69" s="678">
        <f t="shared" si="118"/>
        <v>74.985443916291104</v>
      </c>
      <c r="GL69" s="678">
        <f t="shared" si="118"/>
        <v>66.611179606584358</v>
      </c>
      <c r="GM69" s="1465"/>
      <c r="GN69" s="1451">
        <f t="shared" ref="GN69:GT70" si="119">EY69-EQ69</f>
        <v>85.815475598279647</v>
      </c>
      <c r="GO69" s="1464">
        <f t="shared" si="119"/>
        <v>25.826303623427684</v>
      </c>
      <c r="GP69" s="1464">
        <f t="shared" si="119"/>
        <v>100</v>
      </c>
      <c r="GQ69" s="678">
        <f t="shared" si="119"/>
        <v>68.346803077121251</v>
      </c>
      <c r="GR69" s="678">
        <f t="shared" si="119"/>
        <v>87.424571404925288</v>
      </c>
      <c r="GS69" s="678">
        <f t="shared" si="119"/>
        <v>81.795648024033596</v>
      </c>
      <c r="GT69" s="678">
        <f t="shared" si="119"/>
        <v>49.228516806564372</v>
      </c>
      <c r="GU69" s="1466"/>
    </row>
    <row r="70" spans="1:203" x14ac:dyDescent="0.25">
      <c r="A70" s="1425" t="s">
        <v>1407</v>
      </c>
      <c r="B70" s="137">
        <v>260</v>
      </c>
      <c r="C70" s="137">
        <v>0</v>
      </c>
      <c r="D70" s="137">
        <v>130.5</v>
      </c>
      <c r="E70" s="20">
        <v>5531.05</v>
      </c>
      <c r="F70" s="20">
        <v>7290</v>
      </c>
      <c r="G70" s="20">
        <v>800.52</v>
      </c>
      <c r="H70" s="20">
        <v>3424.54</v>
      </c>
      <c r="I70" s="137">
        <v>81.73</v>
      </c>
      <c r="J70" s="23">
        <v>1614.48</v>
      </c>
      <c r="K70" s="137">
        <v>101.11</v>
      </c>
      <c r="L70" s="137">
        <v>256.43</v>
      </c>
      <c r="M70" s="20">
        <v>40639.01</v>
      </c>
      <c r="N70" s="20">
        <v>85562.91</v>
      </c>
      <c r="O70" s="20">
        <v>8586.75</v>
      </c>
      <c r="P70" s="20">
        <v>11947.83</v>
      </c>
      <c r="Q70" s="137">
        <v>358.52</v>
      </c>
      <c r="R70" s="136">
        <v>0</v>
      </c>
      <c r="S70" s="137">
        <v>21.11</v>
      </c>
      <c r="T70" s="137">
        <v>97.8</v>
      </c>
      <c r="U70" s="20">
        <v>3713.62</v>
      </c>
      <c r="V70" s="20">
        <v>3788.89</v>
      </c>
      <c r="W70" s="137">
        <v>0</v>
      </c>
      <c r="X70" s="20">
        <v>2312.1799999999998</v>
      </c>
      <c r="Y70" s="137">
        <v>0</v>
      </c>
      <c r="Z70" s="136">
        <v>776.85</v>
      </c>
      <c r="AA70" s="137">
        <v>194.66</v>
      </c>
      <c r="AB70" s="137">
        <v>3241.61</v>
      </c>
      <c r="AC70" s="20">
        <v>29924.89</v>
      </c>
      <c r="AD70" s="20">
        <v>72969.649999999994</v>
      </c>
      <c r="AE70" s="20">
        <v>6243.82</v>
      </c>
      <c r="AF70" s="20">
        <v>9365.31</v>
      </c>
      <c r="AG70" s="137">
        <v>0</v>
      </c>
      <c r="AH70" s="136">
        <v>0</v>
      </c>
      <c r="AI70" s="137">
        <v>0</v>
      </c>
      <c r="AJ70" s="137">
        <v>0</v>
      </c>
      <c r="AK70" s="20">
        <v>4525.87</v>
      </c>
      <c r="AL70" s="20">
        <v>5444.64</v>
      </c>
      <c r="AM70" s="137">
        <v>878.89</v>
      </c>
      <c r="AN70" s="137">
        <v>1334.95</v>
      </c>
      <c r="AO70" s="137">
        <v>0</v>
      </c>
      <c r="AP70" s="23">
        <v>1108.6199999999999</v>
      </c>
      <c r="AQ70" s="137">
        <v>0</v>
      </c>
      <c r="AR70" s="137">
        <v>0</v>
      </c>
      <c r="AS70" s="20">
        <v>38180.42</v>
      </c>
      <c r="AT70" s="20">
        <v>88451.97</v>
      </c>
      <c r="AU70" s="20">
        <v>7061.75</v>
      </c>
      <c r="AV70" s="20">
        <v>10526.51</v>
      </c>
      <c r="AW70" s="137">
        <v>0</v>
      </c>
      <c r="AX70" s="136">
        <v>0</v>
      </c>
      <c r="AY70" s="137">
        <v>0</v>
      </c>
      <c r="AZ70" s="137">
        <v>0</v>
      </c>
      <c r="BA70" s="20">
        <v>4953.53</v>
      </c>
      <c r="BB70" s="20">
        <v>8920.1299999999992</v>
      </c>
      <c r="BC70" s="137">
        <v>2003.36</v>
      </c>
      <c r="BD70" s="137">
        <v>1609.32</v>
      </c>
      <c r="BE70" s="137">
        <v>0</v>
      </c>
      <c r="BF70" s="136">
        <v>800.37</v>
      </c>
      <c r="BG70" s="137">
        <v>0</v>
      </c>
      <c r="BH70" s="137">
        <v>1087.27</v>
      </c>
      <c r="BI70" s="20">
        <v>37722.19</v>
      </c>
      <c r="BJ70" s="20">
        <v>105032.63</v>
      </c>
      <c r="BK70" s="20">
        <v>7151.81</v>
      </c>
      <c r="BL70" s="20">
        <v>10760.46</v>
      </c>
      <c r="BM70" s="137">
        <v>0</v>
      </c>
      <c r="BN70" s="136">
        <v>155.16</v>
      </c>
      <c r="BO70" s="137">
        <v>0</v>
      </c>
      <c r="BP70" s="137">
        <v>0</v>
      </c>
      <c r="BQ70" s="20">
        <v>5911.27</v>
      </c>
      <c r="BR70" s="20">
        <v>8803.69</v>
      </c>
      <c r="BS70" s="20">
        <v>1514.32</v>
      </c>
      <c r="BT70" s="20">
        <v>2812.36</v>
      </c>
      <c r="BU70" s="137">
        <v>0</v>
      </c>
      <c r="BV70" s="23">
        <v>1694.49</v>
      </c>
      <c r="BW70" s="137">
        <v>96.01</v>
      </c>
      <c r="BX70" s="137">
        <v>1195.1099999999999</v>
      </c>
      <c r="BY70" s="20">
        <v>33184.25</v>
      </c>
      <c r="BZ70" s="20">
        <v>99241.24</v>
      </c>
      <c r="CA70" s="20">
        <v>10692.79</v>
      </c>
      <c r="CB70" s="20">
        <v>16760.43</v>
      </c>
      <c r="CC70" s="1043">
        <v>0</v>
      </c>
      <c r="CE70" s="722">
        <f t="shared" si="105"/>
        <v>13.870513422389141</v>
      </c>
      <c r="CF70" s="721">
        <f t="shared" si="105"/>
        <v>0</v>
      </c>
      <c r="CG70" s="721">
        <f t="shared" si="105"/>
        <v>33.727030729072446</v>
      </c>
      <c r="CH70" s="83">
        <f t="shared" si="105"/>
        <v>11.979733186398283</v>
      </c>
      <c r="CI70" s="83">
        <f t="shared" si="105"/>
        <v>7.8511271213793945</v>
      </c>
      <c r="CJ70" s="83">
        <f t="shared" si="105"/>
        <v>8.5277189214755715</v>
      </c>
      <c r="CK70" s="83">
        <f t="shared" si="105"/>
        <v>22.277241570427982</v>
      </c>
      <c r="CL70" s="723">
        <f t="shared" si="105"/>
        <v>18.564452015900056</v>
      </c>
      <c r="CM70" s="91">
        <f t="shared" si="106"/>
        <v>86.129486577610862</v>
      </c>
      <c r="CN70" s="721">
        <f t="shared" si="106"/>
        <v>100</v>
      </c>
      <c r="CO70" s="721">
        <f t="shared" si="106"/>
        <v>66.272969270927561</v>
      </c>
      <c r="CP70" s="83">
        <f t="shared" si="106"/>
        <v>88.020266813601708</v>
      </c>
      <c r="CQ70" s="83">
        <f t="shared" si="106"/>
        <v>92.148872878620608</v>
      </c>
      <c r="CR70" s="83">
        <f t="shared" si="106"/>
        <v>91.472281078524418</v>
      </c>
      <c r="CS70" s="83">
        <f t="shared" si="106"/>
        <v>77.722758429572025</v>
      </c>
      <c r="CT70" s="721">
        <f t="shared" si="106"/>
        <v>81.435547984099941</v>
      </c>
      <c r="CU70" s="722">
        <f t="shared" ref="CU70:DA71" si="120">R70/(R70+Z70)*100</f>
        <v>0</v>
      </c>
      <c r="CV70" s="721">
        <f t="shared" si="120"/>
        <v>9.783565833989897</v>
      </c>
      <c r="CW70" s="721">
        <f t="shared" si="120"/>
        <v>2.9286610509042013</v>
      </c>
      <c r="CX70" s="83">
        <f t="shared" si="120"/>
        <v>11.039787434104543</v>
      </c>
      <c r="CY70" s="83">
        <f t="shared" si="120"/>
        <v>4.936115251801299</v>
      </c>
      <c r="CZ70" s="721">
        <f t="shared" si="120"/>
        <v>0</v>
      </c>
      <c r="DA70" s="83">
        <f t="shared" si="120"/>
        <v>19.800316677642201</v>
      </c>
      <c r="DB70" s="1461"/>
      <c r="DC70" s="722">
        <f t="shared" ref="DC70:DI71" si="121">Z70/(R70+Z70)*100</f>
        <v>100</v>
      </c>
      <c r="DD70" s="721">
        <f t="shared" si="121"/>
        <v>90.216434166010103</v>
      </c>
      <c r="DE70" s="721">
        <f t="shared" si="121"/>
        <v>97.071338949095804</v>
      </c>
      <c r="DF70" s="83">
        <f t="shared" si="121"/>
        <v>88.960212565895446</v>
      </c>
      <c r="DG70" s="83">
        <f t="shared" si="121"/>
        <v>95.063884748198703</v>
      </c>
      <c r="DH70" s="83">
        <f t="shared" si="121"/>
        <v>100</v>
      </c>
      <c r="DI70" s="83">
        <f t="shared" si="121"/>
        <v>80.199683322357799</v>
      </c>
      <c r="DJ70" s="1461"/>
      <c r="DK70" s="722">
        <f>AH70/(AH70+AP70)*100</f>
        <v>0</v>
      </c>
      <c r="DL70" s="1461"/>
      <c r="DM70" s="1461"/>
      <c r="DN70" s="83">
        <f t="shared" ref="DN70:DQ72" si="122">AK70/(AK70+AS70)*100</f>
        <v>10.597666058091209</v>
      </c>
      <c r="DO70" s="83">
        <f t="shared" si="122"/>
        <v>5.7985479986977166</v>
      </c>
      <c r="DP70" s="721">
        <f t="shared" si="122"/>
        <v>11.068251425577786</v>
      </c>
      <c r="DQ70" s="721">
        <f t="shared" si="122"/>
        <v>11.254516728969282</v>
      </c>
      <c r="DR70" s="1461"/>
      <c r="DS70" s="91">
        <f>AP70/(AH70+AP70)*100</f>
        <v>100</v>
      </c>
      <c r="DT70" s="1461"/>
      <c r="DU70" s="1461"/>
      <c r="DV70" s="83">
        <f t="shared" ref="DV70:DY72" si="123">AS70/(AK70+AS70)*100</f>
        <v>89.402333941908779</v>
      </c>
      <c r="DW70" s="83">
        <f t="shared" si="123"/>
        <v>94.201452001302286</v>
      </c>
      <c r="DX70" s="83">
        <f t="shared" si="123"/>
        <v>88.931748574422215</v>
      </c>
      <c r="DY70" s="83">
        <f t="shared" si="123"/>
        <v>88.745483271030707</v>
      </c>
      <c r="DZ70" s="1461"/>
      <c r="EA70" s="722">
        <f>AX70/(AX70+BF70)*100</f>
        <v>0</v>
      </c>
      <c r="EB70" s="1461"/>
      <c r="EC70" s="721">
        <f>AZ70/(AZ70+BH70)*100</f>
        <v>0</v>
      </c>
      <c r="ED70" s="83">
        <f>BA70/(BA70+BI70)*100</f>
        <v>11.607372998041978</v>
      </c>
      <c r="EE70" s="83">
        <f>BB70/(BB70+BJ70)*100</f>
        <v>7.8279192184550848</v>
      </c>
      <c r="EF70" s="721">
        <f>BC70/(BC70+BK70)*100</f>
        <v>21.882280722258571</v>
      </c>
      <c r="EG70" s="721">
        <f>BD70/(BD70+BL70)*100</f>
        <v>13.010093954783352</v>
      </c>
      <c r="EH70" s="1461"/>
      <c r="EI70" s="722">
        <f>BF70/(AX70+BF70)*100</f>
        <v>100</v>
      </c>
      <c r="EJ70" s="1461"/>
      <c r="EK70" s="721">
        <f>BH70/(AZ70+BH70)*100</f>
        <v>100</v>
      </c>
      <c r="EL70" s="83">
        <f>BI70/(BA70+BI70)*100</f>
        <v>88.392627001958019</v>
      </c>
      <c r="EM70" s="83">
        <f>BJ70/(BB70+BJ70)*100</f>
        <v>92.172080781544906</v>
      </c>
      <c r="EN70" s="83">
        <f>BK70/(BC70+BK70)*100</f>
        <v>78.117719277741443</v>
      </c>
      <c r="EO70" s="83">
        <f>BL70/(BD70+BL70)*100</f>
        <v>86.989906045216642</v>
      </c>
      <c r="EP70" s="1461"/>
      <c r="EQ70" s="722">
        <f t="shared" si="113"/>
        <v>8.3886140621198599</v>
      </c>
      <c r="ER70" s="721">
        <f t="shared" si="113"/>
        <v>0</v>
      </c>
      <c r="ES70" s="721">
        <f t="shared" si="113"/>
        <v>0</v>
      </c>
      <c r="ET70" s="83">
        <f t="shared" si="113"/>
        <v>15.120070023368406</v>
      </c>
      <c r="EU70" s="83">
        <f t="shared" si="113"/>
        <v>8.148175023113069</v>
      </c>
      <c r="EV70" s="83">
        <f t="shared" si="113"/>
        <v>12.40522941138402</v>
      </c>
      <c r="EW70" s="83">
        <f t="shared" si="113"/>
        <v>14.368723109990961</v>
      </c>
      <c r="EX70" s="1461"/>
      <c r="EY70" s="91">
        <f t="shared" si="114"/>
        <v>91.611385937880144</v>
      </c>
      <c r="EZ70" s="721">
        <f t="shared" si="114"/>
        <v>100</v>
      </c>
      <c r="FA70" s="721">
        <f t="shared" si="114"/>
        <v>100</v>
      </c>
      <c r="FB70" s="83">
        <f t="shared" si="114"/>
        <v>84.879929976631587</v>
      </c>
      <c r="FC70" s="83">
        <f t="shared" si="114"/>
        <v>91.851824976886931</v>
      </c>
      <c r="FD70" s="83">
        <f t="shared" si="114"/>
        <v>87.594770588615972</v>
      </c>
      <c r="FE70" s="83">
        <f t="shared" si="114"/>
        <v>85.631276890009033</v>
      </c>
      <c r="FF70" s="1462"/>
      <c r="FH70" s="722">
        <f t="shared" si="115"/>
        <v>72.258973155221724</v>
      </c>
      <c r="FI70" s="721">
        <f t="shared" si="115"/>
        <v>100</v>
      </c>
      <c r="FJ70" s="721">
        <f t="shared" si="115"/>
        <v>32.545938541855115</v>
      </c>
      <c r="FK70" s="83">
        <f t="shared" si="115"/>
        <v>76.04053362720343</v>
      </c>
      <c r="FL70" s="83">
        <f t="shared" si="115"/>
        <v>84.297745757241216</v>
      </c>
      <c r="FM70" s="83">
        <f t="shared" si="115"/>
        <v>82.94456215704885</v>
      </c>
      <c r="FN70" s="83">
        <f t="shared" si="115"/>
        <v>55.445516859144043</v>
      </c>
      <c r="FO70" s="723">
        <f t="shared" si="115"/>
        <v>62.871095968199882</v>
      </c>
      <c r="FP70" s="722">
        <f t="shared" ref="FP70:FV71" si="124">DC70-CU70</f>
        <v>100</v>
      </c>
      <c r="FQ70" s="721">
        <f t="shared" si="124"/>
        <v>80.432868332020206</v>
      </c>
      <c r="FR70" s="721">
        <f t="shared" si="124"/>
        <v>94.142677898191607</v>
      </c>
      <c r="FS70" s="83">
        <f t="shared" si="124"/>
        <v>77.920425131790907</v>
      </c>
      <c r="FT70" s="83">
        <f t="shared" si="124"/>
        <v>90.127769496397406</v>
      </c>
      <c r="FU70" s="721">
        <f t="shared" si="124"/>
        <v>100</v>
      </c>
      <c r="FV70" s="83">
        <f t="shared" si="124"/>
        <v>60.399366644715599</v>
      </c>
      <c r="FW70" s="1461"/>
      <c r="FX70" s="722">
        <f>DS70-DK70</f>
        <v>100</v>
      </c>
      <c r="FY70" s="1461"/>
      <c r="FZ70" s="1461"/>
      <c r="GA70" s="83">
        <f t="shared" ref="GA70:GD72" si="125">DV70-DN70</f>
        <v>78.804667883817572</v>
      </c>
      <c r="GB70" s="83">
        <f t="shared" si="125"/>
        <v>88.402904002604572</v>
      </c>
      <c r="GC70" s="721">
        <f t="shared" si="125"/>
        <v>77.863497148844431</v>
      </c>
      <c r="GD70" s="721">
        <f t="shared" si="125"/>
        <v>77.490966542061429</v>
      </c>
      <c r="GE70" s="1461"/>
      <c r="GF70" s="722">
        <f>EI70-EA70</f>
        <v>100</v>
      </c>
      <c r="GG70" s="1461"/>
      <c r="GH70" s="721">
        <f>EK70-EC70</f>
        <v>100</v>
      </c>
      <c r="GI70" s="83">
        <f>EL70-ED70</f>
        <v>76.785254003916037</v>
      </c>
      <c r="GJ70" s="83">
        <f>EM70-EE70</f>
        <v>84.344161563089827</v>
      </c>
      <c r="GK70" s="721">
        <f>EN70-EF70</f>
        <v>56.235438555482872</v>
      </c>
      <c r="GL70" s="721">
        <f>EO70-EG70</f>
        <v>73.979812090433285</v>
      </c>
      <c r="GM70" s="1461"/>
      <c r="GN70" s="722">
        <f t="shared" si="119"/>
        <v>83.222771875760287</v>
      </c>
      <c r="GO70" s="721">
        <f t="shared" si="119"/>
        <v>100</v>
      </c>
      <c r="GP70" s="721">
        <f t="shared" si="119"/>
        <v>100</v>
      </c>
      <c r="GQ70" s="83">
        <f t="shared" si="119"/>
        <v>69.759859953263174</v>
      </c>
      <c r="GR70" s="83">
        <f t="shared" si="119"/>
        <v>83.703649953773862</v>
      </c>
      <c r="GS70" s="83">
        <f t="shared" si="119"/>
        <v>75.189541177231945</v>
      </c>
      <c r="GT70" s="83">
        <f t="shared" si="119"/>
        <v>71.262553780018067</v>
      </c>
      <c r="GU70" s="1462"/>
    </row>
    <row r="71" spans="1:203" x14ac:dyDescent="0.25">
      <c r="A71" s="1425" t="s">
        <v>625</v>
      </c>
      <c r="B71" s="20">
        <v>352.67</v>
      </c>
      <c r="C71" s="20">
        <v>95.18</v>
      </c>
      <c r="D71" s="20">
        <v>0</v>
      </c>
      <c r="E71" s="20">
        <v>12179.15</v>
      </c>
      <c r="F71" s="20">
        <v>8285.35</v>
      </c>
      <c r="G71" s="20">
        <v>3358.59</v>
      </c>
      <c r="H71" s="20">
        <v>15291.51</v>
      </c>
      <c r="I71" s="137">
        <v>0</v>
      </c>
      <c r="J71" s="23">
        <v>2282.81</v>
      </c>
      <c r="K71" s="137">
        <v>169.58</v>
      </c>
      <c r="L71" s="137">
        <v>1100.6400000000001</v>
      </c>
      <c r="M71" s="20">
        <v>69585.02</v>
      </c>
      <c r="N71" s="20">
        <v>163411.82999999999</v>
      </c>
      <c r="O71" s="20">
        <v>51859.56</v>
      </c>
      <c r="P71" s="20">
        <v>37813.94</v>
      </c>
      <c r="Q71" s="137">
        <v>261.77999999999997</v>
      </c>
      <c r="R71" s="136">
        <v>660.03</v>
      </c>
      <c r="S71" s="137">
        <v>0</v>
      </c>
      <c r="T71" s="137">
        <v>412.34</v>
      </c>
      <c r="U71" s="20">
        <v>15405.62</v>
      </c>
      <c r="V71" s="20">
        <v>9371.77</v>
      </c>
      <c r="W71" s="20">
        <v>3674.71</v>
      </c>
      <c r="X71" s="20">
        <v>15570.93</v>
      </c>
      <c r="Y71" s="137">
        <v>0</v>
      </c>
      <c r="Z71" s="23">
        <v>2901.58</v>
      </c>
      <c r="AA71" s="137">
        <v>151.72</v>
      </c>
      <c r="AB71" s="137">
        <v>1727.64</v>
      </c>
      <c r="AC71" s="20">
        <v>77524.95</v>
      </c>
      <c r="AD71" s="20">
        <v>175588.85</v>
      </c>
      <c r="AE71" s="20">
        <v>57122.5</v>
      </c>
      <c r="AF71" s="20">
        <v>43652.97</v>
      </c>
      <c r="AG71" s="137">
        <v>291.83</v>
      </c>
      <c r="AH71" s="136">
        <v>121.63</v>
      </c>
      <c r="AI71" s="137">
        <v>25.55</v>
      </c>
      <c r="AJ71" s="137">
        <v>0</v>
      </c>
      <c r="AK71" s="20">
        <v>14624.12</v>
      </c>
      <c r="AL71" s="20">
        <v>9987.2199999999993</v>
      </c>
      <c r="AM71" s="20">
        <v>4574.22</v>
      </c>
      <c r="AN71" s="20">
        <v>13714.77</v>
      </c>
      <c r="AO71" s="137">
        <v>0</v>
      </c>
      <c r="AP71" s="23">
        <v>2223.89</v>
      </c>
      <c r="AQ71" s="137">
        <v>39.369999999999997</v>
      </c>
      <c r="AR71" s="137">
        <v>306.32</v>
      </c>
      <c r="AS71" s="20">
        <v>72375.649999999994</v>
      </c>
      <c r="AT71" s="20">
        <v>191250.12</v>
      </c>
      <c r="AU71" s="20">
        <v>47240.76</v>
      </c>
      <c r="AV71" s="20">
        <v>47829.9</v>
      </c>
      <c r="AW71" s="137">
        <v>0</v>
      </c>
      <c r="AX71" s="136">
        <v>598.24</v>
      </c>
      <c r="AY71" s="137">
        <v>94.74</v>
      </c>
      <c r="AZ71" s="137">
        <v>0</v>
      </c>
      <c r="BA71" s="20">
        <v>9223.94</v>
      </c>
      <c r="BB71" s="20">
        <v>7229.89</v>
      </c>
      <c r="BC71" s="20">
        <v>6685.78</v>
      </c>
      <c r="BD71" s="20">
        <v>8763.86</v>
      </c>
      <c r="BE71" s="137">
        <v>0</v>
      </c>
      <c r="BF71" s="23">
        <v>3471.7</v>
      </c>
      <c r="BG71" s="137">
        <v>123.28</v>
      </c>
      <c r="BH71" s="137">
        <v>0</v>
      </c>
      <c r="BI71" s="20">
        <v>61353.97</v>
      </c>
      <c r="BJ71" s="20">
        <v>172974.24</v>
      </c>
      <c r="BK71" s="20">
        <v>52210</v>
      </c>
      <c r="BL71" s="20">
        <v>41506.36</v>
      </c>
      <c r="BM71" s="137">
        <v>0</v>
      </c>
      <c r="BN71" s="136">
        <v>279.69</v>
      </c>
      <c r="BO71" s="137">
        <v>34.31</v>
      </c>
      <c r="BP71" s="137">
        <v>0</v>
      </c>
      <c r="BQ71" s="20">
        <v>12552.57</v>
      </c>
      <c r="BR71" s="20">
        <v>7192.77</v>
      </c>
      <c r="BS71" s="20">
        <v>4036.82</v>
      </c>
      <c r="BT71" s="20">
        <v>18465.310000000001</v>
      </c>
      <c r="BU71" s="137">
        <v>0</v>
      </c>
      <c r="BV71" s="23">
        <v>3672.63</v>
      </c>
      <c r="BW71" s="137">
        <v>113.56</v>
      </c>
      <c r="BX71" s="137">
        <v>0</v>
      </c>
      <c r="BY71" s="20">
        <v>68897.600000000006</v>
      </c>
      <c r="BZ71" s="20">
        <v>175189.67</v>
      </c>
      <c r="CA71" s="20">
        <v>46648.86</v>
      </c>
      <c r="CB71" s="20">
        <v>46818.54</v>
      </c>
      <c r="CC71" s="1043">
        <v>0</v>
      </c>
      <c r="CE71" s="91">
        <f t="shared" si="105"/>
        <v>13.381623081943328</v>
      </c>
      <c r="CF71" s="83">
        <f t="shared" si="105"/>
        <v>35.949539205318025</v>
      </c>
      <c r="CG71" s="83">
        <f t="shared" si="105"/>
        <v>0</v>
      </c>
      <c r="CH71" s="83">
        <f t="shared" si="105"/>
        <v>14.895460933560505</v>
      </c>
      <c r="CI71" s="83">
        <f t="shared" si="105"/>
        <v>4.8255597441961484</v>
      </c>
      <c r="CJ71" s="83">
        <f t="shared" si="105"/>
        <v>6.0824022536068316</v>
      </c>
      <c r="CK71" s="83">
        <f t="shared" si="105"/>
        <v>28.794615241938441</v>
      </c>
      <c r="CL71" s="723">
        <f t="shared" si="105"/>
        <v>0</v>
      </c>
      <c r="CM71" s="91">
        <f t="shared" si="106"/>
        <v>86.618376918056669</v>
      </c>
      <c r="CN71" s="721">
        <f t="shared" si="106"/>
        <v>64.050460794681982</v>
      </c>
      <c r="CO71" s="721">
        <f t="shared" si="106"/>
        <v>100</v>
      </c>
      <c r="CP71" s="83">
        <f t="shared" si="106"/>
        <v>85.1045390664395</v>
      </c>
      <c r="CQ71" s="83">
        <f t="shared" si="106"/>
        <v>95.174440255803844</v>
      </c>
      <c r="CR71" s="83">
        <f t="shared" si="106"/>
        <v>93.917597746393184</v>
      </c>
      <c r="CS71" s="83">
        <f t="shared" si="106"/>
        <v>71.205384758061555</v>
      </c>
      <c r="CT71" s="721">
        <f t="shared" si="106"/>
        <v>100</v>
      </c>
      <c r="CU71" s="722">
        <f t="shared" si="120"/>
        <v>18.531787590443649</v>
      </c>
      <c r="CV71" s="721">
        <f t="shared" si="120"/>
        <v>0</v>
      </c>
      <c r="CW71" s="721">
        <f t="shared" si="120"/>
        <v>19.268404377611002</v>
      </c>
      <c r="CX71" s="83">
        <f t="shared" si="120"/>
        <v>16.577558923828835</v>
      </c>
      <c r="CY71" s="83">
        <f t="shared" si="120"/>
        <v>5.0669001866451362</v>
      </c>
      <c r="CZ71" s="83">
        <f t="shared" si="120"/>
        <v>6.0442082786364706</v>
      </c>
      <c r="DA71" s="83">
        <f t="shared" si="120"/>
        <v>26.291632263326125</v>
      </c>
      <c r="DB71" s="721">
        <f>Y71/(Y71+AG71)*100</f>
        <v>0</v>
      </c>
      <c r="DC71" s="91">
        <f t="shared" si="121"/>
        <v>81.468212409556358</v>
      </c>
      <c r="DD71" s="721">
        <f t="shared" si="121"/>
        <v>100</v>
      </c>
      <c r="DE71" s="721">
        <f t="shared" si="121"/>
        <v>80.731595622388994</v>
      </c>
      <c r="DF71" s="83">
        <f t="shared" si="121"/>
        <v>83.422441076171168</v>
      </c>
      <c r="DG71" s="83">
        <f t="shared" si="121"/>
        <v>94.933099813354872</v>
      </c>
      <c r="DH71" s="83">
        <f t="shared" si="121"/>
        <v>93.955791721363539</v>
      </c>
      <c r="DI71" s="83">
        <f t="shared" si="121"/>
        <v>73.708367736673878</v>
      </c>
      <c r="DJ71" s="721">
        <f>AG71/(Y71+AG71)*100</f>
        <v>100</v>
      </c>
      <c r="DK71" s="722">
        <f>AH71/(AH71+AP71)*100</f>
        <v>5.1856304785292808</v>
      </c>
      <c r="DL71" s="721">
        <f>AI71/(AI71+AQ71)*100</f>
        <v>39.356130622304377</v>
      </c>
      <c r="DM71" s="721">
        <f>AJ71/(AJ71+AR71)*100</f>
        <v>0</v>
      </c>
      <c r="DN71" s="83">
        <f t="shared" si="122"/>
        <v>16.809377771918253</v>
      </c>
      <c r="DO71" s="83">
        <f t="shared" si="122"/>
        <v>4.9629059895146694</v>
      </c>
      <c r="DP71" s="83">
        <f t="shared" si="122"/>
        <v>8.8279875819695395</v>
      </c>
      <c r="DQ71" s="83">
        <f t="shared" si="122"/>
        <v>22.28425304742068</v>
      </c>
      <c r="DR71" s="1461"/>
      <c r="DS71" s="91">
        <f>AP71/(AH71+AP71)*100</f>
        <v>94.814369521470709</v>
      </c>
      <c r="DT71" s="721">
        <f>AQ71/(AI71+AQ71)*100</f>
        <v>60.643869377695623</v>
      </c>
      <c r="DU71" s="721">
        <f>AR71/(AJ71+AR71)*100</f>
        <v>100</v>
      </c>
      <c r="DV71" s="83">
        <f t="shared" si="123"/>
        <v>83.19062222808175</v>
      </c>
      <c r="DW71" s="83">
        <f t="shared" si="123"/>
        <v>95.037094010485333</v>
      </c>
      <c r="DX71" s="83">
        <f t="shared" si="123"/>
        <v>91.172012418030462</v>
      </c>
      <c r="DY71" s="83">
        <f t="shared" si="123"/>
        <v>77.715746952579323</v>
      </c>
      <c r="DZ71" s="1461"/>
      <c r="EA71" s="722">
        <f>AX71/(AX71+BF71)*100</f>
        <v>14.698988191472113</v>
      </c>
      <c r="EB71" s="721">
        <f>AY71/(AY71+BG71)*100</f>
        <v>43.454728923951933</v>
      </c>
      <c r="EC71" s="1461"/>
      <c r="ED71" s="83">
        <f>BA71/(BA71+BI71)*100</f>
        <v>13.069160024715949</v>
      </c>
      <c r="EE71" s="83">
        <f>BB71/(BB71+BJ71)*100</f>
        <v>4.0120556615433847</v>
      </c>
      <c r="EF71" s="83">
        <f>BC71/(BC71+BK71)*100</f>
        <v>11.351882936264705</v>
      </c>
      <c r="EG71" s="83">
        <f>BD71/(BD71+BL71)*100</f>
        <v>17.43350237973894</v>
      </c>
      <c r="EH71" s="1461"/>
      <c r="EI71" s="91">
        <f>BF71/(AX71+BF71)*100</f>
        <v>85.301011808527889</v>
      </c>
      <c r="EJ71" s="721">
        <f>BG71/(AY71+BG71)*100</f>
        <v>56.545271076048074</v>
      </c>
      <c r="EK71" s="1461"/>
      <c r="EL71" s="83">
        <f>BI71/(BA71+BI71)*100</f>
        <v>86.930839975284044</v>
      </c>
      <c r="EM71" s="83">
        <f>BJ71/(BB71+BJ71)*100</f>
        <v>95.987944338456614</v>
      </c>
      <c r="EN71" s="83">
        <f>BK71/(BC71+BK71)*100</f>
        <v>88.648117063735299</v>
      </c>
      <c r="EO71" s="83">
        <f>BL71/(BD71+BL71)*100</f>
        <v>82.56649762026106</v>
      </c>
      <c r="EP71" s="1461"/>
      <c r="EQ71" s="722">
        <f>BN71/(BN71+BV71)*100</f>
        <v>7.0766031090599952</v>
      </c>
      <c r="ER71" s="721">
        <f>BO71/(BO71+BW71)*100</f>
        <v>23.202813281936837</v>
      </c>
      <c r="ES71" s="1461"/>
      <c r="ET71" s="83">
        <f>BQ71/(BQ71+BY71)*100</f>
        <v>15.411349049363555</v>
      </c>
      <c r="EU71" s="83">
        <f>BR71/(BR71+BZ71)*100</f>
        <v>3.9437842809867005</v>
      </c>
      <c r="EV71" s="83">
        <f>BS71/(BS71+CA71)*100</f>
        <v>7.9644191416589463</v>
      </c>
      <c r="EW71" s="83">
        <f>BT71/(BT71+CB71)*100</f>
        <v>28.284652329787534</v>
      </c>
      <c r="EX71" s="1461"/>
      <c r="EY71" s="91">
        <f>BV71/(BN71+BV71)*100</f>
        <v>92.923396890939998</v>
      </c>
      <c r="EZ71" s="721">
        <f>BW71/(BO71+BW71)*100</f>
        <v>76.797186718063159</v>
      </c>
      <c r="FA71" s="1461"/>
      <c r="FB71" s="83">
        <f>BY71/(BQ71+BY71)*100</f>
        <v>84.588650950636435</v>
      </c>
      <c r="FC71" s="83">
        <f>BZ71/(BR71+BZ71)*100</f>
        <v>96.056215719013309</v>
      </c>
      <c r="FD71" s="83">
        <f>CA71/(BS71+CA71)*100</f>
        <v>92.035580858341064</v>
      </c>
      <c r="FE71" s="83">
        <f>CB71/(BT71+CB71)*100</f>
        <v>71.715347670212452</v>
      </c>
      <c r="FF71" s="1462"/>
      <c r="FH71" s="91">
        <f t="shared" si="115"/>
        <v>73.236753836113337</v>
      </c>
      <c r="FI71" s="83">
        <f t="shared" si="115"/>
        <v>28.100921589363956</v>
      </c>
      <c r="FJ71" s="83">
        <f t="shared" si="115"/>
        <v>100</v>
      </c>
      <c r="FK71" s="83">
        <f t="shared" si="115"/>
        <v>70.209078132879</v>
      </c>
      <c r="FL71" s="83">
        <f t="shared" si="115"/>
        <v>90.348880511607689</v>
      </c>
      <c r="FM71" s="83">
        <f t="shared" si="115"/>
        <v>87.835195492786355</v>
      </c>
      <c r="FN71" s="83">
        <f t="shared" si="115"/>
        <v>42.410769516123111</v>
      </c>
      <c r="FO71" s="723">
        <f t="shared" si="115"/>
        <v>100</v>
      </c>
      <c r="FP71" s="722">
        <f t="shared" si="124"/>
        <v>62.936424819112709</v>
      </c>
      <c r="FQ71" s="721">
        <f t="shared" si="124"/>
        <v>100</v>
      </c>
      <c r="FR71" s="721">
        <f t="shared" si="124"/>
        <v>61.463191244777988</v>
      </c>
      <c r="FS71" s="83">
        <f t="shared" si="124"/>
        <v>66.844882152342336</v>
      </c>
      <c r="FT71" s="83">
        <f t="shared" si="124"/>
        <v>89.866199626709729</v>
      </c>
      <c r="FU71" s="83">
        <f t="shared" si="124"/>
        <v>87.911583442727064</v>
      </c>
      <c r="FV71" s="83">
        <f t="shared" si="124"/>
        <v>47.416735473347757</v>
      </c>
      <c r="FW71" s="721">
        <f>DJ71-DB71</f>
        <v>100</v>
      </c>
      <c r="FX71" s="722">
        <f>DS71-DK71</f>
        <v>89.628739042941433</v>
      </c>
      <c r="FY71" s="721">
        <f>DT71-DL71</f>
        <v>21.287738755391246</v>
      </c>
      <c r="FZ71" s="721">
        <f>DU71-DM71</f>
        <v>100</v>
      </c>
      <c r="GA71" s="83">
        <f t="shared" si="125"/>
        <v>66.3812444561635</v>
      </c>
      <c r="GB71" s="83">
        <f t="shared" si="125"/>
        <v>90.074188020970666</v>
      </c>
      <c r="GC71" s="83">
        <f t="shared" si="125"/>
        <v>82.344024836060925</v>
      </c>
      <c r="GD71" s="83">
        <f t="shared" si="125"/>
        <v>55.431493905158646</v>
      </c>
      <c r="GE71" s="1461"/>
      <c r="GF71" s="722">
        <f>EI71-EA71</f>
        <v>70.602023617055778</v>
      </c>
      <c r="GG71" s="721">
        <f>EJ71-EB71</f>
        <v>13.090542152096141</v>
      </c>
      <c r="GH71" s="1461"/>
      <c r="GI71" s="83">
        <f>EL71-ED71</f>
        <v>73.861679950568089</v>
      </c>
      <c r="GJ71" s="83">
        <f>EM71-EE71</f>
        <v>91.975888676913229</v>
      </c>
      <c r="GK71" s="83">
        <f>EN71-EF71</f>
        <v>77.296234127470598</v>
      </c>
      <c r="GL71" s="83">
        <f>EO71-EG71</f>
        <v>65.132995240522121</v>
      </c>
      <c r="GM71" s="1461"/>
      <c r="GN71" s="722">
        <f>EY71-EQ71</f>
        <v>85.846793781879995</v>
      </c>
      <c r="GO71" s="721">
        <f>EZ71-ER71</f>
        <v>53.594373436126318</v>
      </c>
      <c r="GP71" s="1461"/>
      <c r="GQ71" s="83">
        <f>FB71-ET71</f>
        <v>69.177301901272884</v>
      </c>
      <c r="GR71" s="83">
        <f>FC71-EU71</f>
        <v>92.112431438026604</v>
      </c>
      <c r="GS71" s="83">
        <f>FD71-EV71</f>
        <v>84.071161716682113</v>
      </c>
      <c r="GT71" s="83">
        <f>FE71-EW71</f>
        <v>43.430695340424919</v>
      </c>
      <c r="GU71" s="1462"/>
    </row>
    <row r="72" spans="1:203" x14ac:dyDescent="0.25">
      <c r="A72" s="1425" t="s">
        <v>146</v>
      </c>
      <c r="B72" s="137">
        <v>0</v>
      </c>
      <c r="C72" s="137">
        <v>0</v>
      </c>
      <c r="D72" s="137">
        <v>0</v>
      </c>
      <c r="E72" s="137">
        <v>0</v>
      </c>
      <c r="F72" s="137">
        <v>0</v>
      </c>
      <c r="G72" s="137">
        <v>0</v>
      </c>
      <c r="H72" s="137">
        <v>0</v>
      </c>
      <c r="I72" s="137">
        <v>0</v>
      </c>
      <c r="J72" s="136">
        <v>135.29</v>
      </c>
      <c r="K72" s="137">
        <v>0</v>
      </c>
      <c r="L72" s="137">
        <v>0</v>
      </c>
      <c r="M72" s="137">
        <v>403.17</v>
      </c>
      <c r="N72" s="20">
        <v>1942.82</v>
      </c>
      <c r="O72" s="137">
        <v>0</v>
      </c>
      <c r="P72" s="137">
        <v>148.66</v>
      </c>
      <c r="Q72" s="137">
        <v>0</v>
      </c>
      <c r="R72" s="136">
        <v>0</v>
      </c>
      <c r="S72" s="137">
        <v>0</v>
      </c>
      <c r="T72" s="137">
        <v>0</v>
      </c>
      <c r="U72" s="137">
        <v>283.64</v>
      </c>
      <c r="V72" s="137">
        <v>0</v>
      </c>
      <c r="W72" s="137">
        <v>0</v>
      </c>
      <c r="X72" s="137">
        <v>759.38</v>
      </c>
      <c r="Y72" s="137">
        <v>0</v>
      </c>
      <c r="Z72" s="136">
        <v>0</v>
      </c>
      <c r="AA72" s="137">
        <v>0</v>
      </c>
      <c r="AB72" s="137">
        <v>0</v>
      </c>
      <c r="AC72" s="137">
        <v>708.23</v>
      </c>
      <c r="AD72" s="137">
        <v>1947.19</v>
      </c>
      <c r="AE72" s="137">
        <v>0</v>
      </c>
      <c r="AF72" s="137">
        <v>503.6</v>
      </c>
      <c r="AG72" s="137">
        <v>0</v>
      </c>
      <c r="AH72" s="136">
        <v>0</v>
      </c>
      <c r="AI72" s="137">
        <v>0</v>
      </c>
      <c r="AJ72" s="137">
        <v>0</v>
      </c>
      <c r="AK72" s="137">
        <v>549.6</v>
      </c>
      <c r="AL72" s="137">
        <v>384.83</v>
      </c>
      <c r="AM72" s="137">
        <v>0</v>
      </c>
      <c r="AN72" s="137">
        <v>0</v>
      </c>
      <c r="AO72" s="137">
        <v>0</v>
      </c>
      <c r="AP72" s="136">
        <v>0</v>
      </c>
      <c r="AQ72" s="137">
        <v>0</v>
      </c>
      <c r="AR72" s="137">
        <v>0</v>
      </c>
      <c r="AS72" s="137">
        <v>280.04000000000002</v>
      </c>
      <c r="AT72" s="20">
        <v>1078.28</v>
      </c>
      <c r="AU72" s="137">
        <v>406.49</v>
      </c>
      <c r="AV72" s="137">
        <v>179.03</v>
      </c>
      <c r="AW72" s="137">
        <v>0</v>
      </c>
      <c r="AX72" s="136">
        <v>0</v>
      </c>
      <c r="AY72" s="137">
        <v>0</v>
      </c>
      <c r="AZ72" s="137">
        <v>0</v>
      </c>
      <c r="BA72" s="137">
        <v>0</v>
      </c>
      <c r="BB72" s="137">
        <v>0</v>
      </c>
      <c r="BC72" s="137">
        <v>0</v>
      </c>
      <c r="BD72" s="137">
        <v>0</v>
      </c>
      <c r="BE72" s="137">
        <v>0</v>
      </c>
      <c r="BF72" s="136">
        <v>0</v>
      </c>
      <c r="BG72" s="137">
        <v>0</v>
      </c>
      <c r="BH72" s="137">
        <v>0</v>
      </c>
      <c r="BI72" s="137">
        <v>0</v>
      </c>
      <c r="BJ72" s="137">
        <v>2191.12</v>
      </c>
      <c r="BK72" s="137">
        <v>0</v>
      </c>
      <c r="BL72" s="137">
        <v>638.45000000000005</v>
      </c>
      <c r="BM72" s="137">
        <v>0</v>
      </c>
      <c r="BN72" s="136">
        <v>0</v>
      </c>
      <c r="BO72" s="137">
        <v>89.22</v>
      </c>
      <c r="BP72" s="137">
        <v>0</v>
      </c>
      <c r="BQ72" s="137">
        <v>0</v>
      </c>
      <c r="BR72" s="137">
        <v>0</v>
      </c>
      <c r="BS72" s="137">
        <v>0</v>
      </c>
      <c r="BT72" s="137">
        <v>417</v>
      </c>
      <c r="BU72" s="137">
        <v>0</v>
      </c>
      <c r="BV72" s="136">
        <v>0</v>
      </c>
      <c r="BW72" s="137">
        <v>0</v>
      </c>
      <c r="BX72" s="137">
        <v>0</v>
      </c>
      <c r="BY72" s="137">
        <v>0</v>
      </c>
      <c r="BZ72" s="137">
        <v>178.01</v>
      </c>
      <c r="CA72" s="137">
        <v>0</v>
      </c>
      <c r="CB72" s="137">
        <v>186.42</v>
      </c>
      <c r="CC72" s="1043">
        <v>0</v>
      </c>
      <c r="CE72" s="722">
        <f>B72/(B72+J72)*100</f>
        <v>0</v>
      </c>
      <c r="CF72" s="66"/>
      <c r="CG72" s="66"/>
      <c r="CH72" s="721">
        <f t="shared" ref="CH72:CI76" si="126">E72/(E72+M72)*100</f>
        <v>0</v>
      </c>
      <c r="CI72" s="721">
        <f t="shared" si="126"/>
        <v>0</v>
      </c>
      <c r="CJ72" s="66"/>
      <c r="CK72" s="721">
        <f>H72/(H72+P72)*100</f>
        <v>0</v>
      </c>
      <c r="CL72" s="66"/>
      <c r="CM72" s="722">
        <f>J72/(B72+J72)*100</f>
        <v>100</v>
      </c>
      <c r="CN72" s="66"/>
      <c r="CO72" s="66"/>
      <c r="CP72" s="721">
        <f t="shared" ref="CP72:CQ76" si="127">M72/(E72+M72)*100</f>
        <v>100</v>
      </c>
      <c r="CQ72" s="83">
        <f t="shared" si="127"/>
        <v>100</v>
      </c>
      <c r="CR72" s="66"/>
      <c r="CS72" s="721">
        <f>P72/(H72+P72)*100</f>
        <v>100</v>
      </c>
      <c r="CT72" s="66"/>
      <c r="CU72" s="1460"/>
      <c r="CV72" s="1461"/>
      <c r="CW72" s="1461"/>
      <c r="CX72" s="721">
        <f t="shared" ref="CX72:CY76" si="128">U72/(U72+AC72)*100</f>
        <v>28.596489459304141</v>
      </c>
      <c r="CY72" s="721">
        <f t="shared" si="128"/>
        <v>0</v>
      </c>
      <c r="CZ72" s="1461"/>
      <c r="DA72" s="721">
        <f>X72/(X72+AF72)*100</f>
        <v>60.126051085527877</v>
      </c>
      <c r="DB72" s="1461"/>
      <c r="DC72" s="1460"/>
      <c r="DD72" s="1461"/>
      <c r="DE72" s="1461"/>
      <c r="DF72" s="721">
        <f t="shared" ref="DF72:DG76" si="129">AC72/(U72+AC72)*100</f>
        <v>71.403510540695862</v>
      </c>
      <c r="DG72" s="721">
        <f t="shared" si="129"/>
        <v>100</v>
      </c>
      <c r="DH72" s="1461"/>
      <c r="DI72" s="721">
        <f>AF72/(X72+AF72)*100</f>
        <v>39.873948914472123</v>
      </c>
      <c r="DJ72" s="1461"/>
      <c r="DK72" s="1460"/>
      <c r="DL72" s="1461"/>
      <c r="DM72" s="1461"/>
      <c r="DN72" s="721">
        <f t="shared" si="122"/>
        <v>66.245600501422302</v>
      </c>
      <c r="DO72" s="721">
        <f t="shared" si="122"/>
        <v>26.302191906281823</v>
      </c>
      <c r="DP72" s="721">
        <f t="shared" si="122"/>
        <v>0</v>
      </c>
      <c r="DQ72" s="721">
        <f t="shared" si="122"/>
        <v>0</v>
      </c>
      <c r="DR72" s="1461"/>
      <c r="DS72" s="1460"/>
      <c r="DT72" s="1461"/>
      <c r="DU72" s="1461"/>
      <c r="DV72" s="721">
        <f t="shared" si="123"/>
        <v>33.754399498577698</v>
      </c>
      <c r="DW72" s="83">
        <f t="shared" si="123"/>
        <v>73.69780809371818</v>
      </c>
      <c r="DX72" s="721">
        <f t="shared" si="123"/>
        <v>100</v>
      </c>
      <c r="DY72" s="721">
        <f t="shared" si="123"/>
        <v>100</v>
      </c>
      <c r="DZ72" s="1461"/>
      <c r="EA72" s="1460"/>
      <c r="EB72" s="1461"/>
      <c r="EC72" s="1461"/>
      <c r="ED72" s="1461"/>
      <c r="EE72" s="721">
        <f>BB72/(BB72+BJ72)*100</f>
        <v>0</v>
      </c>
      <c r="EF72" s="1461"/>
      <c r="EG72" s="721">
        <f>BD72/(BD72+BL72)*100</f>
        <v>0</v>
      </c>
      <c r="EH72" s="1461"/>
      <c r="EI72" s="1460"/>
      <c r="EJ72" s="1461"/>
      <c r="EK72" s="1461"/>
      <c r="EL72" s="1461"/>
      <c r="EM72" s="721">
        <f>BJ72/(BB72+BJ72)*100</f>
        <v>100</v>
      </c>
      <c r="EN72" s="1461"/>
      <c r="EO72" s="721">
        <f>BL72/(BD72+BL72)*100</f>
        <v>100</v>
      </c>
      <c r="EP72" s="1461"/>
      <c r="EQ72" s="1460"/>
      <c r="ER72" s="721">
        <f>BO72/(BO72+BW72)*100</f>
        <v>100</v>
      </c>
      <c r="ES72" s="1461"/>
      <c r="ET72" s="1461"/>
      <c r="EU72" s="721">
        <f>BR72/(BR72+BZ72)*100</f>
        <v>0</v>
      </c>
      <c r="EV72" s="1461"/>
      <c r="EW72" s="721">
        <f>BT72/(BT72+CB72)*100</f>
        <v>69.106095257034909</v>
      </c>
      <c r="EX72" s="1461"/>
      <c r="EY72" s="1460"/>
      <c r="EZ72" s="721">
        <f>BW72/(BO72+BW72)*100</f>
        <v>0</v>
      </c>
      <c r="FA72" s="1461"/>
      <c r="FB72" s="1461"/>
      <c r="FC72" s="721">
        <f>BZ72/(BR72+BZ72)*100</f>
        <v>100</v>
      </c>
      <c r="FD72" s="1461"/>
      <c r="FE72" s="721">
        <f>CB72/(BT72+CB72)*100</f>
        <v>30.893904742965102</v>
      </c>
      <c r="FF72" s="1462"/>
      <c r="FH72" s="722">
        <f>CM72-CE72</f>
        <v>100</v>
      </c>
      <c r="FI72" s="66"/>
      <c r="FJ72" s="66"/>
      <c r="FK72" s="721">
        <f t="shared" ref="FK72:FL76" si="130">CP72-CH72</f>
        <v>100</v>
      </c>
      <c r="FL72" s="721">
        <f t="shared" si="130"/>
        <v>100</v>
      </c>
      <c r="FM72" s="66"/>
      <c r="FN72" s="721">
        <f>CS72-CK72</f>
        <v>100</v>
      </c>
      <c r="FO72" s="66"/>
      <c r="FP72" s="1460"/>
      <c r="FQ72" s="1461"/>
      <c r="FR72" s="1461"/>
      <c r="FS72" s="721">
        <f t="shared" ref="FS72:FT76" si="131">DF72-CX72</f>
        <v>42.807021081391724</v>
      </c>
      <c r="FT72" s="721">
        <f t="shared" si="131"/>
        <v>100</v>
      </c>
      <c r="FU72" s="1461"/>
      <c r="FV72" s="721">
        <f>DI72-DA72</f>
        <v>-20.252102171055753</v>
      </c>
      <c r="FW72" s="1461"/>
      <c r="FX72" s="1460"/>
      <c r="FY72" s="1461"/>
      <c r="FZ72" s="1461"/>
      <c r="GA72" s="721">
        <f t="shared" si="125"/>
        <v>-32.491201002844605</v>
      </c>
      <c r="GB72" s="721">
        <f t="shared" si="125"/>
        <v>47.39561618743636</v>
      </c>
      <c r="GC72" s="721">
        <f t="shared" si="125"/>
        <v>100</v>
      </c>
      <c r="GD72" s="721">
        <f t="shared" si="125"/>
        <v>100</v>
      </c>
      <c r="GE72" s="1461"/>
      <c r="GF72" s="1460"/>
      <c r="GG72" s="1461"/>
      <c r="GH72" s="1461"/>
      <c r="GI72" s="1461"/>
      <c r="GJ72" s="721">
        <f>EM72-EE72</f>
        <v>100</v>
      </c>
      <c r="GK72" s="1461"/>
      <c r="GL72" s="721">
        <f>EO72-EG72</f>
        <v>100</v>
      </c>
      <c r="GM72" s="1461"/>
      <c r="GN72" s="1460"/>
      <c r="GO72" s="721">
        <f>EZ72-ER72</f>
        <v>-100</v>
      </c>
      <c r="GP72" s="1461"/>
      <c r="GQ72" s="1461"/>
      <c r="GR72" s="721">
        <f>FC72-EU72</f>
        <v>100</v>
      </c>
      <c r="GS72" s="1461"/>
      <c r="GT72" s="721">
        <f>FE72-EW72</f>
        <v>-38.212190514069803</v>
      </c>
      <c r="GU72" s="1462"/>
    </row>
    <row r="73" spans="1:203" x14ac:dyDescent="0.25">
      <c r="A73" s="1425" t="s">
        <v>147</v>
      </c>
      <c r="B73" s="137">
        <v>0</v>
      </c>
      <c r="C73" s="137">
        <v>0</v>
      </c>
      <c r="D73" s="137">
        <v>0</v>
      </c>
      <c r="E73" s="20">
        <v>809.37</v>
      </c>
      <c r="F73" s="20">
        <v>1913.81</v>
      </c>
      <c r="G73" s="137">
        <v>470.54</v>
      </c>
      <c r="H73" s="137">
        <v>0</v>
      </c>
      <c r="I73" s="137">
        <v>0</v>
      </c>
      <c r="J73" s="136">
        <v>341.94</v>
      </c>
      <c r="K73" s="137">
        <v>0</v>
      </c>
      <c r="L73" s="137">
        <v>0</v>
      </c>
      <c r="M73" s="20">
        <v>1123.33</v>
      </c>
      <c r="N73" s="20">
        <v>2861.3</v>
      </c>
      <c r="O73" s="137">
        <v>939.69</v>
      </c>
      <c r="P73" s="137">
        <v>0</v>
      </c>
      <c r="Q73" s="137">
        <v>0</v>
      </c>
      <c r="R73" s="136">
        <v>0</v>
      </c>
      <c r="S73" s="137">
        <v>0</v>
      </c>
      <c r="T73" s="137">
        <v>0</v>
      </c>
      <c r="U73" s="20">
        <v>2130.91</v>
      </c>
      <c r="V73" s="20">
        <v>2310.88</v>
      </c>
      <c r="W73" s="137">
        <v>0</v>
      </c>
      <c r="X73" s="137">
        <v>1325.34</v>
      </c>
      <c r="Y73" s="137">
        <v>0</v>
      </c>
      <c r="Z73" s="136">
        <v>0</v>
      </c>
      <c r="AA73" s="137">
        <v>0</v>
      </c>
      <c r="AB73" s="137">
        <v>0</v>
      </c>
      <c r="AC73" s="20">
        <v>3031.89</v>
      </c>
      <c r="AD73" s="20">
        <v>1611.18</v>
      </c>
      <c r="AE73" s="137">
        <v>0</v>
      </c>
      <c r="AF73" s="137">
        <v>227.53</v>
      </c>
      <c r="AG73" s="137">
        <v>0</v>
      </c>
      <c r="AH73" s="136">
        <v>0</v>
      </c>
      <c r="AI73" s="137">
        <v>0</v>
      </c>
      <c r="AJ73" s="137">
        <v>0</v>
      </c>
      <c r="AK73" s="20">
        <v>1683.59</v>
      </c>
      <c r="AL73" s="20">
        <v>5540.09</v>
      </c>
      <c r="AM73" s="137">
        <v>0</v>
      </c>
      <c r="AN73" s="137">
        <v>268</v>
      </c>
      <c r="AO73" s="137">
        <v>0</v>
      </c>
      <c r="AP73" s="136">
        <v>460.96</v>
      </c>
      <c r="AQ73" s="137">
        <v>0</v>
      </c>
      <c r="AR73" s="137">
        <v>1786.99</v>
      </c>
      <c r="AS73" s="20">
        <v>1119.01</v>
      </c>
      <c r="AT73" s="20">
        <v>2033.68</v>
      </c>
      <c r="AU73" s="137">
        <v>0</v>
      </c>
      <c r="AV73" s="137">
        <v>319.19</v>
      </c>
      <c r="AW73" s="137">
        <v>0</v>
      </c>
      <c r="AX73" s="136">
        <v>0</v>
      </c>
      <c r="AY73" s="137">
        <v>0</v>
      </c>
      <c r="AZ73" s="137">
        <v>0</v>
      </c>
      <c r="BA73" s="137">
        <v>1767.7</v>
      </c>
      <c r="BB73" s="20">
        <v>3474.7</v>
      </c>
      <c r="BC73" s="137">
        <v>0</v>
      </c>
      <c r="BD73" s="137">
        <v>315.74</v>
      </c>
      <c r="BE73" s="137">
        <v>0</v>
      </c>
      <c r="BF73" s="136">
        <v>0</v>
      </c>
      <c r="BG73" s="137">
        <v>0</v>
      </c>
      <c r="BH73" s="137">
        <v>0</v>
      </c>
      <c r="BI73" s="137">
        <v>296.08999999999997</v>
      </c>
      <c r="BJ73" s="137">
        <v>1094.56</v>
      </c>
      <c r="BK73" s="137">
        <v>1421.72</v>
      </c>
      <c r="BL73" s="137">
        <v>432.75</v>
      </c>
      <c r="BM73" s="137">
        <v>0</v>
      </c>
      <c r="BN73" s="136">
        <v>0</v>
      </c>
      <c r="BO73" s="137">
        <v>0</v>
      </c>
      <c r="BP73" s="137">
        <v>0</v>
      </c>
      <c r="BQ73" s="20">
        <v>802.6</v>
      </c>
      <c r="BR73" s="20">
        <v>2601.9499999999998</v>
      </c>
      <c r="BS73" s="137">
        <v>203.09</v>
      </c>
      <c r="BT73" s="137">
        <v>0</v>
      </c>
      <c r="BU73" s="137">
        <v>0</v>
      </c>
      <c r="BV73" s="136">
        <v>329.36</v>
      </c>
      <c r="BW73" s="137">
        <v>0</v>
      </c>
      <c r="BX73" s="137">
        <v>0</v>
      </c>
      <c r="BY73" s="137">
        <v>386.27</v>
      </c>
      <c r="BZ73" s="20">
        <v>2582.35</v>
      </c>
      <c r="CA73" s="137">
        <v>122.3</v>
      </c>
      <c r="CB73" s="137">
        <v>0</v>
      </c>
      <c r="CC73" s="1043">
        <v>0</v>
      </c>
      <c r="CE73" s="722">
        <f>B73/(B73+J73)*100</f>
        <v>0</v>
      </c>
      <c r="CF73" s="66"/>
      <c r="CG73" s="66"/>
      <c r="CH73" s="83">
        <f t="shared" si="126"/>
        <v>41.877684068919137</v>
      </c>
      <c r="CI73" s="83">
        <f t="shared" si="126"/>
        <v>40.078867293109468</v>
      </c>
      <c r="CJ73" s="721">
        <f>G73/(G73+O73)*100</f>
        <v>33.366188494075438</v>
      </c>
      <c r="CK73" s="66"/>
      <c r="CL73" s="66"/>
      <c r="CM73" s="722">
        <f>J73/(B73+J73)*100</f>
        <v>100</v>
      </c>
      <c r="CN73" s="66"/>
      <c r="CO73" s="66"/>
      <c r="CP73" s="83">
        <f t="shared" si="127"/>
        <v>58.12231593108087</v>
      </c>
      <c r="CQ73" s="83">
        <f t="shared" si="127"/>
        <v>59.921132706890525</v>
      </c>
      <c r="CR73" s="721">
        <f>O73/(G73+O73)*100</f>
        <v>66.633811505924569</v>
      </c>
      <c r="CS73" s="66"/>
      <c r="CT73" s="1459"/>
      <c r="CU73" s="1460"/>
      <c r="CV73" s="1461"/>
      <c r="CW73" s="1461"/>
      <c r="CX73" s="83">
        <f t="shared" si="128"/>
        <v>41.274308514759433</v>
      </c>
      <c r="CY73" s="83">
        <f t="shared" si="128"/>
        <v>58.920057316818195</v>
      </c>
      <c r="CZ73" s="1461"/>
      <c r="DA73" s="721">
        <f>X73/(X73+AF73)*100</f>
        <v>85.347775409403241</v>
      </c>
      <c r="DB73" s="1461"/>
      <c r="DC73" s="1460"/>
      <c r="DD73" s="1461"/>
      <c r="DE73" s="1461"/>
      <c r="DF73" s="83">
        <f t="shared" si="129"/>
        <v>58.725691485240574</v>
      </c>
      <c r="DG73" s="83">
        <f t="shared" si="129"/>
        <v>41.079942683181798</v>
      </c>
      <c r="DH73" s="1461"/>
      <c r="DI73" s="721">
        <f>AF73/(X73+AF73)*100</f>
        <v>14.652224590596767</v>
      </c>
      <c r="DJ73" s="1461"/>
      <c r="DK73" s="722">
        <f>AH73/(AH73+AP73)*100</f>
        <v>0</v>
      </c>
      <c r="DL73" s="1461"/>
      <c r="DM73" s="721">
        <f t="shared" ref="DM73:DO76" si="132">AJ73/(AJ73+AR73)*100</f>
        <v>0</v>
      </c>
      <c r="DN73" s="83">
        <f t="shared" si="132"/>
        <v>60.072432741026191</v>
      </c>
      <c r="DO73" s="83">
        <f t="shared" si="132"/>
        <v>73.148379208769214</v>
      </c>
      <c r="DP73" s="1461"/>
      <c r="DQ73" s="721">
        <f>AN73/(AN73+AV73)*100</f>
        <v>45.641104242238455</v>
      </c>
      <c r="DR73" s="1461"/>
      <c r="DS73" s="722">
        <f>AP73/(AH73+AP73)*100</f>
        <v>100</v>
      </c>
      <c r="DT73" s="1461"/>
      <c r="DU73" s="721">
        <f t="shared" ref="DU73:DW76" si="133">AR73/(AJ73+AR73)*100</f>
        <v>100</v>
      </c>
      <c r="DV73" s="83">
        <f t="shared" si="133"/>
        <v>39.927567258973809</v>
      </c>
      <c r="DW73" s="83">
        <f t="shared" si="133"/>
        <v>26.851620791230786</v>
      </c>
      <c r="DX73" s="1461"/>
      <c r="DY73" s="721">
        <f>AV73/(AN73+AV73)*100</f>
        <v>54.358895757761537</v>
      </c>
      <c r="DZ73" s="1461"/>
      <c r="EA73" s="1460"/>
      <c r="EB73" s="1461"/>
      <c r="EC73" s="1461"/>
      <c r="ED73" s="721">
        <f t="shared" ref="ED73:ED78" si="134">BA73/(BA73+BI73)*100</f>
        <v>85.653094549348523</v>
      </c>
      <c r="EE73" s="83">
        <f>BB73/(BB73+BJ73)*100</f>
        <v>76.045136411585233</v>
      </c>
      <c r="EF73" s="721">
        <f>BC73/(BC73+BK73)*100</f>
        <v>0</v>
      </c>
      <c r="EG73" s="721">
        <f>BD73/(BD73+BL73)*100</f>
        <v>42.183596307231895</v>
      </c>
      <c r="EH73" s="1461"/>
      <c r="EI73" s="1460"/>
      <c r="EJ73" s="1461"/>
      <c r="EK73" s="1461"/>
      <c r="EL73" s="721">
        <f t="shared" ref="EL73:EL78" si="135">BI73/(BA73+BI73)*100</f>
        <v>14.346905450651469</v>
      </c>
      <c r="EM73" s="721">
        <f>BJ73/(BB73+BJ73)*100</f>
        <v>23.954863588414753</v>
      </c>
      <c r="EN73" s="721">
        <f>BK73/(BC73+BK73)*100</f>
        <v>100</v>
      </c>
      <c r="EO73" s="721">
        <f>BL73/(BD73+BL73)*100</f>
        <v>57.816403692768105</v>
      </c>
      <c r="EP73" s="1461"/>
      <c r="EQ73" s="722">
        <f>BN73/(BN73+BV73)*100</f>
        <v>0</v>
      </c>
      <c r="ER73" s="1461"/>
      <c r="ES73" s="1461"/>
      <c r="ET73" s="83">
        <f>BQ73/(BQ73+BY73)*100</f>
        <v>67.509483795536951</v>
      </c>
      <c r="EU73" s="83">
        <f>BR73/(BR73+BZ73)*100</f>
        <v>50.189032270509038</v>
      </c>
      <c r="EV73" s="721">
        <f>BS73/(BS73+CA73)*100</f>
        <v>62.414333568948031</v>
      </c>
      <c r="EW73" s="1461"/>
      <c r="EX73" s="1461"/>
      <c r="EY73" s="722">
        <f>BV73/(BN73+BV73)*100</f>
        <v>100</v>
      </c>
      <c r="EZ73" s="1461"/>
      <c r="FA73" s="1461"/>
      <c r="FB73" s="721">
        <f>BY73/(BQ73+BY73)*100</f>
        <v>32.490516204463063</v>
      </c>
      <c r="FC73" s="83">
        <f>BZ73/(BR73+BZ73)*100</f>
        <v>49.810967729490969</v>
      </c>
      <c r="FD73" s="721">
        <f>CA73/(BS73+CA73)*100</f>
        <v>37.585666431051969</v>
      </c>
      <c r="FE73" s="1461"/>
      <c r="FF73" s="1462"/>
      <c r="FH73" s="722">
        <f>CM73-CE73</f>
        <v>100</v>
      </c>
      <c r="FI73" s="66"/>
      <c r="FJ73" s="66"/>
      <c r="FK73" s="83">
        <f t="shared" si="130"/>
        <v>16.244631862161732</v>
      </c>
      <c r="FL73" s="83">
        <f t="shared" si="130"/>
        <v>19.842265413781057</v>
      </c>
      <c r="FM73" s="721">
        <f>CR73-CJ73</f>
        <v>33.267623011849132</v>
      </c>
      <c r="FN73" s="66"/>
      <c r="FO73" s="66"/>
      <c r="FP73" s="1460"/>
      <c r="FQ73" s="1461"/>
      <c r="FR73" s="1461"/>
      <c r="FS73" s="83">
        <f t="shared" si="131"/>
        <v>17.451382970481141</v>
      </c>
      <c r="FT73" s="83">
        <f t="shared" si="131"/>
        <v>-17.840114633636396</v>
      </c>
      <c r="FU73" s="1461"/>
      <c r="FV73" s="721">
        <f>DI73-DA73</f>
        <v>-70.695550818806481</v>
      </c>
      <c r="FW73" s="1461"/>
      <c r="FX73" s="722">
        <f>DS73-DK73</f>
        <v>100</v>
      </c>
      <c r="FY73" s="1461"/>
      <c r="FZ73" s="721">
        <f t="shared" ref="FZ73:GB76" si="136">DU73-DM73</f>
        <v>100</v>
      </c>
      <c r="GA73" s="83">
        <f t="shared" si="136"/>
        <v>-20.144865482052381</v>
      </c>
      <c r="GB73" s="83">
        <f t="shared" si="136"/>
        <v>-46.296758417538427</v>
      </c>
      <c r="GC73" s="1461"/>
      <c r="GD73" s="721">
        <f>DY73-DQ73</f>
        <v>8.7177915155230821</v>
      </c>
      <c r="GE73" s="1461"/>
      <c r="GF73" s="1460"/>
      <c r="GG73" s="1461"/>
      <c r="GH73" s="1461"/>
      <c r="GI73" s="721">
        <f t="shared" ref="GI73:GI78" si="137">EL73-ED73</f>
        <v>-71.306189098697047</v>
      </c>
      <c r="GJ73" s="83">
        <f>EM73-EE73</f>
        <v>-52.09027282317048</v>
      </c>
      <c r="GK73" s="721">
        <f>EN73-EF73</f>
        <v>100</v>
      </c>
      <c r="GL73" s="721">
        <f>EO73-EG73</f>
        <v>15.632807385536211</v>
      </c>
      <c r="GM73" s="1461"/>
      <c r="GN73" s="722">
        <f>EY73-EQ73</f>
        <v>100</v>
      </c>
      <c r="GO73" s="1461"/>
      <c r="GP73" s="1461"/>
      <c r="GQ73" s="83">
        <f>FB73-ET73</f>
        <v>-35.018967591073888</v>
      </c>
      <c r="GR73" s="83">
        <f>FC73-EU73</f>
        <v>-0.37806454101806963</v>
      </c>
      <c r="GS73" s="721">
        <f>FD73-EV73</f>
        <v>-24.828667137896062</v>
      </c>
      <c r="GT73" s="1461"/>
      <c r="GU73" s="1462"/>
    </row>
    <row r="74" spans="1:203" x14ac:dyDescent="0.25">
      <c r="A74" s="1351" t="s">
        <v>1408</v>
      </c>
      <c r="B74" s="20">
        <v>2804.12</v>
      </c>
      <c r="C74" s="20">
        <v>3080.04</v>
      </c>
      <c r="D74" s="20">
        <v>12598.34</v>
      </c>
      <c r="E74" s="20">
        <v>68228.850000000006</v>
      </c>
      <c r="F74" s="20">
        <v>72241.11</v>
      </c>
      <c r="G74" s="20">
        <v>36352.980000000003</v>
      </c>
      <c r="H74" s="20">
        <v>45708.42</v>
      </c>
      <c r="I74" s="20">
        <v>2638.1</v>
      </c>
      <c r="J74" s="23">
        <v>18312.37</v>
      </c>
      <c r="K74" s="20">
        <v>9880.11</v>
      </c>
      <c r="L74" s="20">
        <v>42052.58</v>
      </c>
      <c r="M74" s="20">
        <v>350406.37</v>
      </c>
      <c r="N74" s="20">
        <v>705625.61</v>
      </c>
      <c r="O74" s="20">
        <v>164339.07</v>
      </c>
      <c r="P74" s="20">
        <v>82117.8</v>
      </c>
      <c r="Q74" s="20">
        <v>5059.8599999999997</v>
      </c>
      <c r="R74" s="23">
        <v>674.19</v>
      </c>
      <c r="S74" s="20">
        <v>3314.53</v>
      </c>
      <c r="T74" s="20">
        <v>12170.98</v>
      </c>
      <c r="U74" s="20">
        <v>62483.41</v>
      </c>
      <c r="V74" s="20">
        <v>58287.97</v>
      </c>
      <c r="W74" s="20">
        <v>31452.57</v>
      </c>
      <c r="X74" s="20">
        <v>37205.879999999997</v>
      </c>
      <c r="Y74" s="20">
        <v>2030.58</v>
      </c>
      <c r="Z74" s="23">
        <v>18785.490000000002</v>
      </c>
      <c r="AA74" s="20">
        <v>6956.8</v>
      </c>
      <c r="AB74" s="20">
        <v>39476.54</v>
      </c>
      <c r="AC74" s="20">
        <v>318405.74</v>
      </c>
      <c r="AD74" s="20">
        <v>638171.46</v>
      </c>
      <c r="AE74" s="20">
        <v>129756.34</v>
      </c>
      <c r="AF74" s="20">
        <v>73185.539999999994</v>
      </c>
      <c r="AG74" s="20">
        <v>5361.46</v>
      </c>
      <c r="AH74" s="136">
        <v>2574.09</v>
      </c>
      <c r="AI74" s="137">
        <v>3861.19</v>
      </c>
      <c r="AJ74" s="20">
        <v>10532.14</v>
      </c>
      <c r="AK74" s="20">
        <v>57017.13</v>
      </c>
      <c r="AL74" s="20">
        <v>78548.45</v>
      </c>
      <c r="AM74" s="20">
        <v>26962.28</v>
      </c>
      <c r="AN74" s="20">
        <v>46514.02</v>
      </c>
      <c r="AO74" s="20">
        <v>3287.36</v>
      </c>
      <c r="AP74" s="23">
        <v>21431.77</v>
      </c>
      <c r="AQ74" s="20">
        <v>6562.68</v>
      </c>
      <c r="AR74" s="20">
        <v>43013.24</v>
      </c>
      <c r="AS74" s="20">
        <v>339353.76</v>
      </c>
      <c r="AT74" s="20">
        <v>735541.92</v>
      </c>
      <c r="AU74" s="20">
        <v>120578.05</v>
      </c>
      <c r="AV74" s="20">
        <v>77764.86</v>
      </c>
      <c r="AW74" s="20">
        <v>3542.71</v>
      </c>
      <c r="AX74" s="23">
        <v>3742.27</v>
      </c>
      <c r="AY74" s="20">
        <v>3482.42</v>
      </c>
      <c r="AZ74" s="20">
        <v>9302.6200000000008</v>
      </c>
      <c r="BA74" s="20">
        <v>64824.81</v>
      </c>
      <c r="BB74" s="20">
        <v>88200.2</v>
      </c>
      <c r="BC74" s="20">
        <v>26910.51</v>
      </c>
      <c r="BD74" s="20">
        <v>46312.23</v>
      </c>
      <c r="BE74" s="20">
        <v>2153.91</v>
      </c>
      <c r="BF74" s="23">
        <v>21196.83</v>
      </c>
      <c r="BG74" s="20">
        <v>6984.05</v>
      </c>
      <c r="BH74" s="20">
        <v>39945.440000000002</v>
      </c>
      <c r="BI74" s="20">
        <v>342885.29</v>
      </c>
      <c r="BJ74" s="20">
        <v>717777.52</v>
      </c>
      <c r="BK74" s="20">
        <v>126981</v>
      </c>
      <c r="BL74" s="20">
        <v>107225.11</v>
      </c>
      <c r="BM74" s="20">
        <v>4474.84</v>
      </c>
      <c r="BN74" s="23">
        <v>3273.48</v>
      </c>
      <c r="BO74" s="20">
        <v>3760.96</v>
      </c>
      <c r="BP74" s="20">
        <v>10636.59</v>
      </c>
      <c r="BQ74" s="20">
        <v>64956.82</v>
      </c>
      <c r="BR74" s="20">
        <v>73716.56</v>
      </c>
      <c r="BS74" s="20">
        <v>38765.870000000003</v>
      </c>
      <c r="BT74" s="20">
        <v>57387.98</v>
      </c>
      <c r="BU74" s="20">
        <v>2265.37</v>
      </c>
      <c r="BV74" s="23">
        <v>23074.32</v>
      </c>
      <c r="BW74" s="20">
        <v>6702.43</v>
      </c>
      <c r="BX74" s="20">
        <v>36366.83</v>
      </c>
      <c r="BY74" s="20">
        <v>362201.94</v>
      </c>
      <c r="BZ74" s="20">
        <v>773357.24</v>
      </c>
      <c r="CA74" s="20">
        <v>130067.38</v>
      </c>
      <c r="CB74" s="20">
        <v>99841.99</v>
      </c>
      <c r="CC74" s="21">
        <v>3929.01</v>
      </c>
      <c r="CE74" s="91">
        <f>B74/(B74+J74)*100</f>
        <v>13.27929026083407</v>
      </c>
      <c r="CF74" s="83">
        <f t="shared" ref="CF74:CG76" si="138">C74/(C74+K74)*100</f>
        <v>23.765465677480581</v>
      </c>
      <c r="CG74" s="83">
        <f t="shared" si="138"/>
        <v>23.052384113570277</v>
      </c>
      <c r="CH74" s="83">
        <f t="shared" si="126"/>
        <v>16.29792400171204</v>
      </c>
      <c r="CI74" s="83">
        <f t="shared" si="126"/>
        <v>9.2870806968062602</v>
      </c>
      <c r="CJ74" s="83">
        <f>G74/(G74+O74)*100</f>
        <v>18.113811683123473</v>
      </c>
      <c r="CK74" s="83">
        <f t="shared" ref="CK74:CL76" si="139">H74/(H74+P74)*100</f>
        <v>35.758250537331072</v>
      </c>
      <c r="CL74" s="84">
        <f t="shared" si="139"/>
        <v>34.270118317060628</v>
      </c>
      <c r="CM74" s="91">
        <f>J74/(B74+J74)*100</f>
        <v>86.72070973916594</v>
      </c>
      <c r="CN74" s="83">
        <f t="shared" ref="CN74:CO76" si="140">K74/(C74+K74)*100</f>
        <v>76.234534322519409</v>
      </c>
      <c r="CO74" s="83">
        <f t="shared" si="140"/>
        <v>76.94761588642973</v>
      </c>
      <c r="CP74" s="83">
        <f t="shared" si="127"/>
        <v>83.702075998287967</v>
      </c>
      <c r="CQ74" s="83">
        <f t="shared" si="127"/>
        <v>90.712919303193743</v>
      </c>
      <c r="CR74" s="83">
        <f>O74/(G74+O74)*100</f>
        <v>81.886188316876527</v>
      </c>
      <c r="CS74" s="83">
        <f t="shared" ref="CS74:CT76" si="141">P74/(H74+P74)*100</f>
        <v>64.241749462668935</v>
      </c>
      <c r="CT74" s="83">
        <f t="shared" si="141"/>
        <v>65.729881682939379</v>
      </c>
      <c r="CU74" s="91">
        <f t="shared" ref="CU74:CW76" si="142">R74/(R74+Z74)*100</f>
        <v>3.4645482351200019</v>
      </c>
      <c r="CV74" s="83">
        <f t="shared" si="142"/>
        <v>32.269725537004462</v>
      </c>
      <c r="CW74" s="83">
        <f t="shared" si="142"/>
        <v>23.565468390350588</v>
      </c>
      <c r="CX74" s="83">
        <f t="shared" si="128"/>
        <v>16.404617983998758</v>
      </c>
      <c r="CY74" s="83">
        <f t="shared" si="128"/>
        <v>8.3691838302770929</v>
      </c>
      <c r="CZ74" s="83">
        <f>W74/(W74+AE74)*100</f>
        <v>19.510441451406127</v>
      </c>
      <c r="DA74" s="83">
        <f>X74/(X74+AF74)*100</f>
        <v>33.7035976165539</v>
      </c>
      <c r="DB74" s="83">
        <f>Y74/(Y74+AG74)*100</f>
        <v>27.469818886261439</v>
      </c>
      <c r="DC74" s="91">
        <f t="shared" ref="DC74:DE76" si="143">Z74/(R74+Z74)*100</f>
        <v>96.535451764880008</v>
      </c>
      <c r="DD74" s="83">
        <f t="shared" si="143"/>
        <v>67.730274462995538</v>
      </c>
      <c r="DE74" s="83">
        <f t="shared" si="143"/>
        <v>76.434531609649397</v>
      </c>
      <c r="DF74" s="83">
        <f t="shared" si="129"/>
        <v>83.595382016001238</v>
      </c>
      <c r="DG74" s="83">
        <f t="shared" si="129"/>
        <v>91.630816169722905</v>
      </c>
      <c r="DH74" s="83">
        <f>AE74/(W74+AE74)*100</f>
        <v>80.489558548593862</v>
      </c>
      <c r="DI74" s="83">
        <f>AF74/(X74+AF74)*100</f>
        <v>66.296402383446107</v>
      </c>
      <c r="DJ74" s="83">
        <f>AG74/(Y74+AG74)*100</f>
        <v>72.530181113738564</v>
      </c>
      <c r="DK74" s="722">
        <f>AH74/(AH74+AP74)*100</f>
        <v>10.722756860199969</v>
      </c>
      <c r="DL74" s="721">
        <f>AI74/(AI74+AQ74)*100</f>
        <v>37.041808848345191</v>
      </c>
      <c r="DM74" s="83">
        <f t="shared" si="132"/>
        <v>19.669558792934144</v>
      </c>
      <c r="DN74" s="83">
        <f t="shared" si="132"/>
        <v>14.384792485643938</v>
      </c>
      <c r="DO74" s="83">
        <f t="shared" si="132"/>
        <v>9.6486155462077257</v>
      </c>
      <c r="DP74" s="83">
        <f>AM74/(AM74+AU74)*100</f>
        <v>18.27451517832446</v>
      </c>
      <c r="DQ74" s="83">
        <f>AN74/(AN74+AV74)*100</f>
        <v>37.427131625260863</v>
      </c>
      <c r="DR74" s="83">
        <f>AO74/(AO74+AW74)*100</f>
        <v>48.130692657615519</v>
      </c>
      <c r="DS74" s="91">
        <f>AP74/(AH74+AP74)*100</f>
        <v>89.277243139800035</v>
      </c>
      <c r="DT74" s="83">
        <f>AQ74/(AI74+AQ74)*100</f>
        <v>62.958191151654809</v>
      </c>
      <c r="DU74" s="83">
        <f t="shared" si="133"/>
        <v>80.33044120706586</v>
      </c>
      <c r="DV74" s="83">
        <f t="shared" si="133"/>
        <v>85.615207514356058</v>
      </c>
      <c r="DW74" s="83">
        <f t="shared" si="133"/>
        <v>90.351384453792278</v>
      </c>
      <c r="DX74" s="83">
        <f>AU74/(AM74+AU74)*100</f>
        <v>81.725484821675536</v>
      </c>
      <c r="DY74" s="83">
        <f>AV74/(AN74+AV74)*100</f>
        <v>62.57286837473913</v>
      </c>
      <c r="DZ74" s="83">
        <f>AW74/(AO74+AW74)*100</f>
        <v>51.869307342384488</v>
      </c>
      <c r="EA74" s="91">
        <f t="shared" ref="EA74:EC76" si="144">AX74/(AX74+BF74)*100</f>
        <v>15.005633723751055</v>
      </c>
      <c r="EB74" s="83">
        <f t="shared" si="144"/>
        <v>33.272153839833294</v>
      </c>
      <c r="EC74" s="83">
        <f t="shared" si="144"/>
        <v>18.889312594242291</v>
      </c>
      <c r="ED74" s="83">
        <f t="shared" si="134"/>
        <v>15.899731206070195</v>
      </c>
      <c r="EE74" s="83">
        <f>BB74/(BB74+BJ74)*100</f>
        <v>10.943255354502851</v>
      </c>
      <c r="EF74" s="83">
        <f>BC74/(BC74+BK74)*100</f>
        <v>17.486676165566248</v>
      </c>
      <c r="EG74" s="83">
        <f>BD74/(BD74+BL74)*100</f>
        <v>30.163496384657961</v>
      </c>
      <c r="EH74" s="83">
        <f>BE74/(BE74+BM74)*100</f>
        <v>32.493456534037335</v>
      </c>
      <c r="EI74" s="91">
        <f t="shared" ref="EI74:EK76" si="145">BF74/(AX74+BF74)*100</f>
        <v>84.99436627624894</v>
      </c>
      <c r="EJ74" s="83">
        <f t="shared" si="145"/>
        <v>66.727846160166692</v>
      </c>
      <c r="EK74" s="83">
        <f t="shared" si="145"/>
        <v>81.110687405757716</v>
      </c>
      <c r="EL74" s="83">
        <f t="shared" si="135"/>
        <v>84.1002687939298</v>
      </c>
      <c r="EM74" s="83">
        <f>BJ74/(BB74+BJ74)*100</f>
        <v>89.056744645497162</v>
      </c>
      <c r="EN74" s="83">
        <f>BK74/(BC74+BK74)*100</f>
        <v>82.513323834433749</v>
      </c>
      <c r="EO74" s="83">
        <f>BL74/(BD74+BL74)*100</f>
        <v>69.836503615342039</v>
      </c>
      <c r="EP74" s="83">
        <f>BM74/(BE74+BM74)*100</f>
        <v>67.506543465962665</v>
      </c>
      <c r="EQ74" s="91">
        <f>BN74/(BN74+BV74)*100</f>
        <v>12.424111311001299</v>
      </c>
      <c r="ER74" s="83">
        <f t="shared" ref="ER74:ES76" si="146">BO74/(BO74+BW74)*100</f>
        <v>35.943991383289742</v>
      </c>
      <c r="ES74" s="83">
        <f t="shared" si="146"/>
        <v>22.629395903532128</v>
      </c>
      <c r="ET74" s="83">
        <f>BQ74/(BQ74+BY74)*100</f>
        <v>15.206716116509</v>
      </c>
      <c r="EU74" s="83">
        <f>BR74/(BR74+BZ74)*100</f>
        <v>8.7024955794878789</v>
      </c>
      <c r="EV74" s="83">
        <f>BS74/(BS74+CA74)*100</f>
        <v>22.961039961026636</v>
      </c>
      <c r="EW74" s="83">
        <f t="shared" ref="EW74:EX76" si="147">BT74/(BT74+CB74)*100</f>
        <v>36.499390033592199</v>
      </c>
      <c r="EX74" s="83">
        <f t="shared" si="147"/>
        <v>36.571375989203112</v>
      </c>
      <c r="EY74" s="91">
        <f>BV74/(BN74+BV74)*100</f>
        <v>87.575888688998702</v>
      </c>
      <c r="EZ74" s="83">
        <f t="shared" ref="EZ74:FA76" si="148">BW74/(BO74+BW74)*100</f>
        <v>64.056008616710272</v>
      </c>
      <c r="FA74" s="83">
        <f t="shared" si="148"/>
        <v>77.370604096467872</v>
      </c>
      <c r="FB74" s="83">
        <f>BY74/(BQ74+BY74)*100</f>
        <v>84.793283883491</v>
      </c>
      <c r="FC74" s="83">
        <f>BZ74/(BR74+BZ74)*100</f>
        <v>91.297504420512112</v>
      </c>
      <c r="FD74" s="83">
        <f>CA74/(BS74+CA74)*100</f>
        <v>77.038960038973372</v>
      </c>
      <c r="FE74" s="83">
        <f t="shared" ref="FE74:FF76" si="149">CB74/(BT74+CB74)*100</f>
        <v>63.500609966407808</v>
      </c>
      <c r="FF74" s="84">
        <f t="shared" si="149"/>
        <v>63.428624010796888</v>
      </c>
      <c r="FH74" s="91">
        <f>CM74-CE74</f>
        <v>73.441419478331866</v>
      </c>
      <c r="FI74" s="83">
        <f t="shared" ref="FI74:FJ76" si="150">CN74-CF74</f>
        <v>52.469068645038831</v>
      </c>
      <c r="FJ74" s="83">
        <f t="shared" si="150"/>
        <v>53.895231772859454</v>
      </c>
      <c r="FK74" s="83">
        <f t="shared" si="130"/>
        <v>67.404151996575933</v>
      </c>
      <c r="FL74" s="83">
        <f t="shared" si="130"/>
        <v>81.425838606387487</v>
      </c>
      <c r="FM74" s="83">
        <f>CR74-CJ74</f>
        <v>63.772376633753055</v>
      </c>
      <c r="FN74" s="83">
        <f t="shared" ref="FN74:FO76" si="151">CS74-CK74</f>
        <v>28.483498925337862</v>
      </c>
      <c r="FO74" s="84">
        <f t="shared" si="151"/>
        <v>31.45976336587875</v>
      </c>
      <c r="FP74" s="91">
        <f t="shared" ref="FP74:FR76" si="152">DC74-CU74</f>
        <v>93.070903529760002</v>
      </c>
      <c r="FQ74" s="83">
        <f t="shared" si="152"/>
        <v>35.460548925991077</v>
      </c>
      <c r="FR74" s="83">
        <f t="shared" si="152"/>
        <v>52.869063219298809</v>
      </c>
      <c r="FS74" s="83">
        <f t="shared" si="131"/>
        <v>67.190764032002477</v>
      </c>
      <c r="FT74" s="83">
        <f t="shared" si="131"/>
        <v>83.261632339445811</v>
      </c>
      <c r="FU74" s="83">
        <f>DH74-CZ74</f>
        <v>60.979117097187739</v>
      </c>
      <c r="FV74" s="83">
        <f>DI74-DA74</f>
        <v>32.592804766892208</v>
      </c>
      <c r="FW74" s="83">
        <f>DJ74-DB74</f>
        <v>45.060362227477128</v>
      </c>
      <c r="FX74" s="722">
        <f>DS74-DK74</f>
        <v>78.55448627960007</v>
      </c>
      <c r="FY74" s="721">
        <f>DT74-DL74</f>
        <v>25.916382303309618</v>
      </c>
      <c r="FZ74" s="83">
        <f t="shared" si="136"/>
        <v>60.66088241413172</v>
      </c>
      <c r="GA74" s="83">
        <f t="shared" si="136"/>
        <v>71.230415028712116</v>
      </c>
      <c r="GB74" s="83">
        <f t="shared" si="136"/>
        <v>80.702768907584556</v>
      </c>
      <c r="GC74" s="83">
        <f>DX74-DP74</f>
        <v>63.450969643351073</v>
      </c>
      <c r="GD74" s="83">
        <f>DY74-DQ74</f>
        <v>25.145736749478267</v>
      </c>
      <c r="GE74" s="83">
        <f>DZ74-DR74</f>
        <v>3.7386146847689687</v>
      </c>
      <c r="GF74" s="91">
        <f t="shared" ref="GF74:GH76" si="153">EI74-EA74</f>
        <v>69.988732552497879</v>
      </c>
      <c r="GG74" s="83">
        <f t="shared" si="153"/>
        <v>33.455692320333398</v>
      </c>
      <c r="GH74" s="83">
        <f t="shared" si="153"/>
        <v>62.221374811515425</v>
      </c>
      <c r="GI74" s="83">
        <f t="shared" si="137"/>
        <v>68.2005375878596</v>
      </c>
      <c r="GJ74" s="83">
        <f>EM74-EE74</f>
        <v>78.113489290994309</v>
      </c>
      <c r="GK74" s="83">
        <f>EN74-EF74</f>
        <v>65.026647668867497</v>
      </c>
      <c r="GL74" s="83">
        <f>EO74-EG74</f>
        <v>39.673007230684078</v>
      </c>
      <c r="GM74" s="83">
        <f>EP74-EH74</f>
        <v>35.013086931925329</v>
      </c>
      <c r="GN74" s="91">
        <f>EY74-EQ74</f>
        <v>75.151777377997405</v>
      </c>
      <c r="GO74" s="83">
        <f t="shared" ref="GO74:GP76" si="154">EZ74-ER74</f>
        <v>28.112017233420531</v>
      </c>
      <c r="GP74" s="83">
        <f t="shared" si="154"/>
        <v>54.741208192935744</v>
      </c>
      <c r="GQ74" s="83">
        <f>FB74-ET74</f>
        <v>69.586567766982</v>
      </c>
      <c r="GR74" s="83">
        <f>FC74-EU74</f>
        <v>82.595008841024239</v>
      </c>
      <c r="GS74" s="83">
        <f>FD74-EV74</f>
        <v>54.077920077946736</v>
      </c>
      <c r="GT74" s="83">
        <f t="shared" ref="GT74:GU76" si="155">FE74-EW74</f>
        <v>27.001219932815609</v>
      </c>
      <c r="GU74" s="84">
        <f t="shared" si="155"/>
        <v>26.857248021593776</v>
      </c>
    </row>
    <row r="75" spans="1:203" x14ac:dyDescent="0.25">
      <c r="A75" s="1427" t="s">
        <v>626</v>
      </c>
      <c r="B75" s="20">
        <v>1029.1199999999999</v>
      </c>
      <c r="C75" s="137">
        <v>0</v>
      </c>
      <c r="D75" s="20">
        <v>4675.1499999999996</v>
      </c>
      <c r="E75" s="137">
        <v>1332.47</v>
      </c>
      <c r="F75" s="137">
        <v>428.38</v>
      </c>
      <c r="G75" s="20">
        <v>5844.92</v>
      </c>
      <c r="H75" s="20">
        <v>1280.8399999999999</v>
      </c>
      <c r="I75" s="20">
        <v>1573.62</v>
      </c>
      <c r="J75" s="23">
        <v>7301.23</v>
      </c>
      <c r="K75" s="137">
        <v>67.959999999999994</v>
      </c>
      <c r="L75" s="20">
        <v>11056.97</v>
      </c>
      <c r="M75" s="20">
        <v>10936.35</v>
      </c>
      <c r="N75" s="137">
        <v>1096.49</v>
      </c>
      <c r="O75" s="20">
        <v>43376.17</v>
      </c>
      <c r="P75" s="20">
        <v>3356.93</v>
      </c>
      <c r="Q75" s="20">
        <v>2829.78</v>
      </c>
      <c r="R75" s="136">
        <v>419.09</v>
      </c>
      <c r="S75" s="137">
        <v>0</v>
      </c>
      <c r="T75" s="20">
        <v>5156.79</v>
      </c>
      <c r="U75" s="137">
        <v>420.08</v>
      </c>
      <c r="V75" s="137">
        <v>201.23</v>
      </c>
      <c r="W75" s="80">
        <v>7128.52</v>
      </c>
      <c r="X75" s="137">
        <v>1651.43</v>
      </c>
      <c r="Y75" s="20">
        <v>1367.04</v>
      </c>
      <c r="Z75" s="23">
        <v>8354.19</v>
      </c>
      <c r="AA75" s="137">
        <v>209.25</v>
      </c>
      <c r="AB75" s="20">
        <v>9910.67</v>
      </c>
      <c r="AC75" s="20">
        <v>6236.41</v>
      </c>
      <c r="AD75" s="20">
        <v>2925.01</v>
      </c>
      <c r="AE75" s="20">
        <v>43232.27</v>
      </c>
      <c r="AF75" s="20">
        <v>3518.8</v>
      </c>
      <c r="AG75" s="20">
        <v>4216.7700000000004</v>
      </c>
      <c r="AH75" s="136">
        <v>1560.93</v>
      </c>
      <c r="AI75" s="137">
        <v>0</v>
      </c>
      <c r="AJ75" s="137">
        <v>2383.59</v>
      </c>
      <c r="AK75" s="137">
        <v>0</v>
      </c>
      <c r="AL75" s="137">
        <v>1213.8</v>
      </c>
      <c r="AM75" s="20">
        <v>9506.4</v>
      </c>
      <c r="AN75" s="20">
        <v>3821.72</v>
      </c>
      <c r="AO75" s="20">
        <v>2101.9</v>
      </c>
      <c r="AP75" s="23">
        <v>7957.09</v>
      </c>
      <c r="AQ75" s="137">
        <v>0</v>
      </c>
      <c r="AR75" s="20">
        <v>10655.95</v>
      </c>
      <c r="AS75" s="20">
        <v>4846.79</v>
      </c>
      <c r="AT75" s="20">
        <v>1536.73</v>
      </c>
      <c r="AU75" s="20">
        <v>40263.29</v>
      </c>
      <c r="AV75" s="20">
        <v>2813.22</v>
      </c>
      <c r="AW75" s="20">
        <v>2457.04</v>
      </c>
      <c r="AX75" s="23">
        <v>2638.28</v>
      </c>
      <c r="AY75" s="137">
        <v>13.93</v>
      </c>
      <c r="AZ75" s="20">
        <v>2297.31</v>
      </c>
      <c r="BA75" s="137">
        <v>823.15</v>
      </c>
      <c r="BB75" s="137">
        <v>0</v>
      </c>
      <c r="BC75" s="20">
        <v>5458.79</v>
      </c>
      <c r="BD75" s="20">
        <v>2750.49</v>
      </c>
      <c r="BE75" s="20">
        <v>1444.47</v>
      </c>
      <c r="BF75" s="23">
        <v>7246.81</v>
      </c>
      <c r="BG75" s="137">
        <v>15.88</v>
      </c>
      <c r="BH75" s="20">
        <v>9032.6200000000008</v>
      </c>
      <c r="BI75" s="20">
        <v>6515.5</v>
      </c>
      <c r="BJ75" s="20">
        <v>1728.42</v>
      </c>
      <c r="BK75" s="20">
        <v>37485.78</v>
      </c>
      <c r="BL75" s="20">
        <v>4022.06</v>
      </c>
      <c r="BM75" s="20">
        <v>2298.36</v>
      </c>
      <c r="BN75" s="23">
        <v>1378.39</v>
      </c>
      <c r="BO75" s="137">
        <v>46.18</v>
      </c>
      <c r="BP75" s="20">
        <v>2409.84</v>
      </c>
      <c r="BQ75" s="137">
        <v>3181.07</v>
      </c>
      <c r="BR75" s="137">
        <v>0</v>
      </c>
      <c r="BS75" s="20">
        <v>10074.219999999999</v>
      </c>
      <c r="BT75" s="20">
        <v>3476.98</v>
      </c>
      <c r="BU75" s="20">
        <v>1092.46</v>
      </c>
      <c r="BV75" s="23">
        <v>8186.93</v>
      </c>
      <c r="BW75" s="137">
        <v>86.13</v>
      </c>
      <c r="BX75" s="20">
        <v>6458.76</v>
      </c>
      <c r="BY75" s="20">
        <v>9493.9500000000007</v>
      </c>
      <c r="BZ75" s="20">
        <v>2151.6999999999998</v>
      </c>
      <c r="CA75" s="20">
        <v>36510.379999999997</v>
      </c>
      <c r="CB75" s="20">
        <v>4133.5200000000004</v>
      </c>
      <c r="CC75" s="21">
        <v>2395.46</v>
      </c>
      <c r="CE75" s="91">
        <f>B75/(B75+J75)*100</f>
        <v>12.353862682840457</v>
      </c>
      <c r="CF75" s="721">
        <f t="shared" si="138"/>
        <v>0</v>
      </c>
      <c r="CG75" s="83">
        <f t="shared" si="138"/>
        <v>29.717228193021665</v>
      </c>
      <c r="CH75" s="721">
        <f t="shared" si="126"/>
        <v>10.860620662785827</v>
      </c>
      <c r="CI75" s="721">
        <f t="shared" si="126"/>
        <v>28.092886606727131</v>
      </c>
      <c r="CJ75" s="83">
        <f>G75/(G75+O75)*100</f>
        <v>11.874828452600299</v>
      </c>
      <c r="CK75" s="83">
        <f t="shared" si="139"/>
        <v>27.61758345066702</v>
      </c>
      <c r="CL75" s="84">
        <f t="shared" si="139"/>
        <v>35.736476359176997</v>
      </c>
      <c r="CM75" s="91">
        <f>J75/(B75+J75)*100</f>
        <v>87.646137317159557</v>
      </c>
      <c r="CN75" s="721">
        <f t="shared" si="140"/>
        <v>100</v>
      </c>
      <c r="CO75" s="83">
        <f t="shared" si="140"/>
        <v>70.282771806978346</v>
      </c>
      <c r="CP75" s="83">
        <f t="shared" si="127"/>
        <v>89.13937933721418</v>
      </c>
      <c r="CQ75" s="721">
        <f t="shared" si="127"/>
        <v>71.907113393272866</v>
      </c>
      <c r="CR75" s="83">
        <f>O75/(G75+O75)*100</f>
        <v>88.125171547399702</v>
      </c>
      <c r="CS75" s="83">
        <f t="shared" si="141"/>
        <v>72.382416549332987</v>
      </c>
      <c r="CT75" s="83">
        <f t="shared" si="141"/>
        <v>64.26352364082301</v>
      </c>
      <c r="CU75" s="722">
        <f t="shared" si="142"/>
        <v>4.7768907409771479</v>
      </c>
      <c r="CV75" s="721">
        <f t="shared" si="142"/>
        <v>0</v>
      </c>
      <c r="CW75" s="83">
        <f t="shared" si="142"/>
        <v>34.224680204891868</v>
      </c>
      <c r="CX75" s="721">
        <f t="shared" si="128"/>
        <v>6.3108334873183916</v>
      </c>
      <c r="CY75" s="721">
        <f t="shared" si="128"/>
        <v>6.4368058754286288</v>
      </c>
      <c r="CZ75" s="1458">
        <f>W75/(W75+AE75)*100</f>
        <v>14.154901064895927</v>
      </c>
      <c r="DA75" s="721">
        <f>X75/(X75+AF75)*100</f>
        <v>31.941132212686863</v>
      </c>
      <c r="DB75" s="83">
        <f>Y75/(Y75+AG75)*100</f>
        <v>24.482208384597612</v>
      </c>
      <c r="DC75" s="91">
        <f t="shared" si="143"/>
        <v>95.223109259022849</v>
      </c>
      <c r="DD75" s="721">
        <f t="shared" si="143"/>
        <v>100</v>
      </c>
      <c r="DE75" s="83">
        <f t="shared" si="143"/>
        <v>65.775319795108132</v>
      </c>
      <c r="DF75" s="83">
        <f t="shared" si="129"/>
        <v>93.689166512681609</v>
      </c>
      <c r="DG75" s="83">
        <f t="shared" si="129"/>
        <v>93.563194124571368</v>
      </c>
      <c r="DH75" s="83">
        <f>AE75/(W75+AE75)*100</f>
        <v>85.845098935104076</v>
      </c>
      <c r="DI75" s="83">
        <f>AF75/(X75+AF75)*100</f>
        <v>68.058867787313133</v>
      </c>
      <c r="DJ75" s="83">
        <f>AG75/(Y75+AG75)*100</f>
        <v>75.517791615402388</v>
      </c>
      <c r="DK75" s="722">
        <f>AH75/(AH75+AP75)*100</f>
        <v>16.399734398540872</v>
      </c>
      <c r="DL75" s="1461"/>
      <c r="DM75" s="721">
        <f t="shared" si="132"/>
        <v>18.279709253547288</v>
      </c>
      <c r="DN75" s="721">
        <f t="shared" si="132"/>
        <v>0</v>
      </c>
      <c r="DO75" s="721">
        <f t="shared" si="132"/>
        <v>44.129676825920825</v>
      </c>
      <c r="DP75" s="83">
        <f>AM75/(AM75+AU75)*100</f>
        <v>19.10078202215043</v>
      </c>
      <c r="DQ75" s="83">
        <f>AN75/(AN75+AV75)*100</f>
        <v>57.599918009808682</v>
      </c>
      <c r="DR75" s="83">
        <f>AO75/(AO75+AW75)*100</f>
        <v>46.105015639600431</v>
      </c>
      <c r="DS75" s="91">
        <f>AP75/(AH75+AP75)*100</f>
        <v>83.600265601459128</v>
      </c>
      <c r="DT75" s="721"/>
      <c r="DU75" s="83">
        <f t="shared" si="133"/>
        <v>81.720290746452719</v>
      </c>
      <c r="DV75" s="83">
        <f t="shared" si="133"/>
        <v>100</v>
      </c>
      <c r="DW75" s="83">
        <f t="shared" si="133"/>
        <v>55.870323174079182</v>
      </c>
      <c r="DX75" s="83">
        <f>AU75/(AM75+AU75)*100</f>
        <v>80.899217977849574</v>
      </c>
      <c r="DY75" s="83">
        <f>AV75/(AN75+AV75)*100</f>
        <v>42.400081990191318</v>
      </c>
      <c r="DZ75" s="83">
        <f>AW75/(AO75+AW75)*100</f>
        <v>53.894984360399555</v>
      </c>
      <c r="EA75" s="91">
        <f t="shared" si="144"/>
        <v>26.689488917146935</v>
      </c>
      <c r="EB75" s="721">
        <f t="shared" si="144"/>
        <v>46.72928547467292</v>
      </c>
      <c r="EC75" s="83">
        <f t="shared" si="144"/>
        <v>20.276471257986589</v>
      </c>
      <c r="ED75" s="721">
        <f t="shared" si="134"/>
        <v>11.216640662792203</v>
      </c>
      <c r="EE75" s="721">
        <f>BB75/(BB75+BJ75)*100</f>
        <v>0</v>
      </c>
      <c r="EF75" s="83">
        <f>BC75/(BC75+BK75)*100</f>
        <v>12.711246148232478</v>
      </c>
      <c r="EG75" s="83">
        <f>BD75/(BD75+BL75)*100</f>
        <v>40.612324752124387</v>
      </c>
      <c r="EH75" s="83">
        <f>BE75/(BE75+BM75)*100</f>
        <v>38.59298979649089</v>
      </c>
      <c r="EI75" s="91">
        <f t="shared" si="145"/>
        <v>73.310511082853068</v>
      </c>
      <c r="EJ75" s="721">
        <f t="shared" si="145"/>
        <v>53.270714525327065</v>
      </c>
      <c r="EK75" s="83">
        <f t="shared" si="145"/>
        <v>79.723528742013414</v>
      </c>
      <c r="EL75" s="83">
        <f t="shared" si="135"/>
        <v>88.783359337207798</v>
      </c>
      <c r="EM75" s="83">
        <f>BJ75/(BB75+BJ75)*100</f>
        <v>100</v>
      </c>
      <c r="EN75" s="83">
        <f>BK75/(BC75+BK75)*100</f>
        <v>87.288753851767524</v>
      </c>
      <c r="EO75" s="83">
        <f>BL75/(BD75+BL75)*100</f>
        <v>59.387675247875627</v>
      </c>
      <c r="EP75" s="83">
        <f>BM75/(BE75+BM75)*100</f>
        <v>61.407010203509117</v>
      </c>
      <c r="EQ75" s="91">
        <f>BN75/(BN75+BV75)*100</f>
        <v>14.410286326019413</v>
      </c>
      <c r="ER75" s="721">
        <f t="shared" si="146"/>
        <v>34.90287960093719</v>
      </c>
      <c r="ES75" s="83">
        <f t="shared" si="146"/>
        <v>27.172721737365535</v>
      </c>
      <c r="ET75" s="721">
        <f>BQ75/(BQ75+BY75)*100</f>
        <v>25.09715961000456</v>
      </c>
      <c r="EU75" s="721">
        <f>BR75/(BR75+BZ75)*100</f>
        <v>0</v>
      </c>
      <c r="EV75" s="83">
        <f>BS75/(BS75+CA75)*100</f>
        <v>21.625644526302683</v>
      </c>
      <c r="EW75" s="83">
        <f t="shared" si="147"/>
        <v>45.686617173641679</v>
      </c>
      <c r="EX75" s="83">
        <f t="shared" si="147"/>
        <v>31.321245900135324</v>
      </c>
      <c r="EY75" s="91">
        <f>BV75/(BN75+BV75)*100</f>
        <v>85.589713673980597</v>
      </c>
      <c r="EZ75" s="721">
        <f t="shared" si="148"/>
        <v>65.097120399062803</v>
      </c>
      <c r="FA75" s="83">
        <f t="shared" si="148"/>
        <v>72.827278262634465</v>
      </c>
      <c r="FB75" s="83">
        <f>BY75/(BQ75+BY75)*100</f>
        <v>74.902840389995447</v>
      </c>
      <c r="FC75" s="83">
        <f>BZ75/(BR75+BZ75)*100</f>
        <v>100</v>
      </c>
      <c r="FD75" s="83">
        <f>CA75/(BS75+CA75)*100</f>
        <v>78.374355473697307</v>
      </c>
      <c r="FE75" s="83">
        <f t="shared" si="149"/>
        <v>54.313382826358328</v>
      </c>
      <c r="FF75" s="84">
        <f t="shared" si="149"/>
        <v>68.678754099864676</v>
      </c>
      <c r="FH75" s="91">
        <f>CM75-CE75</f>
        <v>75.292274634319099</v>
      </c>
      <c r="FI75" s="721">
        <f t="shared" si="150"/>
        <v>100</v>
      </c>
      <c r="FJ75" s="83">
        <f t="shared" si="150"/>
        <v>40.565543613956677</v>
      </c>
      <c r="FK75" s="721">
        <f t="shared" si="130"/>
        <v>78.27875867442836</v>
      </c>
      <c r="FL75" s="721">
        <f t="shared" si="130"/>
        <v>43.814226786545731</v>
      </c>
      <c r="FM75" s="83">
        <f>CR75-CJ75</f>
        <v>76.250343094799405</v>
      </c>
      <c r="FN75" s="83">
        <f t="shared" si="151"/>
        <v>44.764833098665967</v>
      </c>
      <c r="FO75" s="84">
        <f t="shared" si="151"/>
        <v>28.527047281646013</v>
      </c>
      <c r="FP75" s="722">
        <f t="shared" si="152"/>
        <v>90.446218518045697</v>
      </c>
      <c r="FQ75" s="721">
        <f t="shared" si="152"/>
        <v>100</v>
      </c>
      <c r="FR75" s="83">
        <f t="shared" si="152"/>
        <v>31.550639590216264</v>
      </c>
      <c r="FS75" s="721">
        <f t="shared" si="131"/>
        <v>87.378333025363219</v>
      </c>
      <c r="FT75" s="721">
        <f t="shared" si="131"/>
        <v>87.126388249142735</v>
      </c>
      <c r="FU75" s="1458">
        <f>DH75-CZ75</f>
        <v>71.690197870208152</v>
      </c>
      <c r="FV75" s="721">
        <f>DI75-DA75</f>
        <v>36.117735574626266</v>
      </c>
      <c r="FW75" s="83">
        <f>DJ75-DB75</f>
        <v>51.035583230804775</v>
      </c>
      <c r="FX75" s="722">
        <f>DS75-DK75</f>
        <v>67.200531202918256</v>
      </c>
      <c r="FY75" s="1461"/>
      <c r="FZ75" s="721">
        <f t="shared" si="136"/>
        <v>63.44058149290543</v>
      </c>
      <c r="GA75" s="721">
        <f t="shared" si="136"/>
        <v>100</v>
      </c>
      <c r="GB75" s="721">
        <f t="shared" si="136"/>
        <v>11.740646348158357</v>
      </c>
      <c r="GC75" s="83">
        <f>DX75-DP75</f>
        <v>61.798435955699148</v>
      </c>
      <c r="GD75" s="83">
        <f>DY75-DQ75</f>
        <v>-15.199836019617365</v>
      </c>
      <c r="GE75" s="83">
        <f>DZ75-DR75</f>
        <v>7.7899687207991235</v>
      </c>
      <c r="GF75" s="91">
        <f t="shared" si="153"/>
        <v>46.621022165706137</v>
      </c>
      <c r="GG75" s="721">
        <f t="shared" si="153"/>
        <v>6.5414290506541448</v>
      </c>
      <c r="GH75" s="83">
        <f t="shared" si="153"/>
        <v>59.447057484026828</v>
      </c>
      <c r="GI75" s="721">
        <f t="shared" si="137"/>
        <v>77.566718674415597</v>
      </c>
      <c r="GJ75" s="721">
        <f>EM75-EE75</f>
        <v>100</v>
      </c>
      <c r="GK75" s="83">
        <f>EN75-EF75</f>
        <v>74.577507703535048</v>
      </c>
      <c r="GL75" s="83">
        <f>EO75-EG75</f>
        <v>18.77535049575124</v>
      </c>
      <c r="GM75" s="83">
        <f>EP75-EH75</f>
        <v>22.814020407018226</v>
      </c>
      <c r="GN75" s="91">
        <f>EY75-EQ75</f>
        <v>71.17942734796118</v>
      </c>
      <c r="GO75" s="721">
        <f t="shared" si="154"/>
        <v>30.194240798125612</v>
      </c>
      <c r="GP75" s="83">
        <f t="shared" si="154"/>
        <v>45.65455652526893</v>
      </c>
      <c r="GQ75" s="721">
        <f>FB75-ET75</f>
        <v>49.805680779990887</v>
      </c>
      <c r="GR75" s="721">
        <f>FC75-EU75</f>
        <v>100</v>
      </c>
      <c r="GS75" s="83">
        <f>FD75-EV75</f>
        <v>56.748710947394628</v>
      </c>
      <c r="GT75" s="83">
        <f t="shared" si="155"/>
        <v>8.6267656527166494</v>
      </c>
      <c r="GU75" s="84">
        <f t="shared" si="155"/>
        <v>37.357508199729352</v>
      </c>
    </row>
    <row r="76" spans="1:203" x14ac:dyDescent="0.25">
      <c r="A76" s="1427" t="s">
        <v>627</v>
      </c>
      <c r="B76" s="20">
        <v>1775</v>
      </c>
      <c r="C76" s="20">
        <v>3080.04</v>
      </c>
      <c r="D76" s="20">
        <v>7923.19</v>
      </c>
      <c r="E76" s="20">
        <v>66896.38</v>
      </c>
      <c r="F76" s="20">
        <v>71812.73</v>
      </c>
      <c r="G76" s="20">
        <v>30508.06</v>
      </c>
      <c r="H76" s="20">
        <v>44427.58</v>
      </c>
      <c r="I76" s="20">
        <v>1064.47</v>
      </c>
      <c r="J76" s="23">
        <v>11011.14</v>
      </c>
      <c r="K76" s="20">
        <v>9812.15</v>
      </c>
      <c r="L76" s="20">
        <v>30995.61</v>
      </c>
      <c r="M76" s="20">
        <v>339470.02</v>
      </c>
      <c r="N76" s="20">
        <v>704529.12</v>
      </c>
      <c r="O76" s="20">
        <v>120962.9</v>
      </c>
      <c r="P76" s="20">
        <v>78760.87</v>
      </c>
      <c r="Q76" s="20">
        <v>2230.08</v>
      </c>
      <c r="R76" s="136">
        <v>255.1</v>
      </c>
      <c r="S76" s="20">
        <v>3314.53</v>
      </c>
      <c r="T76" s="20">
        <v>7014.19</v>
      </c>
      <c r="U76" s="20">
        <v>62063.33</v>
      </c>
      <c r="V76" s="20">
        <v>58086.74</v>
      </c>
      <c r="W76" s="20">
        <v>24324.05</v>
      </c>
      <c r="X76" s="20">
        <v>35554.449999999997</v>
      </c>
      <c r="Y76" s="20">
        <v>663.54</v>
      </c>
      <c r="Z76" s="23">
        <v>10431.299999999999</v>
      </c>
      <c r="AA76" s="20">
        <v>6747.55</v>
      </c>
      <c r="AB76" s="20">
        <v>29565.87</v>
      </c>
      <c r="AC76" s="20">
        <v>312169.33</v>
      </c>
      <c r="AD76" s="20">
        <v>635246.44999999995</v>
      </c>
      <c r="AE76" s="20">
        <v>86524.07</v>
      </c>
      <c r="AF76" s="20">
        <v>69666.740000000005</v>
      </c>
      <c r="AG76" s="20">
        <v>1144.69</v>
      </c>
      <c r="AH76" s="23">
        <v>1013.16</v>
      </c>
      <c r="AI76" s="20">
        <v>3861.19</v>
      </c>
      <c r="AJ76" s="20">
        <v>8148.55</v>
      </c>
      <c r="AK76" s="20">
        <v>57017.13</v>
      </c>
      <c r="AL76" s="20">
        <v>77334.649999999994</v>
      </c>
      <c r="AM76" s="20">
        <v>17455.88</v>
      </c>
      <c r="AN76" s="20">
        <v>42692.3</v>
      </c>
      <c r="AO76" s="20">
        <v>1185.45</v>
      </c>
      <c r="AP76" s="23">
        <v>13474.68</v>
      </c>
      <c r="AQ76" s="20">
        <v>6562.68</v>
      </c>
      <c r="AR76" s="20">
        <v>32357.29</v>
      </c>
      <c r="AS76" s="20">
        <v>334506.96999999997</v>
      </c>
      <c r="AT76" s="20">
        <v>734005.19</v>
      </c>
      <c r="AU76" s="20">
        <v>80314.759999999995</v>
      </c>
      <c r="AV76" s="20">
        <v>74951.64</v>
      </c>
      <c r="AW76" s="20">
        <v>1085.67</v>
      </c>
      <c r="AX76" s="23">
        <v>1103.99</v>
      </c>
      <c r="AY76" s="20">
        <v>3468.48</v>
      </c>
      <c r="AZ76" s="20">
        <v>7005.31</v>
      </c>
      <c r="BA76" s="20">
        <v>64001.66</v>
      </c>
      <c r="BB76" s="20">
        <v>88200.2</v>
      </c>
      <c r="BC76" s="20">
        <v>21451.72</v>
      </c>
      <c r="BD76" s="20">
        <v>43561.74</v>
      </c>
      <c r="BE76" s="20">
        <v>709.44</v>
      </c>
      <c r="BF76" s="23">
        <v>13950.02</v>
      </c>
      <c r="BG76" s="20">
        <v>6968.17</v>
      </c>
      <c r="BH76" s="20">
        <v>30912.82</v>
      </c>
      <c r="BI76" s="20">
        <v>336369.79</v>
      </c>
      <c r="BJ76" s="20">
        <v>716049.1</v>
      </c>
      <c r="BK76" s="20">
        <v>89495.22</v>
      </c>
      <c r="BL76" s="20">
        <v>103203.05</v>
      </c>
      <c r="BM76" s="20">
        <v>2176.48</v>
      </c>
      <c r="BN76" s="136">
        <v>1895.09</v>
      </c>
      <c r="BO76" s="20">
        <v>3714.78</v>
      </c>
      <c r="BP76" s="20">
        <v>8226.75</v>
      </c>
      <c r="BQ76" s="20">
        <v>61775.75</v>
      </c>
      <c r="BR76" s="20">
        <v>73716.56</v>
      </c>
      <c r="BS76" s="20">
        <v>28691.65</v>
      </c>
      <c r="BT76" s="20">
        <v>53911</v>
      </c>
      <c r="BU76" s="20">
        <v>1172.9100000000001</v>
      </c>
      <c r="BV76" s="23">
        <v>14887.39</v>
      </c>
      <c r="BW76" s="20">
        <v>6616.3</v>
      </c>
      <c r="BX76" s="20">
        <v>29908.07</v>
      </c>
      <c r="BY76" s="20">
        <v>352707.99</v>
      </c>
      <c r="BZ76" s="20">
        <v>771205.53</v>
      </c>
      <c r="CA76" s="20">
        <v>93557</v>
      </c>
      <c r="CB76" s="20">
        <v>95708.47</v>
      </c>
      <c r="CC76" s="21">
        <v>1533.55</v>
      </c>
      <c r="CE76" s="91">
        <f>B76/(B76+J76)*100</f>
        <v>13.882219340629776</v>
      </c>
      <c r="CF76" s="83">
        <f t="shared" si="138"/>
        <v>23.890743155352194</v>
      </c>
      <c r="CG76" s="83">
        <f t="shared" si="138"/>
        <v>20.358258733568348</v>
      </c>
      <c r="CH76" s="83">
        <f t="shared" si="126"/>
        <v>16.462084463676131</v>
      </c>
      <c r="CI76" s="83">
        <f t="shared" si="126"/>
        <v>9.2501428333407514</v>
      </c>
      <c r="CJ76" s="83">
        <f>G76/(G76+O76)*100</f>
        <v>20.141194061224674</v>
      </c>
      <c r="CK76" s="83">
        <f t="shared" si="139"/>
        <v>36.064728470891552</v>
      </c>
      <c r="CL76" s="84">
        <f t="shared" si="139"/>
        <v>32.310027166077312</v>
      </c>
      <c r="CM76" s="91">
        <f>J76/(B76+J76)*100</f>
        <v>86.117780659370226</v>
      </c>
      <c r="CN76" s="83">
        <f t="shared" si="140"/>
        <v>76.109256844647817</v>
      </c>
      <c r="CO76" s="83">
        <f t="shared" si="140"/>
        <v>79.641741266431637</v>
      </c>
      <c r="CP76" s="83">
        <f t="shared" si="127"/>
        <v>83.537915536323865</v>
      </c>
      <c r="CQ76" s="83">
        <f t="shared" si="127"/>
        <v>90.749857166659254</v>
      </c>
      <c r="CR76" s="83">
        <f>O76/(G76+O76)*100</f>
        <v>79.858805938775319</v>
      </c>
      <c r="CS76" s="83">
        <f t="shared" si="141"/>
        <v>63.935271529108448</v>
      </c>
      <c r="CT76" s="83">
        <f t="shared" si="141"/>
        <v>67.689972833922681</v>
      </c>
      <c r="CU76" s="722">
        <f t="shared" si="142"/>
        <v>2.3871462793831415</v>
      </c>
      <c r="CV76" s="83">
        <f t="shared" si="142"/>
        <v>32.940803491922146</v>
      </c>
      <c r="CW76" s="83">
        <f t="shared" si="142"/>
        <v>19.174900205193758</v>
      </c>
      <c r="CX76" s="83">
        <f t="shared" si="128"/>
        <v>16.584156497725239</v>
      </c>
      <c r="CY76" s="83">
        <f t="shared" si="128"/>
        <v>8.3778969242767687</v>
      </c>
      <c r="CZ76" s="83">
        <f>W76/(W76+AE76)*100</f>
        <v>21.943583707148122</v>
      </c>
      <c r="DA76" s="83">
        <f>X76/(X76+AF76)*100</f>
        <v>33.790199483583109</v>
      </c>
      <c r="DB76" s="83">
        <f>Y76/(Y76+AG76)*100</f>
        <v>36.695553109947291</v>
      </c>
      <c r="DC76" s="91">
        <f t="shared" si="143"/>
        <v>97.612853720616855</v>
      </c>
      <c r="DD76" s="83">
        <f t="shared" si="143"/>
        <v>67.059196508077861</v>
      </c>
      <c r="DE76" s="83">
        <f t="shared" si="143"/>
        <v>80.825099794806249</v>
      </c>
      <c r="DF76" s="83">
        <f t="shared" si="129"/>
        <v>83.415843502274754</v>
      </c>
      <c r="DG76" s="83">
        <f t="shared" si="129"/>
        <v>91.622103075723231</v>
      </c>
      <c r="DH76" s="83">
        <f>AE76/(W76+AE76)*100</f>
        <v>78.056416292851878</v>
      </c>
      <c r="DI76" s="83">
        <f>AF76/(X76+AF76)*100</f>
        <v>66.209800516416891</v>
      </c>
      <c r="DJ76" s="83">
        <f>AG76/(Y76+AG76)*100</f>
        <v>63.304446890052702</v>
      </c>
      <c r="DK76" s="91">
        <f>AH76/(AH76+AP76)*100</f>
        <v>6.9931749660404856</v>
      </c>
      <c r="DL76" s="83">
        <f>AI76/(AI76+AQ76)*100</f>
        <v>37.041808848345191</v>
      </c>
      <c r="DM76" s="83">
        <f t="shared" si="132"/>
        <v>20.116975724981877</v>
      </c>
      <c r="DN76" s="83">
        <f t="shared" si="132"/>
        <v>14.562865989603194</v>
      </c>
      <c r="DO76" s="83">
        <f t="shared" si="132"/>
        <v>9.5317210110130919</v>
      </c>
      <c r="DP76" s="83">
        <f>AM76/(AM76+AU76)*100</f>
        <v>17.853907880729842</v>
      </c>
      <c r="DQ76" s="83">
        <f>AN76/(AN76+AV76)*100</f>
        <v>36.289417032445535</v>
      </c>
      <c r="DR76" s="83">
        <f>AO76/(AO76+AW76)*100</f>
        <v>52.196713515798379</v>
      </c>
      <c r="DS76" s="91">
        <f>AP76/(AH76+AP76)*100</f>
        <v>93.006825033959515</v>
      </c>
      <c r="DT76" s="83">
        <f>AQ76/(AI76+AQ76)*100</f>
        <v>62.958191151654809</v>
      </c>
      <c r="DU76" s="83">
        <f t="shared" si="133"/>
        <v>79.883024275018116</v>
      </c>
      <c r="DV76" s="83">
        <f t="shared" si="133"/>
        <v>85.437134010396804</v>
      </c>
      <c r="DW76" s="83">
        <f t="shared" si="133"/>
        <v>90.46827898898691</v>
      </c>
      <c r="DX76" s="83">
        <f>AU76/(AM76+AU76)*100</f>
        <v>82.146092119270151</v>
      </c>
      <c r="DY76" s="83">
        <f>AV76/(AN76+AV76)*100</f>
        <v>63.710582967554465</v>
      </c>
      <c r="DZ76" s="83">
        <f>AW76/(AO76+AW76)*100</f>
        <v>47.803286484201635</v>
      </c>
      <c r="EA76" s="91">
        <f t="shared" si="144"/>
        <v>7.3335277444348712</v>
      </c>
      <c r="EB76" s="83">
        <f t="shared" si="144"/>
        <v>33.233652560927119</v>
      </c>
      <c r="EC76" s="83">
        <f t="shared" si="144"/>
        <v>18.474829850522696</v>
      </c>
      <c r="ED76" s="83">
        <f t="shared" si="134"/>
        <v>15.985570399687592</v>
      </c>
      <c r="EE76" s="83">
        <f>BB76/(BB76+BJ76)*100</f>
        <v>10.966773611117848</v>
      </c>
      <c r="EF76" s="83">
        <f>BC76/(BC76+BK76)*100</f>
        <v>19.335116407897328</v>
      </c>
      <c r="EG76" s="83">
        <f>BD76/(BD76+BL76)*100</f>
        <v>29.68132888003996</v>
      </c>
      <c r="EH76" s="83">
        <f>BE76/(BE76+BM76)*100</f>
        <v>24.582802018073959</v>
      </c>
      <c r="EI76" s="91">
        <f t="shared" si="145"/>
        <v>92.666472255565139</v>
      </c>
      <c r="EJ76" s="83">
        <f t="shared" si="145"/>
        <v>66.766347439072888</v>
      </c>
      <c r="EK76" s="83">
        <f t="shared" si="145"/>
        <v>81.525170149477304</v>
      </c>
      <c r="EL76" s="83">
        <f t="shared" si="135"/>
        <v>84.014429600312411</v>
      </c>
      <c r="EM76" s="83">
        <f>BJ76/(BB76+BJ76)*100</f>
        <v>89.033226388882156</v>
      </c>
      <c r="EN76" s="83">
        <f>BK76/(BC76+BK76)*100</f>
        <v>80.664883592102683</v>
      </c>
      <c r="EO76" s="83">
        <f>BL76/(BD76+BL76)*100</f>
        <v>70.318671119960044</v>
      </c>
      <c r="EP76" s="83">
        <f>BM76/(BE76+BM76)*100</f>
        <v>75.417197981926037</v>
      </c>
      <c r="EQ76" s="722">
        <f>BN76/(BN76+BV76)*100</f>
        <v>11.292073638699405</v>
      </c>
      <c r="ER76" s="83">
        <f t="shared" si="146"/>
        <v>35.957324887620658</v>
      </c>
      <c r="ES76" s="83">
        <f t="shared" si="146"/>
        <v>21.572804067254022</v>
      </c>
      <c r="ET76" s="83">
        <f>BQ76/(BQ76+BY76)*100</f>
        <v>14.90426379572815</v>
      </c>
      <c r="EU76" s="83">
        <f>BR76/(BR76+BZ76)*100</f>
        <v>8.7246576782008383</v>
      </c>
      <c r="EV76" s="83">
        <f>BS76/(BS76+CA76)*100</f>
        <v>23.469911528675368</v>
      </c>
      <c r="EW76" s="83">
        <f t="shared" si="147"/>
        <v>36.032075237266916</v>
      </c>
      <c r="EX76" s="83">
        <f t="shared" si="147"/>
        <v>43.337422315497001</v>
      </c>
      <c r="EY76" s="91">
        <f>BV76/(BN76+BV76)*100</f>
        <v>88.707926361300593</v>
      </c>
      <c r="EZ76" s="83">
        <f t="shared" si="148"/>
        <v>64.042675112379342</v>
      </c>
      <c r="FA76" s="83">
        <f t="shared" si="148"/>
        <v>78.427195932745974</v>
      </c>
      <c r="FB76" s="83">
        <f>BY76/(BQ76+BY76)*100</f>
        <v>85.095736204271844</v>
      </c>
      <c r="FC76" s="83">
        <f>BZ76/(BR76+BZ76)*100</f>
        <v>91.275342321799158</v>
      </c>
      <c r="FD76" s="83">
        <f>CA76/(BS76+CA76)*100</f>
        <v>76.530088471324632</v>
      </c>
      <c r="FE76" s="83">
        <f t="shared" si="149"/>
        <v>63.967924762733084</v>
      </c>
      <c r="FF76" s="84">
        <f t="shared" si="149"/>
        <v>56.662577684502999</v>
      </c>
      <c r="FH76" s="91">
        <f>CM76-CE76</f>
        <v>72.235561318740451</v>
      </c>
      <c r="FI76" s="83">
        <f t="shared" si="150"/>
        <v>52.218513689295619</v>
      </c>
      <c r="FJ76" s="83">
        <f t="shared" si="150"/>
        <v>59.283482532863289</v>
      </c>
      <c r="FK76" s="83">
        <f t="shared" si="130"/>
        <v>67.07583107264773</v>
      </c>
      <c r="FL76" s="83">
        <f t="shared" si="130"/>
        <v>81.499714333318508</v>
      </c>
      <c r="FM76" s="83">
        <f>CR76-CJ76</f>
        <v>59.717611877550645</v>
      </c>
      <c r="FN76" s="83">
        <f t="shared" si="151"/>
        <v>27.870543058216896</v>
      </c>
      <c r="FO76" s="84">
        <f t="shared" si="151"/>
        <v>35.379945667845369</v>
      </c>
      <c r="FP76" s="722">
        <f t="shared" si="152"/>
        <v>95.225707441233709</v>
      </c>
      <c r="FQ76" s="83">
        <f t="shared" si="152"/>
        <v>34.118393016155714</v>
      </c>
      <c r="FR76" s="83">
        <f t="shared" si="152"/>
        <v>61.650199589612491</v>
      </c>
      <c r="FS76" s="83">
        <f t="shared" si="131"/>
        <v>66.831687004549508</v>
      </c>
      <c r="FT76" s="83">
        <f t="shared" si="131"/>
        <v>83.244206151446463</v>
      </c>
      <c r="FU76" s="83">
        <f>DH76-CZ76</f>
        <v>56.112832585703757</v>
      </c>
      <c r="FV76" s="83">
        <f>DI76-DA76</f>
        <v>32.419601032833782</v>
      </c>
      <c r="FW76" s="83">
        <f>DJ76-DB76</f>
        <v>26.608893780105412</v>
      </c>
      <c r="FX76" s="91">
        <f>DS76-DK76</f>
        <v>86.013650067919031</v>
      </c>
      <c r="FY76" s="83">
        <f>DT76-DL76</f>
        <v>25.916382303309618</v>
      </c>
      <c r="FZ76" s="83">
        <f t="shared" si="136"/>
        <v>59.766048550036238</v>
      </c>
      <c r="GA76" s="83">
        <f t="shared" si="136"/>
        <v>70.874268020793608</v>
      </c>
      <c r="GB76" s="83">
        <f t="shared" si="136"/>
        <v>80.93655797797382</v>
      </c>
      <c r="GC76" s="83">
        <f>DX76-DP76</f>
        <v>64.292184238540301</v>
      </c>
      <c r="GD76" s="83">
        <f>DY76-DQ76</f>
        <v>27.421165935108931</v>
      </c>
      <c r="GE76" s="83">
        <f>DZ76-DR76</f>
        <v>-4.3934270315967439</v>
      </c>
      <c r="GF76" s="91">
        <f t="shared" si="153"/>
        <v>85.332944511130265</v>
      </c>
      <c r="GG76" s="83">
        <f t="shared" si="153"/>
        <v>33.532694878145769</v>
      </c>
      <c r="GH76" s="83">
        <f t="shared" si="153"/>
        <v>63.050340298954609</v>
      </c>
      <c r="GI76" s="83">
        <f t="shared" si="137"/>
        <v>68.028859200624822</v>
      </c>
      <c r="GJ76" s="83">
        <f>EM76-EE76</f>
        <v>78.066452777764312</v>
      </c>
      <c r="GK76" s="83">
        <f>EN76-EF76</f>
        <v>61.329767184205352</v>
      </c>
      <c r="GL76" s="83">
        <f>EO76-EG76</f>
        <v>40.637342239920088</v>
      </c>
      <c r="GM76" s="83">
        <f>EP76-EH76</f>
        <v>50.834395963852074</v>
      </c>
      <c r="GN76" s="722">
        <f>EY76-EQ76</f>
        <v>77.415852722601187</v>
      </c>
      <c r="GO76" s="83">
        <f t="shared" si="154"/>
        <v>28.085350224758685</v>
      </c>
      <c r="GP76" s="83">
        <f t="shared" si="154"/>
        <v>56.854391865491948</v>
      </c>
      <c r="GQ76" s="83">
        <f>FB76-ET76</f>
        <v>70.191472408543689</v>
      </c>
      <c r="GR76" s="83">
        <f>FC76-EU76</f>
        <v>82.550684643598316</v>
      </c>
      <c r="GS76" s="83">
        <f>FD76-EV76</f>
        <v>53.060176942649264</v>
      </c>
      <c r="GT76" s="83">
        <f t="shared" si="155"/>
        <v>27.935849525466168</v>
      </c>
      <c r="GU76" s="84">
        <f t="shared" si="155"/>
        <v>13.325155369005998</v>
      </c>
    </row>
    <row r="77" spans="1:203" x14ac:dyDescent="0.25">
      <c r="A77" s="263" t="s">
        <v>148</v>
      </c>
      <c r="B77" s="137">
        <v>0</v>
      </c>
      <c r="C77" s="137">
        <v>0</v>
      </c>
      <c r="D77" s="137">
        <v>0</v>
      </c>
      <c r="E77" s="137">
        <v>0</v>
      </c>
      <c r="F77" s="137">
        <v>0</v>
      </c>
      <c r="G77" s="137">
        <v>0</v>
      </c>
      <c r="H77" s="137">
        <v>0</v>
      </c>
      <c r="I77" s="137">
        <v>0</v>
      </c>
      <c r="J77" s="136">
        <v>0</v>
      </c>
      <c r="K77" s="137">
        <v>0</v>
      </c>
      <c r="L77" s="137">
        <v>0</v>
      </c>
      <c r="M77" s="137">
        <v>0</v>
      </c>
      <c r="N77" s="137">
        <v>374.27</v>
      </c>
      <c r="O77" s="137">
        <v>0</v>
      </c>
      <c r="P77" s="137">
        <v>0</v>
      </c>
      <c r="Q77" s="137">
        <v>0</v>
      </c>
      <c r="R77" s="136">
        <v>0</v>
      </c>
      <c r="S77" s="137">
        <v>0</v>
      </c>
      <c r="T77" s="137">
        <v>0</v>
      </c>
      <c r="U77" s="137">
        <v>0</v>
      </c>
      <c r="V77" s="137">
        <v>0</v>
      </c>
      <c r="W77" s="137">
        <v>0</v>
      </c>
      <c r="X77" s="137">
        <v>0</v>
      </c>
      <c r="Y77" s="137">
        <v>0</v>
      </c>
      <c r="Z77" s="136">
        <v>0</v>
      </c>
      <c r="AA77" s="137">
        <v>0</v>
      </c>
      <c r="AB77" s="137">
        <v>0</v>
      </c>
      <c r="AC77" s="137">
        <v>0</v>
      </c>
      <c r="AD77" s="137">
        <v>720.95</v>
      </c>
      <c r="AE77" s="137">
        <v>0</v>
      </c>
      <c r="AF77" s="137">
        <v>0</v>
      </c>
      <c r="AG77" s="137">
        <v>0</v>
      </c>
      <c r="AH77" s="136">
        <v>0</v>
      </c>
      <c r="AI77" s="137">
        <v>0</v>
      </c>
      <c r="AJ77" s="137">
        <v>0</v>
      </c>
      <c r="AK77" s="137">
        <v>0</v>
      </c>
      <c r="AL77" s="137">
        <v>0</v>
      </c>
      <c r="AM77" s="137">
        <v>0</v>
      </c>
      <c r="AN77" s="137">
        <v>0</v>
      </c>
      <c r="AO77" s="137">
        <v>0</v>
      </c>
      <c r="AP77" s="136">
        <v>0</v>
      </c>
      <c r="AQ77" s="137">
        <v>0</v>
      </c>
      <c r="AR77" s="137">
        <v>0</v>
      </c>
      <c r="AS77" s="137">
        <v>0</v>
      </c>
      <c r="AT77" s="137">
        <v>0</v>
      </c>
      <c r="AU77" s="137">
        <v>0</v>
      </c>
      <c r="AV77" s="137">
        <v>0</v>
      </c>
      <c r="AW77" s="20">
        <v>127.66</v>
      </c>
      <c r="AX77" s="136">
        <v>0</v>
      </c>
      <c r="AY77" s="137">
        <v>0</v>
      </c>
      <c r="AZ77" s="137">
        <v>0</v>
      </c>
      <c r="BA77" s="137">
        <v>1.49</v>
      </c>
      <c r="BB77" s="137">
        <v>0</v>
      </c>
      <c r="BC77" s="137">
        <v>0</v>
      </c>
      <c r="BD77" s="137">
        <v>0</v>
      </c>
      <c r="BE77" s="137">
        <v>0</v>
      </c>
      <c r="BF77" s="136">
        <v>111.69</v>
      </c>
      <c r="BG77" s="137">
        <v>0</v>
      </c>
      <c r="BH77" s="137">
        <v>0</v>
      </c>
      <c r="BI77" s="137">
        <v>402.65</v>
      </c>
      <c r="BJ77" s="137">
        <v>0</v>
      </c>
      <c r="BK77" s="137">
        <v>0</v>
      </c>
      <c r="BL77" s="137">
        <v>0</v>
      </c>
      <c r="BM77" s="137">
        <v>0</v>
      </c>
      <c r="BN77" s="136">
        <v>0</v>
      </c>
      <c r="BO77" s="137">
        <v>0</v>
      </c>
      <c r="BP77" s="137">
        <v>0</v>
      </c>
      <c r="BQ77" s="137">
        <v>0</v>
      </c>
      <c r="BR77" s="137">
        <v>0</v>
      </c>
      <c r="BS77" s="137">
        <v>0</v>
      </c>
      <c r="BT77" s="137">
        <v>0</v>
      </c>
      <c r="BU77" s="137">
        <v>0</v>
      </c>
      <c r="BV77" s="136">
        <v>0</v>
      </c>
      <c r="BW77" s="137">
        <v>0</v>
      </c>
      <c r="BX77" s="137">
        <v>0</v>
      </c>
      <c r="BY77" s="137">
        <v>0</v>
      </c>
      <c r="BZ77" s="137">
        <v>0</v>
      </c>
      <c r="CA77" s="137">
        <v>0</v>
      </c>
      <c r="CB77" s="137">
        <v>0</v>
      </c>
      <c r="CC77" s="1043">
        <v>0</v>
      </c>
      <c r="CE77" s="71"/>
      <c r="CF77" s="66"/>
      <c r="CG77" s="66"/>
      <c r="CH77" s="66"/>
      <c r="CI77" s="66"/>
      <c r="CJ77" s="66"/>
      <c r="CK77" s="66"/>
      <c r="CL77" s="88"/>
      <c r="CM77" s="66"/>
      <c r="CN77" s="66"/>
      <c r="CO77" s="66"/>
      <c r="CP77" s="66"/>
      <c r="CQ77" s="721">
        <f>N77/(F77+N77)*100</f>
        <v>100</v>
      </c>
      <c r="CR77" s="66"/>
      <c r="CS77" s="66"/>
      <c r="CT77" s="66"/>
      <c r="CU77" s="1460"/>
      <c r="CV77" s="1461"/>
      <c r="CW77" s="1461"/>
      <c r="CX77" s="1461"/>
      <c r="CY77" s="1461"/>
      <c r="CZ77" s="1461"/>
      <c r="DA77" s="1461"/>
      <c r="DB77" s="1461"/>
      <c r="DC77" s="1460"/>
      <c r="DD77" s="1461"/>
      <c r="DE77" s="1461"/>
      <c r="DF77" s="1461"/>
      <c r="DG77" s="1461">
        <f>AD77/(V77+AD77)*100</f>
        <v>100</v>
      </c>
      <c r="DH77" s="1461"/>
      <c r="DI77" s="1461"/>
      <c r="DJ77" s="1461"/>
      <c r="DK77" s="1460"/>
      <c r="DL77" s="1461"/>
      <c r="DM77" s="1461"/>
      <c r="DN77" s="1461"/>
      <c r="DO77" s="1461"/>
      <c r="DP77" s="1461"/>
      <c r="DQ77" s="1461"/>
      <c r="DR77" s="721">
        <f>AO77/(AO77+AW77)*100</f>
        <v>0</v>
      </c>
      <c r="DS77" s="1460"/>
      <c r="DT77" s="1461"/>
      <c r="DU77" s="1461"/>
      <c r="DV77" s="1461"/>
      <c r="DW77" s="1461"/>
      <c r="DX77" s="1461"/>
      <c r="DY77" s="1461"/>
      <c r="DZ77" s="83">
        <f>AW77/(AO77+AW77)*100</f>
        <v>100</v>
      </c>
      <c r="EA77" s="722">
        <f>AX77/(AX77+BF77)*100</f>
        <v>0</v>
      </c>
      <c r="EB77" s="1461"/>
      <c r="EC77" s="1461"/>
      <c r="ED77" s="721">
        <f t="shared" si="134"/>
        <v>0.36868411936457662</v>
      </c>
      <c r="EE77" s="1461"/>
      <c r="EF77" s="1461"/>
      <c r="EG77" s="1461"/>
      <c r="EH77" s="1461"/>
      <c r="EI77" s="722">
        <f>BF77/(AX77+BF77)*100</f>
        <v>100</v>
      </c>
      <c r="EJ77" s="1461"/>
      <c r="EK77" s="1461"/>
      <c r="EL77" s="721">
        <f t="shared" si="135"/>
        <v>99.631315880635412</v>
      </c>
      <c r="EM77" s="1461"/>
      <c r="EN77" s="1461"/>
      <c r="EO77" s="1461"/>
      <c r="EP77" s="1461"/>
      <c r="EQ77" s="1460"/>
      <c r="ER77" s="1461"/>
      <c r="ES77" s="1461"/>
      <c r="ET77" s="1461"/>
      <c r="EU77" s="1461"/>
      <c r="EV77" s="1461"/>
      <c r="EW77" s="1461"/>
      <c r="EX77" s="1461"/>
      <c r="EY77" s="1460"/>
      <c r="EZ77" s="1461"/>
      <c r="FA77" s="1461"/>
      <c r="FB77" s="1461"/>
      <c r="FC77" s="1461"/>
      <c r="FD77" s="1461"/>
      <c r="FE77" s="1461"/>
      <c r="FF77" s="1462"/>
      <c r="FH77" s="71"/>
      <c r="FI77" s="66"/>
      <c r="FJ77" s="66"/>
      <c r="FK77" s="66"/>
      <c r="FL77" s="66">
        <f>CQ77-CI77</f>
        <v>100</v>
      </c>
      <c r="FM77" s="66"/>
      <c r="FN77" s="66"/>
      <c r="FO77" s="88"/>
      <c r="FP77" s="1460"/>
      <c r="FQ77" s="1461"/>
      <c r="FR77" s="1461"/>
      <c r="FS77" s="1461"/>
      <c r="FT77" s="1461">
        <f>DG77-CY77</f>
        <v>100</v>
      </c>
      <c r="FU77" s="1461"/>
      <c r="FV77" s="1461"/>
      <c r="FW77" s="1461">
        <f>DJ77-DB77</f>
        <v>0</v>
      </c>
      <c r="FX77" s="1460"/>
      <c r="FY77" s="1461"/>
      <c r="FZ77" s="1461"/>
      <c r="GA77" s="1461"/>
      <c r="GB77" s="1461"/>
      <c r="GC77" s="1461"/>
      <c r="GD77" s="1461"/>
      <c r="GE77" s="721">
        <f>DZ77-DR77</f>
        <v>100</v>
      </c>
      <c r="GF77" s="722">
        <f>EI77-EA77</f>
        <v>100</v>
      </c>
      <c r="GG77" s="1461"/>
      <c r="GH77" s="1461"/>
      <c r="GI77" s="721">
        <f t="shared" si="137"/>
        <v>99.262631761270839</v>
      </c>
      <c r="GJ77" s="1461"/>
      <c r="GK77" s="1461"/>
      <c r="GL77" s="1461"/>
      <c r="GM77" s="1461"/>
      <c r="GN77" s="1460"/>
      <c r="GO77" s="1461"/>
      <c r="GP77" s="1461"/>
      <c r="GQ77" s="1461"/>
      <c r="GR77" s="1461"/>
      <c r="GS77" s="1461"/>
      <c r="GT77" s="1461"/>
      <c r="GU77" s="1462"/>
    </row>
    <row r="78" spans="1:203" x14ac:dyDescent="0.25">
      <c r="A78" s="1428" t="s">
        <v>165</v>
      </c>
      <c r="B78" s="1421">
        <f t="shared" ref="B78:AG78" si="156">SUM(B70:B73,B75:B77)</f>
        <v>3416.79</v>
      </c>
      <c r="C78" s="1421">
        <f t="shared" si="156"/>
        <v>3175.22</v>
      </c>
      <c r="D78" s="1421">
        <f t="shared" si="156"/>
        <v>12728.84</v>
      </c>
      <c r="E78" s="1421">
        <f t="shared" si="156"/>
        <v>86748.420000000013</v>
      </c>
      <c r="F78" s="1421">
        <f t="shared" si="156"/>
        <v>89730.26999999999</v>
      </c>
      <c r="G78" s="1421">
        <f t="shared" si="156"/>
        <v>40982.630000000005</v>
      </c>
      <c r="H78" s="1421">
        <f t="shared" si="156"/>
        <v>64424.47</v>
      </c>
      <c r="I78" s="1421">
        <f t="shared" si="156"/>
        <v>2719.8199999999997</v>
      </c>
      <c r="J78" s="138">
        <f t="shared" si="156"/>
        <v>22686.89</v>
      </c>
      <c r="K78" s="1421">
        <f t="shared" si="156"/>
        <v>10150.799999999999</v>
      </c>
      <c r="L78" s="1421">
        <f t="shared" si="156"/>
        <v>43409.65</v>
      </c>
      <c r="M78" s="1421">
        <f t="shared" si="156"/>
        <v>462156.9</v>
      </c>
      <c r="N78" s="1421">
        <f t="shared" si="156"/>
        <v>959778.74</v>
      </c>
      <c r="O78" s="1421">
        <f t="shared" si="156"/>
        <v>225725.07</v>
      </c>
      <c r="P78" s="1421">
        <f t="shared" si="156"/>
        <v>132028.23000000001</v>
      </c>
      <c r="Q78" s="1421">
        <f t="shared" si="156"/>
        <v>5680.16</v>
      </c>
      <c r="R78" s="138">
        <f t="shared" si="156"/>
        <v>1334.2199999999998</v>
      </c>
      <c r="S78" s="1421">
        <f t="shared" si="156"/>
        <v>3335.6400000000003</v>
      </c>
      <c r="T78" s="1421">
        <f t="shared" si="156"/>
        <v>12681.119999999999</v>
      </c>
      <c r="U78" s="1421">
        <f t="shared" si="156"/>
        <v>84017.200000000012</v>
      </c>
      <c r="V78" s="1421">
        <f t="shared" si="156"/>
        <v>73759.509999999995</v>
      </c>
      <c r="W78" s="1421">
        <f t="shared" si="156"/>
        <v>35127.279999999999</v>
      </c>
      <c r="X78" s="1421">
        <f t="shared" si="156"/>
        <v>57173.71</v>
      </c>
      <c r="Y78" s="1421">
        <f t="shared" si="156"/>
        <v>2030.58</v>
      </c>
      <c r="Z78" s="138">
        <f t="shared" si="156"/>
        <v>22463.919999999998</v>
      </c>
      <c r="AA78" s="1421">
        <f t="shared" si="156"/>
        <v>7303.18</v>
      </c>
      <c r="AB78" s="1421">
        <f t="shared" si="156"/>
        <v>44445.79</v>
      </c>
      <c r="AC78" s="1421">
        <f t="shared" si="156"/>
        <v>429595.7</v>
      </c>
      <c r="AD78" s="1421">
        <f t="shared" si="156"/>
        <v>891009.27999999991</v>
      </c>
      <c r="AE78" s="1421">
        <f t="shared" si="156"/>
        <v>193122.66</v>
      </c>
      <c r="AF78" s="1421">
        <f t="shared" si="156"/>
        <v>126934.95000000001</v>
      </c>
      <c r="AG78" s="1421">
        <f t="shared" si="156"/>
        <v>5653.2900000000009</v>
      </c>
      <c r="AH78" s="138">
        <f t="shared" ref="AH78:BM78" si="157">SUM(AH70:AH73,AH75:AH77)</f>
        <v>2695.72</v>
      </c>
      <c r="AI78" s="1421">
        <f t="shared" si="157"/>
        <v>3886.7400000000002</v>
      </c>
      <c r="AJ78" s="1421">
        <f t="shared" si="157"/>
        <v>10532.14</v>
      </c>
      <c r="AK78" s="1421">
        <f t="shared" si="157"/>
        <v>78400.31</v>
      </c>
      <c r="AL78" s="1421">
        <f t="shared" si="157"/>
        <v>99905.23</v>
      </c>
      <c r="AM78" s="1421">
        <f t="shared" si="157"/>
        <v>32415.39</v>
      </c>
      <c r="AN78" s="1421">
        <f t="shared" si="157"/>
        <v>61831.740000000005</v>
      </c>
      <c r="AO78" s="1421">
        <f t="shared" si="157"/>
        <v>3287.3500000000004</v>
      </c>
      <c r="AP78" s="138">
        <f t="shared" si="157"/>
        <v>25225.239999999998</v>
      </c>
      <c r="AQ78" s="1421">
        <f t="shared" si="157"/>
        <v>6602.05</v>
      </c>
      <c r="AR78" s="1421">
        <f t="shared" si="157"/>
        <v>45106.55</v>
      </c>
      <c r="AS78" s="1421">
        <f t="shared" si="157"/>
        <v>451308.87999999995</v>
      </c>
      <c r="AT78" s="1421">
        <f t="shared" si="157"/>
        <v>1018355.97</v>
      </c>
      <c r="AU78" s="1421">
        <f t="shared" si="157"/>
        <v>175287.05</v>
      </c>
      <c r="AV78" s="1421">
        <f t="shared" si="157"/>
        <v>136619.49</v>
      </c>
      <c r="AW78" s="1421">
        <f t="shared" si="157"/>
        <v>3670.37</v>
      </c>
      <c r="AX78" s="138">
        <f t="shared" si="157"/>
        <v>4340.51</v>
      </c>
      <c r="AY78" s="1421">
        <f t="shared" si="157"/>
        <v>3577.15</v>
      </c>
      <c r="AZ78" s="1421">
        <f t="shared" si="157"/>
        <v>9302.6200000000008</v>
      </c>
      <c r="BA78" s="1421">
        <f t="shared" si="157"/>
        <v>80771.470000000016</v>
      </c>
      <c r="BB78" s="1421">
        <f t="shared" si="157"/>
        <v>107824.92</v>
      </c>
      <c r="BC78" s="1421">
        <f t="shared" si="157"/>
        <v>35599.65</v>
      </c>
      <c r="BD78" s="1421">
        <f t="shared" si="157"/>
        <v>57001.149999999994</v>
      </c>
      <c r="BE78" s="1421">
        <f t="shared" si="157"/>
        <v>2153.91</v>
      </c>
      <c r="BF78" s="138">
        <f t="shared" si="157"/>
        <v>25580.59</v>
      </c>
      <c r="BG78" s="1421">
        <f t="shared" si="157"/>
        <v>7107.33</v>
      </c>
      <c r="BH78" s="1421">
        <f t="shared" si="157"/>
        <v>41032.71</v>
      </c>
      <c r="BI78" s="1421">
        <f t="shared" si="157"/>
        <v>442660.19</v>
      </c>
      <c r="BJ78" s="1421">
        <f t="shared" si="157"/>
        <v>999070.07</v>
      </c>
      <c r="BK78" s="1421">
        <f t="shared" si="157"/>
        <v>187764.53</v>
      </c>
      <c r="BL78" s="1421">
        <f t="shared" si="157"/>
        <v>160563.13</v>
      </c>
      <c r="BM78" s="1421">
        <f t="shared" si="157"/>
        <v>4474.84</v>
      </c>
      <c r="BN78" s="138">
        <f t="shared" ref="BN78:CC78" si="158">SUM(BN70:BN73,BN75:BN77)</f>
        <v>3708.33</v>
      </c>
      <c r="BO78" s="1421">
        <f t="shared" si="158"/>
        <v>3884.4900000000002</v>
      </c>
      <c r="BP78" s="1421">
        <f t="shared" si="158"/>
        <v>10636.59</v>
      </c>
      <c r="BQ78" s="1421">
        <f t="shared" si="158"/>
        <v>84223.26</v>
      </c>
      <c r="BR78" s="1421">
        <f t="shared" si="158"/>
        <v>92314.97</v>
      </c>
      <c r="BS78" s="1421">
        <f t="shared" si="158"/>
        <v>44520.100000000006</v>
      </c>
      <c r="BT78" s="1421">
        <f t="shared" si="158"/>
        <v>79082.649999999994</v>
      </c>
      <c r="BU78" s="1421">
        <f t="shared" si="158"/>
        <v>2265.37</v>
      </c>
      <c r="BV78" s="138">
        <f t="shared" si="158"/>
        <v>28770.799999999999</v>
      </c>
      <c r="BW78" s="1421">
        <f t="shared" si="158"/>
        <v>6912</v>
      </c>
      <c r="BX78" s="1421">
        <f t="shared" si="158"/>
        <v>37561.94</v>
      </c>
      <c r="BY78" s="1421">
        <f t="shared" si="158"/>
        <v>464670.06</v>
      </c>
      <c r="BZ78" s="1421">
        <f t="shared" si="158"/>
        <v>1050548.5</v>
      </c>
      <c r="CA78" s="1421">
        <f t="shared" si="158"/>
        <v>187531.33000000002</v>
      </c>
      <c r="CB78" s="1421">
        <f t="shared" si="158"/>
        <v>163607.38</v>
      </c>
      <c r="CC78" s="1422">
        <f t="shared" si="158"/>
        <v>3929.01</v>
      </c>
      <c r="CD78" s="10"/>
      <c r="CE78" s="1456">
        <f t="shared" ref="CE78:CL78" si="159">B78/(B78+J78)*100</f>
        <v>13.089303883590359</v>
      </c>
      <c r="CF78" s="1450">
        <f t="shared" si="159"/>
        <v>23.827219229747516</v>
      </c>
      <c r="CG78" s="1450">
        <f t="shared" si="159"/>
        <v>22.673997822171561</v>
      </c>
      <c r="CH78" s="1450">
        <f t="shared" si="159"/>
        <v>15.803894923080724</v>
      </c>
      <c r="CI78" s="1450">
        <f t="shared" si="159"/>
        <v>8.5497379388862988</v>
      </c>
      <c r="CJ78" s="1450">
        <f t="shared" si="159"/>
        <v>15.36612178800987</v>
      </c>
      <c r="CK78" s="1450">
        <f t="shared" si="159"/>
        <v>32.793883718574499</v>
      </c>
      <c r="CL78" s="1457">
        <f t="shared" si="159"/>
        <v>32.378886616396699</v>
      </c>
      <c r="CM78" s="1453">
        <f>J78/(B78+J78)*100</f>
        <v>86.910696116409639</v>
      </c>
      <c r="CN78" s="1447">
        <f>K78/(C78+K78)*100</f>
        <v>76.172780770252487</v>
      </c>
      <c r="CO78" s="1447">
        <f>L78/(D78+L78)*100</f>
        <v>77.326002177828428</v>
      </c>
      <c r="CP78" s="1447">
        <f>M78/(E78+M78)*100</f>
        <v>84.196105076919267</v>
      </c>
      <c r="CQ78" s="1447">
        <f>N78/(F78+N78)*100</f>
        <v>91.45026206111369</v>
      </c>
      <c r="CR78" s="1447">
        <f>O78/(G78+O78)*100</f>
        <v>84.633878211990137</v>
      </c>
      <c r="CS78" s="1447">
        <f>P78/(H78+P78)*100</f>
        <v>67.206116281425508</v>
      </c>
      <c r="CT78" s="1447">
        <f>Q78/(I78+Q78)*100</f>
        <v>67.621113383603287</v>
      </c>
      <c r="CU78" s="1453">
        <f t="shared" ref="CU78:DB78" si="160">R78/(R78+Z78)*100</f>
        <v>5.6064045341358604</v>
      </c>
      <c r="CV78" s="1447">
        <f t="shared" si="160"/>
        <v>31.353477171340433</v>
      </c>
      <c r="CW78" s="1447">
        <f t="shared" si="160"/>
        <v>22.198154950092693</v>
      </c>
      <c r="CX78" s="1447">
        <f t="shared" si="160"/>
        <v>16.358078233626923</v>
      </c>
      <c r="CY78" s="1447">
        <f t="shared" si="160"/>
        <v>7.6453043220852948</v>
      </c>
      <c r="CZ78" s="1447">
        <f t="shared" si="160"/>
        <v>15.389830989659844</v>
      </c>
      <c r="DA78" s="1447">
        <f t="shared" si="160"/>
        <v>31.054329546475433</v>
      </c>
      <c r="DB78" s="1447">
        <f t="shared" si="160"/>
        <v>26.426527257749022</v>
      </c>
      <c r="DC78" s="1453">
        <f>Z78/(R78+Z78)*100</f>
        <v>94.393595465864138</v>
      </c>
      <c r="DD78" s="1447">
        <f>AA78/(S78+AA78)*100</f>
        <v>68.64652282865957</v>
      </c>
      <c r="DE78" s="1447">
        <f>AB78/(T78+AB78)*100</f>
        <v>77.8018450499073</v>
      </c>
      <c r="DF78" s="1447">
        <f>AC78/(U78+AC78)*100</f>
        <v>83.641921766373073</v>
      </c>
      <c r="DG78" s="1447">
        <f>AD78/(V78+AD78)*100</f>
        <v>92.354695677914705</v>
      </c>
      <c r="DH78" s="1447">
        <f>AE78/(W78+AE78)*100</f>
        <v>84.610169010340158</v>
      </c>
      <c r="DI78" s="1447">
        <f>AF78/(X78+AF78)*100</f>
        <v>68.945670453524571</v>
      </c>
      <c r="DJ78" s="1447">
        <f>AG78/(Y78+AG78)*100</f>
        <v>73.573472742250985</v>
      </c>
      <c r="DK78" s="1453">
        <f t="shared" ref="DK78:DQ78" si="161">AH78/(AH78+AP78)*100</f>
        <v>9.6548256220416491</v>
      </c>
      <c r="DL78" s="1447">
        <f t="shared" si="161"/>
        <v>37.056133262273342</v>
      </c>
      <c r="DM78" s="1447">
        <f t="shared" si="161"/>
        <v>18.929525479481992</v>
      </c>
      <c r="DN78" s="1447">
        <f t="shared" si="161"/>
        <v>14.800632399826782</v>
      </c>
      <c r="DO78" s="1447">
        <f t="shared" si="161"/>
        <v>8.9339798251070501</v>
      </c>
      <c r="DP78" s="1447">
        <f t="shared" si="161"/>
        <v>15.606648626756622</v>
      </c>
      <c r="DQ78" s="1447">
        <f t="shared" si="161"/>
        <v>31.157146267120652</v>
      </c>
      <c r="DR78" s="1447">
        <f>AO78/(AO78+AW78)*100</f>
        <v>47.247517865047747</v>
      </c>
      <c r="DS78" s="1453">
        <f t="shared" ref="DS78:DY78" si="162">AP78/(AH78+AP78)*100</f>
        <v>90.345174377958344</v>
      </c>
      <c r="DT78" s="1447">
        <f t="shared" si="162"/>
        <v>62.943866737726651</v>
      </c>
      <c r="DU78" s="1447">
        <f t="shared" si="162"/>
        <v>81.070474520518005</v>
      </c>
      <c r="DV78" s="1447">
        <f t="shared" si="162"/>
        <v>85.199367600173218</v>
      </c>
      <c r="DW78" s="1447">
        <f t="shared" si="162"/>
        <v>91.066020174892941</v>
      </c>
      <c r="DX78" s="1447">
        <f t="shared" si="162"/>
        <v>84.393351373243377</v>
      </c>
      <c r="DY78" s="1447">
        <f t="shared" si="162"/>
        <v>68.842853732879362</v>
      </c>
      <c r="DZ78" s="1447">
        <f>AW78/(AO78+AW78)*100</f>
        <v>52.752482134952253</v>
      </c>
      <c r="EA78" s="1453">
        <f>AX78/(AX78+BF78)*100</f>
        <v>14.506518811139966</v>
      </c>
      <c r="EB78" s="1447">
        <f>AY78/(AY78+BG78)*100</f>
        <v>33.479869867321575</v>
      </c>
      <c r="EC78" s="1447">
        <f>AZ78/(AZ78+BH78)*100</f>
        <v>18.48129335796547</v>
      </c>
      <c r="ED78" s="1447">
        <f t="shared" si="134"/>
        <v>15.431139568439558</v>
      </c>
      <c r="EE78" s="1447">
        <f>BB78/(BB78+BJ78)*100</f>
        <v>9.7412058934334862</v>
      </c>
      <c r="EF78" s="1447">
        <f>BC78/(BC78+BK78)*100</f>
        <v>15.937940452224705</v>
      </c>
      <c r="EG78" s="1447">
        <f>BD78/(BD78+BL78)*100</f>
        <v>26.199682227247962</v>
      </c>
      <c r="EH78" s="1447">
        <f>BE78/(BE78+BM78)*100</f>
        <v>32.493456534037335</v>
      </c>
      <c r="EI78" s="1453">
        <f>BF78/(AX78+BF78)*100</f>
        <v>85.493481188860045</v>
      </c>
      <c r="EJ78" s="1447">
        <f>BG78/(AY78+BG78)*100</f>
        <v>66.520130132678432</v>
      </c>
      <c r="EK78" s="1447">
        <f>BH78/(AZ78+BH78)*100</f>
        <v>81.518706642034516</v>
      </c>
      <c r="EL78" s="1447">
        <f t="shared" si="135"/>
        <v>84.568860431560438</v>
      </c>
      <c r="EM78" s="1447">
        <f>BJ78/(BB78+BJ78)*100</f>
        <v>90.258794106566512</v>
      </c>
      <c r="EN78" s="1447">
        <f>BK78/(BC78+BK78)*100</f>
        <v>84.062059547775306</v>
      </c>
      <c r="EO78" s="1447">
        <f>BL78/(BD78+BL78)*100</f>
        <v>73.800317772752038</v>
      </c>
      <c r="EP78" s="1447">
        <f>BM78/(BE78+BM78)*100</f>
        <v>67.506543465962665</v>
      </c>
      <c r="EQ78" s="1453">
        <f t="shared" ref="EQ78:EX78" si="163">BN78/(BN78+BV78)*100</f>
        <v>11.417577995469706</v>
      </c>
      <c r="ER78" s="1447">
        <f t="shared" si="163"/>
        <v>35.979193237802285</v>
      </c>
      <c r="ES78" s="1447">
        <f t="shared" si="163"/>
        <v>22.068287144856907</v>
      </c>
      <c r="ET78" s="1447">
        <f t="shared" si="163"/>
        <v>15.344194751723341</v>
      </c>
      <c r="EU78" s="1447">
        <f t="shared" si="163"/>
        <v>8.0775151558567178</v>
      </c>
      <c r="EV78" s="1447">
        <f t="shared" si="163"/>
        <v>19.185445226517242</v>
      </c>
      <c r="EW78" s="1447">
        <f t="shared" si="163"/>
        <v>32.585866835980035</v>
      </c>
      <c r="EX78" s="1447">
        <f t="shared" si="163"/>
        <v>36.571375989203112</v>
      </c>
      <c r="EY78" s="1453">
        <f t="shared" ref="EY78:FF78" si="164">BV78/(BN78+BV78)*100</f>
        <v>88.582422004530301</v>
      </c>
      <c r="EZ78" s="1447">
        <f t="shared" si="164"/>
        <v>64.020806762197708</v>
      </c>
      <c r="FA78" s="1447">
        <f t="shared" si="164"/>
        <v>77.931712855143104</v>
      </c>
      <c r="FB78" s="1447">
        <f t="shared" si="164"/>
        <v>84.655805248276678</v>
      </c>
      <c r="FC78" s="1447">
        <f t="shared" si="164"/>
        <v>91.922484844143284</v>
      </c>
      <c r="FD78" s="1447">
        <f t="shared" si="164"/>
        <v>80.814554773482755</v>
      </c>
      <c r="FE78" s="1447">
        <f t="shared" si="164"/>
        <v>67.414133164019958</v>
      </c>
      <c r="FF78" s="1454">
        <f t="shared" si="164"/>
        <v>63.428624010796888</v>
      </c>
      <c r="FG78" s="10"/>
      <c r="FH78" s="1456">
        <f>CM78-CE78</f>
        <v>73.821392232819278</v>
      </c>
      <c r="FI78" s="1450">
        <f>CN78-CF78</f>
        <v>52.345561540504974</v>
      </c>
      <c r="FJ78" s="1450">
        <f>CO78-CG78</f>
        <v>54.652004355656871</v>
      </c>
      <c r="FK78" s="1450">
        <f>CP78-CH78</f>
        <v>68.392210153838548</v>
      </c>
      <c r="FL78" s="1450">
        <f>CQ78-CI78</f>
        <v>82.900524122227395</v>
      </c>
      <c r="FM78" s="1450">
        <f>CR78-CJ78</f>
        <v>69.267756423980273</v>
      </c>
      <c r="FN78" s="1450">
        <f>CS78-CK78</f>
        <v>34.41223256285101</v>
      </c>
      <c r="FO78" s="1457">
        <f>CT78-CL78</f>
        <v>35.242226767206589</v>
      </c>
      <c r="FP78" s="1453">
        <f>DC78-CU78</f>
        <v>88.787190931728276</v>
      </c>
      <c r="FQ78" s="1447">
        <f>DD78-CV78</f>
        <v>37.293045657319141</v>
      </c>
      <c r="FR78" s="1447">
        <f>DE78-CW78</f>
        <v>55.603690099814607</v>
      </c>
      <c r="FS78" s="1447">
        <f>DF78-CX78</f>
        <v>67.283843532746147</v>
      </c>
      <c r="FT78" s="1447">
        <f>DG78-CY78</f>
        <v>84.70939135582941</v>
      </c>
      <c r="FU78" s="1447">
        <f>DH78-CZ78</f>
        <v>69.220338020680316</v>
      </c>
      <c r="FV78" s="1447">
        <f>DI78-DA78</f>
        <v>37.891340907049141</v>
      </c>
      <c r="FW78" s="1447">
        <f>DJ78-DB78</f>
        <v>47.146945484501963</v>
      </c>
      <c r="FX78" s="1453">
        <f t="shared" ref="FX78:GD78" si="165">DS78-DK78</f>
        <v>80.690348755916688</v>
      </c>
      <c r="FY78" s="1447">
        <f t="shared" si="165"/>
        <v>25.887733475453309</v>
      </c>
      <c r="FZ78" s="1447">
        <f t="shared" si="165"/>
        <v>62.140949041036009</v>
      </c>
      <c r="GA78" s="1447">
        <f t="shared" si="165"/>
        <v>70.398735200346437</v>
      </c>
      <c r="GB78" s="1447">
        <f t="shared" si="165"/>
        <v>82.132040349785896</v>
      </c>
      <c r="GC78" s="1447">
        <f t="shared" si="165"/>
        <v>68.786702746486753</v>
      </c>
      <c r="GD78" s="1447">
        <f t="shared" si="165"/>
        <v>37.685707465758711</v>
      </c>
      <c r="GE78" s="1447">
        <f>DZ78-DR78</f>
        <v>5.5049642699045052</v>
      </c>
      <c r="GF78" s="1453">
        <f>EI78-EA78</f>
        <v>70.986962377720076</v>
      </c>
      <c r="GG78" s="1447">
        <f>EJ78-EB78</f>
        <v>33.040260265356856</v>
      </c>
      <c r="GH78" s="1447">
        <f>EK78-EC78</f>
        <v>63.037413284069046</v>
      </c>
      <c r="GI78" s="1447">
        <f t="shared" si="137"/>
        <v>69.137720863120876</v>
      </c>
      <c r="GJ78" s="1447">
        <f>EM78-EE78</f>
        <v>80.517588213133024</v>
      </c>
      <c r="GK78" s="1447">
        <f>EN78-EF78</f>
        <v>68.124119095550597</v>
      </c>
      <c r="GL78" s="1447">
        <f>EO78-EG78</f>
        <v>47.600635545504076</v>
      </c>
      <c r="GM78" s="1447">
        <f>EP78-EH78</f>
        <v>35.013086931925329</v>
      </c>
      <c r="GN78" s="1453">
        <f t="shared" ref="GN78:GU78" si="166">EY78-EQ78</f>
        <v>77.164844009060602</v>
      </c>
      <c r="GO78" s="1447">
        <f t="shared" si="166"/>
        <v>28.041613524395423</v>
      </c>
      <c r="GP78" s="1447">
        <f t="shared" si="166"/>
        <v>55.863425710286194</v>
      </c>
      <c r="GQ78" s="1447">
        <f t="shared" si="166"/>
        <v>69.311610496553342</v>
      </c>
      <c r="GR78" s="1447">
        <f t="shared" si="166"/>
        <v>83.844969688286568</v>
      </c>
      <c r="GS78" s="1447">
        <f t="shared" si="166"/>
        <v>61.629109546965509</v>
      </c>
      <c r="GT78" s="1447">
        <f t="shared" si="166"/>
        <v>34.828266328039923</v>
      </c>
      <c r="GU78" s="1454">
        <f t="shared" si="166"/>
        <v>26.857248021593776</v>
      </c>
    </row>
    <row r="79" spans="1:203" x14ac:dyDescent="0.25">
      <c r="A79" s="1336" t="s">
        <v>149</v>
      </c>
      <c r="B79" s="1337"/>
      <c r="C79" s="1339"/>
      <c r="D79" s="1339"/>
      <c r="E79" s="1339"/>
      <c r="F79" s="1339"/>
      <c r="G79" s="1339"/>
      <c r="H79" s="1339"/>
      <c r="I79" s="1339"/>
      <c r="J79" s="1337"/>
      <c r="K79" s="1339"/>
      <c r="L79" s="1339"/>
      <c r="M79" s="1339"/>
      <c r="N79" s="1339"/>
      <c r="O79" s="1339"/>
      <c r="P79" s="1339"/>
      <c r="Q79" s="1339"/>
      <c r="R79" s="1337"/>
      <c r="S79" s="1339"/>
      <c r="T79" s="1339"/>
      <c r="U79" s="1339"/>
      <c r="V79" s="1339"/>
      <c r="W79" s="1339"/>
      <c r="X79" s="1339"/>
      <c r="Y79" s="1339"/>
      <c r="Z79" s="1337"/>
      <c r="AA79" s="1339"/>
      <c r="AB79" s="1339"/>
      <c r="AC79" s="1339"/>
      <c r="AD79" s="1339"/>
      <c r="AE79" s="1339"/>
      <c r="AF79" s="1339"/>
      <c r="AG79" s="1339"/>
      <c r="AH79" s="1337"/>
      <c r="AI79" s="1339"/>
      <c r="AJ79" s="1339"/>
      <c r="AK79" s="1339"/>
      <c r="AL79" s="1339"/>
      <c r="AM79" s="1339"/>
      <c r="AN79" s="1339"/>
      <c r="AO79" s="1339"/>
      <c r="AP79" s="1337"/>
      <c r="AQ79" s="1339"/>
      <c r="AR79" s="1339"/>
      <c r="AS79" s="1339"/>
      <c r="AT79" s="1339"/>
      <c r="AU79" s="1339"/>
      <c r="AV79" s="1339"/>
      <c r="AW79" s="1339"/>
      <c r="AX79" s="1337"/>
      <c r="AY79" s="1339"/>
      <c r="AZ79" s="1339"/>
      <c r="BA79" s="1339"/>
      <c r="BB79" s="1339"/>
      <c r="BC79" s="1339"/>
      <c r="BD79" s="1339"/>
      <c r="BE79" s="1339"/>
      <c r="BF79" s="1337"/>
      <c r="BG79" s="1339"/>
      <c r="BH79" s="1339"/>
      <c r="BI79" s="1339"/>
      <c r="BJ79" s="1339"/>
      <c r="BK79" s="1339"/>
      <c r="BL79" s="1339"/>
      <c r="BM79" s="1339"/>
      <c r="BN79" s="1337"/>
      <c r="BO79" s="1339"/>
      <c r="BP79" s="1339"/>
      <c r="BQ79" s="1339"/>
      <c r="BR79" s="1339"/>
      <c r="BS79" s="1339"/>
      <c r="BT79" s="1339"/>
      <c r="BU79" s="1339"/>
      <c r="BV79" s="1337"/>
      <c r="BW79" s="1339"/>
      <c r="BX79" s="1339"/>
      <c r="BY79" s="1339"/>
      <c r="BZ79" s="1339"/>
      <c r="CA79" s="1339"/>
      <c r="CB79" s="1339"/>
      <c r="CC79" s="1338"/>
      <c r="CE79" s="1448"/>
      <c r="CF79" s="1449"/>
      <c r="CG79" s="1449"/>
      <c r="CH79" s="1449"/>
      <c r="CI79" s="1449"/>
      <c r="CJ79" s="1449"/>
      <c r="CK79" s="1449"/>
      <c r="CL79" s="1455"/>
      <c r="CM79" s="1448"/>
      <c r="CN79" s="1449"/>
      <c r="CO79" s="1449"/>
      <c r="CP79" s="1449"/>
      <c r="CQ79" s="1449"/>
      <c r="CR79" s="1449"/>
      <c r="CS79" s="1449"/>
      <c r="CT79" s="1449"/>
      <c r="CU79" s="1448"/>
      <c r="CV79" s="1449"/>
      <c r="CW79" s="1449"/>
      <c r="CX79" s="1449"/>
      <c r="CY79" s="1449"/>
      <c r="CZ79" s="1449"/>
      <c r="DA79" s="1449"/>
      <c r="DB79" s="1449"/>
      <c r="DC79" s="1448"/>
      <c r="DD79" s="1449"/>
      <c r="DE79" s="1449"/>
      <c r="DF79" s="1449"/>
      <c r="DG79" s="1449"/>
      <c r="DH79" s="1449"/>
      <c r="DI79" s="1449"/>
      <c r="DJ79" s="1449"/>
      <c r="DK79" s="1448"/>
      <c r="DL79" s="1449"/>
      <c r="DM79" s="1449"/>
      <c r="DN79" s="1449"/>
      <c r="DO79" s="1449"/>
      <c r="DP79" s="1449"/>
      <c r="DQ79" s="1449"/>
      <c r="DR79" s="1449"/>
      <c r="DS79" s="1448"/>
      <c r="DT79" s="1449"/>
      <c r="DU79" s="1449"/>
      <c r="DV79" s="1449"/>
      <c r="DW79" s="1449"/>
      <c r="DX79" s="1449"/>
      <c r="DY79" s="1449"/>
      <c r="DZ79" s="1449"/>
      <c r="EA79" s="1448"/>
      <c r="EB79" s="1449"/>
      <c r="EC79" s="1449"/>
      <c r="ED79" s="1449"/>
      <c r="EE79" s="1449"/>
      <c r="EF79" s="1449"/>
      <c r="EG79" s="1449"/>
      <c r="EH79" s="1449"/>
      <c r="EI79" s="1448"/>
      <c r="EJ79" s="1449"/>
      <c r="EK79" s="1449"/>
      <c r="EL79" s="1449"/>
      <c r="EM79" s="1449"/>
      <c r="EN79" s="1449"/>
      <c r="EO79" s="1449"/>
      <c r="EP79" s="1449"/>
      <c r="EQ79" s="1448"/>
      <c r="ER79" s="1449"/>
      <c r="ES79" s="1449"/>
      <c r="ET79" s="1449"/>
      <c r="EU79" s="1449"/>
      <c r="EV79" s="1449"/>
      <c r="EW79" s="1449"/>
      <c r="EX79" s="1449"/>
      <c r="EY79" s="1448"/>
      <c r="EZ79" s="1449"/>
      <c r="FA79" s="1449"/>
      <c r="FB79" s="1449"/>
      <c r="FC79" s="1449"/>
      <c r="FD79" s="1449"/>
      <c r="FE79" s="1449"/>
      <c r="FF79" s="1455"/>
      <c r="FH79" s="1448"/>
      <c r="FI79" s="1449"/>
      <c r="FJ79" s="1449"/>
      <c r="FK79" s="1449"/>
      <c r="FL79" s="1449"/>
      <c r="FM79" s="1449"/>
      <c r="FN79" s="1449"/>
      <c r="FO79" s="1455"/>
      <c r="FP79" s="1448"/>
      <c r="FQ79" s="1449"/>
      <c r="FR79" s="1449"/>
      <c r="FS79" s="1449"/>
      <c r="FT79" s="1449"/>
      <c r="FU79" s="1449"/>
      <c r="FV79" s="1449"/>
      <c r="FW79" s="1449"/>
      <c r="FX79" s="1448"/>
      <c r="FY79" s="1449"/>
      <c r="FZ79" s="1449"/>
      <c r="GA79" s="1449"/>
      <c r="GB79" s="1449"/>
      <c r="GC79" s="1449"/>
      <c r="GD79" s="1449"/>
      <c r="GE79" s="1449"/>
      <c r="GF79" s="1448"/>
      <c r="GG79" s="1449"/>
      <c r="GH79" s="1449"/>
      <c r="GI79" s="1449"/>
      <c r="GJ79" s="1449"/>
      <c r="GK79" s="1449"/>
      <c r="GL79" s="1449"/>
      <c r="GM79" s="1449"/>
      <c r="GN79" s="1448"/>
      <c r="GO79" s="1449"/>
      <c r="GP79" s="1449"/>
      <c r="GQ79" s="1449"/>
      <c r="GR79" s="1449"/>
      <c r="GS79" s="1449"/>
      <c r="GT79" s="1449"/>
      <c r="GU79" s="1455"/>
    </row>
    <row r="80" spans="1:203" x14ac:dyDescent="0.25">
      <c r="A80" s="1351" t="s">
        <v>628</v>
      </c>
      <c r="B80" s="137">
        <v>0</v>
      </c>
      <c r="C80" s="137">
        <v>130.11000000000001</v>
      </c>
      <c r="D80" s="137">
        <v>754.18</v>
      </c>
      <c r="E80" s="20">
        <v>4225.55</v>
      </c>
      <c r="F80" s="20">
        <v>7249.35</v>
      </c>
      <c r="G80" s="137">
        <v>323.83999999999997</v>
      </c>
      <c r="H80" s="137">
        <v>1547.14</v>
      </c>
      <c r="I80" s="137">
        <v>99.02</v>
      </c>
      <c r="J80" s="136">
        <v>967.34</v>
      </c>
      <c r="K80" s="20">
        <v>340.87</v>
      </c>
      <c r="L80" s="20">
        <v>2136.12</v>
      </c>
      <c r="M80" s="20">
        <v>19649.490000000002</v>
      </c>
      <c r="N80" s="20">
        <v>39179.629999999997</v>
      </c>
      <c r="O80" s="20">
        <v>1356.01</v>
      </c>
      <c r="P80" s="20">
        <v>5729.72</v>
      </c>
      <c r="Q80" s="137">
        <v>632.20000000000005</v>
      </c>
      <c r="R80" s="136">
        <v>282.61</v>
      </c>
      <c r="S80" s="137">
        <v>233.29</v>
      </c>
      <c r="T80" s="137">
        <v>48.09</v>
      </c>
      <c r="U80" s="20">
        <v>4556.32</v>
      </c>
      <c r="V80" s="20">
        <v>6011.05</v>
      </c>
      <c r="W80" s="137">
        <v>314.39</v>
      </c>
      <c r="X80" s="137">
        <v>605.83000000000004</v>
      </c>
      <c r="Y80" s="137">
        <v>25.84</v>
      </c>
      <c r="Z80" s="136">
        <v>232.45</v>
      </c>
      <c r="AA80" s="20">
        <v>387.81</v>
      </c>
      <c r="AB80" s="20">
        <v>2854.84</v>
      </c>
      <c r="AC80" s="20">
        <v>14601.03</v>
      </c>
      <c r="AD80" s="20">
        <v>38292.9</v>
      </c>
      <c r="AE80" s="20">
        <v>2132.44</v>
      </c>
      <c r="AF80" s="20">
        <v>4242.1000000000004</v>
      </c>
      <c r="AG80" s="137">
        <v>595.25</v>
      </c>
      <c r="AH80" s="136">
        <v>0</v>
      </c>
      <c r="AI80" s="20">
        <v>95.38</v>
      </c>
      <c r="AJ80" s="137">
        <v>451.76</v>
      </c>
      <c r="AK80" s="20">
        <v>6399.8</v>
      </c>
      <c r="AL80" s="20">
        <v>7974.36</v>
      </c>
      <c r="AM80" s="137">
        <v>1982.21</v>
      </c>
      <c r="AN80" s="137">
        <v>1698.26</v>
      </c>
      <c r="AO80" s="137">
        <v>143.47999999999999</v>
      </c>
      <c r="AP80" s="136">
        <v>724.76</v>
      </c>
      <c r="AQ80" s="20">
        <v>218.07</v>
      </c>
      <c r="AR80" s="20">
        <v>2021.71</v>
      </c>
      <c r="AS80" s="20">
        <v>20693.16</v>
      </c>
      <c r="AT80" s="20">
        <v>40892.589999999997</v>
      </c>
      <c r="AU80" s="20">
        <v>4069.12</v>
      </c>
      <c r="AV80" s="20">
        <v>6403.64</v>
      </c>
      <c r="AW80" s="137">
        <v>219.21</v>
      </c>
      <c r="AX80" s="136">
        <v>314.99</v>
      </c>
      <c r="AY80" s="137">
        <v>157.47</v>
      </c>
      <c r="AZ80" s="137">
        <v>338.63</v>
      </c>
      <c r="BA80" s="20">
        <v>4985.8</v>
      </c>
      <c r="BB80" s="20">
        <v>6412.5</v>
      </c>
      <c r="BC80" s="137">
        <v>1075.48</v>
      </c>
      <c r="BD80" s="137">
        <v>827.6</v>
      </c>
      <c r="BE80" s="137">
        <v>169.81</v>
      </c>
      <c r="BF80" s="136">
        <v>776.39</v>
      </c>
      <c r="BG80" s="137">
        <v>341.2</v>
      </c>
      <c r="BH80" s="20">
        <v>2330.3200000000002</v>
      </c>
      <c r="BI80" s="20">
        <v>20182.75</v>
      </c>
      <c r="BJ80" s="20">
        <v>50962.29</v>
      </c>
      <c r="BK80" s="20">
        <v>4051.66</v>
      </c>
      <c r="BL80" s="20">
        <v>7487.8</v>
      </c>
      <c r="BM80" s="137">
        <v>75.36</v>
      </c>
      <c r="BN80" s="136">
        <v>0</v>
      </c>
      <c r="BO80" s="137">
        <v>45.6</v>
      </c>
      <c r="BP80" s="137">
        <v>370.97</v>
      </c>
      <c r="BQ80" s="20">
        <v>4235.32</v>
      </c>
      <c r="BR80" s="20">
        <v>9826.31</v>
      </c>
      <c r="BS80" s="137">
        <v>189.95</v>
      </c>
      <c r="BT80" s="137">
        <v>1703.26</v>
      </c>
      <c r="BU80" s="137">
        <v>84.02</v>
      </c>
      <c r="BV80" s="136">
        <v>80.77</v>
      </c>
      <c r="BW80" s="20">
        <v>797.82</v>
      </c>
      <c r="BX80" s="20">
        <v>3007.73</v>
      </c>
      <c r="BY80" s="20">
        <v>16116.86</v>
      </c>
      <c r="BZ80" s="20">
        <v>42413.72</v>
      </c>
      <c r="CA80" s="20">
        <v>2276.4899999999998</v>
      </c>
      <c r="CB80" s="20">
        <v>6478.09</v>
      </c>
      <c r="CC80" s="1043">
        <v>0</v>
      </c>
      <c r="CE80" s="722">
        <f t="shared" ref="CE80:CL84" si="167">B80/(B80+J80)*100</f>
        <v>0</v>
      </c>
      <c r="CF80" s="721">
        <f t="shared" si="167"/>
        <v>27.625376873752604</v>
      </c>
      <c r="CG80" s="721">
        <f t="shared" si="167"/>
        <v>26.093485105352386</v>
      </c>
      <c r="CH80" s="83">
        <f t="shared" si="167"/>
        <v>17.698609091335555</v>
      </c>
      <c r="CI80" s="83">
        <f t="shared" si="167"/>
        <v>15.613847213529139</v>
      </c>
      <c r="CJ80" s="721">
        <f t="shared" si="167"/>
        <v>19.277911718308182</v>
      </c>
      <c r="CK80" s="721">
        <f t="shared" si="167"/>
        <v>21.26109338368472</v>
      </c>
      <c r="CL80" s="723">
        <f t="shared" si="167"/>
        <v>13.541752140258744</v>
      </c>
      <c r="CM80" s="722">
        <f t="shared" ref="CM80:CT84" si="168">J80/(B80+J80)*100</f>
        <v>100</v>
      </c>
      <c r="CN80" s="83">
        <f t="shared" si="168"/>
        <v>72.3746231262474</v>
      </c>
      <c r="CO80" s="83">
        <f t="shared" si="168"/>
        <v>73.906514894647614</v>
      </c>
      <c r="CP80" s="83">
        <f t="shared" si="168"/>
        <v>82.301390908664445</v>
      </c>
      <c r="CQ80" s="83">
        <f t="shared" si="168"/>
        <v>84.386152786470873</v>
      </c>
      <c r="CR80" s="83">
        <f t="shared" si="168"/>
        <v>80.722088281691811</v>
      </c>
      <c r="CS80" s="83">
        <f t="shared" si="168"/>
        <v>78.738906616315276</v>
      </c>
      <c r="CT80" s="721">
        <f t="shared" si="168"/>
        <v>86.458247859741249</v>
      </c>
      <c r="CU80" s="722">
        <f t="shared" ref="CU80:DB83" si="169">R80/(R80+Z80)*100</f>
        <v>54.869335611385097</v>
      </c>
      <c r="CV80" s="721">
        <f t="shared" si="169"/>
        <v>37.560779262598615</v>
      </c>
      <c r="CW80" s="721">
        <f t="shared" si="169"/>
        <v>1.6566021226829444</v>
      </c>
      <c r="CX80" s="83">
        <f t="shared" si="169"/>
        <v>23.783665277295661</v>
      </c>
      <c r="CY80" s="83">
        <f t="shared" si="169"/>
        <v>13.567751859597168</v>
      </c>
      <c r="CZ80" s="721">
        <f t="shared" si="169"/>
        <v>12.848869762100351</v>
      </c>
      <c r="DA80" s="721">
        <f t="shared" si="169"/>
        <v>12.496673838112349</v>
      </c>
      <c r="DB80" s="721">
        <f t="shared" si="169"/>
        <v>4.160427635286351</v>
      </c>
      <c r="DC80" s="722">
        <f t="shared" ref="DC80:DJ83" si="170">Z80/(R80+Z80)*100</f>
        <v>45.130664388614925</v>
      </c>
      <c r="DD80" s="83">
        <f t="shared" si="170"/>
        <v>62.439220737401378</v>
      </c>
      <c r="DE80" s="83">
        <f t="shared" si="170"/>
        <v>98.343397877317045</v>
      </c>
      <c r="DF80" s="83">
        <f t="shared" si="170"/>
        <v>76.216334722704346</v>
      </c>
      <c r="DG80" s="83">
        <f t="shared" si="170"/>
        <v>86.43224814040282</v>
      </c>
      <c r="DH80" s="83">
        <f t="shared" si="170"/>
        <v>87.15113023789965</v>
      </c>
      <c r="DI80" s="83">
        <f t="shared" si="170"/>
        <v>87.503326161887657</v>
      </c>
      <c r="DJ80" s="721">
        <f t="shared" si="170"/>
        <v>95.839572364713646</v>
      </c>
      <c r="DK80" s="722">
        <f t="shared" ref="DK80:DR83" si="171">AH80/(AH80+AP80)*100</f>
        <v>0</v>
      </c>
      <c r="DL80" s="83">
        <f t="shared" si="171"/>
        <v>30.429095549529428</v>
      </c>
      <c r="DM80" s="721">
        <f t="shared" si="171"/>
        <v>18.264219901595734</v>
      </c>
      <c r="DN80" s="83">
        <f t="shared" si="171"/>
        <v>23.621634550082383</v>
      </c>
      <c r="DO80" s="83">
        <f t="shared" si="171"/>
        <v>16.318513842177587</v>
      </c>
      <c r="DP80" s="721">
        <f t="shared" si="171"/>
        <v>32.756600615071399</v>
      </c>
      <c r="DQ80" s="721">
        <f t="shared" si="171"/>
        <v>20.961256001678617</v>
      </c>
      <c r="DR80" s="721">
        <f t="shared" si="171"/>
        <v>39.559954782320986</v>
      </c>
      <c r="DS80" s="722">
        <f t="shared" ref="DS80:DZ83" si="172">AP80/(AH80+AP80)*100</f>
        <v>100</v>
      </c>
      <c r="DT80" s="83">
        <f t="shared" si="172"/>
        <v>69.570904450470579</v>
      </c>
      <c r="DU80" s="83">
        <f t="shared" si="172"/>
        <v>81.735780098404248</v>
      </c>
      <c r="DV80" s="83">
        <f t="shared" si="172"/>
        <v>76.378365449917624</v>
      </c>
      <c r="DW80" s="83">
        <f t="shared" si="172"/>
        <v>83.68148615782242</v>
      </c>
      <c r="DX80" s="83">
        <f t="shared" si="172"/>
        <v>67.243399384928608</v>
      </c>
      <c r="DY80" s="83">
        <f t="shared" si="172"/>
        <v>79.03874399832138</v>
      </c>
      <c r="DZ80" s="721">
        <f t="shared" si="172"/>
        <v>60.440045217679014</v>
      </c>
      <c r="EA80" s="722">
        <f t="shared" ref="EA80:EH83" si="173">AX80/(AX80+BF80)*100</f>
        <v>28.861624731990688</v>
      </c>
      <c r="EB80" s="721">
        <f t="shared" si="173"/>
        <v>31.577997473278923</v>
      </c>
      <c r="EC80" s="721">
        <f t="shared" si="173"/>
        <v>12.687761104554223</v>
      </c>
      <c r="ED80" s="83">
        <f t="shared" si="173"/>
        <v>19.80964338430303</v>
      </c>
      <c r="EE80" s="83">
        <f t="shared" si="173"/>
        <v>11.17651149572835</v>
      </c>
      <c r="EF80" s="721">
        <f t="shared" si="173"/>
        <v>20.976216760221099</v>
      </c>
      <c r="EG80" s="721">
        <f t="shared" si="173"/>
        <v>9.9526180340091894</v>
      </c>
      <c r="EH80" s="721">
        <f t="shared" si="173"/>
        <v>69.262144634335357</v>
      </c>
      <c r="EI80" s="722">
        <f t="shared" ref="EI80:EP83" si="174">BF80/(AX80+BF80)*100</f>
        <v>71.138375268009298</v>
      </c>
      <c r="EJ80" s="721">
        <f t="shared" si="174"/>
        <v>68.422002526721087</v>
      </c>
      <c r="EK80" s="83">
        <f t="shared" si="174"/>
        <v>87.312238895445773</v>
      </c>
      <c r="EL80" s="83">
        <f t="shared" si="174"/>
        <v>80.190356615696984</v>
      </c>
      <c r="EM80" s="83">
        <f t="shared" si="174"/>
        <v>88.823488504271651</v>
      </c>
      <c r="EN80" s="83">
        <f t="shared" si="174"/>
        <v>79.023783239778908</v>
      </c>
      <c r="EO80" s="83">
        <f t="shared" si="174"/>
        <v>90.047381965990809</v>
      </c>
      <c r="EP80" s="721">
        <f t="shared" si="174"/>
        <v>30.73785536566464</v>
      </c>
      <c r="EQ80" s="722">
        <f t="shared" ref="EQ80:EX84" si="175">BN80/(BN80+BV80)*100</f>
        <v>0</v>
      </c>
      <c r="ER80" s="721">
        <f t="shared" si="175"/>
        <v>5.4065590097460339</v>
      </c>
      <c r="ES80" s="721">
        <f t="shared" si="175"/>
        <v>10.979666735726761</v>
      </c>
      <c r="ET80" s="83">
        <f t="shared" si="175"/>
        <v>20.810153998244903</v>
      </c>
      <c r="EU80" s="83">
        <f t="shared" si="175"/>
        <v>18.809924113749553</v>
      </c>
      <c r="EV80" s="721">
        <f t="shared" si="175"/>
        <v>7.7013833703637635</v>
      </c>
      <c r="EW80" s="721">
        <f t="shared" si="175"/>
        <v>20.818813520995921</v>
      </c>
      <c r="EX80" s="721">
        <f t="shared" si="175"/>
        <v>100</v>
      </c>
      <c r="EY80" s="722">
        <f t="shared" ref="EY80:FF84" si="176">BV80/(BN80+BV80)*100</f>
        <v>100</v>
      </c>
      <c r="EZ80" s="83">
        <f t="shared" si="176"/>
        <v>94.593440990253967</v>
      </c>
      <c r="FA80" s="83">
        <f t="shared" si="176"/>
        <v>89.020333264273248</v>
      </c>
      <c r="FB80" s="83">
        <f t="shared" si="176"/>
        <v>79.189846001755086</v>
      </c>
      <c r="FC80" s="83">
        <f t="shared" si="176"/>
        <v>81.190075886250455</v>
      </c>
      <c r="FD80" s="83">
        <f t="shared" si="176"/>
        <v>92.298616629636243</v>
      </c>
      <c r="FE80" s="83">
        <f t="shared" si="176"/>
        <v>79.181186479004069</v>
      </c>
      <c r="FF80" s="723">
        <f t="shared" si="176"/>
        <v>0</v>
      </c>
      <c r="FH80" s="722">
        <f t="shared" ref="FH80:FO84" si="177">CM80-CE80</f>
        <v>100</v>
      </c>
      <c r="FI80" s="721">
        <f t="shared" si="177"/>
        <v>44.7492462524948</v>
      </c>
      <c r="FJ80" s="721">
        <f t="shared" si="177"/>
        <v>47.813029789295229</v>
      </c>
      <c r="FK80" s="83">
        <f t="shared" si="177"/>
        <v>64.602781817328889</v>
      </c>
      <c r="FL80" s="83">
        <f t="shared" si="177"/>
        <v>68.772305572941733</v>
      </c>
      <c r="FM80" s="721">
        <f t="shared" si="177"/>
        <v>61.444176563383628</v>
      </c>
      <c r="FN80" s="721">
        <f t="shared" si="177"/>
        <v>57.477813232630552</v>
      </c>
      <c r="FO80" s="723">
        <f t="shared" si="177"/>
        <v>72.916495719482498</v>
      </c>
      <c r="FP80" s="722">
        <f t="shared" ref="FP80:FW83" si="178">DC80-CU80</f>
        <v>-9.7386712227701722</v>
      </c>
      <c r="FQ80" s="721">
        <f t="shared" si="178"/>
        <v>24.878441474802763</v>
      </c>
      <c r="FR80" s="721">
        <f t="shared" si="178"/>
        <v>96.686795754634105</v>
      </c>
      <c r="FS80" s="83">
        <f t="shared" si="178"/>
        <v>52.432669445408685</v>
      </c>
      <c r="FT80" s="83">
        <f t="shared" si="178"/>
        <v>72.864496280805653</v>
      </c>
      <c r="FU80" s="721">
        <f t="shared" si="178"/>
        <v>74.302260475799301</v>
      </c>
      <c r="FV80" s="721">
        <f t="shared" si="178"/>
        <v>75.006652323775313</v>
      </c>
      <c r="FW80" s="721">
        <f t="shared" si="178"/>
        <v>91.679144729427293</v>
      </c>
      <c r="FX80" s="722">
        <f t="shared" ref="FX80:GE83" si="179">DS80-DK80</f>
        <v>100</v>
      </c>
      <c r="FY80" s="83">
        <f t="shared" si="179"/>
        <v>39.14180890094115</v>
      </c>
      <c r="FZ80" s="721">
        <f t="shared" si="179"/>
        <v>63.471560196808511</v>
      </c>
      <c r="GA80" s="83">
        <f t="shared" si="179"/>
        <v>52.75673089983524</v>
      </c>
      <c r="GB80" s="83">
        <f t="shared" si="179"/>
        <v>67.362972315644839</v>
      </c>
      <c r="GC80" s="721">
        <f t="shared" si="179"/>
        <v>34.486798769857209</v>
      </c>
      <c r="GD80" s="721">
        <f t="shared" si="179"/>
        <v>58.077487996642759</v>
      </c>
      <c r="GE80" s="721">
        <f t="shared" si="179"/>
        <v>20.880090435358028</v>
      </c>
      <c r="GF80" s="722">
        <f t="shared" ref="GF80:GM83" si="180">EI80-EA80</f>
        <v>42.276750536018611</v>
      </c>
      <c r="GG80" s="721">
        <f t="shared" si="180"/>
        <v>36.84400505344216</v>
      </c>
      <c r="GH80" s="721">
        <f t="shared" si="180"/>
        <v>74.624477790891547</v>
      </c>
      <c r="GI80" s="83">
        <f t="shared" si="180"/>
        <v>60.380713231393955</v>
      </c>
      <c r="GJ80" s="83">
        <f t="shared" si="180"/>
        <v>77.646977008543303</v>
      </c>
      <c r="GK80" s="721">
        <f t="shared" si="180"/>
        <v>58.047566479557808</v>
      </c>
      <c r="GL80" s="721">
        <f t="shared" si="180"/>
        <v>80.094763931981618</v>
      </c>
      <c r="GM80" s="721">
        <f t="shared" si="180"/>
        <v>-38.524289268670714</v>
      </c>
      <c r="GN80" s="722">
        <f t="shared" ref="GN80:GU84" si="181">EY80-EQ80</f>
        <v>100</v>
      </c>
      <c r="GO80" s="721">
        <f t="shared" si="181"/>
        <v>89.186881980507934</v>
      </c>
      <c r="GP80" s="721">
        <f t="shared" si="181"/>
        <v>78.040666528546481</v>
      </c>
      <c r="GQ80" s="83">
        <f t="shared" si="181"/>
        <v>58.379692003510186</v>
      </c>
      <c r="GR80" s="83">
        <f t="shared" si="181"/>
        <v>62.380151772500902</v>
      </c>
      <c r="GS80" s="721">
        <f t="shared" si="181"/>
        <v>84.597233259272485</v>
      </c>
      <c r="GT80" s="721">
        <f t="shared" si="181"/>
        <v>58.362372958008152</v>
      </c>
      <c r="GU80" s="723">
        <f t="shared" si="181"/>
        <v>-100</v>
      </c>
    </row>
    <row r="81" spans="1:203" x14ac:dyDescent="0.25">
      <c r="A81" s="1351" t="s">
        <v>740</v>
      </c>
      <c r="B81" s="137">
        <v>256.3</v>
      </c>
      <c r="C81" s="20">
        <v>1193.02</v>
      </c>
      <c r="D81" s="20">
        <v>5279.88</v>
      </c>
      <c r="E81" s="20">
        <v>3801.74</v>
      </c>
      <c r="F81" s="20">
        <v>13330.8</v>
      </c>
      <c r="G81" s="137">
        <v>0</v>
      </c>
      <c r="H81" s="20">
        <v>43030.3</v>
      </c>
      <c r="I81" s="20">
        <v>394.55</v>
      </c>
      <c r="J81" s="136">
        <v>1369.9</v>
      </c>
      <c r="K81" s="20">
        <v>2443.17</v>
      </c>
      <c r="L81" s="20">
        <v>2647.33</v>
      </c>
      <c r="M81" s="20">
        <v>6258.91</v>
      </c>
      <c r="N81" s="20">
        <v>28758.6</v>
      </c>
      <c r="O81" s="137">
        <v>2782.59</v>
      </c>
      <c r="P81" s="20">
        <v>104425.93</v>
      </c>
      <c r="Q81" s="20">
        <v>1715.85</v>
      </c>
      <c r="R81" s="136">
        <v>65.53</v>
      </c>
      <c r="S81" s="20">
        <v>1044.02</v>
      </c>
      <c r="T81" s="20">
        <v>3685.52</v>
      </c>
      <c r="U81" s="20">
        <v>4322.12</v>
      </c>
      <c r="V81" s="20">
        <v>10092.26</v>
      </c>
      <c r="W81" s="137">
        <v>1634.39</v>
      </c>
      <c r="X81" s="20">
        <v>39528.32</v>
      </c>
      <c r="Y81" s="20">
        <v>637.54999999999995</v>
      </c>
      <c r="Z81" s="136">
        <v>80.760000000000005</v>
      </c>
      <c r="AA81" s="20">
        <v>2018.83</v>
      </c>
      <c r="AB81" s="137">
        <v>2069.7600000000002</v>
      </c>
      <c r="AC81" s="20">
        <v>6268.36</v>
      </c>
      <c r="AD81" s="20">
        <v>35887.78</v>
      </c>
      <c r="AE81" s="137">
        <v>1674.33</v>
      </c>
      <c r="AF81" s="20">
        <v>99229.94</v>
      </c>
      <c r="AG81" s="20">
        <v>2127.4</v>
      </c>
      <c r="AH81" s="136">
        <v>228.46</v>
      </c>
      <c r="AI81" s="137">
        <v>1569.08</v>
      </c>
      <c r="AJ81" s="137">
        <v>2702.48</v>
      </c>
      <c r="AK81" s="20">
        <v>3426.34</v>
      </c>
      <c r="AL81" s="20">
        <v>13307.99</v>
      </c>
      <c r="AM81" s="137">
        <v>1977.02</v>
      </c>
      <c r="AN81" s="20">
        <v>36807.050000000003</v>
      </c>
      <c r="AO81" s="20">
        <v>990.59</v>
      </c>
      <c r="AP81" s="136">
        <v>644.92999999999995</v>
      </c>
      <c r="AQ81" s="20">
        <v>2005.01</v>
      </c>
      <c r="AR81" s="20">
        <v>2169.02</v>
      </c>
      <c r="AS81" s="20">
        <v>5347.67</v>
      </c>
      <c r="AT81" s="20">
        <v>41234.080000000002</v>
      </c>
      <c r="AU81" s="20">
        <v>793.63</v>
      </c>
      <c r="AV81" s="20">
        <v>103117.06</v>
      </c>
      <c r="AW81" s="20">
        <v>1462.38</v>
      </c>
      <c r="AX81" s="136">
        <v>86.36</v>
      </c>
      <c r="AY81" s="20">
        <v>1272.79</v>
      </c>
      <c r="AZ81" s="20">
        <v>2565.42</v>
      </c>
      <c r="BA81" s="20">
        <v>2803.73</v>
      </c>
      <c r="BB81" s="20">
        <v>13325.44</v>
      </c>
      <c r="BC81" s="137">
        <v>421.29</v>
      </c>
      <c r="BD81" s="20">
        <v>33019.53</v>
      </c>
      <c r="BE81" s="20">
        <v>527.66</v>
      </c>
      <c r="BF81" s="136">
        <v>905.46</v>
      </c>
      <c r="BG81" s="20">
        <v>1984.65</v>
      </c>
      <c r="BH81" s="20">
        <v>2659.26</v>
      </c>
      <c r="BI81" s="20">
        <v>7868.96</v>
      </c>
      <c r="BJ81" s="20">
        <v>35985.46</v>
      </c>
      <c r="BK81" s="20">
        <v>1508.69</v>
      </c>
      <c r="BL81" s="20">
        <v>113770.11</v>
      </c>
      <c r="BM81" s="20">
        <v>1522.52</v>
      </c>
      <c r="BN81" s="136">
        <v>103.79</v>
      </c>
      <c r="BO81" s="20">
        <v>1423.82</v>
      </c>
      <c r="BP81" s="137">
        <v>1589.5</v>
      </c>
      <c r="BQ81" s="20">
        <v>2761.88</v>
      </c>
      <c r="BR81" s="20">
        <v>16774.03</v>
      </c>
      <c r="BS81" s="137">
        <v>1346.54</v>
      </c>
      <c r="BT81" s="20">
        <v>52473.94</v>
      </c>
      <c r="BU81" s="20">
        <v>467.41</v>
      </c>
      <c r="BV81" s="136">
        <v>770.84</v>
      </c>
      <c r="BW81" s="20">
        <v>1965.99</v>
      </c>
      <c r="BX81" s="137">
        <v>937.26</v>
      </c>
      <c r="BY81" s="20">
        <v>6117.16</v>
      </c>
      <c r="BZ81" s="20">
        <v>42260.12</v>
      </c>
      <c r="CA81" s="20">
        <v>2244.7600000000002</v>
      </c>
      <c r="CB81" s="20">
        <v>115122.42</v>
      </c>
      <c r="CC81" s="21">
        <v>1815.05</v>
      </c>
      <c r="CE81" s="722">
        <f t="shared" si="167"/>
        <v>15.760669044397984</v>
      </c>
      <c r="CF81" s="83">
        <f t="shared" si="167"/>
        <v>32.80961665919547</v>
      </c>
      <c r="CG81" s="83">
        <f t="shared" si="167"/>
        <v>66.604517856850023</v>
      </c>
      <c r="CH81" s="83">
        <f t="shared" si="167"/>
        <v>37.78821447918375</v>
      </c>
      <c r="CI81" s="83">
        <f t="shared" si="167"/>
        <v>31.672582645511699</v>
      </c>
      <c r="CJ81" s="721">
        <f t="shared" si="167"/>
        <v>0</v>
      </c>
      <c r="CK81" s="83">
        <f t="shared" si="167"/>
        <v>29.181744304733687</v>
      </c>
      <c r="CL81" s="84">
        <f t="shared" si="167"/>
        <v>18.695507960576194</v>
      </c>
      <c r="CM81" s="722">
        <f t="shared" si="168"/>
        <v>84.239330955602014</v>
      </c>
      <c r="CN81" s="83">
        <f t="shared" si="168"/>
        <v>67.19038334080453</v>
      </c>
      <c r="CO81" s="83">
        <f t="shared" si="168"/>
        <v>33.395482143149984</v>
      </c>
      <c r="CP81" s="83">
        <f t="shared" si="168"/>
        <v>62.211785520816257</v>
      </c>
      <c r="CQ81" s="83">
        <f t="shared" si="168"/>
        <v>68.327417354488304</v>
      </c>
      <c r="CR81" s="721">
        <f t="shared" si="168"/>
        <v>100</v>
      </c>
      <c r="CS81" s="83">
        <f t="shared" si="168"/>
        <v>70.818255695266316</v>
      </c>
      <c r="CT81" s="83">
        <f t="shared" si="168"/>
        <v>81.304492039423806</v>
      </c>
      <c r="CU81" s="722">
        <f t="shared" si="169"/>
        <v>44.794586096110464</v>
      </c>
      <c r="CV81" s="83">
        <f t="shared" si="169"/>
        <v>34.086553373492009</v>
      </c>
      <c r="CW81" s="83">
        <f t="shared" si="169"/>
        <v>64.037197147662667</v>
      </c>
      <c r="CX81" s="83">
        <f t="shared" si="169"/>
        <v>40.811370211737334</v>
      </c>
      <c r="CY81" s="83">
        <f t="shared" si="169"/>
        <v>21.949219704898038</v>
      </c>
      <c r="CZ81" s="721">
        <f t="shared" si="169"/>
        <v>49.396443337604872</v>
      </c>
      <c r="DA81" s="83">
        <f t="shared" si="169"/>
        <v>28.487183393622832</v>
      </c>
      <c r="DB81" s="83">
        <f t="shared" si="169"/>
        <v>23.058283151594061</v>
      </c>
      <c r="DC81" s="722">
        <f t="shared" si="170"/>
        <v>55.205413903889536</v>
      </c>
      <c r="DD81" s="83">
        <f t="shared" si="170"/>
        <v>65.913446626507991</v>
      </c>
      <c r="DE81" s="721">
        <f t="shared" si="170"/>
        <v>35.962802852337333</v>
      </c>
      <c r="DF81" s="83">
        <f t="shared" si="170"/>
        <v>59.188629788262674</v>
      </c>
      <c r="DG81" s="83">
        <f t="shared" si="170"/>
        <v>78.050780295101958</v>
      </c>
      <c r="DH81" s="721">
        <f t="shared" si="170"/>
        <v>50.603556662395121</v>
      </c>
      <c r="DI81" s="83">
        <f t="shared" si="170"/>
        <v>71.512816606377157</v>
      </c>
      <c r="DJ81" s="83">
        <f t="shared" si="170"/>
        <v>76.941716848405946</v>
      </c>
      <c r="DK81" s="722">
        <f t="shared" si="171"/>
        <v>26.157844719999083</v>
      </c>
      <c r="DL81" s="721">
        <f t="shared" si="171"/>
        <v>43.901524583880089</v>
      </c>
      <c r="DM81" s="721">
        <f t="shared" si="171"/>
        <v>55.475315611208046</v>
      </c>
      <c r="DN81" s="83">
        <f t="shared" si="171"/>
        <v>39.051015442198036</v>
      </c>
      <c r="DO81" s="83">
        <f t="shared" si="171"/>
        <v>24.399495655372082</v>
      </c>
      <c r="DP81" s="721">
        <f t="shared" si="171"/>
        <v>71.355819031635164</v>
      </c>
      <c r="DQ81" s="83">
        <f t="shared" si="171"/>
        <v>26.305009193912333</v>
      </c>
      <c r="DR81" s="83">
        <f t="shared" si="171"/>
        <v>40.383290460136081</v>
      </c>
      <c r="DS81" s="722">
        <f t="shared" si="172"/>
        <v>73.84215528000091</v>
      </c>
      <c r="DT81" s="83">
        <f t="shared" si="172"/>
        <v>56.098475416119911</v>
      </c>
      <c r="DU81" s="83">
        <f t="shared" si="172"/>
        <v>44.524684388791954</v>
      </c>
      <c r="DV81" s="83">
        <f t="shared" si="172"/>
        <v>60.948984557801964</v>
      </c>
      <c r="DW81" s="83">
        <f t="shared" si="172"/>
        <v>75.600504344627922</v>
      </c>
      <c r="DX81" s="83">
        <f t="shared" si="172"/>
        <v>28.644180968364825</v>
      </c>
      <c r="DY81" s="83">
        <f t="shared" si="172"/>
        <v>73.694990806087674</v>
      </c>
      <c r="DZ81" s="83">
        <f t="shared" si="172"/>
        <v>59.616709539863919</v>
      </c>
      <c r="EA81" s="722">
        <f t="shared" si="173"/>
        <v>8.70722510132887</v>
      </c>
      <c r="EB81" s="83">
        <f t="shared" si="173"/>
        <v>39.073321381207329</v>
      </c>
      <c r="EC81" s="83">
        <f t="shared" si="173"/>
        <v>49.101954569466457</v>
      </c>
      <c r="ED81" s="83">
        <f t="shared" si="173"/>
        <v>26.270134333518541</v>
      </c>
      <c r="EE81" s="83">
        <f t="shared" si="173"/>
        <v>27.023315331904307</v>
      </c>
      <c r="EF81" s="721">
        <f t="shared" si="173"/>
        <v>21.828723613716207</v>
      </c>
      <c r="EG81" s="83">
        <f t="shared" si="173"/>
        <v>22.494455330771295</v>
      </c>
      <c r="EH81" s="83">
        <f t="shared" si="173"/>
        <v>25.737252338819033</v>
      </c>
      <c r="EI81" s="722">
        <f t="shared" si="174"/>
        <v>91.292774898671126</v>
      </c>
      <c r="EJ81" s="83">
        <f t="shared" si="174"/>
        <v>60.926678618792671</v>
      </c>
      <c r="EK81" s="83">
        <f t="shared" si="174"/>
        <v>50.898045430533543</v>
      </c>
      <c r="EL81" s="83">
        <f t="shared" si="174"/>
        <v>73.729865666481459</v>
      </c>
      <c r="EM81" s="83">
        <f t="shared" si="174"/>
        <v>72.976684668095686</v>
      </c>
      <c r="EN81" s="83">
        <f t="shared" si="174"/>
        <v>78.171276386283793</v>
      </c>
      <c r="EO81" s="83">
        <f t="shared" si="174"/>
        <v>77.505544669228698</v>
      </c>
      <c r="EP81" s="83">
        <f t="shared" si="174"/>
        <v>74.262747661180967</v>
      </c>
      <c r="EQ81" s="722">
        <f t="shared" si="175"/>
        <v>11.866732218195123</v>
      </c>
      <c r="ER81" s="83">
        <f t="shared" si="175"/>
        <v>42.002944117811914</v>
      </c>
      <c r="ES81" s="721">
        <f t="shared" si="175"/>
        <v>62.906647247858913</v>
      </c>
      <c r="ET81" s="83">
        <f t="shared" si="175"/>
        <v>31.105615021443754</v>
      </c>
      <c r="EU81" s="83">
        <f t="shared" si="175"/>
        <v>28.414112848241231</v>
      </c>
      <c r="EV81" s="721">
        <f t="shared" si="175"/>
        <v>37.494500598668999</v>
      </c>
      <c r="EW81" s="83">
        <f t="shared" si="175"/>
        <v>31.309713409050175</v>
      </c>
      <c r="EX81" s="83">
        <f t="shared" si="175"/>
        <v>20.478343541617377</v>
      </c>
      <c r="EY81" s="722">
        <f t="shared" si="176"/>
        <v>88.133267781804875</v>
      </c>
      <c r="EZ81" s="83">
        <f t="shared" si="176"/>
        <v>57.997055882188086</v>
      </c>
      <c r="FA81" s="721">
        <f t="shared" si="176"/>
        <v>37.09335275214108</v>
      </c>
      <c r="FB81" s="83">
        <f t="shared" si="176"/>
        <v>68.894384978556232</v>
      </c>
      <c r="FC81" s="83">
        <f t="shared" si="176"/>
        <v>71.585887151758783</v>
      </c>
      <c r="FD81" s="83">
        <f t="shared" si="176"/>
        <v>62.505499401331001</v>
      </c>
      <c r="FE81" s="83">
        <f t="shared" si="176"/>
        <v>68.690286590949839</v>
      </c>
      <c r="FF81" s="84">
        <f t="shared" si="176"/>
        <v>79.521656458382623</v>
      </c>
      <c r="FH81" s="722">
        <f t="shared" si="177"/>
        <v>68.478661911204028</v>
      </c>
      <c r="FI81" s="83">
        <f t="shared" si="177"/>
        <v>34.38076668160906</v>
      </c>
      <c r="FJ81" s="83">
        <f t="shared" si="177"/>
        <v>-33.20903571370004</v>
      </c>
      <c r="FK81" s="83">
        <f t="shared" si="177"/>
        <v>24.423571041632506</v>
      </c>
      <c r="FL81" s="83">
        <f t="shared" si="177"/>
        <v>36.654834708976608</v>
      </c>
      <c r="FM81" s="721">
        <f t="shared" si="177"/>
        <v>100</v>
      </c>
      <c r="FN81" s="83">
        <f t="shared" si="177"/>
        <v>41.636511390532633</v>
      </c>
      <c r="FO81" s="84">
        <f t="shared" si="177"/>
        <v>62.608984078847612</v>
      </c>
      <c r="FP81" s="722">
        <f t="shared" si="178"/>
        <v>10.410827807779071</v>
      </c>
      <c r="FQ81" s="83">
        <f t="shared" si="178"/>
        <v>31.826893253015982</v>
      </c>
      <c r="FR81" s="83">
        <f t="shared" si="178"/>
        <v>-28.074394295325334</v>
      </c>
      <c r="FS81" s="83">
        <f t="shared" si="178"/>
        <v>18.37725957652534</v>
      </c>
      <c r="FT81" s="83">
        <f t="shared" si="178"/>
        <v>56.101560590203917</v>
      </c>
      <c r="FU81" s="721">
        <f t="shared" si="178"/>
        <v>1.2071133247902495</v>
      </c>
      <c r="FV81" s="83">
        <f t="shared" si="178"/>
        <v>43.025633212754329</v>
      </c>
      <c r="FW81" s="83">
        <f t="shared" si="178"/>
        <v>53.883433696811885</v>
      </c>
      <c r="FX81" s="722">
        <f t="shared" si="179"/>
        <v>47.684310560001826</v>
      </c>
      <c r="FY81" s="721">
        <f t="shared" si="179"/>
        <v>12.196950832239821</v>
      </c>
      <c r="FZ81" s="721">
        <f t="shared" si="179"/>
        <v>-10.950631222416092</v>
      </c>
      <c r="GA81" s="83">
        <f t="shared" si="179"/>
        <v>21.897969115603928</v>
      </c>
      <c r="GB81" s="83">
        <f t="shared" si="179"/>
        <v>51.201008689255843</v>
      </c>
      <c r="GC81" s="721">
        <f t="shared" si="179"/>
        <v>-42.711638063270343</v>
      </c>
      <c r="GD81" s="83">
        <f t="shared" si="179"/>
        <v>47.38998161217534</v>
      </c>
      <c r="GE81" s="83">
        <f t="shared" si="179"/>
        <v>19.233419079727838</v>
      </c>
      <c r="GF81" s="722">
        <f t="shared" si="180"/>
        <v>82.585549797342253</v>
      </c>
      <c r="GG81" s="83">
        <f t="shared" si="180"/>
        <v>21.853357237585342</v>
      </c>
      <c r="GH81" s="83">
        <f t="shared" si="180"/>
        <v>1.7960908610670856</v>
      </c>
      <c r="GI81" s="83">
        <f t="shared" si="180"/>
        <v>47.459731332962917</v>
      </c>
      <c r="GJ81" s="83">
        <f t="shared" si="180"/>
        <v>45.953369336191379</v>
      </c>
      <c r="GK81" s="721">
        <f t="shared" si="180"/>
        <v>56.342552772567586</v>
      </c>
      <c r="GL81" s="83">
        <f t="shared" si="180"/>
        <v>55.011089338457403</v>
      </c>
      <c r="GM81" s="83">
        <f t="shared" si="180"/>
        <v>48.525495322361934</v>
      </c>
      <c r="GN81" s="722">
        <f t="shared" si="181"/>
        <v>76.26653556360975</v>
      </c>
      <c r="GO81" s="83">
        <f t="shared" si="181"/>
        <v>15.994111764376171</v>
      </c>
      <c r="GP81" s="721">
        <f t="shared" si="181"/>
        <v>-25.813294495717834</v>
      </c>
      <c r="GQ81" s="83">
        <f t="shared" si="181"/>
        <v>37.788769957112478</v>
      </c>
      <c r="GR81" s="83">
        <f t="shared" si="181"/>
        <v>43.171774303517552</v>
      </c>
      <c r="GS81" s="721">
        <f t="shared" si="181"/>
        <v>25.010998802662002</v>
      </c>
      <c r="GT81" s="83">
        <f t="shared" si="181"/>
        <v>37.380573181899663</v>
      </c>
      <c r="GU81" s="84">
        <f t="shared" si="181"/>
        <v>59.043312916765245</v>
      </c>
    </row>
    <row r="82" spans="1:203" x14ac:dyDescent="0.25">
      <c r="A82" s="1351" t="s">
        <v>741</v>
      </c>
      <c r="B82" s="137">
        <v>651.85</v>
      </c>
      <c r="C82" s="20">
        <v>493.16</v>
      </c>
      <c r="D82" s="20">
        <v>1785.85</v>
      </c>
      <c r="E82" s="20">
        <v>10975.91</v>
      </c>
      <c r="F82" s="20">
        <v>12117.38</v>
      </c>
      <c r="G82" s="137">
        <v>1822.77</v>
      </c>
      <c r="H82" s="20">
        <v>11515.08</v>
      </c>
      <c r="I82" s="20">
        <v>534.99</v>
      </c>
      <c r="J82" s="136">
        <v>225.29</v>
      </c>
      <c r="K82" s="20">
        <v>2810.26</v>
      </c>
      <c r="L82" s="20">
        <v>15581.31</v>
      </c>
      <c r="M82" s="20">
        <v>32184.34</v>
      </c>
      <c r="N82" s="20">
        <v>59347.18</v>
      </c>
      <c r="O82" s="137">
        <v>1058.54</v>
      </c>
      <c r="P82" s="20">
        <v>18495.5</v>
      </c>
      <c r="Q82" s="137">
        <v>727.76</v>
      </c>
      <c r="R82" s="136">
        <v>0</v>
      </c>
      <c r="S82" s="20">
        <v>445.05</v>
      </c>
      <c r="T82" s="20">
        <v>3248.82</v>
      </c>
      <c r="U82" s="20">
        <v>6511.92</v>
      </c>
      <c r="V82" s="20">
        <v>9683.4699999999993</v>
      </c>
      <c r="W82" s="137">
        <v>1272.51</v>
      </c>
      <c r="X82" s="20">
        <v>8043.49</v>
      </c>
      <c r="Y82" s="20">
        <v>333</v>
      </c>
      <c r="Z82" s="136">
        <v>745.6</v>
      </c>
      <c r="AA82" s="20">
        <v>2518.67</v>
      </c>
      <c r="AB82" s="20">
        <v>18542.599999999999</v>
      </c>
      <c r="AC82" s="20">
        <v>24933.119999999999</v>
      </c>
      <c r="AD82" s="20">
        <v>73479.070000000007</v>
      </c>
      <c r="AE82" s="20">
        <v>3172.05</v>
      </c>
      <c r="AF82" s="20">
        <v>19658.07</v>
      </c>
      <c r="AG82" s="137">
        <v>820.6</v>
      </c>
      <c r="AH82" s="136">
        <v>196.92</v>
      </c>
      <c r="AI82" s="20">
        <v>896.09</v>
      </c>
      <c r="AJ82" s="20">
        <v>4221.4799999999996</v>
      </c>
      <c r="AK82" s="20">
        <v>6180.7</v>
      </c>
      <c r="AL82" s="20">
        <v>14374.19</v>
      </c>
      <c r="AM82" s="137">
        <v>1549</v>
      </c>
      <c r="AN82" s="20">
        <v>11493.79</v>
      </c>
      <c r="AO82" s="20">
        <v>265.95</v>
      </c>
      <c r="AP82" s="136">
        <v>1477.36</v>
      </c>
      <c r="AQ82" s="20">
        <v>1932.8</v>
      </c>
      <c r="AR82" s="20">
        <v>15528.94</v>
      </c>
      <c r="AS82" s="20">
        <v>38054.03</v>
      </c>
      <c r="AT82" s="20">
        <v>66074.759999999995</v>
      </c>
      <c r="AU82" s="20">
        <v>4429.17</v>
      </c>
      <c r="AV82" s="20">
        <v>23904.09</v>
      </c>
      <c r="AW82" s="137">
        <v>136.13999999999999</v>
      </c>
      <c r="AX82" s="136">
        <v>223.41</v>
      </c>
      <c r="AY82" s="20">
        <v>552.05999999999995</v>
      </c>
      <c r="AZ82" s="137">
        <v>1662.3</v>
      </c>
      <c r="BA82" s="20">
        <v>10803</v>
      </c>
      <c r="BB82" s="20">
        <v>16820.72</v>
      </c>
      <c r="BC82" s="137">
        <v>839.1</v>
      </c>
      <c r="BD82" s="20">
        <v>12257.07</v>
      </c>
      <c r="BE82" s="20">
        <v>161.33000000000001</v>
      </c>
      <c r="BF82" s="136">
        <v>579.04</v>
      </c>
      <c r="BG82" s="20">
        <v>2127.81</v>
      </c>
      <c r="BH82" s="20">
        <v>10578.03</v>
      </c>
      <c r="BI82" s="20">
        <v>30967.3</v>
      </c>
      <c r="BJ82" s="20">
        <v>72649.38</v>
      </c>
      <c r="BK82" s="137">
        <v>2935.86</v>
      </c>
      <c r="BL82" s="20">
        <v>33170.17</v>
      </c>
      <c r="BM82" s="137">
        <v>826.94</v>
      </c>
      <c r="BN82" s="136">
        <v>517.19000000000005</v>
      </c>
      <c r="BO82" s="20">
        <v>797.38</v>
      </c>
      <c r="BP82" s="20">
        <v>3031.05</v>
      </c>
      <c r="BQ82" s="20">
        <v>11444.37</v>
      </c>
      <c r="BR82" s="20">
        <v>12072.86</v>
      </c>
      <c r="BS82" s="137">
        <v>1220.1400000000001</v>
      </c>
      <c r="BT82" s="20">
        <v>13902.01</v>
      </c>
      <c r="BU82" s="20">
        <v>218.62</v>
      </c>
      <c r="BV82" s="136">
        <v>357.94</v>
      </c>
      <c r="BW82" s="20">
        <v>1702.52</v>
      </c>
      <c r="BX82" s="20">
        <v>12949.22</v>
      </c>
      <c r="BY82" s="20">
        <v>31323.37</v>
      </c>
      <c r="BZ82" s="20">
        <v>68128.070000000007</v>
      </c>
      <c r="CA82" s="20">
        <v>3134.65</v>
      </c>
      <c r="CB82" s="20">
        <v>35058.629999999997</v>
      </c>
      <c r="CC82" s="1043">
        <v>317.92</v>
      </c>
      <c r="CE82" s="722">
        <f t="shared" si="167"/>
        <v>74.315388649474428</v>
      </c>
      <c r="CF82" s="83">
        <f t="shared" si="167"/>
        <v>14.928770789061035</v>
      </c>
      <c r="CG82" s="83">
        <f t="shared" si="167"/>
        <v>10.282913268490645</v>
      </c>
      <c r="CH82" s="83">
        <f t="shared" si="167"/>
        <v>25.430598756958076</v>
      </c>
      <c r="CI82" s="83">
        <f t="shared" si="167"/>
        <v>16.955788995272624</v>
      </c>
      <c r="CJ82" s="721">
        <f t="shared" si="167"/>
        <v>63.26184964477963</v>
      </c>
      <c r="CK82" s="83">
        <f t="shared" si="167"/>
        <v>38.370068155963658</v>
      </c>
      <c r="CL82" s="84">
        <f t="shared" si="167"/>
        <v>42.367056028509211</v>
      </c>
      <c r="CM82" s="722">
        <f t="shared" si="168"/>
        <v>25.684611350525572</v>
      </c>
      <c r="CN82" s="83">
        <f t="shared" si="168"/>
        <v>85.071229210938967</v>
      </c>
      <c r="CO82" s="83">
        <f t="shared" si="168"/>
        <v>89.717086731509355</v>
      </c>
      <c r="CP82" s="83">
        <f t="shared" si="168"/>
        <v>74.569401243041924</v>
      </c>
      <c r="CQ82" s="83">
        <f t="shared" si="168"/>
        <v>83.044211004727387</v>
      </c>
      <c r="CR82" s="721">
        <f t="shared" si="168"/>
        <v>36.73815035522037</v>
      </c>
      <c r="CS82" s="83">
        <f t="shared" si="168"/>
        <v>61.629931844036335</v>
      </c>
      <c r="CT82" s="721">
        <f t="shared" si="168"/>
        <v>57.632943971490789</v>
      </c>
      <c r="CU82" s="722">
        <f t="shared" si="169"/>
        <v>0</v>
      </c>
      <c r="CV82" s="83">
        <f t="shared" si="169"/>
        <v>15.016600758506202</v>
      </c>
      <c r="CW82" s="83">
        <f t="shared" si="169"/>
        <v>14.908711777387614</v>
      </c>
      <c r="CX82" s="83">
        <f t="shared" si="169"/>
        <v>20.708893994092552</v>
      </c>
      <c r="CY82" s="83">
        <f t="shared" si="169"/>
        <v>11.644028669638997</v>
      </c>
      <c r="CZ82" s="721">
        <f t="shared" si="169"/>
        <v>28.630730601004373</v>
      </c>
      <c r="DA82" s="83">
        <f t="shared" si="169"/>
        <v>29.036234782445469</v>
      </c>
      <c r="DB82" s="83">
        <f t="shared" si="169"/>
        <v>28.866158113730933</v>
      </c>
      <c r="DC82" s="722">
        <f t="shared" si="170"/>
        <v>100</v>
      </c>
      <c r="DD82" s="83">
        <f t="shared" si="170"/>
        <v>84.9833992414938</v>
      </c>
      <c r="DE82" s="83">
        <f t="shared" si="170"/>
        <v>85.091288222612377</v>
      </c>
      <c r="DF82" s="83">
        <f t="shared" si="170"/>
        <v>79.291106005907437</v>
      </c>
      <c r="DG82" s="83">
        <f t="shared" si="170"/>
        <v>88.355971330361001</v>
      </c>
      <c r="DH82" s="83">
        <f t="shared" si="170"/>
        <v>71.369269398995627</v>
      </c>
      <c r="DI82" s="83">
        <f t="shared" si="170"/>
        <v>70.963765217554538</v>
      </c>
      <c r="DJ82" s="721">
        <f t="shared" si="170"/>
        <v>71.133841886269082</v>
      </c>
      <c r="DK82" s="722">
        <f t="shared" si="171"/>
        <v>11.76147358864706</v>
      </c>
      <c r="DL82" s="83">
        <f t="shared" si="171"/>
        <v>31.676381902442301</v>
      </c>
      <c r="DM82" s="83">
        <f t="shared" si="171"/>
        <v>21.374127740068314</v>
      </c>
      <c r="DN82" s="83">
        <f t="shared" si="171"/>
        <v>13.97250531426325</v>
      </c>
      <c r="DO82" s="83">
        <f t="shared" si="171"/>
        <v>17.867467505790941</v>
      </c>
      <c r="DP82" s="721">
        <f t="shared" si="171"/>
        <v>25.910939300822829</v>
      </c>
      <c r="DQ82" s="83">
        <f t="shared" si="171"/>
        <v>32.47027788104824</v>
      </c>
      <c r="DR82" s="83">
        <f t="shared" si="171"/>
        <v>66.14190852794151</v>
      </c>
      <c r="DS82" s="722">
        <f t="shared" si="172"/>
        <v>88.238526411352936</v>
      </c>
      <c r="DT82" s="83">
        <f t="shared" si="172"/>
        <v>68.323618097557699</v>
      </c>
      <c r="DU82" s="83">
        <f t="shared" si="172"/>
        <v>78.625872259931697</v>
      </c>
      <c r="DV82" s="83">
        <f t="shared" si="172"/>
        <v>86.027494685736755</v>
      </c>
      <c r="DW82" s="83">
        <f t="shared" si="172"/>
        <v>82.132532494209059</v>
      </c>
      <c r="DX82" s="83">
        <f t="shared" si="172"/>
        <v>74.089060699177182</v>
      </c>
      <c r="DY82" s="83">
        <f t="shared" si="172"/>
        <v>67.529722118951753</v>
      </c>
      <c r="DZ82" s="721">
        <f t="shared" si="172"/>
        <v>33.85809147205849</v>
      </c>
      <c r="EA82" s="722">
        <f t="shared" si="173"/>
        <v>27.840986977381771</v>
      </c>
      <c r="EB82" s="83">
        <f t="shared" si="173"/>
        <v>20.600252997346885</v>
      </c>
      <c r="EC82" s="721">
        <f t="shared" si="173"/>
        <v>13.580516211572727</v>
      </c>
      <c r="ED82" s="83">
        <f t="shared" si="173"/>
        <v>25.862873860135071</v>
      </c>
      <c r="EE82" s="83">
        <f t="shared" si="173"/>
        <v>18.800381356453162</v>
      </c>
      <c r="EF82" s="721">
        <f t="shared" si="173"/>
        <v>22.228050098544092</v>
      </c>
      <c r="EG82" s="83">
        <f t="shared" si="173"/>
        <v>26.981762484359606</v>
      </c>
      <c r="EH82" s="83">
        <f t="shared" si="173"/>
        <v>16.324486223400488</v>
      </c>
      <c r="EI82" s="722">
        <f t="shared" si="174"/>
        <v>72.15901302261824</v>
      </c>
      <c r="EJ82" s="83">
        <f t="shared" si="174"/>
        <v>79.399747002653115</v>
      </c>
      <c r="EK82" s="83">
        <f t="shared" si="174"/>
        <v>86.419483788427272</v>
      </c>
      <c r="EL82" s="83">
        <f t="shared" si="174"/>
        <v>74.137126139864918</v>
      </c>
      <c r="EM82" s="83">
        <f t="shared" si="174"/>
        <v>81.199618643546827</v>
      </c>
      <c r="EN82" s="721">
        <f t="shared" si="174"/>
        <v>77.771949901455912</v>
      </c>
      <c r="EO82" s="83">
        <f t="shared" si="174"/>
        <v>73.018237515640394</v>
      </c>
      <c r="EP82" s="721">
        <f t="shared" si="174"/>
        <v>83.675513776599502</v>
      </c>
      <c r="EQ82" s="722">
        <f t="shared" si="175"/>
        <v>59.098648200838731</v>
      </c>
      <c r="ER82" s="83">
        <f t="shared" si="175"/>
        <v>31.896475859034361</v>
      </c>
      <c r="ES82" s="83">
        <f t="shared" si="175"/>
        <v>18.967451738925565</v>
      </c>
      <c r="ET82" s="83">
        <f t="shared" si="175"/>
        <v>26.759351791794472</v>
      </c>
      <c r="EU82" s="83">
        <f t="shared" si="175"/>
        <v>15.05326683867631</v>
      </c>
      <c r="EV82" s="721">
        <f t="shared" si="175"/>
        <v>28.018343019984894</v>
      </c>
      <c r="EW82" s="83">
        <f t="shared" si="175"/>
        <v>28.394257101214365</v>
      </c>
      <c r="EX82" s="83">
        <f t="shared" si="175"/>
        <v>40.746263093152422</v>
      </c>
      <c r="EY82" s="722">
        <f t="shared" si="176"/>
        <v>40.901351799161262</v>
      </c>
      <c r="EZ82" s="83">
        <f t="shared" si="176"/>
        <v>68.103524140965632</v>
      </c>
      <c r="FA82" s="83">
        <f t="shared" si="176"/>
        <v>81.032548261074439</v>
      </c>
      <c r="FB82" s="83">
        <f t="shared" si="176"/>
        <v>73.240648208205528</v>
      </c>
      <c r="FC82" s="83">
        <f t="shared" si="176"/>
        <v>84.946733161323692</v>
      </c>
      <c r="FD82" s="83">
        <f t="shared" si="176"/>
        <v>71.981656980015103</v>
      </c>
      <c r="FE82" s="83">
        <f t="shared" si="176"/>
        <v>71.605742898785635</v>
      </c>
      <c r="FF82" s="723">
        <f t="shared" si="176"/>
        <v>59.253736906847585</v>
      </c>
      <c r="FH82" s="722">
        <f t="shared" si="177"/>
        <v>-48.630777298948857</v>
      </c>
      <c r="FI82" s="83">
        <f t="shared" si="177"/>
        <v>70.142458421877933</v>
      </c>
      <c r="FJ82" s="83">
        <f t="shared" si="177"/>
        <v>79.434173463018709</v>
      </c>
      <c r="FK82" s="83">
        <f t="shared" si="177"/>
        <v>49.138802486083847</v>
      </c>
      <c r="FL82" s="83">
        <f t="shared" si="177"/>
        <v>66.08842200945476</v>
      </c>
      <c r="FM82" s="721">
        <f t="shared" si="177"/>
        <v>-26.523699289559261</v>
      </c>
      <c r="FN82" s="83">
        <f t="shared" si="177"/>
        <v>23.259863688072677</v>
      </c>
      <c r="FO82" s="84">
        <f t="shared" si="177"/>
        <v>15.265887942981578</v>
      </c>
      <c r="FP82" s="722">
        <f t="shared" si="178"/>
        <v>100</v>
      </c>
      <c r="FQ82" s="83">
        <f t="shared" si="178"/>
        <v>69.966798482987599</v>
      </c>
      <c r="FR82" s="83">
        <f t="shared" si="178"/>
        <v>70.182576445224768</v>
      </c>
      <c r="FS82" s="83">
        <f t="shared" si="178"/>
        <v>58.582212011814889</v>
      </c>
      <c r="FT82" s="83">
        <f t="shared" si="178"/>
        <v>76.711942660722002</v>
      </c>
      <c r="FU82" s="721">
        <f t="shared" si="178"/>
        <v>42.738538797991254</v>
      </c>
      <c r="FV82" s="83">
        <f t="shared" si="178"/>
        <v>41.92753043510907</v>
      </c>
      <c r="FW82" s="83">
        <f t="shared" si="178"/>
        <v>42.267683772538149</v>
      </c>
      <c r="FX82" s="722">
        <f t="shared" si="179"/>
        <v>76.477052822705872</v>
      </c>
      <c r="FY82" s="83">
        <f t="shared" si="179"/>
        <v>36.647236195115397</v>
      </c>
      <c r="FZ82" s="83">
        <f t="shared" si="179"/>
        <v>57.251744519863379</v>
      </c>
      <c r="GA82" s="83">
        <f t="shared" si="179"/>
        <v>72.054989371473511</v>
      </c>
      <c r="GB82" s="83">
        <f t="shared" si="179"/>
        <v>64.265064988418118</v>
      </c>
      <c r="GC82" s="721">
        <f t="shared" si="179"/>
        <v>48.178121398354349</v>
      </c>
      <c r="GD82" s="83">
        <f t="shared" si="179"/>
        <v>35.059444237903513</v>
      </c>
      <c r="GE82" s="83">
        <f t="shared" si="179"/>
        <v>-32.28381705588302</v>
      </c>
      <c r="GF82" s="722">
        <f t="shared" si="180"/>
        <v>44.318026045236465</v>
      </c>
      <c r="GG82" s="83">
        <f t="shared" si="180"/>
        <v>58.799494005306229</v>
      </c>
      <c r="GH82" s="721">
        <f t="shared" si="180"/>
        <v>72.838967576854543</v>
      </c>
      <c r="GI82" s="83">
        <f t="shared" si="180"/>
        <v>48.274252279729851</v>
      </c>
      <c r="GJ82" s="83">
        <f t="shared" si="180"/>
        <v>62.399237287093669</v>
      </c>
      <c r="GK82" s="721">
        <f t="shared" si="180"/>
        <v>55.543899802911824</v>
      </c>
      <c r="GL82" s="83">
        <f t="shared" si="180"/>
        <v>46.036475031280787</v>
      </c>
      <c r="GM82" s="83">
        <f t="shared" si="180"/>
        <v>67.351027553199017</v>
      </c>
      <c r="GN82" s="722">
        <f t="shared" si="181"/>
        <v>-18.19729640167747</v>
      </c>
      <c r="GO82" s="83">
        <f t="shared" si="181"/>
        <v>36.207048281931272</v>
      </c>
      <c r="GP82" s="83">
        <f t="shared" si="181"/>
        <v>62.065096522148878</v>
      </c>
      <c r="GQ82" s="83">
        <f t="shared" si="181"/>
        <v>46.481296416411055</v>
      </c>
      <c r="GR82" s="83">
        <f t="shared" si="181"/>
        <v>69.893466322647384</v>
      </c>
      <c r="GS82" s="721">
        <f t="shared" si="181"/>
        <v>43.963313960030206</v>
      </c>
      <c r="GT82" s="83">
        <f t="shared" si="181"/>
        <v>43.211485797571271</v>
      </c>
      <c r="GU82" s="84">
        <f t="shared" si="181"/>
        <v>18.507473813695164</v>
      </c>
    </row>
    <row r="83" spans="1:203" x14ac:dyDescent="0.25">
      <c r="A83" s="1351" t="s">
        <v>629</v>
      </c>
      <c r="B83" s="137">
        <v>372.03</v>
      </c>
      <c r="C83" s="20">
        <v>1331.15</v>
      </c>
      <c r="D83" s="20">
        <v>3758.27</v>
      </c>
      <c r="E83" s="20">
        <v>41297.410000000003</v>
      </c>
      <c r="F83" s="20">
        <v>48734.26</v>
      </c>
      <c r="G83" s="20">
        <v>7809.97</v>
      </c>
      <c r="H83" s="20">
        <v>7952.33</v>
      </c>
      <c r="I83" s="20">
        <v>1033.5899999999999</v>
      </c>
      <c r="J83" s="136">
        <v>0</v>
      </c>
      <c r="K83" s="20">
        <v>800.13</v>
      </c>
      <c r="L83" s="20">
        <v>1780.05</v>
      </c>
      <c r="M83" s="20">
        <v>18116.43</v>
      </c>
      <c r="N83" s="20">
        <v>18357.28</v>
      </c>
      <c r="O83" s="20">
        <v>11598.39</v>
      </c>
      <c r="P83" s="20">
        <v>1403</v>
      </c>
      <c r="Q83" s="20">
        <v>907.62</v>
      </c>
      <c r="R83" s="136">
        <v>189.57</v>
      </c>
      <c r="S83" s="20">
        <v>1477.92</v>
      </c>
      <c r="T83" s="20">
        <v>4931.57</v>
      </c>
      <c r="U83" s="20">
        <v>39427.24</v>
      </c>
      <c r="V83" s="20">
        <v>41735.839999999997</v>
      </c>
      <c r="W83" s="20">
        <v>9215.0400000000009</v>
      </c>
      <c r="X83" s="20">
        <v>8860.4699999999993</v>
      </c>
      <c r="Y83" s="20">
        <v>556.29999999999995</v>
      </c>
      <c r="Z83" s="136">
        <v>0</v>
      </c>
      <c r="AA83" s="20">
        <v>222.15</v>
      </c>
      <c r="AB83" s="20">
        <v>4293.87</v>
      </c>
      <c r="AC83" s="20">
        <v>18530.59</v>
      </c>
      <c r="AD83" s="20">
        <v>11609.47</v>
      </c>
      <c r="AE83" s="20">
        <v>11799.32</v>
      </c>
      <c r="AF83" s="137">
        <v>1545.8</v>
      </c>
      <c r="AG83" s="20">
        <v>1420.62</v>
      </c>
      <c r="AH83" s="136">
        <v>1259.43</v>
      </c>
      <c r="AI83" s="20">
        <v>1236.1400000000001</v>
      </c>
      <c r="AJ83" s="20">
        <v>2921.67</v>
      </c>
      <c r="AK83" s="20">
        <v>43864.24</v>
      </c>
      <c r="AL83" s="20">
        <v>55615.17</v>
      </c>
      <c r="AM83" s="20">
        <v>7572.59</v>
      </c>
      <c r="AN83" s="20">
        <v>11259.02</v>
      </c>
      <c r="AO83" s="20">
        <v>825.76</v>
      </c>
      <c r="AP83" s="136">
        <v>0</v>
      </c>
      <c r="AQ83" s="137">
        <v>302.42</v>
      </c>
      <c r="AR83" s="20">
        <v>2750.48</v>
      </c>
      <c r="AS83" s="20">
        <v>20969.259999999998</v>
      </c>
      <c r="AT83" s="20">
        <v>14420.46</v>
      </c>
      <c r="AU83" s="20">
        <v>4914.83</v>
      </c>
      <c r="AV83" s="137">
        <v>1099.27</v>
      </c>
      <c r="AW83" s="80">
        <v>476.4</v>
      </c>
      <c r="AX83" s="136">
        <v>1251.3499999999999</v>
      </c>
      <c r="AY83" s="20">
        <v>1380.83</v>
      </c>
      <c r="AZ83" s="20">
        <v>4283.8</v>
      </c>
      <c r="BA83" s="20">
        <v>41416.5</v>
      </c>
      <c r="BB83" s="20">
        <v>61704.959999999999</v>
      </c>
      <c r="BC83" s="20">
        <v>1941.19</v>
      </c>
      <c r="BD83" s="20">
        <v>10684.99</v>
      </c>
      <c r="BE83" s="20">
        <v>641.03</v>
      </c>
      <c r="BF83" s="136">
        <v>311.20999999999998</v>
      </c>
      <c r="BG83" s="20">
        <v>709.24</v>
      </c>
      <c r="BH83" s="137">
        <v>1388.45</v>
      </c>
      <c r="BI83" s="20">
        <v>16287.78</v>
      </c>
      <c r="BJ83" s="20">
        <v>16260.99</v>
      </c>
      <c r="BK83" s="20">
        <v>6418.57</v>
      </c>
      <c r="BL83" s="20">
        <v>2930.37</v>
      </c>
      <c r="BM83" s="20">
        <v>1051.75</v>
      </c>
      <c r="BN83" s="136">
        <v>1297.52</v>
      </c>
      <c r="BO83" s="20">
        <v>1519.92</v>
      </c>
      <c r="BP83" s="20">
        <v>5315.87</v>
      </c>
      <c r="BQ83" s="20">
        <v>40630.29</v>
      </c>
      <c r="BR83" s="20">
        <v>43588.19</v>
      </c>
      <c r="BS83" s="20">
        <v>6350.23</v>
      </c>
      <c r="BT83" s="20">
        <v>8803.85</v>
      </c>
      <c r="BU83" s="20">
        <v>881.73</v>
      </c>
      <c r="BV83" s="136">
        <v>0</v>
      </c>
      <c r="BW83" s="20">
        <v>401.78</v>
      </c>
      <c r="BX83" s="20">
        <v>3442.26</v>
      </c>
      <c r="BY83" s="20">
        <v>20121.54</v>
      </c>
      <c r="BZ83" s="20">
        <v>17860.099999999999</v>
      </c>
      <c r="CA83" s="20">
        <v>6128.24</v>
      </c>
      <c r="CB83" s="20">
        <v>2432.37</v>
      </c>
      <c r="CC83" s="21">
        <v>1023.12</v>
      </c>
      <c r="CE83" s="722">
        <f t="shared" si="167"/>
        <v>100</v>
      </c>
      <c r="CF83" s="83">
        <f t="shared" si="167"/>
        <v>62.457771855410826</v>
      </c>
      <c r="CG83" s="83">
        <f t="shared" si="167"/>
        <v>67.859386962111259</v>
      </c>
      <c r="CH83" s="83">
        <f t="shared" si="167"/>
        <v>69.508064114354511</v>
      </c>
      <c r="CI83" s="83">
        <f t="shared" si="167"/>
        <v>72.638457844312413</v>
      </c>
      <c r="CJ83" s="83">
        <f t="shared" si="167"/>
        <v>40.240236681512506</v>
      </c>
      <c r="CK83" s="83">
        <f t="shared" si="167"/>
        <v>85.003201383596306</v>
      </c>
      <c r="CL83" s="84">
        <f t="shared" si="167"/>
        <v>53.244625774645705</v>
      </c>
      <c r="CM83" s="722">
        <f t="shared" si="168"/>
        <v>0</v>
      </c>
      <c r="CN83" s="83">
        <f t="shared" si="168"/>
        <v>37.54222814458916</v>
      </c>
      <c r="CO83" s="83">
        <f t="shared" si="168"/>
        <v>32.140613037888748</v>
      </c>
      <c r="CP83" s="83">
        <f t="shared" si="168"/>
        <v>30.4919358856455</v>
      </c>
      <c r="CQ83" s="83">
        <f t="shared" si="168"/>
        <v>27.361542155687584</v>
      </c>
      <c r="CR83" s="83">
        <f t="shared" si="168"/>
        <v>59.759763318487494</v>
      </c>
      <c r="CS83" s="83">
        <f t="shared" si="168"/>
        <v>14.996798616403698</v>
      </c>
      <c r="CT83" s="83">
        <f t="shared" si="168"/>
        <v>46.755374225354288</v>
      </c>
      <c r="CU83" s="722">
        <f t="shared" si="169"/>
        <v>100</v>
      </c>
      <c r="CV83" s="83">
        <f t="shared" si="169"/>
        <v>86.932890998605941</v>
      </c>
      <c r="CW83" s="83">
        <f t="shared" si="169"/>
        <v>53.456203714944763</v>
      </c>
      <c r="CX83" s="83">
        <f t="shared" si="169"/>
        <v>68.027460655445509</v>
      </c>
      <c r="CY83" s="83">
        <f t="shared" si="169"/>
        <v>78.237130874298032</v>
      </c>
      <c r="CZ83" s="83">
        <f t="shared" si="169"/>
        <v>43.851157018343649</v>
      </c>
      <c r="DA83" s="83">
        <f t="shared" si="169"/>
        <v>85.14549401466617</v>
      </c>
      <c r="DB83" s="83">
        <f t="shared" si="169"/>
        <v>28.139732513202354</v>
      </c>
      <c r="DC83" s="722">
        <f t="shared" si="170"/>
        <v>0</v>
      </c>
      <c r="DD83" s="83">
        <f t="shared" si="170"/>
        <v>13.067109001394059</v>
      </c>
      <c r="DE83" s="83">
        <f t="shared" si="170"/>
        <v>46.543796285055244</v>
      </c>
      <c r="DF83" s="83">
        <f t="shared" si="170"/>
        <v>31.97253934455448</v>
      </c>
      <c r="DG83" s="83">
        <f t="shared" si="170"/>
        <v>21.762869125701958</v>
      </c>
      <c r="DH83" s="83">
        <f t="shared" si="170"/>
        <v>56.148842981656358</v>
      </c>
      <c r="DI83" s="721">
        <f t="shared" si="170"/>
        <v>14.854505985333844</v>
      </c>
      <c r="DJ83" s="83">
        <f t="shared" si="170"/>
        <v>71.860267486797653</v>
      </c>
      <c r="DK83" s="722">
        <f t="shared" si="171"/>
        <v>100</v>
      </c>
      <c r="DL83" s="83">
        <f t="shared" si="171"/>
        <v>80.343957986688849</v>
      </c>
      <c r="DM83" s="83">
        <f t="shared" si="171"/>
        <v>51.509039782093211</v>
      </c>
      <c r="DN83" s="83">
        <f t="shared" si="171"/>
        <v>67.656751525060344</v>
      </c>
      <c r="DO83" s="83">
        <f t="shared" si="171"/>
        <v>79.409823257104989</v>
      </c>
      <c r="DP83" s="83">
        <f t="shared" si="171"/>
        <v>60.641749857056141</v>
      </c>
      <c r="DQ83" s="83">
        <f t="shared" si="171"/>
        <v>91.104999154413761</v>
      </c>
      <c r="DR83" s="83">
        <f t="shared" si="171"/>
        <v>63.414634146341477</v>
      </c>
      <c r="DS83" s="722">
        <f t="shared" si="172"/>
        <v>0</v>
      </c>
      <c r="DT83" s="721">
        <f t="shared" si="172"/>
        <v>19.656042013311147</v>
      </c>
      <c r="DU83" s="83">
        <f t="shared" si="172"/>
        <v>48.490960217906789</v>
      </c>
      <c r="DV83" s="83">
        <f t="shared" si="172"/>
        <v>32.343248474939649</v>
      </c>
      <c r="DW83" s="83">
        <f t="shared" si="172"/>
        <v>20.590176742895004</v>
      </c>
      <c r="DX83" s="83">
        <f t="shared" si="172"/>
        <v>39.358250142943859</v>
      </c>
      <c r="DY83" s="721">
        <f t="shared" si="172"/>
        <v>8.8950008455862406</v>
      </c>
      <c r="DZ83" s="1458">
        <f t="shared" si="172"/>
        <v>36.585365853658544</v>
      </c>
      <c r="EA83" s="722">
        <f t="shared" si="173"/>
        <v>80.083324800327659</v>
      </c>
      <c r="EB83" s="83">
        <f t="shared" si="173"/>
        <v>66.06620830881262</v>
      </c>
      <c r="EC83" s="83">
        <f t="shared" si="173"/>
        <v>75.522059147604566</v>
      </c>
      <c r="ED83" s="83">
        <f t="shared" si="173"/>
        <v>71.773705520630358</v>
      </c>
      <c r="EE83" s="83">
        <f t="shared" si="173"/>
        <v>79.143472246538394</v>
      </c>
      <c r="EF83" s="83">
        <f t="shared" si="173"/>
        <v>23.220642697876496</v>
      </c>
      <c r="EG83" s="83">
        <f t="shared" si="173"/>
        <v>78.477469563786769</v>
      </c>
      <c r="EH83" s="83">
        <f t="shared" si="173"/>
        <v>37.86847670695542</v>
      </c>
      <c r="EI83" s="722">
        <f t="shared" si="174"/>
        <v>19.916675199672333</v>
      </c>
      <c r="EJ83" s="83">
        <f t="shared" si="174"/>
        <v>33.93379169118738</v>
      </c>
      <c r="EK83" s="721">
        <f t="shared" si="174"/>
        <v>24.477940852395434</v>
      </c>
      <c r="EL83" s="83">
        <f t="shared" si="174"/>
        <v>28.226294479369642</v>
      </c>
      <c r="EM83" s="83">
        <f t="shared" si="174"/>
        <v>20.856527753461606</v>
      </c>
      <c r="EN83" s="83">
        <f t="shared" si="174"/>
        <v>76.779357302123501</v>
      </c>
      <c r="EO83" s="83">
        <f t="shared" si="174"/>
        <v>21.522530436213216</v>
      </c>
      <c r="EP83" s="83">
        <f t="shared" si="174"/>
        <v>62.13152329304458</v>
      </c>
      <c r="EQ83" s="722">
        <f t="shared" si="175"/>
        <v>100</v>
      </c>
      <c r="ER83" s="83">
        <f t="shared" si="175"/>
        <v>79.092470208669411</v>
      </c>
      <c r="ES83" s="83">
        <f t="shared" si="175"/>
        <v>60.696404369425885</v>
      </c>
      <c r="ET83" s="83">
        <f t="shared" si="175"/>
        <v>66.879121172152338</v>
      </c>
      <c r="EU83" s="83">
        <f t="shared" si="175"/>
        <v>70.934748550366493</v>
      </c>
      <c r="EV83" s="83">
        <f t="shared" si="175"/>
        <v>50.889492061126084</v>
      </c>
      <c r="EW83" s="83">
        <f t="shared" si="175"/>
        <v>78.352417449996523</v>
      </c>
      <c r="EX83" s="83">
        <f t="shared" si="175"/>
        <v>46.288684148358136</v>
      </c>
      <c r="EY83" s="722">
        <f t="shared" si="176"/>
        <v>0</v>
      </c>
      <c r="EZ83" s="83">
        <f t="shared" si="176"/>
        <v>20.907529791330589</v>
      </c>
      <c r="FA83" s="83">
        <f t="shared" si="176"/>
        <v>39.303595630574108</v>
      </c>
      <c r="FB83" s="83">
        <f t="shared" si="176"/>
        <v>33.120878827847655</v>
      </c>
      <c r="FC83" s="83">
        <f t="shared" si="176"/>
        <v>29.0652514496335</v>
      </c>
      <c r="FD83" s="83">
        <f t="shared" si="176"/>
        <v>49.110507938873916</v>
      </c>
      <c r="FE83" s="83">
        <f t="shared" si="176"/>
        <v>21.647582550003467</v>
      </c>
      <c r="FF83" s="84">
        <f t="shared" si="176"/>
        <v>53.711315851641864</v>
      </c>
      <c r="FH83" s="722">
        <f t="shared" si="177"/>
        <v>-100</v>
      </c>
      <c r="FI83" s="83">
        <f t="shared" si="177"/>
        <v>-24.915543710821666</v>
      </c>
      <c r="FJ83" s="83">
        <f t="shared" si="177"/>
        <v>-35.718773924222511</v>
      </c>
      <c r="FK83" s="83">
        <f t="shared" si="177"/>
        <v>-39.016128228709007</v>
      </c>
      <c r="FL83" s="83">
        <f t="shared" si="177"/>
        <v>-45.276915688624825</v>
      </c>
      <c r="FM83" s="83">
        <f t="shared" si="177"/>
        <v>19.519526636974987</v>
      </c>
      <c r="FN83" s="83">
        <f t="shared" si="177"/>
        <v>-70.006402767192611</v>
      </c>
      <c r="FO83" s="84">
        <f t="shared" si="177"/>
        <v>-6.4892515492914171</v>
      </c>
      <c r="FP83" s="722">
        <f t="shared" si="178"/>
        <v>-100</v>
      </c>
      <c r="FQ83" s="83">
        <f t="shared" si="178"/>
        <v>-73.865781997211883</v>
      </c>
      <c r="FR83" s="83">
        <f t="shared" si="178"/>
        <v>-6.9124074298895195</v>
      </c>
      <c r="FS83" s="83">
        <f t="shared" si="178"/>
        <v>-36.054921310891032</v>
      </c>
      <c r="FT83" s="83">
        <f t="shared" si="178"/>
        <v>-56.474261748596078</v>
      </c>
      <c r="FU83" s="83">
        <f t="shared" si="178"/>
        <v>12.297685963312709</v>
      </c>
      <c r="FV83" s="83">
        <f t="shared" si="178"/>
        <v>-70.290988029332325</v>
      </c>
      <c r="FW83" s="83">
        <f t="shared" si="178"/>
        <v>43.720534973595299</v>
      </c>
      <c r="FX83" s="722">
        <f t="shared" si="179"/>
        <v>-100</v>
      </c>
      <c r="FY83" s="83">
        <f t="shared" si="179"/>
        <v>-60.687915973377699</v>
      </c>
      <c r="FZ83" s="83">
        <f t="shared" si="179"/>
        <v>-3.0180795641864222</v>
      </c>
      <c r="GA83" s="83">
        <f t="shared" si="179"/>
        <v>-35.313503050120694</v>
      </c>
      <c r="GB83" s="83">
        <f t="shared" si="179"/>
        <v>-58.819646514209985</v>
      </c>
      <c r="GC83" s="83">
        <f t="shared" si="179"/>
        <v>-21.283499714112281</v>
      </c>
      <c r="GD83" s="83">
        <f t="shared" si="179"/>
        <v>-82.209998308827522</v>
      </c>
      <c r="GE83" s="83">
        <f t="shared" si="179"/>
        <v>-26.829268292682933</v>
      </c>
      <c r="GF83" s="722">
        <f t="shared" si="180"/>
        <v>-60.166649600655326</v>
      </c>
      <c r="GG83" s="83">
        <f t="shared" si="180"/>
        <v>-32.132416617625239</v>
      </c>
      <c r="GH83" s="83">
        <f t="shared" si="180"/>
        <v>-51.044118295209131</v>
      </c>
      <c r="GI83" s="83">
        <f t="shared" si="180"/>
        <v>-43.547411041260716</v>
      </c>
      <c r="GJ83" s="83">
        <f t="shared" si="180"/>
        <v>-58.286944493076788</v>
      </c>
      <c r="GK83" s="83">
        <f t="shared" si="180"/>
        <v>53.558714604247001</v>
      </c>
      <c r="GL83" s="83">
        <f t="shared" si="180"/>
        <v>-56.954939127573553</v>
      </c>
      <c r="GM83" s="83">
        <f t="shared" si="180"/>
        <v>24.26304658608916</v>
      </c>
      <c r="GN83" s="722">
        <f t="shared" si="181"/>
        <v>-100</v>
      </c>
      <c r="GO83" s="83">
        <f t="shared" si="181"/>
        <v>-58.184940417338822</v>
      </c>
      <c r="GP83" s="83">
        <f t="shared" si="181"/>
        <v>-21.392808738851777</v>
      </c>
      <c r="GQ83" s="83">
        <f t="shared" si="181"/>
        <v>-33.758242344304684</v>
      </c>
      <c r="GR83" s="83">
        <f t="shared" si="181"/>
        <v>-41.869497100732993</v>
      </c>
      <c r="GS83" s="83">
        <f t="shared" si="181"/>
        <v>-1.7789841222521687</v>
      </c>
      <c r="GT83" s="83">
        <f t="shared" si="181"/>
        <v>-56.70483489999306</v>
      </c>
      <c r="GU83" s="84">
        <f t="shared" si="181"/>
        <v>7.4226317032837272</v>
      </c>
    </row>
    <row r="84" spans="1:203" x14ac:dyDescent="0.25">
      <c r="A84" s="1351" t="s">
        <v>742</v>
      </c>
      <c r="B84" s="137">
        <v>1026.2</v>
      </c>
      <c r="C84" s="137">
        <v>27.78</v>
      </c>
      <c r="D84" s="137">
        <v>0</v>
      </c>
      <c r="E84" s="20">
        <v>7758.25</v>
      </c>
      <c r="F84" s="137">
        <v>1532.02</v>
      </c>
      <c r="G84" s="20">
        <v>14893.35</v>
      </c>
      <c r="H84" s="137">
        <v>0</v>
      </c>
      <c r="I84" s="20">
        <v>549.29999999999995</v>
      </c>
      <c r="J84" s="23">
        <v>6115.12</v>
      </c>
      <c r="K84" s="20">
        <v>210.07</v>
      </c>
      <c r="L84" s="20">
        <v>1849.58</v>
      </c>
      <c r="M84" s="20">
        <v>14512.3</v>
      </c>
      <c r="N84" s="20">
        <v>1900.41</v>
      </c>
      <c r="O84" s="20">
        <v>4718.21</v>
      </c>
      <c r="P84" s="137">
        <v>539.35</v>
      </c>
      <c r="Q84" s="20">
        <v>996.65</v>
      </c>
      <c r="R84" s="136">
        <v>419.09</v>
      </c>
      <c r="S84" s="137">
        <v>31.18</v>
      </c>
      <c r="T84" s="137">
        <v>0</v>
      </c>
      <c r="U84" s="20">
        <v>5790.3</v>
      </c>
      <c r="V84" s="137">
        <v>63.29</v>
      </c>
      <c r="W84" s="20">
        <v>9620.51</v>
      </c>
      <c r="X84" s="137">
        <v>0</v>
      </c>
      <c r="Y84" s="137">
        <v>365.73</v>
      </c>
      <c r="Z84" s="23">
        <v>7547.16</v>
      </c>
      <c r="AA84" s="137">
        <v>56.15</v>
      </c>
      <c r="AB84" s="137">
        <v>1332.54</v>
      </c>
      <c r="AC84" s="20">
        <v>12182.74</v>
      </c>
      <c r="AD84" s="137">
        <v>1975.18</v>
      </c>
      <c r="AE84" s="20">
        <v>4106.7</v>
      </c>
      <c r="AF84" s="137">
        <v>0</v>
      </c>
      <c r="AG84" s="137">
        <v>76.819999999999993</v>
      </c>
      <c r="AH84" s="136">
        <v>242.15</v>
      </c>
      <c r="AI84" s="137">
        <v>0</v>
      </c>
      <c r="AJ84" s="137">
        <v>0</v>
      </c>
      <c r="AK84" s="20">
        <v>6188.77</v>
      </c>
      <c r="AL84" s="137">
        <v>1072.22</v>
      </c>
      <c r="AM84" s="20">
        <v>8901.0300000000007</v>
      </c>
      <c r="AN84" s="137">
        <v>0</v>
      </c>
      <c r="AO84" s="20">
        <v>501.31</v>
      </c>
      <c r="AP84" s="23">
        <v>7280.55</v>
      </c>
      <c r="AQ84" s="137">
        <v>0</v>
      </c>
      <c r="AR84" s="20">
        <v>1350.86</v>
      </c>
      <c r="AS84" s="20">
        <v>10512.47</v>
      </c>
      <c r="AT84" s="137">
        <v>3536.92</v>
      </c>
      <c r="AU84" s="20">
        <v>4435.5</v>
      </c>
      <c r="AV84" s="137">
        <v>0</v>
      </c>
      <c r="AW84" s="137">
        <v>833.13</v>
      </c>
      <c r="AX84" s="136">
        <v>482.18</v>
      </c>
      <c r="AY84" s="137">
        <v>72.36</v>
      </c>
      <c r="AZ84" s="137">
        <v>0</v>
      </c>
      <c r="BA84" s="20">
        <v>8170.39</v>
      </c>
      <c r="BB84" s="20">
        <v>2592.69</v>
      </c>
      <c r="BC84" s="20">
        <v>15130.86</v>
      </c>
      <c r="BD84" s="137">
        <v>0</v>
      </c>
      <c r="BE84" s="20">
        <v>467.65</v>
      </c>
      <c r="BF84" s="23">
        <v>6761.29</v>
      </c>
      <c r="BG84" s="137">
        <v>14.72</v>
      </c>
      <c r="BH84" s="137">
        <v>1547.34</v>
      </c>
      <c r="BI84" s="20">
        <v>11647.59</v>
      </c>
      <c r="BJ84" s="20">
        <v>3519.12</v>
      </c>
      <c r="BK84" s="20">
        <v>4766.3500000000004</v>
      </c>
      <c r="BL84" s="137">
        <v>0</v>
      </c>
      <c r="BM84" s="20">
        <v>406.66</v>
      </c>
      <c r="BN84" s="136">
        <v>308.04000000000002</v>
      </c>
      <c r="BO84" s="137">
        <v>0</v>
      </c>
      <c r="BP84" s="137">
        <v>0</v>
      </c>
      <c r="BQ84" s="20">
        <v>6007.82</v>
      </c>
      <c r="BR84" s="137">
        <v>996.44</v>
      </c>
      <c r="BS84" s="20">
        <v>14639.88</v>
      </c>
      <c r="BT84" s="137">
        <v>1316.11</v>
      </c>
      <c r="BU84" s="20">
        <v>512.01</v>
      </c>
      <c r="BV84" s="23">
        <v>5338.18</v>
      </c>
      <c r="BW84" s="137">
        <v>38.46</v>
      </c>
      <c r="BX84" s="20">
        <v>2697.97</v>
      </c>
      <c r="BY84" s="20">
        <v>12134.13</v>
      </c>
      <c r="BZ84" s="20">
        <v>2897.2</v>
      </c>
      <c r="CA84" s="20">
        <v>6112.24</v>
      </c>
      <c r="CB84" s="137">
        <v>221.91</v>
      </c>
      <c r="CC84" s="1043">
        <v>282.69</v>
      </c>
      <c r="CE84" s="722">
        <f t="shared" si="167"/>
        <v>14.369892400844664</v>
      </c>
      <c r="CF84" s="721">
        <f t="shared" si="167"/>
        <v>11.679630018919488</v>
      </c>
      <c r="CG84" s="721">
        <f t="shared" si="167"/>
        <v>0</v>
      </c>
      <c r="CH84" s="83">
        <f t="shared" si="167"/>
        <v>34.836364616051249</v>
      </c>
      <c r="CI84" s="721">
        <f t="shared" si="167"/>
        <v>44.63368517347768</v>
      </c>
      <c r="CJ84" s="83">
        <f t="shared" si="167"/>
        <v>75.941689493339638</v>
      </c>
      <c r="CK84" s="721">
        <f t="shared" si="167"/>
        <v>0</v>
      </c>
      <c r="CL84" s="84">
        <f t="shared" si="167"/>
        <v>35.531550179501281</v>
      </c>
      <c r="CM84" s="91">
        <f t="shared" si="168"/>
        <v>85.630107599155338</v>
      </c>
      <c r="CN84" s="83">
        <f t="shared" si="168"/>
        <v>88.320369981080518</v>
      </c>
      <c r="CO84" s="83">
        <f t="shared" si="168"/>
        <v>100</v>
      </c>
      <c r="CP84" s="83">
        <f t="shared" si="168"/>
        <v>65.163635383948758</v>
      </c>
      <c r="CQ84" s="83">
        <f t="shared" si="168"/>
        <v>55.366314826522313</v>
      </c>
      <c r="CR84" s="83">
        <f t="shared" si="168"/>
        <v>24.058310506660355</v>
      </c>
      <c r="CS84" s="721">
        <f t="shared" si="168"/>
        <v>100</v>
      </c>
      <c r="CT84" s="83">
        <f t="shared" si="168"/>
        <v>64.468449820498734</v>
      </c>
      <c r="CU84" s="722">
        <f t="shared" ref="CU84:CZ84" si="182">R84/(R84+Z84)*100</f>
        <v>5.2608190804958417</v>
      </c>
      <c r="CV84" s="721">
        <f t="shared" si="182"/>
        <v>35.703652811175999</v>
      </c>
      <c r="CW84" s="721">
        <f t="shared" si="182"/>
        <v>0</v>
      </c>
      <c r="CX84" s="83">
        <f t="shared" si="182"/>
        <v>32.216586620849895</v>
      </c>
      <c r="CY84" s="721">
        <f t="shared" si="182"/>
        <v>3.1047795650659564</v>
      </c>
      <c r="CZ84" s="83">
        <f t="shared" si="182"/>
        <v>70.08350567959549</v>
      </c>
      <c r="DA84" s="1461"/>
      <c r="DB84" s="721">
        <f>Y84/(Y84+AG84)*100</f>
        <v>82.64150943396227</v>
      </c>
      <c r="DC84" s="91">
        <f t="shared" ref="DC84:DH84" si="183">Z84/(R84+Z84)*100</f>
        <v>94.73918091950415</v>
      </c>
      <c r="DD84" s="721">
        <f t="shared" si="183"/>
        <v>64.296347188824001</v>
      </c>
      <c r="DE84" s="721">
        <f t="shared" si="183"/>
        <v>100</v>
      </c>
      <c r="DF84" s="83">
        <f t="shared" si="183"/>
        <v>67.783413379150105</v>
      </c>
      <c r="DG84" s="721">
        <f t="shared" si="183"/>
        <v>96.895220434934046</v>
      </c>
      <c r="DH84" s="83">
        <f t="shared" si="183"/>
        <v>29.916494320404514</v>
      </c>
      <c r="DI84" s="1461"/>
      <c r="DJ84" s="721">
        <f>AG84/(Y84+AG84)*100</f>
        <v>17.358490566037734</v>
      </c>
      <c r="DK84" s="722">
        <f>AH84/(AH84+AP84)*100</f>
        <v>3.2189240565222592</v>
      </c>
      <c r="DL84" s="1461"/>
      <c r="DM84" s="721">
        <f>AJ84/(AJ84+AR84)*100</f>
        <v>0</v>
      </c>
      <c r="DN84" s="83">
        <f>AK84/(AK84+AS84)*100</f>
        <v>37.055751548986784</v>
      </c>
      <c r="DO84" s="721">
        <f>AL84/(AL84+AT84)*100</f>
        <v>23.262908047922171</v>
      </c>
      <c r="DP84" s="83">
        <f>AM84/(AM84+AU84)*100</f>
        <v>66.741723671749696</v>
      </c>
      <c r="DQ84" s="1461"/>
      <c r="DR84" s="83">
        <f>AO84/(AO84+AW84)*100</f>
        <v>37.567069332454061</v>
      </c>
      <c r="DS84" s="91">
        <f>AP84/(AH84+AP84)*100</f>
        <v>96.781075943477745</v>
      </c>
      <c r="DT84" s="1461"/>
      <c r="DU84" s="83">
        <f>AR84/(AJ84+AR84)*100</f>
        <v>100</v>
      </c>
      <c r="DV84" s="83">
        <f>AS84/(AK84+AS84)*100</f>
        <v>62.944248451013216</v>
      </c>
      <c r="DW84" s="721">
        <f>AT84/(AL84+AT84)*100</f>
        <v>76.737091952077833</v>
      </c>
      <c r="DX84" s="83">
        <f>AU84/(AM84+AU84)*100</f>
        <v>33.258276328250304</v>
      </c>
      <c r="DY84" s="1461"/>
      <c r="DZ84" s="721">
        <f>AW84/(AO84+AW84)*100</f>
        <v>62.432930667545939</v>
      </c>
      <c r="EA84" s="722">
        <f t="shared" ref="EA84:EF84" si="184">AX84/(AX84+BF84)*100</f>
        <v>6.6567542904160577</v>
      </c>
      <c r="EB84" s="721">
        <f t="shared" si="184"/>
        <v>83.096003674781812</v>
      </c>
      <c r="EC84" s="721">
        <f t="shared" si="184"/>
        <v>0</v>
      </c>
      <c r="ED84" s="83">
        <f t="shared" si="184"/>
        <v>41.227158368309993</v>
      </c>
      <c r="EE84" s="83">
        <f t="shared" si="184"/>
        <v>42.420984945539871</v>
      </c>
      <c r="EF84" s="83">
        <f t="shared" si="184"/>
        <v>76.045133966018355</v>
      </c>
      <c r="EG84" s="1461"/>
      <c r="EH84" s="83">
        <f>BE84/(BE84+BM84)*100</f>
        <v>53.487893310153147</v>
      </c>
      <c r="EI84" s="91">
        <f t="shared" ref="EI84:EN84" si="185">BF84/(AX84+BF84)*100</f>
        <v>93.34324570958394</v>
      </c>
      <c r="EJ84" s="721">
        <f t="shared" si="185"/>
        <v>16.903996325218191</v>
      </c>
      <c r="EK84" s="721">
        <f t="shared" si="185"/>
        <v>100</v>
      </c>
      <c r="EL84" s="83">
        <f t="shared" si="185"/>
        <v>58.772841631690007</v>
      </c>
      <c r="EM84" s="83">
        <f t="shared" si="185"/>
        <v>57.579015054460136</v>
      </c>
      <c r="EN84" s="83">
        <f t="shared" si="185"/>
        <v>23.954866033981652</v>
      </c>
      <c r="EO84" s="1461"/>
      <c r="EP84" s="83">
        <f>BM84/(BE84+BM84)*100</f>
        <v>46.512106689846853</v>
      </c>
      <c r="EQ84" s="722">
        <f t="shared" si="175"/>
        <v>5.4556853966016199</v>
      </c>
      <c r="ER84" s="721">
        <f t="shared" si="175"/>
        <v>0</v>
      </c>
      <c r="ES84" s="721">
        <f t="shared" si="175"/>
        <v>0</v>
      </c>
      <c r="ET84" s="83">
        <f t="shared" si="175"/>
        <v>33.11562428515127</v>
      </c>
      <c r="EU84" s="721">
        <f t="shared" si="175"/>
        <v>25.591477383630746</v>
      </c>
      <c r="EV84" s="83">
        <f t="shared" si="175"/>
        <v>70.546430918865155</v>
      </c>
      <c r="EW84" s="721">
        <f t="shared" si="175"/>
        <v>85.571709080506096</v>
      </c>
      <c r="EX84" s="83">
        <f t="shared" si="175"/>
        <v>64.428086070215173</v>
      </c>
      <c r="EY84" s="91">
        <f t="shared" si="176"/>
        <v>94.544314603398377</v>
      </c>
      <c r="EZ84" s="721">
        <f t="shared" si="176"/>
        <v>100</v>
      </c>
      <c r="FA84" s="83">
        <f t="shared" si="176"/>
        <v>100</v>
      </c>
      <c r="FB84" s="83">
        <f t="shared" si="176"/>
        <v>66.884375714848744</v>
      </c>
      <c r="FC84" s="83">
        <f t="shared" si="176"/>
        <v>74.408522616369254</v>
      </c>
      <c r="FD84" s="83">
        <f t="shared" si="176"/>
        <v>29.453569081134845</v>
      </c>
      <c r="FE84" s="721">
        <f t="shared" si="176"/>
        <v>14.428290919493895</v>
      </c>
      <c r="FF84" s="723">
        <f t="shared" si="176"/>
        <v>35.57191392978482</v>
      </c>
      <c r="FH84" s="722">
        <f t="shared" si="177"/>
        <v>71.260215198310675</v>
      </c>
      <c r="FI84" s="721">
        <f t="shared" si="177"/>
        <v>76.640739962161035</v>
      </c>
      <c r="FJ84" s="721">
        <f t="shared" si="177"/>
        <v>100</v>
      </c>
      <c r="FK84" s="83">
        <f t="shared" si="177"/>
        <v>30.32727076789751</v>
      </c>
      <c r="FL84" s="721">
        <f t="shared" si="177"/>
        <v>10.732629653044633</v>
      </c>
      <c r="FM84" s="83">
        <f t="shared" si="177"/>
        <v>-51.883378986679283</v>
      </c>
      <c r="FN84" s="721">
        <f t="shared" si="177"/>
        <v>100</v>
      </c>
      <c r="FO84" s="84">
        <f t="shared" si="177"/>
        <v>28.936899640997453</v>
      </c>
      <c r="FP84" s="722">
        <f t="shared" ref="FP84:FU84" si="186">DC84-CU84</f>
        <v>89.478361839008315</v>
      </c>
      <c r="FQ84" s="721">
        <f t="shared" si="186"/>
        <v>28.592694377648002</v>
      </c>
      <c r="FR84" s="721">
        <f t="shared" si="186"/>
        <v>100</v>
      </c>
      <c r="FS84" s="83">
        <f t="shared" si="186"/>
        <v>35.566826758300209</v>
      </c>
      <c r="FT84" s="721">
        <f t="shared" si="186"/>
        <v>93.790440869868092</v>
      </c>
      <c r="FU84" s="83">
        <f t="shared" si="186"/>
        <v>-40.16701135919098</v>
      </c>
      <c r="FV84" s="1461"/>
      <c r="FW84" s="721">
        <f>DJ84-DB84</f>
        <v>-65.28301886792454</v>
      </c>
      <c r="FX84" s="722">
        <f t="shared" ref="FX84:GC84" si="187">DS84-DK84</f>
        <v>93.56215188695549</v>
      </c>
      <c r="FY84" s="1461">
        <f t="shared" si="187"/>
        <v>0</v>
      </c>
      <c r="FZ84" s="721">
        <f t="shared" si="187"/>
        <v>100</v>
      </c>
      <c r="GA84" s="83">
        <f t="shared" si="187"/>
        <v>25.888496902026432</v>
      </c>
      <c r="GB84" s="721">
        <f t="shared" si="187"/>
        <v>53.474183904155666</v>
      </c>
      <c r="GC84" s="83">
        <f t="shared" si="187"/>
        <v>-33.483447343499392</v>
      </c>
      <c r="GD84" s="1461"/>
      <c r="GE84" s="83">
        <f>DZ84-DR84</f>
        <v>24.865861335091878</v>
      </c>
      <c r="GF84" s="722">
        <f t="shared" ref="GF84:GK84" si="188">EI84-EA84</f>
        <v>86.686491419167879</v>
      </c>
      <c r="GG84" s="721">
        <f t="shared" si="188"/>
        <v>-66.192007349563625</v>
      </c>
      <c r="GH84" s="721">
        <f t="shared" si="188"/>
        <v>100</v>
      </c>
      <c r="GI84" s="83">
        <f t="shared" si="188"/>
        <v>17.545683263380013</v>
      </c>
      <c r="GJ84" s="83">
        <f t="shared" si="188"/>
        <v>15.158030108920265</v>
      </c>
      <c r="GK84" s="83">
        <f t="shared" si="188"/>
        <v>-52.090267932036703</v>
      </c>
      <c r="GL84" s="1461"/>
      <c r="GM84" s="83">
        <f>EP84-EH84</f>
        <v>-6.9757866203062946</v>
      </c>
      <c r="GN84" s="722">
        <f t="shared" si="181"/>
        <v>89.088629206796753</v>
      </c>
      <c r="GO84" s="721">
        <f t="shared" si="181"/>
        <v>100</v>
      </c>
      <c r="GP84" s="721">
        <f t="shared" si="181"/>
        <v>100</v>
      </c>
      <c r="GQ84" s="83">
        <f t="shared" si="181"/>
        <v>33.768751429697474</v>
      </c>
      <c r="GR84" s="721">
        <f t="shared" si="181"/>
        <v>48.817045232738508</v>
      </c>
      <c r="GS84" s="83">
        <f t="shared" si="181"/>
        <v>-41.092861837730311</v>
      </c>
      <c r="GT84" s="721">
        <f t="shared" si="181"/>
        <v>-71.143418161012207</v>
      </c>
      <c r="GU84" s="84">
        <f t="shared" si="181"/>
        <v>-28.856172140430353</v>
      </c>
    </row>
    <row r="85" spans="1:203" x14ac:dyDescent="0.25">
      <c r="A85" s="1351" t="s">
        <v>632</v>
      </c>
      <c r="B85" s="137">
        <v>363.07</v>
      </c>
      <c r="C85" s="137">
        <v>0</v>
      </c>
      <c r="D85" s="137">
        <v>0</v>
      </c>
      <c r="E85" s="137">
        <v>0</v>
      </c>
      <c r="F85" s="137">
        <v>0</v>
      </c>
      <c r="G85" s="137">
        <v>0</v>
      </c>
      <c r="H85" s="137">
        <v>0</v>
      </c>
      <c r="I85" s="137">
        <v>0</v>
      </c>
      <c r="J85" s="23">
        <v>4258.6400000000003</v>
      </c>
      <c r="K85" s="137">
        <v>0</v>
      </c>
      <c r="L85" s="137">
        <v>428.18</v>
      </c>
      <c r="M85" s="137">
        <v>0</v>
      </c>
      <c r="N85" s="137">
        <v>0</v>
      </c>
      <c r="O85" s="137">
        <v>0</v>
      </c>
      <c r="P85" s="137">
        <v>0</v>
      </c>
      <c r="Q85" s="137">
        <v>0</v>
      </c>
      <c r="R85" s="136">
        <v>377.42</v>
      </c>
      <c r="S85" s="137">
        <v>0</v>
      </c>
      <c r="T85" s="137">
        <v>0</v>
      </c>
      <c r="U85" s="137">
        <v>0</v>
      </c>
      <c r="V85" s="137">
        <v>0</v>
      </c>
      <c r="W85" s="137">
        <v>0</v>
      </c>
      <c r="X85" s="137">
        <v>0</v>
      </c>
      <c r="Y85" s="137">
        <v>0</v>
      </c>
      <c r="Z85" s="23">
        <v>4410.8100000000004</v>
      </c>
      <c r="AA85" s="137">
        <v>0</v>
      </c>
      <c r="AB85" s="137">
        <v>0</v>
      </c>
      <c r="AC85" s="137">
        <v>0</v>
      </c>
      <c r="AD85" s="137">
        <v>0</v>
      </c>
      <c r="AE85" s="137">
        <v>0</v>
      </c>
      <c r="AF85" s="137">
        <v>0</v>
      </c>
      <c r="AG85" s="137">
        <v>0</v>
      </c>
      <c r="AH85" s="136">
        <v>214.82</v>
      </c>
      <c r="AI85" s="137">
        <v>0</v>
      </c>
      <c r="AJ85" s="137">
        <v>0</v>
      </c>
      <c r="AK85" s="137">
        <v>0</v>
      </c>
      <c r="AL85" s="137">
        <v>0</v>
      </c>
      <c r="AM85" s="137">
        <v>0</v>
      </c>
      <c r="AN85" s="137">
        <v>0</v>
      </c>
      <c r="AO85" s="137">
        <v>0</v>
      </c>
      <c r="AP85" s="23">
        <v>3679.89</v>
      </c>
      <c r="AQ85" s="137">
        <v>0</v>
      </c>
      <c r="AR85" s="137">
        <v>524.87</v>
      </c>
      <c r="AS85" s="137">
        <v>91.25</v>
      </c>
      <c r="AT85" s="137">
        <v>0</v>
      </c>
      <c r="AU85" s="137">
        <v>0</v>
      </c>
      <c r="AV85" s="137">
        <v>0</v>
      </c>
      <c r="AW85" s="137">
        <v>0</v>
      </c>
      <c r="AX85" s="136">
        <v>84.03</v>
      </c>
      <c r="AY85" s="137">
        <v>0</v>
      </c>
      <c r="AZ85" s="137">
        <v>182.08</v>
      </c>
      <c r="BA85" s="137">
        <v>0</v>
      </c>
      <c r="BB85" s="137">
        <v>0</v>
      </c>
      <c r="BC85" s="137">
        <v>0</v>
      </c>
      <c r="BD85" s="137">
        <v>0</v>
      </c>
      <c r="BE85" s="137">
        <v>0</v>
      </c>
      <c r="BF85" s="23">
        <v>5134.3500000000004</v>
      </c>
      <c r="BG85" s="137">
        <v>0</v>
      </c>
      <c r="BH85" s="137">
        <v>422.4</v>
      </c>
      <c r="BI85" s="137">
        <v>86.32</v>
      </c>
      <c r="BJ85" s="137">
        <v>0</v>
      </c>
      <c r="BK85" s="137">
        <v>0</v>
      </c>
      <c r="BL85" s="137">
        <v>0</v>
      </c>
      <c r="BM85" s="137">
        <v>0</v>
      </c>
      <c r="BN85" s="136">
        <v>880.69</v>
      </c>
      <c r="BO85" s="137">
        <v>0</v>
      </c>
      <c r="BP85" s="137">
        <v>0</v>
      </c>
      <c r="BQ85" s="137">
        <v>17.61</v>
      </c>
      <c r="BR85" s="137">
        <v>0</v>
      </c>
      <c r="BS85" s="137">
        <v>0</v>
      </c>
      <c r="BT85" s="137">
        <v>0</v>
      </c>
      <c r="BU85" s="137">
        <v>0</v>
      </c>
      <c r="BV85" s="23">
        <v>7595.4</v>
      </c>
      <c r="BW85" s="137">
        <v>0</v>
      </c>
      <c r="BX85" s="137">
        <v>214.02</v>
      </c>
      <c r="BY85" s="137">
        <v>214.41</v>
      </c>
      <c r="BZ85" s="137">
        <v>0</v>
      </c>
      <c r="CA85" s="137">
        <v>0</v>
      </c>
      <c r="CB85" s="137">
        <v>0</v>
      </c>
      <c r="CC85" s="1043">
        <v>0</v>
      </c>
      <c r="CE85" s="722">
        <f>B85/(B85+J85)*100</f>
        <v>7.8557503607971935</v>
      </c>
      <c r="CF85" s="66"/>
      <c r="CG85" s="721">
        <f>D85/(D85+L85)*100</f>
        <v>0</v>
      </c>
      <c r="CH85" s="66"/>
      <c r="CI85" s="66"/>
      <c r="CJ85" s="66"/>
      <c r="CK85" s="66"/>
      <c r="CL85" s="66"/>
      <c r="CM85" s="91">
        <f>J85/(B85+J85)*100</f>
        <v>92.144249639202812</v>
      </c>
      <c r="CN85" s="66"/>
      <c r="CO85" s="721">
        <f>L85/(D85+L85)*100</f>
        <v>100</v>
      </c>
      <c r="CP85" s="66"/>
      <c r="CQ85" s="66"/>
      <c r="CR85" s="66"/>
      <c r="CS85" s="66"/>
      <c r="CT85" s="66"/>
      <c r="CU85" s="722">
        <f>R85/(R85+Z85)*100</f>
        <v>7.8822445872483149</v>
      </c>
      <c r="CV85" s="1461"/>
      <c r="CW85" s="1461"/>
      <c r="CX85" s="1461"/>
      <c r="CY85" s="1461"/>
      <c r="CZ85" s="1461"/>
      <c r="DA85" s="1461"/>
      <c r="DB85" s="1461"/>
      <c r="DC85" s="91">
        <f>Z85/(R85+Z85)*100</f>
        <v>92.117755412751691</v>
      </c>
      <c r="DD85" s="1461"/>
      <c r="DE85" s="1461"/>
      <c r="DF85" s="1461"/>
      <c r="DG85" s="1461"/>
      <c r="DH85" s="1461"/>
      <c r="DI85" s="1461"/>
      <c r="DJ85" s="1461"/>
      <c r="DK85" s="722">
        <f>AH85/(AH85+AP85)*100</f>
        <v>5.5156866621648337</v>
      </c>
      <c r="DL85" s="1461"/>
      <c r="DM85" s="721">
        <f t="shared" ref="DM85:DN89" si="189">AJ85/(AJ85+AR85)*100</f>
        <v>0</v>
      </c>
      <c r="DN85" s="721">
        <f t="shared" si="189"/>
        <v>0</v>
      </c>
      <c r="DO85" s="1461"/>
      <c r="DP85" s="1461"/>
      <c r="DQ85" s="1461"/>
      <c r="DR85" s="1461"/>
      <c r="DS85" s="91">
        <f>AP85/(AH85+AP85)*100</f>
        <v>94.484313337835161</v>
      </c>
      <c r="DT85" s="1461"/>
      <c r="DU85" s="721">
        <f t="shared" ref="DU85:DV89" si="190">AR85/(AJ85+AR85)*100</f>
        <v>100</v>
      </c>
      <c r="DV85" s="721">
        <f t="shared" si="190"/>
        <v>100</v>
      </c>
      <c r="DW85" s="1461"/>
      <c r="DX85" s="1461"/>
      <c r="DY85" s="1461"/>
      <c r="DZ85" s="1461"/>
      <c r="EA85" s="722">
        <f>AX85/(AX85+BF85)*100</f>
        <v>1.6102698538626929</v>
      </c>
      <c r="EB85" s="1461"/>
      <c r="EC85" s="721">
        <f t="shared" ref="EC85:ED89" si="191">AZ85/(AZ85+BH85)*100</f>
        <v>30.121757543673905</v>
      </c>
      <c r="ED85" s="721">
        <f t="shared" si="191"/>
        <v>0</v>
      </c>
      <c r="EE85" s="1461"/>
      <c r="EF85" s="1461"/>
      <c r="EG85" s="1461"/>
      <c r="EH85" s="1461"/>
      <c r="EI85" s="91">
        <f>BF85/(AX85+BF85)*100</f>
        <v>98.38973014613731</v>
      </c>
      <c r="EJ85" s="1461"/>
      <c r="EK85" s="721">
        <f t="shared" ref="EK85:EL89" si="192">BH85/(AZ85+BH85)*100</f>
        <v>69.878242456326092</v>
      </c>
      <c r="EL85" s="721">
        <f t="shared" si="192"/>
        <v>100</v>
      </c>
      <c r="EM85" s="1461"/>
      <c r="EN85" s="1461"/>
      <c r="EO85" s="1461"/>
      <c r="EP85" s="1461"/>
      <c r="EQ85" s="722">
        <f>BN85/(BN85+BV85)*100</f>
        <v>10.390286087099122</v>
      </c>
      <c r="ER85" s="1461"/>
      <c r="ES85" s="721">
        <f t="shared" ref="ES85:ET89" si="193">BP85/(BP85+BX85)*100</f>
        <v>0</v>
      </c>
      <c r="ET85" s="721">
        <f t="shared" si="193"/>
        <v>7.5898629428497548</v>
      </c>
      <c r="EU85" s="1461"/>
      <c r="EV85" s="1461"/>
      <c r="EW85" s="1461"/>
      <c r="EX85" s="1461"/>
      <c r="EY85" s="91">
        <f>BV85/(BN85+BV85)*100</f>
        <v>89.609713912900872</v>
      </c>
      <c r="EZ85" s="1461"/>
      <c r="FA85" s="721">
        <f t="shared" ref="FA85:FB89" si="194">BX85/(BP85+BX85)*100</f>
        <v>100</v>
      </c>
      <c r="FB85" s="721">
        <f t="shared" si="194"/>
        <v>92.410137057150251</v>
      </c>
      <c r="FC85" s="1461"/>
      <c r="FD85" s="1461"/>
      <c r="FE85" s="1461"/>
      <c r="FF85" s="1462"/>
      <c r="FH85" s="722">
        <f>CM85-CE85</f>
        <v>84.288499278405624</v>
      </c>
      <c r="FI85" s="66"/>
      <c r="FJ85" s="721">
        <f>CO85-CG85</f>
        <v>100</v>
      </c>
      <c r="FK85" s="66"/>
      <c r="FL85" s="66"/>
      <c r="FM85" s="66"/>
      <c r="FN85" s="66"/>
      <c r="FO85" s="66"/>
      <c r="FP85" s="722">
        <f>DC85-CU85</f>
        <v>84.235510825503383</v>
      </c>
      <c r="FQ85" s="1461"/>
      <c r="FR85" s="1461"/>
      <c r="FS85" s="1461"/>
      <c r="FT85" s="1461"/>
      <c r="FU85" s="1461"/>
      <c r="FV85" s="1461"/>
      <c r="FW85" s="1461"/>
      <c r="FX85" s="722">
        <f>DS85-DK85</f>
        <v>88.968626675670322</v>
      </c>
      <c r="FY85" s="1461"/>
      <c r="FZ85" s="721">
        <f t="shared" ref="FZ85:GA89" si="195">DU85-DM85</f>
        <v>100</v>
      </c>
      <c r="GA85" s="721">
        <f t="shared" si="195"/>
        <v>100</v>
      </c>
      <c r="GB85" s="1461"/>
      <c r="GC85" s="1461"/>
      <c r="GD85" s="1461"/>
      <c r="GE85" s="1461"/>
      <c r="GF85" s="722">
        <f>EI85-EA85</f>
        <v>96.779460292274621</v>
      </c>
      <c r="GG85" s="1461"/>
      <c r="GH85" s="721">
        <f t="shared" ref="GH85:GI89" si="196">EK85-EC85</f>
        <v>39.756484912652184</v>
      </c>
      <c r="GI85" s="721">
        <f t="shared" si="196"/>
        <v>100</v>
      </c>
      <c r="GJ85" s="1461"/>
      <c r="GK85" s="1461"/>
      <c r="GL85" s="1461"/>
      <c r="GM85" s="1461"/>
      <c r="GN85" s="722">
        <f>EY85-EQ85</f>
        <v>79.219427825801745</v>
      </c>
      <c r="GO85" s="1461"/>
      <c r="GP85" s="721">
        <f t="shared" ref="GP85:GQ89" si="197">FA85-ES85</f>
        <v>100</v>
      </c>
      <c r="GQ85" s="721">
        <f t="shared" si="197"/>
        <v>84.820274114300503</v>
      </c>
      <c r="GR85" s="1461"/>
      <c r="GS85" s="1461"/>
      <c r="GT85" s="1461"/>
      <c r="GU85" s="1462"/>
    </row>
    <row r="86" spans="1:203" x14ac:dyDescent="0.25">
      <c r="A86" s="1351" t="s">
        <v>743</v>
      </c>
      <c r="B86" s="137">
        <v>0</v>
      </c>
      <c r="C86" s="137">
        <v>0</v>
      </c>
      <c r="D86" s="137">
        <v>0</v>
      </c>
      <c r="E86" s="20">
        <v>5861.26</v>
      </c>
      <c r="F86" s="20">
        <v>3887.92</v>
      </c>
      <c r="G86" s="137">
        <v>0</v>
      </c>
      <c r="H86" s="137">
        <v>226.42</v>
      </c>
      <c r="I86" s="137">
        <v>0</v>
      </c>
      <c r="J86" s="136">
        <v>855.13</v>
      </c>
      <c r="K86" s="20">
        <v>3066.61</v>
      </c>
      <c r="L86" s="20">
        <v>13225.54</v>
      </c>
      <c r="M86" s="20">
        <v>287335.19</v>
      </c>
      <c r="N86" s="20">
        <v>671725.42</v>
      </c>
      <c r="O86" s="20">
        <v>10520.48</v>
      </c>
      <c r="P86" s="137">
        <v>872.81</v>
      </c>
      <c r="Q86" s="20">
        <v>583.67999999999995</v>
      </c>
      <c r="R86" s="136">
        <v>0</v>
      </c>
      <c r="S86" s="137">
        <v>18.760000000000002</v>
      </c>
      <c r="T86" s="137">
        <v>97.8</v>
      </c>
      <c r="U86" s="20">
        <v>12544.28</v>
      </c>
      <c r="V86" s="20">
        <v>4649.43</v>
      </c>
      <c r="W86" s="137">
        <v>0</v>
      </c>
      <c r="X86" s="137">
        <v>0</v>
      </c>
      <c r="Y86" s="137">
        <v>0</v>
      </c>
      <c r="Z86" s="136">
        <v>0</v>
      </c>
      <c r="AA86" s="20">
        <v>1657.94</v>
      </c>
      <c r="AB86" s="20">
        <v>9815.19</v>
      </c>
      <c r="AC86" s="20">
        <v>273744.11</v>
      </c>
      <c r="AD86" s="20">
        <v>639380.25</v>
      </c>
      <c r="AE86" s="20">
        <v>8993.07</v>
      </c>
      <c r="AF86" s="137">
        <v>2259.04</v>
      </c>
      <c r="AG86" s="137">
        <v>281.93</v>
      </c>
      <c r="AH86" s="136">
        <v>0</v>
      </c>
      <c r="AI86" s="137">
        <v>67.03</v>
      </c>
      <c r="AJ86" s="137">
        <v>0</v>
      </c>
      <c r="AK86" s="20">
        <v>6720.66</v>
      </c>
      <c r="AL86" s="20">
        <v>4554.91</v>
      </c>
      <c r="AM86" s="137">
        <v>0</v>
      </c>
      <c r="AN86" s="137">
        <v>344.57</v>
      </c>
      <c r="AO86" s="137">
        <v>37.35</v>
      </c>
      <c r="AP86" s="136">
        <v>0</v>
      </c>
      <c r="AQ86" s="20">
        <v>1807.45</v>
      </c>
      <c r="AR86" s="20">
        <v>14149.31</v>
      </c>
      <c r="AS86" s="20">
        <v>274797.55</v>
      </c>
      <c r="AT86" s="20">
        <v>730735.58</v>
      </c>
      <c r="AU86" s="20">
        <v>9395.2900000000009</v>
      </c>
      <c r="AV86" s="137">
        <v>1809.53</v>
      </c>
      <c r="AW86" s="137">
        <v>171.02</v>
      </c>
      <c r="AX86" s="136">
        <v>0</v>
      </c>
      <c r="AY86" s="137">
        <v>127.71</v>
      </c>
      <c r="AZ86" s="137">
        <v>0</v>
      </c>
      <c r="BA86" s="20">
        <v>5395.08</v>
      </c>
      <c r="BB86" s="20">
        <v>4248.04</v>
      </c>
      <c r="BC86" s="137">
        <v>0</v>
      </c>
      <c r="BD86" s="137">
        <v>0</v>
      </c>
      <c r="BE86" s="137">
        <v>0</v>
      </c>
      <c r="BF86" s="136">
        <v>188.41</v>
      </c>
      <c r="BG86" s="20">
        <v>1515.28</v>
      </c>
      <c r="BH86" s="20">
        <v>14695.73</v>
      </c>
      <c r="BI86" s="20">
        <v>274482.55</v>
      </c>
      <c r="BJ86" s="20">
        <v>695682.85</v>
      </c>
      <c r="BK86" s="20">
        <v>8528.5</v>
      </c>
      <c r="BL86" s="137">
        <v>1484.3</v>
      </c>
      <c r="BM86" s="137">
        <v>207.72</v>
      </c>
      <c r="BN86" s="136">
        <v>0</v>
      </c>
      <c r="BO86" s="137">
        <v>97.77</v>
      </c>
      <c r="BP86" s="137">
        <v>329.2</v>
      </c>
      <c r="BQ86" s="20">
        <v>9401.76</v>
      </c>
      <c r="BR86" s="20">
        <v>5233.32</v>
      </c>
      <c r="BS86" s="137">
        <v>1075.67</v>
      </c>
      <c r="BT86" s="137">
        <v>0</v>
      </c>
      <c r="BU86" s="137">
        <v>0</v>
      </c>
      <c r="BV86" s="136">
        <v>1363.98</v>
      </c>
      <c r="BW86" s="20">
        <v>1355.95</v>
      </c>
      <c r="BX86" s="20">
        <v>8243.26</v>
      </c>
      <c r="BY86" s="20">
        <v>303869.93</v>
      </c>
      <c r="BZ86" s="20">
        <v>752721.25</v>
      </c>
      <c r="CA86" s="20">
        <v>5882.05</v>
      </c>
      <c r="CB86" s="137">
        <v>1888.79</v>
      </c>
      <c r="CC86" s="1043">
        <v>41.26</v>
      </c>
      <c r="CE86" s="722">
        <f>B86/(B86+J86)*100</f>
        <v>0</v>
      </c>
      <c r="CF86" s="721">
        <f>C86/(C86+K86)*100</f>
        <v>0</v>
      </c>
      <c r="CG86" s="721">
        <f>D86/(D86+L86)*100</f>
        <v>0</v>
      </c>
      <c r="CH86" s="83">
        <f>E86/(E86+M86)*100</f>
        <v>1.9990896888417307</v>
      </c>
      <c r="CI86" s="83">
        <f>F86/(F86+N86)*100</f>
        <v>0.57546525058252995</v>
      </c>
      <c r="CJ86" s="721">
        <f>G86/(G86+O86)*100</f>
        <v>0</v>
      </c>
      <c r="CK86" s="721">
        <f>H86/(H86+P86)*100</f>
        <v>20.598055002137858</v>
      </c>
      <c r="CL86" s="723">
        <f>I86/(I86+Q86)*100</f>
        <v>0</v>
      </c>
      <c r="CM86" s="722">
        <f>J86/(B86+J86)*100</f>
        <v>100</v>
      </c>
      <c r="CN86" s="83">
        <f>K86/(C86+K86)*100</f>
        <v>100</v>
      </c>
      <c r="CO86" s="83">
        <f>L86/(D86+L86)*100</f>
        <v>100</v>
      </c>
      <c r="CP86" s="83">
        <f>M86/(E86+M86)*100</f>
        <v>98.000910311158265</v>
      </c>
      <c r="CQ86" s="83">
        <f>N86/(F86+N86)*100</f>
        <v>99.424534749417461</v>
      </c>
      <c r="CR86" s="83">
        <f>O86/(G86+O86)*100</f>
        <v>100</v>
      </c>
      <c r="CS86" s="721">
        <f>P86/(H86+P86)*100</f>
        <v>79.401944997862131</v>
      </c>
      <c r="CT86" s="83">
        <f>Q86/(I86+Q86)*100</f>
        <v>100</v>
      </c>
      <c r="CU86" s="1460"/>
      <c r="CV86" s="721">
        <f t="shared" ref="CV86:DB86" si="198">S86/(S86+AA86)*100</f>
        <v>1.11886443609471</v>
      </c>
      <c r="CW86" s="721">
        <f t="shared" si="198"/>
        <v>0.98658426973092883</v>
      </c>
      <c r="CX86" s="83">
        <f t="shared" si="198"/>
        <v>4.3816935782830733</v>
      </c>
      <c r="CY86" s="83">
        <f t="shared" si="198"/>
        <v>0.72192790866408518</v>
      </c>
      <c r="CZ86" s="721">
        <f t="shared" si="198"/>
        <v>0</v>
      </c>
      <c r="DA86" s="721">
        <f t="shared" si="198"/>
        <v>0</v>
      </c>
      <c r="DB86" s="721">
        <f t="shared" si="198"/>
        <v>0</v>
      </c>
      <c r="DC86" s="1460"/>
      <c r="DD86" s="83">
        <f t="shared" ref="DD86:DJ86" si="199">AA86/(S86+AA86)*100</f>
        <v>98.881135563905289</v>
      </c>
      <c r="DE86" s="83">
        <f t="shared" si="199"/>
        <v>99.013415730269088</v>
      </c>
      <c r="DF86" s="83">
        <f t="shared" si="199"/>
        <v>95.618306421716909</v>
      </c>
      <c r="DG86" s="83">
        <f t="shared" si="199"/>
        <v>99.278072091335915</v>
      </c>
      <c r="DH86" s="83">
        <f t="shared" si="199"/>
        <v>100</v>
      </c>
      <c r="DI86" s="721">
        <f t="shared" si="199"/>
        <v>100</v>
      </c>
      <c r="DJ86" s="721">
        <f t="shared" si="199"/>
        <v>100</v>
      </c>
      <c r="DK86" s="1460"/>
      <c r="DL86" s="721">
        <f>AI86/(AI86+AQ86)*100</f>
        <v>3.5759250565490159</v>
      </c>
      <c r="DM86" s="721">
        <f t="shared" si="189"/>
        <v>0</v>
      </c>
      <c r="DN86" s="83">
        <f t="shared" si="189"/>
        <v>2.387291394045167</v>
      </c>
      <c r="DO86" s="83">
        <f>AL86/(AL86+AT86)*100</f>
        <v>0.61947081622121891</v>
      </c>
      <c r="DP86" s="721">
        <f>AM86/(AM86+AU86)*100</f>
        <v>0</v>
      </c>
      <c r="DQ86" s="721">
        <f>AN86/(AN86+AV86)*100</f>
        <v>15.996007613388421</v>
      </c>
      <c r="DR86" s="721">
        <f>AO86/(AO86+AW86)*100</f>
        <v>17.924845227240006</v>
      </c>
      <c r="DS86" s="1460"/>
      <c r="DT86" s="83">
        <f>AQ86/(AI86+AQ86)*100</f>
        <v>96.424074943450989</v>
      </c>
      <c r="DU86" s="83">
        <f t="shared" si="190"/>
        <v>100</v>
      </c>
      <c r="DV86" s="83">
        <f t="shared" si="190"/>
        <v>97.61270860595485</v>
      </c>
      <c r="DW86" s="83">
        <f>AT86/(AL86+AT86)*100</f>
        <v>99.380529183778776</v>
      </c>
      <c r="DX86" s="83">
        <f>AU86/(AM86+AU86)*100</f>
        <v>100</v>
      </c>
      <c r="DY86" s="721">
        <f>AV86/(AN86+AV86)*100</f>
        <v>84.003992386611586</v>
      </c>
      <c r="DZ86" s="721">
        <f>AW86/(AO86+AW86)*100</f>
        <v>82.075154772760001</v>
      </c>
      <c r="EA86" s="722">
        <f>AX86/(AX86+BF86)*100</f>
        <v>0</v>
      </c>
      <c r="EB86" s="721">
        <f>AY86/(AY86+BG86)*100</f>
        <v>7.7730235728762791</v>
      </c>
      <c r="EC86" s="721">
        <f t="shared" si="191"/>
        <v>0</v>
      </c>
      <c r="ED86" s="83">
        <f t="shared" si="191"/>
        <v>1.9276567405547915</v>
      </c>
      <c r="EE86" s="83">
        <f t="shared" ref="EE86:EH89" si="200">BB86/(BB86+BJ86)*100</f>
        <v>0.60692277776167292</v>
      </c>
      <c r="EF86" s="721">
        <f t="shared" si="200"/>
        <v>0</v>
      </c>
      <c r="EG86" s="721">
        <f t="shared" si="200"/>
        <v>0</v>
      </c>
      <c r="EH86" s="721">
        <f t="shared" si="200"/>
        <v>0</v>
      </c>
      <c r="EI86" s="722">
        <f>BF86/(AX86+BF86)*100</f>
        <v>100</v>
      </c>
      <c r="EJ86" s="83">
        <f>BG86/(AY86+BG86)*100</f>
        <v>92.226976427123716</v>
      </c>
      <c r="EK86" s="83">
        <f t="shared" si="192"/>
        <v>100</v>
      </c>
      <c r="EL86" s="83">
        <f t="shared" si="192"/>
        <v>98.072343259445205</v>
      </c>
      <c r="EM86" s="83">
        <f t="shared" ref="EM86:EP89" si="201">BJ86/(BB86+BJ86)*100</f>
        <v>99.393077222238318</v>
      </c>
      <c r="EN86" s="83">
        <f t="shared" si="201"/>
        <v>100</v>
      </c>
      <c r="EO86" s="721">
        <f t="shared" si="201"/>
        <v>100</v>
      </c>
      <c r="EP86" s="721">
        <f t="shared" si="201"/>
        <v>100</v>
      </c>
      <c r="EQ86" s="722">
        <f>BN86/(BN86+BV86)*100</f>
        <v>0</v>
      </c>
      <c r="ER86" s="721">
        <f>BO86/(BO86+BW86)*100</f>
        <v>6.7255042236469196</v>
      </c>
      <c r="ES86" s="721">
        <f t="shared" si="193"/>
        <v>3.8402045620510328</v>
      </c>
      <c r="ET86" s="83">
        <f t="shared" si="193"/>
        <v>3.0011521309186926</v>
      </c>
      <c r="EU86" s="83">
        <f t="shared" ref="EU86:EX89" si="202">BR86/(BR86+BZ86)*100</f>
        <v>0.69045299113375624</v>
      </c>
      <c r="EV86" s="721">
        <f t="shared" si="202"/>
        <v>15.46009324893787</v>
      </c>
      <c r="EW86" s="721">
        <f t="shared" si="202"/>
        <v>0</v>
      </c>
      <c r="EX86" s="721">
        <f t="shared" si="202"/>
        <v>0</v>
      </c>
      <c r="EY86" s="722">
        <f>BV86/(BN86+BV86)*100</f>
        <v>100</v>
      </c>
      <c r="EZ86" s="83">
        <f>BW86/(BO86+BW86)*100</f>
        <v>93.274495776353078</v>
      </c>
      <c r="FA86" s="83">
        <f t="shared" si="194"/>
        <v>96.159795437948958</v>
      </c>
      <c r="FB86" s="83">
        <f t="shared" si="194"/>
        <v>96.998847869081303</v>
      </c>
      <c r="FC86" s="83">
        <f t="shared" ref="FC86:FF89" si="203">BZ86/(BR86+BZ86)*100</f>
        <v>99.309547008866247</v>
      </c>
      <c r="FD86" s="83">
        <f t="shared" si="203"/>
        <v>84.539906751062134</v>
      </c>
      <c r="FE86" s="721">
        <f t="shared" si="203"/>
        <v>100</v>
      </c>
      <c r="FF86" s="723">
        <f t="shared" si="203"/>
        <v>100</v>
      </c>
      <c r="FH86" s="722">
        <f>CM86-CE86</f>
        <v>100</v>
      </c>
      <c r="FI86" s="721">
        <f>CN86-CF86</f>
        <v>100</v>
      </c>
      <c r="FJ86" s="721">
        <f>CO86-CG86</f>
        <v>100</v>
      </c>
      <c r="FK86" s="83">
        <f>CP86-CH86</f>
        <v>96.001820622316529</v>
      </c>
      <c r="FL86" s="83">
        <f>CQ86-CI86</f>
        <v>98.849069498834936</v>
      </c>
      <c r="FM86" s="721">
        <f>CR86-CJ86</f>
        <v>100</v>
      </c>
      <c r="FN86" s="721">
        <f>CS86-CK86</f>
        <v>58.803889995724276</v>
      </c>
      <c r="FO86" s="723">
        <f>CT86-CL86</f>
        <v>100</v>
      </c>
      <c r="FP86" s="1460"/>
      <c r="FQ86" s="721">
        <f t="shared" ref="FQ86:FW86" si="204">DD86-CV86</f>
        <v>97.762271127810578</v>
      </c>
      <c r="FR86" s="721">
        <f t="shared" si="204"/>
        <v>98.026831460538162</v>
      </c>
      <c r="FS86" s="83">
        <f t="shared" si="204"/>
        <v>91.236612843433832</v>
      </c>
      <c r="FT86" s="83">
        <f t="shared" si="204"/>
        <v>98.556144182671829</v>
      </c>
      <c r="FU86" s="721">
        <f t="shared" si="204"/>
        <v>100</v>
      </c>
      <c r="FV86" s="721">
        <f t="shared" si="204"/>
        <v>100</v>
      </c>
      <c r="FW86" s="721">
        <f t="shared" si="204"/>
        <v>100</v>
      </c>
      <c r="FX86" s="1460">
        <f>DS86-DK86</f>
        <v>0</v>
      </c>
      <c r="FY86" s="721">
        <f>DT86-DL86</f>
        <v>92.848149886901979</v>
      </c>
      <c r="FZ86" s="721">
        <f t="shared" si="195"/>
        <v>100</v>
      </c>
      <c r="GA86" s="83">
        <f t="shared" si="195"/>
        <v>95.225417211909686</v>
      </c>
      <c r="GB86" s="83">
        <f t="shared" ref="GB86:GE89" si="205">DW86-DO86</f>
        <v>98.761058367557553</v>
      </c>
      <c r="GC86" s="721">
        <f t="shared" si="205"/>
        <v>100</v>
      </c>
      <c r="GD86" s="721">
        <f t="shared" si="205"/>
        <v>68.007984773223171</v>
      </c>
      <c r="GE86" s="721">
        <f t="shared" si="205"/>
        <v>64.150309545520003</v>
      </c>
      <c r="GF86" s="722">
        <f>EI86-EA86</f>
        <v>100</v>
      </c>
      <c r="GG86" s="721">
        <f>EJ86-EB86</f>
        <v>84.453952854247433</v>
      </c>
      <c r="GH86" s="721">
        <f t="shared" si="196"/>
        <v>100</v>
      </c>
      <c r="GI86" s="83">
        <f t="shared" si="196"/>
        <v>96.14468651889041</v>
      </c>
      <c r="GJ86" s="83">
        <f t="shared" ref="GJ86:GM89" si="206">EM86-EE86</f>
        <v>98.786154444476651</v>
      </c>
      <c r="GK86" s="721">
        <f t="shared" si="206"/>
        <v>100</v>
      </c>
      <c r="GL86" s="721">
        <f t="shared" si="206"/>
        <v>100</v>
      </c>
      <c r="GM86" s="721">
        <f t="shared" si="206"/>
        <v>100</v>
      </c>
      <c r="GN86" s="722">
        <f>EY86-EQ86</f>
        <v>100</v>
      </c>
      <c r="GO86" s="721">
        <f>EZ86-ER86</f>
        <v>86.548991552706156</v>
      </c>
      <c r="GP86" s="721">
        <f t="shared" si="197"/>
        <v>92.31959087589793</v>
      </c>
      <c r="GQ86" s="83">
        <f t="shared" si="197"/>
        <v>93.997695738162605</v>
      </c>
      <c r="GR86" s="83">
        <f t="shared" ref="GR86:GU89" si="207">FC86-EU86</f>
        <v>98.619094017732493</v>
      </c>
      <c r="GS86" s="721">
        <f t="shared" si="207"/>
        <v>69.079813502124267</v>
      </c>
      <c r="GT86" s="721">
        <f t="shared" si="207"/>
        <v>100</v>
      </c>
      <c r="GU86" s="723">
        <f t="shared" si="207"/>
        <v>100</v>
      </c>
    </row>
    <row r="87" spans="1:203" x14ac:dyDescent="0.25">
      <c r="A87" s="1351" t="s">
        <v>744</v>
      </c>
      <c r="B87" s="137">
        <v>0</v>
      </c>
      <c r="C87" s="137">
        <v>0</v>
      </c>
      <c r="D87" s="137">
        <v>0</v>
      </c>
      <c r="E87" s="20">
        <v>1678.12</v>
      </c>
      <c r="F87" s="137">
        <v>63.77</v>
      </c>
      <c r="G87" s="20">
        <v>15542.05</v>
      </c>
      <c r="H87" s="137">
        <v>0</v>
      </c>
      <c r="I87" s="137">
        <v>0</v>
      </c>
      <c r="J87" s="23">
        <v>2221.04</v>
      </c>
      <c r="K87" s="20">
        <v>379.93</v>
      </c>
      <c r="L87" s="20">
        <v>1377.64</v>
      </c>
      <c r="M87" s="20">
        <v>41979.18</v>
      </c>
      <c r="N87" s="20">
        <v>30338.880000000001</v>
      </c>
      <c r="O87" s="20">
        <v>192752.92</v>
      </c>
      <c r="P87" s="137">
        <v>0</v>
      </c>
      <c r="Q87" s="137">
        <v>116.39</v>
      </c>
      <c r="R87" s="136">
        <v>0</v>
      </c>
      <c r="S87" s="137">
        <v>85.44</v>
      </c>
      <c r="T87" s="137">
        <v>0</v>
      </c>
      <c r="U87" s="20">
        <v>3145.91</v>
      </c>
      <c r="V87" s="137">
        <v>836.93</v>
      </c>
      <c r="W87" s="20">
        <v>11070.73</v>
      </c>
      <c r="X87" s="137">
        <v>0</v>
      </c>
      <c r="Y87" s="137">
        <v>5.2</v>
      </c>
      <c r="Z87" s="23">
        <v>2952.19</v>
      </c>
      <c r="AA87" s="20">
        <v>365.71</v>
      </c>
      <c r="AB87" s="20">
        <v>2485.08</v>
      </c>
      <c r="AC87" s="20">
        <v>40771.82</v>
      </c>
      <c r="AD87" s="20">
        <v>22256.95</v>
      </c>
      <c r="AE87" s="20">
        <v>158564.26999999999</v>
      </c>
      <c r="AF87" s="137">
        <v>0</v>
      </c>
      <c r="AG87" s="137">
        <v>0</v>
      </c>
      <c r="AH87" s="136">
        <v>0</v>
      </c>
      <c r="AI87" s="137">
        <v>23.03</v>
      </c>
      <c r="AJ87" s="137">
        <v>0</v>
      </c>
      <c r="AK87" s="137">
        <v>814.14</v>
      </c>
      <c r="AL87" s="137">
        <v>1430.34</v>
      </c>
      <c r="AM87" s="20">
        <v>9699.32</v>
      </c>
      <c r="AN87" s="137">
        <v>0</v>
      </c>
      <c r="AO87" s="137">
        <v>13.31</v>
      </c>
      <c r="AP87" s="23">
        <v>3565.66</v>
      </c>
      <c r="AQ87" s="137">
        <v>110.11</v>
      </c>
      <c r="AR87" s="20">
        <v>3394.15</v>
      </c>
      <c r="AS87" s="20">
        <v>39525.279999999999</v>
      </c>
      <c r="AT87" s="20">
        <v>29750.23</v>
      </c>
      <c r="AU87" s="20">
        <v>147136.84</v>
      </c>
      <c r="AV87" s="137">
        <v>0</v>
      </c>
      <c r="AW87" s="137">
        <v>0</v>
      </c>
      <c r="AX87" s="136">
        <v>275.05</v>
      </c>
      <c r="AY87" s="137">
        <v>0</v>
      </c>
      <c r="AZ87" s="137">
        <v>0</v>
      </c>
      <c r="BA87" s="20">
        <v>1528.08</v>
      </c>
      <c r="BB87" s="20">
        <v>132.94</v>
      </c>
      <c r="BC87" s="20">
        <v>16191.73</v>
      </c>
      <c r="BD87" s="137">
        <v>0</v>
      </c>
      <c r="BE87" s="137">
        <v>0</v>
      </c>
      <c r="BF87" s="23">
        <v>3550.46</v>
      </c>
      <c r="BG87" s="20">
        <v>285.14999999999998</v>
      </c>
      <c r="BH87" s="20">
        <v>2553.79</v>
      </c>
      <c r="BI87" s="20">
        <v>43433.3</v>
      </c>
      <c r="BJ87" s="20">
        <v>23828</v>
      </c>
      <c r="BK87" s="20">
        <v>157331.35</v>
      </c>
      <c r="BL87" s="137">
        <v>849.83</v>
      </c>
      <c r="BM87" s="137">
        <v>119.81</v>
      </c>
      <c r="BN87" s="136">
        <v>155.16</v>
      </c>
      <c r="BO87" s="137">
        <v>0</v>
      </c>
      <c r="BP87" s="137">
        <v>0</v>
      </c>
      <c r="BQ87" s="137">
        <v>931.22</v>
      </c>
      <c r="BR87" s="137">
        <v>1448.32</v>
      </c>
      <c r="BS87" s="20">
        <v>19554.37</v>
      </c>
      <c r="BT87" s="137">
        <v>0</v>
      </c>
      <c r="BU87" s="137">
        <v>0</v>
      </c>
      <c r="BV87" s="23">
        <v>2969.24</v>
      </c>
      <c r="BW87" s="137">
        <v>353.75</v>
      </c>
      <c r="BX87" s="137">
        <v>2174.0100000000002</v>
      </c>
      <c r="BY87" s="20">
        <v>37983.910000000003</v>
      </c>
      <c r="BZ87" s="20">
        <v>25559.27</v>
      </c>
      <c r="CA87" s="20">
        <v>159376.73000000001</v>
      </c>
      <c r="CB87" s="137">
        <v>699.07</v>
      </c>
      <c r="CC87" s="1043">
        <v>163.06</v>
      </c>
      <c r="CE87" s="722">
        <f>B87/(B87+J87)*100</f>
        <v>0</v>
      </c>
      <c r="CF87" s="721">
        <f>C87/(C87+K87)*100</f>
        <v>0</v>
      </c>
      <c r="CG87" s="721">
        <f>D87/(D87+L87)*100</f>
        <v>0</v>
      </c>
      <c r="CH87" s="83">
        <f t="shared" ref="CH87:CJ89" si="208">E87/(E87+M87)*100</f>
        <v>3.8438474207062727</v>
      </c>
      <c r="CI87" s="721">
        <f t="shared" si="208"/>
        <v>0.20975145258719224</v>
      </c>
      <c r="CJ87" s="83">
        <f t="shared" si="208"/>
        <v>7.4615580011365603</v>
      </c>
      <c r="CK87" s="721"/>
      <c r="CL87" s="723">
        <f>I87/(I87+Q87)*100</f>
        <v>0</v>
      </c>
      <c r="CM87" s="91">
        <f>J87/(B87+J87)*100</f>
        <v>100</v>
      </c>
      <c r="CN87" s="83">
        <f>K87/(C87+K87)*100</f>
        <v>100</v>
      </c>
      <c r="CO87" s="83">
        <f>L87/(D87+L87)*100</f>
        <v>100</v>
      </c>
      <c r="CP87" s="83">
        <f t="shared" ref="CP87:CR89" si="209">M87/(E87+M87)*100</f>
        <v>96.156152579293718</v>
      </c>
      <c r="CQ87" s="83">
        <f t="shared" si="209"/>
        <v>99.790248547412801</v>
      </c>
      <c r="CR87" s="83">
        <f t="shared" si="209"/>
        <v>92.538441998863448</v>
      </c>
      <c r="CS87" s="721"/>
      <c r="CT87" s="721">
        <f>Q87/(I87+Q87)*100</f>
        <v>100</v>
      </c>
      <c r="CU87" s="722">
        <f t="shared" ref="CU87:CZ89" si="210">R87/(R87+Z87)*100</f>
        <v>0</v>
      </c>
      <c r="CV87" s="721">
        <f t="shared" si="210"/>
        <v>18.938268868447302</v>
      </c>
      <c r="CW87" s="721">
        <f t="shared" si="210"/>
        <v>0</v>
      </c>
      <c r="CX87" s="83">
        <f t="shared" si="210"/>
        <v>7.1631889899591812</v>
      </c>
      <c r="CY87" s="721">
        <f t="shared" si="210"/>
        <v>3.6240337266842988</v>
      </c>
      <c r="CZ87" s="83">
        <f t="shared" si="210"/>
        <v>6.5262062663954961</v>
      </c>
      <c r="DA87" s="721"/>
      <c r="DB87" s="721">
        <f>Y87/(Y87+AG87)*100</f>
        <v>100</v>
      </c>
      <c r="DC87" s="91">
        <f t="shared" ref="DC87:DH89" si="211">Z87/(R87+Z87)*100</f>
        <v>100</v>
      </c>
      <c r="DD87" s="83">
        <f t="shared" si="211"/>
        <v>81.06173113155269</v>
      </c>
      <c r="DE87" s="83">
        <f t="shared" si="211"/>
        <v>100</v>
      </c>
      <c r="DF87" s="83">
        <f t="shared" si="211"/>
        <v>92.836811010040833</v>
      </c>
      <c r="DG87" s="83">
        <f t="shared" si="211"/>
        <v>96.375966273315711</v>
      </c>
      <c r="DH87" s="83">
        <f t="shared" si="211"/>
        <v>93.473793733604495</v>
      </c>
      <c r="DI87" s="721"/>
      <c r="DJ87" s="721">
        <f>AG87/(Y87+AG87)*100</f>
        <v>0</v>
      </c>
      <c r="DK87" s="722">
        <f>AH87/(AH87+AP87)*100</f>
        <v>0</v>
      </c>
      <c r="DL87" s="721">
        <f>AI87/(AI87+AQ87)*100</f>
        <v>17.297581493165094</v>
      </c>
      <c r="DM87" s="721">
        <f t="shared" si="189"/>
        <v>0</v>
      </c>
      <c r="DN87" s="721">
        <f t="shared" si="189"/>
        <v>2.0182243572168366</v>
      </c>
      <c r="DO87" s="721">
        <f t="shared" ref="DO87:DP89" si="212">AL87/(AL87+AT87)*100</f>
        <v>4.5872798348458668</v>
      </c>
      <c r="DP87" s="83">
        <f t="shared" si="212"/>
        <v>6.1843646261168335</v>
      </c>
      <c r="DQ87" s="721"/>
      <c r="DR87" s="721">
        <f>AO87/(AO87+AW87)*100</f>
        <v>100</v>
      </c>
      <c r="DS87" s="91">
        <f>AP87/(AH87+AP87)*100</f>
        <v>100</v>
      </c>
      <c r="DT87" s="721">
        <f>AQ87/(AI87+AQ87)*100</f>
        <v>82.702418506834917</v>
      </c>
      <c r="DU87" s="83">
        <f t="shared" si="190"/>
        <v>100</v>
      </c>
      <c r="DV87" s="83">
        <f t="shared" si="190"/>
        <v>97.981775642783163</v>
      </c>
      <c r="DW87" s="83">
        <f t="shared" ref="DW87:DX89" si="213">AT87/(AL87+AT87)*100</f>
        <v>95.412720165154127</v>
      </c>
      <c r="DX87" s="83">
        <f t="shared" si="213"/>
        <v>93.815635373883168</v>
      </c>
      <c r="DY87" s="721"/>
      <c r="DZ87" s="721">
        <f>AW87/(AO87+AW87)*100</f>
        <v>0</v>
      </c>
      <c r="EA87" s="722">
        <f>AX87/(AX87+BF87)*100</f>
        <v>7.1898910210664715</v>
      </c>
      <c r="EB87" s="721">
        <f>AY87/(AY87+BG87)*100</f>
        <v>0</v>
      </c>
      <c r="EC87" s="721">
        <f t="shared" si="191"/>
        <v>0</v>
      </c>
      <c r="ED87" s="83">
        <f t="shared" si="191"/>
        <v>3.3986501304008017</v>
      </c>
      <c r="EE87" s="83">
        <f t="shared" si="200"/>
        <v>0.55481963562364411</v>
      </c>
      <c r="EF87" s="83">
        <f t="shared" si="200"/>
        <v>9.3311679345479561</v>
      </c>
      <c r="EG87" s="721">
        <f t="shared" si="200"/>
        <v>0</v>
      </c>
      <c r="EH87" s="721">
        <f t="shared" si="200"/>
        <v>0</v>
      </c>
      <c r="EI87" s="91">
        <f>BF87/(AX87+BF87)*100</f>
        <v>92.810108978933528</v>
      </c>
      <c r="EJ87" s="83">
        <f>BG87/(AY87+BG87)*100</f>
        <v>100</v>
      </c>
      <c r="EK87" s="83">
        <f t="shared" si="192"/>
        <v>100</v>
      </c>
      <c r="EL87" s="83">
        <f t="shared" si="192"/>
        <v>96.60134986959919</v>
      </c>
      <c r="EM87" s="83">
        <f t="shared" si="201"/>
        <v>99.445180364376355</v>
      </c>
      <c r="EN87" s="83">
        <f t="shared" si="201"/>
        <v>90.668832065452037</v>
      </c>
      <c r="EO87" s="721">
        <f t="shared" si="201"/>
        <v>100</v>
      </c>
      <c r="EP87" s="721">
        <f t="shared" si="201"/>
        <v>100</v>
      </c>
      <c r="EQ87" s="722">
        <f>BN87/(BN87+BV87)*100</f>
        <v>4.966073486109333</v>
      </c>
      <c r="ER87" s="721">
        <f>BO87/(BO87+BW87)*100</f>
        <v>0</v>
      </c>
      <c r="ES87" s="721">
        <f t="shared" si="193"/>
        <v>0</v>
      </c>
      <c r="ET87" s="721">
        <f t="shared" si="193"/>
        <v>2.392951019307914</v>
      </c>
      <c r="EU87" s="721">
        <f t="shared" si="202"/>
        <v>5.3626406502764592</v>
      </c>
      <c r="EV87" s="83">
        <f t="shared" si="202"/>
        <v>10.928435582187781</v>
      </c>
      <c r="EW87" s="721">
        <f t="shared" si="202"/>
        <v>0</v>
      </c>
      <c r="EX87" s="721">
        <f t="shared" si="202"/>
        <v>0</v>
      </c>
      <c r="EY87" s="91">
        <f>BV87/(BN87+BV87)*100</f>
        <v>95.033926513890677</v>
      </c>
      <c r="EZ87" s="721">
        <f>BW87/(BO87+BW87)*100</f>
        <v>100</v>
      </c>
      <c r="FA87" s="721">
        <f t="shared" si="194"/>
        <v>100</v>
      </c>
      <c r="FB87" s="83">
        <f t="shared" si="194"/>
        <v>97.607048980692085</v>
      </c>
      <c r="FC87" s="83">
        <f t="shared" si="203"/>
        <v>94.637359349723539</v>
      </c>
      <c r="FD87" s="83">
        <f t="shared" si="203"/>
        <v>89.071564417812226</v>
      </c>
      <c r="FE87" s="721">
        <f t="shared" si="203"/>
        <v>100</v>
      </c>
      <c r="FF87" s="723">
        <f t="shared" si="203"/>
        <v>100</v>
      </c>
      <c r="FH87" s="722">
        <f>CM87-CE87</f>
        <v>100</v>
      </c>
      <c r="FI87" s="721">
        <f>CN87-CF87</f>
        <v>100</v>
      </c>
      <c r="FJ87" s="721">
        <f>CO87-CG87</f>
        <v>100</v>
      </c>
      <c r="FK87" s="83">
        <f t="shared" ref="FK87:FM89" si="214">CP87-CH87</f>
        <v>92.312305158587449</v>
      </c>
      <c r="FL87" s="721">
        <f t="shared" si="214"/>
        <v>99.580497094825603</v>
      </c>
      <c r="FM87" s="83">
        <f t="shared" si="214"/>
        <v>85.076883997726881</v>
      </c>
      <c r="FN87" s="721"/>
      <c r="FO87" s="723">
        <f>CT87-CL87</f>
        <v>100</v>
      </c>
      <c r="FP87" s="722">
        <f t="shared" ref="FP87:FU89" si="215">DC87-CU87</f>
        <v>100</v>
      </c>
      <c r="FQ87" s="721">
        <f t="shared" si="215"/>
        <v>62.123462263105388</v>
      </c>
      <c r="FR87" s="721">
        <f t="shared" si="215"/>
        <v>100</v>
      </c>
      <c r="FS87" s="83">
        <f t="shared" si="215"/>
        <v>85.673622020081652</v>
      </c>
      <c r="FT87" s="721">
        <f t="shared" si="215"/>
        <v>92.751932546631409</v>
      </c>
      <c r="FU87" s="83">
        <f t="shared" si="215"/>
        <v>86.947587467209004</v>
      </c>
      <c r="FV87" s="721"/>
      <c r="FW87" s="721">
        <f>DJ87-DB87</f>
        <v>-100</v>
      </c>
      <c r="FX87" s="722">
        <f>DS87-DK87</f>
        <v>100</v>
      </c>
      <c r="FY87" s="721">
        <f>DT87-DL87</f>
        <v>65.40483701366982</v>
      </c>
      <c r="FZ87" s="721">
        <f t="shared" si="195"/>
        <v>100</v>
      </c>
      <c r="GA87" s="721">
        <f t="shared" si="195"/>
        <v>95.963551285566325</v>
      </c>
      <c r="GB87" s="721">
        <f t="shared" si="205"/>
        <v>90.825440330308254</v>
      </c>
      <c r="GC87" s="83">
        <f t="shared" si="205"/>
        <v>87.631270747766337</v>
      </c>
      <c r="GD87" s="721">
        <f t="shared" si="205"/>
        <v>0</v>
      </c>
      <c r="GE87" s="721">
        <f t="shared" si="205"/>
        <v>-100</v>
      </c>
      <c r="GF87" s="722">
        <f>EI87-EA87</f>
        <v>85.620217957867055</v>
      </c>
      <c r="GG87" s="721">
        <f>EJ87-EB87</f>
        <v>100</v>
      </c>
      <c r="GH87" s="721">
        <f t="shared" si="196"/>
        <v>100</v>
      </c>
      <c r="GI87" s="83">
        <f t="shared" si="196"/>
        <v>93.202699739198394</v>
      </c>
      <c r="GJ87" s="83">
        <f t="shared" si="206"/>
        <v>98.890360728752711</v>
      </c>
      <c r="GK87" s="83">
        <f t="shared" si="206"/>
        <v>81.337664130904074</v>
      </c>
      <c r="GL87" s="721">
        <f t="shared" si="206"/>
        <v>100</v>
      </c>
      <c r="GM87" s="721">
        <f t="shared" si="206"/>
        <v>100</v>
      </c>
      <c r="GN87" s="722">
        <f>EY87-EQ87</f>
        <v>90.067853027781339</v>
      </c>
      <c r="GO87" s="721">
        <f>EZ87-ER87</f>
        <v>100</v>
      </c>
      <c r="GP87" s="721">
        <f t="shared" si="197"/>
        <v>100</v>
      </c>
      <c r="GQ87" s="721">
        <f t="shared" si="197"/>
        <v>95.214097961384169</v>
      </c>
      <c r="GR87" s="721">
        <f t="shared" si="207"/>
        <v>89.274718699447078</v>
      </c>
      <c r="GS87" s="83">
        <f t="shared" si="207"/>
        <v>78.143128835624452</v>
      </c>
      <c r="GT87" s="721">
        <f t="shared" si="207"/>
        <v>100</v>
      </c>
      <c r="GU87" s="723">
        <f t="shared" si="207"/>
        <v>100</v>
      </c>
    </row>
    <row r="88" spans="1:203" x14ac:dyDescent="0.25">
      <c r="A88" s="1351" t="s">
        <v>150</v>
      </c>
      <c r="B88" s="137">
        <v>747.34</v>
      </c>
      <c r="C88" s="137">
        <v>0</v>
      </c>
      <c r="D88" s="137">
        <v>1150.6600000000001</v>
      </c>
      <c r="E88" s="20">
        <v>11150.18</v>
      </c>
      <c r="F88" s="20">
        <v>2814.79</v>
      </c>
      <c r="G88" s="137">
        <v>590.65</v>
      </c>
      <c r="H88" s="137">
        <v>153.19999999999999</v>
      </c>
      <c r="I88" s="137">
        <v>108.37</v>
      </c>
      <c r="J88" s="23">
        <v>6674.43</v>
      </c>
      <c r="K88" s="137">
        <v>99.78</v>
      </c>
      <c r="L88" s="20">
        <v>4383.8999999999996</v>
      </c>
      <c r="M88" s="20">
        <v>42121.06</v>
      </c>
      <c r="N88" s="20">
        <v>110171.32</v>
      </c>
      <c r="O88" s="137">
        <v>937.93</v>
      </c>
      <c r="P88" s="137">
        <v>561.91999999999996</v>
      </c>
      <c r="Q88" s="137">
        <v>0</v>
      </c>
      <c r="R88" s="136">
        <v>0</v>
      </c>
      <c r="S88" s="137">
        <v>0</v>
      </c>
      <c r="T88" s="137">
        <v>669.32</v>
      </c>
      <c r="U88" s="20">
        <v>7719.13</v>
      </c>
      <c r="V88" s="137">
        <v>687.24</v>
      </c>
      <c r="W88" s="137">
        <v>1999.71</v>
      </c>
      <c r="X88" s="137">
        <v>135.6</v>
      </c>
      <c r="Y88" s="137">
        <v>106.96</v>
      </c>
      <c r="Z88" s="23">
        <v>6494.95</v>
      </c>
      <c r="AA88" s="137">
        <v>75.92</v>
      </c>
      <c r="AB88" s="20">
        <v>3051.91</v>
      </c>
      <c r="AC88" s="20">
        <v>38563.93</v>
      </c>
      <c r="AD88" s="20">
        <v>68127.67</v>
      </c>
      <c r="AE88" s="20">
        <v>2680.48</v>
      </c>
      <c r="AF88" s="137">
        <v>0</v>
      </c>
      <c r="AG88" s="137">
        <v>330.69</v>
      </c>
      <c r="AH88" s="136">
        <v>119.85</v>
      </c>
      <c r="AI88" s="137">
        <v>0</v>
      </c>
      <c r="AJ88" s="137">
        <v>234.75</v>
      </c>
      <c r="AK88" s="20">
        <v>4805.67</v>
      </c>
      <c r="AL88" s="20">
        <v>1576.06</v>
      </c>
      <c r="AM88" s="137">
        <v>734.22</v>
      </c>
      <c r="AN88" s="137">
        <v>229.05</v>
      </c>
      <c r="AO88" s="20">
        <v>509.6</v>
      </c>
      <c r="AP88" s="23">
        <v>7852.09</v>
      </c>
      <c r="AQ88" s="137">
        <v>226.2</v>
      </c>
      <c r="AR88" s="20">
        <v>3217.21</v>
      </c>
      <c r="AS88" s="20">
        <v>41318.199999999997</v>
      </c>
      <c r="AT88" s="20">
        <v>91711.35</v>
      </c>
      <c r="AU88" s="137">
        <v>112.67</v>
      </c>
      <c r="AV88" s="137">
        <v>285.89999999999998</v>
      </c>
      <c r="AW88" s="137">
        <v>372.08</v>
      </c>
      <c r="AX88" s="23">
        <v>1623.14</v>
      </c>
      <c r="AY88" s="137">
        <v>13.93</v>
      </c>
      <c r="AZ88" s="137">
        <v>270.39</v>
      </c>
      <c r="BA88" s="20">
        <v>5668.9</v>
      </c>
      <c r="BB88" s="20">
        <v>2587.64</v>
      </c>
      <c r="BC88" s="137">
        <v>0</v>
      </c>
      <c r="BD88" s="137">
        <v>211.96</v>
      </c>
      <c r="BE88" s="137">
        <v>186.43</v>
      </c>
      <c r="BF88" s="23">
        <v>7373.98</v>
      </c>
      <c r="BG88" s="137">
        <v>129.27000000000001</v>
      </c>
      <c r="BH88" s="20">
        <v>4857.3900000000003</v>
      </c>
      <c r="BI88" s="20">
        <v>37703.629999999997</v>
      </c>
      <c r="BJ88" s="20">
        <v>100181.97</v>
      </c>
      <c r="BK88" s="137">
        <v>2223.5500000000002</v>
      </c>
      <c r="BL88" s="137">
        <v>870.55</v>
      </c>
      <c r="BM88" s="137">
        <v>264.07</v>
      </c>
      <c r="BN88" s="136">
        <v>445.94</v>
      </c>
      <c r="BO88" s="137">
        <v>0</v>
      </c>
      <c r="BP88" s="137">
        <v>0</v>
      </c>
      <c r="BQ88" s="20">
        <v>8792.98</v>
      </c>
      <c r="BR88" s="137">
        <v>2375.5</v>
      </c>
      <c r="BS88" s="137">
        <v>143.32</v>
      </c>
      <c r="BT88" s="137">
        <v>883.48</v>
      </c>
      <c r="BU88" s="137">
        <v>101.59</v>
      </c>
      <c r="BV88" s="23">
        <v>10294.450000000001</v>
      </c>
      <c r="BW88" s="137">
        <v>295.73</v>
      </c>
      <c r="BX88" s="20">
        <v>3896.21</v>
      </c>
      <c r="BY88" s="20">
        <v>36788.74</v>
      </c>
      <c r="BZ88" s="20">
        <v>98708.77</v>
      </c>
      <c r="CA88" s="137">
        <v>2376.17</v>
      </c>
      <c r="CB88" s="137">
        <v>1706.1</v>
      </c>
      <c r="CC88" s="1043">
        <v>285.89999999999998</v>
      </c>
      <c r="CE88" s="722">
        <f>B88/(B88+J88)*100</f>
        <v>10.069565615749344</v>
      </c>
      <c r="CF88" s="721">
        <f>C88/(C88+K88)*100</f>
        <v>0</v>
      </c>
      <c r="CG88" s="721">
        <f>D88/(D88+L88)*100</f>
        <v>20.790451273452636</v>
      </c>
      <c r="CH88" s="83">
        <f t="shared" si="208"/>
        <v>20.930956365949058</v>
      </c>
      <c r="CI88" s="83">
        <f t="shared" si="208"/>
        <v>2.4912708296621595</v>
      </c>
      <c r="CJ88" s="721">
        <f t="shared" si="208"/>
        <v>38.64043753025684</v>
      </c>
      <c r="CK88" s="721">
        <f>H88/(H88+P88)*100</f>
        <v>21.422977961740688</v>
      </c>
      <c r="CL88" s="723">
        <f>I88/(I88+Q88)*100</f>
        <v>100</v>
      </c>
      <c r="CM88" s="91">
        <f>J88/(B88+J88)*100</f>
        <v>89.93043438425066</v>
      </c>
      <c r="CN88" s="721">
        <f>K88/(C88+K88)*100</f>
        <v>100</v>
      </c>
      <c r="CO88" s="83">
        <f>L88/(D88+L88)*100</f>
        <v>79.209548726547368</v>
      </c>
      <c r="CP88" s="83">
        <f t="shared" si="209"/>
        <v>79.069043634050942</v>
      </c>
      <c r="CQ88" s="83">
        <f t="shared" si="209"/>
        <v>97.508729170337844</v>
      </c>
      <c r="CR88" s="721">
        <f t="shared" si="209"/>
        <v>61.359562469743153</v>
      </c>
      <c r="CS88" s="721">
        <f>P88/(H88+P88)*100</f>
        <v>78.577022038259315</v>
      </c>
      <c r="CT88" s="721">
        <f>Q88/(I88+Q88)*100</f>
        <v>0</v>
      </c>
      <c r="CU88" s="722">
        <f t="shared" si="210"/>
        <v>0</v>
      </c>
      <c r="CV88" s="721">
        <f t="shared" si="210"/>
        <v>0</v>
      </c>
      <c r="CW88" s="721">
        <f t="shared" si="210"/>
        <v>17.986525960502309</v>
      </c>
      <c r="CX88" s="83">
        <f t="shared" si="210"/>
        <v>16.678089132395311</v>
      </c>
      <c r="CY88" s="721">
        <f t="shared" si="210"/>
        <v>0.99867892001893188</v>
      </c>
      <c r="CZ88" s="721">
        <f t="shared" si="210"/>
        <v>42.727111506156795</v>
      </c>
      <c r="DA88" s="721">
        <f>X88/(X88+AF88)*100</f>
        <v>100</v>
      </c>
      <c r="DB88" s="721">
        <f>Y88/(Y88+AG88)*100</f>
        <v>24.439620701473778</v>
      </c>
      <c r="DC88" s="91">
        <f t="shared" si="211"/>
        <v>100</v>
      </c>
      <c r="DD88" s="721">
        <f t="shared" si="211"/>
        <v>100</v>
      </c>
      <c r="DE88" s="83">
        <f t="shared" si="211"/>
        <v>82.013474039497694</v>
      </c>
      <c r="DF88" s="83">
        <f t="shared" si="211"/>
        <v>83.3219108676047</v>
      </c>
      <c r="DG88" s="83">
        <f t="shared" si="211"/>
        <v>99.001321079981068</v>
      </c>
      <c r="DH88" s="83">
        <f t="shared" si="211"/>
        <v>57.27288849384319</v>
      </c>
      <c r="DI88" s="721">
        <f>AF88/(X88+AF88)*100</f>
        <v>0</v>
      </c>
      <c r="DJ88" s="721">
        <f>AG88/(Y88+AG88)*100</f>
        <v>75.560379298526229</v>
      </c>
      <c r="DK88" s="722">
        <f>AH88/(AH88+AP88)*100</f>
        <v>1.5033981690780411</v>
      </c>
      <c r="DL88" s="721">
        <f>AI88/(AI88+AQ88)*100</f>
        <v>0</v>
      </c>
      <c r="DM88" s="721">
        <f t="shared" si="189"/>
        <v>6.8004843625070972</v>
      </c>
      <c r="DN88" s="83">
        <f t="shared" si="189"/>
        <v>10.419052000623539</v>
      </c>
      <c r="DO88" s="83">
        <f t="shared" si="212"/>
        <v>1.6894669923840742</v>
      </c>
      <c r="DP88" s="721">
        <f t="shared" si="212"/>
        <v>86.696029000224357</v>
      </c>
      <c r="DQ88" s="721">
        <f>AN88/(AN88+AV88)*100</f>
        <v>44.480046606466644</v>
      </c>
      <c r="DR88" s="83">
        <f>AO88/(AO88+AW88)*100</f>
        <v>57.798747845023136</v>
      </c>
      <c r="DS88" s="91">
        <f>AP88/(AH88+AP88)*100</f>
        <v>98.496601830921961</v>
      </c>
      <c r="DT88" s="721">
        <f>AQ88/(AI88+AQ88)*100</f>
        <v>100</v>
      </c>
      <c r="DU88" s="83">
        <f t="shared" si="190"/>
        <v>93.199515637492908</v>
      </c>
      <c r="DV88" s="83">
        <f t="shared" si="190"/>
        <v>89.580947999376463</v>
      </c>
      <c r="DW88" s="83">
        <f t="shared" si="213"/>
        <v>98.310533007615931</v>
      </c>
      <c r="DX88" s="721">
        <f t="shared" si="213"/>
        <v>13.30397099977565</v>
      </c>
      <c r="DY88" s="721">
        <f>AV88/(AN88+AV88)*100</f>
        <v>55.519953393533342</v>
      </c>
      <c r="DZ88" s="721">
        <f>AW88/(AO88+AW88)*100</f>
        <v>42.201252154976856</v>
      </c>
      <c r="EA88" s="91">
        <f>AX88/(AX88+BF88)*100</f>
        <v>18.040661900697117</v>
      </c>
      <c r="EB88" s="721">
        <f>AY88/(AY88+BG88)*100</f>
        <v>9.7276536312849142</v>
      </c>
      <c r="EC88" s="721">
        <f t="shared" si="191"/>
        <v>5.2730421351930072</v>
      </c>
      <c r="ED88" s="83">
        <f t="shared" si="191"/>
        <v>13.070254375292379</v>
      </c>
      <c r="EE88" s="83">
        <f t="shared" si="200"/>
        <v>2.5179038822858235</v>
      </c>
      <c r="EF88" s="721">
        <f t="shared" si="200"/>
        <v>0</v>
      </c>
      <c r="EG88" s="721">
        <f t="shared" si="200"/>
        <v>19.58041958041958</v>
      </c>
      <c r="EH88" s="721">
        <f t="shared" si="200"/>
        <v>41.382907880133182</v>
      </c>
      <c r="EI88" s="91">
        <f>BF88/(AX88+BF88)*100</f>
        <v>81.959338099302897</v>
      </c>
      <c r="EJ88" s="721">
        <f>BG88/(AY88+BG88)*100</f>
        <v>90.272346368715091</v>
      </c>
      <c r="EK88" s="83">
        <f t="shared" si="192"/>
        <v>94.726957864806977</v>
      </c>
      <c r="EL88" s="83">
        <f t="shared" si="192"/>
        <v>86.929745624707621</v>
      </c>
      <c r="EM88" s="83">
        <f t="shared" si="201"/>
        <v>97.482096117714178</v>
      </c>
      <c r="EN88" s="721">
        <f t="shared" si="201"/>
        <v>100</v>
      </c>
      <c r="EO88" s="721">
        <f t="shared" si="201"/>
        <v>80.419580419580413</v>
      </c>
      <c r="EP88" s="721">
        <f t="shared" si="201"/>
        <v>58.617092119866811</v>
      </c>
      <c r="EQ88" s="722">
        <f>BN88/(BN88+BV88)*100</f>
        <v>4.1519907563878027</v>
      </c>
      <c r="ER88" s="721">
        <f>BO88/(BO88+BW88)*100</f>
        <v>0</v>
      </c>
      <c r="ES88" s="721">
        <f t="shared" si="193"/>
        <v>0</v>
      </c>
      <c r="ET88" s="83">
        <f t="shared" si="193"/>
        <v>19.290584032370869</v>
      </c>
      <c r="EU88" s="721">
        <f t="shared" si="202"/>
        <v>2.3500194441726689</v>
      </c>
      <c r="EV88" s="721">
        <f t="shared" si="202"/>
        <v>5.6884528218012367</v>
      </c>
      <c r="EW88" s="721">
        <f t="shared" si="202"/>
        <v>34.116729353794831</v>
      </c>
      <c r="EX88" s="721">
        <f t="shared" si="202"/>
        <v>26.217450772923172</v>
      </c>
      <c r="EY88" s="91">
        <f>BV88/(BN88+BV88)*100</f>
        <v>95.848009243612196</v>
      </c>
      <c r="EZ88" s="721">
        <f>BW88/(BO88+BW88)*100</f>
        <v>100</v>
      </c>
      <c r="FA88" s="83">
        <f t="shared" si="194"/>
        <v>100</v>
      </c>
      <c r="FB88" s="83">
        <f t="shared" si="194"/>
        <v>80.709415967629113</v>
      </c>
      <c r="FC88" s="83">
        <f t="shared" si="203"/>
        <v>97.649980555827327</v>
      </c>
      <c r="FD88" s="721">
        <f t="shared" si="203"/>
        <v>94.311547178198751</v>
      </c>
      <c r="FE88" s="721">
        <f t="shared" si="203"/>
        <v>65.883270646205176</v>
      </c>
      <c r="FF88" s="723">
        <f t="shared" si="203"/>
        <v>73.782549227076828</v>
      </c>
      <c r="FH88" s="722">
        <f>CM88-CE88</f>
        <v>79.860868768501319</v>
      </c>
      <c r="FI88" s="721">
        <f>CN88-CF88</f>
        <v>100</v>
      </c>
      <c r="FJ88" s="721">
        <f>CO88-CG88</f>
        <v>58.419097453094736</v>
      </c>
      <c r="FK88" s="83">
        <f t="shared" si="214"/>
        <v>58.138087268101884</v>
      </c>
      <c r="FL88" s="83">
        <f t="shared" si="214"/>
        <v>95.017458340675688</v>
      </c>
      <c r="FM88" s="721">
        <f t="shared" si="214"/>
        <v>22.719124939486314</v>
      </c>
      <c r="FN88" s="721">
        <f>CS88-CK88</f>
        <v>57.15404407651863</v>
      </c>
      <c r="FO88" s="723">
        <f>CT88-CL88</f>
        <v>-100</v>
      </c>
      <c r="FP88" s="722">
        <f t="shared" si="215"/>
        <v>100</v>
      </c>
      <c r="FQ88" s="721">
        <f t="shared" si="215"/>
        <v>100</v>
      </c>
      <c r="FR88" s="721">
        <f t="shared" si="215"/>
        <v>64.026948078995389</v>
      </c>
      <c r="FS88" s="83">
        <f t="shared" si="215"/>
        <v>66.643821735209386</v>
      </c>
      <c r="FT88" s="721">
        <f t="shared" si="215"/>
        <v>98.002642159962136</v>
      </c>
      <c r="FU88" s="721">
        <f t="shared" si="215"/>
        <v>14.545776987686395</v>
      </c>
      <c r="FV88" s="721">
        <f>DI88-DA88</f>
        <v>-100</v>
      </c>
      <c r="FW88" s="721">
        <f>DJ88-DB88</f>
        <v>51.120758597052451</v>
      </c>
      <c r="FX88" s="722">
        <f>DS88-DK88</f>
        <v>96.993203661843921</v>
      </c>
      <c r="FY88" s="721">
        <f>DT88-DL88</f>
        <v>100</v>
      </c>
      <c r="FZ88" s="721">
        <f t="shared" si="195"/>
        <v>86.399031274985816</v>
      </c>
      <c r="GA88" s="83">
        <f t="shared" si="195"/>
        <v>79.161895998752925</v>
      </c>
      <c r="GB88" s="83">
        <f t="shared" si="205"/>
        <v>96.621066015231861</v>
      </c>
      <c r="GC88" s="721">
        <f t="shared" si="205"/>
        <v>-73.392058000448714</v>
      </c>
      <c r="GD88" s="721">
        <f t="shared" si="205"/>
        <v>11.039906787066698</v>
      </c>
      <c r="GE88" s="83">
        <f t="shared" si="205"/>
        <v>-15.59749569004628</v>
      </c>
      <c r="GF88" s="91">
        <f>EI88-EA88</f>
        <v>63.91867619860578</v>
      </c>
      <c r="GG88" s="721">
        <f>EJ88-EB88</f>
        <v>80.544692737430182</v>
      </c>
      <c r="GH88" s="721">
        <f t="shared" si="196"/>
        <v>89.453915729613968</v>
      </c>
      <c r="GI88" s="83">
        <f t="shared" si="196"/>
        <v>73.859491249415242</v>
      </c>
      <c r="GJ88" s="83">
        <f t="shared" si="206"/>
        <v>94.964192235428357</v>
      </c>
      <c r="GK88" s="721">
        <f t="shared" si="206"/>
        <v>100</v>
      </c>
      <c r="GL88" s="721">
        <f t="shared" si="206"/>
        <v>60.839160839160833</v>
      </c>
      <c r="GM88" s="721">
        <f t="shared" si="206"/>
        <v>17.234184239733629</v>
      </c>
      <c r="GN88" s="722">
        <f>EY88-EQ88</f>
        <v>91.696018487224393</v>
      </c>
      <c r="GO88" s="721">
        <f>EZ88-ER88</f>
        <v>100</v>
      </c>
      <c r="GP88" s="721">
        <f t="shared" si="197"/>
        <v>100</v>
      </c>
      <c r="GQ88" s="83">
        <f t="shared" si="197"/>
        <v>61.41883193525824</v>
      </c>
      <c r="GR88" s="721">
        <f t="shared" si="207"/>
        <v>95.299961111654653</v>
      </c>
      <c r="GS88" s="721">
        <f t="shared" si="207"/>
        <v>88.623094356397516</v>
      </c>
      <c r="GT88" s="721">
        <f t="shared" si="207"/>
        <v>31.766541292410345</v>
      </c>
      <c r="GU88" s="723">
        <f t="shared" si="207"/>
        <v>47.565098454153656</v>
      </c>
    </row>
    <row r="89" spans="1:203" x14ac:dyDescent="0.25">
      <c r="A89" s="1429" t="s">
        <v>165</v>
      </c>
      <c r="B89" s="446">
        <f t="shared" ref="B89:AG89" si="216">SUM(B80:B88)</f>
        <v>3416.7900000000004</v>
      </c>
      <c r="C89" s="446">
        <f t="shared" si="216"/>
        <v>3175.2200000000007</v>
      </c>
      <c r="D89" s="446">
        <f t="shared" si="216"/>
        <v>12728.84</v>
      </c>
      <c r="E89" s="446">
        <f t="shared" si="216"/>
        <v>86748.419999999984</v>
      </c>
      <c r="F89" s="446">
        <f t="shared" si="216"/>
        <v>89730.290000000008</v>
      </c>
      <c r="G89" s="446">
        <f t="shared" si="216"/>
        <v>40982.629999999997</v>
      </c>
      <c r="H89" s="446">
        <f t="shared" si="216"/>
        <v>64424.47</v>
      </c>
      <c r="I89" s="446">
        <f t="shared" si="216"/>
        <v>2719.8199999999997</v>
      </c>
      <c r="J89" s="445">
        <f t="shared" si="216"/>
        <v>22686.89</v>
      </c>
      <c r="K89" s="446">
        <f t="shared" si="216"/>
        <v>10150.820000000002</v>
      </c>
      <c r="L89" s="446">
        <f t="shared" si="216"/>
        <v>43409.65</v>
      </c>
      <c r="M89" s="446">
        <f t="shared" si="216"/>
        <v>462156.9</v>
      </c>
      <c r="N89" s="446">
        <f t="shared" si="216"/>
        <v>959778.72</v>
      </c>
      <c r="O89" s="446">
        <f t="shared" si="216"/>
        <v>225725.07</v>
      </c>
      <c r="P89" s="446">
        <f t="shared" si="216"/>
        <v>132028.23000000001</v>
      </c>
      <c r="Q89" s="446">
        <f t="shared" si="216"/>
        <v>5680.1500000000005</v>
      </c>
      <c r="R89" s="445">
        <f t="shared" si="216"/>
        <v>1334.22</v>
      </c>
      <c r="S89" s="446">
        <f t="shared" si="216"/>
        <v>3335.66</v>
      </c>
      <c r="T89" s="446">
        <f t="shared" si="216"/>
        <v>12681.119999999999</v>
      </c>
      <c r="U89" s="446">
        <f t="shared" si="216"/>
        <v>84017.220000000016</v>
      </c>
      <c r="V89" s="446">
        <f t="shared" si="216"/>
        <v>73759.509999999995</v>
      </c>
      <c r="W89" s="446">
        <f t="shared" si="216"/>
        <v>35127.280000000006</v>
      </c>
      <c r="X89" s="446">
        <f t="shared" si="216"/>
        <v>57173.71</v>
      </c>
      <c r="Y89" s="446">
        <f t="shared" si="216"/>
        <v>2030.5800000000002</v>
      </c>
      <c r="Z89" s="445">
        <f t="shared" si="216"/>
        <v>22463.919999999998</v>
      </c>
      <c r="AA89" s="446">
        <f t="shared" si="216"/>
        <v>7303.1799999999994</v>
      </c>
      <c r="AB89" s="446">
        <f t="shared" si="216"/>
        <v>44445.789999999994</v>
      </c>
      <c r="AC89" s="446">
        <f t="shared" si="216"/>
        <v>429595.69999999995</v>
      </c>
      <c r="AD89" s="446">
        <f t="shared" si="216"/>
        <v>891009.27</v>
      </c>
      <c r="AE89" s="446">
        <f t="shared" si="216"/>
        <v>193122.66</v>
      </c>
      <c r="AF89" s="446">
        <f t="shared" si="216"/>
        <v>126934.95000000001</v>
      </c>
      <c r="AG89" s="446">
        <f t="shared" si="216"/>
        <v>5653.3099999999995</v>
      </c>
      <c r="AH89" s="445">
        <f t="shared" ref="AH89:BM89" si="217">SUM(AH80:AH88)</f>
        <v>2261.63</v>
      </c>
      <c r="AI89" s="446">
        <f t="shared" si="217"/>
        <v>3886.7500000000009</v>
      </c>
      <c r="AJ89" s="446">
        <f t="shared" si="217"/>
        <v>10532.14</v>
      </c>
      <c r="AK89" s="446">
        <f t="shared" si="217"/>
        <v>78400.320000000007</v>
      </c>
      <c r="AL89" s="446">
        <f t="shared" si="217"/>
        <v>99905.239999999991</v>
      </c>
      <c r="AM89" s="446">
        <f t="shared" si="217"/>
        <v>32415.39</v>
      </c>
      <c r="AN89" s="446">
        <f t="shared" si="217"/>
        <v>61831.740000000013</v>
      </c>
      <c r="AO89" s="446">
        <f t="shared" si="217"/>
        <v>3287.3499999999995</v>
      </c>
      <c r="AP89" s="445">
        <f t="shared" si="217"/>
        <v>25225.24</v>
      </c>
      <c r="AQ89" s="446">
        <f t="shared" si="217"/>
        <v>6602.0599999999995</v>
      </c>
      <c r="AR89" s="446">
        <f t="shared" si="217"/>
        <v>45106.549999999996</v>
      </c>
      <c r="AS89" s="446">
        <f t="shared" si="217"/>
        <v>451308.87000000005</v>
      </c>
      <c r="AT89" s="446">
        <f t="shared" si="217"/>
        <v>1018355.9699999999</v>
      </c>
      <c r="AU89" s="446">
        <f t="shared" si="217"/>
        <v>175287.05000000002</v>
      </c>
      <c r="AV89" s="446">
        <f t="shared" si="217"/>
        <v>136619.49</v>
      </c>
      <c r="AW89" s="446">
        <f t="shared" si="217"/>
        <v>3670.36</v>
      </c>
      <c r="AX89" s="445">
        <f t="shared" si="217"/>
        <v>4340.51</v>
      </c>
      <c r="AY89" s="446">
        <f t="shared" si="217"/>
        <v>3577.1499999999996</v>
      </c>
      <c r="AZ89" s="446">
        <f t="shared" si="217"/>
        <v>9302.6200000000008</v>
      </c>
      <c r="BA89" s="446">
        <f t="shared" si="217"/>
        <v>80771.48</v>
      </c>
      <c r="BB89" s="446">
        <f t="shared" si="217"/>
        <v>107824.93</v>
      </c>
      <c r="BC89" s="446">
        <f t="shared" si="217"/>
        <v>35599.649999999994</v>
      </c>
      <c r="BD89" s="446">
        <f t="shared" si="217"/>
        <v>57001.149999999994</v>
      </c>
      <c r="BE89" s="446">
        <f t="shared" si="217"/>
        <v>2153.91</v>
      </c>
      <c r="BF89" s="445">
        <f t="shared" si="217"/>
        <v>25580.59</v>
      </c>
      <c r="BG89" s="446">
        <f t="shared" si="217"/>
        <v>7107.32</v>
      </c>
      <c r="BH89" s="446">
        <f t="shared" si="217"/>
        <v>41032.71</v>
      </c>
      <c r="BI89" s="446">
        <f t="shared" si="217"/>
        <v>442660.18</v>
      </c>
      <c r="BJ89" s="446">
        <f t="shared" si="217"/>
        <v>999070.05999999994</v>
      </c>
      <c r="BK89" s="446">
        <f t="shared" si="217"/>
        <v>187764.53</v>
      </c>
      <c r="BL89" s="446">
        <f t="shared" si="217"/>
        <v>160563.12999999998</v>
      </c>
      <c r="BM89" s="446">
        <f t="shared" si="217"/>
        <v>4474.829999999999</v>
      </c>
      <c r="BN89" s="445">
        <f t="shared" ref="BN89:CC89" si="218">SUM(BN80:BN88)</f>
        <v>3708.33</v>
      </c>
      <c r="BO89" s="446">
        <f t="shared" si="218"/>
        <v>3884.49</v>
      </c>
      <c r="BP89" s="446">
        <f t="shared" si="218"/>
        <v>10636.59</v>
      </c>
      <c r="BQ89" s="446">
        <f t="shared" si="218"/>
        <v>84223.25</v>
      </c>
      <c r="BR89" s="446">
        <f t="shared" si="218"/>
        <v>92314.97</v>
      </c>
      <c r="BS89" s="446">
        <f t="shared" si="218"/>
        <v>44520.1</v>
      </c>
      <c r="BT89" s="446">
        <f t="shared" si="218"/>
        <v>79082.650000000009</v>
      </c>
      <c r="BU89" s="446">
        <f t="shared" si="218"/>
        <v>2265.38</v>
      </c>
      <c r="BV89" s="445">
        <f t="shared" si="218"/>
        <v>28770.799999999999</v>
      </c>
      <c r="BW89" s="446">
        <f t="shared" si="218"/>
        <v>6912</v>
      </c>
      <c r="BX89" s="446">
        <f t="shared" si="218"/>
        <v>37561.94</v>
      </c>
      <c r="BY89" s="446">
        <f t="shared" si="218"/>
        <v>464670.05000000005</v>
      </c>
      <c r="BZ89" s="446">
        <f t="shared" si="218"/>
        <v>1050548.5</v>
      </c>
      <c r="CA89" s="446">
        <f t="shared" si="218"/>
        <v>187531.33000000002</v>
      </c>
      <c r="CB89" s="446">
        <f t="shared" si="218"/>
        <v>163607.38</v>
      </c>
      <c r="CC89" s="447">
        <f t="shared" si="218"/>
        <v>3929</v>
      </c>
      <c r="CD89" s="10"/>
      <c r="CE89" s="1456">
        <f>B89/(B89+J89)*100</f>
        <v>13.089303883590361</v>
      </c>
      <c r="CF89" s="1450">
        <f>C89/(C89+K89)*100</f>
        <v>23.827183469357742</v>
      </c>
      <c r="CG89" s="1450">
        <f>D89/(D89+L89)*100</f>
        <v>22.673997822171561</v>
      </c>
      <c r="CH89" s="1450">
        <f t="shared" si="208"/>
        <v>15.803894923080719</v>
      </c>
      <c r="CI89" s="1450">
        <f t="shared" si="208"/>
        <v>8.5497398445393067</v>
      </c>
      <c r="CJ89" s="1450">
        <f t="shared" si="208"/>
        <v>15.366121788009867</v>
      </c>
      <c r="CK89" s="1450">
        <f>H89/(H89+P89)*100</f>
        <v>32.793883718574499</v>
      </c>
      <c r="CL89" s="1457">
        <f>I89/(I89+Q89)*100</f>
        <v>32.378925162827954</v>
      </c>
      <c r="CM89" s="1456">
        <f>J89/(B89+J89)*100</f>
        <v>86.910696116409639</v>
      </c>
      <c r="CN89" s="1450">
        <f>K89/(C89+K89)*100</f>
        <v>76.172816530642265</v>
      </c>
      <c r="CO89" s="1450">
        <f>L89/(D89+L89)*100</f>
        <v>77.326002177828428</v>
      </c>
      <c r="CP89" s="1450">
        <f t="shared" si="209"/>
        <v>84.196105076919267</v>
      </c>
      <c r="CQ89" s="1450">
        <f t="shared" si="209"/>
        <v>91.450260155460697</v>
      </c>
      <c r="CR89" s="1450">
        <f t="shared" si="209"/>
        <v>84.633878211990137</v>
      </c>
      <c r="CS89" s="1450">
        <f>P89/(H89+P89)*100</f>
        <v>67.206116281425508</v>
      </c>
      <c r="CT89" s="1450">
        <f>Q89/(I89+Q89)*100</f>
        <v>67.621074837172031</v>
      </c>
      <c r="CU89" s="1456">
        <f t="shared" si="210"/>
        <v>5.6064045341358613</v>
      </c>
      <c r="CV89" s="1450">
        <f t="shared" si="210"/>
        <v>31.353606220227014</v>
      </c>
      <c r="CW89" s="1450">
        <f t="shared" si="210"/>
        <v>22.1981549500927</v>
      </c>
      <c r="CX89" s="1450">
        <f t="shared" si="210"/>
        <v>16.358081490629171</v>
      </c>
      <c r="CY89" s="1450">
        <f t="shared" si="210"/>
        <v>7.6453044013302325</v>
      </c>
      <c r="CZ89" s="1450">
        <f t="shared" si="210"/>
        <v>15.389830989659847</v>
      </c>
      <c r="DA89" s="1450">
        <f>X89/(X89+AF89)*100</f>
        <v>31.054329546475433</v>
      </c>
      <c r="DB89" s="1450">
        <f>Y89/(Y89+AG89)*100</f>
        <v>26.426458473507562</v>
      </c>
      <c r="DC89" s="1456">
        <f t="shared" si="211"/>
        <v>94.393595465864138</v>
      </c>
      <c r="DD89" s="1450">
        <f t="shared" si="211"/>
        <v>68.646393779772978</v>
      </c>
      <c r="DE89" s="1450">
        <f t="shared" si="211"/>
        <v>77.8018450499073</v>
      </c>
      <c r="DF89" s="1450">
        <f t="shared" si="211"/>
        <v>83.641918509370825</v>
      </c>
      <c r="DG89" s="1450">
        <f t="shared" si="211"/>
        <v>92.354695598669764</v>
      </c>
      <c r="DH89" s="1450">
        <f t="shared" si="211"/>
        <v>84.610169010340158</v>
      </c>
      <c r="DI89" s="1450">
        <f>AF89/(X89+AF89)*100</f>
        <v>68.945670453524571</v>
      </c>
      <c r="DJ89" s="1450">
        <f>AG89/(Y89+AG89)*100</f>
        <v>73.573541526492434</v>
      </c>
      <c r="DK89" s="1456">
        <f>AH89/(AH89+AP89)*100</f>
        <v>8.2280376048637045</v>
      </c>
      <c r="DL89" s="1450">
        <f>AI89/(AI89+AQ89)*100</f>
        <v>37.056157943560805</v>
      </c>
      <c r="DM89" s="1450">
        <f t="shared" si="189"/>
        <v>18.929525479481992</v>
      </c>
      <c r="DN89" s="1450">
        <f t="shared" si="189"/>
        <v>14.800634287655082</v>
      </c>
      <c r="DO89" s="1450">
        <f t="shared" si="212"/>
        <v>8.9339806394607919</v>
      </c>
      <c r="DP89" s="1450">
        <f t="shared" si="212"/>
        <v>15.606648626756622</v>
      </c>
      <c r="DQ89" s="1450">
        <f>AN89/(AN89+AV89)*100</f>
        <v>31.157146267120645</v>
      </c>
      <c r="DR89" s="1450">
        <f>AO89/(AO89+AW89)*100</f>
        <v>47.247585771755361</v>
      </c>
      <c r="DS89" s="1456">
        <f>AP89/(AH89+AP89)*100</f>
        <v>91.771962395136299</v>
      </c>
      <c r="DT89" s="1450">
        <f>AQ89/(AI89+AQ89)*100</f>
        <v>62.943842056439181</v>
      </c>
      <c r="DU89" s="1450">
        <f t="shared" si="190"/>
        <v>81.070474520518005</v>
      </c>
      <c r="DV89" s="1450">
        <f t="shared" si="190"/>
        <v>85.199365712344928</v>
      </c>
      <c r="DW89" s="1450">
        <f t="shared" si="213"/>
        <v>91.066019360539201</v>
      </c>
      <c r="DX89" s="1450">
        <f t="shared" si="213"/>
        <v>84.393351373243391</v>
      </c>
      <c r="DY89" s="1450">
        <f>AV89/(AN89+AV89)*100</f>
        <v>68.842853732879348</v>
      </c>
      <c r="DZ89" s="1450">
        <f>AW89/(AO89+AW89)*100</f>
        <v>52.752414228244646</v>
      </c>
      <c r="EA89" s="1456">
        <f>AX89/(AX89+BF89)*100</f>
        <v>14.506518811139966</v>
      </c>
      <c r="EB89" s="1450">
        <f>AY89/(AY89+BG89)*100</f>
        <v>33.479901202399368</v>
      </c>
      <c r="EC89" s="1450">
        <f t="shared" si="191"/>
        <v>18.48129335796547</v>
      </c>
      <c r="ED89" s="1450">
        <f t="shared" si="191"/>
        <v>15.43114147890863</v>
      </c>
      <c r="EE89" s="1450">
        <f t="shared" si="200"/>
        <v>9.741206796861551</v>
      </c>
      <c r="EF89" s="1450">
        <f t="shared" si="200"/>
        <v>15.9379404522247</v>
      </c>
      <c r="EG89" s="1450">
        <f t="shared" si="200"/>
        <v>26.199682227247965</v>
      </c>
      <c r="EH89" s="1450">
        <f t="shared" si="200"/>
        <v>32.493505553091538</v>
      </c>
      <c r="EI89" s="1456">
        <f>BF89/(AX89+BF89)*100</f>
        <v>85.493481188860045</v>
      </c>
      <c r="EJ89" s="1450">
        <f>BG89/(AY89+BG89)*100</f>
        <v>66.520098797600639</v>
      </c>
      <c r="EK89" s="1450">
        <f t="shared" si="192"/>
        <v>81.518706642034516</v>
      </c>
      <c r="EL89" s="1450">
        <f t="shared" si="192"/>
        <v>84.568858521091371</v>
      </c>
      <c r="EM89" s="1450">
        <f t="shared" si="201"/>
        <v>90.258793203138438</v>
      </c>
      <c r="EN89" s="1450">
        <f t="shared" si="201"/>
        <v>84.062059547775306</v>
      </c>
      <c r="EO89" s="1450">
        <f t="shared" si="201"/>
        <v>73.800317772752038</v>
      </c>
      <c r="EP89" s="1450">
        <f t="shared" si="201"/>
        <v>67.506494446908462</v>
      </c>
      <c r="EQ89" s="1456">
        <f>BN89/(BN89+BV89)*100</f>
        <v>11.417577995469706</v>
      </c>
      <c r="ER89" s="1450">
        <f>BO89/(BO89+BW89)*100</f>
        <v>35.979193237802285</v>
      </c>
      <c r="ES89" s="1450">
        <f t="shared" si="193"/>
        <v>22.068287144856907</v>
      </c>
      <c r="ET89" s="1450">
        <f t="shared" si="193"/>
        <v>15.344193488971353</v>
      </c>
      <c r="EU89" s="1450">
        <f t="shared" si="202"/>
        <v>8.0775151558567178</v>
      </c>
      <c r="EV89" s="1450">
        <f t="shared" si="202"/>
        <v>19.185445226517238</v>
      </c>
      <c r="EW89" s="1450">
        <f t="shared" si="202"/>
        <v>32.585866835980035</v>
      </c>
      <c r="EX89" s="1450">
        <f t="shared" si="202"/>
        <v>36.571537425860221</v>
      </c>
      <c r="EY89" s="1456">
        <f>BV89/(BN89+BV89)*100</f>
        <v>88.582422004530301</v>
      </c>
      <c r="EZ89" s="1450">
        <f>BW89/(BO89+BW89)*100</f>
        <v>64.020806762197708</v>
      </c>
      <c r="FA89" s="1450">
        <f t="shared" si="194"/>
        <v>77.931712855143104</v>
      </c>
      <c r="FB89" s="1450">
        <f t="shared" si="194"/>
        <v>84.655806511028658</v>
      </c>
      <c r="FC89" s="1450">
        <f t="shared" si="203"/>
        <v>91.922484844143284</v>
      </c>
      <c r="FD89" s="1450">
        <f t="shared" si="203"/>
        <v>80.814554773482755</v>
      </c>
      <c r="FE89" s="1450">
        <f t="shared" si="203"/>
        <v>67.414133164019958</v>
      </c>
      <c r="FF89" s="1457">
        <f t="shared" si="203"/>
        <v>63.428462574139786</v>
      </c>
      <c r="FG89" s="10"/>
      <c r="FH89" s="1456">
        <f>CM89-CE89</f>
        <v>73.821392232819278</v>
      </c>
      <c r="FI89" s="1450">
        <f>CN89-CF89</f>
        <v>52.345633061284524</v>
      </c>
      <c r="FJ89" s="1450">
        <f>CO89-CG89</f>
        <v>54.652004355656871</v>
      </c>
      <c r="FK89" s="1450">
        <f t="shared" si="214"/>
        <v>68.392210153838548</v>
      </c>
      <c r="FL89" s="1450">
        <f t="shared" si="214"/>
        <v>82.900520310921394</v>
      </c>
      <c r="FM89" s="1450">
        <f t="shared" si="214"/>
        <v>69.267756423980273</v>
      </c>
      <c r="FN89" s="1450">
        <f>CS89-CK89</f>
        <v>34.41223256285101</v>
      </c>
      <c r="FO89" s="1457">
        <f>CT89-CL89</f>
        <v>35.242149674344077</v>
      </c>
      <c r="FP89" s="1456">
        <f t="shared" si="215"/>
        <v>88.787190931728276</v>
      </c>
      <c r="FQ89" s="1450">
        <f t="shared" si="215"/>
        <v>37.292787559545964</v>
      </c>
      <c r="FR89" s="1450">
        <f t="shared" si="215"/>
        <v>55.6036900998146</v>
      </c>
      <c r="FS89" s="1450">
        <f t="shared" si="215"/>
        <v>67.28383701874165</v>
      </c>
      <c r="FT89" s="1450">
        <f t="shared" si="215"/>
        <v>84.709391197339528</v>
      </c>
      <c r="FU89" s="1450">
        <f t="shared" si="215"/>
        <v>69.220338020680316</v>
      </c>
      <c r="FV89" s="1450">
        <f>DI89-DA89</f>
        <v>37.891340907049141</v>
      </c>
      <c r="FW89" s="1450">
        <f>DJ89-DB89</f>
        <v>47.147083052984868</v>
      </c>
      <c r="FX89" s="1456">
        <f>DS89-DK89</f>
        <v>83.543924790272598</v>
      </c>
      <c r="FY89" s="1450">
        <f>DT89-DL89</f>
        <v>25.887684112878375</v>
      </c>
      <c r="FZ89" s="1450">
        <f t="shared" si="195"/>
        <v>62.140949041036009</v>
      </c>
      <c r="GA89" s="1450">
        <f t="shared" si="195"/>
        <v>70.398731424689842</v>
      </c>
      <c r="GB89" s="1450">
        <f t="shared" si="205"/>
        <v>82.132038721078402</v>
      </c>
      <c r="GC89" s="1450">
        <f t="shared" si="205"/>
        <v>68.786702746486768</v>
      </c>
      <c r="GD89" s="1450">
        <f t="shared" si="205"/>
        <v>37.685707465758703</v>
      </c>
      <c r="GE89" s="1450">
        <f t="shared" si="205"/>
        <v>5.5048284564892853</v>
      </c>
      <c r="GF89" s="1456">
        <f>EI89-EA89</f>
        <v>70.986962377720076</v>
      </c>
      <c r="GG89" s="1450">
        <f>EJ89-EB89</f>
        <v>33.040197595201271</v>
      </c>
      <c r="GH89" s="1450">
        <f t="shared" si="196"/>
        <v>63.037413284069046</v>
      </c>
      <c r="GI89" s="1450">
        <f t="shared" si="196"/>
        <v>69.137717042182743</v>
      </c>
      <c r="GJ89" s="1450">
        <f t="shared" si="206"/>
        <v>80.517586406276891</v>
      </c>
      <c r="GK89" s="1450">
        <f t="shared" si="206"/>
        <v>68.124119095550611</v>
      </c>
      <c r="GL89" s="1450">
        <f t="shared" si="206"/>
        <v>47.600635545504076</v>
      </c>
      <c r="GM89" s="1450">
        <f t="shared" si="206"/>
        <v>35.012988893816924</v>
      </c>
      <c r="GN89" s="1456">
        <f>EY89-EQ89</f>
        <v>77.164844009060602</v>
      </c>
      <c r="GO89" s="1450">
        <f>EZ89-ER89</f>
        <v>28.041613524395423</v>
      </c>
      <c r="GP89" s="1450">
        <f t="shared" si="197"/>
        <v>55.863425710286194</v>
      </c>
      <c r="GQ89" s="1450">
        <f t="shared" si="197"/>
        <v>69.311613022057301</v>
      </c>
      <c r="GR89" s="1450">
        <f t="shared" si="207"/>
        <v>83.844969688286568</v>
      </c>
      <c r="GS89" s="1450">
        <f t="shared" si="207"/>
        <v>61.629109546965516</v>
      </c>
      <c r="GT89" s="1450">
        <f t="shared" si="207"/>
        <v>34.828266328039923</v>
      </c>
      <c r="GU89" s="1457">
        <f t="shared" si="207"/>
        <v>26.856925148279565</v>
      </c>
    </row>
    <row r="92" spans="1:203" x14ac:dyDescent="0.25">
      <c r="A92" s="5" t="s">
        <v>1215</v>
      </c>
    </row>
    <row r="93" spans="1:203" x14ac:dyDescent="0.25">
      <c r="A93" s="5"/>
    </row>
    <row r="94" spans="1:203" x14ac:dyDescent="0.25">
      <c r="A94" s="5"/>
      <c r="B94" s="1811" t="s">
        <v>28</v>
      </c>
      <c r="C94" s="1811"/>
      <c r="D94" s="1811"/>
      <c r="E94" s="1811"/>
      <c r="F94" s="1811"/>
      <c r="G94" s="1811"/>
      <c r="H94" s="1811"/>
      <c r="I94" s="1811"/>
      <c r="J94" s="1811"/>
      <c r="K94" s="1811"/>
      <c r="L94" s="1811"/>
      <c r="M94" s="1811"/>
      <c r="N94" s="1811"/>
      <c r="O94" s="1811"/>
      <c r="P94" s="1811"/>
      <c r="Q94" s="1811"/>
      <c r="R94" s="1811"/>
      <c r="S94" s="1811"/>
      <c r="T94" s="1811"/>
      <c r="U94" s="1811"/>
      <c r="V94" s="1811"/>
      <c r="W94" s="1811"/>
      <c r="X94" s="1811"/>
      <c r="Y94" s="1811"/>
      <c r="Z94" s="1811"/>
      <c r="AA94" s="1811"/>
      <c r="AB94" s="1811"/>
      <c r="AC94" s="1811"/>
      <c r="AD94" s="1811"/>
      <c r="AE94" s="1811"/>
      <c r="AG94" s="1820" t="s">
        <v>507</v>
      </c>
      <c r="AH94" s="1821"/>
      <c r="AI94" s="1821"/>
      <c r="AJ94" s="1821"/>
      <c r="AK94" s="1821"/>
      <c r="AL94" s="1821"/>
      <c r="AM94" s="1821"/>
      <c r="AN94" s="1821"/>
      <c r="AO94" s="1821"/>
      <c r="AP94" s="1821"/>
      <c r="AQ94" s="1821"/>
      <c r="AR94" s="1821"/>
      <c r="AS94" s="1821"/>
      <c r="AT94" s="1821"/>
      <c r="AU94" s="1821"/>
      <c r="AV94" s="1821"/>
      <c r="AW94" s="1821"/>
      <c r="AX94" s="1821"/>
      <c r="AY94" s="1821"/>
      <c r="AZ94" s="1822"/>
      <c r="BB94" s="1811" t="s">
        <v>1016</v>
      </c>
      <c r="BC94" s="1811"/>
      <c r="BD94" s="1811"/>
      <c r="BE94" s="1811"/>
      <c r="BF94" s="1811"/>
      <c r="BG94" s="1811"/>
      <c r="BH94" s="1811"/>
      <c r="BI94" s="1811"/>
      <c r="BJ94" s="1811"/>
      <c r="BK94" s="1811"/>
    </row>
    <row r="95" spans="1:203" x14ac:dyDescent="0.25">
      <c r="A95" s="1343" t="s">
        <v>29</v>
      </c>
      <c r="B95" s="1813">
        <v>2019</v>
      </c>
      <c r="C95" s="1813"/>
      <c r="D95" s="1813"/>
      <c r="E95" s="1813"/>
      <c r="F95" s="1813"/>
      <c r="G95" s="1813"/>
      <c r="H95" s="1813">
        <v>2020</v>
      </c>
      <c r="I95" s="1813"/>
      <c r="J95" s="1813"/>
      <c r="K95" s="1813"/>
      <c r="L95" s="1813"/>
      <c r="M95" s="1813"/>
      <c r="N95" s="1813">
        <v>2021</v>
      </c>
      <c r="O95" s="1813"/>
      <c r="P95" s="1813"/>
      <c r="Q95" s="1813"/>
      <c r="R95" s="1813"/>
      <c r="S95" s="1813"/>
      <c r="T95" s="1813">
        <v>2022</v>
      </c>
      <c r="U95" s="1813"/>
      <c r="V95" s="1813"/>
      <c r="W95" s="1813"/>
      <c r="X95" s="1813"/>
      <c r="Y95" s="1813"/>
      <c r="Z95" s="1813">
        <v>2023</v>
      </c>
      <c r="AA95" s="1813"/>
      <c r="AB95" s="1813"/>
      <c r="AC95" s="1813"/>
      <c r="AD95" s="1813"/>
      <c r="AE95" s="1813"/>
      <c r="AG95" s="1813">
        <v>2019</v>
      </c>
      <c r="AH95" s="1813"/>
      <c r="AI95" s="1813"/>
      <c r="AJ95" s="1813"/>
      <c r="AK95" s="1813">
        <v>2020</v>
      </c>
      <c r="AL95" s="1813"/>
      <c r="AM95" s="1813"/>
      <c r="AN95" s="1813"/>
      <c r="AO95" s="1813">
        <v>2021</v>
      </c>
      <c r="AP95" s="1813"/>
      <c r="AQ95" s="1813"/>
      <c r="AR95" s="1813"/>
      <c r="AS95" s="1813">
        <v>2022</v>
      </c>
      <c r="AT95" s="1813"/>
      <c r="AU95" s="1813"/>
      <c r="AV95" s="1813"/>
      <c r="AW95" s="1813">
        <v>2023</v>
      </c>
      <c r="AX95" s="1813"/>
      <c r="AY95" s="1813"/>
      <c r="AZ95" s="1813"/>
      <c r="BB95" s="1812">
        <v>2019</v>
      </c>
      <c r="BC95" s="1812"/>
      <c r="BD95" s="1812">
        <v>2020</v>
      </c>
      <c r="BE95" s="1812"/>
      <c r="BF95" s="1812">
        <v>2021</v>
      </c>
      <c r="BG95" s="1812"/>
      <c r="BH95" s="1812">
        <v>2022</v>
      </c>
      <c r="BI95" s="1812"/>
      <c r="BJ95" s="1812">
        <v>2023</v>
      </c>
      <c r="BK95" s="1812"/>
    </row>
    <row r="96" spans="1:203" x14ac:dyDescent="0.25">
      <c r="A96" s="1336" t="s">
        <v>30</v>
      </c>
      <c r="B96" s="1811" t="s">
        <v>31</v>
      </c>
      <c r="C96" s="1811"/>
      <c r="D96" s="1811" t="s">
        <v>32</v>
      </c>
      <c r="E96" s="1811"/>
      <c r="F96" s="1811" t="s">
        <v>33</v>
      </c>
      <c r="G96" s="1811"/>
      <c r="H96" s="1811" t="s">
        <v>31</v>
      </c>
      <c r="I96" s="1811"/>
      <c r="J96" s="1811" t="s">
        <v>32</v>
      </c>
      <c r="K96" s="1811"/>
      <c r="L96" s="1811" t="s">
        <v>33</v>
      </c>
      <c r="M96" s="1811"/>
      <c r="N96" s="1811" t="s">
        <v>31</v>
      </c>
      <c r="O96" s="1811"/>
      <c r="P96" s="1811" t="s">
        <v>32</v>
      </c>
      <c r="Q96" s="1811"/>
      <c r="R96" s="1811" t="s">
        <v>33</v>
      </c>
      <c r="S96" s="1811"/>
      <c r="T96" s="1811" t="s">
        <v>31</v>
      </c>
      <c r="U96" s="1811"/>
      <c r="V96" s="1811" t="s">
        <v>32</v>
      </c>
      <c r="W96" s="1811"/>
      <c r="X96" s="1811" t="s">
        <v>33</v>
      </c>
      <c r="Y96" s="1811"/>
      <c r="Z96" s="1811" t="s">
        <v>31</v>
      </c>
      <c r="AA96" s="1811"/>
      <c r="AB96" s="1811" t="s">
        <v>32</v>
      </c>
      <c r="AC96" s="1811"/>
      <c r="AD96" s="1811" t="s">
        <v>33</v>
      </c>
      <c r="AE96" s="1811"/>
      <c r="AG96" s="1811" t="s">
        <v>31</v>
      </c>
      <c r="AH96" s="1811"/>
      <c r="AI96" s="1811" t="s">
        <v>32</v>
      </c>
      <c r="AJ96" s="1811"/>
      <c r="AK96" s="1811" t="s">
        <v>31</v>
      </c>
      <c r="AL96" s="1811"/>
      <c r="AM96" s="1811" t="s">
        <v>32</v>
      </c>
      <c r="AN96" s="1811"/>
      <c r="AO96" s="1811" t="s">
        <v>31</v>
      </c>
      <c r="AP96" s="1811"/>
      <c r="AQ96" s="1811" t="s">
        <v>32</v>
      </c>
      <c r="AR96" s="1811"/>
      <c r="AS96" s="1811" t="s">
        <v>31</v>
      </c>
      <c r="AT96" s="1811"/>
      <c r="AU96" s="1811" t="s">
        <v>32</v>
      </c>
      <c r="AV96" s="1811"/>
      <c r="AW96" s="1811" t="s">
        <v>31</v>
      </c>
      <c r="AX96" s="1811"/>
      <c r="AY96" s="1811" t="s">
        <v>32</v>
      </c>
      <c r="AZ96" s="1811"/>
      <c r="BB96" s="1812"/>
      <c r="BC96" s="1812"/>
      <c r="BD96" s="1812"/>
      <c r="BE96" s="1812"/>
      <c r="BF96" s="1812"/>
      <c r="BG96" s="1812"/>
      <c r="BH96" s="1812"/>
      <c r="BI96" s="1812"/>
      <c r="BJ96" s="1812"/>
      <c r="BK96" s="1812"/>
    </row>
    <row r="97" spans="1:63" ht="100.5" x14ac:dyDescent="0.25">
      <c r="A97" s="1426" t="s">
        <v>34</v>
      </c>
      <c r="B97" s="1468" t="s">
        <v>123</v>
      </c>
      <c r="C97" s="1412" t="s">
        <v>124</v>
      </c>
      <c r="D97" s="1468" t="s">
        <v>123</v>
      </c>
      <c r="E97" s="1412" t="s">
        <v>124</v>
      </c>
      <c r="F97" s="1468" t="s">
        <v>123</v>
      </c>
      <c r="G97" s="1412" t="s">
        <v>124</v>
      </c>
      <c r="H97" s="1470" t="s">
        <v>123</v>
      </c>
      <c r="I97" s="1412" t="s">
        <v>124</v>
      </c>
      <c r="J97" s="1468" t="s">
        <v>123</v>
      </c>
      <c r="K97" s="1412" t="s">
        <v>124</v>
      </c>
      <c r="L97" s="1468" t="s">
        <v>123</v>
      </c>
      <c r="M97" s="1412" t="s">
        <v>124</v>
      </c>
      <c r="N97" s="1470" t="s">
        <v>123</v>
      </c>
      <c r="O97" s="1412" t="s">
        <v>124</v>
      </c>
      <c r="P97" s="1468" t="s">
        <v>123</v>
      </c>
      <c r="Q97" s="1412" t="s">
        <v>124</v>
      </c>
      <c r="R97" s="1468" t="s">
        <v>123</v>
      </c>
      <c r="S97" s="1412" t="s">
        <v>124</v>
      </c>
      <c r="T97" s="1470" t="s">
        <v>123</v>
      </c>
      <c r="U97" s="1412" t="s">
        <v>124</v>
      </c>
      <c r="V97" s="1468" t="s">
        <v>123</v>
      </c>
      <c r="W97" s="1412" t="s">
        <v>124</v>
      </c>
      <c r="X97" s="1468" t="s">
        <v>123</v>
      </c>
      <c r="Y97" s="1412" t="s">
        <v>124</v>
      </c>
      <c r="Z97" s="1470" t="s">
        <v>123</v>
      </c>
      <c r="AA97" s="1412" t="s">
        <v>124</v>
      </c>
      <c r="AB97" s="1468" t="s">
        <v>123</v>
      </c>
      <c r="AC97" s="1412" t="s">
        <v>124</v>
      </c>
      <c r="AD97" s="1468" t="s">
        <v>123</v>
      </c>
      <c r="AE97" s="1418" t="s">
        <v>124</v>
      </c>
      <c r="AG97" s="1473" t="s">
        <v>123</v>
      </c>
      <c r="AH97" s="1402" t="s">
        <v>124</v>
      </c>
      <c r="AI97" s="1474" t="s">
        <v>123</v>
      </c>
      <c r="AJ97" s="1402" t="s">
        <v>124</v>
      </c>
      <c r="AK97" s="1473" t="s">
        <v>123</v>
      </c>
      <c r="AL97" s="1402" t="s">
        <v>124</v>
      </c>
      <c r="AM97" s="1474" t="s">
        <v>123</v>
      </c>
      <c r="AN97" s="1402" t="s">
        <v>124</v>
      </c>
      <c r="AO97" s="1473" t="s">
        <v>123</v>
      </c>
      <c r="AP97" s="1402" t="s">
        <v>124</v>
      </c>
      <c r="AQ97" s="1474" t="s">
        <v>123</v>
      </c>
      <c r="AR97" s="1402" t="s">
        <v>124</v>
      </c>
      <c r="AS97" s="1473" t="s">
        <v>123</v>
      </c>
      <c r="AT97" s="1402" t="s">
        <v>124</v>
      </c>
      <c r="AU97" s="1474" t="s">
        <v>123</v>
      </c>
      <c r="AV97" s="1403" t="s">
        <v>124</v>
      </c>
      <c r="AW97" s="1474" t="s">
        <v>123</v>
      </c>
      <c r="AX97" s="1402" t="s">
        <v>124</v>
      </c>
      <c r="AY97" s="1474" t="s">
        <v>123</v>
      </c>
      <c r="AZ97" s="1403" t="s">
        <v>124</v>
      </c>
      <c r="BB97" s="1473" t="s">
        <v>123</v>
      </c>
      <c r="BC97" s="1402" t="s">
        <v>124</v>
      </c>
      <c r="BD97" s="1473" t="s">
        <v>123</v>
      </c>
      <c r="BE97" s="1402" t="s">
        <v>124</v>
      </c>
      <c r="BF97" s="1473" t="s">
        <v>123</v>
      </c>
      <c r="BG97" s="1402" t="s">
        <v>124</v>
      </c>
      <c r="BH97" s="1473" t="s">
        <v>123</v>
      </c>
      <c r="BI97" s="1402" t="s">
        <v>124</v>
      </c>
      <c r="BJ97" s="1473" t="s">
        <v>123</v>
      </c>
      <c r="BK97" s="1403" t="s">
        <v>124</v>
      </c>
    </row>
    <row r="98" spans="1:63" x14ac:dyDescent="0.25">
      <c r="A98" s="1336" t="s">
        <v>35</v>
      </c>
      <c r="B98" s="1363"/>
      <c r="C98" s="1339"/>
      <c r="D98" s="1363"/>
      <c r="E98" s="1339"/>
      <c r="F98" s="1363"/>
      <c r="G98" s="1339"/>
      <c r="H98" s="1361"/>
      <c r="I98" s="1339"/>
      <c r="J98" s="1363"/>
      <c r="K98" s="1339"/>
      <c r="L98" s="1363"/>
      <c r="M98" s="1339"/>
      <c r="N98" s="1361"/>
      <c r="O98" s="1339"/>
      <c r="P98" s="1363"/>
      <c r="Q98" s="1339"/>
      <c r="R98" s="1363"/>
      <c r="S98" s="1339"/>
      <c r="T98" s="1361"/>
      <c r="U98" s="1339"/>
      <c r="V98" s="1363"/>
      <c r="W98" s="1339"/>
      <c r="X98" s="1363"/>
      <c r="Y98" s="1339"/>
      <c r="Z98" s="1361"/>
      <c r="AA98" s="1339"/>
      <c r="AB98" s="1363"/>
      <c r="AC98" s="1339"/>
      <c r="AD98" s="1363"/>
      <c r="AE98" s="1338"/>
      <c r="AG98" s="1361"/>
      <c r="AH98" s="1339"/>
      <c r="AI98" s="1363"/>
      <c r="AJ98" s="1339"/>
      <c r="AK98" s="1361"/>
      <c r="AL98" s="1339"/>
      <c r="AM98" s="1363"/>
      <c r="AN98" s="1339"/>
      <c r="AO98" s="1361"/>
      <c r="AP98" s="1339"/>
      <c r="AQ98" s="1363"/>
      <c r="AR98" s="1339"/>
      <c r="AS98" s="1361"/>
      <c r="AT98" s="1339"/>
      <c r="AU98" s="1363"/>
      <c r="AV98" s="1338"/>
      <c r="AW98" s="1363"/>
      <c r="AX98" s="1339"/>
      <c r="AY98" s="1363"/>
      <c r="AZ98" s="1338"/>
      <c r="BB98" s="1361"/>
      <c r="BC98" s="1339"/>
      <c r="BD98" s="1361"/>
      <c r="BE98" s="1339"/>
      <c r="BF98" s="1361"/>
      <c r="BG98" s="1339"/>
      <c r="BH98" s="1361"/>
      <c r="BI98" s="1339"/>
      <c r="BJ98" s="1364"/>
      <c r="BK98" s="1340"/>
    </row>
    <row r="99" spans="1:63" x14ac:dyDescent="0.25">
      <c r="A99" s="1351" t="s">
        <v>38</v>
      </c>
      <c r="B99" s="97">
        <v>42685</v>
      </c>
      <c r="C99" s="20">
        <v>1227823</v>
      </c>
      <c r="D99" s="97">
        <v>200508</v>
      </c>
      <c r="E99" s="20">
        <v>1251174</v>
      </c>
      <c r="F99" s="97">
        <v>243193</v>
      </c>
      <c r="G99" s="20">
        <v>2478997</v>
      </c>
      <c r="H99" s="781">
        <v>33180</v>
      </c>
      <c r="I99" s="20">
        <v>1020519</v>
      </c>
      <c r="J99" s="97">
        <v>163635</v>
      </c>
      <c r="K99" s="20">
        <v>1061796</v>
      </c>
      <c r="L99" s="97">
        <v>196815</v>
      </c>
      <c r="M99" s="20">
        <v>2082315</v>
      </c>
      <c r="N99" s="781">
        <v>36127</v>
      </c>
      <c r="O99" s="20">
        <v>1201884</v>
      </c>
      <c r="P99" s="97">
        <v>187847</v>
      </c>
      <c r="Q99" s="20">
        <v>1192060</v>
      </c>
      <c r="R99" s="97">
        <v>223974</v>
      </c>
      <c r="S99" s="20">
        <v>2393944</v>
      </c>
      <c r="T99" s="781">
        <v>34777</v>
      </c>
      <c r="U99" s="20">
        <v>1354382</v>
      </c>
      <c r="V99" s="97">
        <v>215450</v>
      </c>
      <c r="W99" s="20">
        <v>1367512</v>
      </c>
      <c r="X99" s="97">
        <v>250227</v>
      </c>
      <c r="Y99" s="20">
        <v>2721894</v>
      </c>
      <c r="Z99" s="781">
        <v>37168</v>
      </c>
      <c r="AA99" s="20">
        <v>1402435</v>
      </c>
      <c r="AB99" s="97">
        <v>202827</v>
      </c>
      <c r="AC99" s="20">
        <v>1426746</v>
      </c>
      <c r="AD99" s="97">
        <v>239995</v>
      </c>
      <c r="AE99" s="21">
        <v>2829181</v>
      </c>
      <c r="AG99" s="769">
        <f t="shared" ref="AG99:AH102" si="219">B99/F99*100</f>
        <v>17.55190322089863</v>
      </c>
      <c r="AH99" s="6">
        <f t="shared" si="219"/>
        <v>49.529023229959535</v>
      </c>
      <c r="AI99" s="87">
        <f t="shared" ref="AI99:AJ102" si="220">D99/F99*100</f>
        <v>82.448096779101377</v>
      </c>
      <c r="AJ99" s="6">
        <f t="shared" si="220"/>
        <v>50.470976770040465</v>
      </c>
      <c r="AK99" s="769">
        <f t="shared" ref="AK99:AL102" si="221">H99/L99*100</f>
        <v>16.858471153113332</v>
      </c>
      <c r="AL99" s="6">
        <f t="shared" si="221"/>
        <v>49.008867534450843</v>
      </c>
      <c r="AM99" s="87">
        <f t="shared" ref="AM99:AN102" si="222">J99/L99*100</f>
        <v>83.141528846886672</v>
      </c>
      <c r="AN99" s="6">
        <f t="shared" si="222"/>
        <v>50.991132465549157</v>
      </c>
      <c r="AO99" s="105">
        <f t="shared" ref="AO99:AP102" si="223">N99/R99*100</f>
        <v>16.129997231821548</v>
      </c>
      <c r="AP99" s="57">
        <f t="shared" si="223"/>
        <v>50.205184415341378</v>
      </c>
      <c r="AQ99" s="104">
        <f t="shared" ref="AQ99:AR102" si="224">P99/R99*100</f>
        <v>83.870002768178452</v>
      </c>
      <c r="AR99" s="57">
        <f t="shared" si="224"/>
        <v>49.794815584658622</v>
      </c>
      <c r="AS99" s="105">
        <f t="shared" ref="AS99:AT102" si="225">T99/X99*100</f>
        <v>13.898180452149447</v>
      </c>
      <c r="AT99" s="57">
        <f t="shared" si="225"/>
        <v>49.758807653788132</v>
      </c>
      <c r="AU99" s="104">
        <f t="shared" ref="AU99:AV102" si="226">V99/X99*100</f>
        <v>86.101819547850553</v>
      </c>
      <c r="AV99" s="60">
        <f t="shared" si="226"/>
        <v>50.241192346211861</v>
      </c>
      <c r="AW99" s="104">
        <f t="shared" ref="AW99:AX102" si="227">Z99/AD99*100</f>
        <v>15.486989312277338</v>
      </c>
      <c r="AX99" s="57">
        <f t="shared" si="227"/>
        <v>49.570352692174872</v>
      </c>
      <c r="AY99" s="104">
        <f t="shared" ref="AY99:AZ102" si="228">AB99/AD99*100</f>
        <v>84.513010687722655</v>
      </c>
      <c r="AZ99" s="60">
        <f t="shared" si="228"/>
        <v>50.429647307825135</v>
      </c>
      <c r="BB99" s="799">
        <f t="shared" ref="BB99:BC102" si="229">AI99-AG99</f>
        <v>64.896193558202754</v>
      </c>
      <c r="BC99" s="175">
        <f t="shared" si="229"/>
        <v>0.94195354008093091</v>
      </c>
      <c r="BD99" s="799">
        <f t="shared" ref="BD99:BE102" si="230">AM99-AK99</f>
        <v>66.283057693773344</v>
      </c>
      <c r="BE99" s="175">
        <f t="shared" si="230"/>
        <v>1.9822649310983138</v>
      </c>
      <c r="BF99" s="799">
        <f t="shared" ref="BF99:BG102" si="231">AQ99-AO99</f>
        <v>67.740005536356904</v>
      </c>
      <c r="BG99" s="175">
        <f t="shared" si="231"/>
        <v>-0.41036883068275642</v>
      </c>
      <c r="BH99" s="799">
        <f t="shared" ref="BH99:BI102" si="232">AU99-AS99</f>
        <v>72.203639095701106</v>
      </c>
      <c r="BI99" s="175">
        <f t="shared" si="232"/>
        <v>0.48238469242372872</v>
      </c>
      <c r="BJ99" s="799">
        <f t="shared" ref="BJ99:BK102" si="233">AY99-AW99</f>
        <v>69.02602137544531</v>
      </c>
      <c r="BK99" s="181">
        <f t="shared" si="233"/>
        <v>0.85929461565026344</v>
      </c>
    </row>
    <row r="100" spans="1:63" x14ac:dyDescent="0.25">
      <c r="A100" s="1351" t="s">
        <v>39</v>
      </c>
      <c r="B100" s="97">
        <v>144718</v>
      </c>
      <c r="C100" s="20">
        <v>3529503</v>
      </c>
      <c r="D100" s="97">
        <v>764503</v>
      </c>
      <c r="E100" s="20">
        <v>3527403</v>
      </c>
      <c r="F100" s="97">
        <v>909221</v>
      </c>
      <c r="G100" s="20">
        <v>7056906</v>
      </c>
      <c r="H100" s="781">
        <v>116959</v>
      </c>
      <c r="I100" s="20">
        <v>3208696</v>
      </c>
      <c r="J100" s="97">
        <v>673882</v>
      </c>
      <c r="K100" s="20">
        <v>3217868</v>
      </c>
      <c r="L100" s="97">
        <v>790841</v>
      </c>
      <c r="M100" s="20">
        <v>6426564</v>
      </c>
      <c r="N100" s="781">
        <v>132754</v>
      </c>
      <c r="O100" s="20">
        <v>3369926</v>
      </c>
      <c r="P100" s="97">
        <v>731319</v>
      </c>
      <c r="Q100" s="20">
        <v>3239505</v>
      </c>
      <c r="R100" s="97">
        <v>864073</v>
      </c>
      <c r="S100" s="20">
        <v>6609431</v>
      </c>
      <c r="T100" s="781">
        <v>138746</v>
      </c>
      <c r="U100" s="20">
        <v>3383494</v>
      </c>
      <c r="V100" s="97">
        <v>669649</v>
      </c>
      <c r="W100" s="20">
        <v>3256883</v>
      </c>
      <c r="X100" s="97">
        <v>808395</v>
      </c>
      <c r="Y100" s="20">
        <v>6640377</v>
      </c>
      <c r="Z100" s="781">
        <v>132063</v>
      </c>
      <c r="AA100" s="20">
        <v>3422929</v>
      </c>
      <c r="AB100" s="97">
        <v>705173</v>
      </c>
      <c r="AC100" s="20">
        <v>3264517</v>
      </c>
      <c r="AD100" s="97">
        <v>837236</v>
      </c>
      <c r="AE100" s="21">
        <v>6687446</v>
      </c>
      <c r="AG100" s="769">
        <f t="shared" si="219"/>
        <v>15.916702319898024</v>
      </c>
      <c r="AH100" s="6">
        <f t="shared" si="219"/>
        <v>50.014879041891724</v>
      </c>
      <c r="AI100" s="87">
        <f t="shared" si="220"/>
        <v>84.083297680101978</v>
      </c>
      <c r="AJ100" s="6">
        <f t="shared" si="220"/>
        <v>49.985120958108268</v>
      </c>
      <c r="AK100" s="769">
        <f t="shared" si="221"/>
        <v>14.789192770733942</v>
      </c>
      <c r="AL100" s="6">
        <f t="shared" si="221"/>
        <v>49.928639938853799</v>
      </c>
      <c r="AM100" s="87">
        <f t="shared" si="222"/>
        <v>85.210807229266067</v>
      </c>
      <c r="AN100" s="6">
        <f t="shared" si="222"/>
        <v>50.071360061146208</v>
      </c>
      <c r="AO100" s="105">
        <f t="shared" si="223"/>
        <v>15.363748201830168</v>
      </c>
      <c r="AP100" s="57">
        <f t="shared" si="223"/>
        <v>50.986628047104212</v>
      </c>
      <c r="AQ100" s="104">
        <f t="shared" si="224"/>
        <v>84.636251798169823</v>
      </c>
      <c r="AR100" s="57">
        <f t="shared" si="224"/>
        <v>49.013371952895795</v>
      </c>
      <c r="AS100" s="105">
        <f t="shared" si="225"/>
        <v>17.163144254974362</v>
      </c>
      <c r="AT100" s="57">
        <f t="shared" si="225"/>
        <v>50.953341956337717</v>
      </c>
      <c r="AU100" s="104">
        <f t="shared" si="226"/>
        <v>82.836855745025645</v>
      </c>
      <c r="AV100" s="60">
        <f t="shared" si="226"/>
        <v>49.046658043662276</v>
      </c>
      <c r="AW100" s="104">
        <f t="shared" si="227"/>
        <v>15.773688661261579</v>
      </c>
      <c r="AX100" s="57">
        <f t="shared" si="227"/>
        <v>51.184398348786665</v>
      </c>
      <c r="AY100" s="104">
        <f t="shared" si="228"/>
        <v>84.226311338738427</v>
      </c>
      <c r="AZ100" s="60">
        <f t="shared" si="228"/>
        <v>48.815601651213328</v>
      </c>
      <c r="BB100" s="769">
        <f t="shared" si="229"/>
        <v>68.166595360203956</v>
      </c>
      <c r="BC100" s="6">
        <f t="shared" si="229"/>
        <v>-2.9758083783455902E-2</v>
      </c>
      <c r="BD100" s="769">
        <f t="shared" si="230"/>
        <v>70.421614458532119</v>
      </c>
      <c r="BE100" s="6">
        <f t="shared" si="230"/>
        <v>0.14272012229240971</v>
      </c>
      <c r="BF100" s="769">
        <f t="shared" si="231"/>
        <v>69.272503596339661</v>
      </c>
      <c r="BG100" s="6">
        <f t="shared" si="231"/>
        <v>-1.9732560942084163</v>
      </c>
      <c r="BH100" s="769">
        <f t="shared" si="232"/>
        <v>65.673711490051289</v>
      </c>
      <c r="BI100" s="6">
        <f t="shared" si="232"/>
        <v>-1.9066839126754402</v>
      </c>
      <c r="BJ100" s="769">
        <f t="shared" si="233"/>
        <v>68.452622677476853</v>
      </c>
      <c r="BK100" s="82">
        <f t="shared" si="233"/>
        <v>-2.3687966975733374</v>
      </c>
    </row>
    <row r="101" spans="1:63" x14ac:dyDescent="0.25">
      <c r="A101" s="1351" t="s">
        <v>40</v>
      </c>
      <c r="B101" s="97">
        <v>114667</v>
      </c>
      <c r="C101" s="20">
        <v>3900676</v>
      </c>
      <c r="D101" s="97">
        <v>878672</v>
      </c>
      <c r="E101" s="20">
        <v>4008267</v>
      </c>
      <c r="F101" s="97">
        <v>993339</v>
      </c>
      <c r="G101" s="20">
        <v>7908943</v>
      </c>
      <c r="H101" s="781">
        <v>118057</v>
      </c>
      <c r="I101" s="20">
        <v>3872802</v>
      </c>
      <c r="J101" s="97">
        <v>864215</v>
      </c>
      <c r="K101" s="20">
        <v>4021348</v>
      </c>
      <c r="L101" s="97">
        <v>982272</v>
      </c>
      <c r="M101" s="20">
        <v>7894150</v>
      </c>
      <c r="N101" s="781">
        <v>121717</v>
      </c>
      <c r="O101" s="20">
        <v>4075445</v>
      </c>
      <c r="P101" s="97">
        <v>919652</v>
      </c>
      <c r="Q101" s="20">
        <v>4179041</v>
      </c>
      <c r="R101" s="97">
        <v>1041369</v>
      </c>
      <c r="S101" s="20">
        <v>8254486</v>
      </c>
      <c r="T101" s="781">
        <v>125523</v>
      </c>
      <c r="U101" s="20">
        <v>4312548</v>
      </c>
      <c r="V101" s="97">
        <v>950110</v>
      </c>
      <c r="W101" s="20">
        <v>4355650</v>
      </c>
      <c r="X101" s="97">
        <v>1075633</v>
      </c>
      <c r="Y101" s="20">
        <v>8668198</v>
      </c>
      <c r="Z101" s="781">
        <v>147067</v>
      </c>
      <c r="AA101" s="20">
        <v>4509344</v>
      </c>
      <c r="AB101" s="97">
        <v>1007648</v>
      </c>
      <c r="AC101" s="20">
        <v>4469746</v>
      </c>
      <c r="AD101" s="97">
        <v>1154715</v>
      </c>
      <c r="AE101" s="21">
        <v>8979090</v>
      </c>
      <c r="AG101" s="769">
        <f t="shared" si="219"/>
        <v>11.543591865415532</v>
      </c>
      <c r="AH101" s="6">
        <f t="shared" si="219"/>
        <v>49.31981429123968</v>
      </c>
      <c r="AI101" s="87">
        <f t="shared" si="220"/>
        <v>88.456408134584464</v>
      </c>
      <c r="AJ101" s="6">
        <f t="shared" si="220"/>
        <v>50.680185708760327</v>
      </c>
      <c r="AK101" s="769">
        <f t="shared" si="221"/>
        <v>12.018768732082357</v>
      </c>
      <c r="AL101" s="6">
        <f t="shared" si="221"/>
        <v>49.05913872931221</v>
      </c>
      <c r="AM101" s="87">
        <f t="shared" si="222"/>
        <v>87.98123126791765</v>
      </c>
      <c r="AN101" s="6">
        <f t="shared" si="222"/>
        <v>50.94086127068779</v>
      </c>
      <c r="AO101" s="105">
        <f t="shared" si="223"/>
        <v>11.688172012034158</v>
      </c>
      <c r="AP101" s="57">
        <f t="shared" si="223"/>
        <v>49.37248666967271</v>
      </c>
      <c r="AQ101" s="104">
        <f t="shared" si="224"/>
        <v>88.311827987965842</v>
      </c>
      <c r="AR101" s="57">
        <f t="shared" si="224"/>
        <v>50.62751333032729</v>
      </c>
      <c r="AS101" s="105">
        <f t="shared" si="225"/>
        <v>11.66968659384753</v>
      </c>
      <c r="AT101" s="57">
        <f t="shared" si="225"/>
        <v>49.751378544883259</v>
      </c>
      <c r="AU101" s="104">
        <f t="shared" si="226"/>
        <v>88.33031340615247</v>
      </c>
      <c r="AV101" s="60">
        <f t="shared" si="226"/>
        <v>50.248621455116741</v>
      </c>
      <c r="AW101" s="104">
        <f t="shared" si="227"/>
        <v>12.736216295795932</v>
      </c>
      <c r="AX101" s="57">
        <f t="shared" si="227"/>
        <v>50.220501186645862</v>
      </c>
      <c r="AY101" s="104">
        <f t="shared" si="228"/>
        <v>87.263783704204073</v>
      </c>
      <c r="AZ101" s="60">
        <f t="shared" si="228"/>
        <v>49.779498813354138</v>
      </c>
      <c r="BB101" s="769">
        <f t="shared" si="229"/>
        <v>76.912816269168928</v>
      </c>
      <c r="BC101" s="6">
        <f t="shared" si="229"/>
        <v>1.3603714175206463</v>
      </c>
      <c r="BD101" s="769">
        <f t="shared" si="230"/>
        <v>75.9624625358353</v>
      </c>
      <c r="BE101" s="6">
        <f t="shared" si="230"/>
        <v>1.8817225413755807</v>
      </c>
      <c r="BF101" s="769">
        <f t="shared" si="231"/>
        <v>76.623655975931683</v>
      </c>
      <c r="BG101" s="6">
        <f t="shared" si="231"/>
        <v>1.255026660654579</v>
      </c>
      <c r="BH101" s="769">
        <f t="shared" si="232"/>
        <v>76.66062681230494</v>
      </c>
      <c r="BI101" s="6">
        <f t="shared" si="232"/>
        <v>0.49724291023348144</v>
      </c>
      <c r="BJ101" s="769">
        <f t="shared" si="233"/>
        <v>74.527567408408146</v>
      </c>
      <c r="BK101" s="82">
        <f t="shared" si="233"/>
        <v>-0.44100237329172387</v>
      </c>
    </row>
    <row r="102" spans="1:63" x14ac:dyDescent="0.25">
      <c r="A102" s="1351" t="s">
        <v>41</v>
      </c>
      <c r="B102" s="97">
        <v>1856</v>
      </c>
      <c r="C102" s="20">
        <v>88024</v>
      </c>
      <c r="D102" s="97">
        <v>17933</v>
      </c>
      <c r="E102" s="20">
        <v>103965</v>
      </c>
      <c r="F102" s="97">
        <v>19789</v>
      </c>
      <c r="G102" s="20">
        <v>191989</v>
      </c>
      <c r="H102" s="781">
        <v>1264</v>
      </c>
      <c r="I102" s="20">
        <v>95205</v>
      </c>
      <c r="J102" s="97">
        <v>18797</v>
      </c>
      <c r="K102" s="20">
        <v>114373</v>
      </c>
      <c r="L102" s="97">
        <v>20061</v>
      </c>
      <c r="M102" s="20">
        <v>209578</v>
      </c>
      <c r="N102" s="781">
        <v>2357</v>
      </c>
      <c r="O102" s="20">
        <v>115675</v>
      </c>
      <c r="P102" s="97">
        <v>23358</v>
      </c>
      <c r="Q102" s="20">
        <v>137284</v>
      </c>
      <c r="R102" s="97">
        <v>25715</v>
      </c>
      <c r="S102" s="20">
        <v>252959</v>
      </c>
      <c r="T102" s="781">
        <v>1526</v>
      </c>
      <c r="U102" s="20">
        <v>133404</v>
      </c>
      <c r="V102" s="97">
        <v>33044</v>
      </c>
      <c r="W102" s="20">
        <v>130141</v>
      </c>
      <c r="X102" s="97">
        <v>34570</v>
      </c>
      <c r="Y102" s="20">
        <v>263545</v>
      </c>
      <c r="Z102" s="781">
        <v>4338</v>
      </c>
      <c r="AA102" s="20">
        <v>137199</v>
      </c>
      <c r="AB102" s="97">
        <v>27882</v>
      </c>
      <c r="AC102" s="20">
        <v>154356</v>
      </c>
      <c r="AD102" s="97">
        <v>32220</v>
      </c>
      <c r="AE102" s="21">
        <v>291555</v>
      </c>
      <c r="AG102" s="769">
        <f t="shared" si="219"/>
        <v>9.3789479003486793</v>
      </c>
      <c r="AH102" s="6">
        <f t="shared" si="219"/>
        <v>45.848460068024735</v>
      </c>
      <c r="AI102" s="87">
        <f t="shared" si="220"/>
        <v>90.621052099651322</v>
      </c>
      <c r="AJ102" s="6">
        <f t="shared" si="220"/>
        <v>54.151539931975265</v>
      </c>
      <c r="AK102" s="769">
        <f t="shared" si="221"/>
        <v>6.3007826130302576</v>
      </c>
      <c r="AL102" s="6">
        <f t="shared" si="221"/>
        <v>45.427000925669681</v>
      </c>
      <c r="AM102" s="87">
        <f t="shared" si="222"/>
        <v>93.69921738696975</v>
      </c>
      <c r="AN102" s="6">
        <f t="shared" si="222"/>
        <v>54.572999074330319</v>
      </c>
      <c r="AO102" s="105">
        <f t="shared" si="223"/>
        <v>9.1658565039859994</v>
      </c>
      <c r="AP102" s="57">
        <f t="shared" si="223"/>
        <v>45.72875446218557</v>
      </c>
      <c r="AQ102" s="104">
        <f t="shared" si="224"/>
        <v>90.834143496013994</v>
      </c>
      <c r="AR102" s="57">
        <f t="shared" si="224"/>
        <v>54.27124553781443</v>
      </c>
      <c r="AS102" s="105">
        <f t="shared" si="225"/>
        <v>4.4142319930575642</v>
      </c>
      <c r="AT102" s="57">
        <f t="shared" si="225"/>
        <v>50.61905936367603</v>
      </c>
      <c r="AU102" s="104">
        <f t="shared" si="226"/>
        <v>95.585768006942445</v>
      </c>
      <c r="AV102" s="60">
        <f t="shared" si="226"/>
        <v>49.38094063632397</v>
      </c>
      <c r="AW102" s="104">
        <f t="shared" si="227"/>
        <v>13.463687150837988</v>
      </c>
      <c r="AX102" s="57">
        <f t="shared" si="227"/>
        <v>47.05767350928641</v>
      </c>
      <c r="AY102" s="104">
        <f t="shared" si="228"/>
        <v>86.536312849162016</v>
      </c>
      <c r="AZ102" s="60">
        <f t="shared" si="228"/>
        <v>52.94232649071359</v>
      </c>
      <c r="BB102" s="769">
        <f t="shared" si="229"/>
        <v>81.242104199302645</v>
      </c>
      <c r="BC102" s="6">
        <f t="shared" si="229"/>
        <v>8.3030798639505292</v>
      </c>
      <c r="BD102" s="769">
        <f t="shared" si="230"/>
        <v>87.398434773939499</v>
      </c>
      <c r="BE102" s="6">
        <f t="shared" si="230"/>
        <v>9.1459981486606381</v>
      </c>
      <c r="BF102" s="769">
        <f t="shared" si="231"/>
        <v>81.668286992027987</v>
      </c>
      <c r="BG102" s="6">
        <f t="shared" si="231"/>
        <v>8.5424910756288597</v>
      </c>
      <c r="BH102" s="769">
        <f t="shared" si="232"/>
        <v>91.171536013884875</v>
      </c>
      <c r="BI102" s="6">
        <f t="shared" si="232"/>
        <v>-1.2381187273520595</v>
      </c>
      <c r="BJ102" s="769">
        <f t="shared" si="233"/>
        <v>73.072625698324032</v>
      </c>
      <c r="BK102" s="82">
        <f t="shared" si="233"/>
        <v>5.8846529814271804</v>
      </c>
    </row>
    <row r="103" spans="1:63" x14ac:dyDescent="0.25">
      <c r="A103" s="1337" t="s">
        <v>42</v>
      </c>
      <c r="B103" s="1469"/>
      <c r="C103" s="1393"/>
      <c r="D103" s="1469"/>
      <c r="E103" s="1393"/>
      <c r="F103" s="1469"/>
      <c r="G103" s="1393"/>
      <c r="H103" s="1471"/>
      <c r="I103" s="1393"/>
      <c r="J103" s="1469"/>
      <c r="K103" s="1393"/>
      <c r="L103" s="1469"/>
      <c r="M103" s="1393"/>
      <c r="N103" s="1471"/>
      <c r="O103" s="1393"/>
      <c r="P103" s="1469"/>
      <c r="Q103" s="1393"/>
      <c r="R103" s="1469"/>
      <c r="S103" s="1393"/>
      <c r="T103" s="1471"/>
      <c r="U103" s="1393"/>
      <c r="V103" s="1469"/>
      <c r="W103" s="1393"/>
      <c r="X103" s="1469"/>
      <c r="Y103" s="1393"/>
      <c r="Z103" s="1471"/>
      <c r="AA103" s="1393"/>
      <c r="AB103" s="1469"/>
      <c r="AC103" s="1393"/>
      <c r="AD103" s="1469"/>
      <c r="AE103" s="1394"/>
      <c r="AG103" s="1364"/>
      <c r="AH103" s="1341"/>
      <c r="AI103" s="1365"/>
      <c r="AJ103" s="1341"/>
      <c r="AK103" s="1364"/>
      <c r="AL103" s="1341"/>
      <c r="AM103" s="1365"/>
      <c r="AN103" s="1341"/>
      <c r="AO103" s="1475"/>
      <c r="AP103" s="1423"/>
      <c r="AQ103" s="1477"/>
      <c r="AR103" s="1423"/>
      <c r="AS103" s="1475"/>
      <c r="AT103" s="1423"/>
      <c r="AU103" s="1477"/>
      <c r="AV103" s="1424"/>
      <c r="AW103" s="1477"/>
      <c r="AX103" s="1423"/>
      <c r="AY103" s="1477"/>
      <c r="AZ103" s="1424"/>
      <c r="BB103" s="1364"/>
      <c r="BC103" s="1341"/>
      <c r="BD103" s="1364"/>
      <c r="BE103" s="1341"/>
      <c r="BF103" s="1364"/>
      <c r="BG103" s="1341"/>
      <c r="BH103" s="1364"/>
      <c r="BI103" s="1341"/>
      <c r="BJ103" s="1475"/>
      <c r="BK103" s="1424"/>
    </row>
    <row r="104" spans="1:63" x14ac:dyDescent="0.25">
      <c r="A104" s="1351" t="s">
        <v>43</v>
      </c>
      <c r="B104" s="97">
        <v>22585</v>
      </c>
      <c r="C104" s="20">
        <v>1082011</v>
      </c>
      <c r="D104" s="97">
        <v>264907</v>
      </c>
      <c r="E104" s="20">
        <v>1022898</v>
      </c>
      <c r="F104" s="97">
        <v>287492</v>
      </c>
      <c r="G104" s="20">
        <v>2104909</v>
      </c>
      <c r="H104" s="781">
        <v>19194</v>
      </c>
      <c r="I104" s="20">
        <v>979385</v>
      </c>
      <c r="J104" s="97">
        <v>203617</v>
      </c>
      <c r="K104" s="20">
        <v>984237</v>
      </c>
      <c r="L104" s="97">
        <v>222811</v>
      </c>
      <c r="M104" s="20">
        <v>1963622</v>
      </c>
      <c r="N104" s="781">
        <v>31113</v>
      </c>
      <c r="O104" s="20">
        <v>1121320</v>
      </c>
      <c r="P104" s="97">
        <v>264299</v>
      </c>
      <c r="Q104" s="20">
        <v>978662</v>
      </c>
      <c r="R104" s="97">
        <v>295412</v>
      </c>
      <c r="S104" s="20">
        <v>2099982</v>
      </c>
      <c r="T104" s="781">
        <v>28153</v>
      </c>
      <c r="U104" s="20">
        <v>1128935</v>
      </c>
      <c r="V104" s="97">
        <v>306567</v>
      </c>
      <c r="W104" s="20">
        <v>1123053</v>
      </c>
      <c r="X104" s="97">
        <v>334720</v>
      </c>
      <c r="Y104" s="20">
        <v>2251988</v>
      </c>
      <c r="Z104" s="781">
        <v>29281</v>
      </c>
      <c r="AA104" s="20">
        <v>1297971</v>
      </c>
      <c r="AB104" s="97">
        <v>329096</v>
      </c>
      <c r="AC104" s="20">
        <v>1193506</v>
      </c>
      <c r="AD104" s="97">
        <v>358377</v>
      </c>
      <c r="AE104" s="21">
        <v>2491477</v>
      </c>
      <c r="AG104" s="769">
        <f>B104/F104*100</f>
        <v>7.8558707720562655</v>
      </c>
      <c r="AH104" s="6">
        <f>C104/G104*100</f>
        <v>51.40416996649261</v>
      </c>
      <c r="AI104" s="87">
        <f>D104/F104*100</f>
        <v>92.144129227943736</v>
      </c>
      <c r="AJ104" s="6">
        <f>E104/G104*100</f>
        <v>48.59583003350739</v>
      </c>
      <c r="AK104" s="769">
        <f>H104/L104*100</f>
        <v>8.6144759459811233</v>
      </c>
      <c r="AL104" s="6">
        <f>I104/M104*100</f>
        <v>49.876452799978814</v>
      </c>
      <c r="AM104" s="87">
        <f>J104/L104*100</f>
        <v>91.385524054018873</v>
      </c>
      <c r="AN104" s="6">
        <f>K104/M104*100</f>
        <v>50.123547200021193</v>
      </c>
      <c r="AO104" s="105">
        <f>N104/R104*100</f>
        <v>10.532070464300705</v>
      </c>
      <c r="AP104" s="57">
        <f>O104/S104*100</f>
        <v>53.39664816174615</v>
      </c>
      <c r="AQ104" s="104">
        <f>P104/R104*100</f>
        <v>89.467929535699298</v>
      </c>
      <c r="AR104" s="57">
        <f>Q104/S104*100</f>
        <v>46.60335183825385</v>
      </c>
      <c r="AS104" s="105">
        <f>T104/X104*100</f>
        <v>8.4109106118546837</v>
      </c>
      <c r="AT104" s="57">
        <f>U104/Y104*100</f>
        <v>50.130595722534935</v>
      </c>
      <c r="AU104" s="104">
        <f>V104/X104*100</f>
        <v>91.589089388145311</v>
      </c>
      <c r="AV104" s="60">
        <f>W104/Y104*100</f>
        <v>49.869404277465065</v>
      </c>
      <c r="AW104" s="104">
        <f>Z104/AD104*100</f>
        <v>8.1704462060902348</v>
      </c>
      <c r="AX104" s="57">
        <f>AA104/AE104*100</f>
        <v>52.096447207820908</v>
      </c>
      <c r="AY104" s="104">
        <f>AB104/AD104*100</f>
        <v>91.829553793909767</v>
      </c>
      <c r="AZ104" s="60">
        <f>AC104/AE104*100</f>
        <v>47.903552792179099</v>
      </c>
      <c r="BB104" s="769">
        <f>AI104-AG104</f>
        <v>84.288258455887473</v>
      </c>
      <c r="BC104" s="6">
        <f>AJ104-AH104</f>
        <v>-2.8083399329852199</v>
      </c>
      <c r="BD104" s="769">
        <f>AM104-AK104</f>
        <v>82.771048108037746</v>
      </c>
      <c r="BE104" s="6">
        <f>AN104-AL104</f>
        <v>0.24709440004237848</v>
      </c>
      <c r="BF104" s="769">
        <f>AQ104-AO104</f>
        <v>78.935859071398596</v>
      </c>
      <c r="BG104" s="6">
        <f>AR104-AP104</f>
        <v>-6.7932963234922994</v>
      </c>
      <c r="BH104" s="769">
        <f>AU104-AS104</f>
        <v>83.178178776290622</v>
      </c>
      <c r="BI104" s="6">
        <f>AV104-AT104</f>
        <v>-0.26119144506986913</v>
      </c>
      <c r="BJ104" s="769">
        <f>AY104-AW104</f>
        <v>83.659107587819534</v>
      </c>
      <c r="BK104" s="82">
        <f>AZ104-AX104</f>
        <v>-4.1928944156418098</v>
      </c>
    </row>
    <row r="105" spans="1:63" x14ac:dyDescent="0.25">
      <c r="A105" s="1351" t="s">
        <v>44</v>
      </c>
      <c r="B105" s="97">
        <v>281342</v>
      </c>
      <c r="C105" s="20">
        <v>7664015</v>
      </c>
      <c r="D105" s="97">
        <v>1596710</v>
      </c>
      <c r="E105" s="20">
        <v>7867910</v>
      </c>
      <c r="F105" s="97">
        <v>1878052</v>
      </c>
      <c r="G105" s="20">
        <v>15531925</v>
      </c>
      <c r="H105" s="781">
        <v>250266</v>
      </c>
      <c r="I105" s="20">
        <v>7217837</v>
      </c>
      <c r="J105" s="97">
        <v>1516912</v>
      </c>
      <c r="K105" s="20">
        <v>7431148</v>
      </c>
      <c r="L105" s="97">
        <v>1767178</v>
      </c>
      <c r="M105" s="20">
        <v>14648985</v>
      </c>
      <c r="N105" s="781">
        <v>261841</v>
      </c>
      <c r="O105" s="20">
        <v>7641609</v>
      </c>
      <c r="P105" s="97">
        <v>1597877</v>
      </c>
      <c r="Q105" s="20">
        <v>7769228</v>
      </c>
      <c r="R105" s="97">
        <v>1859718</v>
      </c>
      <c r="S105" s="20">
        <v>15410837</v>
      </c>
      <c r="T105" s="781">
        <v>272418</v>
      </c>
      <c r="U105" s="20">
        <v>8054894</v>
      </c>
      <c r="V105" s="97">
        <v>1561686</v>
      </c>
      <c r="W105" s="20">
        <v>7987133</v>
      </c>
      <c r="X105" s="97">
        <v>1834104</v>
      </c>
      <c r="Y105" s="20">
        <v>16042027</v>
      </c>
      <c r="Z105" s="781">
        <v>291355</v>
      </c>
      <c r="AA105" s="20">
        <v>8173936</v>
      </c>
      <c r="AB105" s="97">
        <v>1614435</v>
      </c>
      <c r="AC105" s="20">
        <v>8121860</v>
      </c>
      <c r="AD105" s="97">
        <v>1905790</v>
      </c>
      <c r="AE105" s="21">
        <v>16295796</v>
      </c>
      <c r="AG105" s="769">
        <f>B105/F105*100</f>
        <v>14.98052237105256</v>
      </c>
      <c r="AH105" s="6">
        <f>C105/G105*100</f>
        <v>49.343626112024104</v>
      </c>
      <c r="AI105" s="87">
        <f>D105/F105*100</f>
        <v>85.019477628947442</v>
      </c>
      <c r="AJ105" s="6">
        <f>E105/G105*100</f>
        <v>50.656373887975889</v>
      </c>
      <c r="AK105" s="769">
        <f>H105/L105*100</f>
        <v>14.161901064861604</v>
      </c>
      <c r="AL105" s="6">
        <f>I105/M105*100</f>
        <v>49.271925665839646</v>
      </c>
      <c r="AM105" s="87">
        <f>J105/L105*100</f>
        <v>85.83809893513839</v>
      </c>
      <c r="AN105" s="6">
        <f>K105/M105*100</f>
        <v>50.728074334160354</v>
      </c>
      <c r="AO105" s="105">
        <f>N105/R105*100</f>
        <v>14.079607768489632</v>
      </c>
      <c r="AP105" s="57">
        <f>O105/S105*100</f>
        <v>49.585943969169229</v>
      </c>
      <c r="AQ105" s="104">
        <f>P105/R105*100</f>
        <v>85.920392231510363</v>
      </c>
      <c r="AR105" s="57">
        <f>Q105/S105*100</f>
        <v>50.414056030830764</v>
      </c>
      <c r="AS105" s="105">
        <f>T105/X105*100</f>
        <v>14.852920008898076</v>
      </c>
      <c r="AT105" s="57">
        <f>U105/Y105*100</f>
        <v>50.211198372873952</v>
      </c>
      <c r="AU105" s="104">
        <f>V105/X105*100</f>
        <v>85.147079991101933</v>
      </c>
      <c r="AV105" s="60">
        <f>W105/Y105*100</f>
        <v>49.788801627126048</v>
      </c>
      <c r="AW105" s="104">
        <f>Z105/AD105*100</f>
        <v>15.287885863605119</v>
      </c>
      <c r="AX105" s="57">
        <f>AA105/AE105*100</f>
        <v>50.159783541718369</v>
      </c>
      <c r="AY105" s="104">
        <f>AB105/AD105*100</f>
        <v>84.712114136394874</v>
      </c>
      <c r="AZ105" s="60">
        <f>AC105/AE105*100</f>
        <v>49.840216458281631</v>
      </c>
      <c r="BB105" s="769">
        <f>AI105-AG105</f>
        <v>70.038955257894884</v>
      </c>
      <c r="BC105" s="6">
        <f>AJ105-AH105</f>
        <v>1.3127477759517845</v>
      </c>
      <c r="BD105" s="769">
        <f>AM105-AK105</f>
        <v>71.676197870276781</v>
      </c>
      <c r="BE105" s="6">
        <f>AN105-AL105</f>
        <v>1.4561486683207079</v>
      </c>
      <c r="BF105" s="769">
        <f>AQ105-AO105</f>
        <v>71.840784463020725</v>
      </c>
      <c r="BG105" s="6">
        <f>AR105-AP105</f>
        <v>0.82811206166153539</v>
      </c>
      <c r="BH105" s="769">
        <f>AU105-AS105</f>
        <v>70.294159982203851</v>
      </c>
      <c r="BI105" s="6">
        <f>AV105-AT105</f>
        <v>-0.42239674574790342</v>
      </c>
      <c r="BJ105" s="769">
        <f>AY105-AW105</f>
        <v>69.424228272789748</v>
      </c>
      <c r="BK105" s="82">
        <f>AZ105-AX105</f>
        <v>-0.31956708343673768</v>
      </c>
    </row>
    <row r="106" spans="1:63" x14ac:dyDescent="0.25">
      <c r="A106" s="1337" t="s">
        <v>45</v>
      </c>
      <c r="B106" s="1469"/>
      <c r="C106" s="1393"/>
      <c r="D106" s="1469"/>
      <c r="E106" s="1393"/>
      <c r="F106" s="1469"/>
      <c r="G106" s="1393"/>
      <c r="H106" s="1471"/>
      <c r="I106" s="1393"/>
      <c r="J106" s="1469"/>
      <c r="K106" s="1393"/>
      <c r="L106" s="1469"/>
      <c r="M106" s="1393"/>
      <c r="N106" s="1471"/>
      <c r="O106" s="1393"/>
      <c r="P106" s="1469"/>
      <c r="Q106" s="1393"/>
      <c r="R106" s="1469"/>
      <c r="S106" s="1393"/>
      <c r="T106" s="1471"/>
      <c r="U106" s="1393"/>
      <c r="V106" s="1469"/>
      <c r="W106" s="1393"/>
      <c r="X106" s="1469"/>
      <c r="Y106" s="1393"/>
      <c r="Z106" s="1471"/>
      <c r="AA106" s="1393"/>
      <c r="AB106" s="1469"/>
      <c r="AC106" s="1393"/>
      <c r="AD106" s="1469"/>
      <c r="AE106" s="1394"/>
      <c r="AG106" s="1364"/>
      <c r="AH106" s="1341"/>
      <c r="AI106" s="1365"/>
      <c r="AJ106" s="1341"/>
      <c r="AK106" s="1364"/>
      <c r="AL106" s="1341"/>
      <c r="AM106" s="1365"/>
      <c r="AN106" s="1341"/>
      <c r="AO106" s="1475"/>
      <c r="AP106" s="1423"/>
      <c r="AQ106" s="1477"/>
      <c r="AR106" s="1423"/>
      <c r="AS106" s="1475"/>
      <c r="AT106" s="1423"/>
      <c r="AU106" s="1477"/>
      <c r="AV106" s="1424"/>
      <c r="AW106" s="1477"/>
      <c r="AX106" s="1423"/>
      <c r="AY106" s="1477"/>
      <c r="AZ106" s="1424"/>
      <c r="BB106" s="1364"/>
      <c r="BC106" s="1341"/>
      <c r="BD106" s="1364"/>
      <c r="BE106" s="1341"/>
      <c r="BF106" s="1364"/>
      <c r="BG106" s="1341"/>
      <c r="BH106" s="1364"/>
      <c r="BI106" s="1341"/>
      <c r="BJ106" s="1475"/>
      <c r="BK106" s="1424"/>
    </row>
    <row r="107" spans="1:63" x14ac:dyDescent="0.25">
      <c r="A107" s="1351" t="s">
        <v>46</v>
      </c>
      <c r="B107" s="97">
        <v>59298</v>
      </c>
      <c r="C107" s="20">
        <v>2356596</v>
      </c>
      <c r="D107" s="97">
        <v>868883</v>
      </c>
      <c r="E107" s="20">
        <v>3149928</v>
      </c>
      <c r="F107" s="97">
        <v>928181</v>
      </c>
      <c r="G107" s="20">
        <v>5506524</v>
      </c>
      <c r="H107" s="781">
        <v>46552</v>
      </c>
      <c r="I107" s="20">
        <v>2030778</v>
      </c>
      <c r="J107" s="97">
        <v>784122</v>
      </c>
      <c r="K107" s="20">
        <v>2834410</v>
      </c>
      <c r="L107" s="97">
        <v>830674</v>
      </c>
      <c r="M107" s="20">
        <v>4865188</v>
      </c>
      <c r="N107" s="781">
        <v>42324</v>
      </c>
      <c r="O107" s="20">
        <v>2106787</v>
      </c>
      <c r="P107" s="97">
        <v>860409</v>
      </c>
      <c r="Q107" s="20">
        <v>2877043</v>
      </c>
      <c r="R107" s="97">
        <v>902733</v>
      </c>
      <c r="S107" s="20">
        <v>4983830</v>
      </c>
      <c r="T107" s="781">
        <v>50750</v>
      </c>
      <c r="U107" s="20">
        <v>2231470</v>
      </c>
      <c r="V107" s="97">
        <v>854524</v>
      </c>
      <c r="W107" s="20">
        <v>2995537</v>
      </c>
      <c r="X107" s="97">
        <v>905274</v>
      </c>
      <c r="Y107" s="20">
        <v>5227007</v>
      </c>
      <c r="Z107" s="781">
        <v>44791</v>
      </c>
      <c r="AA107" s="20">
        <v>2327348</v>
      </c>
      <c r="AB107" s="97">
        <v>884260</v>
      </c>
      <c r="AC107" s="20">
        <v>3014917</v>
      </c>
      <c r="AD107" s="97">
        <v>929051</v>
      </c>
      <c r="AE107" s="21">
        <v>5342265</v>
      </c>
      <c r="AG107" s="769">
        <f t="shared" ref="AG107:AH109" si="234">B107/F107*100</f>
        <v>6.3886246324800871</v>
      </c>
      <c r="AH107" s="6">
        <f t="shared" si="234"/>
        <v>42.796435646153547</v>
      </c>
      <c r="AI107" s="87">
        <f t="shared" ref="AI107:AJ109" si="235">D107/F107*100</f>
        <v>93.611375367519912</v>
      </c>
      <c r="AJ107" s="6">
        <f t="shared" si="235"/>
        <v>57.20356435384646</v>
      </c>
      <c r="AK107" s="769">
        <f t="shared" ref="AK107:AL109" si="236">H107/L107*100</f>
        <v>5.6041238801262594</v>
      </c>
      <c r="AL107" s="6">
        <f t="shared" si="236"/>
        <v>41.740997470190258</v>
      </c>
      <c r="AM107" s="87">
        <f t="shared" ref="AM107:AN109" si="237">J107/L107*100</f>
        <v>94.395876119873748</v>
      </c>
      <c r="AN107" s="6">
        <f t="shared" si="237"/>
        <v>58.259002529809742</v>
      </c>
      <c r="AO107" s="105">
        <f t="shared" ref="AO107:AP109" si="238">N107/R107*100</f>
        <v>4.6884294691785939</v>
      </c>
      <c r="AP107" s="57">
        <f t="shared" si="238"/>
        <v>42.272449100390666</v>
      </c>
      <c r="AQ107" s="104">
        <f t="shared" ref="AQ107:AR109" si="239">P107/R107*100</f>
        <v>95.311570530821413</v>
      </c>
      <c r="AR107" s="57">
        <f t="shared" si="239"/>
        <v>57.727550899609334</v>
      </c>
      <c r="AS107" s="105">
        <f t="shared" ref="AS107:AT109" si="240">T107/X107*100</f>
        <v>5.6060375090856471</v>
      </c>
      <c r="AT107" s="57">
        <f t="shared" si="240"/>
        <v>42.691161500262005</v>
      </c>
      <c r="AU107" s="104">
        <f t="shared" ref="AU107:AV109" si="241">V107/X107*100</f>
        <v>94.393962490914348</v>
      </c>
      <c r="AV107" s="60">
        <f t="shared" si="241"/>
        <v>57.308838499737988</v>
      </c>
      <c r="AW107" s="104">
        <f t="shared" ref="AW107:AX109" si="242">Z107/AD107*100</f>
        <v>4.8211562120916938</v>
      </c>
      <c r="AX107" s="57">
        <f t="shared" si="242"/>
        <v>43.564817544618244</v>
      </c>
      <c r="AY107" s="104">
        <f t="shared" ref="AY107:AZ109" si="243">AB107/AD107*100</f>
        <v>95.178843787908306</v>
      </c>
      <c r="AZ107" s="60">
        <f t="shared" si="243"/>
        <v>56.435182455381749</v>
      </c>
      <c r="BB107" s="769">
        <f t="shared" ref="BB107:BC109" si="244">AI107-AG107</f>
        <v>87.222750735039824</v>
      </c>
      <c r="BC107" s="6">
        <f t="shared" si="244"/>
        <v>14.407128707692912</v>
      </c>
      <c r="BD107" s="769">
        <f t="shared" ref="BD107:BE109" si="245">AM107-AK107</f>
        <v>88.791752239747495</v>
      </c>
      <c r="BE107" s="6">
        <f t="shared" si="245"/>
        <v>16.518005059619483</v>
      </c>
      <c r="BF107" s="769">
        <f t="shared" ref="BF107:BG109" si="246">AQ107-AO107</f>
        <v>90.623141061642826</v>
      </c>
      <c r="BG107" s="6">
        <f t="shared" si="246"/>
        <v>15.455101799218667</v>
      </c>
      <c r="BH107" s="769">
        <f t="shared" ref="BH107:BI109" si="247">AU107-AS107</f>
        <v>88.787924981828695</v>
      </c>
      <c r="BI107" s="6">
        <f t="shared" si="247"/>
        <v>14.617676999475982</v>
      </c>
      <c r="BJ107" s="769">
        <f t="shared" ref="BJ107:BK109" si="248">AY107-AW107</f>
        <v>90.357687575816612</v>
      </c>
      <c r="BK107" s="82">
        <f t="shared" si="248"/>
        <v>12.870364910763506</v>
      </c>
    </row>
    <row r="108" spans="1:63" x14ac:dyDescent="0.25">
      <c r="A108" s="1351" t="s">
        <v>47</v>
      </c>
      <c r="B108" s="97">
        <v>64059</v>
      </c>
      <c r="C108" s="20">
        <v>2103268</v>
      </c>
      <c r="D108" s="97">
        <v>467928</v>
      </c>
      <c r="E108" s="20">
        <v>2093920</v>
      </c>
      <c r="F108" s="97">
        <v>531987</v>
      </c>
      <c r="G108" s="20">
        <v>4197188</v>
      </c>
      <c r="H108" s="781">
        <v>55350</v>
      </c>
      <c r="I108" s="20">
        <v>1924308</v>
      </c>
      <c r="J108" s="97">
        <v>414425</v>
      </c>
      <c r="K108" s="20">
        <v>1953903</v>
      </c>
      <c r="L108" s="97">
        <v>469775</v>
      </c>
      <c r="M108" s="20">
        <v>3878211</v>
      </c>
      <c r="N108" s="781">
        <v>70748</v>
      </c>
      <c r="O108" s="20">
        <v>2087971</v>
      </c>
      <c r="P108" s="97">
        <v>461513</v>
      </c>
      <c r="Q108" s="20">
        <v>2074055</v>
      </c>
      <c r="R108" s="97">
        <v>532261</v>
      </c>
      <c r="S108" s="20">
        <v>4162026</v>
      </c>
      <c r="T108" s="781">
        <v>74329</v>
      </c>
      <c r="U108" s="20">
        <v>2112695</v>
      </c>
      <c r="V108" s="97">
        <v>465241</v>
      </c>
      <c r="W108" s="20">
        <v>2253030</v>
      </c>
      <c r="X108" s="97">
        <v>539570</v>
      </c>
      <c r="Y108" s="20">
        <v>4365725</v>
      </c>
      <c r="Z108" s="781">
        <v>76364</v>
      </c>
      <c r="AA108" s="20">
        <v>2207206</v>
      </c>
      <c r="AB108" s="97">
        <v>484998</v>
      </c>
      <c r="AC108" s="20">
        <v>2246937</v>
      </c>
      <c r="AD108" s="97">
        <v>561362</v>
      </c>
      <c r="AE108" s="21">
        <v>4454143</v>
      </c>
      <c r="AG108" s="769">
        <f t="shared" si="234"/>
        <v>12.041459659728527</v>
      </c>
      <c r="AH108" s="6">
        <f t="shared" si="234"/>
        <v>50.111360272639679</v>
      </c>
      <c r="AI108" s="87">
        <f t="shared" si="235"/>
        <v>87.958540340271469</v>
      </c>
      <c r="AJ108" s="6">
        <f t="shared" si="235"/>
        <v>49.888639727360321</v>
      </c>
      <c r="AK108" s="769">
        <f t="shared" si="236"/>
        <v>11.782236176893193</v>
      </c>
      <c r="AL108" s="6">
        <f t="shared" si="236"/>
        <v>49.61844520579205</v>
      </c>
      <c r="AM108" s="87">
        <f t="shared" si="237"/>
        <v>88.217763823106807</v>
      </c>
      <c r="AN108" s="6">
        <f t="shared" si="237"/>
        <v>50.38155479420795</v>
      </c>
      <c r="AO108" s="105">
        <f t="shared" si="238"/>
        <v>13.291975177591445</v>
      </c>
      <c r="AP108" s="57">
        <f t="shared" si="238"/>
        <v>50.167178196388008</v>
      </c>
      <c r="AQ108" s="104">
        <f t="shared" si="239"/>
        <v>86.708024822408561</v>
      </c>
      <c r="AR108" s="57">
        <f t="shared" si="239"/>
        <v>49.832821803611992</v>
      </c>
      <c r="AS108" s="105">
        <f t="shared" si="240"/>
        <v>13.775599088162796</v>
      </c>
      <c r="AT108" s="57">
        <f t="shared" si="240"/>
        <v>48.392764088438916</v>
      </c>
      <c r="AU108" s="104">
        <f t="shared" si="241"/>
        <v>86.224400911837208</v>
      </c>
      <c r="AV108" s="60">
        <f t="shared" si="241"/>
        <v>51.607235911561077</v>
      </c>
      <c r="AW108" s="104">
        <f t="shared" si="242"/>
        <v>13.603343297195035</v>
      </c>
      <c r="AX108" s="57">
        <f t="shared" si="242"/>
        <v>49.553999501138598</v>
      </c>
      <c r="AY108" s="104">
        <f t="shared" si="243"/>
        <v>86.396656702804961</v>
      </c>
      <c r="AZ108" s="60">
        <f t="shared" si="243"/>
        <v>50.446000498861402</v>
      </c>
      <c r="BB108" s="769">
        <f t="shared" si="244"/>
        <v>75.917080680542938</v>
      </c>
      <c r="BC108" s="6">
        <f t="shared" si="244"/>
        <v>-0.22272054527935836</v>
      </c>
      <c r="BD108" s="769">
        <f t="shared" si="245"/>
        <v>76.435527646213615</v>
      </c>
      <c r="BE108" s="6">
        <f t="shared" si="245"/>
        <v>0.76310958841590093</v>
      </c>
      <c r="BF108" s="769">
        <f t="shared" si="246"/>
        <v>73.416049644817122</v>
      </c>
      <c r="BG108" s="6">
        <f t="shared" si="246"/>
        <v>-0.33435639277601581</v>
      </c>
      <c r="BH108" s="769">
        <f t="shared" si="247"/>
        <v>72.448801823674415</v>
      </c>
      <c r="BI108" s="6">
        <f t="shared" si="247"/>
        <v>3.2144718231221603</v>
      </c>
      <c r="BJ108" s="769">
        <f t="shared" si="248"/>
        <v>72.793313405609922</v>
      </c>
      <c r="BK108" s="82">
        <f t="shared" si="248"/>
        <v>0.89200099772280339</v>
      </c>
    </row>
    <row r="109" spans="1:63" x14ac:dyDescent="0.25">
      <c r="A109" s="1351" t="s">
        <v>48</v>
      </c>
      <c r="B109" s="97">
        <v>180569</v>
      </c>
      <c r="C109" s="20">
        <v>4286162</v>
      </c>
      <c r="D109" s="97">
        <v>524805</v>
      </c>
      <c r="E109" s="20">
        <v>3646960</v>
      </c>
      <c r="F109" s="97">
        <v>705374</v>
      </c>
      <c r="G109" s="20">
        <v>7933122</v>
      </c>
      <c r="H109" s="781">
        <v>167557</v>
      </c>
      <c r="I109" s="20">
        <v>4242136</v>
      </c>
      <c r="J109" s="97">
        <v>521983</v>
      </c>
      <c r="K109" s="20">
        <v>3627072</v>
      </c>
      <c r="L109" s="97">
        <v>689540</v>
      </c>
      <c r="M109" s="20">
        <v>7869208</v>
      </c>
      <c r="N109" s="781">
        <v>179883</v>
      </c>
      <c r="O109" s="20">
        <v>4568172</v>
      </c>
      <c r="P109" s="97">
        <v>540253</v>
      </c>
      <c r="Q109" s="20">
        <v>3796793</v>
      </c>
      <c r="R109" s="97">
        <v>720136</v>
      </c>
      <c r="S109" s="20">
        <v>8364965</v>
      </c>
      <c r="T109" s="781">
        <v>175492</v>
      </c>
      <c r="U109" s="20">
        <v>4839663</v>
      </c>
      <c r="V109" s="97">
        <v>548489</v>
      </c>
      <c r="W109" s="20">
        <v>3861619</v>
      </c>
      <c r="X109" s="97">
        <v>723981</v>
      </c>
      <c r="Y109" s="20">
        <v>8701282</v>
      </c>
      <c r="Z109" s="781">
        <v>199481</v>
      </c>
      <c r="AA109" s="20">
        <v>4937353</v>
      </c>
      <c r="AB109" s="97">
        <v>574273</v>
      </c>
      <c r="AC109" s="20">
        <v>4053511</v>
      </c>
      <c r="AD109" s="97">
        <v>773754</v>
      </c>
      <c r="AE109" s="21">
        <v>8990864</v>
      </c>
      <c r="AG109" s="769">
        <f t="shared" si="234"/>
        <v>25.599043911456903</v>
      </c>
      <c r="AH109" s="6">
        <f t="shared" si="234"/>
        <v>54.028691352534352</v>
      </c>
      <c r="AI109" s="87">
        <f t="shared" si="235"/>
        <v>74.400956088543097</v>
      </c>
      <c r="AJ109" s="6">
        <f t="shared" si="235"/>
        <v>45.971308647465655</v>
      </c>
      <c r="AK109" s="769">
        <f t="shared" si="236"/>
        <v>24.299823070452767</v>
      </c>
      <c r="AL109" s="6">
        <f t="shared" si="236"/>
        <v>53.90804258827572</v>
      </c>
      <c r="AM109" s="87">
        <f t="shared" si="237"/>
        <v>75.70017692954724</v>
      </c>
      <c r="AN109" s="6">
        <f t="shared" si="237"/>
        <v>46.09195741172428</v>
      </c>
      <c r="AO109" s="105">
        <f t="shared" si="238"/>
        <v>24.979031738449404</v>
      </c>
      <c r="AP109" s="57">
        <f t="shared" si="238"/>
        <v>54.610772430010165</v>
      </c>
      <c r="AQ109" s="104">
        <f t="shared" si="239"/>
        <v>75.020968261550593</v>
      </c>
      <c r="AR109" s="57">
        <f t="shared" si="239"/>
        <v>45.389227569989835</v>
      </c>
      <c r="AS109" s="105">
        <f t="shared" si="240"/>
        <v>24.239862648329169</v>
      </c>
      <c r="AT109" s="57">
        <f t="shared" si="240"/>
        <v>55.620114369353843</v>
      </c>
      <c r="AU109" s="104">
        <f t="shared" si="241"/>
        <v>75.760137351670835</v>
      </c>
      <c r="AV109" s="60">
        <f t="shared" si="241"/>
        <v>44.37988563064615</v>
      </c>
      <c r="AW109" s="104">
        <f t="shared" si="242"/>
        <v>25.780932958020248</v>
      </c>
      <c r="AX109" s="57">
        <f t="shared" si="242"/>
        <v>54.915222830642307</v>
      </c>
      <c r="AY109" s="104">
        <f t="shared" si="243"/>
        <v>74.219067041979741</v>
      </c>
      <c r="AZ109" s="60">
        <f t="shared" si="243"/>
        <v>45.084777169357693</v>
      </c>
      <c r="BB109" s="769">
        <f t="shared" si="244"/>
        <v>48.801912177086194</v>
      </c>
      <c r="BC109" s="6">
        <f t="shared" si="244"/>
        <v>-8.0573827050686972</v>
      </c>
      <c r="BD109" s="769">
        <f t="shared" si="245"/>
        <v>51.400353859094473</v>
      </c>
      <c r="BE109" s="6">
        <f t="shared" si="245"/>
        <v>-7.8160851765514394</v>
      </c>
      <c r="BF109" s="769">
        <f t="shared" si="246"/>
        <v>50.041936523101185</v>
      </c>
      <c r="BG109" s="6">
        <f t="shared" si="246"/>
        <v>-9.2215448600203302</v>
      </c>
      <c r="BH109" s="769">
        <f t="shared" si="247"/>
        <v>51.52027470334167</v>
      </c>
      <c r="BI109" s="6">
        <f t="shared" si="247"/>
        <v>-11.240228738707692</v>
      </c>
      <c r="BJ109" s="769">
        <f t="shared" si="248"/>
        <v>48.438134083959497</v>
      </c>
      <c r="BK109" s="82">
        <f t="shared" si="248"/>
        <v>-9.8304456612846138</v>
      </c>
    </row>
    <row r="110" spans="1:63" x14ac:dyDescent="0.25">
      <c r="A110" s="1337" t="s">
        <v>563</v>
      </c>
      <c r="B110" s="1469"/>
      <c r="C110" s="1393"/>
      <c r="D110" s="1469"/>
      <c r="E110" s="1393"/>
      <c r="F110" s="1469"/>
      <c r="G110" s="1393"/>
      <c r="H110" s="1471"/>
      <c r="I110" s="1393"/>
      <c r="J110" s="1469"/>
      <c r="K110" s="1393"/>
      <c r="L110" s="1469"/>
      <c r="M110" s="1393"/>
      <c r="N110" s="1471"/>
      <c r="O110" s="1393"/>
      <c r="P110" s="1469"/>
      <c r="Q110" s="1393"/>
      <c r="R110" s="1469"/>
      <c r="S110" s="1393"/>
      <c r="T110" s="1471"/>
      <c r="U110" s="1393"/>
      <c r="V110" s="1469"/>
      <c r="W110" s="1393"/>
      <c r="X110" s="1469"/>
      <c r="Y110" s="1393"/>
      <c r="Z110" s="1471"/>
      <c r="AA110" s="1393"/>
      <c r="AB110" s="1469"/>
      <c r="AC110" s="1393"/>
      <c r="AD110" s="1469"/>
      <c r="AE110" s="1394"/>
      <c r="AG110" s="1364"/>
      <c r="AH110" s="1341"/>
      <c r="AI110" s="1365"/>
      <c r="AJ110" s="1341"/>
      <c r="AK110" s="1364"/>
      <c r="AL110" s="1341"/>
      <c r="AM110" s="1365"/>
      <c r="AN110" s="1341"/>
      <c r="AO110" s="1475"/>
      <c r="AP110" s="1423"/>
      <c r="AQ110" s="1477"/>
      <c r="AR110" s="1423"/>
      <c r="AS110" s="1475"/>
      <c r="AT110" s="1423"/>
      <c r="AU110" s="1477"/>
      <c r="AV110" s="1424"/>
      <c r="AW110" s="1477"/>
      <c r="AX110" s="1423"/>
      <c r="AY110" s="1477"/>
      <c r="AZ110" s="1424"/>
      <c r="BB110" s="1364"/>
      <c r="BC110" s="1341"/>
      <c r="BD110" s="1364"/>
      <c r="BE110" s="1341"/>
      <c r="BF110" s="1364"/>
      <c r="BG110" s="1341"/>
      <c r="BH110" s="1364"/>
      <c r="BI110" s="1341"/>
      <c r="BJ110" s="1475"/>
      <c r="BK110" s="1424"/>
    </row>
    <row r="111" spans="1:63" x14ac:dyDescent="0.25">
      <c r="A111" s="1351" t="s">
        <v>497</v>
      </c>
      <c r="B111" s="97">
        <v>174108</v>
      </c>
      <c r="C111" s="20">
        <v>4926721</v>
      </c>
      <c r="D111" s="97">
        <v>929989</v>
      </c>
      <c r="E111" s="20">
        <v>4725878</v>
      </c>
      <c r="F111" s="97">
        <v>1104097</v>
      </c>
      <c r="G111" s="20">
        <v>9652599</v>
      </c>
      <c r="H111" s="781">
        <v>151281</v>
      </c>
      <c r="I111" s="20">
        <v>4604146</v>
      </c>
      <c r="J111" s="97">
        <v>836174</v>
      </c>
      <c r="K111" s="20">
        <v>4483577</v>
      </c>
      <c r="L111" s="97">
        <v>987455</v>
      </c>
      <c r="M111" s="20">
        <v>9087723</v>
      </c>
      <c r="N111" s="781">
        <v>166225</v>
      </c>
      <c r="O111" s="20">
        <v>4959673</v>
      </c>
      <c r="P111" s="97">
        <v>924588</v>
      </c>
      <c r="Q111" s="20">
        <v>4646087</v>
      </c>
      <c r="R111" s="97">
        <v>1090813</v>
      </c>
      <c r="S111" s="20">
        <v>9605760</v>
      </c>
      <c r="T111" s="781">
        <v>165222</v>
      </c>
      <c r="U111" s="20">
        <v>5060141</v>
      </c>
      <c r="V111" s="97">
        <v>946181</v>
      </c>
      <c r="W111" s="20">
        <v>4748096</v>
      </c>
      <c r="X111" s="97">
        <v>1111403</v>
      </c>
      <c r="Y111" s="20">
        <v>9808237</v>
      </c>
      <c r="Z111" s="781">
        <v>183746</v>
      </c>
      <c r="AA111" s="20">
        <v>5319207</v>
      </c>
      <c r="AB111" s="97">
        <v>980797</v>
      </c>
      <c r="AC111" s="20">
        <v>4950770</v>
      </c>
      <c r="AD111" s="97">
        <v>1164543</v>
      </c>
      <c r="AE111" s="21">
        <v>10269977</v>
      </c>
      <c r="AG111" s="769">
        <f t="shared" ref="AG111:AH113" si="249">B111/F111*100</f>
        <v>15.769266649578794</v>
      </c>
      <c r="AH111" s="6">
        <f t="shared" si="249"/>
        <v>51.04035711003845</v>
      </c>
      <c r="AI111" s="87">
        <f t="shared" ref="AI111:AJ113" si="250">D111/F111*100</f>
        <v>84.230733350421204</v>
      </c>
      <c r="AJ111" s="6">
        <f t="shared" si="250"/>
        <v>48.95964288996155</v>
      </c>
      <c r="AK111" s="769">
        <f t="shared" ref="AK111:AL113" si="251">H111/L111*100</f>
        <v>15.320293076646529</v>
      </c>
      <c r="AL111" s="6">
        <f t="shared" si="251"/>
        <v>50.663361988476098</v>
      </c>
      <c r="AM111" s="87">
        <f t="shared" ref="AM111:AN113" si="252">J111/L111*100</f>
        <v>84.679706923353464</v>
      </c>
      <c r="AN111" s="6">
        <f t="shared" si="252"/>
        <v>49.336638011523895</v>
      </c>
      <c r="AO111" s="105">
        <f t="shared" ref="AO111:AP113" si="253">N111/R111*100</f>
        <v>15.238633936339227</v>
      </c>
      <c r="AP111" s="57">
        <f t="shared" si="253"/>
        <v>51.632281048037839</v>
      </c>
      <c r="AQ111" s="104">
        <f t="shared" ref="AQ111:AR113" si="254">P111/R111*100</f>
        <v>84.761366063660773</v>
      </c>
      <c r="AR111" s="57">
        <f t="shared" si="254"/>
        <v>48.367718951962161</v>
      </c>
      <c r="AS111" s="105">
        <f t="shared" ref="AS111:AT113" si="255">T111/X111*100</f>
        <v>14.86607468218099</v>
      </c>
      <c r="AT111" s="57">
        <f t="shared" si="255"/>
        <v>51.590729302320085</v>
      </c>
      <c r="AU111" s="104">
        <f t="shared" ref="AU111:AV113" si="256">V111/X111*100</f>
        <v>85.133925317819006</v>
      </c>
      <c r="AV111" s="60">
        <f t="shared" si="256"/>
        <v>48.409270697679915</v>
      </c>
      <c r="AW111" s="104">
        <f t="shared" ref="AW111:AX113" si="257">Z111/AD111*100</f>
        <v>15.778378299470264</v>
      </c>
      <c r="AX111" s="57">
        <f t="shared" si="257"/>
        <v>51.793757668590686</v>
      </c>
      <c r="AY111" s="104">
        <f t="shared" ref="AY111:AZ113" si="258">AB111/AD111*100</f>
        <v>84.221621700529738</v>
      </c>
      <c r="AZ111" s="60">
        <f t="shared" si="258"/>
        <v>48.206242331409314</v>
      </c>
      <c r="BB111" s="769">
        <f t="shared" ref="BB111:BC113" si="259">AI111-AG111</f>
        <v>68.461466700842408</v>
      </c>
      <c r="BC111" s="6">
        <f t="shared" si="259"/>
        <v>-2.0807142200768993</v>
      </c>
      <c r="BD111" s="769">
        <f t="shared" ref="BD111:BE113" si="260">AM111-AK111</f>
        <v>69.359413846706929</v>
      </c>
      <c r="BE111" s="6">
        <f t="shared" si="260"/>
        <v>-1.3267239769522021</v>
      </c>
      <c r="BF111" s="769">
        <f t="shared" ref="BF111:BG113" si="261">AQ111-AO111</f>
        <v>69.522732127321547</v>
      </c>
      <c r="BG111" s="6">
        <f t="shared" si="261"/>
        <v>-3.2645620960756787</v>
      </c>
      <c r="BH111" s="769">
        <f t="shared" ref="BH111:BI113" si="262">AU111-AS111</f>
        <v>70.267850635638013</v>
      </c>
      <c r="BI111" s="6">
        <f t="shared" si="262"/>
        <v>-3.1814586046401701</v>
      </c>
      <c r="BJ111" s="769">
        <f t="shared" ref="BJ111:BK113" si="263">AY111-AW111</f>
        <v>68.443243401059476</v>
      </c>
      <c r="BK111" s="82">
        <f t="shared" si="263"/>
        <v>-3.5875153371813724</v>
      </c>
    </row>
    <row r="112" spans="1:63" x14ac:dyDescent="0.25">
      <c r="A112" s="1351" t="s">
        <v>498</v>
      </c>
      <c r="B112" s="97">
        <v>95379</v>
      </c>
      <c r="C112" s="20">
        <v>2850427</v>
      </c>
      <c r="D112" s="97">
        <v>669344</v>
      </c>
      <c r="E112" s="20">
        <v>3036184</v>
      </c>
      <c r="F112" s="97">
        <v>764723</v>
      </c>
      <c r="G112" s="20">
        <v>5886611</v>
      </c>
      <c r="H112" s="781">
        <v>88429</v>
      </c>
      <c r="I112" s="20">
        <v>2649728</v>
      </c>
      <c r="J112" s="97">
        <v>624326</v>
      </c>
      <c r="K112" s="20">
        <v>2858596</v>
      </c>
      <c r="L112" s="97">
        <v>712755</v>
      </c>
      <c r="M112" s="20">
        <v>5508324</v>
      </c>
      <c r="N112" s="781">
        <v>94955</v>
      </c>
      <c r="O112" s="20">
        <v>2778739</v>
      </c>
      <c r="P112" s="97">
        <v>684483</v>
      </c>
      <c r="Q112" s="20">
        <v>2963388</v>
      </c>
      <c r="R112" s="97">
        <v>779438</v>
      </c>
      <c r="S112" s="20">
        <v>5742127</v>
      </c>
      <c r="T112" s="781">
        <v>98992</v>
      </c>
      <c r="U112" s="20">
        <v>3067160</v>
      </c>
      <c r="V112" s="97">
        <v>656408</v>
      </c>
      <c r="W112" s="20">
        <v>3196882</v>
      </c>
      <c r="X112" s="97">
        <v>755400</v>
      </c>
      <c r="Y112" s="20">
        <v>6264042</v>
      </c>
      <c r="Z112" s="781">
        <v>100434</v>
      </c>
      <c r="AA112" s="20">
        <v>3054105</v>
      </c>
      <c r="AB112" s="97">
        <v>678257</v>
      </c>
      <c r="AC112" s="20">
        <v>3193748</v>
      </c>
      <c r="AD112" s="97">
        <v>778691</v>
      </c>
      <c r="AE112" s="21">
        <v>6247853</v>
      </c>
      <c r="AG112" s="769">
        <f t="shared" si="249"/>
        <v>12.472359272573206</v>
      </c>
      <c r="AH112" s="6">
        <f t="shared" si="249"/>
        <v>48.422207616572592</v>
      </c>
      <c r="AI112" s="87">
        <f t="shared" si="250"/>
        <v>87.527640727426785</v>
      </c>
      <c r="AJ112" s="6">
        <f t="shared" si="250"/>
        <v>51.577792383427415</v>
      </c>
      <c r="AK112" s="769">
        <f t="shared" si="251"/>
        <v>12.406647445475654</v>
      </c>
      <c r="AL112" s="6">
        <f t="shared" si="251"/>
        <v>48.104069404777206</v>
      </c>
      <c r="AM112" s="87">
        <f t="shared" si="252"/>
        <v>87.593352554524344</v>
      </c>
      <c r="AN112" s="6">
        <f t="shared" si="252"/>
        <v>51.895930595222794</v>
      </c>
      <c r="AO112" s="105">
        <f t="shared" si="253"/>
        <v>12.18249559297853</v>
      </c>
      <c r="AP112" s="57">
        <f t="shared" si="253"/>
        <v>48.392155032447036</v>
      </c>
      <c r="AQ112" s="104">
        <f t="shared" si="254"/>
        <v>87.817504407021474</v>
      </c>
      <c r="AR112" s="57">
        <f t="shared" si="254"/>
        <v>51.607844967552964</v>
      </c>
      <c r="AS112" s="105">
        <f t="shared" si="255"/>
        <v>13.104580354778925</v>
      </c>
      <c r="AT112" s="57">
        <f t="shared" si="255"/>
        <v>48.964550365403042</v>
      </c>
      <c r="AU112" s="104">
        <f t="shared" si="256"/>
        <v>86.895419645221068</v>
      </c>
      <c r="AV112" s="60">
        <f t="shared" si="256"/>
        <v>51.035449634596965</v>
      </c>
      <c r="AW112" s="104">
        <f t="shared" si="257"/>
        <v>12.897798998575816</v>
      </c>
      <c r="AX112" s="57">
        <f t="shared" si="257"/>
        <v>48.882472106818135</v>
      </c>
      <c r="AY112" s="104">
        <f t="shared" si="258"/>
        <v>87.102201001424191</v>
      </c>
      <c r="AZ112" s="60">
        <f t="shared" si="258"/>
        <v>51.117527893181872</v>
      </c>
      <c r="BB112" s="769">
        <f t="shared" si="259"/>
        <v>75.055281454853585</v>
      </c>
      <c r="BC112" s="6">
        <f t="shared" si="259"/>
        <v>3.1555847668548225</v>
      </c>
      <c r="BD112" s="769">
        <f t="shared" si="260"/>
        <v>75.186705109048688</v>
      </c>
      <c r="BE112" s="6">
        <f t="shared" si="260"/>
        <v>3.7918611904455872</v>
      </c>
      <c r="BF112" s="769">
        <f t="shared" si="261"/>
        <v>75.635008814042948</v>
      </c>
      <c r="BG112" s="6">
        <f t="shared" si="261"/>
        <v>3.215689935105928</v>
      </c>
      <c r="BH112" s="769">
        <f t="shared" si="262"/>
        <v>73.790839290442136</v>
      </c>
      <c r="BI112" s="6">
        <f t="shared" si="262"/>
        <v>2.070899269193923</v>
      </c>
      <c r="BJ112" s="769">
        <f t="shared" si="263"/>
        <v>74.204402002848383</v>
      </c>
      <c r="BK112" s="82">
        <f t="shared" si="263"/>
        <v>2.2350557863637377</v>
      </c>
    </row>
    <row r="113" spans="1:75" x14ac:dyDescent="0.25">
      <c r="A113" s="1351" t="s">
        <v>499</v>
      </c>
      <c r="B113" s="97">
        <v>34439</v>
      </c>
      <c r="C113" s="20">
        <v>968878</v>
      </c>
      <c r="D113" s="97">
        <v>262283</v>
      </c>
      <c r="E113" s="20">
        <v>1128745</v>
      </c>
      <c r="F113" s="97">
        <v>296722</v>
      </c>
      <c r="G113" s="20">
        <v>2097623</v>
      </c>
      <c r="H113" s="781">
        <v>29749</v>
      </c>
      <c r="I113" s="20">
        <v>943348</v>
      </c>
      <c r="J113" s="97">
        <v>260029</v>
      </c>
      <c r="K113" s="20">
        <v>1073212</v>
      </c>
      <c r="L113" s="97">
        <v>289778</v>
      </c>
      <c r="M113" s="20">
        <v>2016560</v>
      </c>
      <c r="N113" s="781">
        <v>31774</v>
      </c>
      <c r="O113" s="20">
        <v>1024517</v>
      </c>
      <c r="P113" s="97">
        <v>253105</v>
      </c>
      <c r="Q113" s="20">
        <v>1138416</v>
      </c>
      <c r="R113" s="97">
        <v>284879</v>
      </c>
      <c r="S113" s="20">
        <v>2162933</v>
      </c>
      <c r="T113" s="781">
        <v>36357</v>
      </c>
      <c r="U113" s="20">
        <v>1056528</v>
      </c>
      <c r="V113" s="97">
        <v>265664</v>
      </c>
      <c r="W113" s="20">
        <v>1165209</v>
      </c>
      <c r="X113" s="97">
        <v>302021</v>
      </c>
      <c r="Y113" s="20">
        <v>2221737</v>
      </c>
      <c r="Z113" s="781">
        <v>36456</v>
      </c>
      <c r="AA113" s="20">
        <v>1098594</v>
      </c>
      <c r="AB113" s="97">
        <v>284477</v>
      </c>
      <c r="AC113" s="20">
        <v>1170848</v>
      </c>
      <c r="AD113" s="97">
        <v>320933</v>
      </c>
      <c r="AE113" s="21">
        <v>2269442</v>
      </c>
      <c r="AG113" s="769">
        <f t="shared" si="249"/>
        <v>11.606486879975195</v>
      </c>
      <c r="AH113" s="6">
        <f t="shared" si="249"/>
        <v>46.189329541104385</v>
      </c>
      <c r="AI113" s="87">
        <f t="shared" si="250"/>
        <v>88.393513120024807</v>
      </c>
      <c r="AJ113" s="6">
        <f t="shared" si="250"/>
        <v>53.810670458895615</v>
      </c>
      <c r="AK113" s="769">
        <f t="shared" si="251"/>
        <v>10.266134765234074</v>
      </c>
      <c r="AL113" s="6">
        <f t="shared" si="251"/>
        <v>46.780061094140521</v>
      </c>
      <c r="AM113" s="87">
        <f t="shared" si="252"/>
        <v>89.733865234765915</v>
      </c>
      <c r="AN113" s="6">
        <f t="shared" si="252"/>
        <v>53.219938905859486</v>
      </c>
      <c r="AO113" s="105">
        <f t="shared" si="253"/>
        <v>11.15350727852878</v>
      </c>
      <c r="AP113" s="57">
        <f t="shared" si="253"/>
        <v>47.367024313744345</v>
      </c>
      <c r="AQ113" s="104">
        <f t="shared" si="254"/>
        <v>88.846492721471222</v>
      </c>
      <c r="AR113" s="57">
        <f t="shared" si="254"/>
        <v>52.632975686255655</v>
      </c>
      <c r="AS113" s="105">
        <f t="shared" si="255"/>
        <v>12.037904649014472</v>
      </c>
      <c r="AT113" s="57">
        <f t="shared" si="255"/>
        <v>47.554143447221705</v>
      </c>
      <c r="AU113" s="104">
        <f t="shared" si="256"/>
        <v>87.962095350985521</v>
      </c>
      <c r="AV113" s="60">
        <f t="shared" si="256"/>
        <v>52.445856552778302</v>
      </c>
      <c r="AW113" s="104">
        <f t="shared" si="257"/>
        <v>11.359380306793007</v>
      </c>
      <c r="AX113" s="57">
        <f t="shared" si="257"/>
        <v>48.408110892457259</v>
      </c>
      <c r="AY113" s="104">
        <f t="shared" si="258"/>
        <v>88.640619693206986</v>
      </c>
      <c r="AZ113" s="60">
        <f t="shared" si="258"/>
        <v>51.591889107542734</v>
      </c>
      <c r="BB113" s="769">
        <f t="shared" si="259"/>
        <v>76.787026240049613</v>
      </c>
      <c r="BC113" s="6">
        <f t="shared" si="259"/>
        <v>7.6213409177912297</v>
      </c>
      <c r="BD113" s="769">
        <f t="shared" si="260"/>
        <v>79.467730469531844</v>
      </c>
      <c r="BE113" s="6">
        <f t="shared" si="260"/>
        <v>6.439877811718965</v>
      </c>
      <c r="BF113" s="769">
        <f t="shared" si="261"/>
        <v>77.692985442942444</v>
      </c>
      <c r="BG113" s="6">
        <f t="shared" si="261"/>
        <v>5.2659513725113101</v>
      </c>
      <c r="BH113" s="769">
        <f t="shared" si="262"/>
        <v>75.924190701971042</v>
      </c>
      <c r="BI113" s="6">
        <f t="shared" si="262"/>
        <v>4.8917131055565974</v>
      </c>
      <c r="BJ113" s="769">
        <f t="shared" si="263"/>
        <v>77.281239386413972</v>
      </c>
      <c r="BK113" s="82">
        <f t="shared" si="263"/>
        <v>3.183778215085475</v>
      </c>
    </row>
    <row r="114" spans="1:75" x14ac:dyDescent="0.25">
      <c r="A114" s="1337" t="s">
        <v>125</v>
      </c>
      <c r="B114" s="1469"/>
      <c r="C114" s="1393"/>
      <c r="D114" s="1469"/>
      <c r="E114" s="1393"/>
      <c r="F114" s="1469"/>
      <c r="G114" s="1393"/>
      <c r="H114" s="1471"/>
      <c r="I114" s="1393"/>
      <c r="J114" s="1469"/>
      <c r="K114" s="1393"/>
      <c r="L114" s="1469"/>
      <c r="M114" s="1393"/>
      <c r="N114" s="1471"/>
      <c r="O114" s="1393"/>
      <c r="P114" s="1469"/>
      <c r="Q114" s="1393"/>
      <c r="R114" s="1469"/>
      <c r="S114" s="1393"/>
      <c r="T114" s="1471"/>
      <c r="U114" s="1393"/>
      <c r="V114" s="1469"/>
      <c r="W114" s="1393"/>
      <c r="X114" s="1469"/>
      <c r="Y114" s="1393"/>
      <c r="Z114" s="1471"/>
      <c r="AA114" s="1393"/>
      <c r="AB114" s="1469"/>
      <c r="AC114" s="1393"/>
      <c r="AD114" s="1469"/>
      <c r="AE114" s="1394"/>
      <c r="AG114" s="1364"/>
      <c r="AH114" s="1341"/>
      <c r="AI114" s="1365"/>
      <c r="AJ114" s="1341"/>
      <c r="AK114" s="1364"/>
      <c r="AL114" s="1341"/>
      <c r="AM114" s="1365"/>
      <c r="AN114" s="1341"/>
      <c r="AO114" s="1475"/>
      <c r="AP114" s="1423"/>
      <c r="AQ114" s="1477"/>
      <c r="AR114" s="1423"/>
      <c r="AS114" s="1475"/>
      <c r="AT114" s="1423"/>
      <c r="AU114" s="1477"/>
      <c r="AV114" s="1424"/>
      <c r="AW114" s="1477"/>
      <c r="AX114" s="1423"/>
      <c r="AY114" s="1477"/>
      <c r="AZ114" s="1424"/>
      <c r="BB114" s="1364"/>
      <c r="BC114" s="1341"/>
      <c r="BD114" s="1364"/>
      <c r="BE114" s="1341"/>
      <c r="BF114" s="1364"/>
      <c r="BG114" s="1341"/>
      <c r="BH114" s="1364"/>
      <c r="BI114" s="1341"/>
      <c r="BJ114" s="1475"/>
      <c r="BK114" s="1424"/>
    </row>
    <row r="115" spans="1:75" x14ac:dyDescent="0.25">
      <c r="A115" s="1350" t="s">
        <v>126</v>
      </c>
      <c r="B115" s="772">
        <v>30832</v>
      </c>
      <c r="C115" s="305">
        <v>1320192</v>
      </c>
      <c r="D115" s="772">
        <v>302037</v>
      </c>
      <c r="E115" s="305">
        <v>1482560</v>
      </c>
      <c r="F115" s="772">
        <v>332869</v>
      </c>
      <c r="G115" s="305">
        <v>2802752</v>
      </c>
      <c r="H115" s="782">
        <v>28502</v>
      </c>
      <c r="I115" s="305">
        <v>1196211</v>
      </c>
      <c r="J115" s="772">
        <v>283060</v>
      </c>
      <c r="K115" s="305">
        <v>1400608</v>
      </c>
      <c r="L115" s="772">
        <v>311562</v>
      </c>
      <c r="M115" s="305">
        <v>2596819</v>
      </c>
      <c r="N115" s="782">
        <v>38686</v>
      </c>
      <c r="O115" s="305">
        <v>1326914</v>
      </c>
      <c r="P115" s="772">
        <v>305257</v>
      </c>
      <c r="Q115" s="305">
        <v>1483438</v>
      </c>
      <c r="R115" s="772">
        <v>343943</v>
      </c>
      <c r="S115" s="305">
        <v>2810352</v>
      </c>
      <c r="T115" s="782">
        <v>43793</v>
      </c>
      <c r="U115" s="305">
        <v>1398927</v>
      </c>
      <c r="V115" s="772">
        <v>310426</v>
      </c>
      <c r="W115" s="305">
        <v>1524811</v>
      </c>
      <c r="X115" s="772">
        <v>354219</v>
      </c>
      <c r="Y115" s="305">
        <v>2923738</v>
      </c>
      <c r="Z115" s="782">
        <v>42881</v>
      </c>
      <c r="AA115" s="305">
        <v>1473224</v>
      </c>
      <c r="AB115" s="772">
        <v>309694</v>
      </c>
      <c r="AC115" s="305">
        <v>1553032</v>
      </c>
      <c r="AD115" s="772">
        <v>352575</v>
      </c>
      <c r="AE115" s="306">
        <v>3026256</v>
      </c>
      <c r="AG115" s="799">
        <f t="shared" ref="AG115:AG133" si="264">B115/F115*100</f>
        <v>9.2625026662140364</v>
      </c>
      <c r="AH115" s="175">
        <f t="shared" ref="AH115:AH133" si="265">C115/G115*100</f>
        <v>47.103418354531549</v>
      </c>
      <c r="AI115" s="777">
        <f t="shared" ref="AI115:AI133" si="266">D115/F115*100</f>
        <v>90.737497333785967</v>
      </c>
      <c r="AJ115" s="175">
        <f t="shared" ref="AJ115:AJ133" si="267">E115/G115*100</f>
        <v>52.896581645468451</v>
      </c>
      <c r="AK115" s="799">
        <f t="shared" ref="AK115:AK133" si="268">H115/L115*100</f>
        <v>9.1480989337595719</v>
      </c>
      <c r="AL115" s="175">
        <f t="shared" ref="AL115:AL133" si="269">I115/M115*100</f>
        <v>46.0644734962275</v>
      </c>
      <c r="AM115" s="777">
        <f t="shared" ref="AM115:AM133" si="270">J115/L115*100</f>
        <v>90.85190106624043</v>
      </c>
      <c r="AN115" s="175">
        <f t="shared" ref="AN115:AN133" si="271">K115/M115*100</f>
        <v>53.9355265037725</v>
      </c>
      <c r="AO115" s="820">
        <f t="shared" ref="AO115:AO133" si="272">N115/R115*100</f>
        <v>11.247793965860623</v>
      </c>
      <c r="AP115" s="174">
        <f t="shared" ref="AP115:AP133" si="273">O115/S115*100</f>
        <v>47.215224285071763</v>
      </c>
      <c r="AQ115" s="940">
        <f t="shared" ref="AQ115:AQ133" si="274">P115/R115*100</f>
        <v>88.752206034139377</v>
      </c>
      <c r="AR115" s="174">
        <f t="shared" ref="AR115:AR133" si="275">Q115/S115*100</f>
        <v>52.78477571492823</v>
      </c>
      <c r="AS115" s="820">
        <f t="shared" ref="AS115:AS133" si="276">T115/X115*100</f>
        <v>12.363255500128451</v>
      </c>
      <c r="AT115" s="174">
        <f t="shared" ref="AT115:AT133" si="277">U115/Y115*100</f>
        <v>47.847207923555395</v>
      </c>
      <c r="AU115" s="940">
        <f t="shared" ref="AU115:AU133" si="278">V115/X115*100</f>
        <v>87.63674449987154</v>
      </c>
      <c r="AV115" s="179">
        <f t="shared" ref="AV115:AV133" si="279">W115/Y115*100</f>
        <v>52.152792076444612</v>
      </c>
      <c r="AW115" s="940">
        <f t="shared" ref="AW115:AW133" si="280">Z115/AD115*100</f>
        <v>12.162234985464087</v>
      </c>
      <c r="AX115" s="174">
        <f t="shared" ref="AX115:AX133" si="281">AA115/AE115*100</f>
        <v>48.681406992666851</v>
      </c>
      <c r="AY115" s="940">
        <f t="shared" ref="AY115:AY133" si="282">AB115/AD115*100</f>
        <v>87.837765014535918</v>
      </c>
      <c r="AZ115" s="179">
        <f t="shared" ref="AZ115:AZ133" si="283">AC115/AE115*100</f>
        <v>51.318593007333156</v>
      </c>
      <c r="BB115" s="799">
        <f t="shared" ref="BB115:BB133" si="284">AI115-AG115</f>
        <v>81.474994667571934</v>
      </c>
      <c r="BC115" s="175">
        <f t="shared" ref="BC115:BC133" si="285">AJ115-AH115</f>
        <v>5.7931632909369029</v>
      </c>
      <c r="BD115" s="799">
        <f t="shared" ref="BD115:BD133" si="286">AM115-AK115</f>
        <v>81.70380213248086</v>
      </c>
      <c r="BE115" s="175">
        <f t="shared" ref="BE115:BE133" si="287">AN115-AL115</f>
        <v>7.8710530075450009</v>
      </c>
      <c r="BF115" s="799">
        <f t="shared" ref="BF115:BF133" si="288">AQ115-AO115</f>
        <v>77.504412068278754</v>
      </c>
      <c r="BG115" s="175">
        <f t="shared" ref="BG115:BG133" si="289">AR115-AP115</f>
        <v>5.5695514298564675</v>
      </c>
      <c r="BH115" s="799">
        <f t="shared" ref="BH115:BH133" si="290">AU115-AS115</f>
        <v>75.273488999743094</v>
      </c>
      <c r="BI115" s="175">
        <f t="shared" ref="BI115:BI133" si="291">AV115-AT115</f>
        <v>4.3055841528892174</v>
      </c>
      <c r="BJ115" s="799">
        <f t="shared" ref="BJ115:BJ133" si="292">AY115-AW115</f>
        <v>75.675530029071837</v>
      </c>
      <c r="BK115" s="181">
        <f t="shared" ref="BK115:BK133" si="293">AZ115-AX115</f>
        <v>2.6371860146663053</v>
      </c>
      <c r="BW115" s="654"/>
    </row>
    <row r="116" spans="1:75" x14ac:dyDescent="0.25">
      <c r="A116" s="1351" t="s">
        <v>127</v>
      </c>
      <c r="B116" s="97">
        <v>7717</v>
      </c>
      <c r="C116" s="20">
        <v>256537</v>
      </c>
      <c r="D116" s="97">
        <v>53832</v>
      </c>
      <c r="E116" s="20">
        <v>268578</v>
      </c>
      <c r="F116" s="97">
        <v>61549</v>
      </c>
      <c r="G116" s="20">
        <v>525115</v>
      </c>
      <c r="H116" s="781">
        <v>9181</v>
      </c>
      <c r="I116" s="20">
        <v>244926</v>
      </c>
      <c r="J116" s="97">
        <v>45370</v>
      </c>
      <c r="K116" s="20">
        <v>262498</v>
      </c>
      <c r="L116" s="97">
        <v>54551</v>
      </c>
      <c r="M116" s="20">
        <v>507424</v>
      </c>
      <c r="N116" s="781">
        <v>8866</v>
      </c>
      <c r="O116" s="20">
        <v>252231</v>
      </c>
      <c r="P116" s="97">
        <v>51587</v>
      </c>
      <c r="Q116" s="20">
        <v>261185</v>
      </c>
      <c r="R116" s="97">
        <v>60453</v>
      </c>
      <c r="S116" s="20">
        <v>513416</v>
      </c>
      <c r="T116" s="781">
        <v>10129</v>
      </c>
      <c r="U116" s="20">
        <v>263924</v>
      </c>
      <c r="V116" s="97">
        <v>53418</v>
      </c>
      <c r="W116" s="20">
        <v>259587</v>
      </c>
      <c r="X116" s="97">
        <v>63547</v>
      </c>
      <c r="Y116" s="20">
        <v>523511</v>
      </c>
      <c r="Z116" s="781">
        <v>8796</v>
      </c>
      <c r="AA116" s="20">
        <v>262935</v>
      </c>
      <c r="AB116" s="97">
        <v>50641</v>
      </c>
      <c r="AC116" s="20">
        <v>272119</v>
      </c>
      <c r="AD116" s="97">
        <v>59437</v>
      </c>
      <c r="AE116" s="21">
        <v>535054</v>
      </c>
      <c r="AG116" s="769">
        <f t="shared" si="264"/>
        <v>12.537977871289542</v>
      </c>
      <c r="AH116" s="6">
        <f t="shared" si="265"/>
        <v>48.853489235691228</v>
      </c>
      <c r="AI116" s="87">
        <f t="shared" si="266"/>
        <v>87.462022128710458</v>
      </c>
      <c r="AJ116" s="6">
        <f t="shared" si="267"/>
        <v>51.146510764308772</v>
      </c>
      <c r="AK116" s="769">
        <f t="shared" si="268"/>
        <v>16.830122270902457</v>
      </c>
      <c r="AL116" s="6">
        <f t="shared" si="269"/>
        <v>48.268509175758339</v>
      </c>
      <c r="AM116" s="87">
        <f t="shared" si="270"/>
        <v>83.169877729097536</v>
      </c>
      <c r="AN116" s="6">
        <f t="shared" si="271"/>
        <v>51.731490824241654</v>
      </c>
      <c r="AO116" s="105">
        <f t="shared" si="272"/>
        <v>14.665938828511404</v>
      </c>
      <c r="AP116" s="57">
        <f t="shared" si="273"/>
        <v>49.127997569222622</v>
      </c>
      <c r="AQ116" s="104">
        <f t="shared" si="274"/>
        <v>85.334061171488599</v>
      </c>
      <c r="AR116" s="57">
        <f t="shared" si="275"/>
        <v>50.872002430777385</v>
      </c>
      <c r="AS116" s="105">
        <f t="shared" si="276"/>
        <v>15.939383448471212</v>
      </c>
      <c r="AT116" s="57">
        <f t="shared" si="277"/>
        <v>50.414222432766451</v>
      </c>
      <c r="AU116" s="104">
        <f t="shared" si="278"/>
        <v>84.060616551528796</v>
      </c>
      <c r="AV116" s="60">
        <f t="shared" si="279"/>
        <v>49.585777567233549</v>
      </c>
      <c r="AW116" s="104">
        <f t="shared" si="280"/>
        <v>14.798862661305249</v>
      </c>
      <c r="AX116" s="57">
        <f t="shared" si="281"/>
        <v>49.141768868189004</v>
      </c>
      <c r="AY116" s="104">
        <f t="shared" si="282"/>
        <v>85.20113733869475</v>
      </c>
      <c r="AZ116" s="60">
        <f t="shared" si="283"/>
        <v>50.858231131810996</v>
      </c>
      <c r="BB116" s="769">
        <f t="shared" si="284"/>
        <v>74.924044257420917</v>
      </c>
      <c r="BC116" s="6">
        <f t="shared" si="285"/>
        <v>2.2930215286175439</v>
      </c>
      <c r="BD116" s="769">
        <f t="shared" si="286"/>
        <v>66.339755458195071</v>
      </c>
      <c r="BE116" s="6">
        <f t="shared" si="287"/>
        <v>3.4629816484833142</v>
      </c>
      <c r="BF116" s="769">
        <f t="shared" si="288"/>
        <v>70.668122342977199</v>
      </c>
      <c r="BG116" s="6">
        <f t="shared" si="289"/>
        <v>1.7440048615547639</v>
      </c>
      <c r="BH116" s="769">
        <f t="shared" si="290"/>
        <v>68.121233103057591</v>
      </c>
      <c r="BI116" s="6">
        <f t="shared" si="291"/>
        <v>-0.82844486553290153</v>
      </c>
      <c r="BJ116" s="769">
        <f t="shared" si="292"/>
        <v>70.402274677389499</v>
      </c>
      <c r="BK116" s="82">
        <f t="shared" si="293"/>
        <v>1.7164622636219917</v>
      </c>
    </row>
    <row r="117" spans="1:75" x14ac:dyDescent="0.25">
      <c r="A117" s="1351" t="s">
        <v>128</v>
      </c>
      <c r="B117" s="97">
        <v>5554</v>
      </c>
      <c r="C117" s="20">
        <v>178432</v>
      </c>
      <c r="D117" s="97">
        <v>35709</v>
      </c>
      <c r="E117" s="20">
        <v>165105</v>
      </c>
      <c r="F117" s="97">
        <v>41263</v>
      </c>
      <c r="G117" s="20">
        <v>343537</v>
      </c>
      <c r="H117" s="781">
        <v>4576</v>
      </c>
      <c r="I117" s="20">
        <v>178181</v>
      </c>
      <c r="J117" s="97">
        <v>34085</v>
      </c>
      <c r="K117" s="20">
        <v>154518</v>
      </c>
      <c r="L117" s="97">
        <v>38661</v>
      </c>
      <c r="M117" s="20">
        <v>332699</v>
      </c>
      <c r="N117" s="781">
        <v>3781</v>
      </c>
      <c r="O117" s="20">
        <v>181695</v>
      </c>
      <c r="P117" s="97">
        <v>44089</v>
      </c>
      <c r="Q117" s="20">
        <v>158952</v>
      </c>
      <c r="R117" s="97">
        <v>47870</v>
      </c>
      <c r="S117" s="20">
        <v>340647</v>
      </c>
      <c r="T117" s="781">
        <v>5647</v>
      </c>
      <c r="U117" s="20">
        <v>175285</v>
      </c>
      <c r="V117" s="97">
        <v>29273</v>
      </c>
      <c r="W117" s="20">
        <v>171769</v>
      </c>
      <c r="X117" s="97">
        <v>34920</v>
      </c>
      <c r="Y117" s="20">
        <v>347054</v>
      </c>
      <c r="Z117" s="781">
        <v>8125</v>
      </c>
      <c r="AA117" s="20">
        <v>185952</v>
      </c>
      <c r="AB117" s="97">
        <v>44648</v>
      </c>
      <c r="AC117" s="20">
        <v>160536</v>
      </c>
      <c r="AD117" s="97">
        <v>52773</v>
      </c>
      <c r="AE117" s="21">
        <v>346488</v>
      </c>
      <c r="AG117" s="769">
        <f t="shared" si="264"/>
        <v>13.460000484695733</v>
      </c>
      <c r="AH117" s="6">
        <f t="shared" si="265"/>
        <v>51.939674620201025</v>
      </c>
      <c r="AI117" s="87">
        <f t="shared" si="266"/>
        <v>86.53999951530426</v>
      </c>
      <c r="AJ117" s="6">
        <f t="shared" si="267"/>
        <v>48.060325379798975</v>
      </c>
      <c r="AK117" s="769">
        <f t="shared" si="268"/>
        <v>11.836217376684514</v>
      </c>
      <c r="AL117" s="6">
        <f t="shared" si="269"/>
        <v>53.556217481867996</v>
      </c>
      <c r="AM117" s="87">
        <f t="shared" si="270"/>
        <v>88.163782623315484</v>
      </c>
      <c r="AN117" s="6">
        <f t="shared" si="271"/>
        <v>46.443782518132004</v>
      </c>
      <c r="AO117" s="105">
        <f t="shared" si="272"/>
        <v>7.8984750365573424</v>
      </c>
      <c r="AP117" s="57">
        <f t="shared" si="273"/>
        <v>53.338206413090383</v>
      </c>
      <c r="AQ117" s="104">
        <f t="shared" si="274"/>
        <v>92.101524963442657</v>
      </c>
      <c r="AR117" s="57">
        <f t="shared" si="275"/>
        <v>46.661793586909617</v>
      </c>
      <c r="AS117" s="105">
        <f t="shared" si="276"/>
        <v>16.171248568155786</v>
      </c>
      <c r="AT117" s="57">
        <f t="shared" si="277"/>
        <v>50.506549413059645</v>
      </c>
      <c r="AU117" s="104">
        <f t="shared" si="278"/>
        <v>83.828751431844211</v>
      </c>
      <c r="AV117" s="60">
        <f t="shared" si="279"/>
        <v>49.493450586940362</v>
      </c>
      <c r="AW117" s="104">
        <f t="shared" si="280"/>
        <v>15.39613059708563</v>
      </c>
      <c r="AX117" s="57">
        <f t="shared" si="281"/>
        <v>53.667659486042808</v>
      </c>
      <c r="AY117" s="104">
        <f t="shared" si="282"/>
        <v>84.60386940291437</v>
      </c>
      <c r="AZ117" s="60">
        <f t="shared" si="283"/>
        <v>46.332340513957192</v>
      </c>
      <c r="BB117" s="769">
        <f t="shared" si="284"/>
        <v>73.079999030608519</v>
      </c>
      <c r="BC117" s="6">
        <f t="shared" si="285"/>
        <v>-3.8793492404020498</v>
      </c>
      <c r="BD117" s="769">
        <f t="shared" si="286"/>
        <v>76.327565246630968</v>
      </c>
      <c r="BE117" s="6">
        <f t="shared" si="287"/>
        <v>-7.1124349637359927</v>
      </c>
      <c r="BF117" s="769">
        <f t="shared" si="288"/>
        <v>84.203049926885313</v>
      </c>
      <c r="BG117" s="6">
        <f t="shared" si="289"/>
        <v>-6.6764128261807656</v>
      </c>
      <c r="BH117" s="769">
        <f t="shared" si="290"/>
        <v>67.657502863688421</v>
      </c>
      <c r="BI117" s="6">
        <f t="shared" si="291"/>
        <v>-1.0130988261192826</v>
      </c>
      <c r="BJ117" s="769">
        <f t="shared" si="292"/>
        <v>69.20773880582874</v>
      </c>
      <c r="BK117" s="82">
        <f t="shared" si="293"/>
        <v>-7.3353189720856165</v>
      </c>
    </row>
    <row r="118" spans="1:75" x14ac:dyDescent="0.25">
      <c r="A118" s="1351" t="s">
        <v>129</v>
      </c>
      <c r="B118" s="97">
        <v>12614</v>
      </c>
      <c r="C118" s="20">
        <v>247577</v>
      </c>
      <c r="D118" s="97">
        <v>84408</v>
      </c>
      <c r="E118" s="20">
        <v>234248</v>
      </c>
      <c r="F118" s="97">
        <v>97022</v>
      </c>
      <c r="G118" s="20">
        <v>481825</v>
      </c>
      <c r="H118" s="781">
        <v>12863</v>
      </c>
      <c r="I118" s="20">
        <v>217391</v>
      </c>
      <c r="J118" s="97">
        <v>72782</v>
      </c>
      <c r="K118" s="20">
        <v>209103</v>
      </c>
      <c r="L118" s="97">
        <v>85645</v>
      </c>
      <c r="M118" s="20">
        <v>426494</v>
      </c>
      <c r="N118" s="781">
        <v>17221</v>
      </c>
      <c r="O118" s="20">
        <v>240118</v>
      </c>
      <c r="P118" s="97">
        <v>83935</v>
      </c>
      <c r="Q118" s="20">
        <v>220915</v>
      </c>
      <c r="R118" s="97">
        <v>101156</v>
      </c>
      <c r="S118" s="20">
        <v>461033</v>
      </c>
      <c r="T118" s="781">
        <v>14225</v>
      </c>
      <c r="U118" s="20">
        <v>271274</v>
      </c>
      <c r="V118" s="97">
        <v>92443</v>
      </c>
      <c r="W118" s="20">
        <v>233969</v>
      </c>
      <c r="X118" s="97">
        <v>106668</v>
      </c>
      <c r="Y118" s="20">
        <v>505243</v>
      </c>
      <c r="Z118" s="781">
        <v>12241</v>
      </c>
      <c r="AA118" s="20">
        <v>295288</v>
      </c>
      <c r="AB118" s="97">
        <v>74406</v>
      </c>
      <c r="AC118" s="20">
        <v>258325</v>
      </c>
      <c r="AD118" s="97">
        <v>86647</v>
      </c>
      <c r="AE118" s="21">
        <v>553613</v>
      </c>
      <c r="AG118" s="769">
        <f t="shared" si="264"/>
        <v>13.0011749912391</v>
      </c>
      <c r="AH118" s="6">
        <f t="shared" si="265"/>
        <v>51.38317853992632</v>
      </c>
      <c r="AI118" s="87">
        <f t="shared" si="266"/>
        <v>86.998825008760903</v>
      </c>
      <c r="AJ118" s="6">
        <f t="shared" si="267"/>
        <v>48.61682146007368</v>
      </c>
      <c r="AK118" s="769">
        <f t="shared" si="268"/>
        <v>15.018973670383559</v>
      </c>
      <c r="AL118" s="6">
        <f t="shared" si="269"/>
        <v>50.971643211862308</v>
      </c>
      <c r="AM118" s="87">
        <f t="shared" si="270"/>
        <v>84.981026329616441</v>
      </c>
      <c r="AN118" s="6">
        <f t="shared" si="271"/>
        <v>49.0283567881377</v>
      </c>
      <c r="AO118" s="105">
        <f t="shared" si="272"/>
        <v>17.024200245165883</v>
      </c>
      <c r="AP118" s="57">
        <f t="shared" si="273"/>
        <v>52.082605800452463</v>
      </c>
      <c r="AQ118" s="104">
        <f t="shared" si="274"/>
        <v>82.975799754834128</v>
      </c>
      <c r="AR118" s="57">
        <f t="shared" si="275"/>
        <v>47.917394199547537</v>
      </c>
      <c r="AS118" s="105">
        <f t="shared" si="276"/>
        <v>13.335770802864962</v>
      </c>
      <c r="AT118" s="57">
        <f t="shared" si="277"/>
        <v>53.691787911955238</v>
      </c>
      <c r="AU118" s="104">
        <f t="shared" si="278"/>
        <v>86.664229197135029</v>
      </c>
      <c r="AV118" s="60">
        <f t="shared" si="279"/>
        <v>46.308212088044762</v>
      </c>
      <c r="AW118" s="104">
        <f t="shared" si="280"/>
        <v>14.127436610615485</v>
      </c>
      <c r="AX118" s="57">
        <f t="shared" si="281"/>
        <v>53.338342849607933</v>
      </c>
      <c r="AY118" s="104">
        <f t="shared" si="282"/>
        <v>85.87256338938451</v>
      </c>
      <c r="AZ118" s="60">
        <f t="shared" si="283"/>
        <v>46.66165715039206</v>
      </c>
      <c r="BB118" s="769">
        <f t="shared" si="284"/>
        <v>73.997650017521806</v>
      </c>
      <c r="BC118" s="6">
        <f t="shared" si="285"/>
        <v>-2.7663570798526393</v>
      </c>
      <c r="BD118" s="769">
        <f t="shared" si="286"/>
        <v>69.962052659232882</v>
      </c>
      <c r="BE118" s="6">
        <f t="shared" si="287"/>
        <v>-1.9432864237246079</v>
      </c>
      <c r="BF118" s="769">
        <f t="shared" si="288"/>
        <v>65.951599509668242</v>
      </c>
      <c r="BG118" s="6">
        <f t="shared" si="289"/>
        <v>-4.1652116009049251</v>
      </c>
      <c r="BH118" s="769">
        <f t="shared" si="290"/>
        <v>73.328458394270072</v>
      </c>
      <c r="BI118" s="6">
        <f t="shared" si="291"/>
        <v>-7.3835758239104763</v>
      </c>
      <c r="BJ118" s="769">
        <f t="shared" si="292"/>
        <v>71.74512677876902</v>
      </c>
      <c r="BK118" s="82">
        <f t="shared" si="293"/>
        <v>-6.6766856992158736</v>
      </c>
    </row>
    <row r="119" spans="1:75" x14ac:dyDescent="0.25">
      <c r="A119" s="1351" t="s">
        <v>130</v>
      </c>
      <c r="B119" s="97">
        <v>8479</v>
      </c>
      <c r="C119" s="20">
        <v>405970</v>
      </c>
      <c r="D119" s="97">
        <v>90085</v>
      </c>
      <c r="E119" s="20">
        <v>394749</v>
      </c>
      <c r="F119" s="97">
        <v>98564</v>
      </c>
      <c r="G119" s="20">
        <v>800719</v>
      </c>
      <c r="H119" s="781">
        <v>9717</v>
      </c>
      <c r="I119" s="20">
        <v>373402</v>
      </c>
      <c r="J119" s="97">
        <v>74903</v>
      </c>
      <c r="K119" s="20">
        <v>364000</v>
      </c>
      <c r="L119" s="97">
        <v>84620</v>
      </c>
      <c r="M119" s="20">
        <v>737402</v>
      </c>
      <c r="N119" s="781">
        <v>13413</v>
      </c>
      <c r="O119" s="20">
        <v>383411</v>
      </c>
      <c r="P119" s="97">
        <v>78564</v>
      </c>
      <c r="Q119" s="20">
        <v>352714</v>
      </c>
      <c r="R119" s="97">
        <v>91977</v>
      </c>
      <c r="S119" s="20">
        <v>736125</v>
      </c>
      <c r="T119" s="781">
        <v>13583</v>
      </c>
      <c r="U119" s="20">
        <v>438588</v>
      </c>
      <c r="V119" s="97">
        <v>81618</v>
      </c>
      <c r="W119" s="20">
        <v>415506</v>
      </c>
      <c r="X119" s="97">
        <v>95201</v>
      </c>
      <c r="Y119" s="20">
        <v>854094</v>
      </c>
      <c r="Z119" s="781">
        <v>12652</v>
      </c>
      <c r="AA119" s="20">
        <v>438267</v>
      </c>
      <c r="AB119" s="97">
        <v>93631</v>
      </c>
      <c r="AC119" s="20">
        <v>454470</v>
      </c>
      <c r="AD119" s="97">
        <v>106283</v>
      </c>
      <c r="AE119" s="21">
        <v>892737</v>
      </c>
      <c r="AG119" s="769">
        <f t="shared" si="264"/>
        <v>8.6025323647579235</v>
      </c>
      <c r="AH119" s="6">
        <f t="shared" si="265"/>
        <v>50.70068276136822</v>
      </c>
      <c r="AI119" s="87">
        <f t="shared" si="266"/>
        <v>91.39746763524208</v>
      </c>
      <c r="AJ119" s="6">
        <f t="shared" si="267"/>
        <v>49.29931723863178</v>
      </c>
      <c r="AK119" s="769">
        <f t="shared" si="268"/>
        <v>11.483100921767903</v>
      </c>
      <c r="AL119" s="6">
        <f t="shared" si="269"/>
        <v>50.637508441799724</v>
      </c>
      <c r="AM119" s="87">
        <f t="shared" si="270"/>
        <v>88.516899078232086</v>
      </c>
      <c r="AN119" s="6">
        <f t="shared" si="271"/>
        <v>49.362491558200276</v>
      </c>
      <c r="AO119" s="105">
        <f t="shared" si="272"/>
        <v>14.582993574480577</v>
      </c>
      <c r="AP119" s="57">
        <f t="shared" si="273"/>
        <v>52.085039904907461</v>
      </c>
      <c r="AQ119" s="104">
        <f t="shared" si="274"/>
        <v>85.417006425519432</v>
      </c>
      <c r="AR119" s="57">
        <f t="shared" si="275"/>
        <v>47.914960095092546</v>
      </c>
      <c r="AS119" s="105">
        <f t="shared" si="276"/>
        <v>14.267707271982438</v>
      </c>
      <c r="AT119" s="57">
        <f t="shared" si="277"/>
        <v>51.351256419082681</v>
      </c>
      <c r="AU119" s="104">
        <f t="shared" si="278"/>
        <v>85.732292728017569</v>
      </c>
      <c r="AV119" s="60">
        <f t="shared" si="279"/>
        <v>48.648743580917326</v>
      </c>
      <c r="AW119" s="104">
        <f t="shared" si="280"/>
        <v>11.904067442582539</v>
      </c>
      <c r="AX119" s="57">
        <f t="shared" si="281"/>
        <v>49.09250988813055</v>
      </c>
      <c r="AY119" s="104">
        <f t="shared" si="282"/>
        <v>88.095932557417456</v>
      </c>
      <c r="AZ119" s="60">
        <f t="shared" si="283"/>
        <v>50.907490111869457</v>
      </c>
      <c r="BB119" s="769">
        <f t="shared" si="284"/>
        <v>82.79493527048416</v>
      </c>
      <c r="BC119" s="6">
        <f t="shared" si="285"/>
        <v>-1.401365522736441</v>
      </c>
      <c r="BD119" s="769">
        <f t="shared" si="286"/>
        <v>77.033798156464186</v>
      </c>
      <c r="BE119" s="6">
        <f t="shared" si="287"/>
        <v>-1.2750168835994486</v>
      </c>
      <c r="BF119" s="769">
        <f t="shared" si="288"/>
        <v>70.83401285103885</v>
      </c>
      <c r="BG119" s="6">
        <f t="shared" si="289"/>
        <v>-4.170079809814915</v>
      </c>
      <c r="BH119" s="769">
        <f t="shared" si="290"/>
        <v>71.464585456035138</v>
      </c>
      <c r="BI119" s="6">
        <f t="shared" si="291"/>
        <v>-2.7025128381653545</v>
      </c>
      <c r="BJ119" s="769">
        <f t="shared" si="292"/>
        <v>76.191865114834911</v>
      </c>
      <c r="BK119" s="82">
        <f t="shared" si="293"/>
        <v>1.8149802237389068</v>
      </c>
    </row>
    <row r="120" spans="1:75" x14ac:dyDescent="0.25">
      <c r="A120" s="1351" t="s">
        <v>131</v>
      </c>
      <c r="B120" s="97">
        <v>3214</v>
      </c>
      <c r="C120" s="20">
        <v>107809</v>
      </c>
      <c r="D120" s="97">
        <v>26565</v>
      </c>
      <c r="E120" s="20">
        <v>106884</v>
      </c>
      <c r="F120" s="97">
        <v>29779</v>
      </c>
      <c r="G120" s="20">
        <v>214693</v>
      </c>
      <c r="H120" s="781">
        <v>3331</v>
      </c>
      <c r="I120" s="20">
        <v>95886</v>
      </c>
      <c r="J120" s="97">
        <v>24311</v>
      </c>
      <c r="K120" s="20">
        <v>96606</v>
      </c>
      <c r="L120" s="97">
        <v>27642</v>
      </c>
      <c r="M120" s="20">
        <v>192492</v>
      </c>
      <c r="N120" s="781">
        <v>4106</v>
      </c>
      <c r="O120" s="20">
        <v>108782</v>
      </c>
      <c r="P120" s="97">
        <v>27570</v>
      </c>
      <c r="Q120" s="20">
        <v>101321</v>
      </c>
      <c r="R120" s="97">
        <v>31676</v>
      </c>
      <c r="S120" s="20">
        <v>210103</v>
      </c>
      <c r="T120" s="781">
        <v>2959</v>
      </c>
      <c r="U120" s="20">
        <v>112161</v>
      </c>
      <c r="V120" s="97">
        <v>25017</v>
      </c>
      <c r="W120" s="20">
        <v>111774</v>
      </c>
      <c r="X120" s="97">
        <v>27976</v>
      </c>
      <c r="Y120" s="20">
        <v>223935</v>
      </c>
      <c r="Z120" s="781">
        <v>3747</v>
      </c>
      <c r="AA120" s="20">
        <v>116071</v>
      </c>
      <c r="AB120" s="97">
        <v>24398</v>
      </c>
      <c r="AC120" s="20">
        <v>111414</v>
      </c>
      <c r="AD120" s="97">
        <v>28145</v>
      </c>
      <c r="AE120" s="21">
        <v>227485</v>
      </c>
      <c r="AG120" s="769">
        <f t="shared" si="264"/>
        <v>10.792840592363746</v>
      </c>
      <c r="AH120" s="6">
        <f t="shared" si="265"/>
        <v>50.21542388433717</v>
      </c>
      <c r="AI120" s="87">
        <f t="shared" si="266"/>
        <v>89.207159407636254</v>
      </c>
      <c r="AJ120" s="6">
        <f t="shared" si="267"/>
        <v>49.78457611566283</v>
      </c>
      <c r="AK120" s="769">
        <f t="shared" si="268"/>
        <v>12.050502857969757</v>
      </c>
      <c r="AL120" s="6">
        <f t="shared" si="269"/>
        <v>49.812979240695718</v>
      </c>
      <c r="AM120" s="87">
        <f t="shared" si="270"/>
        <v>87.949497142030239</v>
      </c>
      <c r="AN120" s="6">
        <f t="shared" si="271"/>
        <v>50.187020759304282</v>
      </c>
      <c r="AO120" s="105">
        <f t="shared" si="272"/>
        <v>12.962495264553606</v>
      </c>
      <c r="AP120" s="57">
        <f t="shared" si="273"/>
        <v>51.775557702650609</v>
      </c>
      <c r="AQ120" s="104">
        <f t="shared" si="274"/>
        <v>87.03750473544639</v>
      </c>
      <c r="AR120" s="57">
        <f t="shared" si="275"/>
        <v>48.224442297349398</v>
      </c>
      <c r="AS120" s="105">
        <f t="shared" si="276"/>
        <v>10.576923076923077</v>
      </c>
      <c r="AT120" s="57">
        <f t="shared" si="277"/>
        <v>50.086409002612363</v>
      </c>
      <c r="AU120" s="104">
        <f t="shared" si="278"/>
        <v>89.423076923076934</v>
      </c>
      <c r="AV120" s="60">
        <f t="shared" si="279"/>
        <v>49.913590997387637</v>
      </c>
      <c r="AW120" s="104">
        <f t="shared" si="280"/>
        <v>13.313199502575944</v>
      </c>
      <c r="AX120" s="57">
        <f t="shared" si="281"/>
        <v>51.023583972569618</v>
      </c>
      <c r="AY120" s="104">
        <f t="shared" si="282"/>
        <v>86.686800497424059</v>
      </c>
      <c r="AZ120" s="60">
        <f t="shared" si="283"/>
        <v>48.976416027430382</v>
      </c>
      <c r="BB120" s="769">
        <f t="shared" si="284"/>
        <v>78.414318815272509</v>
      </c>
      <c r="BC120" s="6">
        <f t="shared" si="285"/>
        <v>-0.43084776867434016</v>
      </c>
      <c r="BD120" s="769">
        <f t="shared" si="286"/>
        <v>75.898994284060478</v>
      </c>
      <c r="BE120" s="6">
        <f t="shared" si="287"/>
        <v>0.37404151860856416</v>
      </c>
      <c r="BF120" s="769">
        <f t="shared" si="288"/>
        <v>74.07500947089278</v>
      </c>
      <c r="BG120" s="6">
        <f t="shared" si="289"/>
        <v>-3.5511154053012106</v>
      </c>
      <c r="BH120" s="769">
        <f t="shared" si="290"/>
        <v>78.846153846153854</v>
      </c>
      <c r="BI120" s="6">
        <f t="shared" si="291"/>
        <v>-0.17281800522472679</v>
      </c>
      <c r="BJ120" s="769">
        <f t="shared" si="292"/>
        <v>73.373600994848118</v>
      </c>
      <c r="BK120" s="82">
        <f t="shared" si="293"/>
        <v>-2.0471679451392362</v>
      </c>
    </row>
    <row r="121" spans="1:75" x14ac:dyDescent="0.25">
      <c r="A121" s="1351" t="s">
        <v>132</v>
      </c>
      <c r="B121" s="97">
        <v>11910</v>
      </c>
      <c r="C121" s="20">
        <v>424968</v>
      </c>
      <c r="D121" s="97">
        <v>89364</v>
      </c>
      <c r="E121" s="20">
        <v>463255</v>
      </c>
      <c r="F121" s="97">
        <v>101274</v>
      </c>
      <c r="G121" s="20">
        <v>888223</v>
      </c>
      <c r="H121" s="781">
        <v>9439</v>
      </c>
      <c r="I121" s="20">
        <v>402545</v>
      </c>
      <c r="J121" s="97">
        <v>86215</v>
      </c>
      <c r="K121" s="20">
        <v>428689</v>
      </c>
      <c r="L121" s="97">
        <v>95654</v>
      </c>
      <c r="M121" s="20">
        <v>831234</v>
      </c>
      <c r="N121" s="781">
        <v>11008</v>
      </c>
      <c r="O121" s="20">
        <v>417527</v>
      </c>
      <c r="P121" s="97">
        <v>87284</v>
      </c>
      <c r="Q121" s="20">
        <v>448936</v>
      </c>
      <c r="R121" s="97">
        <v>98292</v>
      </c>
      <c r="S121" s="20">
        <v>866463</v>
      </c>
      <c r="T121" s="781">
        <v>12887</v>
      </c>
      <c r="U121" s="20">
        <v>455180</v>
      </c>
      <c r="V121" s="97">
        <v>89454</v>
      </c>
      <c r="W121" s="20">
        <v>449657</v>
      </c>
      <c r="X121" s="97">
        <v>102341</v>
      </c>
      <c r="Y121" s="20">
        <v>904837</v>
      </c>
      <c r="Z121" s="781">
        <v>14487</v>
      </c>
      <c r="AA121" s="20">
        <v>443156</v>
      </c>
      <c r="AB121" s="97">
        <v>89391</v>
      </c>
      <c r="AC121" s="20">
        <v>462886</v>
      </c>
      <c r="AD121" s="97">
        <v>103878</v>
      </c>
      <c r="AE121" s="21">
        <v>906042</v>
      </c>
      <c r="AG121" s="769">
        <f t="shared" si="264"/>
        <v>11.760175365839208</v>
      </c>
      <c r="AH121" s="6">
        <f t="shared" si="265"/>
        <v>47.84474169212011</v>
      </c>
      <c r="AI121" s="87">
        <f t="shared" si="266"/>
        <v>88.239824634160797</v>
      </c>
      <c r="AJ121" s="6">
        <f t="shared" si="267"/>
        <v>52.15525830787989</v>
      </c>
      <c r="AK121" s="769">
        <f t="shared" si="268"/>
        <v>9.8678570681832429</v>
      </c>
      <c r="AL121" s="6">
        <f t="shared" si="269"/>
        <v>48.427398301801901</v>
      </c>
      <c r="AM121" s="87">
        <f t="shared" si="270"/>
        <v>90.132142931816759</v>
      </c>
      <c r="AN121" s="6">
        <f t="shared" si="271"/>
        <v>51.572601698198106</v>
      </c>
      <c r="AO121" s="105">
        <f t="shared" si="272"/>
        <v>11.199283766735849</v>
      </c>
      <c r="AP121" s="57">
        <f t="shared" si="273"/>
        <v>48.187516374040207</v>
      </c>
      <c r="AQ121" s="104">
        <f t="shared" si="274"/>
        <v>88.800716233264154</v>
      </c>
      <c r="AR121" s="57">
        <f t="shared" si="275"/>
        <v>51.812483625959793</v>
      </c>
      <c r="AS121" s="105">
        <f t="shared" si="276"/>
        <v>12.59221621832892</v>
      </c>
      <c r="AT121" s="57">
        <f t="shared" si="277"/>
        <v>50.305193090026158</v>
      </c>
      <c r="AU121" s="104">
        <f t="shared" si="278"/>
        <v>87.407783781671071</v>
      </c>
      <c r="AV121" s="60">
        <f t="shared" si="279"/>
        <v>49.694806909973842</v>
      </c>
      <c r="AW121" s="104">
        <f t="shared" si="280"/>
        <v>13.946167619707733</v>
      </c>
      <c r="AX121" s="57">
        <f t="shared" si="281"/>
        <v>48.911198377117174</v>
      </c>
      <c r="AY121" s="104">
        <f t="shared" si="282"/>
        <v>86.053832380292263</v>
      </c>
      <c r="AZ121" s="60">
        <f t="shared" si="283"/>
        <v>51.088801622882826</v>
      </c>
      <c r="BB121" s="769">
        <f t="shared" si="284"/>
        <v>76.479649268321594</v>
      </c>
      <c r="BC121" s="6">
        <f t="shared" si="285"/>
        <v>4.3105166157597807</v>
      </c>
      <c r="BD121" s="769">
        <f t="shared" si="286"/>
        <v>80.264285863633518</v>
      </c>
      <c r="BE121" s="6">
        <f t="shared" si="287"/>
        <v>3.1452033963962052</v>
      </c>
      <c r="BF121" s="769">
        <f t="shared" si="288"/>
        <v>77.601432466528308</v>
      </c>
      <c r="BG121" s="6">
        <f t="shared" si="289"/>
        <v>3.6249672519195855</v>
      </c>
      <c r="BH121" s="769">
        <f t="shared" si="290"/>
        <v>74.815567563342157</v>
      </c>
      <c r="BI121" s="6">
        <f t="shared" si="291"/>
        <v>-0.61038618005231626</v>
      </c>
      <c r="BJ121" s="769">
        <f t="shared" si="292"/>
        <v>72.107664760584527</v>
      </c>
      <c r="BK121" s="82">
        <f t="shared" si="293"/>
        <v>2.1776032457656527</v>
      </c>
    </row>
    <row r="122" spans="1:75" x14ac:dyDescent="0.25">
      <c r="A122" s="1351" t="s">
        <v>133</v>
      </c>
      <c r="B122" s="97">
        <v>10266</v>
      </c>
      <c r="C122" s="20">
        <v>328776</v>
      </c>
      <c r="D122" s="97">
        <v>86582</v>
      </c>
      <c r="E122" s="20">
        <v>394658</v>
      </c>
      <c r="F122" s="97">
        <v>96848</v>
      </c>
      <c r="G122" s="20">
        <v>723434</v>
      </c>
      <c r="H122" s="781">
        <v>6814</v>
      </c>
      <c r="I122" s="20">
        <v>306001</v>
      </c>
      <c r="J122" s="97">
        <v>80073</v>
      </c>
      <c r="K122" s="20">
        <v>377969</v>
      </c>
      <c r="L122" s="97">
        <v>86887</v>
      </c>
      <c r="M122" s="20">
        <v>683970</v>
      </c>
      <c r="N122" s="781">
        <v>10450</v>
      </c>
      <c r="O122" s="20">
        <v>337680</v>
      </c>
      <c r="P122" s="97">
        <v>86336</v>
      </c>
      <c r="Q122" s="20">
        <v>404648</v>
      </c>
      <c r="R122" s="97">
        <v>96786</v>
      </c>
      <c r="S122" s="20">
        <v>742328</v>
      </c>
      <c r="T122" s="781">
        <v>10736</v>
      </c>
      <c r="U122" s="20">
        <v>350439</v>
      </c>
      <c r="V122" s="97">
        <v>86904</v>
      </c>
      <c r="W122" s="20">
        <v>421862</v>
      </c>
      <c r="X122" s="97">
        <v>97640</v>
      </c>
      <c r="Y122" s="20">
        <v>772301</v>
      </c>
      <c r="Z122" s="781">
        <v>13475</v>
      </c>
      <c r="AA122" s="20">
        <v>371327</v>
      </c>
      <c r="AB122" s="97">
        <v>86939</v>
      </c>
      <c r="AC122" s="20">
        <v>418850</v>
      </c>
      <c r="AD122" s="97">
        <v>100414</v>
      </c>
      <c r="AE122" s="21">
        <v>790177</v>
      </c>
      <c r="AG122" s="769">
        <f t="shared" si="264"/>
        <v>10.600115645134645</v>
      </c>
      <c r="AH122" s="6">
        <f t="shared" si="265"/>
        <v>45.446578402452751</v>
      </c>
      <c r="AI122" s="87">
        <f t="shared" si="266"/>
        <v>89.39988435486535</v>
      </c>
      <c r="AJ122" s="6">
        <f t="shared" si="267"/>
        <v>54.553421597547256</v>
      </c>
      <c r="AK122" s="769">
        <f t="shared" si="268"/>
        <v>7.8423699747948481</v>
      </c>
      <c r="AL122" s="6">
        <f t="shared" si="269"/>
        <v>44.738950538766318</v>
      </c>
      <c r="AM122" s="87">
        <f t="shared" si="270"/>
        <v>92.157630025205151</v>
      </c>
      <c r="AN122" s="6">
        <f t="shared" si="271"/>
        <v>55.261049461233682</v>
      </c>
      <c r="AO122" s="105">
        <f t="shared" si="272"/>
        <v>10.797016097369454</v>
      </c>
      <c r="AP122" s="57">
        <f t="shared" si="273"/>
        <v>45.489325473375651</v>
      </c>
      <c r="AQ122" s="104">
        <f t="shared" si="274"/>
        <v>89.20298390263055</v>
      </c>
      <c r="AR122" s="57">
        <f t="shared" si="275"/>
        <v>54.510674526624349</v>
      </c>
      <c r="AS122" s="105">
        <f t="shared" si="276"/>
        <v>10.995493650143384</v>
      </c>
      <c r="AT122" s="57">
        <f t="shared" si="277"/>
        <v>45.375960927151461</v>
      </c>
      <c r="AU122" s="104">
        <f t="shared" si="278"/>
        <v>89.004506349856612</v>
      </c>
      <c r="AV122" s="60">
        <f t="shared" si="279"/>
        <v>54.624039072848539</v>
      </c>
      <c r="AW122" s="104">
        <f t="shared" si="280"/>
        <v>13.419443503893881</v>
      </c>
      <c r="AX122" s="57">
        <f t="shared" si="281"/>
        <v>46.992888935010761</v>
      </c>
      <c r="AY122" s="104">
        <f t="shared" si="282"/>
        <v>86.580556496106126</v>
      </c>
      <c r="AZ122" s="60">
        <f t="shared" si="283"/>
        <v>53.007111064989232</v>
      </c>
      <c r="BB122" s="769">
        <f t="shared" si="284"/>
        <v>78.799768709730699</v>
      </c>
      <c r="BC122" s="6">
        <f t="shared" si="285"/>
        <v>9.1068431950945055</v>
      </c>
      <c r="BD122" s="769">
        <f t="shared" si="286"/>
        <v>84.315260050410302</v>
      </c>
      <c r="BE122" s="6">
        <f t="shared" si="287"/>
        <v>10.522098922467364</v>
      </c>
      <c r="BF122" s="769">
        <f t="shared" si="288"/>
        <v>78.405967805261099</v>
      </c>
      <c r="BG122" s="6">
        <f t="shared" si="289"/>
        <v>9.0213490532486986</v>
      </c>
      <c r="BH122" s="769">
        <f t="shared" si="290"/>
        <v>78.009012699713224</v>
      </c>
      <c r="BI122" s="6">
        <f t="shared" si="291"/>
        <v>9.2480781456970789</v>
      </c>
      <c r="BJ122" s="769">
        <f t="shared" si="292"/>
        <v>73.161112992212253</v>
      </c>
      <c r="BK122" s="82">
        <f t="shared" si="293"/>
        <v>6.0142221299784708</v>
      </c>
    </row>
    <row r="123" spans="1:75" x14ac:dyDescent="0.25">
      <c r="A123" s="1351" t="s">
        <v>134</v>
      </c>
      <c r="B123" s="97">
        <v>64775</v>
      </c>
      <c r="C123" s="20">
        <v>1569678</v>
      </c>
      <c r="D123" s="97">
        <v>316355</v>
      </c>
      <c r="E123" s="20">
        <v>1480222</v>
      </c>
      <c r="F123" s="97">
        <v>381130</v>
      </c>
      <c r="G123" s="20">
        <v>3049900</v>
      </c>
      <c r="H123" s="781">
        <v>53483</v>
      </c>
      <c r="I123" s="20">
        <v>1470602</v>
      </c>
      <c r="J123" s="97">
        <v>299855</v>
      </c>
      <c r="K123" s="20">
        <v>1401994</v>
      </c>
      <c r="L123" s="97">
        <v>353338</v>
      </c>
      <c r="M123" s="20">
        <v>2872596</v>
      </c>
      <c r="N123" s="781">
        <v>49329</v>
      </c>
      <c r="O123" s="20">
        <v>1559063</v>
      </c>
      <c r="P123" s="97">
        <v>326609</v>
      </c>
      <c r="Q123" s="20">
        <v>1481416</v>
      </c>
      <c r="R123" s="97">
        <v>375938</v>
      </c>
      <c r="S123" s="20">
        <v>3040479</v>
      </c>
      <c r="T123" s="781">
        <v>49436</v>
      </c>
      <c r="U123" s="20">
        <v>1620143</v>
      </c>
      <c r="V123" s="97">
        <v>328095</v>
      </c>
      <c r="W123" s="20">
        <v>1522196</v>
      </c>
      <c r="X123" s="97">
        <v>377531</v>
      </c>
      <c r="Y123" s="20">
        <v>3142339</v>
      </c>
      <c r="Z123" s="781">
        <v>50016</v>
      </c>
      <c r="AA123" s="20">
        <v>1706611</v>
      </c>
      <c r="AB123" s="97">
        <v>329220</v>
      </c>
      <c r="AC123" s="20">
        <v>1566577</v>
      </c>
      <c r="AD123" s="97">
        <v>379236</v>
      </c>
      <c r="AE123" s="21">
        <v>3273188</v>
      </c>
      <c r="AG123" s="769">
        <f t="shared" si="264"/>
        <v>16.995513341904335</v>
      </c>
      <c r="AH123" s="6">
        <f t="shared" si="265"/>
        <v>51.466539886553655</v>
      </c>
      <c r="AI123" s="87">
        <f t="shared" si="266"/>
        <v>83.004486658095672</v>
      </c>
      <c r="AJ123" s="6">
        <f t="shared" si="267"/>
        <v>48.533460113446338</v>
      </c>
      <c r="AK123" s="769">
        <f t="shared" si="268"/>
        <v>15.136498197193621</v>
      </c>
      <c r="AL123" s="6">
        <f t="shared" si="269"/>
        <v>51.194181151822249</v>
      </c>
      <c r="AM123" s="87">
        <f t="shared" si="270"/>
        <v>84.863501802806368</v>
      </c>
      <c r="AN123" s="6">
        <f t="shared" si="271"/>
        <v>48.805818848177744</v>
      </c>
      <c r="AO123" s="105">
        <f t="shared" si="272"/>
        <v>13.121578558166505</v>
      </c>
      <c r="AP123" s="57">
        <f t="shared" si="273"/>
        <v>51.276887621983249</v>
      </c>
      <c r="AQ123" s="104">
        <f t="shared" si="274"/>
        <v>86.878421441833495</v>
      </c>
      <c r="AR123" s="57">
        <f t="shared" si="275"/>
        <v>48.723112378016751</v>
      </c>
      <c r="AS123" s="105">
        <f t="shared" si="276"/>
        <v>13.09455382471903</v>
      </c>
      <c r="AT123" s="57">
        <f t="shared" si="277"/>
        <v>51.558504668019587</v>
      </c>
      <c r="AU123" s="104">
        <f t="shared" si="278"/>
        <v>86.905446175280971</v>
      </c>
      <c r="AV123" s="60">
        <f t="shared" si="279"/>
        <v>48.441495331980413</v>
      </c>
      <c r="AW123" s="104">
        <f t="shared" si="280"/>
        <v>13.188621333417712</v>
      </c>
      <c r="AX123" s="57">
        <f t="shared" si="281"/>
        <v>52.139107194576049</v>
      </c>
      <c r="AY123" s="104">
        <f t="shared" si="282"/>
        <v>86.811378666582286</v>
      </c>
      <c r="AZ123" s="60">
        <f t="shared" si="283"/>
        <v>47.860892805423951</v>
      </c>
      <c r="BB123" s="769">
        <f t="shared" si="284"/>
        <v>66.008973316191344</v>
      </c>
      <c r="BC123" s="6">
        <f t="shared" si="285"/>
        <v>-2.9330797731073162</v>
      </c>
      <c r="BD123" s="769">
        <f t="shared" si="286"/>
        <v>69.727003605612751</v>
      </c>
      <c r="BE123" s="6">
        <f t="shared" si="287"/>
        <v>-2.3883623036445059</v>
      </c>
      <c r="BF123" s="769">
        <f t="shared" si="288"/>
        <v>73.756842883666991</v>
      </c>
      <c r="BG123" s="6">
        <f t="shared" si="289"/>
        <v>-2.5537752439664985</v>
      </c>
      <c r="BH123" s="769">
        <f t="shared" si="290"/>
        <v>73.810892350561943</v>
      </c>
      <c r="BI123" s="6">
        <f t="shared" si="291"/>
        <v>-3.1170093360391746</v>
      </c>
      <c r="BJ123" s="769">
        <f t="shared" si="292"/>
        <v>73.622757333164571</v>
      </c>
      <c r="BK123" s="82">
        <f t="shared" si="293"/>
        <v>-4.2782143891520974</v>
      </c>
    </row>
    <row r="124" spans="1:75" x14ac:dyDescent="0.25">
      <c r="A124" s="1351" t="s">
        <v>135</v>
      </c>
      <c r="B124" s="97">
        <v>34403</v>
      </c>
      <c r="C124" s="20">
        <v>890921</v>
      </c>
      <c r="D124" s="97">
        <v>183701</v>
      </c>
      <c r="E124" s="20">
        <v>977399</v>
      </c>
      <c r="F124" s="97">
        <v>218104</v>
      </c>
      <c r="G124" s="20">
        <v>1868320</v>
      </c>
      <c r="H124" s="781">
        <v>31201</v>
      </c>
      <c r="I124" s="20">
        <v>827035</v>
      </c>
      <c r="J124" s="97">
        <v>148159</v>
      </c>
      <c r="K124" s="20">
        <v>938862</v>
      </c>
      <c r="L124" s="97">
        <v>179360</v>
      </c>
      <c r="M124" s="20">
        <v>1765897</v>
      </c>
      <c r="N124" s="781">
        <v>20642</v>
      </c>
      <c r="O124" s="20">
        <v>907181</v>
      </c>
      <c r="P124" s="97">
        <v>182964</v>
      </c>
      <c r="Q124" s="20">
        <v>937627</v>
      </c>
      <c r="R124" s="97">
        <v>203606</v>
      </c>
      <c r="S124" s="20">
        <v>1844808</v>
      </c>
      <c r="T124" s="781">
        <v>31851</v>
      </c>
      <c r="U124" s="20">
        <v>960421</v>
      </c>
      <c r="V124" s="97">
        <v>179481</v>
      </c>
      <c r="W124" s="20">
        <v>995986</v>
      </c>
      <c r="X124" s="97">
        <v>211332</v>
      </c>
      <c r="Y124" s="20">
        <v>1956407</v>
      </c>
      <c r="Z124" s="781">
        <v>33198</v>
      </c>
      <c r="AA124" s="20">
        <v>996846</v>
      </c>
      <c r="AB124" s="97">
        <v>203110</v>
      </c>
      <c r="AC124" s="20">
        <v>1007066</v>
      </c>
      <c r="AD124" s="97">
        <v>236308</v>
      </c>
      <c r="AE124" s="21">
        <v>2003912</v>
      </c>
      <c r="AG124" s="769">
        <f t="shared" si="264"/>
        <v>15.773667608113563</v>
      </c>
      <c r="AH124" s="6">
        <f t="shared" si="265"/>
        <v>47.685674830864095</v>
      </c>
      <c r="AI124" s="87">
        <f t="shared" si="266"/>
        <v>84.226332391886444</v>
      </c>
      <c r="AJ124" s="6">
        <f t="shared" si="267"/>
        <v>52.314325169135913</v>
      </c>
      <c r="AK124" s="769">
        <f t="shared" si="268"/>
        <v>17.395740410347905</v>
      </c>
      <c r="AL124" s="6">
        <f t="shared" si="269"/>
        <v>46.833705476593487</v>
      </c>
      <c r="AM124" s="87">
        <f t="shared" si="270"/>
        <v>82.604259589652102</v>
      </c>
      <c r="AN124" s="6">
        <f t="shared" si="271"/>
        <v>53.166294523406521</v>
      </c>
      <c r="AO124" s="105">
        <f t="shared" si="272"/>
        <v>10.138208107816075</v>
      </c>
      <c r="AP124" s="57">
        <f t="shared" si="273"/>
        <v>49.174819276585964</v>
      </c>
      <c r="AQ124" s="104">
        <f t="shared" si="274"/>
        <v>89.86179189218393</v>
      </c>
      <c r="AR124" s="57">
        <f t="shared" si="275"/>
        <v>50.825180723414029</v>
      </c>
      <c r="AS124" s="105">
        <f t="shared" si="276"/>
        <v>15.071546192720458</v>
      </c>
      <c r="AT124" s="57">
        <f t="shared" si="277"/>
        <v>49.091063362582531</v>
      </c>
      <c r="AU124" s="104">
        <f t="shared" si="278"/>
        <v>84.928453807279539</v>
      </c>
      <c r="AV124" s="60">
        <f t="shared" si="279"/>
        <v>50.908936637417469</v>
      </c>
      <c r="AW124" s="104">
        <f t="shared" si="280"/>
        <v>14.048614520033176</v>
      </c>
      <c r="AX124" s="57">
        <f t="shared" si="281"/>
        <v>49.744998782381664</v>
      </c>
      <c r="AY124" s="104">
        <f t="shared" si="282"/>
        <v>85.951385479966831</v>
      </c>
      <c r="AZ124" s="60">
        <f t="shared" si="283"/>
        <v>50.255001217618336</v>
      </c>
      <c r="BB124" s="769">
        <f t="shared" si="284"/>
        <v>68.452664783772889</v>
      </c>
      <c r="BC124" s="6">
        <f t="shared" si="285"/>
        <v>4.628650338271818</v>
      </c>
      <c r="BD124" s="769">
        <f t="shared" si="286"/>
        <v>65.208519179304204</v>
      </c>
      <c r="BE124" s="6">
        <f t="shared" si="287"/>
        <v>6.3325890468130339</v>
      </c>
      <c r="BF124" s="769">
        <f t="shared" si="288"/>
        <v>79.723583784367861</v>
      </c>
      <c r="BG124" s="6">
        <f t="shared" si="289"/>
        <v>1.6503614468280645</v>
      </c>
      <c r="BH124" s="769">
        <f t="shared" si="290"/>
        <v>69.856907614559077</v>
      </c>
      <c r="BI124" s="6">
        <f t="shared" si="291"/>
        <v>1.8178732748349375</v>
      </c>
      <c r="BJ124" s="769">
        <f t="shared" si="292"/>
        <v>71.902770959933662</v>
      </c>
      <c r="BK124" s="82">
        <f t="shared" si="293"/>
        <v>0.51000243523667166</v>
      </c>
    </row>
    <row r="125" spans="1:75" x14ac:dyDescent="0.25">
      <c r="A125" s="1351" t="s">
        <v>136</v>
      </c>
      <c r="B125" s="97">
        <v>3482</v>
      </c>
      <c r="C125" s="20">
        <v>157300</v>
      </c>
      <c r="D125" s="97">
        <v>38634</v>
      </c>
      <c r="E125" s="20">
        <v>195453</v>
      </c>
      <c r="F125" s="97">
        <v>42116</v>
      </c>
      <c r="G125" s="20">
        <v>352753</v>
      </c>
      <c r="H125" s="781">
        <v>3297</v>
      </c>
      <c r="I125" s="20">
        <v>156826</v>
      </c>
      <c r="J125" s="97">
        <v>35686</v>
      </c>
      <c r="K125" s="20">
        <v>175558</v>
      </c>
      <c r="L125" s="97">
        <v>38983</v>
      </c>
      <c r="M125" s="20">
        <v>332384</v>
      </c>
      <c r="N125" s="781">
        <v>4732</v>
      </c>
      <c r="O125" s="20">
        <v>162886</v>
      </c>
      <c r="P125" s="97">
        <v>38601</v>
      </c>
      <c r="Q125" s="20">
        <v>195093</v>
      </c>
      <c r="R125" s="97">
        <v>43333</v>
      </c>
      <c r="S125" s="20">
        <v>357979</v>
      </c>
      <c r="T125" s="781">
        <v>3593</v>
      </c>
      <c r="U125" s="20">
        <v>176846</v>
      </c>
      <c r="V125" s="97">
        <v>44152</v>
      </c>
      <c r="W125" s="20">
        <v>189950</v>
      </c>
      <c r="X125" s="97">
        <v>47745</v>
      </c>
      <c r="Y125" s="20">
        <v>366796</v>
      </c>
      <c r="Z125" s="781">
        <v>4146</v>
      </c>
      <c r="AA125" s="20">
        <v>174583</v>
      </c>
      <c r="AB125" s="97">
        <v>41141</v>
      </c>
      <c r="AC125" s="20">
        <v>196677</v>
      </c>
      <c r="AD125" s="97">
        <v>45287</v>
      </c>
      <c r="AE125" s="21">
        <v>371260</v>
      </c>
      <c r="AG125" s="769">
        <f t="shared" si="264"/>
        <v>8.2676417513534055</v>
      </c>
      <c r="AH125" s="6">
        <f t="shared" si="265"/>
        <v>44.592108359106795</v>
      </c>
      <c r="AI125" s="87">
        <f t="shared" si="266"/>
        <v>91.732358248646591</v>
      </c>
      <c r="AJ125" s="6">
        <f t="shared" si="267"/>
        <v>55.407891640893205</v>
      </c>
      <c r="AK125" s="769">
        <f t="shared" si="268"/>
        <v>8.4575327706949182</v>
      </c>
      <c r="AL125" s="6">
        <f t="shared" si="269"/>
        <v>47.182174833927029</v>
      </c>
      <c r="AM125" s="87">
        <f t="shared" si="270"/>
        <v>91.542467229305075</v>
      </c>
      <c r="AN125" s="6">
        <f t="shared" si="271"/>
        <v>52.817825166072971</v>
      </c>
      <c r="AO125" s="105">
        <f t="shared" si="272"/>
        <v>10.92008400064616</v>
      </c>
      <c r="AP125" s="57">
        <f t="shared" si="273"/>
        <v>45.501551767003093</v>
      </c>
      <c r="AQ125" s="104">
        <f t="shared" si="274"/>
        <v>89.079915999353844</v>
      </c>
      <c r="AR125" s="57">
        <f t="shared" si="275"/>
        <v>54.498448232996907</v>
      </c>
      <c r="AS125" s="105">
        <f t="shared" si="276"/>
        <v>7.5253953293538594</v>
      </c>
      <c r="AT125" s="57">
        <f t="shared" si="277"/>
        <v>48.213720978418522</v>
      </c>
      <c r="AU125" s="104">
        <f t="shared" si="278"/>
        <v>92.474604670646144</v>
      </c>
      <c r="AV125" s="60">
        <f t="shared" si="279"/>
        <v>51.786279021581485</v>
      </c>
      <c r="AW125" s="104">
        <f t="shared" si="280"/>
        <v>9.1549451277408522</v>
      </c>
      <c r="AX125" s="57">
        <f t="shared" si="281"/>
        <v>47.024457253676673</v>
      </c>
      <c r="AY125" s="104">
        <f t="shared" si="282"/>
        <v>90.845054872259141</v>
      </c>
      <c r="AZ125" s="60">
        <f t="shared" si="283"/>
        <v>52.975542746323335</v>
      </c>
      <c r="BB125" s="769">
        <f t="shared" si="284"/>
        <v>83.464716497293182</v>
      </c>
      <c r="BC125" s="6">
        <f t="shared" si="285"/>
        <v>10.815783281786409</v>
      </c>
      <c r="BD125" s="769">
        <f t="shared" si="286"/>
        <v>83.084934458610149</v>
      </c>
      <c r="BE125" s="6">
        <f t="shared" si="287"/>
        <v>5.6356503321459428</v>
      </c>
      <c r="BF125" s="769">
        <f t="shared" si="288"/>
        <v>78.159831998707688</v>
      </c>
      <c r="BG125" s="6">
        <f t="shared" si="289"/>
        <v>8.9968964659938138</v>
      </c>
      <c r="BH125" s="769">
        <f t="shared" si="290"/>
        <v>84.949209341292288</v>
      </c>
      <c r="BI125" s="6">
        <f t="shared" si="291"/>
        <v>3.5725580431629638</v>
      </c>
      <c r="BJ125" s="769">
        <f t="shared" si="292"/>
        <v>81.690109744518281</v>
      </c>
      <c r="BK125" s="82">
        <f t="shared" si="293"/>
        <v>5.9510854926466621</v>
      </c>
    </row>
    <row r="126" spans="1:75" x14ac:dyDescent="0.25">
      <c r="A126" s="1351" t="s">
        <v>137</v>
      </c>
      <c r="B126" s="97">
        <v>17114</v>
      </c>
      <c r="C126" s="20">
        <v>507150</v>
      </c>
      <c r="D126" s="97">
        <v>101447</v>
      </c>
      <c r="E126" s="20">
        <v>472627</v>
      </c>
      <c r="F126" s="97">
        <v>118561</v>
      </c>
      <c r="G126" s="20">
        <v>979777</v>
      </c>
      <c r="H126" s="781">
        <v>16706</v>
      </c>
      <c r="I126" s="20">
        <v>480658</v>
      </c>
      <c r="J126" s="97">
        <v>108359</v>
      </c>
      <c r="K126" s="20">
        <v>444503</v>
      </c>
      <c r="L126" s="97">
        <v>125065</v>
      </c>
      <c r="M126" s="20">
        <v>925161</v>
      </c>
      <c r="N126" s="781">
        <v>16251</v>
      </c>
      <c r="O126" s="20">
        <v>494730</v>
      </c>
      <c r="P126" s="97">
        <v>114719</v>
      </c>
      <c r="Q126" s="20">
        <v>450466</v>
      </c>
      <c r="R126" s="97">
        <v>130970</v>
      </c>
      <c r="S126" s="20">
        <v>945196</v>
      </c>
      <c r="T126" s="781">
        <v>18463</v>
      </c>
      <c r="U126" s="20">
        <v>511471</v>
      </c>
      <c r="V126" s="97">
        <v>105314</v>
      </c>
      <c r="W126" s="20">
        <v>469706</v>
      </c>
      <c r="X126" s="97">
        <v>123777</v>
      </c>
      <c r="Y126" s="20">
        <v>981177</v>
      </c>
      <c r="Z126" s="781">
        <v>22552</v>
      </c>
      <c r="AA126" s="20">
        <v>522545</v>
      </c>
      <c r="AB126" s="97">
        <v>110305</v>
      </c>
      <c r="AC126" s="20">
        <v>474636</v>
      </c>
      <c r="AD126" s="97">
        <v>132857</v>
      </c>
      <c r="AE126" s="21">
        <v>997181</v>
      </c>
      <c r="AG126" s="769">
        <f t="shared" si="264"/>
        <v>14.434763539443832</v>
      </c>
      <c r="AH126" s="6">
        <f t="shared" si="265"/>
        <v>51.761778445503417</v>
      </c>
      <c r="AI126" s="87">
        <f t="shared" si="266"/>
        <v>85.565236460556164</v>
      </c>
      <c r="AJ126" s="6">
        <f t="shared" si="267"/>
        <v>48.238221554496583</v>
      </c>
      <c r="AK126" s="769">
        <f t="shared" si="268"/>
        <v>13.3578539159637</v>
      </c>
      <c r="AL126" s="6">
        <f t="shared" si="269"/>
        <v>51.953984225448323</v>
      </c>
      <c r="AM126" s="87">
        <f t="shared" si="270"/>
        <v>86.642146084036298</v>
      </c>
      <c r="AN126" s="6">
        <f t="shared" si="271"/>
        <v>48.04601577455167</v>
      </c>
      <c r="AO126" s="105">
        <f t="shared" si="272"/>
        <v>12.408185080552798</v>
      </c>
      <c r="AP126" s="57">
        <f t="shared" si="273"/>
        <v>52.341524932394975</v>
      </c>
      <c r="AQ126" s="104">
        <f t="shared" si="274"/>
        <v>87.591814919447202</v>
      </c>
      <c r="AR126" s="57">
        <f t="shared" si="275"/>
        <v>47.658475067605025</v>
      </c>
      <c r="AS126" s="105">
        <f t="shared" si="276"/>
        <v>14.91634148509012</v>
      </c>
      <c r="AT126" s="57">
        <f t="shared" si="277"/>
        <v>52.128311201750556</v>
      </c>
      <c r="AU126" s="104">
        <f t="shared" si="278"/>
        <v>85.083658514909871</v>
      </c>
      <c r="AV126" s="60">
        <f t="shared" si="279"/>
        <v>47.871688798249451</v>
      </c>
      <c r="AW126" s="104">
        <f t="shared" si="280"/>
        <v>16.974641908217105</v>
      </c>
      <c r="AX126" s="57">
        <f t="shared" si="281"/>
        <v>52.40222186343302</v>
      </c>
      <c r="AY126" s="104">
        <f t="shared" si="282"/>
        <v>83.025358091782891</v>
      </c>
      <c r="AZ126" s="60">
        <f t="shared" si="283"/>
        <v>47.59777813656698</v>
      </c>
      <c r="BB126" s="769">
        <f t="shared" si="284"/>
        <v>71.130472921112329</v>
      </c>
      <c r="BC126" s="6">
        <f t="shared" si="285"/>
        <v>-3.5235568910068338</v>
      </c>
      <c r="BD126" s="769">
        <f t="shared" si="286"/>
        <v>73.284292168072596</v>
      </c>
      <c r="BE126" s="6">
        <f t="shared" si="287"/>
        <v>-3.9079684508966537</v>
      </c>
      <c r="BF126" s="769">
        <f t="shared" si="288"/>
        <v>75.183629838894404</v>
      </c>
      <c r="BG126" s="6">
        <f t="shared" si="289"/>
        <v>-4.6830498647899503</v>
      </c>
      <c r="BH126" s="769">
        <f t="shared" si="290"/>
        <v>70.167317029819756</v>
      </c>
      <c r="BI126" s="6">
        <f t="shared" si="291"/>
        <v>-4.2566224035011047</v>
      </c>
      <c r="BJ126" s="769">
        <f t="shared" si="292"/>
        <v>66.050716183565783</v>
      </c>
      <c r="BK126" s="82">
        <f t="shared" si="293"/>
        <v>-4.8044437268660403</v>
      </c>
    </row>
    <row r="127" spans="1:75" x14ac:dyDescent="0.25">
      <c r="A127" s="1351" t="s">
        <v>138</v>
      </c>
      <c r="B127" s="97">
        <v>64742</v>
      </c>
      <c r="C127" s="20">
        <v>1434791</v>
      </c>
      <c r="D127" s="97">
        <v>287130</v>
      </c>
      <c r="E127" s="20">
        <v>1305708</v>
      </c>
      <c r="F127" s="97">
        <v>351872</v>
      </c>
      <c r="G127" s="20">
        <v>2740499</v>
      </c>
      <c r="H127" s="781">
        <v>52822</v>
      </c>
      <c r="I127" s="20">
        <v>1388990</v>
      </c>
      <c r="J127" s="97">
        <v>272972</v>
      </c>
      <c r="K127" s="20">
        <v>1247395</v>
      </c>
      <c r="L127" s="97">
        <v>325794</v>
      </c>
      <c r="M127" s="20">
        <v>2636385</v>
      </c>
      <c r="N127" s="781">
        <v>66538</v>
      </c>
      <c r="O127" s="20">
        <v>1473065</v>
      </c>
      <c r="P127" s="97">
        <v>273501</v>
      </c>
      <c r="Q127" s="20">
        <v>1309834</v>
      </c>
      <c r="R127" s="97">
        <v>340039</v>
      </c>
      <c r="S127" s="20">
        <v>2782899</v>
      </c>
      <c r="T127" s="781">
        <v>51264</v>
      </c>
      <c r="U127" s="20">
        <v>1508740</v>
      </c>
      <c r="V127" s="97">
        <v>280500</v>
      </c>
      <c r="W127" s="20">
        <v>1389367</v>
      </c>
      <c r="X127" s="97">
        <v>331764</v>
      </c>
      <c r="Y127" s="20">
        <v>2898107</v>
      </c>
      <c r="Z127" s="781">
        <v>53441</v>
      </c>
      <c r="AA127" s="20">
        <v>1533086</v>
      </c>
      <c r="AB127" s="97">
        <v>303822</v>
      </c>
      <c r="AC127" s="20">
        <v>1410893</v>
      </c>
      <c r="AD127" s="97">
        <v>357263</v>
      </c>
      <c r="AE127" s="21">
        <v>2943979</v>
      </c>
      <c r="AG127" s="769">
        <f t="shared" si="264"/>
        <v>18.399304292469989</v>
      </c>
      <c r="AH127" s="6">
        <f t="shared" si="265"/>
        <v>52.355100293778612</v>
      </c>
      <c r="AI127" s="87">
        <f t="shared" si="266"/>
        <v>81.600695707530008</v>
      </c>
      <c r="AJ127" s="6">
        <f t="shared" si="267"/>
        <v>47.644899706221381</v>
      </c>
      <c r="AK127" s="769">
        <f t="shared" si="268"/>
        <v>16.213312706802459</v>
      </c>
      <c r="AL127" s="6">
        <f t="shared" si="269"/>
        <v>52.68540065278782</v>
      </c>
      <c r="AM127" s="87">
        <f t="shared" si="270"/>
        <v>83.786687293197531</v>
      </c>
      <c r="AN127" s="6">
        <f t="shared" si="271"/>
        <v>47.314599347212187</v>
      </c>
      <c r="AO127" s="105">
        <f t="shared" si="272"/>
        <v>19.567755463343911</v>
      </c>
      <c r="AP127" s="57">
        <f t="shared" si="273"/>
        <v>52.932751062830519</v>
      </c>
      <c r="AQ127" s="104">
        <f t="shared" si="274"/>
        <v>80.4322445366561</v>
      </c>
      <c r="AR127" s="57">
        <f t="shared" si="275"/>
        <v>47.067248937169474</v>
      </c>
      <c r="AS127" s="105">
        <f t="shared" si="276"/>
        <v>15.451947770101636</v>
      </c>
      <c r="AT127" s="57">
        <f t="shared" si="277"/>
        <v>52.059499528485318</v>
      </c>
      <c r="AU127" s="104">
        <f t="shared" si="278"/>
        <v>84.54805222989836</v>
      </c>
      <c r="AV127" s="60">
        <f t="shared" si="279"/>
        <v>47.940500471514682</v>
      </c>
      <c r="AW127" s="104">
        <f t="shared" si="280"/>
        <v>14.958447978100168</v>
      </c>
      <c r="AX127" s="57">
        <f t="shared" si="281"/>
        <v>52.075303526281949</v>
      </c>
      <c r="AY127" s="104">
        <f t="shared" si="282"/>
        <v>85.041552021899832</v>
      </c>
      <c r="AZ127" s="60">
        <f t="shared" si="283"/>
        <v>47.924696473718051</v>
      </c>
      <c r="BB127" s="769">
        <f t="shared" si="284"/>
        <v>63.201391415060016</v>
      </c>
      <c r="BC127" s="6">
        <f t="shared" si="285"/>
        <v>-4.7102005875572317</v>
      </c>
      <c r="BD127" s="769">
        <f t="shared" si="286"/>
        <v>67.573374586395076</v>
      </c>
      <c r="BE127" s="6">
        <f t="shared" si="287"/>
        <v>-5.3708013055756325</v>
      </c>
      <c r="BF127" s="769">
        <f t="shared" si="288"/>
        <v>60.864489073312185</v>
      </c>
      <c r="BG127" s="6">
        <f t="shared" si="289"/>
        <v>-5.8655021256610453</v>
      </c>
      <c r="BH127" s="769">
        <f t="shared" si="290"/>
        <v>69.09610445979672</v>
      </c>
      <c r="BI127" s="6">
        <f t="shared" si="291"/>
        <v>-4.1189990569706367</v>
      </c>
      <c r="BJ127" s="769">
        <f t="shared" si="292"/>
        <v>70.083104043799665</v>
      </c>
      <c r="BK127" s="82">
        <f t="shared" si="293"/>
        <v>-4.1506070525638989</v>
      </c>
    </row>
    <row r="128" spans="1:75" x14ac:dyDescent="0.25">
      <c r="A128" s="1351" t="s">
        <v>139</v>
      </c>
      <c r="B128" s="97">
        <v>7653</v>
      </c>
      <c r="C128" s="20">
        <v>256330</v>
      </c>
      <c r="D128" s="97">
        <v>56643</v>
      </c>
      <c r="E128" s="20">
        <v>301426</v>
      </c>
      <c r="F128" s="97">
        <v>64296</v>
      </c>
      <c r="G128" s="20">
        <v>557756</v>
      </c>
      <c r="H128" s="781">
        <v>6996</v>
      </c>
      <c r="I128" s="20">
        <v>238195</v>
      </c>
      <c r="J128" s="97">
        <v>51081</v>
      </c>
      <c r="K128" s="20">
        <v>293618</v>
      </c>
      <c r="L128" s="97">
        <v>58077</v>
      </c>
      <c r="M128" s="20">
        <v>531813</v>
      </c>
      <c r="N128" s="781">
        <v>5155</v>
      </c>
      <c r="O128" s="20">
        <v>270888</v>
      </c>
      <c r="P128" s="97">
        <v>59068</v>
      </c>
      <c r="Q128" s="20">
        <v>313244</v>
      </c>
      <c r="R128" s="97">
        <v>64223</v>
      </c>
      <c r="S128" s="20">
        <v>584132</v>
      </c>
      <c r="T128" s="781">
        <v>6955</v>
      </c>
      <c r="U128" s="20">
        <v>286243</v>
      </c>
      <c r="V128" s="97">
        <v>50349</v>
      </c>
      <c r="W128" s="20">
        <v>315530</v>
      </c>
      <c r="X128" s="97">
        <v>57304</v>
      </c>
      <c r="Y128" s="20">
        <v>601773</v>
      </c>
      <c r="Z128" s="781">
        <v>8449</v>
      </c>
      <c r="AA128" s="20">
        <v>286611</v>
      </c>
      <c r="AB128" s="97">
        <v>60229</v>
      </c>
      <c r="AC128" s="20">
        <v>309526</v>
      </c>
      <c r="AD128" s="97">
        <v>68678</v>
      </c>
      <c r="AE128" s="21">
        <v>596137</v>
      </c>
      <c r="AG128" s="769">
        <f t="shared" si="264"/>
        <v>11.902762224710713</v>
      </c>
      <c r="AH128" s="6">
        <f t="shared" si="265"/>
        <v>45.957372040820715</v>
      </c>
      <c r="AI128" s="87">
        <f t="shared" si="266"/>
        <v>88.097237775289287</v>
      </c>
      <c r="AJ128" s="6">
        <f t="shared" si="267"/>
        <v>54.042627959179278</v>
      </c>
      <c r="AK128" s="769">
        <f t="shared" si="268"/>
        <v>12.046076760163231</v>
      </c>
      <c r="AL128" s="6">
        <f t="shared" si="269"/>
        <v>44.78923982678122</v>
      </c>
      <c r="AM128" s="87">
        <f t="shared" si="270"/>
        <v>87.953923239836769</v>
      </c>
      <c r="AN128" s="6">
        <f t="shared" si="271"/>
        <v>55.210760173218787</v>
      </c>
      <c r="AO128" s="105">
        <f t="shared" si="272"/>
        <v>8.0267193995920465</v>
      </c>
      <c r="AP128" s="57">
        <f t="shared" si="273"/>
        <v>46.374449610704431</v>
      </c>
      <c r="AQ128" s="104">
        <f t="shared" si="274"/>
        <v>91.973280600407961</v>
      </c>
      <c r="AR128" s="57">
        <f t="shared" si="275"/>
        <v>53.625550389295576</v>
      </c>
      <c r="AS128" s="105">
        <f t="shared" si="276"/>
        <v>12.137023593466424</v>
      </c>
      <c r="AT128" s="57">
        <f t="shared" si="277"/>
        <v>47.566607341971142</v>
      </c>
      <c r="AU128" s="104">
        <f t="shared" si="278"/>
        <v>87.862976406533576</v>
      </c>
      <c r="AV128" s="60">
        <f t="shared" si="279"/>
        <v>52.433392658028858</v>
      </c>
      <c r="AW128" s="104">
        <f t="shared" si="280"/>
        <v>12.302338448993854</v>
      </c>
      <c r="AX128" s="57">
        <f t="shared" si="281"/>
        <v>48.07804246339348</v>
      </c>
      <c r="AY128" s="104">
        <f t="shared" si="282"/>
        <v>87.697661551006149</v>
      </c>
      <c r="AZ128" s="60">
        <f t="shared" si="283"/>
        <v>51.92195753660652</v>
      </c>
      <c r="BB128" s="769">
        <f t="shared" si="284"/>
        <v>76.194475550578574</v>
      </c>
      <c r="BC128" s="6">
        <f t="shared" si="285"/>
        <v>8.0852559183585626</v>
      </c>
      <c r="BD128" s="769">
        <f t="shared" si="286"/>
        <v>75.907846479673537</v>
      </c>
      <c r="BE128" s="6">
        <f t="shared" si="287"/>
        <v>10.421520346437568</v>
      </c>
      <c r="BF128" s="769">
        <f t="shared" si="288"/>
        <v>83.946561200815921</v>
      </c>
      <c r="BG128" s="6">
        <f t="shared" si="289"/>
        <v>7.2511007785911445</v>
      </c>
      <c r="BH128" s="769">
        <f t="shared" si="290"/>
        <v>75.725952813067153</v>
      </c>
      <c r="BI128" s="6">
        <f t="shared" si="291"/>
        <v>4.8667853160577152</v>
      </c>
      <c r="BJ128" s="769">
        <f t="shared" si="292"/>
        <v>75.395323102012298</v>
      </c>
      <c r="BK128" s="82">
        <f t="shared" si="293"/>
        <v>3.84391507321304</v>
      </c>
    </row>
    <row r="129" spans="1:63" x14ac:dyDescent="0.25">
      <c r="A129" s="1351" t="s">
        <v>140</v>
      </c>
      <c r="B129" s="97">
        <v>3643</v>
      </c>
      <c r="C129" s="20">
        <v>131473</v>
      </c>
      <c r="D129" s="97">
        <v>20896</v>
      </c>
      <c r="E129" s="20">
        <v>137564</v>
      </c>
      <c r="F129" s="97">
        <v>24539</v>
      </c>
      <c r="G129" s="20">
        <v>269037</v>
      </c>
      <c r="H129" s="781">
        <v>3995</v>
      </c>
      <c r="I129" s="20">
        <v>119563</v>
      </c>
      <c r="J129" s="97">
        <v>17369</v>
      </c>
      <c r="K129" s="20">
        <v>130400</v>
      </c>
      <c r="L129" s="97">
        <v>21364</v>
      </c>
      <c r="M129" s="20">
        <v>249963</v>
      </c>
      <c r="N129" s="781">
        <v>3233</v>
      </c>
      <c r="O129" s="20">
        <v>132510</v>
      </c>
      <c r="P129" s="97">
        <v>21168</v>
      </c>
      <c r="Q129" s="20">
        <v>126590</v>
      </c>
      <c r="R129" s="97">
        <v>24401</v>
      </c>
      <c r="S129" s="20">
        <v>259100</v>
      </c>
      <c r="T129" s="781">
        <v>2742</v>
      </c>
      <c r="U129" s="20">
        <v>133023</v>
      </c>
      <c r="V129" s="97">
        <v>26770</v>
      </c>
      <c r="W129" s="20">
        <v>130020</v>
      </c>
      <c r="X129" s="97">
        <v>29512</v>
      </c>
      <c r="Y129" s="20">
        <v>263043</v>
      </c>
      <c r="Z129" s="781">
        <v>4077</v>
      </c>
      <c r="AA129" s="20">
        <v>134634</v>
      </c>
      <c r="AB129" s="97">
        <v>22118</v>
      </c>
      <c r="AC129" s="20">
        <v>135154</v>
      </c>
      <c r="AD129" s="97">
        <v>26195</v>
      </c>
      <c r="AE129" s="21">
        <v>269788</v>
      </c>
      <c r="AG129" s="769">
        <f t="shared" si="264"/>
        <v>14.845755735767554</v>
      </c>
      <c r="AH129" s="6">
        <f t="shared" si="265"/>
        <v>48.867999568832538</v>
      </c>
      <c r="AI129" s="87">
        <f t="shared" si="266"/>
        <v>85.154244264232446</v>
      </c>
      <c r="AJ129" s="6">
        <f t="shared" si="267"/>
        <v>51.132000431167455</v>
      </c>
      <c r="AK129" s="769">
        <f t="shared" si="268"/>
        <v>18.699681707545405</v>
      </c>
      <c r="AL129" s="6">
        <f t="shared" si="269"/>
        <v>47.832279177318242</v>
      </c>
      <c r="AM129" s="87">
        <f t="shared" si="270"/>
        <v>81.300318292454605</v>
      </c>
      <c r="AN129" s="6">
        <f t="shared" si="271"/>
        <v>52.167720822681765</v>
      </c>
      <c r="AO129" s="105">
        <f t="shared" si="272"/>
        <v>13.249456989467646</v>
      </c>
      <c r="AP129" s="57">
        <f t="shared" si="273"/>
        <v>51.142416055577002</v>
      </c>
      <c r="AQ129" s="104">
        <f t="shared" si="274"/>
        <v>86.750543010532354</v>
      </c>
      <c r="AR129" s="57">
        <f t="shared" si="275"/>
        <v>48.857583944423006</v>
      </c>
      <c r="AS129" s="105">
        <f t="shared" si="276"/>
        <v>9.291135809162375</v>
      </c>
      <c r="AT129" s="57">
        <f t="shared" si="277"/>
        <v>50.570819219671307</v>
      </c>
      <c r="AU129" s="104">
        <f t="shared" si="278"/>
        <v>90.70886419083763</v>
      </c>
      <c r="AV129" s="60">
        <f t="shared" si="279"/>
        <v>49.429180780328693</v>
      </c>
      <c r="AW129" s="104">
        <f t="shared" si="280"/>
        <v>15.564038938728764</v>
      </c>
      <c r="AX129" s="57">
        <f t="shared" si="281"/>
        <v>49.903628033863626</v>
      </c>
      <c r="AY129" s="104">
        <f t="shared" si="282"/>
        <v>84.435961061271243</v>
      </c>
      <c r="AZ129" s="60">
        <f t="shared" si="283"/>
        <v>50.096371966136374</v>
      </c>
      <c r="BB129" s="769">
        <f t="shared" si="284"/>
        <v>70.308488528464892</v>
      </c>
      <c r="BC129" s="6">
        <f t="shared" si="285"/>
        <v>2.2640008623349175</v>
      </c>
      <c r="BD129" s="769">
        <f t="shared" si="286"/>
        <v>62.600636584909196</v>
      </c>
      <c r="BE129" s="6">
        <f t="shared" si="287"/>
        <v>4.3354416453635238</v>
      </c>
      <c r="BF129" s="769">
        <f t="shared" si="288"/>
        <v>73.501086021064708</v>
      </c>
      <c r="BG129" s="6">
        <f t="shared" si="289"/>
        <v>-2.284832111153996</v>
      </c>
      <c r="BH129" s="769">
        <f t="shared" si="290"/>
        <v>81.417728381675261</v>
      </c>
      <c r="BI129" s="6">
        <f t="shared" si="291"/>
        <v>-1.1416384393426142</v>
      </c>
      <c r="BJ129" s="769">
        <f t="shared" si="292"/>
        <v>68.871922122542486</v>
      </c>
      <c r="BK129" s="82">
        <f t="shared" si="293"/>
        <v>0.192743932272748</v>
      </c>
    </row>
    <row r="130" spans="1:63" x14ac:dyDescent="0.25">
      <c r="A130" s="1351" t="s">
        <v>141</v>
      </c>
      <c r="B130" s="97">
        <v>15683</v>
      </c>
      <c r="C130" s="20">
        <v>439703</v>
      </c>
      <c r="D130" s="97">
        <v>71246</v>
      </c>
      <c r="E130" s="20">
        <v>418205</v>
      </c>
      <c r="F130" s="97">
        <v>86929</v>
      </c>
      <c r="G130" s="20">
        <v>857908</v>
      </c>
      <c r="H130" s="781">
        <v>14249</v>
      </c>
      <c r="I130" s="20">
        <v>416625</v>
      </c>
      <c r="J130" s="97">
        <v>73774</v>
      </c>
      <c r="K130" s="20">
        <v>394575</v>
      </c>
      <c r="L130" s="97">
        <v>88023</v>
      </c>
      <c r="M130" s="20">
        <v>811200</v>
      </c>
      <c r="N130" s="781">
        <v>18296</v>
      </c>
      <c r="O130" s="20">
        <v>425971</v>
      </c>
      <c r="P130" s="97">
        <v>69293</v>
      </c>
      <c r="Q130" s="20">
        <v>400067</v>
      </c>
      <c r="R130" s="97">
        <v>87589</v>
      </c>
      <c r="S130" s="20">
        <v>826038</v>
      </c>
      <c r="T130" s="781">
        <v>18983</v>
      </c>
      <c r="U130" s="20">
        <v>432576</v>
      </c>
      <c r="V130" s="97">
        <v>69378</v>
      </c>
      <c r="W130" s="20">
        <v>413579</v>
      </c>
      <c r="X130" s="97">
        <v>88361</v>
      </c>
      <c r="Y130" s="20">
        <v>846155</v>
      </c>
      <c r="Z130" s="781">
        <v>25338</v>
      </c>
      <c r="AA130" s="20">
        <v>441321</v>
      </c>
      <c r="AB130" s="97">
        <v>82791</v>
      </c>
      <c r="AC130" s="20">
        <v>427804</v>
      </c>
      <c r="AD130" s="97">
        <v>108129</v>
      </c>
      <c r="AE130" s="21">
        <v>869125</v>
      </c>
      <c r="AG130" s="769">
        <f t="shared" si="264"/>
        <v>18.041160027148592</v>
      </c>
      <c r="AH130" s="6">
        <f t="shared" si="265"/>
        <v>51.252931549769912</v>
      </c>
      <c r="AI130" s="87">
        <f t="shared" si="266"/>
        <v>81.958839972851408</v>
      </c>
      <c r="AJ130" s="6">
        <f t="shared" si="267"/>
        <v>48.747068450230095</v>
      </c>
      <c r="AK130" s="769">
        <f t="shared" si="268"/>
        <v>16.187814548470286</v>
      </c>
      <c r="AL130" s="6">
        <f t="shared" si="269"/>
        <v>51.359097633136095</v>
      </c>
      <c r="AM130" s="87">
        <f t="shared" si="270"/>
        <v>83.812185451529714</v>
      </c>
      <c r="AN130" s="6">
        <f t="shared" si="271"/>
        <v>48.640902366863905</v>
      </c>
      <c r="AO130" s="105">
        <f t="shared" si="272"/>
        <v>20.888467729966091</v>
      </c>
      <c r="AP130" s="57">
        <f t="shared" si="273"/>
        <v>51.567966606863124</v>
      </c>
      <c r="AQ130" s="104">
        <f t="shared" si="274"/>
        <v>79.111532270033919</v>
      </c>
      <c r="AR130" s="57">
        <f t="shared" si="275"/>
        <v>48.432033393136876</v>
      </c>
      <c r="AS130" s="105">
        <f t="shared" si="276"/>
        <v>21.483459897466076</v>
      </c>
      <c r="AT130" s="57">
        <f t="shared" si="277"/>
        <v>51.122548469252081</v>
      </c>
      <c r="AU130" s="104">
        <f t="shared" si="278"/>
        <v>78.516540102533924</v>
      </c>
      <c r="AV130" s="60">
        <f t="shared" si="279"/>
        <v>48.877451530747912</v>
      </c>
      <c r="AW130" s="104">
        <f t="shared" si="280"/>
        <v>23.433121549260605</v>
      </c>
      <c r="AX130" s="57">
        <f t="shared" si="281"/>
        <v>50.77762117071768</v>
      </c>
      <c r="AY130" s="104">
        <f t="shared" si="282"/>
        <v>76.566878450739395</v>
      </c>
      <c r="AZ130" s="60">
        <f t="shared" si="283"/>
        <v>49.222378829282327</v>
      </c>
      <c r="BB130" s="769">
        <f t="shared" si="284"/>
        <v>63.917679945702815</v>
      </c>
      <c r="BC130" s="6">
        <f t="shared" si="285"/>
        <v>-2.5058630995398161</v>
      </c>
      <c r="BD130" s="769">
        <f t="shared" si="286"/>
        <v>67.624370903059429</v>
      </c>
      <c r="BE130" s="6">
        <f t="shared" si="287"/>
        <v>-2.7181952662721898</v>
      </c>
      <c r="BF130" s="769">
        <f t="shared" si="288"/>
        <v>58.223064540067824</v>
      </c>
      <c r="BG130" s="6">
        <f t="shared" si="289"/>
        <v>-3.135933213726247</v>
      </c>
      <c r="BH130" s="769">
        <f t="shared" si="290"/>
        <v>57.033080205067847</v>
      </c>
      <c r="BI130" s="6">
        <f t="shared" si="291"/>
        <v>-2.2450969385041688</v>
      </c>
      <c r="BJ130" s="769">
        <f t="shared" si="292"/>
        <v>53.13375690147879</v>
      </c>
      <c r="BK130" s="82">
        <f t="shared" si="293"/>
        <v>-1.5552423414353527</v>
      </c>
    </row>
    <row r="131" spans="1:63" x14ac:dyDescent="0.25">
      <c r="A131" s="1351" t="s">
        <v>142</v>
      </c>
      <c r="B131" s="97">
        <v>1475</v>
      </c>
      <c r="C131" s="20">
        <v>65839</v>
      </c>
      <c r="D131" s="97">
        <v>12398</v>
      </c>
      <c r="E131" s="20">
        <v>62524</v>
      </c>
      <c r="F131" s="97">
        <v>13873</v>
      </c>
      <c r="G131" s="20">
        <v>128363</v>
      </c>
      <c r="H131" s="781">
        <v>1966</v>
      </c>
      <c r="I131" s="20">
        <v>60706</v>
      </c>
      <c r="J131" s="97">
        <v>9463</v>
      </c>
      <c r="K131" s="20">
        <v>62970</v>
      </c>
      <c r="L131" s="97">
        <v>11429</v>
      </c>
      <c r="M131" s="20">
        <v>123676</v>
      </c>
      <c r="N131" s="781">
        <v>957</v>
      </c>
      <c r="O131" s="20">
        <v>62214</v>
      </c>
      <c r="P131" s="97">
        <v>9325</v>
      </c>
      <c r="Q131" s="20">
        <v>69892</v>
      </c>
      <c r="R131" s="97">
        <v>10282</v>
      </c>
      <c r="S131" s="20">
        <v>132106</v>
      </c>
      <c r="T131" s="781">
        <v>3052</v>
      </c>
      <c r="U131" s="20">
        <v>64029</v>
      </c>
      <c r="V131" s="97">
        <v>11642</v>
      </c>
      <c r="W131" s="20">
        <v>64164</v>
      </c>
      <c r="X131" s="97">
        <v>14694</v>
      </c>
      <c r="Y131" s="20">
        <v>128193</v>
      </c>
      <c r="Z131" s="781">
        <v>2721</v>
      </c>
      <c r="AA131" s="20">
        <v>64389</v>
      </c>
      <c r="AB131" s="97">
        <v>13524</v>
      </c>
      <c r="AC131" s="20">
        <v>66046</v>
      </c>
      <c r="AD131" s="97">
        <v>16245</v>
      </c>
      <c r="AE131" s="21">
        <v>130435</v>
      </c>
      <c r="AG131" s="769">
        <f t="shared" si="264"/>
        <v>10.632163194694732</v>
      </c>
      <c r="AH131" s="6">
        <f t="shared" si="265"/>
        <v>51.291259942506798</v>
      </c>
      <c r="AI131" s="87">
        <f t="shared" si="266"/>
        <v>89.367836805305274</v>
      </c>
      <c r="AJ131" s="6">
        <f t="shared" si="267"/>
        <v>48.708740057493202</v>
      </c>
      <c r="AK131" s="769">
        <f t="shared" si="268"/>
        <v>17.201854930440106</v>
      </c>
      <c r="AL131" s="6">
        <f t="shared" si="269"/>
        <v>49.084705197451406</v>
      </c>
      <c r="AM131" s="87">
        <f t="shared" si="270"/>
        <v>82.798145069559894</v>
      </c>
      <c r="AN131" s="6">
        <f t="shared" si="271"/>
        <v>50.915294802548594</v>
      </c>
      <c r="AO131" s="105">
        <f t="shared" si="272"/>
        <v>9.307527718342735</v>
      </c>
      <c r="AP131" s="57">
        <f t="shared" si="273"/>
        <v>47.094000272508438</v>
      </c>
      <c r="AQ131" s="104">
        <f t="shared" si="274"/>
        <v>90.69247228165726</v>
      </c>
      <c r="AR131" s="57">
        <f t="shared" si="275"/>
        <v>52.905999727491562</v>
      </c>
      <c r="AS131" s="105">
        <f t="shared" si="276"/>
        <v>20.770382469034981</v>
      </c>
      <c r="AT131" s="57">
        <f t="shared" si="277"/>
        <v>49.947345018838782</v>
      </c>
      <c r="AU131" s="104">
        <f t="shared" si="278"/>
        <v>79.229617530965029</v>
      </c>
      <c r="AV131" s="60">
        <f t="shared" si="279"/>
        <v>50.052654981161218</v>
      </c>
      <c r="AW131" s="104">
        <f t="shared" si="280"/>
        <v>16.749769159741458</v>
      </c>
      <c r="AX131" s="57">
        <f t="shared" si="281"/>
        <v>49.364817725303787</v>
      </c>
      <c r="AY131" s="104">
        <f t="shared" si="282"/>
        <v>83.250230840258538</v>
      </c>
      <c r="AZ131" s="60">
        <f t="shared" si="283"/>
        <v>50.635182274696213</v>
      </c>
      <c r="BB131" s="769">
        <f t="shared" si="284"/>
        <v>78.735673610610547</v>
      </c>
      <c r="BC131" s="6">
        <f t="shared" si="285"/>
        <v>-2.5825198850135962</v>
      </c>
      <c r="BD131" s="769">
        <f t="shared" si="286"/>
        <v>65.596290139119787</v>
      </c>
      <c r="BE131" s="6">
        <f t="shared" si="287"/>
        <v>1.8305896050971882</v>
      </c>
      <c r="BF131" s="769">
        <f t="shared" si="288"/>
        <v>81.384944563314519</v>
      </c>
      <c r="BG131" s="6">
        <f t="shared" si="289"/>
        <v>5.8119994549831233</v>
      </c>
      <c r="BH131" s="769">
        <f t="shared" si="290"/>
        <v>58.459235061930045</v>
      </c>
      <c r="BI131" s="6">
        <f t="shared" si="291"/>
        <v>0.10530996232243695</v>
      </c>
      <c r="BJ131" s="769">
        <f t="shared" si="292"/>
        <v>66.500461680517077</v>
      </c>
      <c r="BK131" s="82">
        <f t="shared" si="293"/>
        <v>1.2703645493924256</v>
      </c>
    </row>
    <row r="132" spans="1:63" x14ac:dyDescent="0.25">
      <c r="A132" s="1351" t="s">
        <v>143</v>
      </c>
      <c r="B132" s="97">
        <v>212</v>
      </c>
      <c r="C132" s="20">
        <v>11033</v>
      </c>
      <c r="D132" s="97">
        <v>2397</v>
      </c>
      <c r="E132" s="20">
        <v>14819</v>
      </c>
      <c r="F132" s="97">
        <v>2609</v>
      </c>
      <c r="G132" s="20">
        <v>25852</v>
      </c>
      <c r="H132" s="1472">
        <v>162</v>
      </c>
      <c r="I132" s="20">
        <v>10683</v>
      </c>
      <c r="J132" s="97">
        <v>1571</v>
      </c>
      <c r="K132" s="20">
        <v>16396</v>
      </c>
      <c r="L132" s="97">
        <v>1733</v>
      </c>
      <c r="M132" s="20">
        <v>27079</v>
      </c>
      <c r="N132" s="781">
        <v>289</v>
      </c>
      <c r="O132" s="20">
        <v>11795</v>
      </c>
      <c r="P132" s="97">
        <v>551</v>
      </c>
      <c r="Q132" s="20">
        <v>15201</v>
      </c>
      <c r="R132" s="97">
        <v>840</v>
      </c>
      <c r="S132" s="20">
        <v>26996</v>
      </c>
      <c r="T132" s="781">
        <v>163</v>
      </c>
      <c r="U132" s="20">
        <v>11241</v>
      </c>
      <c r="V132" s="97">
        <v>2170</v>
      </c>
      <c r="W132" s="20">
        <v>16719</v>
      </c>
      <c r="X132" s="97">
        <v>2333</v>
      </c>
      <c r="Y132" s="20">
        <v>27960</v>
      </c>
      <c r="Z132" s="781">
        <v>167</v>
      </c>
      <c r="AA132" s="20">
        <v>12022</v>
      </c>
      <c r="AB132" s="97">
        <v>2559</v>
      </c>
      <c r="AC132" s="20">
        <v>14366</v>
      </c>
      <c r="AD132" s="97">
        <v>2726</v>
      </c>
      <c r="AE132" s="21">
        <v>26388</v>
      </c>
      <c r="AG132" s="769">
        <f t="shared" si="264"/>
        <v>8.1257186661556151</v>
      </c>
      <c r="AH132" s="6">
        <f t="shared" si="265"/>
        <v>42.677549125792972</v>
      </c>
      <c r="AI132" s="87">
        <f t="shared" si="266"/>
        <v>91.874281333844394</v>
      </c>
      <c r="AJ132" s="6">
        <f t="shared" si="267"/>
        <v>57.322450874207021</v>
      </c>
      <c r="AK132" s="762">
        <f t="shared" si="268"/>
        <v>9.3479515291402198</v>
      </c>
      <c r="AL132" s="6">
        <f t="shared" si="269"/>
        <v>39.451235274567011</v>
      </c>
      <c r="AM132" s="87">
        <f t="shared" si="270"/>
        <v>90.652048470859782</v>
      </c>
      <c r="AN132" s="6">
        <f t="shared" si="271"/>
        <v>60.548764725432989</v>
      </c>
      <c r="AO132" s="105">
        <f t="shared" si="272"/>
        <v>34.404761904761905</v>
      </c>
      <c r="AP132" s="57">
        <f t="shared" si="273"/>
        <v>43.691658023410874</v>
      </c>
      <c r="AQ132" s="104">
        <f t="shared" si="274"/>
        <v>65.595238095238102</v>
      </c>
      <c r="AR132" s="57">
        <f t="shared" si="275"/>
        <v>56.308341976589126</v>
      </c>
      <c r="AS132" s="105">
        <f t="shared" si="276"/>
        <v>6.9867123874839256</v>
      </c>
      <c r="AT132" s="57">
        <f t="shared" si="277"/>
        <v>40.203862660944203</v>
      </c>
      <c r="AU132" s="104">
        <f t="shared" si="278"/>
        <v>93.013287612516066</v>
      </c>
      <c r="AV132" s="60">
        <f t="shared" si="279"/>
        <v>59.796137339055797</v>
      </c>
      <c r="AW132" s="104">
        <f t="shared" si="280"/>
        <v>6.1261922230374175</v>
      </c>
      <c r="AX132" s="57">
        <f t="shared" si="281"/>
        <v>45.558587236622706</v>
      </c>
      <c r="AY132" s="104">
        <f t="shared" si="282"/>
        <v>93.873807776962579</v>
      </c>
      <c r="AZ132" s="60">
        <f t="shared" si="283"/>
        <v>54.441412763377294</v>
      </c>
      <c r="BB132" s="769">
        <f t="shared" si="284"/>
        <v>83.748562667688773</v>
      </c>
      <c r="BC132" s="6">
        <f t="shared" si="285"/>
        <v>14.64490174841405</v>
      </c>
      <c r="BD132" s="762">
        <f t="shared" si="286"/>
        <v>81.304096941719564</v>
      </c>
      <c r="BE132" s="6">
        <f t="shared" si="287"/>
        <v>21.097529450865977</v>
      </c>
      <c r="BF132" s="769">
        <f t="shared" si="288"/>
        <v>31.190476190476197</v>
      </c>
      <c r="BG132" s="6">
        <f t="shared" si="289"/>
        <v>12.616683953178253</v>
      </c>
      <c r="BH132" s="769">
        <f t="shared" si="290"/>
        <v>86.026575225032147</v>
      </c>
      <c r="BI132" s="6">
        <f t="shared" si="291"/>
        <v>19.592274678111593</v>
      </c>
      <c r="BJ132" s="769">
        <f t="shared" si="292"/>
        <v>87.747615553925158</v>
      </c>
      <c r="BK132" s="82">
        <f t="shared" si="293"/>
        <v>8.882825526754587</v>
      </c>
    </row>
    <row r="133" spans="1:63" x14ac:dyDescent="0.25">
      <c r="A133" s="1352" t="s">
        <v>144</v>
      </c>
      <c r="B133" s="949">
        <v>159</v>
      </c>
      <c r="C133" s="56">
        <v>11546</v>
      </c>
      <c r="D133" s="949">
        <v>2187</v>
      </c>
      <c r="E133" s="56">
        <v>14824</v>
      </c>
      <c r="F133" s="949">
        <v>2346</v>
      </c>
      <c r="G133" s="56">
        <v>26370</v>
      </c>
      <c r="H133" s="944">
        <v>159</v>
      </c>
      <c r="I133" s="56">
        <v>12798</v>
      </c>
      <c r="J133" s="949">
        <v>1440</v>
      </c>
      <c r="K133" s="56">
        <v>15125</v>
      </c>
      <c r="L133" s="949">
        <v>1599</v>
      </c>
      <c r="M133" s="56">
        <v>27923</v>
      </c>
      <c r="N133" s="1514">
        <v>1</v>
      </c>
      <c r="O133" s="56">
        <v>14270</v>
      </c>
      <c r="P133" s="949">
        <v>1755</v>
      </c>
      <c r="Q133" s="56">
        <v>16352</v>
      </c>
      <c r="R133" s="949">
        <v>1756</v>
      </c>
      <c r="S133" s="56">
        <v>30622</v>
      </c>
      <c r="T133" s="1514">
        <v>112</v>
      </c>
      <c r="U133" s="56">
        <v>13318</v>
      </c>
      <c r="V133" s="949">
        <v>1848</v>
      </c>
      <c r="W133" s="56">
        <v>14035</v>
      </c>
      <c r="X133" s="949">
        <v>1960</v>
      </c>
      <c r="Y133" s="56">
        <v>27353</v>
      </c>
      <c r="Z133" s="944">
        <v>128</v>
      </c>
      <c r="AA133" s="56">
        <v>13039</v>
      </c>
      <c r="AB133" s="949">
        <v>966</v>
      </c>
      <c r="AC133" s="56">
        <v>14988</v>
      </c>
      <c r="AD133" s="949">
        <v>1094</v>
      </c>
      <c r="AE133" s="116">
        <v>28027</v>
      </c>
      <c r="AG133" s="802">
        <f t="shared" si="264"/>
        <v>6.7774936061381075</v>
      </c>
      <c r="AH133" s="98">
        <f t="shared" si="265"/>
        <v>43.784603716344328</v>
      </c>
      <c r="AI133" s="805">
        <f t="shared" si="266"/>
        <v>93.222506393861892</v>
      </c>
      <c r="AJ133" s="98">
        <f t="shared" si="267"/>
        <v>56.215396283655672</v>
      </c>
      <c r="AK133" s="802">
        <f t="shared" si="268"/>
        <v>9.9437148217636029</v>
      </c>
      <c r="AL133" s="98">
        <f t="shared" si="269"/>
        <v>45.833184113454855</v>
      </c>
      <c r="AM133" s="805">
        <f t="shared" si="270"/>
        <v>90.056285178236394</v>
      </c>
      <c r="AN133" s="98">
        <f t="shared" si="271"/>
        <v>54.166815886545137</v>
      </c>
      <c r="AO133" s="1515">
        <f t="shared" si="272"/>
        <v>5.6947608200455579E-2</v>
      </c>
      <c r="AP133" s="109">
        <f t="shared" si="273"/>
        <v>46.600483312651036</v>
      </c>
      <c r="AQ133" s="956">
        <f t="shared" si="274"/>
        <v>99.94305239179954</v>
      </c>
      <c r="AR133" s="109">
        <f t="shared" si="275"/>
        <v>53.399516687348971</v>
      </c>
      <c r="AS133" s="1515">
        <f t="shared" si="276"/>
        <v>5.7142857142857144</v>
      </c>
      <c r="AT133" s="109">
        <f t="shared" si="277"/>
        <v>48.689357657295361</v>
      </c>
      <c r="AU133" s="956">
        <f t="shared" si="278"/>
        <v>94.285714285714278</v>
      </c>
      <c r="AV133" s="236">
        <f t="shared" si="279"/>
        <v>51.310642342704639</v>
      </c>
      <c r="AW133" s="956">
        <f t="shared" si="280"/>
        <v>11.70018281535649</v>
      </c>
      <c r="AX133" s="109">
        <f t="shared" si="281"/>
        <v>46.522995682734511</v>
      </c>
      <c r="AY133" s="956">
        <f t="shared" si="282"/>
        <v>88.299817184643516</v>
      </c>
      <c r="AZ133" s="236">
        <f t="shared" si="283"/>
        <v>53.477004317265497</v>
      </c>
      <c r="BB133" s="802">
        <f t="shared" si="284"/>
        <v>86.445012787723783</v>
      </c>
      <c r="BC133" s="98">
        <f t="shared" si="285"/>
        <v>12.430792567311343</v>
      </c>
      <c r="BD133" s="802">
        <f t="shared" si="286"/>
        <v>80.112570356472787</v>
      </c>
      <c r="BE133" s="98">
        <f t="shared" si="287"/>
        <v>8.333631773090282</v>
      </c>
      <c r="BF133" s="1516">
        <f t="shared" si="288"/>
        <v>99.88610478359908</v>
      </c>
      <c r="BG133" s="98">
        <f t="shared" si="289"/>
        <v>6.7990333746979346</v>
      </c>
      <c r="BH133" s="1516">
        <f t="shared" si="290"/>
        <v>88.571428571428569</v>
      </c>
      <c r="BI133" s="98">
        <f t="shared" si="291"/>
        <v>2.6212846854092788</v>
      </c>
      <c r="BJ133" s="802">
        <f t="shared" si="292"/>
        <v>76.599634369287031</v>
      </c>
      <c r="BK133" s="99">
        <f t="shared" si="293"/>
        <v>6.9540086345309859</v>
      </c>
    </row>
    <row r="134" spans="1:63" x14ac:dyDescent="0.25">
      <c r="A134" s="97"/>
      <c r="B134" s="97"/>
      <c r="C134" s="20"/>
      <c r="D134" s="97"/>
      <c r="E134" s="20"/>
      <c r="F134" s="97"/>
      <c r="G134" s="20"/>
      <c r="H134" s="97"/>
      <c r="I134" s="20"/>
      <c r="J134" s="97"/>
      <c r="K134" s="20"/>
      <c r="L134" s="97"/>
      <c r="M134" s="20"/>
      <c r="N134" s="1317"/>
      <c r="O134" s="20"/>
      <c r="P134" s="97"/>
      <c r="Q134" s="20"/>
      <c r="R134" s="97"/>
      <c r="S134" s="20"/>
      <c r="T134" s="1317"/>
      <c r="U134" s="20"/>
      <c r="V134" s="97"/>
      <c r="W134" s="20"/>
      <c r="X134" s="97"/>
      <c r="Y134" s="20"/>
      <c r="Z134" s="97"/>
      <c r="AA134" s="20"/>
      <c r="AB134" s="97"/>
      <c r="AC134" s="20"/>
      <c r="AD134" s="97"/>
      <c r="AE134" s="20"/>
      <c r="AG134" s="87"/>
      <c r="AH134" s="6"/>
      <c r="AI134" s="87"/>
      <c r="AJ134" s="6"/>
      <c r="AK134" s="87"/>
      <c r="AL134" s="6"/>
      <c r="AM134" s="87"/>
      <c r="AN134" s="6"/>
      <c r="AO134" s="1001"/>
      <c r="AP134" s="57"/>
      <c r="AQ134" s="104"/>
      <c r="AR134" s="57"/>
      <c r="AS134" s="1001"/>
      <c r="AT134" s="57"/>
      <c r="AU134" s="104"/>
      <c r="AV134" s="57"/>
      <c r="AW134" s="104"/>
      <c r="AX134" s="57"/>
      <c r="AY134" s="104"/>
      <c r="AZ134" s="57"/>
      <c r="BB134" s="87"/>
      <c r="BC134" s="6"/>
      <c r="BD134" s="87"/>
      <c r="BE134" s="6"/>
      <c r="BF134" s="803"/>
      <c r="BG134" s="6"/>
      <c r="BH134" s="803"/>
      <c r="BI134" s="6"/>
      <c r="BJ134" s="87"/>
      <c r="BK134" s="6"/>
    </row>
    <row r="135" spans="1:63" x14ac:dyDescent="0.25">
      <c r="A135" s="97"/>
      <c r="B135" s="97"/>
      <c r="C135" s="20"/>
      <c r="D135" s="97"/>
      <c r="E135" s="20"/>
      <c r="F135" s="97"/>
      <c r="G135" s="20"/>
      <c r="H135" s="97"/>
      <c r="I135" s="20"/>
      <c r="J135" s="97"/>
      <c r="K135" s="20"/>
      <c r="L135" s="97"/>
      <c r="M135" s="20"/>
      <c r="N135" s="1317"/>
      <c r="O135" s="20"/>
      <c r="P135" s="97"/>
      <c r="Q135" s="20"/>
      <c r="R135" s="97"/>
      <c r="S135" s="20"/>
      <c r="T135" s="1317"/>
      <c r="U135" s="20"/>
      <c r="V135" s="97"/>
      <c r="W135" s="20"/>
      <c r="X135" s="97"/>
      <c r="Y135" s="20"/>
      <c r="Z135" s="97"/>
      <c r="AA135" s="20"/>
      <c r="AB135" s="97"/>
      <c r="AC135" s="20"/>
      <c r="AD135" s="97"/>
      <c r="AE135" s="20"/>
      <c r="AG135" s="87"/>
      <c r="AH135" s="6"/>
      <c r="AI135" s="87"/>
      <c r="AJ135" s="6"/>
      <c r="AK135" s="87"/>
      <c r="AL135" s="6"/>
      <c r="AM135" s="87"/>
      <c r="AN135" s="6"/>
      <c r="AO135" s="1001"/>
      <c r="AP135" s="57"/>
      <c r="AQ135" s="104"/>
      <c r="AR135" s="57"/>
      <c r="AS135" s="1001"/>
      <c r="AT135" s="57"/>
      <c r="AU135" s="104"/>
      <c r="AV135" s="57"/>
      <c r="AW135" s="104"/>
      <c r="AX135" s="57"/>
      <c r="AY135" s="104"/>
      <c r="AZ135" s="57"/>
      <c r="BB135" s="87"/>
      <c r="BC135" s="6"/>
      <c r="BD135" s="87"/>
      <c r="BE135" s="6"/>
      <c r="BF135" s="803"/>
      <c r="BG135" s="6"/>
      <c r="BH135" s="803"/>
      <c r="BI135" s="6"/>
      <c r="BJ135" s="87"/>
      <c r="BK135" s="6"/>
    </row>
    <row r="136" spans="1:63" x14ac:dyDescent="0.25">
      <c r="A136" s="1531"/>
    </row>
    <row r="137" spans="1:63" x14ac:dyDescent="0.25">
      <c r="A137" s="1536" t="s">
        <v>820</v>
      </c>
      <c r="B137" s="1531"/>
      <c r="C137" s="1531"/>
    </row>
    <row r="138" spans="1:63" ht="14.25" customHeight="1" x14ac:dyDescent="0.25">
      <c r="A138" s="1746" t="s">
        <v>1269</v>
      </c>
      <c r="B138" s="1747"/>
      <c r="C138" s="1748"/>
      <c r="D138" s="47"/>
      <c r="E138" s="47"/>
      <c r="F138" s="47"/>
      <c r="G138" s="47"/>
    </row>
    <row r="139" spans="1:63" x14ac:dyDescent="0.25">
      <c r="A139" s="1746"/>
      <c r="B139" s="1747"/>
      <c r="C139" s="1748"/>
      <c r="D139" s="47"/>
      <c r="E139" s="47"/>
      <c r="F139" s="47"/>
      <c r="G139" s="47"/>
    </row>
    <row r="140" spans="1:63" x14ac:dyDescent="0.25">
      <c r="A140" s="1749"/>
      <c r="B140" s="1750"/>
      <c r="C140" s="1751"/>
      <c r="D140" s="47"/>
      <c r="E140" s="47"/>
      <c r="F140" s="47"/>
      <c r="G140" s="47"/>
    </row>
  </sheetData>
  <sheetProtection algorithmName="SHA-512" hashValue="KHVqtPE59U0ZHsNCslilQmSXG5z0IPCWOuEMm6FO9XCVqTxiIaba7WKum5dzlM/ixaRsy7wxW1LWyCnYO7M7CA==" saltValue="HBQ7oZtcDFq4iVe9FOfT5g==" spinCount="100000" sheet="1" objects="1" scenarios="1"/>
  <mergeCells count="162">
    <mergeCell ref="A1:F2"/>
    <mergeCell ref="A138:C140"/>
    <mergeCell ref="AI38:AJ38"/>
    <mergeCell ref="AK38:AL38"/>
    <mergeCell ref="AM38:AN38"/>
    <mergeCell ref="AO38:AP38"/>
    <mergeCell ref="AQ38:AR38"/>
    <mergeCell ref="AS38:AT38"/>
    <mergeCell ref="AU38:AV38"/>
    <mergeCell ref="AG36:AZ36"/>
    <mergeCell ref="B66:I66"/>
    <mergeCell ref="J66:Q66"/>
    <mergeCell ref="R66:Y66"/>
    <mergeCell ref="Z66:AG66"/>
    <mergeCell ref="B94:AE94"/>
    <mergeCell ref="AG94:AZ94"/>
    <mergeCell ref="R65:AG65"/>
    <mergeCell ref="X10:Y10"/>
    <mergeCell ref="B20:D20"/>
    <mergeCell ref="E20:G20"/>
    <mergeCell ref="H20:J20"/>
    <mergeCell ref="K20:M20"/>
    <mergeCell ref="N20:P20"/>
    <mergeCell ref="B19:P19"/>
    <mergeCell ref="AW38:AX38"/>
    <mergeCell ref="AY38:AZ38"/>
    <mergeCell ref="P38:Q38"/>
    <mergeCell ref="R38:S38"/>
    <mergeCell ref="T38:U38"/>
    <mergeCell ref="V38:W38"/>
    <mergeCell ref="X38:Y38"/>
    <mergeCell ref="Z38:AA38"/>
    <mergeCell ref="AB38:AC38"/>
    <mergeCell ref="AD38:AE38"/>
    <mergeCell ref="AG38:AH38"/>
    <mergeCell ref="BB36:BK36"/>
    <mergeCell ref="B37:G37"/>
    <mergeCell ref="H37:M37"/>
    <mergeCell ref="N37:S37"/>
    <mergeCell ref="T37:Y37"/>
    <mergeCell ref="Z37:AE37"/>
    <mergeCell ref="AG37:AJ37"/>
    <mergeCell ref="AK37:AN37"/>
    <mergeCell ref="AO37:AR37"/>
    <mergeCell ref="AS37:AV37"/>
    <mergeCell ref="AW37:AZ37"/>
    <mergeCell ref="BB37:BC38"/>
    <mergeCell ref="BD37:BE38"/>
    <mergeCell ref="BF37:BG38"/>
    <mergeCell ref="BH37:BI38"/>
    <mergeCell ref="BJ37:BK38"/>
    <mergeCell ref="B38:C38"/>
    <mergeCell ref="D38:E38"/>
    <mergeCell ref="F38:G38"/>
    <mergeCell ref="H38:I38"/>
    <mergeCell ref="J38:K38"/>
    <mergeCell ref="L38:M38"/>
    <mergeCell ref="N38:O38"/>
    <mergeCell ref="B36:AE36"/>
    <mergeCell ref="BV66:CC66"/>
    <mergeCell ref="BN65:CC65"/>
    <mergeCell ref="AH65:AW65"/>
    <mergeCell ref="AX65:BM65"/>
    <mergeCell ref="CU65:DJ65"/>
    <mergeCell ref="CU66:DB66"/>
    <mergeCell ref="DC66:DJ66"/>
    <mergeCell ref="DK65:DZ65"/>
    <mergeCell ref="DK66:DR66"/>
    <mergeCell ref="DS66:DZ66"/>
    <mergeCell ref="AH66:AO66"/>
    <mergeCell ref="AP66:AW66"/>
    <mergeCell ref="AX66:BE66"/>
    <mergeCell ref="BF66:BM66"/>
    <mergeCell ref="BN66:BU66"/>
    <mergeCell ref="BB94:BK94"/>
    <mergeCell ref="B95:G95"/>
    <mergeCell ref="H95:M95"/>
    <mergeCell ref="N95:S95"/>
    <mergeCell ref="T95:Y95"/>
    <mergeCell ref="H96:I96"/>
    <mergeCell ref="J96:K96"/>
    <mergeCell ref="L96:M96"/>
    <mergeCell ref="AW96:AX96"/>
    <mergeCell ref="AY96:AZ96"/>
    <mergeCell ref="BJ95:BK96"/>
    <mergeCell ref="B96:C96"/>
    <mergeCell ref="Z96:AA96"/>
    <mergeCell ref="AB96:AC96"/>
    <mergeCell ref="AD96:AE96"/>
    <mergeCell ref="AI96:AJ96"/>
    <mergeCell ref="AK96:AL96"/>
    <mergeCell ref="AM96:AN96"/>
    <mergeCell ref="N96:O96"/>
    <mergeCell ref="P96:Q96"/>
    <mergeCell ref="R96:S96"/>
    <mergeCell ref="T96:U96"/>
    <mergeCell ref="V96:W96"/>
    <mergeCell ref="BF95:BG96"/>
    <mergeCell ref="BH95:BI96"/>
    <mergeCell ref="X96:Y96"/>
    <mergeCell ref="AU96:AV96"/>
    <mergeCell ref="Z95:AE95"/>
    <mergeCell ref="D96:E96"/>
    <mergeCell ref="F96:G96"/>
    <mergeCell ref="B9:P9"/>
    <mergeCell ref="R9:AA9"/>
    <mergeCell ref="AC9:AG9"/>
    <mergeCell ref="B10:D10"/>
    <mergeCell ref="E10:G10"/>
    <mergeCell ref="H10:J10"/>
    <mergeCell ref="K10:M10"/>
    <mergeCell ref="Z10:AA10"/>
    <mergeCell ref="AC10:AC11"/>
    <mergeCell ref="AD10:AD11"/>
    <mergeCell ref="AE10:AE11"/>
    <mergeCell ref="AF10:AF11"/>
    <mergeCell ref="N10:P10"/>
    <mergeCell ref="R10:S10"/>
    <mergeCell ref="T10:U10"/>
    <mergeCell ref="V10:W10"/>
    <mergeCell ref="B64:CC64"/>
    <mergeCell ref="B65:Q65"/>
    <mergeCell ref="R19:AA19"/>
    <mergeCell ref="AC19:AG19"/>
    <mergeCell ref="AG10:AG11"/>
    <mergeCell ref="AC20:AC21"/>
    <mergeCell ref="AD20:AD21"/>
    <mergeCell ref="AE20:AE21"/>
    <mergeCell ref="AF20:AF21"/>
    <mergeCell ref="AG20:AG21"/>
    <mergeCell ref="R20:S20"/>
    <mergeCell ref="T20:U20"/>
    <mergeCell ref="V20:W20"/>
    <mergeCell ref="X20:Y20"/>
    <mergeCell ref="Z20:AA20"/>
    <mergeCell ref="FX65:GE66"/>
    <mergeCell ref="GF65:GM66"/>
    <mergeCell ref="GN65:GU66"/>
    <mergeCell ref="FH65:FO66"/>
    <mergeCell ref="FP65:FW66"/>
    <mergeCell ref="FH64:GU64"/>
    <mergeCell ref="CE64:FF64"/>
    <mergeCell ref="CE65:CT65"/>
    <mergeCell ref="CE66:CL66"/>
    <mergeCell ref="CM66:CT66"/>
    <mergeCell ref="EQ66:EX66"/>
    <mergeCell ref="EY66:FF66"/>
    <mergeCell ref="EQ65:FF65"/>
    <mergeCell ref="EA65:EP65"/>
    <mergeCell ref="EI66:EP66"/>
    <mergeCell ref="EA66:EH66"/>
    <mergeCell ref="AG96:AH96"/>
    <mergeCell ref="AS96:AT96"/>
    <mergeCell ref="AQ96:AR96"/>
    <mergeCell ref="AO96:AP96"/>
    <mergeCell ref="BD95:BE96"/>
    <mergeCell ref="BB95:BC96"/>
    <mergeCell ref="AW95:AZ95"/>
    <mergeCell ref="AS95:AV95"/>
    <mergeCell ref="AO95:AR95"/>
    <mergeCell ref="AK95:AN95"/>
    <mergeCell ref="AG95:AJ95"/>
  </mergeCells>
  <conditionalFormatting sqref="AC12:AG13 BB40:BK59 BB99:BK135">
    <cfRule type="cellIs" dxfId="178" priority="5" operator="lessThan">
      <formula>0</formula>
    </cfRule>
  </conditionalFormatting>
  <conditionalFormatting sqref="AC22:AG29">
    <cfRule type="cellIs" dxfId="177" priority="4" operator="lessThan">
      <formula>0</formula>
    </cfRule>
  </conditionalFormatting>
  <conditionalFormatting sqref="FH69:GU89">
    <cfRule type="cellIs" dxfId="176" priority="1" operator="lessThan">
      <formula>0</formula>
    </cfRule>
  </conditionalFormatting>
  <hyperlinks>
    <hyperlink ref="A5" location="Índice!A1" display="⌂ Volver al ÍNDICE" xr:uid="{DFFC85BF-BDED-49E2-8CD0-006537C19AF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E99AC-4F1F-4639-B4FD-D46507308030}">
  <sheetPr codeName="Hoja14">
    <tabColor rgb="FFEEE3FF"/>
  </sheetPr>
  <dimension ref="A1:BD72"/>
  <sheetViews>
    <sheetView zoomScale="84" zoomScaleNormal="84" workbookViewId="0">
      <pane xSplit="1" topLeftCell="B1" activePane="topRight" state="frozen"/>
      <selection activeCell="B34" sqref="B34:G34"/>
      <selection pane="topRight" activeCell="A5" sqref="A5"/>
    </sheetView>
  </sheetViews>
  <sheetFormatPr baseColWidth="10" defaultColWidth="11.42578125" defaultRowHeight="15" x14ac:dyDescent="0.25"/>
  <cols>
    <col min="1" max="1" width="64.5703125" customWidth="1"/>
    <col min="2" max="53" width="8.7109375" customWidth="1"/>
    <col min="54" max="67" width="11.42578125" customWidth="1"/>
    <col min="69" max="76" width="11.42578125" customWidth="1"/>
  </cols>
  <sheetData>
    <row r="1" spans="1:28" ht="24" customHeight="1" x14ac:dyDescent="0.25">
      <c r="A1" s="1755" t="s">
        <v>938</v>
      </c>
      <c r="B1" s="1756"/>
      <c r="C1" s="1756"/>
      <c r="D1" s="1756"/>
      <c r="E1" s="1756"/>
      <c r="F1" s="1756"/>
      <c r="G1" s="1756"/>
      <c r="H1" s="1756"/>
      <c r="I1" s="1756"/>
      <c r="J1" s="1756"/>
      <c r="K1" s="1756"/>
      <c r="L1" s="1756"/>
      <c r="M1" s="1756"/>
      <c r="N1" s="1756"/>
      <c r="O1" s="1756"/>
      <c r="P1" s="1756"/>
      <c r="Q1" s="1756"/>
      <c r="R1" s="1756"/>
      <c r="S1" s="1756"/>
      <c r="T1" s="1756"/>
      <c r="U1" s="1757"/>
    </row>
    <row r="2" spans="1:28" ht="15.75" thickBot="1" x14ac:dyDescent="0.3">
      <c r="A2" s="1758"/>
      <c r="B2" s="1759"/>
      <c r="C2" s="1759"/>
      <c r="D2" s="1759"/>
      <c r="E2" s="1759"/>
      <c r="F2" s="1759"/>
      <c r="G2" s="1759"/>
      <c r="H2" s="1759"/>
      <c r="I2" s="1759"/>
      <c r="J2" s="1759"/>
      <c r="K2" s="1759"/>
      <c r="L2" s="1759"/>
      <c r="M2" s="1759"/>
      <c r="N2" s="1759"/>
      <c r="O2" s="1759"/>
      <c r="P2" s="1759"/>
      <c r="Q2" s="1759"/>
      <c r="R2" s="1759"/>
      <c r="S2" s="1759"/>
      <c r="T2" s="1759"/>
      <c r="U2" s="1760"/>
    </row>
    <row r="3" spans="1:28" x14ac:dyDescent="0.25">
      <c r="A3" s="42" t="s">
        <v>973</v>
      </c>
    </row>
    <row r="4" spans="1:28" x14ac:dyDescent="0.25">
      <c r="A4" s="42" t="s">
        <v>989</v>
      </c>
    </row>
    <row r="5" spans="1:28" x14ac:dyDescent="0.25">
      <c r="A5" s="132" t="s">
        <v>712</v>
      </c>
    </row>
    <row r="6" spans="1:28" x14ac:dyDescent="0.25">
      <c r="A6" s="132"/>
    </row>
    <row r="7" spans="1:28" x14ac:dyDescent="0.25">
      <c r="A7" s="132"/>
    </row>
    <row r="8" spans="1:28" x14ac:dyDescent="0.25">
      <c r="A8" s="5" t="s">
        <v>1217</v>
      </c>
    </row>
    <row r="9" spans="1:28" x14ac:dyDescent="0.25">
      <c r="A9" s="5"/>
    </row>
    <row r="10" spans="1:28" ht="33.75" customHeight="1" x14ac:dyDescent="0.25">
      <c r="A10" s="5"/>
      <c r="B10" s="1815" t="s">
        <v>151</v>
      </c>
      <c r="C10" s="1815"/>
      <c r="D10" s="1815"/>
      <c r="E10" s="1815"/>
      <c r="F10" s="1815"/>
      <c r="G10" s="1815"/>
      <c r="H10" s="1815"/>
      <c r="I10" s="1815"/>
      <c r="J10" s="1815"/>
      <c r="K10" s="1815"/>
      <c r="L10" s="1815"/>
      <c r="M10" s="1815"/>
      <c r="N10" s="1815"/>
      <c r="O10" s="1815"/>
      <c r="P10" s="1815"/>
      <c r="R10" s="1815" t="s">
        <v>1104</v>
      </c>
      <c r="S10" s="1814"/>
      <c r="T10" s="1814"/>
      <c r="U10" s="1814"/>
      <c r="V10" s="1814"/>
      <c r="X10" s="1816" t="s">
        <v>1103</v>
      </c>
      <c r="Y10" s="1817"/>
      <c r="Z10" s="1817"/>
      <c r="AA10" s="1817"/>
      <c r="AB10" s="1818"/>
    </row>
    <row r="11" spans="1:28" x14ac:dyDescent="0.25">
      <c r="A11" s="261" t="s">
        <v>29</v>
      </c>
      <c r="B11" s="1813">
        <v>2019</v>
      </c>
      <c r="C11" s="1813"/>
      <c r="D11" s="1813"/>
      <c r="E11" s="1813">
        <v>2020</v>
      </c>
      <c r="F11" s="1813"/>
      <c r="G11" s="1813"/>
      <c r="H11" s="1813">
        <v>2021</v>
      </c>
      <c r="I11" s="1813"/>
      <c r="J11" s="1813"/>
      <c r="K11" s="1813">
        <v>2022</v>
      </c>
      <c r="L11" s="1813"/>
      <c r="M11" s="1813"/>
      <c r="N11" s="1813">
        <v>2023</v>
      </c>
      <c r="O11" s="1813"/>
      <c r="P11" s="1813"/>
      <c r="R11" s="1812">
        <v>2019</v>
      </c>
      <c r="S11" s="1812">
        <v>2020</v>
      </c>
      <c r="T11" s="1812">
        <v>2021</v>
      </c>
      <c r="U11" s="1812">
        <v>2022</v>
      </c>
      <c r="V11" s="1812">
        <v>2023</v>
      </c>
      <c r="X11" s="1812">
        <v>2019</v>
      </c>
      <c r="Y11" s="1812">
        <v>2020</v>
      </c>
      <c r="Z11" s="1812">
        <v>2021</v>
      </c>
      <c r="AA11" s="1812">
        <v>2022</v>
      </c>
      <c r="AB11" s="1812">
        <v>2023</v>
      </c>
    </row>
    <row r="12" spans="1:28" x14ac:dyDescent="0.25">
      <c r="A12" s="239" t="s">
        <v>30</v>
      </c>
      <c r="B12" s="240" t="s">
        <v>31</v>
      </c>
      <c r="C12" s="240" t="s">
        <v>32</v>
      </c>
      <c r="D12" s="240" t="s">
        <v>152</v>
      </c>
      <c r="E12" s="240" t="s">
        <v>31</v>
      </c>
      <c r="F12" s="240" t="s">
        <v>32</v>
      </c>
      <c r="G12" s="240" t="s">
        <v>152</v>
      </c>
      <c r="H12" s="240" t="s">
        <v>31</v>
      </c>
      <c r="I12" s="240" t="s">
        <v>32</v>
      </c>
      <c r="J12" s="240" t="s">
        <v>152</v>
      </c>
      <c r="K12" s="240" t="s">
        <v>31</v>
      </c>
      <c r="L12" s="240" t="s">
        <v>32</v>
      </c>
      <c r="M12" s="240" t="s">
        <v>152</v>
      </c>
      <c r="N12" s="240" t="s">
        <v>31</v>
      </c>
      <c r="O12" s="240" t="s">
        <v>32</v>
      </c>
      <c r="P12" s="240" t="s">
        <v>152</v>
      </c>
      <c r="R12" s="1812"/>
      <c r="S12" s="1812"/>
      <c r="T12" s="1812"/>
      <c r="U12" s="1812"/>
      <c r="V12" s="1812"/>
      <c r="X12" s="1812"/>
      <c r="Y12" s="1812"/>
      <c r="Z12" s="1812"/>
      <c r="AA12" s="1812"/>
      <c r="AB12" s="1812"/>
    </row>
    <row r="13" spans="1:28" x14ac:dyDescent="0.25">
      <c r="A13" s="265" t="s">
        <v>123</v>
      </c>
      <c r="B13" s="1369">
        <v>1803.6310602622536</v>
      </c>
      <c r="C13" s="1370">
        <v>1914.3052441661296</v>
      </c>
      <c r="D13" s="1370">
        <v>1897.2203348129663</v>
      </c>
      <c r="E13" s="1369">
        <v>1854.7050055647937</v>
      </c>
      <c r="F13" s="1370">
        <v>1972.3241898797974</v>
      </c>
      <c r="G13" s="1370">
        <v>1953.9244262159293</v>
      </c>
      <c r="H13" s="1369">
        <v>1886.9796796740502</v>
      </c>
      <c r="I13" s="1370">
        <v>2001.1340806540559</v>
      </c>
      <c r="J13" s="1370">
        <v>1983.0913716814769</v>
      </c>
      <c r="K13" s="1369">
        <v>1978.7468683099346</v>
      </c>
      <c r="L13" s="1370">
        <v>2080.2234922868574</v>
      </c>
      <c r="M13" s="1370">
        <v>2063.8117442256835</v>
      </c>
      <c r="N13" s="1369">
        <v>2096.997520204739</v>
      </c>
      <c r="O13" s="1370">
        <v>2186.1966081164519</v>
      </c>
      <c r="P13" s="1371">
        <v>2171.5146518937954</v>
      </c>
      <c r="Q13" s="5"/>
      <c r="R13" s="1369">
        <f>C13-B13</f>
        <v>110.67418390387593</v>
      </c>
      <c r="S13" s="1369">
        <f>F13-E13</f>
        <v>117.61918431500362</v>
      </c>
      <c r="T13" s="1369">
        <f>I13-H13</f>
        <v>114.15440098000568</v>
      </c>
      <c r="U13" s="1369">
        <f>L13-K13</f>
        <v>101.47662397692284</v>
      </c>
      <c r="V13" s="1372">
        <f>O13-N13</f>
        <v>89.199087911712923</v>
      </c>
      <c r="W13" s="5"/>
      <c r="X13" s="820">
        <f>(C13-B13)/C13*100</f>
        <v>5.7814282357088533</v>
      </c>
      <c r="Y13" s="820">
        <f>(F13-E13)/F13*100</f>
        <v>5.9634813038606946</v>
      </c>
      <c r="Z13" s="820">
        <f>(I13-H13)/I13*100</f>
        <v>5.7044853757472938</v>
      </c>
      <c r="AA13" s="820">
        <f>(L13-K13)/L13*100</f>
        <v>4.8781596954934052</v>
      </c>
      <c r="AB13" s="822">
        <f>(O13-N13)/O13*100</f>
        <v>4.0801036640782113</v>
      </c>
    </row>
    <row r="14" spans="1:28" x14ac:dyDescent="0.25">
      <c r="A14" s="264" t="s">
        <v>124</v>
      </c>
      <c r="B14" s="244">
        <v>1601.4113500744618</v>
      </c>
      <c r="C14" s="249">
        <v>1958.0822506892482</v>
      </c>
      <c r="D14" s="249">
        <v>1772.5849865479456</v>
      </c>
      <c r="E14" s="244">
        <v>1720.9966856510418</v>
      </c>
      <c r="F14" s="249">
        <v>2061.7732381779383</v>
      </c>
      <c r="G14" s="249">
        <v>1884.4700184343255</v>
      </c>
      <c r="H14" s="244">
        <v>1704.6525256784996</v>
      </c>
      <c r="I14" s="249">
        <v>2042.2294017176243</v>
      </c>
      <c r="J14" s="249">
        <v>1866.0671431009871</v>
      </c>
      <c r="K14" s="244">
        <v>1777.4326992306624</v>
      </c>
      <c r="L14" s="249">
        <v>2121.7655792663963</v>
      </c>
      <c r="M14" s="249">
        <v>1941.3293137524208</v>
      </c>
      <c r="N14" s="244">
        <v>1877.7712085532537</v>
      </c>
      <c r="O14" s="249">
        <v>2237.0721106846577</v>
      </c>
      <c r="P14" s="250">
        <v>2047.9865395349289</v>
      </c>
      <c r="R14" s="244">
        <f>C14-B14</f>
        <v>356.67090061478643</v>
      </c>
      <c r="S14" s="244">
        <f>F14-E14</f>
        <v>340.77655252689647</v>
      </c>
      <c r="T14" s="244">
        <f>I14-H14</f>
        <v>337.57687603912473</v>
      </c>
      <c r="U14" s="244">
        <f>L14-K14</f>
        <v>344.33288003573398</v>
      </c>
      <c r="V14" s="245">
        <f>O14-N14</f>
        <v>359.30090213140397</v>
      </c>
      <c r="X14" s="108">
        <f>(C14-B14)/C14*100</f>
        <v>18.215317588892791</v>
      </c>
      <c r="Y14" s="108">
        <f>(F14-E14)/F14*100</f>
        <v>16.528323591398088</v>
      </c>
      <c r="Z14" s="108">
        <f>(I14-H14)/I14*100</f>
        <v>16.529821564374917</v>
      </c>
      <c r="AA14" s="108">
        <f>(L14-K14)/L14*100</f>
        <v>16.228601472307208</v>
      </c>
      <c r="AB14" s="246">
        <f>(O14-N14)/O14*100</f>
        <v>16.061212350523636</v>
      </c>
    </row>
    <row r="17" spans="1:33" x14ac:dyDescent="0.25">
      <c r="A17" s="5" t="s">
        <v>1208</v>
      </c>
    </row>
    <row r="18" spans="1:33" x14ac:dyDescent="0.25">
      <c r="A18" s="5"/>
    </row>
    <row r="19" spans="1:33" ht="32.25" customHeight="1" x14ac:dyDescent="0.25">
      <c r="B19" s="1815" t="s">
        <v>151</v>
      </c>
      <c r="C19" s="1815"/>
      <c r="D19" s="1815"/>
      <c r="E19" s="1815"/>
      <c r="F19" s="1815"/>
      <c r="G19" s="1815"/>
      <c r="H19" s="1815"/>
      <c r="I19" s="1815"/>
      <c r="J19" s="1815"/>
      <c r="K19" s="1815"/>
      <c r="L19" s="1815"/>
      <c r="M19" s="1815"/>
      <c r="N19" s="1815"/>
      <c r="O19" s="1815"/>
      <c r="P19" s="1815"/>
      <c r="R19" s="1815" t="s">
        <v>1104</v>
      </c>
      <c r="S19" s="1814"/>
      <c r="T19" s="1814"/>
      <c r="U19" s="1814"/>
      <c r="V19" s="1814"/>
      <c r="X19" s="1819" t="s">
        <v>1103</v>
      </c>
      <c r="Y19" s="1811"/>
      <c r="Z19" s="1811"/>
      <c r="AA19" s="1811"/>
      <c r="AB19" s="1811"/>
    </row>
    <row r="20" spans="1:33" x14ac:dyDescent="0.25">
      <c r="A20" s="261" t="s">
        <v>29</v>
      </c>
      <c r="B20" s="1813">
        <v>2019</v>
      </c>
      <c r="C20" s="1813"/>
      <c r="D20" s="1813"/>
      <c r="E20" s="1813">
        <v>2020</v>
      </c>
      <c r="F20" s="1813"/>
      <c r="G20" s="1813"/>
      <c r="H20" s="1813">
        <v>2021</v>
      </c>
      <c r="I20" s="1813"/>
      <c r="J20" s="1813"/>
      <c r="K20" s="1813">
        <v>2022</v>
      </c>
      <c r="L20" s="1813"/>
      <c r="M20" s="1813"/>
      <c r="N20" s="1813">
        <v>2023</v>
      </c>
      <c r="O20" s="1813"/>
      <c r="P20" s="1813"/>
      <c r="R20" s="1812">
        <v>2019</v>
      </c>
      <c r="S20" s="1812">
        <v>2020</v>
      </c>
      <c r="T20" s="1812">
        <v>2021</v>
      </c>
      <c r="U20" s="1812">
        <v>2022</v>
      </c>
      <c r="V20" s="1812">
        <v>2023</v>
      </c>
      <c r="X20" s="1812">
        <v>2019</v>
      </c>
      <c r="Y20" s="1812">
        <v>2020</v>
      </c>
      <c r="Z20" s="1812">
        <v>2021</v>
      </c>
      <c r="AA20" s="1812">
        <v>2022</v>
      </c>
      <c r="AB20" s="1812">
        <v>2023</v>
      </c>
    </row>
    <row r="21" spans="1:33" x14ac:dyDescent="0.25">
      <c r="A21" s="239" t="s">
        <v>30</v>
      </c>
      <c r="B21" s="240" t="s">
        <v>31</v>
      </c>
      <c r="C21" s="240" t="s">
        <v>32</v>
      </c>
      <c r="D21" s="240" t="s">
        <v>152</v>
      </c>
      <c r="E21" s="240" t="s">
        <v>31</v>
      </c>
      <c r="F21" s="240" t="s">
        <v>32</v>
      </c>
      <c r="G21" s="240" t="s">
        <v>152</v>
      </c>
      <c r="H21" s="240" t="s">
        <v>31</v>
      </c>
      <c r="I21" s="240" t="s">
        <v>32</v>
      </c>
      <c r="J21" s="240" t="s">
        <v>152</v>
      </c>
      <c r="K21" s="240" t="s">
        <v>31</v>
      </c>
      <c r="L21" s="240" t="s">
        <v>32</v>
      </c>
      <c r="M21" s="240" t="s">
        <v>152</v>
      </c>
      <c r="N21" s="240" t="s">
        <v>31</v>
      </c>
      <c r="O21" s="240" t="s">
        <v>32</v>
      </c>
      <c r="P21" s="240" t="s">
        <v>152</v>
      </c>
      <c r="R21" s="1812"/>
      <c r="S21" s="1812"/>
      <c r="T21" s="1812"/>
      <c r="U21" s="1812"/>
      <c r="V21" s="1812"/>
      <c r="X21" s="1812"/>
      <c r="Y21" s="1812"/>
      <c r="Z21" s="1812"/>
      <c r="AA21" s="1812"/>
      <c r="AB21" s="1812"/>
    </row>
    <row r="22" spans="1:33" x14ac:dyDescent="0.25">
      <c r="A22" s="262" t="s">
        <v>115</v>
      </c>
      <c r="B22" s="14">
        <v>1668.8996005655722</v>
      </c>
      <c r="C22" s="13">
        <v>1582.7957320271933</v>
      </c>
      <c r="D22" s="257">
        <v>1594.1201320316122</v>
      </c>
      <c r="E22" s="14">
        <v>1729.74914544236</v>
      </c>
      <c r="F22" s="13">
        <v>1646.8513201743137</v>
      </c>
      <c r="G22" s="256">
        <v>1657.8507914980655</v>
      </c>
      <c r="H22" s="113">
        <v>1698.4842277992286</v>
      </c>
      <c r="I22" s="256">
        <v>1644.1256116015127</v>
      </c>
      <c r="J22" s="256">
        <v>1651.4925753281295</v>
      </c>
      <c r="K22" s="113">
        <v>1731.9070933113144</v>
      </c>
      <c r="L22" s="256">
        <v>1723.6383623644965</v>
      </c>
      <c r="M22" s="256">
        <v>1724.8295396328156</v>
      </c>
      <c r="N22" s="113">
        <v>1907.8832346592662</v>
      </c>
      <c r="O22" s="256">
        <v>1833.1001751329979</v>
      </c>
      <c r="P22" s="257">
        <v>1843.0054790883839</v>
      </c>
      <c r="R22" s="241">
        <f t="shared" ref="R22:R29" si="0">C22-B22</f>
        <v>-86.103868538378947</v>
      </c>
      <c r="S22" s="241">
        <f>F22-E22</f>
        <v>-82.89782526804629</v>
      </c>
      <c r="T22" s="241">
        <f>I22-H22</f>
        <v>-54.358616197715946</v>
      </c>
      <c r="U22" s="241">
        <f>L22-K22</f>
        <v>-8.2687309468178682</v>
      </c>
      <c r="V22" s="242">
        <f>O22-N22</f>
        <v>-74.783059526268289</v>
      </c>
      <c r="X22" s="178">
        <f t="shared" ref="X22:X29" si="1">(C22-B22)/C22*100</f>
        <v>-5.4399861457864764</v>
      </c>
      <c r="Y22" s="178">
        <f>(F22-E22)/F22*100</f>
        <v>-5.0337164170516511</v>
      </c>
      <c r="Z22" s="178">
        <f>(I22-H22)/I22*100</f>
        <v>-3.3062325538963058</v>
      </c>
      <c r="AA22" s="178">
        <f>(L22-K22)/L22*100</f>
        <v>-0.47972539526648605</v>
      </c>
      <c r="AB22" s="180">
        <f>(O22-N22)/O22*100</f>
        <v>-4.0795948056053462</v>
      </c>
    </row>
    <row r="23" spans="1:33" x14ac:dyDescent="0.25">
      <c r="A23" s="263" t="s">
        <v>116</v>
      </c>
      <c r="B23" s="113">
        <v>3147.9555856832962</v>
      </c>
      <c r="C23" s="256">
        <v>3534.6689829529028</v>
      </c>
      <c r="D23" s="257">
        <v>3453.3206479580181</v>
      </c>
      <c r="E23" s="113">
        <v>3172.7682424242421</v>
      </c>
      <c r="F23" s="256">
        <v>3526.2210600590711</v>
      </c>
      <c r="G23" s="256">
        <v>3450.9115108471042</v>
      </c>
      <c r="H23" s="113">
        <v>3073.6907003891042</v>
      </c>
      <c r="I23" s="256">
        <v>3457.6329688073374</v>
      </c>
      <c r="J23" s="256">
        <v>3372.959201945077</v>
      </c>
      <c r="K23" s="113">
        <v>3188.2874338319916</v>
      </c>
      <c r="L23" s="256">
        <v>3546.0978796460195</v>
      </c>
      <c r="M23" s="256">
        <v>3461.9242799133744</v>
      </c>
      <c r="N23" s="113">
        <v>3432.0562583095912</v>
      </c>
      <c r="O23" s="256">
        <v>3838.0330490776191</v>
      </c>
      <c r="P23" s="257">
        <v>3729.1452343351998</v>
      </c>
      <c r="R23" s="55">
        <f t="shared" si="0"/>
        <v>386.7133972696065</v>
      </c>
      <c r="S23" s="55">
        <f t="shared" ref="S23:S29" si="2">F23-E23</f>
        <v>353.45281763482899</v>
      </c>
      <c r="T23" s="55">
        <f t="shared" ref="T23:T29" si="3">I23-H23</f>
        <v>383.9422684182332</v>
      </c>
      <c r="U23" s="55">
        <f t="shared" ref="U23:U29" si="4">L23-K23</f>
        <v>357.81044581402784</v>
      </c>
      <c r="V23" s="243">
        <f t="shared" ref="V23:V29" si="5">O23-N23</f>
        <v>405.97679076802797</v>
      </c>
      <c r="X23" s="59">
        <f t="shared" si="1"/>
        <v>10.940583096597118</v>
      </c>
      <c r="Y23" s="59">
        <f>(F23-E23)/F23*100</f>
        <v>10.02355812680978</v>
      </c>
      <c r="Z23" s="59">
        <f>(I23-H23)/I23*100</f>
        <v>11.104193877196538</v>
      </c>
      <c r="AA23" s="59">
        <f>(L23-K23)/L23*100</f>
        <v>10.090258587271297</v>
      </c>
      <c r="AB23" s="73">
        <f>(O23-N23)/O23*100</f>
        <v>10.577730456635722</v>
      </c>
    </row>
    <row r="24" spans="1:33" x14ac:dyDescent="0.25">
      <c r="A24" s="263" t="s">
        <v>117</v>
      </c>
      <c r="B24" s="113">
        <v>2422.0544798674077</v>
      </c>
      <c r="C24" s="256">
        <v>2474.1837904687904</v>
      </c>
      <c r="D24" s="257">
        <v>2463.2420437104797</v>
      </c>
      <c r="E24" s="113">
        <v>2492.0044625533565</v>
      </c>
      <c r="F24" s="256">
        <v>2538.6551020619358</v>
      </c>
      <c r="G24" s="256">
        <v>2528.8335136128753</v>
      </c>
      <c r="H24" s="113">
        <v>2525.5084046656893</v>
      </c>
      <c r="I24" s="256">
        <v>2575.1722568858177</v>
      </c>
      <c r="J24" s="256">
        <v>2564.4795669454807</v>
      </c>
      <c r="K24" s="113">
        <v>2664.3493827272719</v>
      </c>
      <c r="L24" s="256">
        <v>2687.9716967527092</v>
      </c>
      <c r="M24" s="256">
        <v>2682.8707867925632</v>
      </c>
      <c r="N24" s="113">
        <v>2794.1732640768219</v>
      </c>
      <c r="O24" s="256">
        <v>2813.9564660565779</v>
      </c>
      <c r="P24" s="257">
        <v>2809.6163163136334</v>
      </c>
      <c r="R24" s="55">
        <f t="shared" si="0"/>
        <v>52.129310601382713</v>
      </c>
      <c r="S24" s="55">
        <f t="shared" si="2"/>
        <v>46.650639508579388</v>
      </c>
      <c r="T24" s="55">
        <f t="shared" si="3"/>
        <v>49.663852220128319</v>
      </c>
      <c r="U24" s="55">
        <f t="shared" si="4"/>
        <v>23.62231402543739</v>
      </c>
      <c r="V24" s="243">
        <f t="shared" si="5"/>
        <v>19.783201979756086</v>
      </c>
      <c r="X24" s="59">
        <f t="shared" si="1"/>
        <v>2.1069295984477221</v>
      </c>
      <c r="Y24" s="59">
        <f t="shared" ref="Y24:Y29" si="6">(F24-E24)/F24*100</f>
        <v>1.837612343271404</v>
      </c>
      <c r="Z24" s="59">
        <f t="shared" ref="Z24:Z29" si="7">(I24-H24)/I24*100</f>
        <v>1.9285642771014986</v>
      </c>
      <c r="AA24" s="59">
        <f t="shared" ref="AA24:AA29" si="8">(L24-K24)/L24*100</f>
        <v>0.87881557882380557</v>
      </c>
      <c r="AB24" s="73">
        <f t="shared" ref="AB24:AB29" si="9">(O24-N24)/O24*100</f>
        <v>0.70303866525269554</v>
      </c>
    </row>
    <row r="25" spans="1:33" x14ac:dyDescent="0.25">
      <c r="A25" s="263" t="s">
        <v>118</v>
      </c>
      <c r="B25" s="113">
        <v>1600.2692123402703</v>
      </c>
      <c r="C25" s="256">
        <v>1901.5701685162348</v>
      </c>
      <c r="D25" s="257">
        <v>1848.7835670800594</v>
      </c>
      <c r="E25" s="113">
        <v>1663.7067241307295</v>
      </c>
      <c r="F25" s="256">
        <v>1958.7826221077473</v>
      </c>
      <c r="G25" s="256">
        <v>1906.9977294344842</v>
      </c>
      <c r="H25" s="113">
        <v>1686.1541307942621</v>
      </c>
      <c r="I25" s="256">
        <v>1984.1714452503807</v>
      </c>
      <c r="J25" s="256">
        <v>1931.5410159296835</v>
      </c>
      <c r="K25" s="113">
        <v>1778.8659865176546</v>
      </c>
      <c r="L25" s="256">
        <v>2071.1902159074857</v>
      </c>
      <c r="M25" s="256">
        <v>2018.7643671068399</v>
      </c>
      <c r="N25" s="113">
        <v>1872.4213391810765</v>
      </c>
      <c r="O25" s="256">
        <v>2172.161518416071</v>
      </c>
      <c r="P25" s="257">
        <v>2117.8247440376208</v>
      </c>
      <c r="R25" s="55">
        <f t="shared" si="0"/>
        <v>301.30095617596453</v>
      </c>
      <c r="S25" s="55">
        <f t="shared" si="2"/>
        <v>295.0758979770178</v>
      </c>
      <c r="T25" s="55">
        <f t="shared" si="3"/>
        <v>298.01731445611858</v>
      </c>
      <c r="U25" s="55">
        <f t="shared" si="4"/>
        <v>292.32422938983109</v>
      </c>
      <c r="V25" s="243">
        <f t="shared" si="5"/>
        <v>299.74017923499446</v>
      </c>
      <c r="X25" s="59">
        <f t="shared" si="1"/>
        <v>15.844850806166406</v>
      </c>
      <c r="Y25" s="59">
        <f t="shared" si="6"/>
        <v>15.06424932744714</v>
      </c>
      <c r="Z25" s="59">
        <f t="shared" si="7"/>
        <v>15.019736080241398</v>
      </c>
      <c r="AA25" s="59">
        <f t="shared" si="8"/>
        <v>14.11382823000398</v>
      </c>
      <c r="AB25" s="73">
        <f t="shared" si="9"/>
        <v>13.799166254154224</v>
      </c>
    </row>
    <row r="26" spans="1:33" x14ac:dyDescent="0.25">
      <c r="A26" s="263" t="s">
        <v>119</v>
      </c>
      <c r="B26" s="113">
        <v>1647.9564706761453</v>
      </c>
      <c r="C26" s="256">
        <v>1735.2301938732376</v>
      </c>
      <c r="D26" s="257">
        <v>1726.8494635607424</v>
      </c>
      <c r="E26" s="113">
        <v>1677.9516645627418</v>
      </c>
      <c r="F26" s="256">
        <v>1785.7458684963692</v>
      </c>
      <c r="G26" s="256">
        <v>1775.1939691808575</v>
      </c>
      <c r="H26" s="113">
        <v>1722.0029102382514</v>
      </c>
      <c r="I26" s="256">
        <v>1828.1969727129022</v>
      </c>
      <c r="J26" s="256">
        <v>1817.7996297557299</v>
      </c>
      <c r="K26" s="113">
        <v>1806.6886081518373</v>
      </c>
      <c r="L26" s="256">
        <v>1902.0388049026099</v>
      </c>
      <c r="M26" s="256">
        <v>1892.5536635888609</v>
      </c>
      <c r="N26" s="113">
        <v>1915.8147941155989</v>
      </c>
      <c r="O26" s="256">
        <v>1996.8387957309183</v>
      </c>
      <c r="P26" s="257">
        <v>1988.6678605609347</v>
      </c>
      <c r="R26" s="55">
        <f t="shared" si="0"/>
        <v>87.273723197092295</v>
      </c>
      <c r="S26" s="55">
        <f t="shared" si="2"/>
        <v>107.79420393362739</v>
      </c>
      <c r="T26" s="55">
        <f t="shared" si="3"/>
        <v>106.19406247465076</v>
      </c>
      <c r="U26" s="55">
        <f t="shared" si="4"/>
        <v>95.350196750772511</v>
      </c>
      <c r="V26" s="243">
        <f t="shared" si="5"/>
        <v>81.024001615319321</v>
      </c>
      <c r="X26" s="59">
        <f t="shared" si="1"/>
        <v>5.0295184757180316</v>
      </c>
      <c r="Y26" s="59">
        <f t="shared" si="6"/>
        <v>6.0363686589062135</v>
      </c>
      <c r="Z26" s="59">
        <f t="shared" si="7"/>
        <v>5.8086772957000923</v>
      </c>
      <c r="AA26" s="59">
        <f t="shared" si="8"/>
        <v>5.0130521262238252</v>
      </c>
      <c r="AB26" s="73">
        <f t="shared" si="9"/>
        <v>4.0576135534096274</v>
      </c>
    </row>
    <row r="27" spans="1:33" x14ac:dyDescent="0.25">
      <c r="A27" s="263" t="s">
        <v>120</v>
      </c>
      <c r="B27" s="113">
        <v>1893.2864412421179</v>
      </c>
      <c r="C27" s="256">
        <v>2220.988976317125</v>
      </c>
      <c r="D27" s="257">
        <v>2169.1579141324673</v>
      </c>
      <c r="E27" s="113">
        <v>1991.38158686272</v>
      </c>
      <c r="F27" s="256">
        <v>2392.1393504549733</v>
      </c>
      <c r="G27" s="256">
        <v>2324.5130182877324</v>
      </c>
      <c r="H27" s="113">
        <v>1996.0349257454236</v>
      </c>
      <c r="I27" s="256">
        <v>2352.5207961738352</v>
      </c>
      <c r="J27" s="256">
        <v>2291.8353638317508</v>
      </c>
      <c r="K27" s="113">
        <v>2078.5877016773857</v>
      </c>
      <c r="L27" s="256">
        <v>2414.5083921651676</v>
      </c>
      <c r="M27" s="256">
        <v>2355.0912765624435</v>
      </c>
      <c r="N27" s="113">
        <v>2198.5710813186811</v>
      </c>
      <c r="O27" s="256">
        <v>2498.2803828030965</v>
      </c>
      <c r="P27" s="257">
        <v>2444.9292694622809</v>
      </c>
      <c r="R27" s="55">
        <f t="shared" si="0"/>
        <v>327.70253507500706</v>
      </c>
      <c r="S27" s="55">
        <f t="shared" si="2"/>
        <v>400.75776359225324</v>
      </c>
      <c r="T27" s="55">
        <f t="shared" si="3"/>
        <v>356.48587042841154</v>
      </c>
      <c r="U27" s="55">
        <f t="shared" si="4"/>
        <v>335.92069048778194</v>
      </c>
      <c r="V27" s="243">
        <f t="shared" si="5"/>
        <v>299.70930148441539</v>
      </c>
      <c r="X27" s="59">
        <f t="shared" si="1"/>
        <v>14.7548024132208</v>
      </c>
      <c r="Y27" s="59">
        <f t="shared" si="6"/>
        <v>16.753111122729162</v>
      </c>
      <c r="Z27" s="59">
        <f t="shared" si="7"/>
        <v>15.153356816577517</v>
      </c>
      <c r="AA27" s="59">
        <f t="shared" si="8"/>
        <v>13.912591547737426</v>
      </c>
      <c r="AB27" s="73">
        <f t="shared" si="9"/>
        <v>11.996623899681687</v>
      </c>
    </row>
    <row r="28" spans="1:33" x14ac:dyDescent="0.25">
      <c r="A28" s="263" t="s">
        <v>121</v>
      </c>
      <c r="B28" s="113">
        <v>2112.0958382284143</v>
      </c>
      <c r="C28" s="256">
        <v>2522.9050880831883</v>
      </c>
      <c r="D28" s="257">
        <v>2381.0696880702112</v>
      </c>
      <c r="E28" s="113">
        <v>2143.8339133133359</v>
      </c>
      <c r="F28" s="256">
        <v>2559.2524123770354</v>
      </c>
      <c r="G28" s="256">
        <v>2414.4187717895697</v>
      </c>
      <c r="H28" s="113">
        <v>2178.2281351017305</v>
      </c>
      <c r="I28" s="256">
        <v>2565.1326403843523</v>
      </c>
      <c r="J28" s="256">
        <v>2429.8596790581719</v>
      </c>
      <c r="K28" s="113">
        <v>2264.282726321223</v>
      </c>
      <c r="L28" s="256">
        <v>2637.5339116295986</v>
      </c>
      <c r="M28" s="256">
        <v>2505.0111200875617</v>
      </c>
      <c r="N28" s="113">
        <v>2398.9439955295516</v>
      </c>
      <c r="O28" s="256">
        <v>2796.6382400846719</v>
      </c>
      <c r="P28" s="257">
        <v>2654.0374029145678</v>
      </c>
      <c r="R28" s="55">
        <f t="shared" si="0"/>
        <v>410.80924985477395</v>
      </c>
      <c r="S28" s="55">
        <f t="shared" si="2"/>
        <v>415.41849906369953</v>
      </c>
      <c r="T28" s="55">
        <f t="shared" si="3"/>
        <v>386.90450528262181</v>
      </c>
      <c r="U28" s="55">
        <f t="shared" si="4"/>
        <v>373.25118530837563</v>
      </c>
      <c r="V28" s="243">
        <f t="shared" si="5"/>
        <v>397.69424455512035</v>
      </c>
      <c r="X28" s="59">
        <f t="shared" si="1"/>
        <v>16.283182898762629</v>
      </c>
      <c r="Y28" s="59">
        <f t="shared" si="6"/>
        <v>16.232025299835843</v>
      </c>
      <c r="Z28" s="59">
        <f t="shared" si="7"/>
        <v>15.083216329298633</v>
      </c>
      <c r="AA28" s="59">
        <f t="shared" si="8"/>
        <v>14.15152175532646</v>
      </c>
      <c r="AB28" s="73">
        <f t="shared" si="9"/>
        <v>14.220439342311202</v>
      </c>
    </row>
    <row r="29" spans="1:33" x14ac:dyDescent="0.25">
      <c r="A29" s="264" t="s">
        <v>122</v>
      </c>
      <c r="B29" s="258">
        <v>1337.650046666666</v>
      </c>
      <c r="C29" s="259">
        <v>1592.651385317296</v>
      </c>
      <c r="D29" s="260">
        <v>1494.8497980056256</v>
      </c>
      <c r="E29" s="258">
        <v>1497.5731677524427</v>
      </c>
      <c r="F29" s="259">
        <v>1684.8452091767881</v>
      </c>
      <c r="G29" s="259">
        <v>1618.2065343378729</v>
      </c>
      <c r="H29" s="258">
        <v>1429.2940823699416</v>
      </c>
      <c r="I29" s="259">
        <v>1644.7323092783508</v>
      </c>
      <c r="J29" s="259">
        <v>1566.4528380152262</v>
      </c>
      <c r="K29" s="258">
        <v>1526.9102654867252</v>
      </c>
      <c r="L29" s="259">
        <v>1779.9338538205986</v>
      </c>
      <c r="M29" s="259">
        <v>1684.0629094660819</v>
      </c>
      <c r="N29" s="258">
        <v>1606.5639214423691</v>
      </c>
      <c r="O29" s="259">
        <v>1822.1255248397445</v>
      </c>
      <c r="P29" s="260">
        <v>1739.4465497653744</v>
      </c>
      <c r="R29" s="244">
        <f t="shared" si="0"/>
        <v>255.00133865063003</v>
      </c>
      <c r="S29" s="244">
        <f t="shared" si="2"/>
        <v>187.27204142434539</v>
      </c>
      <c r="T29" s="244">
        <f t="shared" si="3"/>
        <v>215.43822690840921</v>
      </c>
      <c r="U29" s="244">
        <f t="shared" si="4"/>
        <v>253.02358833387348</v>
      </c>
      <c r="V29" s="245">
        <f t="shared" si="5"/>
        <v>215.56160339737539</v>
      </c>
      <c r="X29" s="108">
        <f t="shared" si="1"/>
        <v>16.011120889448595</v>
      </c>
      <c r="Y29" s="108">
        <f t="shared" si="6"/>
        <v>11.115088816725551</v>
      </c>
      <c r="Z29" s="108">
        <f t="shared" si="7"/>
        <v>13.09868029545402</v>
      </c>
      <c r="AA29" s="108">
        <f t="shared" si="8"/>
        <v>14.215336586287322</v>
      </c>
      <c r="AB29" s="246">
        <f t="shared" si="9"/>
        <v>11.830227965020905</v>
      </c>
      <c r="AE29" s="24"/>
      <c r="AF29" s="24"/>
      <c r="AG29" s="24"/>
    </row>
    <row r="30" spans="1:33" x14ac:dyDescent="0.25">
      <c r="R30" s="24"/>
      <c r="S30" s="24"/>
      <c r="T30" s="24"/>
      <c r="U30" s="24"/>
      <c r="V30" s="24"/>
      <c r="W30" s="24"/>
      <c r="X30" s="24"/>
      <c r="Y30" s="24"/>
      <c r="Z30" s="24"/>
      <c r="AA30" s="24"/>
      <c r="AC30" s="24"/>
      <c r="AD30" s="24"/>
    </row>
    <row r="32" spans="1:33" x14ac:dyDescent="0.25">
      <c r="A32" s="5" t="s">
        <v>1216</v>
      </c>
    </row>
    <row r="33" spans="1:53" x14ac:dyDescent="0.25">
      <c r="A33" s="5"/>
    </row>
    <row r="34" spans="1:53" ht="32.25" customHeight="1" x14ac:dyDescent="0.25">
      <c r="A34" s="5"/>
      <c r="B34" s="1814" t="s">
        <v>151</v>
      </c>
      <c r="C34" s="1814"/>
      <c r="D34" s="1814"/>
      <c r="E34" s="1814"/>
      <c r="F34" s="1814"/>
      <c r="G34" s="1814"/>
      <c r="H34" s="1814"/>
      <c r="I34" s="1814"/>
      <c r="J34" s="1814"/>
      <c r="K34" s="1814"/>
      <c r="L34" s="1814"/>
      <c r="M34" s="1814"/>
      <c r="N34" s="1814"/>
      <c r="O34" s="1814"/>
      <c r="P34" s="1814"/>
      <c r="Q34" s="1814"/>
      <c r="R34" s="1814"/>
      <c r="S34" s="1814"/>
      <c r="T34" s="1814"/>
      <c r="U34" s="1814"/>
      <c r="V34" s="1814"/>
      <c r="W34" s="1814"/>
      <c r="X34" s="1814"/>
      <c r="Y34" s="1814"/>
      <c r="Z34" s="1814"/>
      <c r="AA34" s="1814"/>
      <c r="AB34" s="1814"/>
      <c r="AC34" s="1814"/>
      <c r="AD34" s="1814"/>
      <c r="AE34" s="1814"/>
      <c r="AG34" s="1815" t="s">
        <v>1104</v>
      </c>
      <c r="AH34" s="1814"/>
      <c r="AI34" s="1814"/>
      <c r="AJ34" s="1814"/>
      <c r="AK34" s="1814"/>
      <c r="AL34" s="1814"/>
      <c r="AM34" s="1814"/>
      <c r="AN34" s="1814"/>
      <c r="AO34" s="1814"/>
      <c r="AP34" s="1814"/>
      <c r="AR34" s="1815" t="s">
        <v>1103</v>
      </c>
      <c r="AS34" s="1814"/>
      <c r="AT34" s="1814"/>
      <c r="AU34" s="1814"/>
      <c r="AV34" s="1814"/>
      <c r="AW34" s="1814"/>
      <c r="AX34" s="1814"/>
      <c r="AY34" s="1814"/>
      <c r="AZ34" s="1814"/>
      <c r="BA34" s="1814"/>
    </row>
    <row r="35" spans="1:53" x14ac:dyDescent="0.25">
      <c r="A35" s="1343" t="s">
        <v>29</v>
      </c>
      <c r="B35" s="1813">
        <v>2019</v>
      </c>
      <c r="C35" s="1813"/>
      <c r="D35" s="1813"/>
      <c r="E35" s="1813"/>
      <c r="F35" s="1813"/>
      <c r="G35" s="1813"/>
      <c r="H35" s="1813">
        <v>2020</v>
      </c>
      <c r="I35" s="1813"/>
      <c r="J35" s="1813"/>
      <c r="K35" s="1813"/>
      <c r="L35" s="1813"/>
      <c r="M35" s="1813"/>
      <c r="N35" s="1813">
        <v>2021</v>
      </c>
      <c r="O35" s="1813"/>
      <c r="P35" s="1813"/>
      <c r="Q35" s="1813"/>
      <c r="R35" s="1813"/>
      <c r="S35" s="1813"/>
      <c r="T35" s="1813">
        <v>2022</v>
      </c>
      <c r="U35" s="1813"/>
      <c r="V35" s="1813"/>
      <c r="W35" s="1813"/>
      <c r="X35" s="1813"/>
      <c r="Y35" s="1813"/>
      <c r="Z35" s="1813">
        <v>2023</v>
      </c>
      <c r="AA35" s="1813"/>
      <c r="AB35" s="1813"/>
      <c r="AC35" s="1813"/>
      <c r="AD35" s="1824"/>
      <c r="AE35" s="1824"/>
      <c r="AG35" s="1812">
        <v>2019</v>
      </c>
      <c r="AH35" s="1812"/>
      <c r="AI35" s="1812">
        <v>2020</v>
      </c>
      <c r="AJ35" s="1812"/>
      <c r="AK35" s="1812">
        <v>2021</v>
      </c>
      <c r="AL35" s="1812"/>
      <c r="AM35" s="1812">
        <v>2022</v>
      </c>
      <c r="AN35" s="1812"/>
      <c r="AO35" s="1812">
        <v>2023</v>
      </c>
      <c r="AP35" s="1812"/>
      <c r="AR35" s="1812">
        <v>2019</v>
      </c>
      <c r="AS35" s="1812"/>
      <c r="AT35" s="1812">
        <v>2020</v>
      </c>
      <c r="AU35" s="1812"/>
      <c r="AV35" s="1812">
        <v>2021</v>
      </c>
      <c r="AW35" s="1812"/>
      <c r="AX35" s="1812">
        <v>2022</v>
      </c>
      <c r="AY35" s="1812"/>
      <c r="AZ35" s="1812">
        <v>2023</v>
      </c>
      <c r="BA35" s="1812"/>
    </row>
    <row r="36" spans="1:53" ht="15" customHeight="1" x14ac:dyDescent="0.25">
      <c r="A36" s="1336" t="s">
        <v>30</v>
      </c>
      <c r="B36" s="1811" t="s">
        <v>31</v>
      </c>
      <c r="C36" s="1811"/>
      <c r="D36" s="1811" t="s">
        <v>32</v>
      </c>
      <c r="E36" s="1811"/>
      <c r="F36" s="1811" t="s">
        <v>152</v>
      </c>
      <c r="G36" s="1811"/>
      <c r="H36" s="1811" t="s">
        <v>31</v>
      </c>
      <c r="I36" s="1811"/>
      <c r="J36" s="1811" t="s">
        <v>32</v>
      </c>
      <c r="K36" s="1811"/>
      <c r="L36" s="1811" t="s">
        <v>152</v>
      </c>
      <c r="M36" s="1811"/>
      <c r="N36" s="1811" t="s">
        <v>31</v>
      </c>
      <c r="O36" s="1811"/>
      <c r="P36" s="1811" t="s">
        <v>32</v>
      </c>
      <c r="Q36" s="1811"/>
      <c r="R36" s="1811" t="s">
        <v>152</v>
      </c>
      <c r="S36" s="1811"/>
      <c r="T36" s="1811" t="s">
        <v>31</v>
      </c>
      <c r="U36" s="1811"/>
      <c r="V36" s="1811" t="s">
        <v>32</v>
      </c>
      <c r="W36" s="1811"/>
      <c r="X36" s="1811" t="s">
        <v>152</v>
      </c>
      <c r="Y36" s="1811"/>
      <c r="Z36" s="1811" t="s">
        <v>31</v>
      </c>
      <c r="AA36" s="1811"/>
      <c r="AB36" s="1811" t="s">
        <v>32</v>
      </c>
      <c r="AC36" s="1820"/>
      <c r="AD36" s="1820" t="s">
        <v>152</v>
      </c>
      <c r="AE36" s="1822"/>
      <c r="AG36" s="1812"/>
      <c r="AH36" s="1812"/>
      <c r="AI36" s="1812"/>
      <c r="AJ36" s="1812"/>
      <c r="AK36" s="1812"/>
      <c r="AL36" s="1812"/>
      <c r="AM36" s="1812"/>
      <c r="AN36" s="1812"/>
      <c r="AO36" s="1812"/>
      <c r="AP36" s="1812"/>
      <c r="AR36" s="1812"/>
      <c r="AS36" s="1812"/>
      <c r="AT36" s="1812"/>
      <c r="AU36" s="1812"/>
      <c r="AV36" s="1812"/>
      <c r="AW36" s="1812"/>
      <c r="AX36" s="1812"/>
      <c r="AY36" s="1812"/>
      <c r="AZ36" s="1812"/>
      <c r="BA36" s="1812"/>
    </row>
    <row r="37" spans="1:53" ht="100.5" x14ac:dyDescent="0.25">
      <c r="A37" s="1344" t="s">
        <v>34</v>
      </c>
      <c r="B37" s="1468" t="s">
        <v>123</v>
      </c>
      <c r="C37" s="1412" t="s">
        <v>124</v>
      </c>
      <c r="D37" s="1468" t="s">
        <v>123</v>
      </c>
      <c r="E37" s="1412" t="s">
        <v>124</v>
      </c>
      <c r="F37" s="1468" t="s">
        <v>123</v>
      </c>
      <c r="G37" s="1412" t="s">
        <v>124</v>
      </c>
      <c r="H37" s="1470" t="s">
        <v>123</v>
      </c>
      <c r="I37" s="1412" t="s">
        <v>124</v>
      </c>
      <c r="J37" s="1468" t="s">
        <v>123</v>
      </c>
      <c r="K37" s="1412" t="s">
        <v>124</v>
      </c>
      <c r="L37" s="1468" t="s">
        <v>123</v>
      </c>
      <c r="M37" s="1412" t="s">
        <v>124</v>
      </c>
      <c r="N37" s="1470" t="s">
        <v>123</v>
      </c>
      <c r="O37" s="1412" t="s">
        <v>124</v>
      </c>
      <c r="P37" s="1468" t="s">
        <v>123</v>
      </c>
      <c r="Q37" s="1412" t="s">
        <v>124</v>
      </c>
      <c r="R37" s="1468" t="s">
        <v>123</v>
      </c>
      <c r="S37" s="1412" t="s">
        <v>124</v>
      </c>
      <c r="T37" s="1470" t="s">
        <v>123</v>
      </c>
      <c r="U37" s="1412" t="s">
        <v>124</v>
      </c>
      <c r="V37" s="1468" t="s">
        <v>123</v>
      </c>
      <c r="W37" s="1412" t="s">
        <v>124</v>
      </c>
      <c r="X37" s="1468" t="s">
        <v>123</v>
      </c>
      <c r="Y37" s="1412" t="s">
        <v>124</v>
      </c>
      <c r="Z37" s="1473" t="s">
        <v>123</v>
      </c>
      <c r="AA37" s="1402" t="s">
        <v>124</v>
      </c>
      <c r="AB37" s="1474" t="s">
        <v>123</v>
      </c>
      <c r="AC37" s="1402" t="s">
        <v>124</v>
      </c>
      <c r="AD37" s="1474" t="s">
        <v>123</v>
      </c>
      <c r="AE37" s="1403" t="s">
        <v>124</v>
      </c>
      <c r="AG37" s="1470" t="s">
        <v>123</v>
      </c>
      <c r="AH37" s="1418" t="s">
        <v>124</v>
      </c>
      <c r="AI37" s="1470" t="s">
        <v>123</v>
      </c>
      <c r="AJ37" s="1418" t="s">
        <v>124</v>
      </c>
      <c r="AK37" s="1470" t="s">
        <v>123</v>
      </c>
      <c r="AL37" s="1412" t="s">
        <v>124</v>
      </c>
      <c r="AM37" s="1470" t="s">
        <v>123</v>
      </c>
      <c r="AN37" s="1412" t="s">
        <v>124</v>
      </c>
      <c r="AO37" s="1470" t="s">
        <v>123</v>
      </c>
      <c r="AP37" s="1418" t="s">
        <v>124</v>
      </c>
      <c r="AR37" s="1473" t="s">
        <v>123</v>
      </c>
      <c r="AS37" s="1403" t="s">
        <v>124</v>
      </c>
      <c r="AT37" s="1473" t="s">
        <v>123</v>
      </c>
      <c r="AU37" s="1403" t="s">
        <v>124</v>
      </c>
      <c r="AV37" s="1473" t="s">
        <v>123</v>
      </c>
      <c r="AW37" s="1402" t="s">
        <v>124</v>
      </c>
      <c r="AX37" s="1473" t="s">
        <v>123</v>
      </c>
      <c r="AY37" s="1402" t="s">
        <v>124</v>
      </c>
      <c r="AZ37" s="1473" t="s">
        <v>123</v>
      </c>
      <c r="BA37" s="1403" t="s">
        <v>124</v>
      </c>
    </row>
    <row r="38" spans="1:53" x14ac:dyDescent="0.25">
      <c r="A38" s="1337" t="s">
        <v>42</v>
      </c>
      <c r="B38" s="1469"/>
      <c r="C38" s="1393"/>
      <c r="D38" s="1469"/>
      <c r="E38" s="1393"/>
      <c r="F38" s="1469"/>
      <c r="G38" s="1393"/>
      <c r="H38" s="1471"/>
      <c r="I38" s="1393"/>
      <c r="J38" s="1469"/>
      <c r="K38" s="1393"/>
      <c r="L38" s="1469"/>
      <c r="M38" s="1393"/>
      <c r="N38" s="1471"/>
      <c r="O38" s="1393"/>
      <c r="P38" s="1469"/>
      <c r="Q38" s="1393"/>
      <c r="R38" s="1469"/>
      <c r="S38" s="1393"/>
      <c r="T38" s="1471"/>
      <c r="U38" s="1393"/>
      <c r="V38" s="1469"/>
      <c r="W38" s="1393"/>
      <c r="X38" s="1469"/>
      <c r="Y38" s="1393"/>
      <c r="Z38" s="1471"/>
      <c r="AA38" s="1393"/>
      <c r="AB38" s="1469"/>
      <c r="AC38" s="1393"/>
      <c r="AD38" s="1469"/>
      <c r="AE38" s="1394"/>
      <c r="AG38" s="1361"/>
      <c r="AH38" s="1339"/>
      <c r="AI38" s="1361"/>
      <c r="AJ38" s="1339"/>
      <c r="AK38" s="1361"/>
      <c r="AL38" s="1339"/>
      <c r="AM38" s="1361"/>
      <c r="AN38" s="1339"/>
      <c r="AO38" s="1484"/>
      <c r="AP38" s="1396"/>
      <c r="AR38" s="1361"/>
      <c r="AS38" s="1339"/>
      <c r="AT38" s="1361"/>
      <c r="AU38" s="1339"/>
      <c r="AV38" s="1361"/>
      <c r="AW38" s="1339"/>
      <c r="AX38" s="1361"/>
      <c r="AY38" s="1339"/>
      <c r="AZ38" s="1484"/>
      <c r="BA38" s="1396"/>
    </row>
    <row r="39" spans="1:53" x14ac:dyDescent="0.25">
      <c r="A39" s="1351" t="s">
        <v>43</v>
      </c>
      <c r="B39" s="1480">
        <v>1425.6566857473638</v>
      </c>
      <c r="C39" s="1383">
        <v>1213.1780731887116</v>
      </c>
      <c r="D39" s="1480">
        <v>1520.431577263379</v>
      </c>
      <c r="E39" s="1383">
        <v>1475.2383411074256</v>
      </c>
      <c r="F39" s="1480">
        <v>1512.6224026476384</v>
      </c>
      <c r="G39" s="1383">
        <v>1350.8998505158709</v>
      </c>
      <c r="H39" s="1483">
        <v>1463.4318504065009</v>
      </c>
      <c r="I39" s="1383">
        <v>1319.3416477478577</v>
      </c>
      <c r="J39" s="1480">
        <v>1576.1728510139703</v>
      </c>
      <c r="K39" s="1383">
        <v>1579.3689041366631</v>
      </c>
      <c r="L39" s="1480">
        <v>1566.8997999764504</v>
      </c>
      <c r="M39" s="1383">
        <v>1457.8891664891282</v>
      </c>
      <c r="N39" s="1483">
        <v>1496.22996767058</v>
      </c>
      <c r="O39" s="1383">
        <v>1312.7327674115486</v>
      </c>
      <c r="P39" s="1480">
        <v>1614.7931790342925</v>
      </c>
      <c r="Q39" s="1383">
        <v>1583.143739201638</v>
      </c>
      <c r="R39" s="1480">
        <v>1604.6482746671902</v>
      </c>
      <c r="S39" s="1383">
        <v>1454.4434494431973</v>
      </c>
      <c r="T39" s="1483">
        <v>1606.3231209681187</v>
      </c>
      <c r="U39" s="1383">
        <v>1390.7191756551413</v>
      </c>
      <c r="V39" s="1480">
        <v>1678.4768803217166</v>
      </c>
      <c r="W39" s="1383">
        <v>1668.9610399472881</v>
      </c>
      <c r="X39" s="1480">
        <v>1671.9656394261808</v>
      </c>
      <c r="Y39" s="1383">
        <v>1534.4870220200664</v>
      </c>
      <c r="Z39" s="1483">
        <v>1717.8502228710022</v>
      </c>
      <c r="AA39" s="1383">
        <v>1462.7175231939846</v>
      </c>
      <c r="AB39" s="1480">
        <v>1751.4508064710972</v>
      </c>
      <c r="AC39" s="1383">
        <v>1756.708074552397</v>
      </c>
      <c r="AD39" s="1480">
        <v>1748.359588371035</v>
      </c>
      <c r="AE39" s="1384">
        <v>1613.6601669183183</v>
      </c>
      <c r="AG39" s="1486">
        <f>D39-B39</f>
        <v>94.774891516015259</v>
      </c>
      <c r="AH39" s="53">
        <f>E39-C39</f>
        <v>262.06026791871409</v>
      </c>
      <c r="AI39" s="1486">
        <f>J39-H39</f>
        <v>112.74100060746946</v>
      </c>
      <c r="AJ39" s="53">
        <f>K39-I39</f>
        <v>260.02725638880543</v>
      </c>
      <c r="AK39" s="1486">
        <f>P39-N39</f>
        <v>118.56321136371253</v>
      </c>
      <c r="AL39" s="53">
        <f>Q39-O39</f>
        <v>270.41097179008943</v>
      </c>
      <c r="AM39" s="1486">
        <f>V39-T39</f>
        <v>72.153759353597934</v>
      </c>
      <c r="AN39" s="53">
        <f>W39-U39</f>
        <v>278.24186429214683</v>
      </c>
      <c r="AO39" s="1486">
        <f>AB39-Z39</f>
        <v>33.600583600094978</v>
      </c>
      <c r="AP39" s="1390">
        <f>AC39-AA39</f>
        <v>293.9905513584124</v>
      </c>
      <c r="AR39" s="105">
        <f>(D39-B39)/D39*100</f>
        <v>6.2334203612503458</v>
      </c>
      <c r="AS39" s="57">
        <f>(E39-C39)/E39*100</f>
        <v>17.763927401859135</v>
      </c>
      <c r="AT39" s="105">
        <f>(J39-H39)/J39*100</f>
        <v>7.1528322883459046</v>
      </c>
      <c r="AU39" s="57">
        <f>(K39-I39)/K39*100</f>
        <v>16.463997468086482</v>
      </c>
      <c r="AV39" s="105">
        <f>(P39-N39)/P39*100</f>
        <v>7.342315592057294</v>
      </c>
      <c r="AW39" s="57">
        <f>(Q39-O39)/Q39*100</f>
        <v>17.080632989551205</v>
      </c>
      <c r="AX39" s="105">
        <f>(V39-T39)/V39*100</f>
        <v>4.2987639686623567</v>
      </c>
      <c r="AY39" s="57">
        <f>(W39-U39)/W39*100</f>
        <v>16.671561386533909</v>
      </c>
      <c r="AZ39" s="105">
        <f>(AB39-Z39)/AB39*100</f>
        <v>1.9184428975082071</v>
      </c>
      <c r="BA39" s="60">
        <f>(AC39-AA39)/AC39*100</f>
        <v>16.735310528661408</v>
      </c>
    </row>
    <row r="40" spans="1:53" x14ac:dyDescent="0.25">
      <c r="A40" s="1351" t="s">
        <v>44</v>
      </c>
      <c r="B40" s="1480">
        <v>1829.0451130859733</v>
      </c>
      <c r="C40" s="1383">
        <v>1637.1277966072175</v>
      </c>
      <c r="D40" s="1480">
        <v>1972.166384155865</v>
      </c>
      <c r="E40" s="1383">
        <v>2012.4020461485702</v>
      </c>
      <c r="F40" s="1480">
        <v>1948.6936267871836</v>
      </c>
      <c r="G40" s="1383">
        <v>1815.4879428706049</v>
      </c>
      <c r="H40" s="1483">
        <v>1881.076322242676</v>
      </c>
      <c r="I40" s="1383">
        <v>1755.4859100484709</v>
      </c>
      <c r="J40" s="1480">
        <v>2031.8646333048603</v>
      </c>
      <c r="K40" s="1383">
        <v>2114.0773206051917</v>
      </c>
      <c r="L40" s="1480">
        <v>2006.749040601783</v>
      </c>
      <c r="M40" s="1383">
        <v>1925.6659137149961</v>
      </c>
      <c r="N40" s="1483">
        <v>1915.6463109955248</v>
      </c>
      <c r="O40" s="1383">
        <v>1741.8982806536778</v>
      </c>
      <c r="P40" s="1480">
        <v>2062.5299047541957</v>
      </c>
      <c r="Q40" s="1383">
        <v>2095.6825906029349</v>
      </c>
      <c r="R40" s="1480">
        <v>2037.7755293882549</v>
      </c>
      <c r="S40" s="1383">
        <v>1909.3549235975518</v>
      </c>
      <c r="T40" s="1483">
        <v>2009.659787534242</v>
      </c>
      <c r="U40" s="1383">
        <v>1817.9876881304067</v>
      </c>
      <c r="V40" s="1480">
        <v>2150.6060577324383</v>
      </c>
      <c r="W40" s="1383">
        <v>2178.7126408516606</v>
      </c>
      <c r="X40" s="1480">
        <v>2126.2063576193918</v>
      </c>
      <c r="Y40" s="1383">
        <v>1988.0017484920631</v>
      </c>
      <c r="Z40" s="1483">
        <v>2131.1577057561735</v>
      </c>
      <c r="AA40" s="1383">
        <v>1924.497667816657</v>
      </c>
      <c r="AB40" s="1480">
        <v>2269.4525792023001</v>
      </c>
      <c r="AC40" s="1383">
        <v>2301.7136544602258</v>
      </c>
      <c r="AD40" s="1480">
        <v>2244.9471165151558</v>
      </c>
      <c r="AE40" s="1384">
        <v>2101.3604238554622</v>
      </c>
      <c r="AG40" s="1486">
        <f>D40-B40</f>
        <v>143.12127106989169</v>
      </c>
      <c r="AH40" s="53">
        <f t="shared" ref="AH40:AH64" si="10">E40-C40</f>
        <v>375.27424954135267</v>
      </c>
      <c r="AI40" s="1486">
        <f t="shared" ref="AI40:AJ64" si="11">J40-H40</f>
        <v>150.78831106218422</v>
      </c>
      <c r="AJ40" s="53">
        <f t="shared" si="11"/>
        <v>358.5914105567208</v>
      </c>
      <c r="AK40" s="1486">
        <f t="shared" ref="AK40:AL64" si="12">P40-N40</f>
        <v>146.88359375867094</v>
      </c>
      <c r="AL40" s="53">
        <f t="shared" si="12"/>
        <v>353.78430994925702</v>
      </c>
      <c r="AM40" s="1486">
        <f t="shared" ref="AM40:AN64" si="13">V40-T40</f>
        <v>140.94627019819632</v>
      </c>
      <c r="AN40" s="53">
        <f t="shared" si="13"/>
        <v>360.72495272125389</v>
      </c>
      <c r="AO40" s="1486">
        <f t="shared" ref="AO40:AP64" si="14">AB40-Z40</f>
        <v>138.29487344612653</v>
      </c>
      <c r="AP40" s="1390">
        <f t="shared" si="14"/>
        <v>377.21598664356884</v>
      </c>
      <c r="AR40" s="105">
        <f>(D40-B40)/D40*100</f>
        <v>7.2570586447325063</v>
      </c>
      <c r="AS40" s="57">
        <f>(E40-C40)/E40*100</f>
        <v>18.648075331645096</v>
      </c>
      <c r="AT40" s="105">
        <f>(J40-H40)/J40*100</f>
        <v>7.4211789796707377</v>
      </c>
      <c r="AU40" s="57">
        <f>(K40-I40)/K40*100</f>
        <v>16.962076413272705</v>
      </c>
      <c r="AV40" s="105">
        <f>(P40-N40)/P40*100</f>
        <v>7.1215255313437957</v>
      </c>
      <c r="AW40" s="57">
        <f>(Q40-O40)/Q40*100</f>
        <v>16.881578896328577</v>
      </c>
      <c r="AX40" s="105">
        <f>(V40-T40)/V40*100</f>
        <v>6.5537930431948848</v>
      </c>
      <c r="AY40" s="57">
        <f>(W40-U40)/W40*100</f>
        <v>16.55679349160274</v>
      </c>
      <c r="AZ40" s="105">
        <f>(AB40-Z40)/AB40*100</f>
        <v>6.0937547104304954</v>
      </c>
      <c r="BA40" s="60">
        <f>(AC40-AA40)/AC40*100</f>
        <v>16.388484549874629</v>
      </c>
    </row>
    <row r="41" spans="1:53" x14ac:dyDescent="0.25">
      <c r="A41" s="1337" t="s">
        <v>563</v>
      </c>
      <c r="B41" s="1481"/>
      <c r="C41" s="1395"/>
      <c r="D41" s="1481"/>
      <c r="E41" s="1395"/>
      <c r="F41" s="1481"/>
      <c r="G41" s="1395"/>
      <c r="H41" s="1484"/>
      <c r="I41" s="1395"/>
      <c r="J41" s="1481"/>
      <c r="K41" s="1395"/>
      <c r="L41" s="1481"/>
      <c r="M41" s="1395"/>
      <c r="N41" s="1484"/>
      <c r="O41" s="1395"/>
      <c r="P41" s="1481"/>
      <c r="Q41" s="1395"/>
      <c r="R41" s="1481"/>
      <c r="S41" s="1395"/>
      <c r="T41" s="1484"/>
      <c r="U41" s="1395"/>
      <c r="V41" s="1481"/>
      <c r="W41" s="1395"/>
      <c r="X41" s="1481"/>
      <c r="Y41" s="1395"/>
      <c r="Z41" s="1484"/>
      <c r="AA41" s="1395"/>
      <c r="AB41" s="1481"/>
      <c r="AC41" s="1395"/>
      <c r="AD41" s="1481"/>
      <c r="AE41" s="1396"/>
      <c r="AG41" s="1487"/>
      <c r="AH41" s="1397"/>
      <c r="AI41" s="1487"/>
      <c r="AJ41" s="1397"/>
      <c r="AK41" s="1487"/>
      <c r="AL41" s="1397"/>
      <c r="AM41" s="1487"/>
      <c r="AN41" s="1397"/>
      <c r="AO41" s="1487"/>
      <c r="AP41" s="1398"/>
      <c r="AR41" s="1489"/>
      <c r="AS41" s="1399"/>
      <c r="AT41" s="1489"/>
      <c r="AU41" s="1399"/>
      <c r="AV41" s="1489"/>
      <c r="AW41" s="1399"/>
      <c r="AX41" s="1489"/>
      <c r="AY41" s="1399"/>
      <c r="AZ41" s="1490"/>
      <c r="BA41" s="1400"/>
    </row>
    <row r="42" spans="1:53" x14ac:dyDescent="0.25">
      <c r="A42" s="1351" t="s">
        <v>497</v>
      </c>
      <c r="B42" s="1480">
        <v>1957.9771938477686</v>
      </c>
      <c r="C42" s="1383">
        <v>1698.9876447819001</v>
      </c>
      <c r="D42" s="1480">
        <v>2055.2168890648791</v>
      </c>
      <c r="E42" s="1383">
        <v>2035.9353433038079</v>
      </c>
      <c r="F42" s="1480">
        <v>2038.5128215253433</v>
      </c>
      <c r="G42" s="1383">
        <v>1852.1917116075347</v>
      </c>
      <c r="H42" s="1483">
        <v>2018.2916633770374</v>
      </c>
      <c r="I42" s="1383">
        <v>1825.0436681045096</v>
      </c>
      <c r="J42" s="1480">
        <v>2117.2650225857765</v>
      </c>
      <c r="K42" s="1383">
        <v>2147.5598585291305</v>
      </c>
      <c r="L42" s="1480">
        <v>2100.0923987620627</v>
      </c>
      <c r="M42" s="1383">
        <v>1971.2402467692293</v>
      </c>
      <c r="N42" s="1483">
        <v>2046.6817277199673</v>
      </c>
      <c r="O42" s="1383">
        <v>1807.5591721851868</v>
      </c>
      <c r="P42" s="1480">
        <v>2141.2552049948126</v>
      </c>
      <c r="Q42" s="1383">
        <v>2122.8317968269916</v>
      </c>
      <c r="R42" s="1480">
        <v>2124.6016923476345</v>
      </c>
      <c r="S42" s="1383">
        <v>1950.3733630195456</v>
      </c>
      <c r="T42" s="1483">
        <v>2139.4830390919874</v>
      </c>
      <c r="U42" s="1383">
        <v>1884.3914589816582</v>
      </c>
      <c r="V42" s="1480">
        <v>2223.8231628040717</v>
      </c>
      <c r="W42" s="1383">
        <v>2208.6065032075708</v>
      </c>
      <c r="X42" s="1480">
        <v>2208.5858539576943</v>
      </c>
      <c r="Y42" s="1383">
        <v>2030.7065805270845</v>
      </c>
      <c r="Z42" s="1483">
        <v>2263.724552663512</v>
      </c>
      <c r="AA42" s="1383">
        <v>1987.7033297322448</v>
      </c>
      <c r="AB42" s="1480">
        <v>2333.8940860961511</v>
      </c>
      <c r="AC42" s="1383">
        <v>2330.0634606586987</v>
      </c>
      <c r="AD42" s="1480">
        <v>2321.0245641252945</v>
      </c>
      <c r="AE42" s="1384">
        <v>2141.6079675788214</v>
      </c>
      <c r="AG42" s="1486">
        <f>D42-B42</f>
        <v>97.239695217110466</v>
      </c>
      <c r="AH42" s="53">
        <f t="shared" si="10"/>
        <v>336.9476985219078</v>
      </c>
      <c r="AI42" s="1486">
        <f t="shared" si="11"/>
        <v>98.973359208739112</v>
      </c>
      <c r="AJ42" s="53">
        <f t="shared" si="11"/>
        <v>322.51619042462085</v>
      </c>
      <c r="AK42" s="1486">
        <f t="shared" si="12"/>
        <v>94.573477274845345</v>
      </c>
      <c r="AL42" s="53">
        <f t="shared" si="12"/>
        <v>315.2726246418049</v>
      </c>
      <c r="AM42" s="1486">
        <f t="shared" si="13"/>
        <v>84.340123712084278</v>
      </c>
      <c r="AN42" s="53">
        <f t="shared" si="13"/>
        <v>324.21504422591261</v>
      </c>
      <c r="AO42" s="1486">
        <f t="shared" si="14"/>
        <v>70.169533432639128</v>
      </c>
      <c r="AP42" s="1390">
        <f t="shared" si="14"/>
        <v>342.36013092645385</v>
      </c>
      <c r="AR42" s="105">
        <f>(D42-B42)/D42*100</f>
        <v>4.7313592903255284</v>
      </c>
      <c r="AS42" s="57">
        <f t="shared" ref="AS42:AS44" si="15">(E42-C42)/E42*100</f>
        <v>16.550019607947224</v>
      </c>
      <c r="AT42" s="105">
        <f t="shared" ref="AT42:AU44" si="16">(J42-H42)/J42*100</f>
        <v>4.6745852858734134</v>
      </c>
      <c r="AU42" s="57">
        <f t="shared" si="16"/>
        <v>15.017797485072807</v>
      </c>
      <c r="AV42" s="105">
        <f t="shared" ref="AV42:AW44" si="17">(P42-N42)/P42*100</f>
        <v>4.4167307593339613</v>
      </c>
      <c r="AW42" s="57">
        <f t="shared" si="17"/>
        <v>14.851512263620915</v>
      </c>
      <c r="AX42" s="105">
        <f t="shared" ref="AX42:AY44" si="18">(V42-T42)/V42*100</f>
        <v>3.7925733090097777</v>
      </c>
      <c r="AY42" s="57">
        <f t="shared" si="18"/>
        <v>14.679620102315798</v>
      </c>
      <c r="AZ42" s="105">
        <f t="shared" ref="AZ42:BA44" si="19">(AB42-Z42)/AB42*100</f>
        <v>3.0065431782300811</v>
      </c>
      <c r="BA42" s="60">
        <f t="shared" si="19"/>
        <v>14.693167662895762</v>
      </c>
    </row>
    <row r="43" spans="1:53" x14ac:dyDescent="0.25">
      <c r="A43" s="1351" t="s">
        <v>498</v>
      </c>
      <c r="B43" s="1480">
        <v>1507.5018075709804</v>
      </c>
      <c r="C43" s="1383">
        <v>1378.1019960549615</v>
      </c>
      <c r="D43" s="1480">
        <v>1713.4304199777105</v>
      </c>
      <c r="E43" s="1383">
        <v>1831.0598264323307</v>
      </c>
      <c r="F43" s="1480">
        <v>1687.0634480001975</v>
      </c>
      <c r="G43" s="1383">
        <v>1616.7570524035393</v>
      </c>
      <c r="H43" s="1483">
        <v>1547.7851052352066</v>
      </c>
      <c r="I43" s="1383">
        <v>1476.6526966097945</v>
      </c>
      <c r="J43" s="1480">
        <v>1770.4238142940842</v>
      </c>
      <c r="K43" s="1383">
        <v>1921.7792914372924</v>
      </c>
      <c r="L43" s="1480">
        <v>1741.1431270521855</v>
      </c>
      <c r="M43" s="1383">
        <v>1712.2488263436589</v>
      </c>
      <c r="N43" s="1483">
        <v>1585.5835554503119</v>
      </c>
      <c r="O43" s="1383">
        <v>1467.5306599187832</v>
      </c>
      <c r="P43" s="1480">
        <v>1807.0446981763407</v>
      </c>
      <c r="Q43" s="1383">
        <v>1910.7900382511107</v>
      </c>
      <c r="R43" s="1480">
        <v>1777.9240071616086</v>
      </c>
      <c r="S43" s="1383">
        <v>1700.277946169052</v>
      </c>
      <c r="T43" s="1483">
        <v>1669.3573501257929</v>
      </c>
      <c r="U43" s="1383">
        <v>1528.885783878962</v>
      </c>
      <c r="V43" s="1480">
        <v>1880.9723908584783</v>
      </c>
      <c r="W43" s="1383">
        <v>1976.5146736965078</v>
      </c>
      <c r="X43" s="1480">
        <v>1852.7973462988473</v>
      </c>
      <c r="Y43" s="1383">
        <v>1762.6104286497427</v>
      </c>
      <c r="Z43" s="1483">
        <v>1775.405028363678</v>
      </c>
      <c r="AA43" s="1383">
        <v>1623.4604196809948</v>
      </c>
      <c r="AB43" s="1480">
        <v>1977.5574452336768</v>
      </c>
      <c r="AC43" s="1383">
        <v>2079.7789776065256</v>
      </c>
      <c r="AD43" s="1480">
        <v>1950.2211247336184</v>
      </c>
      <c r="AE43" s="1384">
        <v>1860.3769402677458</v>
      </c>
      <c r="AG43" s="1486">
        <f>D43-B43</f>
        <v>205.92861240673005</v>
      </c>
      <c r="AH43" s="53">
        <f t="shared" si="10"/>
        <v>452.95783037736919</v>
      </c>
      <c r="AI43" s="1486">
        <f t="shared" si="11"/>
        <v>222.63870905887757</v>
      </c>
      <c r="AJ43" s="53">
        <f t="shared" si="11"/>
        <v>445.12659482749791</v>
      </c>
      <c r="AK43" s="1486">
        <f t="shared" si="12"/>
        <v>221.46114272602881</v>
      </c>
      <c r="AL43" s="53">
        <f t="shared" si="12"/>
        <v>443.25937833232751</v>
      </c>
      <c r="AM43" s="1486">
        <f t="shared" si="13"/>
        <v>211.61504073268543</v>
      </c>
      <c r="AN43" s="53">
        <f t="shared" si="13"/>
        <v>447.62888981754577</v>
      </c>
      <c r="AO43" s="1486">
        <f t="shared" si="14"/>
        <v>202.15241686999889</v>
      </c>
      <c r="AP43" s="1390">
        <f t="shared" si="14"/>
        <v>456.31855792553074</v>
      </c>
      <c r="AR43" s="105">
        <f>(D43-B43)/D43*100</f>
        <v>12.01849867994108</v>
      </c>
      <c r="AS43" s="57">
        <f t="shared" si="15"/>
        <v>24.737467549595046</v>
      </c>
      <c r="AT43" s="105">
        <f t="shared" si="16"/>
        <v>12.575447034847395</v>
      </c>
      <c r="AU43" s="57">
        <f t="shared" si="16"/>
        <v>23.162212061021282</v>
      </c>
      <c r="AV43" s="105">
        <f t="shared" si="17"/>
        <v>12.25543247212015</v>
      </c>
      <c r="AW43" s="57">
        <f t="shared" si="17"/>
        <v>23.197701969287511</v>
      </c>
      <c r="AX43" s="105">
        <f t="shared" si="18"/>
        <v>11.250300204358876</v>
      </c>
      <c r="AY43" s="57">
        <f t="shared" si="18"/>
        <v>22.647385105438321</v>
      </c>
      <c r="AZ43" s="105">
        <f t="shared" si="19"/>
        <v>10.222328426272931</v>
      </c>
      <c r="BA43" s="60">
        <f t="shared" si="19"/>
        <v>21.940723646061482</v>
      </c>
    </row>
    <row r="44" spans="1:53" x14ac:dyDescent="0.25">
      <c r="A44" s="1351" t="s">
        <v>499</v>
      </c>
      <c r="B44" s="1480">
        <v>1371.7112237423246</v>
      </c>
      <c r="C44" s="1383">
        <v>1264.0018425689866</v>
      </c>
      <c r="D44" s="1480">
        <v>1675.48899754796</v>
      </c>
      <c r="E44" s="1383">
        <v>1764.0835857982638</v>
      </c>
      <c r="F44" s="1480">
        <v>1637.9627112373844</v>
      </c>
      <c r="G44" s="1383">
        <v>1544.1708895157035</v>
      </c>
      <c r="H44" s="1483">
        <v>1400.6882938439901</v>
      </c>
      <c r="I44" s="1383">
        <v>1353.5587537278618</v>
      </c>
      <c r="J44" s="1480">
        <v>1717.3375291849698</v>
      </c>
      <c r="K44" s="1383">
        <v>1845.3001144360483</v>
      </c>
      <c r="L44" s="1480">
        <v>1677.9698665007709</v>
      </c>
      <c r="M44" s="1383">
        <v>1631.7263464230753</v>
      </c>
      <c r="N44" s="1483">
        <v>1434.6425540214555</v>
      </c>
      <c r="O44" s="1383">
        <v>1345.4658616793611</v>
      </c>
      <c r="P44" s="1480">
        <v>1756.0640684212472</v>
      </c>
      <c r="Q44" s="1383">
        <v>1837.391729365844</v>
      </c>
      <c r="R44" s="1480">
        <v>1715.8435430127568</v>
      </c>
      <c r="S44" s="1383">
        <v>1620.6995658892245</v>
      </c>
      <c r="T44" s="1483">
        <v>1507.4791328006274</v>
      </c>
      <c r="U44" s="1383">
        <v>1412.2229187642959</v>
      </c>
      <c r="V44" s="1480">
        <v>1821.3433766970747</v>
      </c>
      <c r="W44" s="1383">
        <v>1908.1650806874363</v>
      </c>
      <c r="X44" s="1480">
        <v>1781.2296192570557</v>
      </c>
      <c r="Y44" s="1383">
        <v>1688.0136856590443</v>
      </c>
      <c r="Z44" s="1483">
        <v>1592.278772815712</v>
      </c>
      <c r="AA44" s="1383">
        <v>1493.6549136455271</v>
      </c>
      <c r="AB44" s="1480">
        <v>1916.8174641404621</v>
      </c>
      <c r="AC44" s="1383">
        <v>2007.2359328583161</v>
      </c>
      <c r="AD44" s="1480">
        <v>1873.9596698866353</v>
      </c>
      <c r="AE44" s="1384">
        <v>1777.7548685576628</v>
      </c>
      <c r="AG44" s="1486">
        <f>D44-B44</f>
        <v>303.77777380563543</v>
      </c>
      <c r="AH44" s="53">
        <f t="shared" si="10"/>
        <v>500.08174322927721</v>
      </c>
      <c r="AI44" s="1486">
        <f t="shared" si="11"/>
        <v>316.64923534097966</v>
      </c>
      <c r="AJ44" s="53">
        <f t="shared" si="11"/>
        <v>491.74136070818645</v>
      </c>
      <c r="AK44" s="1486">
        <f t="shared" si="12"/>
        <v>321.4215143997917</v>
      </c>
      <c r="AL44" s="53">
        <f t="shared" si="12"/>
        <v>491.92586768648289</v>
      </c>
      <c r="AM44" s="1486">
        <f t="shared" si="13"/>
        <v>313.86424389644731</v>
      </c>
      <c r="AN44" s="53">
        <f t="shared" si="13"/>
        <v>495.94216192314047</v>
      </c>
      <c r="AO44" s="1486">
        <f t="shared" si="14"/>
        <v>324.53869132475006</v>
      </c>
      <c r="AP44" s="1390">
        <f t="shared" si="14"/>
        <v>513.58101921278899</v>
      </c>
      <c r="AR44" s="105">
        <f>(D44-B44)/D44*100</f>
        <v>18.130693442344732</v>
      </c>
      <c r="AS44" s="57">
        <f t="shared" si="15"/>
        <v>28.347961925113978</v>
      </c>
      <c r="AT44" s="105">
        <f t="shared" si="16"/>
        <v>18.43838092161522</v>
      </c>
      <c r="AU44" s="57">
        <f t="shared" si="16"/>
        <v>26.64831356488969</v>
      </c>
      <c r="AV44" s="105">
        <f t="shared" si="17"/>
        <v>18.303518657423417</v>
      </c>
      <c r="AW44" s="57">
        <f t="shared" si="17"/>
        <v>26.773053335570733</v>
      </c>
      <c r="AX44" s="105">
        <f t="shared" si="18"/>
        <v>17.232568438886364</v>
      </c>
      <c r="AY44" s="57">
        <f t="shared" si="18"/>
        <v>25.990527074548087</v>
      </c>
      <c r="AZ44" s="105">
        <f t="shared" si="19"/>
        <v>16.931121371553211</v>
      </c>
      <c r="BA44" s="60">
        <f t="shared" si="19"/>
        <v>25.586479935193591</v>
      </c>
    </row>
    <row r="45" spans="1:53" x14ac:dyDescent="0.25">
      <c r="A45" s="1337" t="s">
        <v>125</v>
      </c>
      <c r="B45" s="1481"/>
      <c r="C45" s="1395"/>
      <c r="D45" s="1481"/>
      <c r="E45" s="1395"/>
      <c r="F45" s="1481"/>
      <c r="G45" s="1395"/>
      <c r="H45" s="1484"/>
      <c r="I45" s="1395"/>
      <c r="J45" s="1481"/>
      <c r="K45" s="1395"/>
      <c r="L45" s="1481"/>
      <c r="M45" s="1395"/>
      <c r="N45" s="1484"/>
      <c r="O45" s="1395"/>
      <c r="P45" s="1481"/>
      <c r="Q45" s="1395"/>
      <c r="R45" s="1481"/>
      <c r="S45" s="1395"/>
      <c r="T45" s="1484"/>
      <c r="U45" s="1395"/>
      <c r="V45" s="1481"/>
      <c r="W45" s="1395"/>
      <c r="X45" s="1481"/>
      <c r="Y45" s="1395"/>
      <c r="Z45" s="1484"/>
      <c r="AA45" s="1395"/>
      <c r="AB45" s="1481"/>
      <c r="AC45" s="1395"/>
      <c r="AD45" s="1481"/>
      <c r="AE45" s="1396"/>
      <c r="AG45" s="1487"/>
      <c r="AH45" s="1397"/>
      <c r="AI45" s="1487"/>
      <c r="AJ45" s="1397"/>
      <c r="AK45" s="1487"/>
      <c r="AL45" s="1397"/>
      <c r="AM45" s="1487"/>
      <c r="AN45" s="1397"/>
      <c r="AO45" s="1487"/>
      <c r="AP45" s="1398"/>
      <c r="AR45" s="1489"/>
      <c r="AS45" s="1399"/>
      <c r="AT45" s="1489"/>
      <c r="AU45" s="1399"/>
      <c r="AV45" s="1489"/>
      <c r="AW45" s="1399"/>
      <c r="AX45" s="1489"/>
      <c r="AY45" s="1399"/>
      <c r="AZ45" s="1490"/>
      <c r="BA45" s="1400"/>
    </row>
    <row r="46" spans="1:53" x14ac:dyDescent="0.25">
      <c r="A46" s="1419" t="s">
        <v>126</v>
      </c>
      <c r="B46" s="1480">
        <v>1528.3245515394906</v>
      </c>
      <c r="C46" s="1383">
        <v>1415.1711599277312</v>
      </c>
      <c r="D46" s="1480">
        <v>1714.9884297914202</v>
      </c>
      <c r="E46" s="1383">
        <v>1754.466605174908</v>
      </c>
      <c r="F46" s="1480">
        <v>1691.7365050999131</v>
      </c>
      <c r="G46" s="1383">
        <v>1577.8972638031535</v>
      </c>
      <c r="H46" s="1483">
        <v>1566.1344471994412</v>
      </c>
      <c r="I46" s="1383">
        <v>1539.0817444466459</v>
      </c>
      <c r="J46" s="1480">
        <v>1784.5625506286237</v>
      </c>
      <c r="K46" s="1383">
        <v>1863.5315707108639</v>
      </c>
      <c r="L46" s="1480">
        <v>1756.3998229406604</v>
      </c>
      <c r="M46" s="1383">
        <v>1694.6144136754176</v>
      </c>
      <c r="N46" s="1483">
        <v>1619.1260377983076</v>
      </c>
      <c r="O46" s="1383">
        <v>1510.1445040323299</v>
      </c>
      <c r="P46" s="1480">
        <v>1822.4374893382069</v>
      </c>
      <c r="Q46" s="1383">
        <v>1837.261717774443</v>
      </c>
      <c r="R46" s="1480">
        <v>1796.0461639067614</v>
      </c>
      <c r="S46" s="1383">
        <v>1665.6444103181479</v>
      </c>
      <c r="T46" s="1483">
        <v>1690.5745609885071</v>
      </c>
      <c r="U46" s="1383">
        <v>1585.5256534956063</v>
      </c>
      <c r="V46" s="1480">
        <v>1897.0629243624869</v>
      </c>
      <c r="W46" s="1383">
        <v>1912.0445125499341</v>
      </c>
      <c r="X46" s="1480">
        <v>1869.7890575858487</v>
      </c>
      <c r="Y46" s="1383">
        <v>1739.6951823325103</v>
      </c>
      <c r="Z46" s="1483">
        <v>1780.580835791041</v>
      </c>
      <c r="AA46" s="1383">
        <v>1663.0112491789605</v>
      </c>
      <c r="AB46" s="1480">
        <v>1998.5897989014916</v>
      </c>
      <c r="AC46" s="1383">
        <v>2013.9999881544895</v>
      </c>
      <c r="AD46" s="1480">
        <v>1969.0041201201429</v>
      </c>
      <c r="AE46" s="1384">
        <v>1827.6422724241695</v>
      </c>
      <c r="AG46" s="1486">
        <f t="shared" ref="AG46:AG64" si="20">D46-B46</f>
        <v>186.66387825192965</v>
      </c>
      <c r="AH46" s="53">
        <f t="shared" si="10"/>
        <v>339.29544524717676</v>
      </c>
      <c r="AI46" s="1486">
        <f t="shared" si="11"/>
        <v>218.42810342918256</v>
      </c>
      <c r="AJ46" s="53">
        <f t="shared" si="11"/>
        <v>324.44982626421802</v>
      </c>
      <c r="AK46" s="1486">
        <f t="shared" si="12"/>
        <v>203.31145153989928</v>
      </c>
      <c r="AL46" s="53">
        <f t="shared" si="12"/>
        <v>327.11721374211311</v>
      </c>
      <c r="AM46" s="1486">
        <f t="shared" si="13"/>
        <v>206.48836337397984</v>
      </c>
      <c r="AN46" s="53">
        <f t="shared" si="13"/>
        <v>326.51885905432778</v>
      </c>
      <c r="AO46" s="1486">
        <f t="shared" si="14"/>
        <v>218.00896311045062</v>
      </c>
      <c r="AP46" s="1390">
        <f t="shared" si="14"/>
        <v>350.98873897552903</v>
      </c>
      <c r="AR46" s="820">
        <f t="shared" ref="AR46:AR64" si="21">(D46-B46)/D46*100</f>
        <v>10.884264582160011</v>
      </c>
      <c r="AS46" s="174">
        <f t="shared" ref="AS46:AS64" si="22">(E46-C46)/E46*100</f>
        <v>19.338951465157773</v>
      </c>
      <c r="AT46" s="820">
        <f t="shared" ref="AT46:AT64" si="23">(J46-H46)/J46*100</f>
        <v>12.239868159972305</v>
      </c>
      <c r="AU46" s="174">
        <f t="shared" ref="AU46:AU64" si="24">(K46-I46)/K46*100</f>
        <v>17.410481870208034</v>
      </c>
      <c r="AV46" s="820">
        <f t="shared" ref="AV46:AV64" si="25">(P46-N46)/P46*100</f>
        <v>11.156017845842769</v>
      </c>
      <c r="AW46" s="174">
        <f t="shared" ref="AW46:AW64" si="26">(Q46-O46)/Q46*100</f>
        <v>17.804606201579425</v>
      </c>
      <c r="AX46" s="820">
        <f t="shared" ref="AX46:AX64" si="27">(V46-T46)/V46*100</f>
        <v>10.884634385196833</v>
      </c>
      <c r="AY46" s="174">
        <f t="shared" ref="AY46:AY64" si="28">(W46-U46)/W46*100</f>
        <v>17.076948622857994</v>
      </c>
      <c r="AZ46" s="820">
        <f t="shared" ref="AZ46:AZ64" si="29">(AB46-Z46)/AB46*100</f>
        <v>10.908139490668743</v>
      </c>
      <c r="BA46" s="179">
        <f t="shared" ref="BA46:BA64" si="30">(AC46-AA46)/AC46*100</f>
        <v>17.427444937432913</v>
      </c>
    </row>
    <row r="47" spans="1:53" x14ac:dyDescent="0.25">
      <c r="A47" s="1419" t="s">
        <v>127</v>
      </c>
      <c r="B47" s="1480">
        <v>1607.9682736063708</v>
      </c>
      <c r="C47" s="1383">
        <v>1540.9563648779435</v>
      </c>
      <c r="D47" s="1480">
        <v>1938.7977097378268</v>
      </c>
      <c r="E47" s="1383">
        <v>1952.3926698780281</v>
      </c>
      <c r="F47" s="1480">
        <v>1886.4156374403333</v>
      </c>
      <c r="G47" s="1383">
        <v>1741.712540432012</v>
      </c>
      <c r="H47" s="1483">
        <v>1669.9160376282782</v>
      </c>
      <c r="I47" s="1383">
        <v>1664.8581536778202</v>
      </c>
      <c r="J47" s="1480">
        <v>1985.445481710457</v>
      </c>
      <c r="K47" s="1383">
        <v>2056.368406049311</v>
      </c>
      <c r="L47" s="1480">
        <v>1935.0125262558365</v>
      </c>
      <c r="M47" s="1383">
        <v>1856.4243584477597</v>
      </c>
      <c r="N47" s="1483">
        <v>1742.9501491918761</v>
      </c>
      <c r="O47" s="1383">
        <v>1633.0449758999077</v>
      </c>
      <c r="P47" s="1480">
        <v>2030.2276524008362</v>
      </c>
      <c r="Q47" s="1383">
        <v>2021.6115415616134</v>
      </c>
      <c r="R47" s="1480">
        <v>1984.5813070962949</v>
      </c>
      <c r="S47" s="1383">
        <v>1822.4968482502704</v>
      </c>
      <c r="T47" s="1483">
        <v>1828.1538050803522</v>
      </c>
      <c r="U47" s="1383">
        <v>1708.5917682195732</v>
      </c>
      <c r="V47" s="1480">
        <v>2114.7319959230922</v>
      </c>
      <c r="W47" s="1383">
        <v>2110.2318575644895</v>
      </c>
      <c r="X47" s="1480">
        <v>2068.1325413049003</v>
      </c>
      <c r="Y47" s="1383">
        <v>1903.042956000967</v>
      </c>
      <c r="Z47" s="1483">
        <v>1939.6851168831163</v>
      </c>
      <c r="AA47" s="1383">
        <v>1794.046048216708</v>
      </c>
      <c r="AB47" s="1480">
        <v>2235.8449894689879</v>
      </c>
      <c r="AC47" s="1383">
        <v>2207.5340474772911</v>
      </c>
      <c r="AD47" s="1480">
        <v>2186.4157221006562</v>
      </c>
      <c r="AE47" s="1384">
        <v>1993.6384069453532</v>
      </c>
      <c r="AG47" s="1486">
        <f t="shared" si="20"/>
        <v>330.82943613145608</v>
      </c>
      <c r="AH47" s="53">
        <f t="shared" si="10"/>
        <v>411.43630500008453</v>
      </c>
      <c r="AI47" s="1486">
        <f t="shared" si="11"/>
        <v>315.52944408217877</v>
      </c>
      <c r="AJ47" s="53">
        <f t="shared" si="11"/>
        <v>391.51025237149088</v>
      </c>
      <c r="AK47" s="1486">
        <f t="shared" si="12"/>
        <v>287.27750320896007</v>
      </c>
      <c r="AL47" s="53">
        <f t="shared" si="12"/>
        <v>388.56656566170568</v>
      </c>
      <c r="AM47" s="1486">
        <f t="shared" si="13"/>
        <v>286.57819084274001</v>
      </c>
      <c r="AN47" s="53">
        <f t="shared" si="13"/>
        <v>401.6400893449163</v>
      </c>
      <c r="AO47" s="1486">
        <f t="shared" si="14"/>
        <v>296.15987258587165</v>
      </c>
      <c r="AP47" s="1390">
        <f t="shared" si="14"/>
        <v>413.48799926058314</v>
      </c>
      <c r="AR47" s="105">
        <f t="shared" si="21"/>
        <v>17.063638690608542</v>
      </c>
      <c r="AS47" s="57">
        <f t="shared" si="22"/>
        <v>21.073440366163034</v>
      </c>
      <c r="AT47" s="105">
        <f t="shared" si="23"/>
        <v>15.892123303750996</v>
      </c>
      <c r="AU47" s="57">
        <f t="shared" si="24"/>
        <v>19.038915946178108</v>
      </c>
      <c r="AV47" s="105">
        <f t="shared" si="25"/>
        <v>14.150014303531005</v>
      </c>
      <c r="AW47" s="57">
        <f t="shared" si="26"/>
        <v>19.220634512283883</v>
      </c>
      <c r="AX47" s="105">
        <f t="shared" si="27"/>
        <v>13.551513449232466</v>
      </c>
      <c r="AY47" s="57">
        <f t="shared" si="28"/>
        <v>19.032983883034856</v>
      </c>
      <c r="AZ47" s="105">
        <f t="shared" si="29"/>
        <v>13.245993080057373</v>
      </c>
      <c r="BA47" s="60">
        <f t="shared" si="30"/>
        <v>18.73076429933689</v>
      </c>
    </row>
    <row r="48" spans="1:53" x14ac:dyDescent="0.25">
      <c r="A48" s="1419" t="s">
        <v>153</v>
      </c>
      <c r="B48" s="1480">
        <v>1861.0429833871708</v>
      </c>
      <c r="C48" s="1383">
        <v>1535.9665864887477</v>
      </c>
      <c r="D48" s="1480">
        <v>2106.7380580476829</v>
      </c>
      <c r="E48" s="1383">
        <v>2040.1562778743526</v>
      </c>
      <c r="F48" s="1480">
        <v>2073.7820228405199</v>
      </c>
      <c r="G48" s="1383">
        <v>1766.1291126450933</v>
      </c>
      <c r="H48" s="1483">
        <v>1903.308053462941</v>
      </c>
      <c r="I48" s="1383">
        <v>1660.9791004208328</v>
      </c>
      <c r="J48" s="1480">
        <v>2135.5241469013013</v>
      </c>
      <c r="K48" s="1383">
        <v>2137.7880141665419</v>
      </c>
      <c r="L48" s="1480">
        <v>2103.9403020988279</v>
      </c>
      <c r="M48" s="1383">
        <v>1877.6618631631679</v>
      </c>
      <c r="N48" s="1483">
        <v>1906.4540620842581</v>
      </c>
      <c r="O48" s="1383">
        <v>1633.4885457876496</v>
      </c>
      <c r="P48" s="1480">
        <v>2162.0365952380944</v>
      </c>
      <c r="Q48" s="1383">
        <v>2105.6021077118862</v>
      </c>
      <c r="R48" s="1480">
        <v>2125.8002788431299</v>
      </c>
      <c r="S48" s="1383">
        <v>1848.0998076258447</v>
      </c>
      <c r="T48" s="1483">
        <v>2019.9667607063111</v>
      </c>
      <c r="U48" s="1383">
        <v>1705.2532056403725</v>
      </c>
      <c r="V48" s="1480">
        <v>2267.4893193754438</v>
      </c>
      <c r="W48" s="1383">
        <v>2178.1493071820851</v>
      </c>
      <c r="X48" s="1480">
        <v>2230.652890627362</v>
      </c>
      <c r="Y48" s="1383">
        <v>1918.3295108608572</v>
      </c>
      <c r="Z48" s="1483">
        <v>2140.0085333333313</v>
      </c>
      <c r="AA48" s="1383">
        <v>1797.0937552700868</v>
      </c>
      <c r="AB48" s="1480">
        <v>2385.7201939352417</v>
      </c>
      <c r="AC48" s="1383">
        <v>2279.3628200567532</v>
      </c>
      <c r="AD48" s="1480">
        <v>2348.7132718277085</v>
      </c>
      <c r="AE48" s="1384">
        <v>2013.8092681615378</v>
      </c>
      <c r="AG48" s="1486">
        <f t="shared" si="20"/>
        <v>245.69507466051209</v>
      </c>
      <c r="AH48" s="53">
        <f t="shared" si="10"/>
        <v>504.18969138560487</v>
      </c>
      <c r="AI48" s="1486">
        <f t="shared" si="11"/>
        <v>232.2160934383603</v>
      </c>
      <c r="AJ48" s="53">
        <f t="shared" si="11"/>
        <v>476.80891374570911</v>
      </c>
      <c r="AK48" s="1486">
        <f t="shared" si="12"/>
        <v>255.58253315383627</v>
      </c>
      <c r="AL48" s="53">
        <f t="shared" si="12"/>
        <v>472.11356192423659</v>
      </c>
      <c r="AM48" s="1486">
        <f t="shared" si="13"/>
        <v>247.52255866913265</v>
      </c>
      <c r="AN48" s="53">
        <f t="shared" si="13"/>
        <v>472.8961015417126</v>
      </c>
      <c r="AO48" s="1486">
        <f t="shared" si="14"/>
        <v>245.71166060191035</v>
      </c>
      <c r="AP48" s="1390">
        <f t="shared" si="14"/>
        <v>482.26906478666638</v>
      </c>
      <c r="AR48" s="105">
        <f t="shared" si="21"/>
        <v>11.662345668554451</v>
      </c>
      <c r="AS48" s="57">
        <f t="shared" si="22"/>
        <v>24.713287744354677</v>
      </c>
      <c r="AT48" s="105">
        <f t="shared" si="23"/>
        <v>10.873962430970947</v>
      </c>
      <c r="AU48" s="57">
        <f t="shared" si="24"/>
        <v>22.303844468489189</v>
      </c>
      <c r="AV48" s="105">
        <f t="shared" si="25"/>
        <v>11.821378681413588</v>
      </c>
      <c r="AW48" s="57">
        <f t="shared" si="26"/>
        <v>22.421784258055883</v>
      </c>
      <c r="AX48" s="105">
        <f t="shared" si="27"/>
        <v>10.916151028985228</v>
      </c>
      <c r="AY48" s="57">
        <f t="shared" si="28"/>
        <v>21.710913020627942</v>
      </c>
      <c r="AZ48" s="105">
        <f t="shared" si="29"/>
        <v>10.299265656824968</v>
      </c>
      <c r="BA48" s="60">
        <f t="shared" si="30"/>
        <v>21.158064900552272</v>
      </c>
    </row>
    <row r="49" spans="1:56" x14ac:dyDescent="0.25">
      <c r="A49" s="1419" t="s">
        <v>130</v>
      </c>
      <c r="B49" s="1480">
        <v>1417.6161213768119</v>
      </c>
      <c r="C49" s="1383">
        <v>1500.1783121571796</v>
      </c>
      <c r="D49" s="1480">
        <v>1583.6876268877891</v>
      </c>
      <c r="E49" s="1383">
        <v>1635.6793372455097</v>
      </c>
      <c r="F49" s="1480">
        <v>1560.1371340124099</v>
      </c>
      <c r="G49" s="1383">
        <v>1563.1013518701222</v>
      </c>
      <c r="H49" s="1483">
        <v>1490.5164648934092</v>
      </c>
      <c r="I49" s="1383">
        <v>1625.9676073372123</v>
      </c>
      <c r="J49" s="1480">
        <v>1634.6535462915431</v>
      </c>
      <c r="K49" s="1383">
        <v>1756.0402274786952</v>
      </c>
      <c r="L49" s="1480">
        <v>1614.3428697808997</v>
      </c>
      <c r="M49" s="1383">
        <v>1685.7762696958368</v>
      </c>
      <c r="N49" s="1483">
        <v>1516.4984001467753</v>
      </c>
      <c r="O49" s="1383">
        <v>1617.5878893110157</v>
      </c>
      <c r="P49" s="1480">
        <v>1663.0385559303493</v>
      </c>
      <c r="Q49" s="1383">
        <v>1732.3707828676452</v>
      </c>
      <c r="R49" s="1480">
        <v>1642.2155846966043</v>
      </c>
      <c r="S49" s="1383">
        <v>1670.3437063492931</v>
      </c>
      <c r="T49" s="1483">
        <v>1591.7755984108576</v>
      </c>
      <c r="U49" s="1383">
        <v>1670.4155215151429</v>
      </c>
      <c r="V49" s="1480">
        <v>1729.9594087781804</v>
      </c>
      <c r="W49" s="1383">
        <v>1778.1610376015187</v>
      </c>
      <c r="X49" s="1480">
        <v>1709.4524037930066</v>
      </c>
      <c r="Y49" s="1383">
        <v>1719.8887329473025</v>
      </c>
      <c r="Z49" s="1483">
        <v>1718.7520950774913</v>
      </c>
      <c r="AA49" s="1383">
        <v>1756.4820971381737</v>
      </c>
      <c r="AB49" s="1480">
        <v>1829.7645563078127</v>
      </c>
      <c r="AC49" s="1383">
        <v>1868.947511417261</v>
      </c>
      <c r="AD49" s="1480">
        <v>1813.3532622244356</v>
      </c>
      <c r="AE49" s="1384">
        <v>1807.8338824048285</v>
      </c>
      <c r="AG49" s="1486">
        <f t="shared" si="20"/>
        <v>166.0715055109772</v>
      </c>
      <c r="AH49" s="53">
        <f t="shared" si="10"/>
        <v>135.50102508833015</v>
      </c>
      <c r="AI49" s="1486">
        <f t="shared" si="11"/>
        <v>144.13708139813389</v>
      </c>
      <c r="AJ49" s="53">
        <f t="shared" si="11"/>
        <v>130.07262014148296</v>
      </c>
      <c r="AK49" s="1486">
        <f t="shared" si="12"/>
        <v>146.54015578357394</v>
      </c>
      <c r="AL49" s="53">
        <f t="shared" si="12"/>
        <v>114.78289355662946</v>
      </c>
      <c r="AM49" s="1486">
        <f t="shared" si="13"/>
        <v>138.18381036732285</v>
      </c>
      <c r="AN49" s="53">
        <f t="shared" si="13"/>
        <v>107.7455160863758</v>
      </c>
      <c r="AO49" s="1486">
        <f t="shared" si="14"/>
        <v>111.01246123032138</v>
      </c>
      <c r="AP49" s="1390">
        <f t="shared" si="14"/>
        <v>112.46541427908733</v>
      </c>
      <c r="AR49" s="105">
        <f t="shared" si="21"/>
        <v>10.486380185803149</v>
      </c>
      <c r="AS49" s="57">
        <f t="shared" si="22"/>
        <v>8.2840824605948988</v>
      </c>
      <c r="AT49" s="105">
        <f t="shared" si="23"/>
        <v>8.8175920656172373</v>
      </c>
      <c r="AU49" s="57">
        <f t="shared" si="24"/>
        <v>7.4071549219712303</v>
      </c>
      <c r="AV49" s="105">
        <f t="shared" si="25"/>
        <v>8.8115910037693244</v>
      </c>
      <c r="AW49" s="57">
        <f t="shared" si="26"/>
        <v>6.6257694190977929</v>
      </c>
      <c r="AX49" s="105">
        <f t="shared" si="27"/>
        <v>7.9876909057026966</v>
      </c>
      <c r="AY49" s="57">
        <f t="shared" si="28"/>
        <v>6.0593789768169071</v>
      </c>
      <c r="AZ49" s="105">
        <f t="shared" si="29"/>
        <v>6.0670352831802408</v>
      </c>
      <c r="BA49" s="60">
        <f t="shared" si="30"/>
        <v>6.0175801402684925</v>
      </c>
    </row>
    <row r="50" spans="1:56" x14ac:dyDescent="0.25">
      <c r="A50" s="1419" t="s">
        <v>131</v>
      </c>
      <c r="B50" s="1480">
        <v>1664.2769323779676</v>
      </c>
      <c r="C50" s="1383">
        <v>1509.650801214915</v>
      </c>
      <c r="D50" s="1480">
        <v>1816.8402796413163</v>
      </c>
      <c r="E50" s="1383">
        <v>1916.3895994982279</v>
      </c>
      <c r="F50" s="1480">
        <v>1797.134474780195</v>
      </c>
      <c r="G50" s="1383">
        <v>1701.249483322149</v>
      </c>
      <c r="H50" s="1483">
        <v>1738.0698509485094</v>
      </c>
      <c r="I50" s="1383">
        <v>1629.8118864760415</v>
      </c>
      <c r="J50" s="1480">
        <v>1882.6213440064582</v>
      </c>
      <c r="K50" s="1383">
        <v>2024.6940605745251</v>
      </c>
      <c r="L50" s="1480">
        <v>1863.8838144028111</v>
      </c>
      <c r="M50" s="1383">
        <v>1815.4859550619658</v>
      </c>
      <c r="N50" s="1483">
        <v>1782.9372514112031</v>
      </c>
      <c r="O50" s="1383">
        <v>1624.2228108394095</v>
      </c>
      <c r="P50" s="1480">
        <v>1916.259000386947</v>
      </c>
      <c r="Q50" s="1383">
        <v>2003.9999265143208</v>
      </c>
      <c r="R50" s="1480">
        <v>1899.0182800831035</v>
      </c>
      <c r="S50" s="1383">
        <v>1803.0066433757891</v>
      </c>
      <c r="T50" s="1483">
        <v>1882.098086849652</v>
      </c>
      <c r="U50" s="1383">
        <v>1685.3874352490218</v>
      </c>
      <c r="V50" s="1480">
        <v>2027.2440024976579</v>
      </c>
      <c r="W50" s="1383">
        <v>2095.1193178689009</v>
      </c>
      <c r="X50" s="1480">
        <v>2008.0469294538368</v>
      </c>
      <c r="Y50" s="1383">
        <v>1875.3996770348733</v>
      </c>
      <c r="Z50" s="1483">
        <v>1945.5194642857141</v>
      </c>
      <c r="AA50" s="1383">
        <v>1775.3622291456836</v>
      </c>
      <c r="AB50" s="1480">
        <v>2107.7157341995712</v>
      </c>
      <c r="AC50" s="1383">
        <v>2191.967267348939</v>
      </c>
      <c r="AD50" s="1480">
        <v>2085.0452192078133</v>
      </c>
      <c r="AE50" s="1384">
        <v>1967.8265775856453</v>
      </c>
      <c r="AG50" s="1486">
        <f t="shared" si="20"/>
        <v>152.56334726334876</v>
      </c>
      <c r="AH50" s="53">
        <f t="shared" si="10"/>
        <v>406.73879828331292</v>
      </c>
      <c r="AI50" s="1486">
        <f t="shared" si="11"/>
        <v>144.55149305794885</v>
      </c>
      <c r="AJ50" s="53">
        <f t="shared" si="11"/>
        <v>394.88217409848357</v>
      </c>
      <c r="AK50" s="1486">
        <f t="shared" si="12"/>
        <v>133.32174897574396</v>
      </c>
      <c r="AL50" s="53">
        <f t="shared" si="12"/>
        <v>379.77711567491133</v>
      </c>
      <c r="AM50" s="1486">
        <f t="shared" si="13"/>
        <v>145.14591564800594</v>
      </c>
      <c r="AN50" s="53">
        <f t="shared" si="13"/>
        <v>409.73188261987912</v>
      </c>
      <c r="AO50" s="1486">
        <f t="shared" si="14"/>
        <v>162.19626991385712</v>
      </c>
      <c r="AP50" s="1390">
        <f t="shared" si="14"/>
        <v>416.60503820325539</v>
      </c>
      <c r="AR50" s="105">
        <f t="shared" si="21"/>
        <v>8.3971799267609857</v>
      </c>
      <c r="AS50" s="57">
        <f t="shared" si="22"/>
        <v>21.224222798423149</v>
      </c>
      <c r="AT50" s="105">
        <f t="shared" si="23"/>
        <v>7.6782032413552068</v>
      </c>
      <c r="AU50" s="57">
        <f t="shared" si="24"/>
        <v>19.503300858522408</v>
      </c>
      <c r="AV50" s="105">
        <f t="shared" si="25"/>
        <v>6.9573971445834051</v>
      </c>
      <c r="AW50" s="57">
        <f t="shared" si="26"/>
        <v>18.950954570915616</v>
      </c>
      <c r="AX50" s="105">
        <f t="shared" si="27"/>
        <v>7.159765448519245</v>
      </c>
      <c r="AY50" s="57">
        <f t="shared" si="28"/>
        <v>19.556493948833779</v>
      </c>
      <c r="AZ50" s="105">
        <f t="shared" si="29"/>
        <v>7.6953579309618325</v>
      </c>
      <c r="BA50" s="60">
        <f t="shared" si="30"/>
        <v>19.005988109809493</v>
      </c>
    </row>
    <row r="51" spans="1:56" x14ac:dyDescent="0.25">
      <c r="A51" s="1419" t="s">
        <v>154</v>
      </c>
      <c r="B51" s="1480">
        <v>1431.4602105418137</v>
      </c>
      <c r="C51" s="1383">
        <v>1470.0086652314758</v>
      </c>
      <c r="D51" s="1480">
        <v>1665.135573203245</v>
      </c>
      <c r="E51" s="1383">
        <v>1780.81723950383</v>
      </c>
      <c r="F51" s="1480">
        <v>1638.5412424806059</v>
      </c>
      <c r="G51" s="1383">
        <v>1625.8626212414733</v>
      </c>
      <c r="H51" s="1483">
        <v>1480.3268024553579</v>
      </c>
      <c r="I51" s="1383">
        <v>1582.9256373381393</v>
      </c>
      <c r="J51" s="1480">
        <v>1736.0154214992126</v>
      </c>
      <c r="K51" s="1383">
        <v>1873.8353404147717</v>
      </c>
      <c r="L51" s="1480">
        <v>1705.392085749133</v>
      </c>
      <c r="M51" s="1383">
        <v>1727.9085436502976</v>
      </c>
      <c r="N51" s="1483">
        <v>1512.4155667052621</v>
      </c>
      <c r="O51" s="1383">
        <v>1562.9186304918526</v>
      </c>
      <c r="P51" s="1480">
        <v>1754.2371950806526</v>
      </c>
      <c r="Q51" s="1383">
        <v>1863.7192022161082</v>
      </c>
      <c r="R51" s="1480">
        <v>1724.8111091455603</v>
      </c>
      <c r="S51" s="1383">
        <v>1711.5571222535445</v>
      </c>
      <c r="T51" s="1483">
        <v>1588.6407162700805</v>
      </c>
      <c r="U51" s="1383">
        <v>1631.7022326615131</v>
      </c>
      <c r="V51" s="1480">
        <v>1836.4287396759016</v>
      </c>
      <c r="W51" s="1383">
        <v>1943.8198917069744</v>
      </c>
      <c r="X51" s="1480">
        <v>1805.1896916353214</v>
      </c>
      <c r="Y51" s="1383">
        <v>1785.0757737887034</v>
      </c>
      <c r="Z51" s="1483">
        <v>1688.5718903301884</v>
      </c>
      <c r="AA51" s="1383">
        <v>1710.7141553370514</v>
      </c>
      <c r="AB51" s="1480">
        <v>1931.3676499768285</v>
      </c>
      <c r="AC51" s="1383">
        <v>2032.6104967029262</v>
      </c>
      <c r="AD51" s="1480">
        <v>1900.5175017605893</v>
      </c>
      <c r="AE51" s="1384">
        <v>1867.654829423386</v>
      </c>
      <c r="AG51" s="1486">
        <f t="shared" si="20"/>
        <v>233.67536266143134</v>
      </c>
      <c r="AH51" s="53">
        <f t="shared" si="10"/>
        <v>310.80857427235424</v>
      </c>
      <c r="AI51" s="1486">
        <f t="shared" si="11"/>
        <v>255.68861904385471</v>
      </c>
      <c r="AJ51" s="53">
        <f t="shared" si="11"/>
        <v>290.90970307663247</v>
      </c>
      <c r="AK51" s="1486">
        <f t="shared" si="12"/>
        <v>241.82162837539045</v>
      </c>
      <c r="AL51" s="53">
        <f t="shared" si="12"/>
        <v>300.80057172425563</v>
      </c>
      <c r="AM51" s="1486">
        <f t="shared" si="13"/>
        <v>247.78802340582115</v>
      </c>
      <c r="AN51" s="53">
        <f t="shared" si="13"/>
        <v>312.11765904546132</v>
      </c>
      <c r="AO51" s="1486">
        <f t="shared" si="14"/>
        <v>242.79575964664014</v>
      </c>
      <c r="AP51" s="1390">
        <f t="shared" si="14"/>
        <v>321.89634136587483</v>
      </c>
      <c r="AR51" s="105">
        <f t="shared" si="21"/>
        <v>14.033413640422484</v>
      </c>
      <c r="AS51" s="57">
        <f t="shared" si="22"/>
        <v>17.453142713227074</v>
      </c>
      <c r="AT51" s="105">
        <f t="shared" si="23"/>
        <v>14.728476249539508</v>
      </c>
      <c r="AU51" s="57">
        <f t="shared" si="24"/>
        <v>15.524827438265726</v>
      </c>
      <c r="AV51" s="105">
        <f t="shared" si="25"/>
        <v>13.785001769060795</v>
      </c>
      <c r="AW51" s="57">
        <f t="shared" si="26"/>
        <v>16.139801069097757</v>
      </c>
      <c r="AX51" s="105">
        <f t="shared" si="27"/>
        <v>13.492928859823417</v>
      </c>
      <c r="AY51" s="57">
        <f t="shared" si="28"/>
        <v>16.056922782664486</v>
      </c>
      <c r="AZ51" s="105">
        <f t="shared" si="29"/>
        <v>12.571182894647379</v>
      </c>
      <c r="BA51" s="60">
        <f t="shared" si="30"/>
        <v>15.836597414409653</v>
      </c>
    </row>
    <row r="52" spans="1:56" x14ac:dyDescent="0.25">
      <c r="A52" s="1419" t="s">
        <v>155</v>
      </c>
      <c r="B52" s="1480">
        <v>1576.9987560892723</v>
      </c>
      <c r="C52" s="1383">
        <v>1473.727859466901</v>
      </c>
      <c r="D52" s="1480">
        <v>1814.2196325147884</v>
      </c>
      <c r="E52" s="1383">
        <v>1861.6265760119957</v>
      </c>
      <c r="F52" s="1480">
        <v>1782.9568684214439</v>
      </c>
      <c r="G52" s="1383">
        <v>1657.3667449289508</v>
      </c>
      <c r="H52" s="1483">
        <v>1633.8008040493362</v>
      </c>
      <c r="I52" s="1383">
        <v>1591.9307377823445</v>
      </c>
      <c r="J52" s="1480">
        <v>1857.5229734801978</v>
      </c>
      <c r="K52" s="1383">
        <v>1960.0209897060606</v>
      </c>
      <c r="L52" s="1480">
        <v>1828.2175789537878</v>
      </c>
      <c r="M52" s="1383">
        <v>1765.9797367110627</v>
      </c>
      <c r="N52" s="1483">
        <v>1657.9570296706884</v>
      </c>
      <c r="O52" s="1383">
        <v>1559.8458809125416</v>
      </c>
      <c r="P52" s="1480">
        <v>1876.0549305367763</v>
      </c>
      <c r="Q52" s="1383">
        <v>1930.7246011447021</v>
      </c>
      <c r="R52" s="1480">
        <v>1846.7036341031749</v>
      </c>
      <c r="S52" s="1383">
        <v>1733.3995665689815</v>
      </c>
      <c r="T52" s="1483">
        <v>1745.6821942446031</v>
      </c>
      <c r="U52" s="1383">
        <v>1630.6942366726264</v>
      </c>
      <c r="V52" s="1480">
        <v>1950.9186692682272</v>
      </c>
      <c r="W52" s="1383">
        <v>2006.8217480382252</v>
      </c>
      <c r="X52" s="1480">
        <v>1922.6808420650727</v>
      </c>
      <c r="Y52" s="1383">
        <v>1805.3437349183434</v>
      </c>
      <c r="Z52" s="1483">
        <v>1859.6136549397593</v>
      </c>
      <c r="AA52" s="1383">
        <v>1716.5122977035364</v>
      </c>
      <c r="AB52" s="1480">
        <v>2054.4710557876929</v>
      </c>
      <c r="AC52" s="1383">
        <v>2103.1500213423769</v>
      </c>
      <c r="AD52" s="1480">
        <v>2026.80646181425</v>
      </c>
      <c r="AE52" s="1384">
        <v>1895.1986315813413</v>
      </c>
      <c r="AG52" s="1486">
        <f t="shared" si="20"/>
        <v>237.22087642551605</v>
      </c>
      <c r="AH52" s="53">
        <f t="shared" si="10"/>
        <v>387.89871654509466</v>
      </c>
      <c r="AI52" s="1486">
        <f t="shared" si="11"/>
        <v>223.72216943086164</v>
      </c>
      <c r="AJ52" s="53">
        <f t="shared" si="11"/>
        <v>368.0902519237161</v>
      </c>
      <c r="AK52" s="1486">
        <f t="shared" si="12"/>
        <v>218.09790086608791</v>
      </c>
      <c r="AL52" s="53">
        <f t="shared" si="12"/>
        <v>370.8787202321605</v>
      </c>
      <c r="AM52" s="1486">
        <f t="shared" si="13"/>
        <v>205.23647502362405</v>
      </c>
      <c r="AN52" s="53">
        <f t="shared" si="13"/>
        <v>376.12751136559882</v>
      </c>
      <c r="AO52" s="1486">
        <f t="shared" si="14"/>
        <v>194.8574008479336</v>
      </c>
      <c r="AP52" s="1390">
        <f t="shared" si="14"/>
        <v>386.6377236388405</v>
      </c>
      <c r="AR52" s="105">
        <f t="shared" si="21"/>
        <v>13.075642671592707</v>
      </c>
      <c r="AS52" s="57">
        <f t="shared" si="22"/>
        <v>20.836548078082185</v>
      </c>
      <c r="AT52" s="105">
        <f t="shared" si="23"/>
        <v>12.044113188635437</v>
      </c>
      <c r="AU52" s="57">
        <f t="shared" si="24"/>
        <v>18.779913779337519</v>
      </c>
      <c r="AV52" s="105">
        <f t="shared" si="25"/>
        <v>11.6253472814725</v>
      </c>
      <c r="AW52" s="57">
        <f t="shared" si="26"/>
        <v>19.209302041952085</v>
      </c>
      <c r="AX52" s="105">
        <f t="shared" si="27"/>
        <v>10.519991338265603</v>
      </c>
      <c r="AY52" s="57">
        <f t="shared" si="28"/>
        <v>18.742447441248007</v>
      </c>
      <c r="AZ52" s="105">
        <f t="shared" si="29"/>
        <v>9.4845532283843479</v>
      </c>
      <c r="BA52" s="60">
        <f t="shared" si="30"/>
        <v>18.383744369888618</v>
      </c>
    </row>
    <row r="53" spans="1:56" x14ac:dyDescent="0.25">
      <c r="A53" s="1419" t="s">
        <v>134</v>
      </c>
      <c r="B53" s="1480">
        <v>1936.1888227923234</v>
      </c>
      <c r="C53" s="1383">
        <v>1710.6967738600333</v>
      </c>
      <c r="D53" s="1480">
        <v>2115.3907379397056</v>
      </c>
      <c r="E53" s="1383">
        <v>2103.6144943488962</v>
      </c>
      <c r="F53" s="1480">
        <v>2084.7195916516798</v>
      </c>
      <c r="G53" s="1383">
        <v>1899.6241356193646</v>
      </c>
      <c r="H53" s="1483">
        <v>1989.4969906096946</v>
      </c>
      <c r="I53" s="1383">
        <v>1822.9452698557498</v>
      </c>
      <c r="J53" s="1480">
        <v>2173.7350173251766</v>
      </c>
      <c r="K53" s="1383">
        <v>2211.5518044247765</v>
      </c>
      <c r="L53" s="1480">
        <v>2142.1335872903351</v>
      </c>
      <c r="M53" s="1383">
        <v>2009.3996631567102</v>
      </c>
      <c r="N53" s="1483">
        <v>2019.6994180108099</v>
      </c>
      <c r="O53" s="1383">
        <v>1822.4909438061577</v>
      </c>
      <c r="P53" s="1480">
        <v>2195.3164044068185</v>
      </c>
      <c r="Q53" s="1383">
        <v>2187.8054119413273</v>
      </c>
      <c r="R53" s="1480">
        <v>2164.9252759651772</v>
      </c>
      <c r="S53" s="1383">
        <v>1997.8711571039657</v>
      </c>
      <c r="T53" s="1483">
        <v>2123.3440609804707</v>
      </c>
      <c r="U53" s="1383">
        <v>1898.8205613711496</v>
      </c>
      <c r="V53" s="1480">
        <v>2271.1711395225275</v>
      </c>
      <c r="W53" s="1383">
        <v>2265.5508201322027</v>
      </c>
      <c r="X53" s="1480">
        <v>2245.1778882246613</v>
      </c>
      <c r="Y53" s="1383">
        <v>2074.3993308487047</v>
      </c>
      <c r="Z53" s="1483">
        <v>2244.7447013021369</v>
      </c>
      <c r="AA53" s="1383">
        <v>2011.5295742154292</v>
      </c>
      <c r="AB53" s="1480">
        <v>2380.6959513974075</v>
      </c>
      <c r="AC53" s="1383">
        <v>2391.4928480191388</v>
      </c>
      <c r="AD53" s="1480">
        <v>2356.4498557065212</v>
      </c>
      <c r="AE53" s="1384">
        <v>2192.9279910064729</v>
      </c>
      <c r="AG53" s="1486">
        <f t="shared" si="20"/>
        <v>179.20191514738212</v>
      </c>
      <c r="AH53" s="53">
        <f t="shared" si="10"/>
        <v>392.91772048886287</v>
      </c>
      <c r="AI53" s="1486">
        <f t="shared" si="11"/>
        <v>184.23802671548196</v>
      </c>
      <c r="AJ53" s="53">
        <f t="shared" si="11"/>
        <v>388.60653456902673</v>
      </c>
      <c r="AK53" s="1486">
        <f t="shared" si="12"/>
        <v>175.61698639600854</v>
      </c>
      <c r="AL53" s="53">
        <f t="shared" si="12"/>
        <v>365.31446813516959</v>
      </c>
      <c r="AM53" s="1486">
        <f t="shared" si="13"/>
        <v>147.82707854205682</v>
      </c>
      <c r="AN53" s="53">
        <f t="shared" si="13"/>
        <v>366.73025876105316</v>
      </c>
      <c r="AO53" s="1486">
        <f t="shared" si="14"/>
        <v>135.95125009527055</v>
      </c>
      <c r="AP53" s="1390">
        <f t="shared" si="14"/>
        <v>379.96327380370963</v>
      </c>
      <c r="AR53" s="105">
        <f t="shared" si="21"/>
        <v>8.4713387429273066</v>
      </c>
      <c r="AS53" s="57">
        <f t="shared" si="22"/>
        <v>18.678218920072496</v>
      </c>
      <c r="AT53" s="105">
        <f t="shared" si="23"/>
        <v>8.4756433165524676</v>
      </c>
      <c r="AU53" s="57">
        <f t="shared" si="24"/>
        <v>17.571667721801486</v>
      </c>
      <c r="AV53" s="105">
        <f t="shared" si="25"/>
        <v>7.9996207400208812</v>
      </c>
      <c r="AW53" s="57">
        <f t="shared" si="26"/>
        <v>16.697758682798554</v>
      </c>
      <c r="AX53" s="105">
        <f t="shared" si="27"/>
        <v>6.5088480550670775</v>
      </c>
      <c r="AY53" s="57">
        <f t="shared" si="28"/>
        <v>16.187244863465619</v>
      </c>
      <c r="AZ53" s="105">
        <f t="shared" si="29"/>
        <v>5.7105675344837987</v>
      </c>
      <c r="BA53" s="60">
        <f t="shared" si="30"/>
        <v>15.888120849637129</v>
      </c>
    </row>
    <row r="54" spans="1:56" x14ac:dyDescent="0.25">
      <c r="A54" s="1419" t="s">
        <v>143</v>
      </c>
      <c r="B54" s="1480">
        <v>1908.9318285714287</v>
      </c>
      <c r="C54" s="1383">
        <v>1768.8638373493973</v>
      </c>
      <c r="D54" s="1480">
        <v>1914.0911873747491</v>
      </c>
      <c r="E54" s="1383">
        <v>2044.0478606325526</v>
      </c>
      <c r="F54" s="1480">
        <v>1913.6753017042838</v>
      </c>
      <c r="G54" s="1383">
        <v>1901.9886870257512</v>
      </c>
      <c r="H54" s="1483">
        <v>1898.0905232558141</v>
      </c>
      <c r="I54" s="1383">
        <v>1910.227023738518</v>
      </c>
      <c r="J54" s="1480">
        <v>1943.275429841897</v>
      </c>
      <c r="K54" s="1383">
        <v>2122.957321937321</v>
      </c>
      <c r="L54" s="1480">
        <v>1939.7363570127504</v>
      </c>
      <c r="M54" s="1383">
        <v>2012.226611611301</v>
      </c>
      <c r="N54" s="1483">
        <v>1924.3796089385476</v>
      </c>
      <c r="O54" s="1383">
        <v>1834.8646505346087</v>
      </c>
      <c r="P54" s="1480">
        <v>1994.5810981781367</v>
      </c>
      <c r="Q54" s="1383">
        <v>2054.9788757910396</v>
      </c>
      <c r="R54" s="1480">
        <v>1988.7499767981426</v>
      </c>
      <c r="S54" s="1383">
        <v>1939.5566088290834</v>
      </c>
      <c r="T54" s="1483">
        <v>2043.081782178218</v>
      </c>
      <c r="U54" s="1383">
        <v>1959.9432734375009</v>
      </c>
      <c r="V54" s="1480">
        <v>2082.6220627143562</v>
      </c>
      <c r="W54" s="1383">
        <v>2135.7939712160041</v>
      </c>
      <c r="X54" s="1480">
        <v>2079.0611457868922</v>
      </c>
      <c r="Y54" s="1383">
        <v>2043.9691415583668</v>
      </c>
      <c r="Z54" s="1483">
        <v>2183.7885201793724</v>
      </c>
      <c r="AA54" s="1383">
        <v>2052.1313816631132</v>
      </c>
      <c r="AB54" s="1480">
        <v>2202.0578793870504</v>
      </c>
      <c r="AC54" s="1383">
        <v>2237.4417789820914</v>
      </c>
      <c r="AD54" s="1480">
        <v>2200.2439581478188</v>
      </c>
      <c r="AE54" s="1384">
        <v>2140.1610801432735</v>
      </c>
      <c r="AG54" s="1486">
        <f t="shared" si="20"/>
        <v>5.1593588033204014</v>
      </c>
      <c r="AH54" s="53">
        <f t="shared" si="10"/>
        <v>275.18402328315528</v>
      </c>
      <c r="AI54" s="1486">
        <f t="shared" si="11"/>
        <v>45.184906586082889</v>
      </c>
      <c r="AJ54" s="53">
        <f t="shared" si="11"/>
        <v>212.73029819880298</v>
      </c>
      <c r="AK54" s="1486">
        <f t="shared" si="12"/>
        <v>70.201489239589137</v>
      </c>
      <c r="AL54" s="53">
        <f t="shared" si="12"/>
        <v>220.11422525643093</v>
      </c>
      <c r="AM54" s="1486">
        <f t="shared" si="13"/>
        <v>39.540280536138198</v>
      </c>
      <c r="AN54" s="53">
        <f t="shared" si="13"/>
        <v>175.85069777850322</v>
      </c>
      <c r="AO54" s="1486">
        <f t="shared" si="14"/>
        <v>18.269359207678008</v>
      </c>
      <c r="AP54" s="1390">
        <f t="shared" si="14"/>
        <v>185.31039731897818</v>
      </c>
      <c r="AR54" s="105">
        <f t="shared" si="21"/>
        <v>0.26954613434047853</v>
      </c>
      <c r="AS54" s="57">
        <f t="shared" si="22"/>
        <v>13.462699606162678</v>
      </c>
      <c r="AT54" s="105">
        <f t="shared" si="23"/>
        <v>2.3251931194210123</v>
      </c>
      <c r="AU54" s="57">
        <f t="shared" si="24"/>
        <v>10.020469841790051</v>
      </c>
      <c r="AV54" s="105">
        <f t="shared" si="25"/>
        <v>3.5196106743271374</v>
      </c>
      <c r="AW54" s="57">
        <f t="shared" si="26"/>
        <v>10.711264619287173</v>
      </c>
      <c r="AX54" s="105">
        <f t="shared" si="27"/>
        <v>1.8985816603039309</v>
      </c>
      <c r="AY54" s="57">
        <f t="shared" si="28"/>
        <v>8.2335047363385652</v>
      </c>
      <c r="AZ54" s="105">
        <f t="shared" si="29"/>
        <v>0.82964936474618645</v>
      </c>
      <c r="BA54" s="60">
        <f t="shared" si="30"/>
        <v>8.2822444391506735</v>
      </c>
    </row>
    <row r="55" spans="1:56" x14ac:dyDescent="0.25">
      <c r="A55" s="1419" t="s">
        <v>156</v>
      </c>
      <c r="B55" s="1480">
        <v>2174.0112750051908</v>
      </c>
      <c r="C55" s="1383">
        <v>1795.0420880486724</v>
      </c>
      <c r="D55" s="1480">
        <v>2147.7460855389595</v>
      </c>
      <c r="E55" s="1383">
        <v>2142.1033558135409</v>
      </c>
      <c r="F55" s="1480">
        <v>2152.7225697957701</v>
      </c>
      <c r="G55" s="1383">
        <v>1963.7619669251776</v>
      </c>
      <c r="H55" s="1483">
        <v>2231.9845966011057</v>
      </c>
      <c r="I55" s="1383">
        <v>1916.8049651703502</v>
      </c>
      <c r="J55" s="1480">
        <v>2213.2684017953543</v>
      </c>
      <c r="K55" s="1383">
        <v>2243.6954079597695</v>
      </c>
      <c r="L55" s="1480">
        <v>2216.8637095476947</v>
      </c>
      <c r="M55" s="1383">
        <v>2076.9272467401793</v>
      </c>
      <c r="N55" s="1483">
        <v>2258.2311285609958</v>
      </c>
      <c r="O55" s="1383">
        <v>1902.0124533603148</v>
      </c>
      <c r="P55" s="1480">
        <v>2234.1132173961437</v>
      </c>
      <c r="Q55" s="1383">
        <v>2237.7039969642688</v>
      </c>
      <c r="R55" s="1480">
        <v>2238.767223101424</v>
      </c>
      <c r="S55" s="1383">
        <v>2066.1464307464935</v>
      </c>
      <c r="T55" s="1483">
        <v>2351.0132432349787</v>
      </c>
      <c r="U55" s="1383">
        <v>1980.6927138782239</v>
      </c>
      <c r="V55" s="1480">
        <v>2314.4300605457806</v>
      </c>
      <c r="W55" s="1383">
        <v>2333.6000185605185</v>
      </c>
      <c r="X55" s="1480">
        <v>2321.6848522304876</v>
      </c>
      <c r="Y55" s="1383">
        <v>2152.7370498537462</v>
      </c>
      <c r="Z55" s="1483">
        <v>2483.2809021765397</v>
      </c>
      <c r="AA55" s="1383">
        <v>2092.4554471430629</v>
      </c>
      <c r="AB55" s="1480">
        <v>2417.0702783446554</v>
      </c>
      <c r="AC55" s="1383">
        <v>2474.5809521417409</v>
      </c>
      <c r="AD55" s="1480">
        <v>2430.3716666285859</v>
      </c>
      <c r="AE55" s="1384">
        <v>2278.0606298538141</v>
      </c>
      <c r="AG55" s="1486">
        <f t="shared" si="20"/>
        <v>-26.265189466231277</v>
      </c>
      <c r="AH55" s="53">
        <f t="shared" si="10"/>
        <v>347.06126776486849</v>
      </c>
      <c r="AI55" s="1486">
        <f t="shared" si="11"/>
        <v>-18.716194805751456</v>
      </c>
      <c r="AJ55" s="53">
        <f t="shared" si="11"/>
        <v>326.89044278941924</v>
      </c>
      <c r="AK55" s="1486">
        <f t="shared" si="12"/>
        <v>-24.117911164852103</v>
      </c>
      <c r="AL55" s="53">
        <f t="shared" si="12"/>
        <v>335.69154360395396</v>
      </c>
      <c r="AM55" s="1486">
        <f t="shared" si="13"/>
        <v>-36.583182689198111</v>
      </c>
      <c r="AN55" s="53">
        <f t="shared" si="13"/>
        <v>352.90730468229458</v>
      </c>
      <c r="AO55" s="1486">
        <f t="shared" si="14"/>
        <v>-66.210623831884277</v>
      </c>
      <c r="AP55" s="1390">
        <f t="shared" si="14"/>
        <v>382.12550499867803</v>
      </c>
      <c r="AR55" s="105">
        <f t="shared" si="21"/>
        <v>-1.2229187445889462</v>
      </c>
      <c r="AS55" s="57">
        <f t="shared" si="22"/>
        <v>16.201891791213757</v>
      </c>
      <c r="AT55" s="105">
        <f t="shared" si="23"/>
        <v>-0.84563601913664399</v>
      </c>
      <c r="AU55" s="57">
        <f t="shared" si="24"/>
        <v>14.569287864553162</v>
      </c>
      <c r="AV55" s="105">
        <f t="shared" si="25"/>
        <v>-1.0795294964040141</v>
      </c>
      <c r="AW55" s="57">
        <f t="shared" si="26"/>
        <v>15.001606291956508</v>
      </c>
      <c r="AX55" s="105">
        <f t="shared" si="27"/>
        <v>-1.5806562191199331</v>
      </c>
      <c r="AY55" s="57">
        <f t="shared" si="28"/>
        <v>15.122870323766346</v>
      </c>
      <c r="AZ55" s="105">
        <f t="shared" si="29"/>
        <v>-2.7392924576950657</v>
      </c>
      <c r="BA55" s="60">
        <f t="shared" si="30"/>
        <v>15.442028868279689</v>
      </c>
    </row>
    <row r="56" spans="1:56" x14ac:dyDescent="0.25">
      <c r="A56" s="1419" t="s">
        <v>157</v>
      </c>
      <c r="B56" s="1480">
        <v>1537.7191661921411</v>
      </c>
      <c r="C56" s="1383">
        <v>1459.6677461827305</v>
      </c>
      <c r="D56" s="1480">
        <v>1760.3605560732176</v>
      </c>
      <c r="E56" s="1383">
        <v>1803.8666280206876</v>
      </c>
      <c r="F56" s="1480">
        <v>1724.9179577578786</v>
      </c>
      <c r="G56" s="1383">
        <v>1626.4328508644005</v>
      </c>
      <c r="H56" s="1483">
        <v>1599.269121161826</v>
      </c>
      <c r="I56" s="1383">
        <v>1587.287785853172</v>
      </c>
      <c r="J56" s="1480">
        <v>1812.3577351393808</v>
      </c>
      <c r="K56" s="1383">
        <v>1904.1684687045802</v>
      </c>
      <c r="L56" s="1480">
        <v>1778.1490927984735</v>
      </c>
      <c r="M56" s="1383">
        <v>1740.1556727685918</v>
      </c>
      <c r="N56" s="1483">
        <v>1622.0308554629687</v>
      </c>
      <c r="O56" s="1383">
        <v>1567.3954340403675</v>
      </c>
      <c r="P56" s="1480">
        <v>1839.5510536152058</v>
      </c>
      <c r="Q56" s="1383">
        <v>1891.8649903536855</v>
      </c>
      <c r="R56" s="1480">
        <v>1804.1598892591512</v>
      </c>
      <c r="S56" s="1383">
        <v>1723.6100345998677</v>
      </c>
      <c r="T56" s="1483">
        <v>1722.3207131363374</v>
      </c>
      <c r="U56" s="1383">
        <v>1626.9556568498112</v>
      </c>
      <c r="V56" s="1480">
        <v>1920.912639310201</v>
      </c>
      <c r="W56" s="1383">
        <v>1963.5762481379854</v>
      </c>
      <c r="X56" s="1480">
        <v>1888.0954228233356</v>
      </c>
      <c r="Y56" s="1383">
        <v>1787.7934822507368</v>
      </c>
      <c r="Z56" s="1483">
        <v>1826.5524588633866</v>
      </c>
      <c r="AA56" s="1383">
        <v>1725.4867732484436</v>
      </c>
      <c r="AB56" s="1480">
        <v>2009.9219715652341</v>
      </c>
      <c r="AC56" s="1383">
        <v>2064.5789203000531</v>
      </c>
      <c r="AD56" s="1480">
        <v>1979.180971516327</v>
      </c>
      <c r="AE56" s="1384">
        <v>1886.4053036444743</v>
      </c>
      <c r="AG56" s="1486">
        <f t="shared" si="20"/>
        <v>222.64138988107652</v>
      </c>
      <c r="AH56" s="53">
        <f t="shared" si="10"/>
        <v>344.19888183795706</v>
      </c>
      <c r="AI56" s="1486">
        <f t="shared" si="11"/>
        <v>213.08861397755481</v>
      </c>
      <c r="AJ56" s="53">
        <f t="shared" si="11"/>
        <v>316.88068285140821</v>
      </c>
      <c r="AK56" s="1486">
        <f t="shared" si="12"/>
        <v>217.52019815223707</v>
      </c>
      <c r="AL56" s="53">
        <f t="shared" si="12"/>
        <v>324.46955631331798</v>
      </c>
      <c r="AM56" s="1486">
        <f t="shared" si="13"/>
        <v>198.59192617386361</v>
      </c>
      <c r="AN56" s="53">
        <f t="shared" si="13"/>
        <v>336.62059128817418</v>
      </c>
      <c r="AO56" s="1486">
        <f t="shared" si="14"/>
        <v>183.3695127018475</v>
      </c>
      <c r="AP56" s="1390">
        <f t="shared" si="14"/>
        <v>339.09214705160957</v>
      </c>
      <c r="AR56" s="105">
        <f t="shared" si="21"/>
        <v>12.647487988353696</v>
      </c>
      <c r="AS56" s="57">
        <f t="shared" si="22"/>
        <v>19.081171328926523</v>
      </c>
      <c r="AT56" s="105">
        <f t="shared" si="23"/>
        <v>11.757536045231548</v>
      </c>
      <c r="AU56" s="57">
        <f t="shared" si="24"/>
        <v>16.641420549673551</v>
      </c>
      <c r="AV56" s="105">
        <f t="shared" si="25"/>
        <v>11.824635023026525</v>
      </c>
      <c r="AW56" s="57">
        <f t="shared" si="26"/>
        <v>17.150777564347138</v>
      </c>
      <c r="AX56" s="105">
        <f t="shared" si="27"/>
        <v>10.338415298531114</v>
      </c>
      <c r="AY56" s="57">
        <f t="shared" si="28"/>
        <v>17.143240126650738</v>
      </c>
      <c r="AZ56" s="105">
        <f t="shared" si="29"/>
        <v>9.1232154927411333</v>
      </c>
      <c r="BA56" s="60">
        <f t="shared" si="30"/>
        <v>16.424276336325665</v>
      </c>
    </row>
    <row r="57" spans="1:56" x14ac:dyDescent="0.25">
      <c r="A57" s="1419" t="s">
        <v>136</v>
      </c>
      <c r="B57" s="1480">
        <v>1159.777605919907</v>
      </c>
      <c r="C57" s="1383">
        <v>1376.7879105259931</v>
      </c>
      <c r="D57" s="1480">
        <v>1470.9468126549407</v>
      </c>
      <c r="E57" s="1383">
        <v>1651.3153587529562</v>
      </c>
      <c r="F57" s="1480">
        <v>1433.7906711944277</v>
      </c>
      <c r="G57" s="1383">
        <v>1502.7639438846168</v>
      </c>
      <c r="H57" s="1483">
        <v>1228.3256039988892</v>
      </c>
      <c r="I57" s="1383">
        <v>1459.7412834923973</v>
      </c>
      <c r="J57" s="1480">
        <v>1518.7366780861016</v>
      </c>
      <c r="K57" s="1383">
        <v>1729.7799773703432</v>
      </c>
      <c r="L57" s="1480">
        <v>1483.7282997455795</v>
      </c>
      <c r="M57" s="1383">
        <v>1583.2410921018707</v>
      </c>
      <c r="N57" s="1483">
        <v>1254.6676326104</v>
      </c>
      <c r="O57" s="1383">
        <v>1447.0915326463542</v>
      </c>
      <c r="P57" s="1480">
        <v>1565.5288440735044</v>
      </c>
      <c r="Q57" s="1383">
        <v>1721.7366811137358</v>
      </c>
      <c r="R57" s="1480">
        <v>1528.0519710811495</v>
      </c>
      <c r="S57" s="1383">
        <v>1573.0627956691249</v>
      </c>
      <c r="T57" s="1483">
        <v>1323.7219100312723</v>
      </c>
      <c r="U57" s="1383">
        <v>1517.6155051312603</v>
      </c>
      <c r="V57" s="1480">
        <v>1629.7624652901377</v>
      </c>
      <c r="W57" s="1383">
        <v>1791.9978410035303</v>
      </c>
      <c r="X57" s="1480">
        <v>1590.3104049989142</v>
      </c>
      <c r="Y57" s="1383">
        <v>1642.8405244172263</v>
      </c>
      <c r="Z57" s="1483">
        <v>1417.3087110325007</v>
      </c>
      <c r="AA57" s="1383">
        <v>1610.9372969878593</v>
      </c>
      <c r="AB57" s="1480">
        <v>1725.8718291589023</v>
      </c>
      <c r="AC57" s="1383">
        <v>1892.4614935203615</v>
      </c>
      <c r="AD57" s="1480">
        <v>1684.2223921931418</v>
      </c>
      <c r="AE57" s="1384">
        <v>1738.3964288559823</v>
      </c>
      <c r="AG57" s="1486">
        <f t="shared" si="20"/>
        <v>311.16920673503364</v>
      </c>
      <c r="AH57" s="53">
        <f t="shared" si="10"/>
        <v>274.52744822696309</v>
      </c>
      <c r="AI57" s="1486">
        <f t="shared" si="11"/>
        <v>290.41107408721246</v>
      </c>
      <c r="AJ57" s="53">
        <f t="shared" si="11"/>
        <v>270.03869387794589</v>
      </c>
      <c r="AK57" s="1486">
        <f t="shared" si="12"/>
        <v>310.86121146310438</v>
      </c>
      <c r="AL57" s="53">
        <f t="shared" si="12"/>
        <v>274.64514846738166</v>
      </c>
      <c r="AM57" s="1486">
        <f t="shared" si="13"/>
        <v>306.04055525886542</v>
      </c>
      <c r="AN57" s="53">
        <f t="shared" si="13"/>
        <v>274.38233587227</v>
      </c>
      <c r="AO57" s="1486">
        <f t="shared" si="14"/>
        <v>308.5631181264016</v>
      </c>
      <c r="AP57" s="1390">
        <f t="shared" si="14"/>
        <v>281.52419653250217</v>
      </c>
      <c r="AR57" s="105">
        <f t="shared" si="21"/>
        <v>21.154347938209828</v>
      </c>
      <c r="AS57" s="57">
        <f t="shared" si="22"/>
        <v>16.624774109427609</v>
      </c>
      <c r="AT57" s="105">
        <f t="shared" si="23"/>
        <v>19.121884542433378</v>
      </c>
      <c r="AU57" s="57">
        <f t="shared" si="24"/>
        <v>15.611158494762195</v>
      </c>
      <c r="AV57" s="105">
        <f t="shared" si="25"/>
        <v>19.856626253799568</v>
      </c>
      <c r="AW57" s="57">
        <f t="shared" si="26"/>
        <v>15.951634851022781</v>
      </c>
      <c r="AX57" s="105">
        <f t="shared" si="27"/>
        <v>18.778230679424972</v>
      </c>
      <c r="AY57" s="57">
        <f t="shared" si="28"/>
        <v>15.311532725877289</v>
      </c>
      <c r="AZ57" s="105">
        <f t="shared" si="29"/>
        <v>17.878680960728051</v>
      </c>
      <c r="BA57" s="60">
        <f t="shared" si="30"/>
        <v>14.876085854133295</v>
      </c>
    </row>
    <row r="58" spans="1:56" x14ac:dyDescent="0.25">
      <c r="A58" s="1419" t="s">
        <v>137</v>
      </c>
      <c r="B58" s="1480">
        <v>1596.8625652992721</v>
      </c>
      <c r="C58" s="1383">
        <v>1480.9845767964684</v>
      </c>
      <c r="D58" s="1480">
        <v>1813.7285371824544</v>
      </c>
      <c r="E58" s="1383">
        <v>1818.9782064754329</v>
      </c>
      <c r="F58" s="1480">
        <v>1783.2731395027954</v>
      </c>
      <c r="G58" s="1383">
        <v>1634.7552140415962</v>
      </c>
      <c r="H58" s="1483">
        <v>1592.9495233941318</v>
      </c>
      <c r="I58" s="1383">
        <v>1591.737764096679</v>
      </c>
      <c r="J58" s="1480">
        <v>1828.5459890124916</v>
      </c>
      <c r="K58" s="1383">
        <v>1911.8930778686049</v>
      </c>
      <c r="L58" s="1480">
        <v>1793.913989671735</v>
      </c>
      <c r="M58" s="1383">
        <v>1737.1078126443595</v>
      </c>
      <c r="N58" s="1483">
        <v>1628.8799433681058</v>
      </c>
      <c r="O58" s="1383">
        <v>1588.1343580496234</v>
      </c>
      <c r="P58" s="1480">
        <v>1880.8386310577521</v>
      </c>
      <c r="Q58" s="1383">
        <v>1902.0855468505147</v>
      </c>
      <c r="R58" s="1480">
        <v>1842.6540189269472</v>
      </c>
      <c r="S58" s="1383">
        <v>1729.940588323454</v>
      </c>
      <c r="T58" s="1483">
        <v>1719.9740572843</v>
      </c>
      <c r="U58" s="1383">
        <v>1655.9584845935267</v>
      </c>
      <c r="V58" s="1480">
        <v>1985.8393569648024</v>
      </c>
      <c r="W58" s="1383">
        <v>1976.9301198521507</v>
      </c>
      <c r="X58" s="1480">
        <v>1944.4191948083469</v>
      </c>
      <c r="Y58" s="1383">
        <v>1799.9736162256099</v>
      </c>
      <c r="Z58" s="1483">
        <v>1865.2612979646319</v>
      </c>
      <c r="AA58" s="1383">
        <v>1756.6831450369825</v>
      </c>
      <c r="AB58" s="1480">
        <v>2117.2809642992288</v>
      </c>
      <c r="AC58" s="1383">
        <v>2084.5276508620045</v>
      </c>
      <c r="AD58" s="1480">
        <v>2077.2139683836385</v>
      </c>
      <c r="AE58" s="1384">
        <v>1903.2992115061534</v>
      </c>
      <c r="AG58" s="1486">
        <f t="shared" si="20"/>
        <v>216.86597188318228</v>
      </c>
      <c r="AH58" s="53">
        <f t="shared" si="10"/>
        <v>337.99362967896445</v>
      </c>
      <c r="AI58" s="1486">
        <f t="shared" si="11"/>
        <v>235.59646561835984</v>
      </c>
      <c r="AJ58" s="53">
        <f t="shared" si="11"/>
        <v>320.15531377192588</v>
      </c>
      <c r="AK58" s="1486">
        <f t="shared" si="12"/>
        <v>251.95868768964624</v>
      </c>
      <c r="AL58" s="53">
        <f t="shared" si="12"/>
        <v>313.95118880089126</v>
      </c>
      <c r="AM58" s="1486">
        <f t="shared" si="13"/>
        <v>265.8652996805024</v>
      </c>
      <c r="AN58" s="53">
        <f t="shared" si="13"/>
        <v>320.97163525862402</v>
      </c>
      <c r="AO58" s="1486">
        <f t="shared" si="14"/>
        <v>252.01966633459688</v>
      </c>
      <c r="AP58" s="1390">
        <f t="shared" si="14"/>
        <v>327.844505825022</v>
      </c>
      <c r="AR58" s="105">
        <f t="shared" si="21"/>
        <v>11.956914578852787</v>
      </c>
      <c r="AS58" s="57">
        <f t="shared" si="22"/>
        <v>18.581510678672849</v>
      </c>
      <c r="AT58" s="105">
        <f t="shared" si="23"/>
        <v>12.884360964068176</v>
      </c>
      <c r="AU58" s="57">
        <f t="shared" si="24"/>
        <v>16.745461212132103</v>
      </c>
      <c r="AV58" s="105">
        <f t="shared" si="25"/>
        <v>13.396082126830247</v>
      </c>
      <c r="AW58" s="57">
        <f t="shared" si="26"/>
        <v>16.505629272076309</v>
      </c>
      <c r="AX58" s="105">
        <f t="shared" si="27"/>
        <v>13.388056730170581</v>
      </c>
      <c r="AY58" s="57">
        <f t="shared" si="28"/>
        <v>16.235861451826565</v>
      </c>
      <c r="AZ58" s="105">
        <f t="shared" si="29"/>
        <v>11.902986452155139</v>
      </c>
      <c r="BA58" s="60">
        <f t="shared" si="30"/>
        <v>15.727520126175831</v>
      </c>
    </row>
    <row r="59" spans="1:56" x14ac:dyDescent="0.25">
      <c r="A59" s="1419" t="s">
        <v>158</v>
      </c>
      <c r="B59" s="1480">
        <v>1689.3384229288479</v>
      </c>
      <c r="C59" s="1383">
        <v>1702.882786796941</v>
      </c>
      <c r="D59" s="1480">
        <v>1784.7767552139135</v>
      </c>
      <c r="E59" s="1383">
        <v>1947.7488482942179</v>
      </c>
      <c r="F59" s="1480">
        <v>1772.7251675459597</v>
      </c>
      <c r="G59" s="1383">
        <v>1813.8222551007814</v>
      </c>
      <c r="H59" s="1483">
        <v>1748.7542941698737</v>
      </c>
      <c r="I59" s="1383">
        <v>1824.6824846652582</v>
      </c>
      <c r="J59" s="1480">
        <v>1851.6686874782147</v>
      </c>
      <c r="K59" s="1383">
        <v>2045.1232683226433</v>
      </c>
      <c r="L59" s="1480">
        <v>1838.4619070677154</v>
      </c>
      <c r="M59" s="1383">
        <v>1923.3004715264842</v>
      </c>
      <c r="N59" s="1483">
        <v>1782.883916280377</v>
      </c>
      <c r="O59" s="1383">
        <v>1808.2402476442314</v>
      </c>
      <c r="P59" s="1480">
        <v>1879.259125435324</v>
      </c>
      <c r="Q59" s="1383">
        <v>2027.3187727855809</v>
      </c>
      <c r="R59" s="1480">
        <v>1866.9294860367327</v>
      </c>
      <c r="S59" s="1383">
        <v>1906.4045169206822</v>
      </c>
      <c r="T59" s="1483">
        <v>1894.7246340199508</v>
      </c>
      <c r="U59" s="1383">
        <v>1883.6864748132737</v>
      </c>
      <c r="V59" s="1480">
        <v>1937.238251473852</v>
      </c>
      <c r="W59" s="1383">
        <v>2097.3469443386525</v>
      </c>
      <c r="X59" s="1480">
        <v>1931.7654997248294</v>
      </c>
      <c r="Y59" s="1383">
        <v>1979.6417965391456</v>
      </c>
      <c r="Z59" s="1483">
        <v>1986.8902419059254</v>
      </c>
      <c r="AA59" s="1383">
        <v>2017.3179036629908</v>
      </c>
      <c r="AB59" s="1480">
        <v>2050.2104905695273</v>
      </c>
      <c r="AC59" s="1383">
        <v>2224.3181015591767</v>
      </c>
      <c r="AD59" s="1480">
        <v>2041.8867736288437</v>
      </c>
      <c r="AE59" s="1384">
        <v>2110.0806048941577</v>
      </c>
      <c r="AG59" s="1486">
        <f t="shared" si="20"/>
        <v>95.438332285065599</v>
      </c>
      <c r="AH59" s="53">
        <f t="shared" si="10"/>
        <v>244.86606149727686</v>
      </c>
      <c r="AI59" s="1486">
        <f t="shared" si="11"/>
        <v>102.914393308341</v>
      </c>
      <c r="AJ59" s="53">
        <f t="shared" si="11"/>
        <v>220.44078365738505</v>
      </c>
      <c r="AK59" s="1486">
        <f t="shared" si="12"/>
        <v>96.375209154947015</v>
      </c>
      <c r="AL59" s="53">
        <f t="shared" si="12"/>
        <v>219.07852514134947</v>
      </c>
      <c r="AM59" s="1486">
        <f t="shared" si="13"/>
        <v>42.513617453901134</v>
      </c>
      <c r="AN59" s="53">
        <f t="shared" si="13"/>
        <v>213.66046952537886</v>
      </c>
      <c r="AO59" s="1486">
        <f t="shared" si="14"/>
        <v>63.320248663601888</v>
      </c>
      <c r="AP59" s="1390">
        <f t="shared" si="14"/>
        <v>207.00019789618591</v>
      </c>
      <c r="AR59" s="105">
        <f t="shared" si="21"/>
        <v>5.3473540601791898</v>
      </c>
      <c r="AS59" s="57">
        <f t="shared" si="22"/>
        <v>12.571747210207491</v>
      </c>
      <c r="AT59" s="105">
        <f t="shared" si="23"/>
        <v>5.5579269663246285</v>
      </c>
      <c r="AU59" s="57">
        <f t="shared" si="24"/>
        <v>10.778850696769238</v>
      </c>
      <c r="AV59" s="105">
        <f t="shared" si="25"/>
        <v>5.1283619087187899</v>
      </c>
      <c r="AW59" s="57">
        <f t="shared" si="26"/>
        <v>10.806318576152222</v>
      </c>
      <c r="AX59" s="105">
        <f t="shared" si="27"/>
        <v>2.1945476980725913</v>
      </c>
      <c r="AY59" s="57">
        <f t="shared" si="28"/>
        <v>10.18717814437475</v>
      </c>
      <c r="AZ59" s="105">
        <f t="shared" si="29"/>
        <v>3.0884754982407769</v>
      </c>
      <c r="BA59" s="60">
        <f t="shared" si="30"/>
        <v>9.3062317728334492</v>
      </c>
    </row>
    <row r="60" spans="1:56" x14ac:dyDescent="0.25">
      <c r="A60" s="1419" t="s">
        <v>159</v>
      </c>
      <c r="B60" s="1480">
        <v>1593.2294345238095</v>
      </c>
      <c r="C60" s="1383">
        <v>1512.7181999006473</v>
      </c>
      <c r="D60" s="1480">
        <v>1925.7209167103208</v>
      </c>
      <c r="E60" s="1383">
        <v>1898.5619671831448</v>
      </c>
      <c r="F60" s="1480">
        <v>1875.9582717149237</v>
      </c>
      <c r="G60" s="1383">
        <v>1692.1741225301034</v>
      </c>
      <c r="H60" s="1483">
        <v>1599.8492258522726</v>
      </c>
      <c r="I60" s="1383">
        <v>1624.6259720392031</v>
      </c>
      <c r="J60" s="1480">
        <v>1949.379994836044</v>
      </c>
      <c r="K60" s="1383">
        <v>1993.9664236193596</v>
      </c>
      <c r="L60" s="1480">
        <v>1895.6177791129546</v>
      </c>
      <c r="M60" s="1383">
        <v>1796.1616130384011</v>
      </c>
      <c r="N60" s="1483">
        <v>1676.9393291404604</v>
      </c>
      <c r="O60" s="1383">
        <v>1612.7123342282671</v>
      </c>
      <c r="P60" s="1480">
        <v>1981.4412159090907</v>
      </c>
      <c r="Q60" s="1383">
        <v>1945.6316715313826</v>
      </c>
      <c r="R60" s="1480">
        <v>1934.842755854989</v>
      </c>
      <c r="S60" s="1383">
        <v>1767.3024471827355</v>
      </c>
      <c r="T60" s="1483">
        <v>1767.6512261580369</v>
      </c>
      <c r="U60" s="1383">
        <v>1687.4980928254083</v>
      </c>
      <c r="V60" s="1480">
        <v>2073.2812309219516</v>
      </c>
      <c r="W60" s="1383">
        <v>2030.7823924988318</v>
      </c>
      <c r="X60" s="1480">
        <v>2026.1871984885045</v>
      </c>
      <c r="Y60" s="1383">
        <v>1845.2086144836894</v>
      </c>
      <c r="Z60" s="1483">
        <v>1884.3419973804844</v>
      </c>
      <c r="AA60" s="1383">
        <v>1780.260858386368</v>
      </c>
      <c r="AB60" s="1480">
        <v>2164.3641897575458</v>
      </c>
      <c r="AC60" s="1383">
        <v>2119.3941905586848</v>
      </c>
      <c r="AD60" s="1480">
        <v>2119.8741379669132</v>
      </c>
      <c r="AE60" s="1384">
        <v>1935.5310963277254</v>
      </c>
      <c r="AG60" s="1486">
        <f t="shared" si="20"/>
        <v>332.49148218651135</v>
      </c>
      <c r="AH60" s="53">
        <f t="shared" si="10"/>
        <v>385.84376728249754</v>
      </c>
      <c r="AI60" s="1486">
        <f t="shared" si="11"/>
        <v>349.5307689837714</v>
      </c>
      <c r="AJ60" s="53">
        <f t="shared" si="11"/>
        <v>369.34045158015647</v>
      </c>
      <c r="AK60" s="1486">
        <f t="shared" si="12"/>
        <v>304.50188676863036</v>
      </c>
      <c r="AL60" s="53">
        <f t="shared" si="12"/>
        <v>332.91933730311553</v>
      </c>
      <c r="AM60" s="1486">
        <f t="shared" si="13"/>
        <v>305.63000476391471</v>
      </c>
      <c r="AN60" s="53">
        <f t="shared" si="13"/>
        <v>343.28429967342345</v>
      </c>
      <c r="AO60" s="1486">
        <f t="shared" si="14"/>
        <v>280.0221923770614</v>
      </c>
      <c r="AP60" s="1390">
        <f t="shared" si="14"/>
        <v>339.13333217231684</v>
      </c>
      <c r="AR60" s="105">
        <f t="shared" si="21"/>
        <v>17.265818702042317</v>
      </c>
      <c r="AS60" s="57">
        <f t="shared" si="22"/>
        <v>20.322948313083799</v>
      </c>
      <c r="AT60" s="105">
        <f t="shared" si="23"/>
        <v>17.930355800802669</v>
      </c>
      <c r="AU60" s="57">
        <f t="shared" si="24"/>
        <v>18.522902251771423</v>
      </c>
      <c r="AV60" s="105">
        <f t="shared" si="25"/>
        <v>15.367697225825802</v>
      </c>
      <c r="AW60" s="57">
        <f t="shared" si="26"/>
        <v>17.11111831568196</v>
      </c>
      <c r="AX60" s="105">
        <f t="shared" si="27"/>
        <v>14.741367461663964</v>
      </c>
      <c r="AY60" s="57">
        <f t="shared" si="28"/>
        <v>16.904041562573326</v>
      </c>
      <c r="AZ60" s="105">
        <f t="shared" si="29"/>
        <v>12.937850002426337</v>
      </c>
      <c r="BA60" s="60">
        <f t="shared" si="30"/>
        <v>16.001427845893986</v>
      </c>
    </row>
    <row r="61" spans="1:56" x14ac:dyDescent="0.25">
      <c r="A61" s="1419" t="s">
        <v>144</v>
      </c>
      <c r="B61" s="1480">
        <v>1369.3365071770334</v>
      </c>
      <c r="C61" s="1383">
        <v>1702.0108931401405</v>
      </c>
      <c r="D61" s="1480">
        <v>1474.0473387096774</v>
      </c>
      <c r="E61" s="1383">
        <v>1806.4376979278954</v>
      </c>
      <c r="F61" s="1480">
        <v>1462.0294563426694</v>
      </c>
      <c r="G61" s="1383">
        <v>1752.750542396554</v>
      </c>
      <c r="H61" s="1483">
        <v>1519.1212849162007</v>
      </c>
      <c r="I61" s="1383">
        <v>1774.5741062598631</v>
      </c>
      <c r="J61" s="1480">
        <v>1527.6902593659943</v>
      </c>
      <c r="K61" s="1383">
        <v>1902.5978723926376</v>
      </c>
      <c r="L61" s="1480">
        <v>1526.8888766980147</v>
      </c>
      <c r="M61" s="1383">
        <v>1833.673154347211</v>
      </c>
      <c r="N61" s="1483">
        <v>1403.9737662337664</v>
      </c>
      <c r="O61" s="1383">
        <v>1718.9760873963182</v>
      </c>
      <c r="P61" s="1480">
        <v>1584.6122992489888</v>
      </c>
      <c r="Q61" s="1383">
        <v>1873.2901483715309</v>
      </c>
      <c r="R61" s="1480">
        <v>1563.3444597349639</v>
      </c>
      <c r="S61" s="1383">
        <v>1789.358105743838</v>
      </c>
      <c r="T61" s="1483">
        <v>1562.4889705882356</v>
      </c>
      <c r="U61" s="1383">
        <v>1852.946767687218</v>
      </c>
      <c r="V61" s="1480">
        <v>1630.4605529685684</v>
      </c>
      <c r="W61" s="1383">
        <v>1986.917325895047</v>
      </c>
      <c r="X61" s="1480">
        <v>1623.2460874089493</v>
      </c>
      <c r="Y61" s="1383">
        <v>1914.2497228456002</v>
      </c>
      <c r="Z61" s="1483">
        <v>1719.9574774774771</v>
      </c>
      <c r="AA61" s="1383">
        <v>1953.1390297906585</v>
      </c>
      <c r="AB61" s="1480">
        <v>1684.0388928785167</v>
      </c>
      <c r="AC61" s="1383">
        <v>2099.5410414634143</v>
      </c>
      <c r="AD61" s="1480">
        <v>1688.2512150026416</v>
      </c>
      <c r="AE61" s="1384">
        <v>2019.3331462284968</v>
      </c>
      <c r="AG61" s="1486">
        <f t="shared" si="20"/>
        <v>104.71083153264408</v>
      </c>
      <c r="AH61" s="53">
        <f t="shared" si="10"/>
        <v>104.42680478775492</v>
      </c>
      <c r="AI61" s="1486">
        <f t="shared" si="11"/>
        <v>8.5689744497935862</v>
      </c>
      <c r="AJ61" s="53">
        <f t="shared" si="11"/>
        <v>128.02376613277443</v>
      </c>
      <c r="AK61" s="1486">
        <f t="shared" si="12"/>
        <v>180.63853301522249</v>
      </c>
      <c r="AL61" s="53">
        <f t="shared" si="12"/>
        <v>154.31406097521267</v>
      </c>
      <c r="AM61" s="1486">
        <f t="shared" si="13"/>
        <v>67.971582380332848</v>
      </c>
      <c r="AN61" s="53">
        <f t="shared" si="13"/>
        <v>133.97055820782907</v>
      </c>
      <c r="AO61" s="1486">
        <f t="shared" si="14"/>
        <v>-35.918584598960479</v>
      </c>
      <c r="AP61" s="1390">
        <f t="shared" si="14"/>
        <v>146.40201167275586</v>
      </c>
      <c r="AR61" s="105">
        <f t="shared" si="21"/>
        <v>7.1036274604521044</v>
      </c>
      <c r="AS61" s="57">
        <f t="shared" si="22"/>
        <v>5.7808140799729451</v>
      </c>
      <c r="AT61" s="105">
        <f t="shared" si="23"/>
        <v>0.56091045925433802</v>
      </c>
      <c r="AU61" s="57">
        <f t="shared" si="24"/>
        <v>6.7288925311251617</v>
      </c>
      <c r="AV61" s="105">
        <f t="shared" si="25"/>
        <v>11.399541269548035</v>
      </c>
      <c r="AW61" s="57">
        <f t="shared" si="26"/>
        <v>8.2375952870600084</v>
      </c>
      <c r="AX61" s="105">
        <f t="shared" si="27"/>
        <v>4.1688578271076508</v>
      </c>
      <c r="AY61" s="57">
        <f t="shared" si="28"/>
        <v>6.7426337503740541</v>
      </c>
      <c r="AZ61" s="105">
        <f t="shared" si="29"/>
        <v>-2.1328833170571895</v>
      </c>
      <c r="BA61" s="60">
        <f t="shared" si="30"/>
        <v>6.9730483368265705</v>
      </c>
    </row>
    <row r="62" spans="1:56" x14ac:dyDescent="0.25">
      <c r="A62" s="1419" t="s">
        <v>160</v>
      </c>
      <c r="B62" s="1480">
        <v>2158.6722624877543</v>
      </c>
      <c r="C62" s="1383">
        <v>1727.0529180410381</v>
      </c>
      <c r="D62" s="1480">
        <v>2332.3754542367133</v>
      </c>
      <c r="E62" s="1383">
        <v>2212.2272361711539</v>
      </c>
      <c r="F62" s="1480">
        <v>2299.7606854857268</v>
      </c>
      <c r="G62" s="1383">
        <v>1966.3126054711547</v>
      </c>
      <c r="H62" s="1483">
        <v>2203.8357590062105</v>
      </c>
      <c r="I62" s="1383">
        <v>1856.0996262444576</v>
      </c>
      <c r="J62" s="1480">
        <v>2367.8410442374866</v>
      </c>
      <c r="K62" s="1383">
        <v>2297.6401700250672</v>
      </c>
      <c r="L62" s="1480">
        <v>2336.7105904267896</v>
      </c>
      <c r="M62" s="1383">
        <v>2075.0375399570044</v>
      </c>
      <c r="N62" s="1483">
        <v>2255.7854445243229</v>
      </c>
      <c r="O62" s="1383">
        <v>1834.510947513061</v>
      </c>
      <c r="P62" s="1480">
        <v>2414.0325613215437</v>
      </c>
      <c r="Q62" s="1383">
        <v>2257.10295591254</v>
      </c>
      <c r="R62" s="1480">
        <v>2384.22192488263</v>
      </c>
      <c r="S62" s="1383">
        <v>2042.8012853015173</v>
      </c>
      <c r="T62" s="1483">
        <v>2329.9644763628153</v>
      </c>
      <c r="U62" s="1383">
        <v>1915.0605842992738</v>
      </c>
      <c r="V62" s="1480">
        <v>2479.8140596393146</v>
      </c>
      <c r="W62" s="1383">
        <v>2351.6751071606486</v>
      </c>
      <c r="X62" s="1480">
        <v>2450.5833409812926</v>
      </c>
      <c r="Y62" s="1383">
        <v>2129.8588074550462</v>
      </c>
      <c r="Z62" s="1483">
        <v>2465.6809188361394</v>
      </c>
      <c r="AA62" s="1383">
        <v>2027.798051087512</v>
      </c>
      <c r="AB62" s="1480">
        <v>2623.2594504610765</v>
      </c>
      <c r="AC62" s="1383">
        <v>2468.0166492041435</v>
      </c>
      <c r="AD62" s="1480">
        <v>2592.2431533393619</v>
      </c>
      <c r="AE62" s="1384">
        <v>2243.0711257087701</v>
      </c>
      <c r="AG62" s="1486">
        <f t="shared" si="20"/>
        <v>173.70319174895894</v>
      </c>
      <c r="AH62" s="53">
        <f t="shared" si="10"/>
        <v>485.17431813011581</v>
      </c>
      <c r="AI62" s="1486">
        <f t="shared" si="11"/>
        <v>164.00528523127605</v>
      </c>
      <c r="AJ62" s="53">
        <f t="shared" si="11"/>
        <v>441.5405437806096</v>
      </c>
      <c r="AK62" s="1486">
        <f t="shared" si="12"/>
        <v>158.24711679722077</v>
      </c>
      <c r="AL62" s="53">
        <f t="shared" si="12"/>
        <v>422.59200839947903</v>
      </c>
      <c r="AM62" s="1486">
        <f t="shared" si="13"/>
        <v>149.84958327649929</v>
      </c>
      <c r="AN62" s="53">
        <f t="shared" si="13"/>
        <v>436.61452286137478</v>
      </c>
      <c r="AO62" s="1486">
        <f t="shared" si="14"/>
        <v>157.57853162493711</v>
      </c>
      <c r="AP62" s="1390">
        <f t="shared" si="14"/>
        <v>440.21859811663148</v>
      </c>
      <c r="AR62" s="105">
        <f t="shared" si="21"/>
        <v>7.4474798400673681</v>
      </c>
      <c r="AS62" s="57">
        <f t="shared" si="22"/>
        <v>21.931486521693795</v>
      </c>
      <c r="AT62" s="105">
        <f t="shared" si="23"/>
        <v>6.9263638127402469</v>
      </c>
      <c r="AU62" s="57">
        <f t="shared" si="24"/>
        <v>19.217131974838008</v>
      </c>
      <c r="AV62" s="105">
        <f t="shared" si="25"/>
        <v>6.5553016696091957</v>
      </c>
      <c r="AW62" s="57">
        <f t="shared" si="26"/>
        <v>18.722761728369026</v>
      </c>
      <c r="AX62" s="105">
        <f t="shared" si="27"/>
        <v>6.0427749691158175</v>
      </c>
      <c r="AY62" s="57">
        <f t="shared" si="28"/>
        <v>18.566107262517729</v>
      </c>
      <c r="AZ62" s="105">
        <f t="shared" si="29"/>
        <v>6.0069747045889939</v>
      </c>
      <c r="BA62" s="60">
        <f t="shared" si="30"/>
        <v>17.83693794199435</v>
      </c>
    </row>
    <row r="63" spans="1:56" x14ac:dyDescent="0.25">
      <c r="A63" s="1419" t="s">
        <v>161</v>
      </c>
      <c r="B63" s="1480">
        <v>2157.7593097128888</v>
      </c>
      <c r="C63" s="1383">
        <v>1903.7609006955909</v>
      </c>
      <c r="D63" s="1480">
        <v>2309.3080739687061</v>
      </c>
      <c r="E63" s="1383">
        <v>2354.8935102129335</v>
      </c>
      <c r="F63" s="1480">
        <v>2282.0768283643561</v>
      </c>
      <c r="G63" s="1383">
        <v>2122.3504457354261</v>
      </c>
      <c r="H63" s="1483">
        <v>2233.6670857098215</v>
      </c>
      <c r="I63" s="1383">
        <v>2029.0791264936338</v>
      </c>
      <c r="J63" s="1480">
        <v>2395.2323576311751</v>
      </c>
      <c r="K63" s="1383">
        <v>2452.7910622182767</v>
      </c>
      <c r="L63" s="1480">
        <v>2366.0615079510662</v>
      </c>
      <c r="M63" s="1383">
        <v>2233.9485436194691</v>
      </c>
      <c r="N63" s="1483">
        <v>2264.0477466056554</v>
      </c>
      <c r="O63" s="1383">
        <v>2020.8841341051561</v>
      </c>
      <c r="P63" s="1480">
        <v>2436.4316334862992</v>
      </c>
      <c r="Q63" s="1383">
        <v>2435.0197511929277</v>
      </c>
      <c r="R63" s="1480">
        <v>2404.7793657286893</v>
      </c>
      <c r="S63" s="1383">
        <v>2220.2787052390995</v>
      </c>
      <c r="T63" s="1483">
        <v>2367.2339030955609</v>
      </c>
      <c r="U63" s="1383">
        <v>2107.6372560599771</v>
      </c>
      <c r="V63" s="1480">
        <v>2525.8769076148096</v>
      </c>
      <c r="W63" s="1383">
        <v>2522.9390774476433</v>
      </c>
      <c r="X63" s="1480">
        <v>2496.1973071112384</v>
      </c>
      <c r="Y63" s="1383">
        <v>2307.826382100352</v>
      </c>
      <c r="Z63" s="1483">
        <v>2509.0058196888372</v>
      </c>
      <c r="AA63" s="1383">
        <v>2216.6140100990519</v>
      </c>
      <c r="AB63" s="1480">
        <v>2656.8139393314418</v>
      </c>
      <c r="AC63" s="1383">
        <v>2648.0894728670364</v>
      </c>
      <c r="AD63" s="1480">
        <v>2628.8321037942146</v>
      </c>
      <c r="AE63" s="1384">
        <v>2423.7358177591186</v>
      </c>
      <c r="AG63" s="1486">
        <f t="shared" si="20"/>
        <v>151.54876425581733</v>
      </c>
      <c r="AH63" s="53">
        <f t="shared" si="10"/>
        <v>451.13260951734264</v>
      </c>
      <c r="AI63" s="1486">
        <f t="shared" si="11"/>
        <v>161.56527192135354</v>
      </c>
      <c r="AJ63" s="53">
        <f t="shared" si="11"/>
        <v>423.7119357246429</v>
      </c>
      <c r="AK63" s="1486">
        <f t="shared" si="12"/>
        <v>172.38388688064379</v>
      </c>
      <c r="AL63" s="53">
        <f t="shared" si="12"/>
        <v>414.13561708777161</v>
      </c>
      <c r="AM63" s="1486">
        <f t="shared" si="13"/>
        <v>158.64300451924873</v>
      </c>
      <c r="AN63" s="53">
        <f t="shared" si="13"/>
        <v>415.30182138766622</v>
      </c>
      <c r="AO63" s="1486">
        <f t="shared" si="14"/>
        <v>147.80811964260465</v>
      </c>
      <c r="AP63" s="1390">
        <f t="shared" si="14"/>
        <v>431.47546276798448</v>
      </c>
      <c r="AR63" s="105">
        <f t="shared" si="21"/>
        <v>6.562518269611826</v>
      </c>
      <c r="AS63" s="57">
        <f t="shared" si="22"/>
        <v>19.15724034062799</v>
      </c>
      <c r="AT63" s="105">
        <f t="shared" si="23"/>
        <v>6.7452859596944306</v>
      </c>
      <c r="AU63" s="57">
        <f t="shared" si="24"/>
        <v>17.274685245364623</v>
      </c>
      <c r="AV63" s="105">
        <f t="shared" si="25"/>
        <v>7.0752605782736051</v>
      </c>
      <c r="AW63" s="57">
        <f t="shared" si="26"/>
        <v>17.007484924296183</v>
      </c>
      <c r="AX63" s="105">
        <f t="shared" si="27"/>
        <v>6.280710039392047</v>
      </c>
      <c r="AY63" s="57">
        <f t="shared" si="28"/>
        <v>16.461032495790999</v>
      </c>
      <c r="AZ63" s="105">
        <f t="shared" si="29"/>
        <v>5.5633598369255379</v>
      </c>
      <c r="BA63" s="60">
        <f t="shared" si="30"/>
        <v>16.29384003784563</v>
      </c>
    </row>
    <row r="64" spans="1:56" x14ac:dyDescent="0.25">
      <c r="A64" s="1420" t="s">
        <v>162</v>
      </c>
      <c r="B64" s="1482">
        <v>1415.5402152984434</v>
      </c>
      <c r="C64" s="249">
        <v>1404.0936807717726</v>
      </c>
      <c r="D64" s="1482">
        <v>1728.917310049819</v>
      </c>
      <c r="E64" s="249">
        <v>1746.2639206887716</v>
      </c>
      <c r="F64" s="1482">
        <v>1688.2761736130037</v>
      </c>
      <c r="G64" s="249">
        <v>1576.3919474769864</v>
      </c>
      <c r="H64" s="1485">
        <v>1482.0742485955059</v>
      </c>
      <c r="I64" s="249">
        <v>1541.1976209390468</v>
      </c>
      <c r="J64" s="1482">
        <v>1800.6247483891154</v>
      </c>
      <c r="K64" s="249">
        <v>1851.4320147125406</v>
      </c>
      <c r="L64" s="1482">
        <v>1759.4140997978589</v>
      </c>
      <c r="M64" s="249">
        <v>1697.7990651016892</v>
      </c>
      <c r="N64" s="1485">
        <v>1534.2651707948842</v>
      </c>
      <c r="O64" s="249">
        <v>1517.6045179383539</v>
      </c>
      <c r="P64" s="1482">
        <v>1825.1234814111538</v>
      </c>
      <c r="Q64" s="249">
        <v>1832.0794081138181</v>
      </c>
      <c r="R64" s="1482">
        <v>1786.236189259972</v>
      </c>
      <c r="S64" s="249">
        <v>1675.2002136254666</v>
      </c>
      <c r="T64" s="1485">
        <v>1601.6684244712997</v>
      </c>
      <c r="U64" s="249">
        <v>1577.0348796226069</v>
      </c>
      <c r="V64" s="1482">
        <v>1898.8932447311229</v>
      </c>
      <c r="W64" s="249">
        <v>1892.855769781544</v>
      </c>
      <c r="X64" s="1482">
        <v>1858.6916202190262</v>
      </c>
      <c r="Y64" s="249">
        <v>1734.1489393898437</v>
      </c>
      <c r="Z64" s="1485">
        <v>1714.4239101091323</v>
      </c>
      <c r="AA64" s="249">
        <v>1701.6964413832477</v>
      </c>
      <c r="AB64" s="1482">
        <v>1988.7298888154753</v>
      </c>
      <c r="AC64" s="249">
        <v>2006.7895777349386</v>
      </c>
      <c r="AD64" s="1482">
        <v>1951.1668795595319</v>
      </c>
      <c r="AE64" s="250">
        <v>1852.0182468383525</v>
      </c>
      <c r="AG64" s="1488">
        <f t="shared" si="20"/>
        <v>313.37709475137558</v>
      </c>
      <c r="AH64" s="1391">
        <f t="shared" si="10"/>
        <v>342.17023991699898</v>
      </c>
      <c r="AI64" s="1488">
        <f t="shared" si="11"/>
        <v>318.55049979360956</v>
      </c>
      <c r="AJ64" s="1391">
        <f t="shared" si="11"/>
        <v>310.23439377349382</v>
      </c>
      <c r="AK64" s="1488">
        <f t="shared" si="12"/>
        <v>290.85831061626959</v>
      </c>
      <c r="AL64" s="1391">
        <f t="shared" si="12"/>
        <v>314.47489017546422</v>
      </c>
      <c r="AM64" s="1488">
        <f t="shared" si="13"/>
        <v>297.22482025982322</v>
      </c>
      <c r="AN64" s="1391">
        <f t="shared" si="13"/>
        <v>315.82089015893712</v>
      </c>
      <c r="AO64" s="1488">
        <f t="shared" si="14"/>
        <v>274.30597870634301</v>
      </c>
      <c r="AP64" s="1392">
        <f t="shared" si="14"/>
        <v>305.09313635169087</v>
      </c>
      <c r="AR64" s="830">
        <f t="shared" si="21"/>
        <v>18.12562653689583</v>
      </c>
      <c r="AS64" s="109">
        <f t="shared" si="22"/>
        <v>19.594417307896862</v>
      </c>
      <c r="AT64" s="830">
        <f t="shared" si="23"/>
        <v>17.691109715036013</v>
      </c>
      <c r="AU64" s="109">
        <f t="shared" si="24"/>
        <v>16.756456154381766</v>
      </c>
      <c r="AV64" s="830">
        <f t="shared" si="25"/>
        <v>15.936363406567045</v>
      </c>
      <c r="AW64" s="109">
        <f t="shared" si="26"/>
        <v>17.164915930102932</v>
      </c>
      <c r="AX64" s="830">
        <f t="shared" si="27"/>
        <v>15.652529234307181</v>
      </c>
      <c r="AY64" s="109">
        <f t="shared" si="28"/>
        <v>16.684889319136357</v>
      </c>
      <c r="AZ64" s="830">
        <f t="shared" si="29"/>
        <v>13.79302338889897</v>
      </c>
      <c r="BA64" s="236">
        <f t="shared" si="30"/>
        <v>15.203045687333558</v>
      </c>
      <c r="BB64" s="54"/>
      <c r="BC64" s="54"/>
      <c r="BD64" s="54"/>
    </row>
    <row r="65" spans="1:56" x14ac:dyDescent="0.25">
      <c r="A65" s="414"/>
      <c r="B65" s="414"/>
      <c r="C65" s="414"/>
      <c r="D65" s="414"/>
      <c r="BA65" s="1383"/>
      <c r="BB65" s="54"/>
      <c r="BC65" s="54"/>
      <c r="BD65" s="54"/>
    </row>
    <row r="66" spans="1:56" x14ac:dyDescent="0.25">
      <c r="BA66" s="1383"/>
      <c r="BB66" s="54"/>
      <c r="BC66" s="54"/>
      <c r="BD66" s="54"/>
    </row>
    <row r="67" spans="1:56" x14ac:dyDescent="0.25">
      <c r="BA67" s="1383"/>
      <c r="BB67" s="54"/>
      <c r="BC67" s="54"/>
      <c r="BD67" s="54"/>
    </row>
    <row r="68" spans="1:56" ht="15" customHeight="1" x14ac:dyDescent="0.25">
      <c r="A68" s="1823" t="s">
        <v>1001</v>
      </c>
      <c r="B68" s="1823"/>
      <c r="C68" s="1823"/>
      <c r="D68" s="1823"/>
      <c r="E68" s="1823"/>
      <c r="F68" s="1823"/>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BA68" s="54"/>
    </row>
    <row r="69" spans="1:56" x14ac:dyDescent="0.25">
      <c r="A69" s="1823"/>
      <c r="B69" s="1823"/>
      <c r="C69" s="1823"/>
      <c r="D69" s="1823"/>
      <c r="E69" s="1823"/>
      <c r="F69" s="1823"/>
      <c r="G69" s="1579"/>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BA69" s="54"/>
    </row>
    <row r="70" spans="1:56" ht="16.5" customHeight="1" x14ac:dyDescent="0.25">
      <c r="A70" s="1746" t="s">
        <v>1270</v>
      </c>
      <c r="B70" s="1747"/>
      <c r="C70" s="1747"/>
      <c r="D70" s="1747"/>
      <c r="E70" s="1747"/>
      <c r="F70" s="1747"/>
      <c r="G70" s="1748"/>
    </row>
    <row r="71" spans="1:56" x14ac:dyDescent="0.25">
      <c r="A71" s="1746"/>
      <c r="B71" s="1747"/>
      <c r="C71" s="1747"/>
      <c r="D71" s="1747"/>
      <c r="E71" s="1747"/>
      <c r="F71" s="1747"/>
      <c r="G71" s="1748"/>
    </row>
    <row r="72" spans="1:56" x14ac:dyDescent="0.25">
      <c r="A72" s="1749"/>
      <c r="B72" s="1750"/>
      <c r="C72" s="1750"/>
      <c r="D72" s="1750"/>
      <c r="E72" s="1750"/>
      <c r="F72" s="1750"/>
      <c r="G72" s="1751"/>
    </row>
  </sheetData>
  <sheetProtection algorithmName="SHA-512" hashValue="obDztaOzot2KWo0iGD1jZSVh2dxF3UF43scPvDsbgismKxXLSJP3ZAJ+HeTbveBD2EW6aIbnSjLj5PZR7RsDKg==" saltValue="ruzvCOS8S4AatZkj2FlhhA==" spinCount="100000" sheet="1" objects="1" scenarios="1"/>
  <mergeCells count="72">
    <mergeCell ref="N11:P11"/>
    <mergeCell ref="A1:U2"/>
    <mergeCell ref="A70:G72"/>
    <mergeCell ref="B10:P10"/>
    <mergeCell ref="B34:AE34"/>
    <mergeCell ref="Z35:AE35"/>
    <mergeCell ref="AD36:AE36"/>
    <mergeCell ref="B20:D20"/>
    <mergeCell ref="E20:G20"/>
    <mergeCell ref="H20:J20"/>
    <mergeCell ref="K20:M20"/>
    <mergeCell ref="N20:P20"/>
    <mergeCell ref="R20:R21"/>
    <mergeCell ref="S20:S21"/>
    <mergeCell ref="R36:S36"/>
    <mergeCell ref="N35:S35"/>
    <mergeCell ref="R19:V19"/>
    <mergeCell ref="B19:P19"/>
    <mergeCell ref="P36:Q36"/>
    <mergeCell ref="N36:O36"/>
    <mergeCell ref="V36:W36"/>
    <mergeCell ref="B11:D11"/>
    <mergeCell ref="D36:E36"/>
    <mergeCell ref="F36:G36"/>
    <mergeCell ref="B35:G35"/>
    <mergeCell ref="H35:M35"/>
    <mergeCell ref="H36:I36"/>
    <mergeCell ref="J36:K36"/>
    <mergeCell ref="L36:M36"/>
    <mergeCell ref="B36:C36"/>
    <mergeCell ref="E11:G11"/>
    <mergeCell ref="H11:J11"/>
    <mergeCell ref="K11:M11"/>
    <mergeCell ref="AT35:AU36"/>
    <mergeCell ref="AV35:AW36"/>
    <mergeCell ref="AX35:AY36"/>
    <mergeCell ref="AG35:AH36"/>
    <mergeCell ref="AI35:AJ36"/>
    <mergeCell ref="AK35:AL36"/>
    <mergeCell ref="AM35:AN36"/>
    <mergeCell ref="AZ35:BA36"/>
    <mergeCell ref="T20:T21"/>
    <mergeCell ref="U20:U21"/>
    <mergeCell ref="V20:V21"/>
    <mergeCell ref="AR34:BA34"/>
    <mergeCell ref="AB20:AB21"/>
    <mergeCell ref="AG34:AP34"/>
    <mergeCell ref="X20:X21"/>
    <mergeCell ref="Y20:Y21"/>
    <mergeCell ref="Z20:Z21"/>
    <mergeCell ref="AA20:AA21"/>
    <mergeCell ref="Z36:AA36"/>
    <mergeCell ref="AB36:AC36"/>
    <mergeCell ref="T35:Y35"/>
    <mergeCell ref="AO35:AP36"/>
    <mergeCell ref="AR35:AS36"/>
    <mergeCell ref="A68:F69"/>
    <mergeCell ref="X19:AB19"/>
    <mergeCell ref="R10:V10"/>
    <mergeCell ref="X10:AB10"/>
    <mergeCell ref="R11:R12"/>
    <mergeCell ref="S11:S12"/>
    <mergeCell ref="T11:T12"/>
    <mergeCell ref="U11:U12"/>
    <mergeCell ref="V11:V12"/>
    <mergeCell ref="X11:X12"/>
    <mergeCell ref="Y11:Y12"/>
    <mergeCell ref="Z11:Z12"/>
    <mergeCell ref="AA11:AA12"/>
    <mergeCell ref="AB11:AB12"/>
    <mergeCell ref="X36:Y36"/>
    <mergeCell ref="T36:U36"/>
  </mergeCells>
  <conditionalFormatting sqref="X13:AB14">
    <cfRule type="cellIs" dxfId="175" priority="1" operator="lessThan">
      <formula>0</formula>
    </cfRule>
  </conditionalFormatting>
  <conditionalFormatting sqref="X22:AB29">
    <cfRule type="cellIs" dxfId="174" priority="2" operator="lessThan">
      <formula>0</formula>
    </cfRule>
  </conditionalFormatting>
  <conditionalFormatting sqref="AR39:BA64">
    <cfRule type="cellIs" dxfId="173" priority="3" operator="lessThan">
      <formula>0</formula>
    </cfRule>
  </conditionalFormatting>
  <hyperlinks>
    <hyperlink ref="A5" location="Índice!A1" display="⌂ Volver al ÍNDICE" xr:uid="{2DC35FCC-CE82-4F0B-BCB8-8C919369AAFA}"/>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AFE69-77B5-4660-86F7-5E8CBB7EC58E}">
  <sheetPr codeName="Hoja15">
    <tabColor rgb="FFEEE3FF"/>
  </sheetPr>
  <dimension ref="A1:BA71"/>
  <sheetViews>
    <sheetView zoomScale="93" zoomScaleNormal="93" workbookViewId="0">
      <pane xSplit="1" topLeftCell="B1" activePane="topRight" state="frozen"/>
      <selection activeCell="B34" sqref="B34:G34"/>
      <selection pane="topRight" activeCell="A69" sqref="A69:G71"/>
    </sheetView>
  </sheetViews>
  <sheetFormatPr baseColWidth="10" defaultColWidth="11.42578125" defaultRowHeight="15" x14ac:dyDescent="0.25"/>
  <cols>
    <col min="1" max="1" width="63.5703125" customWidth="1"/>
    <col min="2" max="53" width="8.7109375" customWidth="1"/>
  </cols>
  <sheetData>
    <row r="1" spans="1:28" ht="24" customHeight="1" x14ac:dyDescent="0.25">
      <c r="A1" s="1755" t="s">
        <v>1205</v>
      </c>
      <c r="B1" s="1756"/>
      <c r="C1" s="1756"/>
      <c r="D1" s="1756"/>
      <c r="E1" s="1756"/>
      <c r="F1" s="1756"/>
      <c r="G1" s="1756"/>
      <c r="H1" s="1756"/>
      <c r="I1" s="1756"/>
      <c r="J1" s="1756"/>
      <c r="K1" s="1756"/>
      <c r="L1" s="1756"/>
      <c r="M1" s="1756"/>
      <c r="N1" s="1756"/>
      <c r="O1" s="1756"/>
      <c r="P1" s="1756"/>
      <c r="Q1" s="1756"/>
      <c r="R1" s="1756"/>
      <c r="S1" s="1756"/>
      <c r="T1" s="1757"/>
    </row>
    <row r="2" spans="1:28" ht="21.75" customHeight="1" thickBot="1" x14ac:dyDescent="0.3">
      <c r="A2" s="1758"/>
      <c r="B2" s="1759"/>
      <c r="C2" s="1759"/>
      <c r="D2" s="1759"/>
      <c r="E2" s="1759"/>
      <c r="F2" s="1759"/>
      <c r="G2" s="1759"/>
      <c r="H2" s="1759"/>
      <c r="I2" s="1759"/>
      <c r="J2" s="1759"/>
      <c r="K2" s="1759"/>
      <c r="L2" s="1759"/>
      <c r="M2" s="1759"/>
      <c r="N2" s="1759"/>
      <c r="O2" s="1759"/>
      <c r="P2" s="1759"/>
      <c r="Q2" s="1759"/>
      <c r="R2" s="1759"/>
      <c r="S2" s="1759"/>
      <c r="T2" s="1760"/>
    </row>
    <row r="3" spans="1:28" x14ac:dyDescent="0.25">
      <c r="A3" s="42" t="s">
        <v>973</v>
      </c>
    </row>
    <row r="4" spans="1:28" x14ac:dyDescent="0.25">
      <c r="A4" s="42" t="s">
        <v>989</v>
      </c>
    </row>
    <row r="5" spans="1:28" x14ac:dyDescent="0.25">
      <c r="A5" s="132" t="s">
        <v>712</v>
      </c>
    </row>
    <row r="6" spans="1:28" x14ac:dyDescent="0.25">
      <c r="A6" s="132"/>
    </row>
    <row r="7" spans="1:28" x14ac:dyDescent="0.25">
      <c r="A7" s="5" t="s">
        <v>1220</v>
      </c>
    </row>
    <row r="8" spans="1:28" x14ac:dyDescent="0.25">
      <c r="A8" s="5"/>
    </row>
    <row r="9" spans="1:28" ht="35.25" customHeight="1" x14ac:dyDescent="0.25">
      <c r="A9" s="5"/>
      <c r="B9" s="1815" t="s">
        <v>151</v>
      </c>
      <c r="C9" s="1815"/>
      <c r="D9" s="1815"/>
      <c r="E9" s="1815"/>
      <c r="F9" s="1815"/>
      <c r="G9" s="1815"/>
      <c r="H9" s="1815"/>
      <c r="I9" s="1815"/>
      <c r="J9" s="1815"/>
      <c r="K9" s="1815"/>
      <c r="L9" s="1815"/>
      <c r="M9" s="1815"/>
      <c r="N9" s="1815"/>
      <c r="O9" s="1815"/>
      <c r="P9" s="1815"/>
      <c r="R9" s="1815" t="s">
        <v>1104</v>
      </c>
      <c r="S9" s="1814"/>
      <c r="T9" s="1814"/>
      <c r="U9" s="1814"/>
      <c r="V9" s="1814"/>
      <c r="X9" s="1816" t="s">
        <v>1103</v>
      </c>
      <c r="Y9" s="1817"/>
      <c r="Z9" s="1817"/>
      <c r="AA9" s="1817"/>
      <c r="AB9" s="1818"/>
    </row>
    <row r="10" spans="1:28" x14ac:dyDescent="0.25">
      <c r="A10" s="261" t="s">
        <v>29</v>
      </c>
      <c r="B10" s="1813">
        <v>2019</v>
      </c>
      <c r="C10" s="1813"/>
      <c r="D10" s="1813"/>
      <c r="E10" s="1813">
        <v>2020</v>
      </c>
      <c r="F10" s="1813"/>
      <c r="G10" s="1813"/>
      <c r="H10" s="1813">
        <v>2021</v>
      </c>
      <c r="I10" s="1813"/>
      <c r="J10" s="1813"/>
      <c r="K10" s="1813">
        <v>2022</v>
      </c>
      <c r="L10" s="1813"/>
      <c r="M10" s="1813"/>
      <c r="N10" s="1813">
        <v>2023</v>
      </c>
      <c r="O10" s="1813"/>
      <c r="P10" s="1813"/>
      <c r="R10" s="1812">
        <v>2019</v>
      </c>
      <c r="S10" s="1812">
        <v>2020</v>
      </c>
      <c r="T10" s="1812">
        <v>2021</v>
      </c>
      <c r="U10" s="1812">
        <v>2022</v>
      </c>
      <c r="V10" s="1812">
        <v>2023</v>
      </c>
      <c r="X10" s="1812">
        <v>2019</v>
      </c>
      <c r="Y10" s="1812">
        <v>2020</v>
      </c>
      <c r="Z10" s="1812">
        <v>2021</v>
      </c>
      <c r="AA10" s="1812">
        <v>2022</v>
      </c>
      <c r="AB10" s="1812">
        <v>2023</v>
      </c>
    </row>
    <row r="11" spans="1:28" x14ac:dyDescent="0.25">
      <c r="A11" s="239" t="s">
        <v>30</v>
      </c>
      <c r="B11" s="240" t="s">
        <v>31</v>
      </c>
      <c r="C11" s="240" t="s">
        <v>32</v>
      </c>
      <c r="D11" s="240" t="s">
        <v>152</v>
      </c>
      <c r="E11" s="240" t="s">
        <v>31</v>
      </c>
      <c r="F11" s="240" t="s">
        <v>32</v>
      </c>
      <c r="G11" s="240" t="s">
        <v>152</v>
      </c>
      <c r="H11" s="240" t="s">
        <v>31</v>
      </c>
      <c r="I11" s="240" t="s">
        <v>32</v>
      </c>
      <c r="J11" s="240" t="s">
        <v>152</v>
      </c>
      <c r="K11" s="240" t="s">
        <v>31</v>
      </c>
      <c r="L11" s="240" t="s">
        <v>32</v>
      </c>
      <c r="M11" s="240" t="s">
        <v>152</v>
      </c>
      <c r="N11" s="240" t="s">
        <v>31</v>
      </c>
      <c r="O11" s="240" t="s">
        <v>32</v>
      </c>
      <c r="P11" s="240" t="s">
        <v>152</v>
      </c>
      <c r="R11" s="1812"/>
      <c r="S11" s="1812"/>
      <c r="T11" s="1812"/>
      <c r="U11" s="1812"/>
      <c r="V11" s="1812"/>
      <c r="X11" s="1812"/>
      <c r="Y11" s="1812"/>
      <c r="Z11" s="1812"/>
      <c r="AA11" s="1812"/>
      <c r="AB11" s="1812"/>
    </row>
    <row r="12" spans="1:28" x14ac:dyDescent="0.25">
      <c r="A12" s="265" t="s">
        <v>123</v>
      </c>
      <c r="B12" s="1369">
        <v>1146.977145361835</v>
      </c>
      <c r="C12" s="1370">
        <v>1151.7764896212038</v>
      </c>
      <c r="D12" s="1370">
        <v>1151.1610152447013</v>
      </c>
      <c r="E12" s="1369">
        <v>1148.7930354767807</v>
      </c>
      <c r="F12" s="1370">
        <v>1149.7727819860793</v>
      </c>
      <c r="G12" s="1370">
        <v>1149.6492632129784</v>
      </c>
      <c r="H12" s="1369">
        <v>1148.4042743133703</v>
      </c>
      <c r="I12" s="1370">
        <v>1150.4387819941112</v>
      </c>
      <c r="J12" s="1370">
        <v>1150.1778631455188</v>
      </c>
      <c r="K12" s="1369">
        <v>1171.8659282797728</v>
      </c>
      <c r="L12" s="1370">
        <v>1175.563270818438</v>
      </c>
      <c r="M12" s="1370">
        <v>1175.0804451661593</v>
      </c>
      <c r="N12" s="1369">
        <v>1208.9345534048255</v>
      </c>
      <c r="O12" s="1370">
        <v>1221.8021932956485</v>
      </c>
      <c r="P12" s="1371">
        <v>1220.1034955172727</v>
      </c>
      <c r="Q12" s="5"/>
      <c r="R12" s="1369">
        <f>C12-B12</f>
        <v>4.7993442593688087</v>
      </c>
      <c r="S12" s="1369">
        <f>F12-E12</f>
        <v>0.97974650929859308</v>
      </c>
      <c r="T12" s="1369">
        <f>I12-H12</f>
        <v>2.0345076807409441</v>
      </c>
      <c r="U12" s="1369">
        <f>L12-K12</f>
        <v>3.6973425386652252</v>
      </c>
      <c r="V12" s="1372">
        <f>O12-N12</f>
        <v>12.867639890823057</v>
      </c>
      <c r="W12" s="5"/>
      <c r="X12" s="820">
        <f>(C12-B12)/C12*100</f>
        <v>0.41669059080613957</v>
      </c>
      <c r="Y12" s="820">
        <f>(F12-E12)/F12*100</f>
        <v>8.5212184933288429E-2</v>
      </c>
      <c r="Z12" s="820">
        <f>(I12-H12)/I12*100</f>
        <v>0.17684623576531674</v>
      </c>
      <c r="AA12" s="820">
        <f>(L12-K12)/L12*100</f>
        <v>0.3145166772768514</v>
      </c>
      <c r="AB12" s="822">
        <f>(O12-N12)/O12*100</f>
        <v>1.0531688321915933</v>
      </c>
    </row>
    <row r="13" spans="1:28" x14ac:dyDescent="0.25">
      <c r="A13" s="264" t="s">
        <v>124</v>
      </c>
      <c r="B13" s="244">
        <v>1081.5127716940813</v>
      </c>
      <c r="C13" s="249">
        <v>1163.6854256057341</v>
      </c>
      <c r="D13" s="249">
        <v>1130.0583214690071</v>
      </c>
      <c r="E13" s="244">
        <v>1083.7857986563472</v>
      </c>
      <c r="F13" s="249">
        <v>1163.6642151752544</v>
      </c>
      <c r="G13" s="249">
        <v>1131.0167443224082</v>
      </c>
      <c r="H13" s="244">
        <v>1083.3376212916198</v>
      </c>
      <c r="I13" s="249">
        <v>1163.2836636937961</v>
      </c>
      <c r="J13" s="249">
        <v>1130.2660401102846</v>
      </c>
      <c r="K13" s="244">
        <v>1105.355137847911</v>
      </c>
      <c r="L13" s="249">
        <v>1186.6221443641962</v>
      </c>
      <c r="M13" s="249">
        <v>1152.8459930057861</v>
      </c>
      <c r="N13" s="244">
        <v>1144.3102392464909</v>
      </c>
      <c r="O13" s="249">
        <v>1238.8600511344966</v>
      </c>
      <c r="P13" s="250">
        <v>1199.2943197221909</v>
      </c>
      <c r="R13" s="244">
        <f>C13-B13</f>
        <v>82.172653911652787</v>
      </c>
      <c r="S13" s="244">
        <f>F13-E13</f>
        <v>79.878416518907216</v>
      </c>
      <c r="T13" s="244">
        <f>I13-H13</f>
        <v>79.946042402176317</v>
      </c>
      <c r="U13" s="244">
        <f>L13-K13</f>
        <v>81.267006516285164</v>
      </c>
      <c r="V13" s="245">
        <f>O13-N13</f>
        <v>94.549811888005706</v>
      </c>
      <c r="X13" s="108">
        <f>(C13-B13)/C13*100</f>
        <v>7.0614147177171533</v>
      </c>
      <c r="Y13" s="108">
        <f>(F13-E13)/F13*100</f>
        <v>6.8643871210628467</v>
      </c>
      <c r="Z13" s="108">
        <f>(I13-H13)/I13*100</f>
        <v>6.8724460677391592</v>
      </c>
      <c r="AA13" s="108">
        <f>(L13-K13)/L13*100</f>
        <v>6.8486001969758306</v>
      </c>
      <c r="AB13" s="246">
        <f>(O13-N13)/O13*100</f>
        <v>7.6320010320310923</v>
      </c>
    </row>
    <row r="14" spans="1:28" x14ac:dyDescent="0.25">
      <c r="B14" s="53"/>
    </row>
    <row r="16" spans="1:28" x14ac:dyDescent="0.25">
      <c r="A16" s="5" t="s">
        <v>1221</v>
      </c>
    </row>
    <row r="17" spans="1:31" x14ac:dyDescent="0.25">
      <c r="A17" s="5"/>
    </row>
    <row r="18" spans="1:31" ht="34.5" customHeight="1" x14ac:dyDescent="0.25">
      <c r="B18" s="1815" t="s">
        <v>151</v>
      </c>
      <c r="C18" s="1815"/>
      <c r="D18" s="1815"/>
      <c r="E18" s="1815"/>
      <c r="F18" s="1815"/>
      <c r="G18" s="1815"/>
      <c r="H18" s="1815"/>
      <c r="I18" s="1815"/>
      <c r="J18" s="1815"/>
      <c r="K18" s="1815"/>
      <c r="L18" s="1815"/>
      <c r="M18" s="1815"/>
      <c r="N18" s="1815"/>
      <c r="O18" s="1815"/>
      <c r="P18" s="1815"/>
      <c r="R18" s="1815" t="s">
        <v>1104</v>
      </c>
      <c r="S18" s="1814"/>
      <c r="T18" s="1814"/>
      <c r="U18" s="1814"/>
      <c r="V18" s="1814"/>
      <c r="X18" s="1816" t="s">
        <v>1103</v>
      </c>
      <c r="Y18" s="1817"/>
      <c r="Z18" s="1817"/>
      <c r="AA18" s="1817"/>
      <c r="AB18" s="1818"/>
    </row>
    <row r="19" spans="1:31" x14ac:dyDescent="0.25">
      <c r="A19" s="261" t="s">
        <v>29</v>
      </c>
      <c r="B19" s="1813">
        <v>2019</v>
      </c>
      <c r="C19" s="1813"/>
      <c r="D19" s="1813"/>
      <c r="E19" s="1813">
        <v>2020</v>
      </c>
      <c r="F19" s="1813"/>
      <c r="G19" s="1813"/>
      <c r="H19" s="1813">
        <v>2021</v>
      </c>
      <c r="I19" s="1813"/>
      <c r="J19" s="1813"/>
      <c r="K19" s="1813">
        <v>2022</v>
      </c>
      <c r="L19" s="1813"/>
      <c r="M19" s="1813"/>
      <c r="N19" s="1813">
        <v>2023</v>
      </c>
      <c r="O19" s="1813"/>
      <c r="P19" s="1813"/>
      <c r="R19" s="1812">
        <v>2019</v>
      </c>
      <c r="S19" s="1812">
        <v>2020</v>
      </c>
      <c r="T19" s="1812">
        <v>2021</v>
      </c>
      <c r="U19" s="1812">
        <v>2022</v>
      </c>
      <c r="V19" s="1812">
        <v>2023</v>
      </c>
      <c r="X19" s="1812">
        <v>2019</v>
      </c>
      <c r="Y19" s="1812">
        <v>2020</v>
      </c>
      <c r="Z19" s="1812">
        <v>2021</v>
      </c>
      <c r="AA19" s="1812">
        <v>2022</v>
      </c>
      <c r="AB19" s="1812">
        <v>2023</v>
      </c>
    </row>
    <row r="20" spans="1:31" x14ac:dyDescent="0.25">
      <c r="A20" s="239" t="s">
        <v>30</v>
      </c>
      <c r="B20" s="240" t="s">
        <v>31</v>
      </c>
      <c r="C20" s="240" t="s">
        <v>32</v>
      </c>
      <c r="D20" s="240" t="s">
        <v>152</v>
      </c>
      <c r="E20" s="240" t="s">
        <v>31</v>
      </c>
      <c r="F20" s="240" t="s">
        <v>32</v>
      </c>
      <c r="G20" s="240" t="s">
        <v>152</v>
      </c>
      <c r="H20" s="240" t="s">
        <v>31</v>
      </c>
      <c r="I20" s="240" t="s">
        <v>32</v>
      </c>
      <c r="J20" s="240" t="s">
        <v>152</v>
      </c>
      <c r="K20" s="240" t="s">
        <v>31</v>
      </c>
      <c r="L20" s="240" t="s">
        <v>32</v>
      </c>
      <c r="M20" s="240" t="s">
        <v>152</v>
      </c>
      <c r="N20" s="240" t="s">
        <v>31</v>
      </c>
      <c r="O20" s="240" t="s">
        <v>32</v>
      </c>
      <c r="P20" s="240" t="s">
        <v>152</v>
      </c>
      <c r="R20" s="1812"/>
      <c r="S20" s="1812"/>
      <c r="T20" s="1812"/>
      <c r="U20" s="1812"/>
      <c r="V20" s="1812"/>
      <c r="X20" s="1812"/>
      <c r="Y20" s="1812"/>
      <c r="Z20" s="1812"/>
      <c r="AA20" s="1812"/>
      <c r="AB20" s="1812"/>
    </row>
    <row r="21" spans="1:31" x14ac:dyDescent="0.25">
      <c r="A21" s="262" t="s">
        <v>115</v>
      </c>
      <c r="B21" s="241">
        <v>1127.4564563106806</v>
      </c>
      <c r="C21" s="247">
        <v>1109.39615104055</v>
      </c>
      <c r="D21" s="1408">
        <v>1111.5104281113859</v>
      </c>
      <c r="E21" s="241">
        <v>1122.9409856915747</v>
      </c>
      <c r="F21" s="247">
        <v>1110.7728796802703</v>
      </c>
      <c r="G21" s="1408">
        <v>1112.1947148430245</v>
      </c>
      <c r="H21" s="241">
        <v>1120.820337423313</v>
      </c>
      <c r="I21" s="247">
        <v>1115.0527351485161</v>
      </c>
      <c r="J21" s="1408">
        <v>1115.736458181819</v>
      </c>
      <c r="K21" s="241">
        <v>1134.7052089552246</v>
      </c>
      <c r="L21" s="247">
        <v>1145.5946520671282</v>
      </c>
      <c r="M21" s="1408">
        <v>1144.2814902807743</v>
      </c>
      <c r="N21" s="241">
        <v>1150.5616691068815</v>
      </c>
      <c r="O21" s="247">
        <v>1185.1617377312948</v>
      </c>
      <c r="P21" s="248">
        <v>1180.982808134394</v>
      </c>
      <c r="R21" s="241">
        <f>C21-B21</f>
        <v>-18.060305270130584</v>
      </c>
      <c r="S21" s="241">
        <f>F21-E21</f>
        <v>-12.168106011304417</v>
      </c>
      <c r="T21" s="241">
        <f>I21-H21</f>
        <v>-5.7676022747969</v>
      </c>
      <c r="U21" s="241">
        <f>L21-K21</f>
        <v>10.889443111903574</v>
      </c>
      <c r="V21" s="242">
        <f>O21-N21</f>
        <v>34.600068624413325</v>
      </c>
      <c r="X21" s="178">
        <f>(C21-B21)/C21*100</f>
        <v>-1.6279401414175678</v>
      </c>
      <c r="Y21" s="178">
        <f>(F21-E21)/F21*100</f>
        <v>-1.0954630090362789</v>
      </c>
      <c r="Z21" s="178">
        <f>(I21-H21)/I21*100</f>
        <v>-0.51724928274613857</v>
      </c>
      <c r="AA21" s="178">
        <f>(L21-K21)/L21*100</f>
        <v>0.95054940176741398</v>
      </c>
      <c r="AB21" s="180">
        <f>(O21-N21)/O21*100</f>
        <v>2.9194385477417435</v>
      </c>
    </row>
    <row r="22" spans="1:31" x14ac:dyDescent="0.25">
      <c r="A22" s="263" t="s">
        <v>116</v>
      </c>
      <c r="B22" s="55">
        <v>1312.4838202247192</v>
      </c>
      <c r="C22" s="1383">
        <v>1352.3400666666669</v>
      </c>
      <c r="D22" s="38">
        <v>1337.4982008368199</v>
      </c>
      <c r="E22" s="55">
        <v>1293.8734831460672</v>
      </c>
      <c r="F22" s="1383">
        <v>1372.8653846153848</v>
      </c>
      <c r="G22" s="38">
        <v>1342.5624568965513</v>
      </c>
      <c r="H22" s="55">
        <v>1307.2556321839079</v>
      </c>
      <c r="I22" s="1383">
        <v>1360.9111188811194</v>
      </c>
      <c r="J22" s="38">
        <v>1340.6153478260865</v>
      </c>
      <c r="K22" s="55">
        <v>1332.7919540229889</v>
      </c>
      <c r="L22" s="1383">
        <v>1404.3260283687939</v>
      </c>
      <c r="M22" s="38">
        <v>1377.030131578947</v>
      </c>
      <c r="N22" s="55">
        <v>1386.4148888888892</v>
      </c>
      <c r="O22" s="1383">
        <v>1501.6093506493498</v>
      </c>
      <c r="P22" s="1384">
        <v>1459.119590163933</v>
      </c>
      <c r="R22" s="55">
        <f t="shared" ref="R22:R28" si="0">C22-B22</f>
        <v>39.856246441947633</v>
      </c>
      <c r="S22" s="55">
        <f t="shared" ref="S22:S28" si="1">F22-E22</f>
        <v>78.991901469317554</v>
      </c>
      <c r="T22" s="55">
        <f t="shared" ref="T22:T28" si="2">I22-H22</f>
        <v>53.655486697211472</v>
      </c>
      <c r="U22" s="55">
        <f t="shared" ref="U22:U28" si="3">L22-K22</f>
        <v>71.534074345805038</v>
      </c>
      <c r="V22" s="243">
        <f t="shared" ref="V22:V28" si="4">O22-N22</f>
        <v>115.19446176046063</v>
      </c>
      <c r="X22" s="59">
        <f>(C22-B22)/C22*100</f>
        <v>2.9472059154608812</v>
      </c>
      <c r="Y22" s="59">
        <f>(F22-E22)/F22*100</f>
        <v>5.753798031075533</v>
      </c>
      <c r="Z22" s="59">
        <f>(I22-H22)/I22*100</f>
        <v>3.9426150578683363</v>
      </c>
      <c r="AA22" s="59">
        <f>(L22-K22)/L22*100</f>
        <v>5.0938366804249871</v>
      </c>
      <c r="AB22" s="73">
        <f>(O22-N22)/O22*100</f>
        <v>7.6714001355043777</v>
      </c>
    </row>
    <row r="23" spans="1:31" x14ac:dyDescent="0.25">
      <c r="A23" s="263" t="s">
        <v>117</v>
      </c>
      <c r="B23" s="55">
        <v>1213.9932919254661</v>
      </c>
      <c r="C23" s="1383">
        <v>1315.7516906474816</v>
      </c>
      <c r="D23" s="38">
        <v>1292.9021757322171</v>
      </c>
      <c r="E23" s="55">
        <v>1251.5474358974363</v>
      </c>
      <c r="F23" s="1383">
        <v>1327.767114337568</v>
      </c>
      <c r="G23" s="38">
        <v>1310.9491937765197</v>
      </c>
      <c r="H23" s="55">
        <v>1242.9191025641028</v>
      </c>
      <c r="I23" s="1383">
        <v>1315.8462841530059</v>
      </c>
      <c r="J23" s="38">
        <v>1299.7092056737588</v>
      </c>
      <c r="K23" s="55">
        <v>1236.348670886076</v>
      </c>
      <c r="L23" s="1383">
        <v>1357.630675182482</v>
      </c>
      <c r="M23" s="38">
        <v>1330.4882436260625</v>
      </c>
      <c r="N23" s="55">
        <v>1285.9799408284021</v>
      </c>
      <c r="O23" s="1383">
        <v>1400.6237931034486</v>
      </c>
      <c r="P23" s="1384">
        <v>1373.7143333333345</v>
      </c>
      <c r="R23" s="55">
        <f t="shared" si="0"/>
        <v>101.7583987220155</v>
      </c>
      <c r="S23" s="55">
        <f t="shared" si="1"/>
        <v>76.219678440131702</v>
      </c>
      <c r="T23" s="55">
        <f t="shared" si="2"/>
        <v>72.927181588903068</v>
      </c>
      <c r="U23" s="55">
        <f t="shared" si="3"/>
        <v>121.28200429640606</v>
      </c>
      <c r="V23" s="243">
        <f t="shared" si="4"/>
        <v>114.64385227504658</v>
      </c>
      <c r="X23" s="59">
        <f t="shared" ref="X23:X28" si="5">(C23-B23)/C23*100</f>
        <v>7.7338603815086238</v>
      </c>
      <c r="Y23" s="59">
        <f t="shared" ref="Y23:Y28" si="6">(F23-E23)/F23*100</f>
        <v>5.7404402938657064</v>
      </c>
      <c r="Z23" s="59">
        <f t="shared" ref="Z23:Z28" si="7">(I23-H23)/I23*100</f>
        <v>5.5422265098271266</v>
      </c>
      <c r="AA23" s="59">
        <f t="shared" ref="AA23:AA28" si="8">(L23-K23)/L23*100</f>
        <v>8.9333576880254473</v>
      </c>
      <c r="AB23" s="73">
        <f t="shared" ref="AB23:AB28" si="9">(O23-N23)/O23*100</f>
        <v>8.1851995403436</v>
      </c>
    </row>
    <row r="24" spans="1:31" x14ac:dyDescent="0.25">
      <c r="A24" s="263" t="s">
        <v>118</v>
      </c>
      <c r="B24" s="55">
        <v>1170.0370614215628</v>
      </c>
      <c r="C24" s="1383">
        <v>1207.8179959086872</v>
      </c>
      <c r="D24" s="38">
        <v>1201.040224069523</v>
      </c>
      <c r="E24" s="55">
        <v>1171.1577334069857</v>
      </c>
      <c r="F24" s="1383">
        <v>1204.2598664021136</v>
      </c>
      <c r="G24" s="38">
        <v>1198.445696453465</v>
      </c>
      <c r="H24" s="55">
        <v>1169.8481315390077</v>
      </c>
      <c r="I24" s="1383">
        <v>1201.4114879212373</v>
      </c>
      <c r="J24" s="38">
        <v>1195.886427837479</v>
      </c>
      <c r="K24" s="55">
        <v>1190.9057229569562</v>
      </c>
      <c r="L24" s="1383">
        <v>1223.0876484287935</v>
      </c>
      <c r="M24" s="38">
        <v>1217.4019646610841</v>
      </c>
      <c r="N24" s="55">
        <v>1229.046563777601</v>
      </c>
      <c r="O24" s="1383">
        <v>1269.3891875021955</v>
      </c>
      <c r="P24" s="1384">
        <v>1262.2222220447302</v>
      </c>
      <c r="R24" s="55">
        <f t="shared" si="0"/>
        <v>37.780934487124341</v>
      </c>
      <c r="S24" s="55">
        <f t="shared" si="1"/>
        <v>33.102132995127931</v>
      </c>
      <c r="T24" s="55">
        <f t="shared" si="2"/>
        <v>31.563356382229586</v>
      </c>
      <c r="U24" s="55">
        <f t="shared" si="3"/>
        <v>32.181925471837303</v>
      </c>
      <c r="V24" s="243">
        <f t="shared" si="4"/>
        <v>40.342623724594432</v>
      </c>
      <c r="X24" s="59">
        <f t="shared" si="5"/>
        <v>3.1280320888661963</v>
      </c>
      <c r="Y24" s="59">
        <f t="shared" si="6"/>
        <v>2.7487533146832299</v>
      </c>
      <c r="Z24" s="59">
        <f t="shared" si="7"/>
        <v>2.6271894933219442</v>
      </c>
      <c r="AA24" s="59">
        <f t="shared" si="8"/>
        <v>2.6312035374716558</v>
      </c>
      <c r="AB24" s="73">
        <f t="shared" si="9"/>
        <v>3.1781130737356826</v>
      </c>
    </row>
    <row r="25" spans="1:31" x14ac:dyDescent="0.25">
      <c r="A25" s="263" t="s">
        <v>119</v>
      </c>
      <c r="B25" s="55">
        <v>1190.5930464032422</v>
      </c>
      <c r="C25" s="1383">
        <v>1128.5158460275973</v>
      </c>
      <c r="D25" s="38">
        <v>1133.5995140204814</v>
      </c>
      <c r="E25" s="55">
        <v>1192.5760058566316</v>
      </c>
      <c r="F25" s="1383">
        <v>1127.667764960848</v>
      </c>
      <c r="G25" s="38">
        <v>1132.9173230489644</v>
      </c>
      <c r="H25" s="55">
        <v>1192.0111000189054</v>
      </c>
      <c r="I25" s="1383">
        <v>1130.7397411015479</v>
      </c>
      <c r="J25" s="38">
        <v>1135.8720657630811</v>
      </c>
      <c r="K25" s="55">
        <v>1214.1580674824456</v>
      </c>
      <c r="L25" s="1383">
        <v>1155.6966364593527</v>
      </c>
      <c r="M25" s="38">
        <v>1160.7404952273323</v>
      </c>
      <c r="N25" s="55">
        <v>1241.8617378847723</v>
      </c>
      <c r="O25" s="1383">
        <v>1199.5779368076358</v>
      </c>
      <c r="P25" s="1384">
        <v>1203.3174645654715</v>
      </c>
      <c r="R25" s="55">
        <f t="shared" si="0"/>
        <v>-62.077200375644907</v>
      </c>
      <c r="S25" s="55">
        <f t="shared" si="1"/>
        <v>-64.908240895783592</v>
      </c>
      <c r="T25" s="55">
        <f t="shared" si="2"/>
        <v>-61.271358917357475</v>
      </c>
      <c r="U25" s="55">
        <f t="shared" si="3"/>
        <v>-58.461431023092928</v>
      </c>
      <c r="V25" s="243">
        <f t="shared" si="4"/>
        <v>-42.283801077136559</v>
      </c>
      <c r="X25" s="59">
        <f t="shared" si="5"/>
        <v>-5.5007823411747498</v>
      </c>
      <c r="Y25" s="59">
        <f t="shared" si="6"/>
        <v>-5.755972008123968</v>
      </c>
      <c r="Z25" s="59">
        <f t="shared" si="7"/>
        <v>-5.4186968663246891</v>
      </c>
      <c r="AA25" s="59">
        <f t="shared" si="8"/>
        <v>-5.0585447061780986</v>
      </c>
      <c r="AB25" s="73">
        <f t="shared" si="9"/>
        <v>-3.5248898616511641</v>
      </c>
    </row>
    <row r="26" spans="1:31" x14ac:dyDescent="0.25">
      <c r="A26" s="263" t="s">
        <v>120</v>
      </c>
      <c r="B26" s="55">
        <v>1051.7093471383398</v>
      </c>
      <c r="C26" s="1383">
        <v>1117.6246658345312</v>
      </c>
      <c r="D26" s="38">
        <v>1110.704333595065</v>
      </c>
      <c r="E26" s="55">
        <v>1054.398486737211</v>
      </c>
      <c r="F26" s="1383">
        <v>1113.4321218527546</v>
      </c>
      <c r="G26" s="38">
        <v>1107.1744694548979</v>
      </c>
      <c r="H26" s="55">
        <v>1050.5296088999478</v>
      </c>
      <c r="I26" s="1383">
        <v>1104.8864477751563</v>
      </c>
      <c r="J26" s="38">
        <v>1098.8491166403578</v>
      </c>
      <c r="K26" s="55">
        <v>1076.0005572308851</v>
      </c>
      <c r="L26" s="1383">
        <v>1136.0705678473278</v>
      </c>
      <c r="M26" s="38">
        <v>1129.0639769685583</v>
      </c>
      <c r="N26" s="55">
        <v>1103.4731624794833</v>
      </c>
      <c r="O26" s="1383">
        <v>1162.7938008186334</v>
      </c>
      <c r="P26" s="1384">
        <v>1155.628502371243</v>
      </c>
      <c r="R26" s="55">
        <f t="shared" si="0"/>
        <v>65.915318696191434</v>
      </c>
      <c r="S26" s="55">
        <f t="shared" si="1"/>
        <v>59.033635115543575</v>
      </c>
      <c r="T26" s="55">
        <f t="shared" si="2"/>
        <v>54.356838875208496</v>
      </c>
      <c r="U26" s="55">
        <f t="shared" si="3"/>
        <v>60.070010616442687</v>
      </c>
      <c r="V26" s="243">
        <f t="shared" si="4"/>
        <v>59.320638339150037</v>
      </c>
      <c r="X26" s="59">
        <f t="shared" si="5"/>
        <v>5.8978045770824519</v>
      </c>
      <c r="Y26" s="59">
        <f t="shared" si="6"/>
        <v>5.3019518618980941</v>
      </c>
      <c r="Z26" s="59">
        <f t="shared" si="7"/>
        <v>4.9196764956854722</v>
      </c>
      <c r="AA26" s="59">
        <f t="shared" si="8"/>
        <v>5.2875245883946942</v>
      </c>
      <c r="AB26" s="73">
        <f t="shared" si="9"/>
        <v>5.1015612826097758</v>
      </c>
    </row>
    <row r="27" spans="1:31" x14ac:dyDescent="0.25">
      <c r="A27" s="263" t="s">
        <v>121</v>
      </c>
      <c r="B27" s="55">
        <v>1079.2044799636901</v>
      </c>
      <c r="C27" s="1383">
        <v>1189.8301596493584</v>
      </c>
      <c r="D27" s="38">
        <v>1161.1355076022578</v>
      </c>
      <c r="E27" s="55">
        <v>1083.1533723247007</v>
      </c>
      <c r="F27" s="1383">
        <v>1193.4008378657761</v>
      </c>
      <c r="G27" s="38">
        <v>1164.8370639268612</v>
      </c>
      <c r="H27" s="55">
        <v>1087.8365444322224</v>
      </c>
      <c r="I27" s="1383">
        <v>1201.8443694969878</v>
      </c>
      <c r="J27" s="38">
        <v>1171.876242489473</v>
      </c>
      <c r="K27" s="55">
        <v>1117.6644084675002</v>
      </c>
      <c r="L27" s="1383">
        <v>1231.2415363544276</v>
      </c>
      <c r="M27" s="38">
        <v>1201.0720776772882</v>
      </c>
      <c r="N27" s="55">
        <v>1173.6497077941435</v>
      </c>
      <c r="O27" s="1383">
        <v>1321.2551146987544</v>
      </c>
      <c r="P27" s="1384">
        <v>1281.9519553170205</v>
      </c>
      <c r="R27" s="55">
        <f t="shared" si="0"/>
        <v>110.62567968566827</v>
      </c>
      <c r="S27" s="55">
        <f t="shared" si="1"/>
        <v>110.24746554107537</v>
      </c>
      <c r="T27" s="55">
        <f t="shared" si="2"/>
        <v>114.00782506476548</v>
      </c>
      <c r="U27" s="55">
        <f t="shared" si="3"/>
        <v>113.57712788692743</v>
      </c>
      <c r="V27" s="243">
        <f t="shared" si="4"/>
        <v>147.60540690461085</v>
      </c>
      <c r="X27" s="59">
        <f t="shared" si="5"/>
        <v>9.2976025854202202</v>
      </c>
      <c r="Y27" s="59">
        <f t="shared" si="6"/>
        <v>9.2380918500306173</v>
      </c>
      <c r="Z27" s="59">
        <f t="shared" si="7"/>
        <v>9.4860722368305961</v>
      </c>
      <c r="AA27" s="59">
        <f t="shared" si="8"/>
        <v>9.2246017156972275</v>
      </c>
      <c r="AB27" s="73">
        <f t="shared" si="9"/>
        <v>11.171605336662392</v>
      </c>
    </row>
    <row r="28" spans="1:31" x14ac:dyDescent="0.25">
      <c r="A28" s="264" t="s">
        <v>122</v>
      </c>
      <c r="B28" s="244">
        <v>1170.5854320987653</v>
      </c>
      <c r="C28" s="249">
        <v>1180.5929427083336</v>
      </c>
      <c r="D28" s="1229">
        <v>1178.8496989247317</v>
      </c>
      <c r="E28" s="244">
        <v>1169.0811392405062</v>
      </c>
      <c r="F28" s="249">
        <v>1176.9389203084836</v>
      </c>
      <c r="G28" s="1229">
        <v>1175.6125000000009</v>
      </c>
      <c r="H28" s="244">
        <v>1129.0503797468352</v>
      </c>
      <c r="I28" s="249">
        <v>1182.6668542199493</v>
      </c>
      <c r="J28" s="1229">
        <v>1173.6547234042557</v>
      </c>
      <c r="K28" s="244">
        <v>1158.360266666667</v>
      </c>
      <c r="L28" s="249">
        <v>1218.6364550264545</v>
      </c>
      <c r="M28" s="1229">
        <v>1208.6569536423835</v>
      </c>
      <c r="N28" s="244">
        <v>1258.6194444444445</v>
      </c>
      <c r="O28" s="249">
        <v>1259.2910644257702</v>
      </c>
      <c r="P28" s="250">
        <v>1259.1783449883444</v>
      </c>
      <c r="R28" s="244">
        <f t="shared" si="0"/>
        <v>10.007510609568271</v>
      </c>
      <c r="S28" s="244">
        <f t="shared" si="1"/>
        <v>7.8577810679773847</v>
      </c>
      <c r="T28" s="244">
        <f t="shared" si="2"/>
        <v>53.616474473114067</v>
      </c>
      <c r="U28" s="244">
        <f t="shared" si="3"/>
        <v>60.276188359787511</v>
      </c>
      <c r="V28" s="245">
        <f t="shared" si="4"/>
        <v>0.67161998132564804</v>
      </c>
      <c r="X28" s="108">
        <f t="shared" si="5"/>
        <v>0.84766817143685369</v>
      </c>
      <c r="Y28" s="108">
        <f t="shared" si="6"/>
        <v>0.66764561290213831</v>
      </c>
      <c r="Z28" s="108">
        <f t="shared" si="7"/>
        <v>4.5335230527347319</v>
      </c>
      <c r="AA28" s="108">
        <f t="shared" si="8"/>
        <v>4.9461993452738957</v>
      </c>
      <c r="AB28" s="246">
        <f t="shared" si="9"/>
        <v>5.3333180890305379E-2</v>
      </c>
    </row>
    <row r="29" spans="1:31" x14ac:dyDescent="0.25">
      <c r="R29" s="24"/>
      <c r="S29" s="24"/>
      <c r="T29" s="24"/>
      <c r="U29" s="24"/>
      <c r="V29" s="24"/>
      <c r="W29" s="24"/>
      <c r="X29" s="24"/>
      <c r="Y29" s="24"/>
      <c r="Z29" s="24"/>
      <c r="AA29" s="24"/>
      <c r="AC29" s="24"/>
      <c r="AD29" s="24"/>
      <c r="AE29" s="24"/>
    </row>
    <row r="31" spans="1:31" x14ac:dyDescent="0.25">
      <c r="A31" s="5" t="s">
        <v>1209</v>
      </c>
    </row>
    <row r="32" spans="1:31" x14ac:dyDescent="0.25">
      <c r="A32" s="5"/>
    </row>
    <row r="33" spans="1:53" ht="32.25" customHeight="1" x14ac:dyDescent="0.25">
      <c r="A33" s="5"/>
      <c r="B33" s="1814" t="s">
        <v>151</v>
      </c>
      <c r="C33" s="1814"/>
      <c r="D33" s="1814"/>
      <c r="E33" s="1814"/>
      <c r="F33" s="1814"/>
      <c r="G33" s="1814"/>
      <c r="H33" s="1814"/>
      <c r="I33" s="1814"/>
      <c r="J33" s="1814"/>
      <c r="K33" s="1814"/>
      <c r="L33" s="1814"/>
      <c r="M33" s="1814"/>
      <c r="N33" s="1814"/>
      <c r="O33" s="1814"/>
      <c r="P33" s="1814"/>
      <c r="Q33" s="1814"/>
      <c r="R33" s="1814"/>
      <c r="S33" s="1814"/>
      <c r="T33" s="1814"/>
      <c r="U33" s="1814"/>
      <c r="V33" s="1814"/>
      <c r="W33" s="1814"/>
      <c r="X33" s="1814"/>
      <c r="Y33" s="1814"/>
      <c r="Z33" s="1814"/>
      <c r="AA33" s="1814"/>
      <c r="AB33" s="1814"/>
      <c r="AC33" s="1814"/>
      <c r="AD33" s="1814"/>
      <c r="AE33" s="1814"/>
      <c r="AG33" s="1815" t="s">
        <v>1104</v>
      </c>
      <c r="AH33" s="1814"/>
      <c r="AI33" s="1814"/>
      <c r="AJ33" s="1814"/>
      <c r="AK33" s="1814"/>
      <c r="AL33" s="1814"/>
      <c r="AM33" s="1814"/>
      <c r="AN33" s="1814"/>
      <c r="AO33" s="1814"/>
      <c r="AP33" s="1814"/>
      <c r="AR33" s="1815" t="s">
        <v>1103</v>
      </c>
      <c r="AS33" s="1814"/>
      <c r="AT33" s="1814"/>
      <c r="AU33" s="1814"/>
      <c r="AV33" s="1814"/>
      <c r="AW33" s="1814"/>
      <c r="AX33" s="1814"/>
      <c r="AY33" s="1814"/>
      <c r="AZ33" s="1814"/>
      <c r="BA33" s="1814"/>
    </row>
    <row r="34" spans="1:53" x14ac:dyDescent="0.25">
      <c r="A34" s="1343" t="s">
        <v>29</v>
      </c>
      <c r="B34" s="1835">
        <v>2019</v>
      </c>
      <c r="C34" s="1813"/>
      <c r="D34" s="1813"/>
      <c r="E34" s="1813"/>
      <c r="F34" s="1813"/>
      <c r="G34" s="1813"/>
      <c r="H34" s="1813">
        <v>2020</v>
      </c>
      <c r="I34" s="1813"/>
      <c r="J34" s="1813"/>
      <c r="K34" s="1813"/>
      <c r="L34" s="1813"/>
      <c r="M34" s="1813"/>
      <c r="N34" s="1813">
        <v>2021</v>
      </c>
      <c r="O34" s="1813"/>
      <c r="P34" s="1813"/>
      <c r="Q34" s="1813"/>
      <c r="R34" s="1813"/>
      <c r="S34" s="1813"/>
      <c r="T34" s="1813">
        <v>2022</v>
      </c>
      <c r="U34" s="1813"/>
      <c r="V34" s="1813"/>
      <c r="W34" s="1813"/>
      <c r="X34" s="1813"/>
      <c r="Y34" s="1813"/>
      <c r="Z34" s="1813">
        <v>2023</v>
      </c>
      <c r="AA34" s="1813"/>
      <c r="AB34" s="1813"/>
      <c r="AC34" s="1813"/>
      <c r="AD34" s="1813"/>
      <c r="AE34" s="1813"/>
      <c r="AG34" s="1812">
        <v>2019</v>
      </c>
      <c r="AH34" s="1812"/>
      <c r="AI34" s="1812">
        <v>2020</v>
      </c>
      <c r="AJ34" s="1812"/>
      <c r="AK34" s="1812">
        <v>2021</v>
      </c>
      <c r="AL34" s="1812"/>
      <c r="AM34" s="1812">
        <v>2022</v>
      </c>
      <c r="AN34" s="1812"/>
      <c r="AO34" s="1812">
        <v>2023</v>
      </c>
      <c r="AP34" s="1812"/>
      <c r="AR34" s="1831">
        <v>2019</v>
      </c>
      <c r="AS34" s="1832"/>
      <c r="AT34" s="1831">
        <v>2020</v>
      </c>
      <c r="AU34" s="1832"/>
      <c r="AV34" s="1831">
        <v>2021</v>
      </c>
      <c r="AW34" s="1832"/>
      <c r="AX34" s="1831">
        <v>2022</v>
      </c>
      <c r="AY34" s="1832"/>
      <c r="AZ34" s="1831">
        <v>2023</v>
      </c>
      <c r="BA34" s="1832"/>
    </row>
    <row r="35" spans="1:53" x14ac:dyDescent="0.25">
      <c r="A35" s="1336" t="s">
        <v>30</v>
      </c>
      <c r="B35" s="1822" t="s">
        <v>31</v>
      </c>
      <c r="C35" s="1811"/>
      <c r="D35" s="1811" t="s">
        <v>32</v>
      </c>
      <c r="E35" s="1811"/>
      <c r="F35" s="1811" t="s">
        <v>152</v>
      </c>
      <c r="G35" s="1811"/>
      <c r="H35" s="1811" t="s">
        <v>31</v>
      </c>
      <c r="I35" s="1811"/>
      <c r="J35" s="1811" t="s">
        <v>32</v>
      </c>
      <c r="K35" s="1811"/>
      <c r="L35" s="1811" t="s">
        <v>152</v>
      </c>
      <c r="M35" s="1811"/>
      <c r="N35" s="1811" t="s">
        <v>31</v>
      </c>
      <c r="O35" s="1811"/>
      <c r="P35" s="1811" t="s">
        <v>32</v>
      </c>
      <c r="Q35" s="1811"/>
      <c r="R35" s="1811" t="s">
        <v>152</v>
      </c>
      <c r="S35" s="1811"/>
      <c r="T35" s="1811" t="s">
        <v>31</v>
      </c>
      <c r="U35" s="1811"/>
      <c r="V35" s="1811" t="s">
        <v>32</v>
      </c>
      <c r="W35" s="1811"/>
      <c r="X35" s="1811" t="s">
        <v>152</v>
      </c>
      <c r="Y35" s="1811"/>
      <c r="Z35" s="1811" t="s">
        <v>31</v>
      </c>
      <c r="AA35" s="1811"/>
      <c r="AB35" s="1811" t="s">
        <v>32</v>
      </c>
      <c r="AC35" s="1811"/>
      <c r="AD35" s="1811" t="s">
        <v>152</v>
      </c>
      <c r="AE35" s="1811"/>
      <c r="AG35" s="1812"/>
      <c r="AH35" s="1812"/>
      <c r="AI35" s="1812"/>
      <c r="AJ35" s="1812"/>
      <c r="AK35" s="1812"/>
      <c r="AL35" s="1812"/>
      <c r="AM35" s="1812"/>
      <c r="AN35" s="1812"/>
      <c r="AO35" s="1812"/>
      <c r="AP35" s="1812"/>
      <c r="AR35" s="1833"/>
      <c r="AS35" s="1834"/>
      <c r="AT35" s="1833"/>
      <c r="AU35" s="1834"/>
      <c r="AV35" s="1833"/>
      <c r="AW35" s="1834"/>
      <c r="AX35" s="1833"/>
      <c r="AY35" s="1834"/>
      <c r="AZ35" s="1833"/>
      <c r="BA35" s="1834"/>
    </row>
    <row r="36" spans="1:53" ht="97.9" customHeight="1" x14ac:dyDescent="0.25">
      <c r="A36" s="1411" t="s">
        <v>34</v>
      </c>
      <c r="B36" s="1468" t="s">
        <v>123</v>
      </c>
      <c r="C36" s="1412" t="s">
        <v>124</v>
      </c>
      <c r="D36" s="1468" t="s">
        <v>123</v>
      </c>
      <c r="E36" s="1412" t="s">
        <v>124</v>
      </c>
      <c r="F36" s="1491" t="s">
        <v>123</v>
      </c>
      <c r="G36" s="1414" t="s">
        <v>124</v>
      </c>
      <c r="H36" s="1491" t="s">
        <v>123</v>
      </c>
      <c r="I36" s="1414" t="s">
        <v>124</v>
      </c>
      <c r="J36" s="1492" t="s">
        <v>123</v>
      </c>
      <c r="K36" s="1414" t="s">
        <v>124</v>
      </c>
      <c r="L36" s="1492" t="s">
        <v>123</v>
      </c>
      <c r="M36" s="1414" t="s">
        <v>124</v>
      </c>
      <c r="N36" s="1491" t="s">
        <v>123</v>
      </c>
      <c r="O36" s="1414" t="s">
        <v>124</v>
      </c>
      <c r="P36" s="1492" t="s">
        <v>123</v>
      </c>
      <c r="Q36" s="1414" t="s">
        <v>124</v>
      </c>
      <c r="R36" s="1492" t="s">
        <v>123</v>
      </c>
      <c r="S36" s="1414" t="s">
        <v>124</v>
      </c>
      <c r="T36" s="1491" t="s">
        <v>123</v>
      </c>
      <c r="U36" s="1414" t="s">
        <v>124</v>
      </c>
      <c r="V36" s="1492" t="s">
        <v>123</v>
      </c>
      <c r="W36" s="1414" t="s">
        <v>124</v>
      </c>
      <c r="X36" s="1492" t="s">
        <v>123</v>
      </c>
      <c r="Y36" s="1414" t="s">
        <v>124</v>
      </c>
      <c r="Z36" s="1491" t="s">
        <v>123</v>
      </c>
      <c r="AA36" s="1414" t="s">
        <v>124</v>
      </c>
      <c r="AB36" s="1492" t="s">
        <v>123</v>
      </c>
      <c r="AC36" s="1414" t="s">
        <v>124</v>
      </c>
      <c r="AD36" s="1492" t="s">
        <v>123</v>
      </c>
      <c r="AE36" s="1415" t="s">
        <v>124</v>
      </c>
      <c r="AG36" s="1473" t="s">
        <v>123</v>
      </c>
      <c r="AH36" s="1403" t="s">
        <v>124</v>
      </c>
      <c r="AI36" s="1473" t="s">
        <v>123</v>
      </c>
      <c r="AJ36" s="1403" t="s">
        <v>124</v>
      </c>
      <c r="AK36" s="1473" t="s">
        <v>123</v>
      </c>
      <c r="AL36" s="1402" t="s">
        <v>124</v>
      </c>
      <c r="AM36" s="1473" t="s">
        <v>123</v>
      </c>
      <c r="AN36" s="1402" t="s">
        <v>124</v>
      </c>
      <c r="AO36" s="1473" t="s">
        <v>123</v>
      </c>
      <c r="AP36" s="1403" t="s">
        <v>124</v>
      </c>
      <c r="AR36" s="1473" t="s">
        <v>123</v>
      </c>
      <c r="AS36" s="1403" t="s">
        <v>124</v>
      </c>
      <c r="AT36" s="1473" t="s">
        <v>123</v>
      </c>
      <c r="AU36" s="1403" t="s">
        <v>124</v>
      </c>
      <c r="AV36" s="1473" t="s">
        <v>123</v>
      </c>
      <c r="AW36" s="1402" t="s">
        <v>124</v>
      </c>
      <c r="AX36" s="1473" t="s">
        <v>123</v>
      </c>
      <c r="AY36" s="1402" t="s">
        <v>124</v>
      </c>
      <c r="AZ36" s="1473" t="s">
        <v>123</v>
      </c>
      <c r="BA36" s="1403" t="s">
        <v>124</v>
      </c>
    </row>
    <row r="37" spans="1:53" x14ac:dyDescent="0.25">
      <c r="A37" s="1337" t="s">
        <v>42</v>
      </c>
      <c r="B37" s="1469"/>
      <c r="C37" s="1393"/>
      <c r="D37" s="1469"/>
      <c r="E37" s="1393"/>
      <c r="F37" s="1469"/>
      <c r="G37" s="1393"/>
      <c r="H37" s="1471"/>
      <c r="I37" s="1393"/>
      <c r="J37" s="1469"/>
      <c r="K37" s="1393"/>
      <c r="L37" s="1469"/>
      <c r="M37" s="1393"/>
      <c r="N37" s="1471"/>
      <c r="O37" s="1393"/>
      <c r="P37" s="1469"/>
      <c r="Q37" s="1393"/>
      <c r="R37" s="1469"/>
      <c r="S37" s="1393"/>
      <c r="T37" s="1471"/>
      <c r="U37" s="1393"/>
      <c r="V37" s="1469"/>
      <c r="W37" s="1393"/>
      <c r="X37" s="1469"/>
      <c r="Y37" s="1393"/>
      <c r="Z37" s="1471"/>
      <c r="AA37" s="1393"/>
      <c r="AB37" s="1469"/>
      <c r="AC37" s="1393"/>
      <c r="AD37" s="1469"/>
      <c r="AE37" s="1394"/>
      <c r="AG37" s="1361"/>
      <c r="AH37" s="1339"/>
      <c r="AI37" s="1361"/>
      <c r="AJ37" s="1339"/>
      <c r="AK37" s="1361"/>
      <c r="AL37" s="1339"/>
      <c r="AM37" s="1361"/>
      <c r="AN37" s="1339"/>
      <c r="AO37" s="1484"/>
      <c r="AP37" s="1396"/>
      <c r="AR37" s="1361"/>
      <c r="AS37" s="1339"/>
      <c r="AT37" s="1361"/>
      <c r="AU37" s="1339"/>
      <c r="AV37" s="1361"/>
      <c r="AW37" s="1339"/>
      <c r="AX37" s="1361"/>
      <c r="AY37" s="1339"/>
      <c r="AZ37" s="1484"/>
      <c r="BA37" s="1396"/>
    </row>
    <row r="38" spans="1:53" x14ac:dyDescent="0.25">
      <c r="A38" s="262" t="s">
        <v>43</v>
      </c>
      <c r="B38" s="1369">
        <v>1034.7996188811248</v>
      </c>
      <c r="C38" s="247">
        <v>992.64662329195346</v>
      </c>
      <c r="D38" s="1370">
        <v>996.61868010074636</v>
      </c>
      <c r="E38" s="247">
        <v>1007.0396356218955</v>
      </c>
      <c r="F38" s="1370">
        <v>1000.7115393553088</v>
      </c>
      <c r="G38" s="247">
        <v>1000.9429283856239</v>
      </c>
      <c r="H38" s="1369">
        <v>1035.5344903074904</v>
      </c>
      <c r="I38" s="247">
        <v>994.29327802204136</v>
      </c>
      <c r="J38" s="1370">
        <v>998.09070692702983</v>
      </c>
      <c r="K38" s="247">
        <v>1008.1465615488006</v>
      </c>
      <c r="L38" s="1370">
        <v>1001.9530733296413</v>
      </c>
      <c r="M38" s="247">
        <v>1002.3470440928911</v>
      </c>
      <c r="N38" s="1369">
        <v>1036.5751684053694</v>
      </c>
      <c r="O38" s="247">
        <v>994.07948015959437</v>
      </c>
      <c r="P38" s="1370">
        <v>999.56172092516397</v>
      </c>
      <c r="Q38" s="247">
        <v>1009.6929051322991</v>
      </c>
      <c r="R38" s="1370">
        <v>1003.5754290700924</v>
      </c>
      <c r="S38" s="247">
        <v>1003.0485168817841</v>
      </c>
      <c r="T38" s="1369">
        <v>1050.8421319388508</v>
      </c>
      <c r="U38" s="247">
        <v>1011.8999315879739</v>
      </c>
      <c r="V38" s="1370">
        <v>1019.9808176774958</v>
      </c>
      <c r="W38" s="247">
        <v>1029.1564795659128</v>
      </c>
      <c r="X38" s="1370">
        <v>1023.4564554075728</v>
      </c>
      <c r="Y38" s="247">
        <v>1021.7353744137537</v>
      </c>
      <c r="Z38" s="1369">
        <v>1059.9781176035519</v>
      </c>
      <c r="AA38" s="247">
        <v>1026.7448343848912</v>
      </c>
      <c r="AB38" s="1370">
        <v>1038.7801764340254</v>
      </c>
      <c r="AC38" s="247">
        <v>1049.647946562787</v>
      </c>
      <c r="AD38" s="1370">
        <v>1041.2070721896769</v>
      </c>
      <c r="AE38" s="248">
        <v>1039.707797389181</v>
      </c>
      <c r="AG38" s="1493">
        <f>D38-B38</f>
        <v>-38.180938780378483</v>
      </c>
      <c r="AH38" s="1409">
        <f>E38-C38</f>
        <v>14.393012329942053</v>
      </c>
      <c r="AI38" s="1493">
        <f>J38-H38</f>
        <v>-37.443783380460559</v>
      </c>
      <c r="AJ38" s="1409">
        <f>K38-I38</f>
        <v>13.853283526759242</v>
      </c>
      <c r="AK38" s="1493">
        <f>P38-N38</f>
        <v>-37.0134474802054</v>
      </c>
      <c r="AL38" s="1409">
        <f>Q38-O38</f>
        <v>15.613424972704706</v>
      </c>
      <c r="AM38" s="1493">
        <f>V38-T38</f>
        <v>-30.861314261355005</v>
      </c>
      <c r="AN38" s="1409">
        <f>W38-U38</f>
        <v>17.256547977938908</v>
      </c>
      <c r="AO38" s="1493">
        <f>AB38-Z38</f>
        <v>-21.19794116952653</v>
      </c>
      <c r="AP38" s="1410">
        <f>AC38-AA38</f>
        <v>22.903112177895764</v>
      </c>
      <c r="AR38" s="820">
        <f>(D38-B38)/D38*100</f>
        <v>-3.8310478764575073</v>
      </c>
      <c r="AS38" s="174">
        <f>(E38-C38)/E38*100</f>
        <v>1.4292399048478042</v>
      </c>
      <c r="AT38" s="820">
        <f>(J38-H38)/J38*100</f>
        <v>-3.7515411295376451</v>
      </c>
      <c r="AU38" s="174">
        <f>(K38-I38)/K38*100</f>
        <v>1.3741338863941219</v>
      </c>
      <c r="AV38" s="820">
        <f>(P38-N38)/P38*100</f>
        <v>-3.7029676812700347</v>
      </c>
      <c r="AW38" s="174">
        <f>(Q38-O38)/Q38*100</f>
        <v>1.5463538362348792</v>
      </c>
      <c r="AX38" s="820">
        <f>(V38-T38)/V38*100</f>
        <v>-3.0256759466934344</v>
      </c>
      <c r="AY38" s="174">
        <f>(W38-U38)/W38*100</f>
        <v>1.676766198393614</v>
      </c>
      <c r="AZ38" s="820">
        <f>(AB38-Z38)/AB38*100</f>
        <v>-2.0406570755225464</v>
      </c>
      <c r="BA38" s="179">
        <f>(AC38-AA38)/AC38*100</f>
        <v>2.1819803728378719</v>
      </c>
    </row>
    <row r="39" spans="1:53" x14ac:dyDescent="0.25">
      <c r="A39" s="263" t="s">
        <v>44</v>
      </c>
      <c r="B39" s="1483">
        <v>1156.2769040682936</v>
      </c>
      <c r="C39" s="1383">
        <v>1092.8906779622889</v>
      </c>
      <c r="D39" s="1480">
        <v>1167.835980759163</v>
      </c>
      <c r="E39" s="1383">
        <v>1182.4524037436211</v>
      </c>
      <c r="F39" s="1480">
        <v>1166.3291040644801</v>
      </c>
      <c r="G39" s="1383">
        <v>1145.9599342243187</v>
      </c>
      <c r="H39" s="1483">
        <v>1158.8042490176942</v>
      </c>
      <c r="I39" s="1383">
        <v>1095.7108758707568</v>
      </c>
      <c r="J39" s="1480">
        <v>1166.9760679959791</v>
      </c>
      <c r="K39" s="1383">
        <v>1183.4507747285879</v>
      </c>
      <c r="L39" s="1480">
        <v>1165.9251880113366</v>
      </c>
      <c r="M39" s="1383">
        <v>1147.7031205053597</v>
      </c>
      <c r="N39" s="1483">
        <v>1159.2245211899258</v>
      </c>
      <c r="O39" s="1383">
        <v>1095.8158014210089</v>
      </c>
      <c r="P39" s="1480">
        <v>1168.4614038597706</v>
      </c>
      <c r="Q39" s="1383">
        <v>1183.5337752191592</v>
      </c>
      <c r="R39" s="1480">
        <v>1167.2554915190408</v>
      </c>
      <c r="S39" s="1383">
        <v>1147.4551706199309</v>
      </c>
      <c r="T39" s="1483">
        <v>1184.6817894871272</v>
      </c>
      <c r="U39" s="1383">
        <v>1119.2499891477883</v>
      </c>
      <c r="V39" s="1480">
        <v>1195.4481443693614</v>
      </c>
      <c r="W39" s="1383">
        <v>1208.504197032406</v>
      </c>
      <c r="X39" s="1480">
        <v>1194.0180371817032</v>
      </c>
      <c r="Y39" s="1383">
        <v>1171.5924208525828</v>
      </c>
      <c r="Z39" s="1483">
        <v>1226.032095708397</v>
      </c>
      <c r="AA39" s="1383">
        <v>1162.9444430679685</v>
      </c>
      <c r="AB39" s="1480">
        <v>1247.0166632413134</v>
      </c>
      <c r="AC39" s="1383">
        <v>1266.7321463000349</v>
      </c>
      <c r="AD39" s="1480">
        <v>1244.1971696879525</v>
      </c>
      <c r="AE39" s="1384">
        <v>1223.5457438882424</v>
      </c>
      <c r="AG39" s="1486">
        <f t="shared" ref="AG39:AG63" si="10">D39-B39</f>
        <v>11.55907669086946</v>
      </c>
      <c r="AH39" s="53">
        <f t="shared" ref="AH39:AH63" si="11">E39-C39</f>
        <v>89.561725781332143</v>
      </c>
      <c r="AI39" s="1486">
        <f t="shared" ref="AI39:AI63" si="12">J39-H39</f>
        <v>8.1718189782848185</v>
      </c>
      <c r="AJ39" s="53">
        <f t="shared" ref="AJ39:AJ63" si="13">K39-I39</f>
        <v>87.739898857831122</v>
      </c>
      <c r="AK39" s="1486">
        <f t="shared" ref="AK39:AK63" si="14">P39-N39</f>
        <v>9.2368826698448174</v>
      </c>
      <c r="AL39" s="53">
        <f t="shared" ref="AL39:AL63" si="15">Q39-O39</f>
        <v>87.717973798150297</v>
      </c>
      <c r="AM39" s="1486">
        <f t="shared" ref="AM39:AM63" si="16">V39-T39</f>
        <v>10.766354882234282</v>
      </c>
      <c r="AN39" s="53">
        <f t="shared" ref="AN39:AN63" si="17">W39-U39</f>
        <v>89.254207884617699</v>
      </c>
      <c r="AO39" s="1486">
        <f t="shared" ref="AO39:AO63" si="18">AB39-Z39</f>
        <v>20.984567532916344</v>
      </c>
      <c r="AP39" s="1390">
        <f t="shared" ref="AP39:AP63" si="19">AC39-AA39</f>
        <v>103.78770323206641</v>
      </c>
      <c r="AR39" s="105">
        <f>(D39-B39)/D39*100</f>
        <v>0.98978597006022817</v>
      </c>
      <c r="AS39" s="57">
        <f>(E39-C39)/E39*100</f>
        <v>7.5742351656423113</v>
      </c>
      <c r="AT39" s="105">
        <f>(J39-H39)/J39*100</f>
        <v>0.70025591804278331</v>
      </c>
      <c r="AU39" s="57">
        <f>(K39-I39)/K39*100</f>
        <v>7.4139035379780243</v>
      </c>
      <c r="AV39" s="105">
        <f>(P39-N39)/P39*100</f>
        <v>0.7905167119198534</v>
      </c>
      <c r="AW39" s="57">
        <f>(Q39-O39)/Q39*100</f>
        <v>7.411531097361987</v>
      </c>
      <c r="AX39" s="105">
        <f>(V39-T39)/V39*100</f>
        <v>0.9006124550817628</v>
      </c>
      <c r="AY39" s="57">
        <f>(W39-U39)/W39*100</f>
        <v>7.3855107912566362</v>
      </c>
      <c r="AZ39" s="105">
        <f>(AB39-Z39)/AB39*100</f>
        <v>1.6827816461066463</v>
      </c>
      <c r="BA39" s="60">
        <f>(AC39-AA39)/AC39*100</f>
        <v>8.1933424943242521</v>
      </c>
    </row>
    <row r="40" spans="1:53" x14ac:dyDescent="0.25">
      <c r="A40" s="1336" t="s">
        <v>563</v>
      </c>
      <c r="B40" s="1484"/>
      <c r="C40" s="1395"/>
      <c r="D40" s="1481"/>
      <c r="E40" s="1395"/>
      <c r="F40" s="1481"/>
      <c r="G40" s="1395"/>
      <c r="H40" s="1484"/>
      <c r="I40" s="1395"/>
      <c r="J40" s="1481"/>
      <c r="K40" s="1395"/>
      <c r="L40" s="1481"/>
      <c r="M40" s="1395"/>
      <c r="N40" s="1484"/>
      <c r="O40" s="1395"/>
      <c r="P40" s="1481"/>
      <c r="Q40" s="1395"/>
      <c r="R40" s="1481"/>
      <c r="S40" s="1395"/>
      <c r="T40" s="1484"/>
      <c r="U40" s="1395"/>
      <c r="V40" s="1481"/>
      <c r="W40" s="1395"/>
      <c r="X40" s="1481"/>
      <c r="Y40" s="1395"/>
      <c r="Z40" s="1484"/>
      <c r="AA40" s="1395"/>
      <c r="AB40" s="1481"/>
      <c r="AC40" s="1395"/>
      <c r="AD40" s="1481"/>
      <c r="AE40" s="1396"/>
      <c r="AG40" s="1487"/>
      <c r="AH40" s="1397"/>
      <c r="AI40" s="1487"/>
      <c r="AJ40" s="1397"/>
      <c r="AK40" s="1487"/>
      <c r="AL40" s="1397"/>
      <c r="AM40" s="1487"/>
      <c r="AN40" s="1397"/>
      <c r="AO40" s="1487"/>
      <c r="AP40" s="1398"/>
      <c r="AR40" s="1489"/>
      <c r="AS40" s="1399"/>
      <c r="AT40" s="1489"/>
      <c r="AU40" s="1399"/>
      <c r="AV40" s="1489"/>
      <c r="AW40" s="1399"/>
      <c r="AX40" s="1489"/>
      <c r="AY40" s="1399"/>
      <c r="AZ40" s="1490"/>
      <c r="BA40" s="1400"/>
    </row>
    <row r="41" spans="1:53" x14ac:dyDescent="0.25">
      <c r="A41" s="263" t="s">
        <v>497</v>
      </c>
      <c r="B41" s="1483">
        <v>1155.8803950430699</v>
      </c>
      <c r="C41" s="1383">
        <v>1107.1344623815919</v>
      </c>
      <c r="D41" s="1480">
        <v>1170.00579323491</v>
      </c>
      <c r="E41" s="1383">
        <v>1197.759175744156</v>
      </c>
      <c r="F41" s="1480">
        <v>1160.1956414892682</v>
      </c>
      <c r="G41" s="1383">
        <v>1168.0611815666409</v>
      </c>
      <c r="H41" s="1483">
        <v>1154.2908393306957</v>
      </c>
      <c r="I41" s="1383">
        <v>1107.3717694712418</v>
      </c>
      <c r="J41" s="1480">
        <v>1164.700920647867</v>
      </c>
      <c r="K41" s="1383">
        <v>1193.4292065082586</v>
      </c>
      <c r="L41" s="1480">
        <v>1157.8443410789603</v>
      </c>
      <c r="M41" s="1383">
        <v>1163.2949493955514</v>
      </c>
      <c r="N41" s="1483">
        <v>1153.0268410006711</v>
      </c>
      <c r="O41" s="1383">
        <v>1103.8887198416651</v>
      </c>
      <c r="P41" s="1480">
        <v>1162.1513977575851</v>
      </c>
      <c r="Q41" s="1383">
        <v>1189.5547291138212</v>
      </c>
      <c r="R41" s="1480">
        <v>1153.7614051396883</v>
      </c>
      <c r="S41" s="1383">
        <v>1160.8936052522006</v>
      </c>
      <c r="T41" s="1483">
        <v>1176.2201624811473</v>
      </c>
      <c r="U41" s="1383">
        <v>1123.9380829028191</v>
      </c>
      <c r="V41" s="1480">
        <v>1185.5598957210186</v>
      </c>
      <c r="W41" s="1383">
        <v>1210.040893331729</v>
      </c>
      <c r="X41" s="1480">
        <v>1173.7952166874202</v>
      </c>
      <c r="Y41" s="1383">
        <v>1184.2510993929579</v>
      </c>
      <c r="Z41" s="1483">
        <v>1212.8128832974808</v>
      </c>
      <c r="AA41" s="1383">
        <v>1164.8018955763291</v>
      </c>
      <c r="AB41" s="1480">
        <v>1231.5017556253563</v>
      </c>
      <c r="AC41" s="1383">
        <v>1263.9692133152989</v>
      </c>
      <c r="AD41" s="1480">
        <v>1221.9465059845832</v>
      </c>
      <c r="AE41" s="1384">
        <v>1228.8473978026543</v>
      </c>
      <c r="AG41" s="1486">
        <f t="shared" si="10"/>
        <v>14.125398191840077</v>
      </c>
      <c r="AH41" s="53">
        <f t="shared" si="11"/>
        <v>90.62471336256408</v>
      </c>
      <c r="AI41" s="1486">
        <f t="shared" si="12"/>
        <v>10.410081317171262</v>
      </c>
      <c r="AJ41" s="53">
        <f t="shared" si="13"/>
        <v>86.057437037016825</v>
      </c>
      <c r="AK41" s="1486">
        <f t="shared" si="14"/>
        <v>9.1245567569139894</v>
      </c>
      <c r="AL41" s="53">
        <f t="shared" si="15"/>
        <v>85.666009272156089</v>
      </c>
      <c r="AM41" s="1486">
        <f t="shared" si="16"/>
        <v>9.3397332398712933</v>
      </c>
      <c r="AN41" s="53">
        <f t="shared" si="17"/>
        <v>86.102810428909834</v>
      </c>
      <c r="AO41" s="1486">
        <f t="shared" si="18"/>
        <v>18.688872327875515</v>
      </c>
      <c r="AP41" s="1390">
        <f t="shared" si="19"/>
        <v>99.167317738969814</v>
      </c>
      <c r="AR41" s="105">
        <f t="shared" ref="AR41:AS43" si="20">(D41-B41)/D41*100</f>
        <v>1.2072930128649393</v>
      </c>
      <c r="AS41" s="57">
        <f t="shared" si="20"/>
        <v>7.5661881952404864</v>
      </c>
      <c r="AT41" s="105">
        <f t="shared" ref="AT41:AU43" si="21">(J41-H41)/J41*100</f>
        <v>0.89379866819205711</v>
      </c>
      <c r="AU41" s="57">
        <f t="shared" si="21"/>
        <v>7.2109377387205162</v>
      </c>
      <c r="AV41" s="105">
        <f t="shared" ref="AV41:AW43" si="22">(P41-N41)/P41*100</f>
        <v>0.78514355139271585</v>
      </c>
      <c r="AW41" s="57">
        <f t="shared" si="22"/>
        <v>7.2015189528920986</v>
      </c>
      <c r="AX41" s="105">
        <f t="shared" ref="AX41:AY43" si="23">(V41-T41)/V41*100</f>
        <v>0.78779092254897631</v>
      </c>
      <c r="AY41" s="57">
        <f t="shared" si="23"/>
        <v>7.1156942631776836</v>
      </c>
      <c r="AZ41" s="105">
        <f t="shared" ref="AZ41:BA43" si="24">(AB41-Z41)/AB41*100</f>
        <v>1.5175676561163578</v>
      </c>
      <c r="BA41" s="60">
        <f t="shared" si="24"/>
        <v>7.8457067382884409</v>
      </c>
    </row>
    <row r="42" spans="1:53" x14ac:dyDescent="0.25">
      <c r="A42" s="263" t="s">
        <v>498</v>
      </c>
      <c r="B42" s="1483">
        <v>1149.0641441843493</v>
      </c>
      <c r="C42" s="1383">
        <v>1074.6043028996874</v>
      </c>
      <c r="D42" s="1480">
        <v>1149.4255179856984</v>
      </c>
      <c r="E42" s="1383">
        <v>1160.5912945079695</v>
      </c>
      <c r="F42" s="1480">
        <v>1125.2214059019127</v>
      </c>
      <c r="G42" s="1383">
        <v>1149.3797617543303</v>
      </c>
      <c r="H42" s="1483">
        <v>1151.9697014379703</v>
      </c>
      <c r="I42" s="1383">
        <v>1076.886302486899</v>
      </c>
      <c r="J42" s="1480">
        <v>1146.9378431158098</v>
      </c>
      <c r="K42" s="1383">
        <v>1160.5260988423186</v>
      </c>
      <c r="L42" s="1480">
        <v>1126.0911593411611</v>
      </c>
      <c r="M42" s="1383">
        <v>1147.5624833974625</v>
      </c>
      <c r="N42" s="1483">
        <v>1149.3958314710633</v>
      </c>
      <c r="O42" s="1383">
        <v>1076.3935182327807</v>
      </c>
      <c r="P42" s="1480">
        <v>1148.056611253842</v>
      </c>
      <c r="Q42" s="1383">
        <v>1160.1360894694828</v>
      </c>
      <c r="R42" s="1480">
        <v>1125.2793969325819</v>
      </c>
      <c r="S42" s="1383">
        <v>1148.2258369970095</v>
      </c>
      <c r="T42" s="1483">
        <v>1172.2480679897135</v>
      </c>
      <c r="U42" s="1383">
        <v>1098.2070285143714</v>
      </c>
      <c r="V42" s="1480">
        <v>1172.7627763430407</v>
      </c>
      <c r="W42" s="1383">
        <v>1183.5949121123645</v>
      </c>
      <c r="X42" s="1480">
        <v>1147.7897609560612</v>
      </c>
      <c r="Y42" s="1383">
        <v>1172.6964446170482</v>
      </c>
      <c r="Z42" s="1483">
        <v>1208.447629035724</v>
      </c>
      <c r="AA42" s="1383">
        <v>1134.1259850160611</v>
      </c>
      <c r="AB42" s="1480">
        <v>1217.394748328838</v>
      </c>
      <c r="AC42" s="1383">
        <v>1232.7265507840407</v>
      </c>
      <c r="AD42" s="1480">
        <v>1191.0174168309561</v>
      </c>
      <c r="AE42" s="1384">
        <v>1216.2374029196997</v>
      </c>
      <c r="AG42" s="1486">
        <f t="shared" si="10"/>
        <v>0.36137380134914565</v>
      </c>
      <c r="AH42" s="53">
        <f t="shared" si="11"/>
        <v>85.986991608282096</v>
      </c>
      <c r="AI42" s="1486">
        <f t="shared" si="12"/>
        <v>-5.0318583221605877</v>
      </c>
      <c r="AJ42" s="53">
        <f t="shared" si="13"/>
        <v>83.639796355419548</v>
      </c>
      <c r="AK42" s="1486">
        <f t="shared" si="14"/>
        <v>-1.3392202172212819</v>
      </c>
      <c r="AL42" s="53">
        <f t="shared" si="15"/>
        <v>83.742571236702133</v>
      </c>
      <c r="AM42" s="1486">
        <f t="shared" si="16"/>
        <v>0.51470835332725073</v>
      </c>
      <c r="AN42" s="53">
        <f t="shared" si="17"/>
        <v>85.387883597993095</v>
      </c>
      <c r="AO42" s="1486">
        <f t="shared" si="18"/>
        <v>8.9471192931139285</v>
      </c>
      <c r="AP42" s="1390">
        <f t="shared" si="19"/>
        <v>98.60056576797956</v>
      </c>
      <c r="AR42" s="105">
        <f t="shared" si="20"/>
        <v>3.143951440911389E-2</v>
      </c>
      <c r="AS42" s="57">
        <f t="shared" si="20"/>
        <v>7.4088951050366214</v>
      </c>
      <c r="AT42" s="105">
        <f t="shared" si="21"/>
        <v>-0.43872110004591641</v>
      </c>
      <c r="AU42" s="57">
        <f t="shared" si="21"/>
        <v>7.2070586296037922</v>
      </c>
      <c r="AV42" s="105">
        <f t="shared" si="22"/>
        <v>-0.11665106094016235</v>
      </c>
      <c r="AW42" s="57">
        <f t="shared" si="22"/>
        <v>7.2183403306586786</v>
      </c>
      <c r="AX42" s="105">
        <f t="shared" si="23"/>
        <v>4.3888530887059393E-2</v>
      </c>
      <c r="AY42" s="57">
        <f t="shared" si="23"/>
        <v>7.2142827519933448</v>
      </c>
      <c r="AZ42" s="105">
        <f t="shared" si="24"/>
        <v>0.73493986280094969</v>
      </c>
      <c r="BA42" s="60">
        <f t="shared" si="24"/>
        <v>7.9985756537220256</v>
      </c>
    </row>
    <row r="43" spans="1:53" x14ac:dyDescent="0.25">
      <c r="A43" s="263" t="s">
        <v>499</v>
      </c>
      <c r="B43" s="1483">
        <v>1131.2999322063752</v>
      </c>
      <c r="C43" s="1383">
        <v>1048.9059492255535</v>
      </c>
      <c r="D43" s="1480">
        <v>1133.8577794149289</v>
      </c>
      <c r="E43" s="1383">
        <v>1113.8620874738147</v>
      </c>
      <c r="F43" s="1480">
        <v>1088.6606144308921</v>
      </c>
      <c r="G43" s="1383">
        <v>1133.5793379209913</v>
      </c>
      <c r="H43" s="1483">
        <v>1134.0912487584678</v>
      </c>
      <c r="I43" s="1383">
        <v>1050.2852848637206</v>
      </c>
      <c r="J43" s="1480">
        <v>1134.0384948877479</v>
      </c>
      <c r="K43" s="1383">
        <v>1115.1855119559891</v>
      </c>
      <c r="L43" s="1480">
        <v>1090.0500293777382</v>
      </c>
      <c r="M43" s="1383">
        <v>1134.0441398067667</v>
      </c>
      <c r="N43" s="1483">
        <v>1135.9205505169627</v>
      </c>
      <c r="O43" s="1383">
        <v>1050.7128025196023</v>
      </c>
      <c r="P43" s="1480">
        <v>1135.1384525830179</v>
      </c>
      <c r="Q43" s="1383">
        <v>1115.0092422146549</v>
      </c>
      <c r="R43" s="1480">
        <v>1089.9113490776263</v>
      </c>
      <c r="S43" s="1383">
        <v>1135.2222287096615</v>
      </c>
      <c r="T43" s="1483">
        <v>1159.6945043398803</v>
      </c>
      <c r="U43" s="1383">
        <v>1071.572340987537</v>
      </c>
      <c r="V43" s="1480">
        <v>1160.8825796277365</v>
      </c>
      <c r="W43" s="1383">
        <v>1137.5946936053688</v>
      </c>
      <c r="X43" s="1480">
        <v>1111.7414897710526</v>
      </c>
      <c r="Y43" s="1383">
        <v>1160.7538182376225</v>
      </c>
      <c r="Z43" s="1483">
        <v>1197.5991390790616</v>
      </c>
      <c r="AA43" s="1383">
        <v>1102.7824281623625</v>
      </c>
      <c r="AB43" s="1480">
        <v>1205.1880733776841</v>
      </c>
      <c r="AC43" s="1383">
        <v>1181.2802350639904</v>
      </c>
      <c r="AD43" s="1480">
        <v>1150.4571468413901</v>
      </c>
      <c r="AE43" s="1384">
        <v>1204.362283451705</v>
      </c>
      <c r="AG43" s="1486">
        <f t="shared" si="10"/>
        <v>2.5578472085537669</v>
      </c>
      <c r="AH43" s="53">
        <f t="shared" si="11"/>
        <v>64.956138248261141</v>
      </c>
      <c r="AI43" s="1486">
        <f t="shared" si="12"/>
        <v>-5.2753870719925544E-2</v>
      </c>
      <c r="AJ43" s="53">
        <f t="shared" si="13"/>
        <v>64.900227092268551</v>
      </c>
      <c r="AK43" s="1486">
        <f t="shared" si="14"/>
        <v>-0.78209793394489679</v>
      </c>
      <c r="AL43" s="53">
        <f t="shared" si="15"/>
        <v>64.296439695052641</v>
      </c>
      <c r="AM43" s="1486">
        <f t="shared" si="16"/>
        <v>1.1880752878562362</v>
      </c>
      <c r="AN43" s="53">
        <f t="shared" si="17"/>
        <v>66.022352617831757</v>
      </c>
      <c r="AO43" s="1486">
        <f t="shared" si="18"/>
        <v>7.5889342986224619</v>
      </c>
      <c r="AP43" s="1390">
        <f t="shared" si="19"/>
        <v>78.497806901627882</v>
      </c>
      <c r="AR43" s="105">
        <f t="shared" si="20"/>
        <v>0.22558801068275222</v>
      </c>
      <c r="AS43" s="57">
        <f t="shared" si="20"/>
        <v>5.8316140731190984</v>
      </c>
      <c r="AT43" s="105">
        <f t="shared" si="21"/>
        <v>-4.6518589058255344E-3</v>
      </c>
      <c r="AU43" s="57">
        <f t="shared" si="21"/>
        <v>5.8196799004711108</v>
      </c>
      <c r="AV43" s="105">
        <f t="shared" si="22"/>
        <v>-6.8898902346689592E-2</v>
      </c>
      <c r="AW43" s="57">
        <f t="shared" si="22"/>
        <v>5.7664490356461702</v>
      </c>
      <c r="AX43" s="105">
        <f t="shared" si="23"/>
        <v>0.1023424167702835</v>
      </c>
      <c r="AY43" s="57">
        <f t="shared" si="23"/>
        <v>5.8036797278464531</v>
      </c>
      <c r="AZ43" s="105">
        <f t="shared" si="24"/>
        <v>0.62968879847554116</v>
      </c>
      <c r="BA43" s="60">
        <f t="shared" si="24"/>
        <v>6.6451468983882238</v>
      </c>
    </row>
    <row r="44" spans="1:53" x14ac:dyDescent="0.25">
      <c r="A44" s="1336" t="s">
        <v>125</v>
      </c>
      <c r="B44" s="1484"/>
      <c r="C44" s="1395"/>
      <c r="D44" s="1481"/>
      <c r="E44" s="1395"/>
      <c r="F44" s="1481"/>
      <c r="G44" s="1395"/>
      <c r="H44" s="1484"/>
      <c r="I44" s="1395"/>
      <c r="J44" s="1481"/>
      <c r="K44" s="1395"/>
      <c r="L44" s="1481"/>
      <c r="M44" s="1395"/>
      <c r="N44" s="1484"/>
      <c r="O44" s="1395"/>
      <c r="P44" s="1481"/>
      <c r="Q44" s="1395"/>
      <c r="R44" s="1481"/>
      <c r="S44" s="1395"/>
      <c r="T44" s="1484"/>
      <c r="U44" s="1395"/>
      <c r="V44" s="1481"/>
      <c r="W44" s="1395"/>
      <c r="X44" s="1481"/>
      <c r="Y44" s="1395"/>
      <c r="Z44" s="1484"/>
      <c r="AA44" s="1395"/>
      <c r="AB44" s="1481"/>
      <c r="AC44" s="1395"/>
      <c r="AD44" s="1481"/>
      <c r="AE44" s="1396"/>
      <c r="AG44" s="1487"/>
      <c r="AH44" s="1397"/>
      <c r="AI44" s="1487"/>
      <c r="AJ44" s="1397"/>
      <c r="AK44" s="1487"/>
      <c r="AL44" s="1397"/>
      <c r="AM44" s="1487"/>
      <c r="AN44" s="1397"/>
      <c r="AO44" s="1487"/>
      <c r="AP44" s="1398"/>
      <c r="AR44" s="1489"/>
      <c r="AS44" s="1399"/>
      <c r="AT44" s="1489"/>
      <c r="AU44" s="1399"/>
      <c r="AV44" s="1489"/>
      <c r="AW44" s="1399"/>
      <c r="AX44" s="1489"/>
      <c r="AY44" s="1399"/>
      <c r="AZ44" s="1490"/>
      <c r="BA44" s="1400"/>
    </row>
    <row r="45" spans="1:53" x14ac:dyDescent="0.25">
      <c r="A45" s="1416" t="s">
        <v>126</v>
      </c>
      <c r="B45" s="1483">
        <v>1095.7610104455357</v>
      </c>
      <c r="C45" s="1383">
        <v>1030.3130563594113</v>
      </c>
      <c r="D45" s="1480">
        <v>1102.867612638104</v>
      </c>
      <c r="E45" s="1383">
        <v>1090.1087812170858</v>
      </c>
      <c r="F45" s="1480">
        <v>1102.0700941365064</v>
      </c>
      <c r="G45" s="1383">
        <v>1066.2702541374831</v>
      </c>
      <c r="H45" s="1483">
        <v>1095.8757877847909</v>
      </c>
      <c r="I45" s="1383">
        <v>1032.2353441326054</v>
      </c>
      <c r="J45" s="1480">
        <v>1100.2475048450272</v>
      </c>
      <c r="K45" s="1383">
        <v>1091.6173583191492</v>
      </c>
      <c r="L45" s="1480">
        <v>1099.7677961267634</v>
      </c>
      <c r="M45" s="1383">
        <v>1067.9446060446319</v>
      </c>
      <c r="N45" s="1483">
        <v>1093.6173361071656</v>
      </c>
      <c r="O45" s="1383">
        <v>1032.7447470712893</v>
      </c>
      <c r="P45" s="1480">
        <v>1101.5223741109376</v>
      </c>
      <c r="Q45" s="1383">
        <v>1093.1978163842145</v>
      </c>
      <c r="R45" s="1480">
        <v>1100.6303268325664</v>
      </c>
      <c r="S45" s="1383">
        <v>1068.7387776869525</v>
      </c>
      <c r="T45" s="1483">
        <v>1115.2281991961534</v>
      </c>
      <c r="U45" s="1383">
        <v>1053.3669362911025</v>
      </c>
      <c r="V45" s="1480">
        <v>1125.46326578191</v>
      </c>
      <c r="W45" s="1383">
        <v>1115.1827867938903</v>
      </c>
      <c r="X45" s="1480">
        <v>1124.2803743272952</v>
      </c>
      <c r="Y45" s="1383">
        <v>1089.9811532457948</v>
      </c>
      <c r="Z45" s="1483">
        <v>1137.4678752380942</v>
      </c>
      <c r="AA45" s="1383">
        <v>1077.8183006046361</v>
      </c>
      <c r="AB45" s="1480">
        <v>1155.6417628985489</v>
      </c>
      <c r="AC45" s="1383">
        <v>1151.3905188462154</v>
      </c>
      <c r="AD45" s="1480">
        <v>1153.4961819898938</v>
      </c>
      <c r="AE45" s="1384">
        <v>1121.0240076977404</v>
      </c>
      <c r="AG45" s="1486">
        <f t="shared" si="10"/>
        <v>7.106602192568289</v>
      </c>
      <c r="AH45" s="53">
        <f t="shared" si="11"/>
        <v>59.795724857674486</v>
      </c>
      <c r="AI45" s="1486">
        <f t="shared" si="12"/>
        <v>4.3717170602362785</v>
      </c>
      <c r="AJ45" s="53">
        <f t="shared" si="13"/>
        <v>59.382014186543756</v>
      </c>
      <c r="AK45" s="1486">
        <f t="shared" si="14"/>
        <v>7.905038003772006</v>
      </c>
      <c r="AL45" s="53">
        <f t="shared" si="15"/>
        <v>60.453069312925209</v>
      </c>
      <c r="AM45" s="1486">
        <f t="shared" si="16"/>
        <v>10.235066585756613</v>
      </c>
      <c r="AN45" s="53">
        <f t="shared" si="17"/>
        <v>61.815850502787725</v>
      </c>
      <c r="AO45" s="1486">
        <f t="shared" si="18"/>
        <v>18.173887660454739</v>
      </c>
      <c r="AP45" s="1390">
        <f t="shared" si="19"/>
        <v>73.572218241579321</v>
      </c>
      <c r="AR45" s="105">
        <f t="shared" ref="AR45:AR63" si="25">(D45-B45)/D45*100</f>
        <v>0.64437491056329133</v>
      </c>
      <c r="AS45" s="57">
        <f t="shared" ref="AS45:AS63" si="26">(E45-C45)/E45*100</f>
        <v>5.4852988883287122</v>
      </c>
      <c r="AT45" s="105">
        <f t="shared" ref="AT45:AT63" si="27">(J45-H45)/J45*100</f>
        <v>0.39733942053811305</v>
      </c>
      <c r="AU45" s="57">
        <f t="shared" ref="AU45:AU63" si="28">(K45-I45)/K45*100</f>
        <v>5.4398195241214387</v>
      </c>
      <c r="AV45" s="105">
        <f t="shared" ref="AV45:AV63" si="29">(P45-N45)/P45*100</f>
        <v>0.71764661250320338</v>
      </c>
      <c r="AW45" s="57">
        <f t="shared" ref="AW45:AW63" si="30">(Q45-O45)/Q45*100</f>
        <v>5.529929570558016</v>
      </c>
      <c r="AX45" s="105">
        <f t="shared" ref="AX45:AX63" si="31">(V45-T45)/V45*100</f>
        <v>0.90940920925089919</v>
      </c>
      <c r="AY45" s="57">
        <f t="shared" ref="AY45:AY63" si="32">(W45-U45)/W45*100</f>
        <v>5.5431137598981453</v>
      </c>
      <c r="AZ45" s="105">
        <f t="shared" ref="AZ45:AZ63" si="33">(AB45-Z45)/AB45*100</f>
        <v>1.5726229566913101</v>
      </c>
      <c r="BA45" s="60">
        <f t="shared" ref="BA45:BA63" si="34">(AC45-AA45)/AC45*100</f>
        <v>6.3898579185196454</v>
      </c>
    </row>
    <row r="46" spans="1:53" x14ac:dyDescent="0.25">
      <c r="A46" s="1416" t="s">
        <v>127</v>
      </c>
      <c r="B46" s="1483">
        <v>1186.9220940550122</v>
      </c>
      <c r="C46" s="1383">
        <v>1091.8714373325358</v>
      </c>
      <c r="D46" s="1480">
        <v>1229.6078450029511</v>
      </c>
      <c r="E46" s="1383">
        <v>1189.2283700345811</v>
      </c>
      <c r="F46" s="1480">
        <v>1224.1077202309477</v>
      </c>
      <c r="G46" s="1383">
        <v>1150.6503595654174</v>
      </c>
      <c r="H46" s="1483">
        <v>1190.9063769441898</v>
      </c>
      <c r="I46" s="1383">
        <v>1095.0496239871288</v>
      </c>
      <c r="J46" s="1480">
        <v>1231.2838192458585</v>
      </c>
      <c r="K46" s="1383">
        <v>1186.9350984275318</v>
      </c>
      <c r="L46" s="1480">
        <v>1226.1589810137589</v>
      </c>
      <c r="M46" s="1383">
        <v>1150.6510997663256</v>
      </c>
      <c r="N46" s="1483">
        <v>1191.1869415496142</v>
      </c>
      <c r="O46" s="1383">
        <v>1094.589781571603</v>
      </c>
      <c r="P46" s="1480">
        <v>1229.3954377026387</v>
      </c>
      <c r="Q46" s="1383">
        <v>1186.7538089874267</v>
      </c>
      <c r="R46" s="1480">
        <v>1224.5267222863718</v>
      </c>
      <c r="S46" s="1383">
        <v>1150.1563458949477</v>
      </c>
      <c r="T46" s="1483">
        <v>1218.6874911347529</v>
      </c>
      <c r="U46" s="1383">
        <v>1114.5993514165195</v>
      </c>
      <c r="V46" s="1480">
        <v>1266.7572412874008</v>
      </c>
      <c r="W46" s="1383">
        <v>1207.9140535143817</v>
      </c>
      <c r="X46" s="1480">
        <v>1260.475288188615</v>
      </c>
      <c r="Y46" s="1383">
        <v>1170.7271472495688</v>
      </c>
      <c r="Z46" s="1483">
        <v>1260.6761495002183</v>
      </c>
      <c r="AA46" s="1383">
        <v>1158.7856736346057</v>
      </c>
      <c r="AB46" s="1480">
        <v>1330.7532578972184</v>
      </c>
      <c r="AC46" s="1383">
        <v>1267.0539621383539</v>
      </c>
      <c r="AD46" s="1480">
        <v>1321.3499790062999</v>
      </c>
      <c r="AE46" s="1384">
        <v>1223.6627584745684</v>
      </c>
      <c r="AG46" s="1486">
        <f t="shared" si="10"/>
        <v>42.685750947938914</v>
      </c>
      <c r="AH46" s="53">
        <f t="shared" si="11"/>
        <v>97.356932702045242</v>
      </c>
      <c r="AI46" s="1486">
        <f t="shared" si="12"/>
        <v>40.37744230166868</v>
      </c>
      <c r="AJ46" s="53">
        <f t="shared" si="13"/>
        <v>91.885474440402959</v>
      </c>
      <c r="AK46" s="1486">
        <f t="shared" si="14"/>
        <v>38.208496153024498</v>
      </c>
      <c r="AL46" s="53">
        <f t="shared" si="15"/>
        <v>92.164027415823739</v>
      </c>
      <c r="AM46" s="1486">
        <f t="shared" si="16"/>
        <v>48.069750152647885</v>
      </c>
      <c r="AN46" s="53">
        <f t="shared" si="17"/>
        <v>93.314702097862209</v>
      </c>
      <c r="AO46" s="1486">
        <f t="shared" si="18"/>
        <v>70.077108397000075</v>
      </c>
      <c r="AP46" s="1390">
        <f t="shared" si="19"/>
        <v>108.26828850374818</v>
      </c>
      <c r="AR46" s="105">
        <f t="shared" si="25"/>
        <v>3.4714930554006402</v>
      </c>
      <c r="AS46" s="57">
        <f t="shared" si="26"/>
        <v>8.1865632501866941</v>
      </c>
      <c r="AT46" s="105">
        <f t="shared" si="27"/>
        <v>3.2792961030219026</v>
      </c>
      <c r="AU46" s="57">
        <f t="shared" si="28"/>
        <v>7.7414068016131736</v>
      </c>
      <c r="AV46" s="105">
        <f t="shared" si="29"/>
        <v>3.1079093822264712</v>
      </c>
      <c r="AW46" s="57">
        <f t="shared" si="30"/>
        <v>7.7660612266718401</v>
      </c>
      <c r="AX46" s="105">
        <f t="shared" si="31"/>
        <v>3.7947089296915935</v>
      </c>
      <c r="AY46" s="57">
        <f t="shared" si="32"/>
        <v>7.7252766309297005</v>
      </c>
      <c r="AZ46" s="105">
        <f t="shared" si="33"/>
        <v>5.2659730856291107</v>
      </c>
      <c r="BA46" s="60">
        <f t="shared" si="34"/>
        <v>8.544883780721408</v>
      </c>
    </row>
    <row r="47" spans="1:53" x14ac:dyDescent="0.25">
      <c r="A47" s="1416" t="s">
        <v>153</v>
      </c>
      <c r="B47" s="1483">
        <v>1217.2999004424782</v>
      </c>
      <c r="C47" s="1383">
        <v>1120.555884640992</v>
      </c>
      <c r="D47" s="1480">
        <v>1294.6830625462646</v>
      </c>
      <c r="E47" s="1383">
        <v>1281.6623311694245</v>
      </c>
      <c r="F47" s="1480">
        <v>1283.5932752060901</v>
      </c>
      <c r="G47" s="1383">
        <v>1206.3429559305353</v>
      </c>
      <c r="H47" s="1483">
        <v>1221.0777055779176</v>
      </c>
      <c r="I47" s="1383">
        <v>1125.435479696243</v>
      </c>
      <c r="J47" s="1480">
        <v>1291.5035022354732</v>
      </c>
      <c r="K47" s="1383">
        <v>1281.1308797244383</v>
      </c>
      <c r="L47" s="1480">
        <v>1281.6862308617267</v>
      </c>
      <c r="M47" s="1383">
        <v>1208.6779510576509</v>
      </c>
      <c r="N47" s="1483">
        <v>1232.1858898550718</v>
      </c>
      <c r="O47" s="1383">
        <v>1125.1850372419642</v>
      </c>
      <c r="P47" s="1480">
        <v>1298.0095509177343</v>
      </c>
      <c r="Q47" s="1383">
        <v>1281.4594543024887</v>
      </c>
      <c r="R47" s="1480">
        <v>1288.8952616792456</v>
      </c>
      <c r="S47" s="1383">
        <v>1208.4797959352645</v>
      </c>
      <c r="T47" s="1483">
        <v>1251.3818637387405</v>
      </c>
      <c r="U47" s="1383">
        <v>1145.7502887559679</v>
      </c>
      <c r="V47" s="1480">
        <v>1334.1956780783025</v>
      </c>
      <c r="W47" s="1383">
        <v>1305.4204971644697</v>
      </c>
      <c r="X47" s="1480">
        <v>1322.2865821862324</v>
      </c>
      <c r="Y47" s="1383">
        <v>1230.4614914919966</v>
      </c>
      <c r="Z47" s="1483">
        <v>1304.5532524552279</v>
      </c>
      <c r="AA47" s="1383">
        <v>1194.0498017724742</v>
      </c>
      <c r="AB47" s="1480">
        <v>1401.5347663641612</v>
      </c>
      <c r="AC47" s="1383">
        <v>1374.100546117668</v>
      </c>
      <c r="AD47" s="1480">
        <v>1387.6481752005943</v>
      </c>
      <c r="AE47" s="1384">
        <v>1289.5957274795389</v>
      </c>
      <c r="AG47" s="1486">
        <f t="shared" si="10"/>
        <v>77.38316210378639</v>
      </c>
      <c r="AH47" s="53">
        <f t="shared" si="11"/>
        <v>161.10644652843257</v>
      </c>
      <c r="AI47" s="1486">
        <f t="shared" si="12"/>
        <v>70.425796657555566</v>
      </c>
      <c r="AJ47" s="53">
        <f t="shared" si="13"/>
        <v>155.69540002819531</v>
      </c>
      <c r="AK47" s="1486">
        <f t="shared" si="14"/>
        <v>65.823661062662495</v>
      </c>
      <c r="AL47" s="53">
        <f t="shared" si="15"/>
        <v>156.27441706052446</v>
      </c>
      <c r="AM47" s="1486">
        <f t="shared" si="16"/>
        <v>82.813814339561986</v>
      </c>
      <c r="AN47" s="53">
        <f t="shared" si="17"/>
        <v>159.67020840850182</v>
      </c>
      <c r="AO47" s="1486">
        <f t="shared" si="18"/>
        <v>96.981513908933266</v>
      </c>
      <c r="AP47" s="1390">
        <f t="shared" si="19"/>
        <v>180.05074434519383</v>
      </c>
      <c r="AR47" s="105">
        <f t="shared" si="25"/>
        <v>5.9769965594202059</v>
      </c>
      <c r="AS47" s="57">
        <f t="shared" si="26"/>
        <v>12.570116372339237</v>
      </c>
      <c r="AT47" s="105">
        <f t="shared" si="27"/>
        <v>5.4530085699074773</v>
      </c>
      <c r="AU47" s="57">
        <f t="shared" si="28"/>
        <v>12.152965984371889</v>
      </c>
      <c r="AV47" s="105">
        <f t="shared" si="29"/>
        <v>5.0711230141660408</v>
      </c>
      <c r="AW47" s="57">
        <f t="shared" si="30"/>
        <v>12.195034071178334</v>
      </c>
      <c r="AX47" s="105">
        <f t="shared" si="31"/>
        <v>6.2070216311030304</v>
      </c>
      <c r="AY47" s="57">
        <f t="shared" si="32"/>
        <v>12.231323834375567</v>
      </c>
      <c r="AZ47" s="105">
        <f t="shared" si="33"/>
        <v>6.9196652296054806</v>
      </c>
      <c r="BA47" s="60">
        <f t="shared" si="34"/>
        <v>13.103171005491731</v>
      </c>
    </row>
    <row r="48" spans="1:53" x14ac:dyDescent="0.25">
      <c r="A48" s="1416" t="s">
        <v>130</v>
      </c>
      <c r="B48" s="1483">
        <v>1056.7502968883812</v>
      </c>
      <c r="C48" s="1383">
        <v>1018.7319243522575</v>
      </c>
      <c r="D48" s="1480">
        <v>1042.2572688075406</v>
      </c>
      <c r="E48" s="1383">
        <v>1062.3835835771299</v>
      </c>
      <c r="F48" s="1480">
        <v>1044.2275062092463</v>
      </c>
      <c r="G48" s="1383">
        <v>1044.0698216444412</v>
      </c>
      <c r="H48" s="1483">
        <v>1060.2261518248174</v>
      </c>
      <c r="I48" s="1383">
        <v>1021.0344676428231</v>
      </c>
      <c r="J48" s="1480">
        <v>1041.5453244903358</v>
      </c>
      <c r="K48" s="1383">
        <v>1065.3990650116798</v>
      </c>
      <c r="L48" s="1480">
        <v>1044.0165242748392</v>
      </c>
      <c r="M48" s="1383">
        <v>1046.7460782750704</v>
      </c>
      <c r="N48" s="1483">
        <v>1061.558155611531</v>
      </c>
      <c r="O48" s="1383">
        <v>1019.9144007252113</v>
      </c>
      <c r="P48" s="1480">
        <v>1043.753007554702</v>
      </c>
      <c r="Q48" s="1383">
        <v>1065.7110471120202</v>
      </c>
      <c r="R48" s="1480">
        <v>1046.144204472839</v>
      </c>
      <c r="S48" s="1383">
        <v>1046.1890336173158</v>
      </c>
      <c r="T48" s="1483">
        <v>1079.0683533916849</v>
      </c>
      <c r="U48" s="1383">
        <v>1036.3726822466908</v>
      </c>
      <c r="V48" s="1480">
        <v>1062.4088597453049</v>
      </c>
      <c r="W48" s="1383">
        <v>1084.1117351705534</v>
      </c>
      <c r="X48" s="1480">
        <v>1064.6341834125019</v>
      </c>
      <c r="Y48" s="1383">
        <v>1063.6011650945434</v>
      </c>
      <c r="Z48" s="1483">
        <v>1110.9165394806571</v>
      </c>
      <c r="AA48" s="1383">
        <v>1068.5791928242011</v>
      </c>
      <c r="AB48" s="1480">
        <v>1097.3648472731802</v>
      </c>
      <c r="AC48" s="1383">
        <v>1124.0365261950171</v>
      </c>
      <c r="AD48" s="1480">
        <v>1099.1892715727915</v>
      </c>
      <c r="AE48" s="1384">
        <v>1100.0327149615675</v>
      </c>
      <c r="AG48" s="1486">
        <f t="shared" si="10"/>
        <v>-14.493028080840531</v>
      </c>
      <c r="AH48" s="53">
        <f t="shared" si="11"/>
        <v>43.651659224872446</v>
      </c>
      <c r="AI48" s="1486">
        <f t="shared" si="12"/>
        <v>-18.680827334481592</v>
      </c>
      <c r="AJ48" s="53">
        <f t="shared" si="13"/>
        <v>44.364597368856721</v>
      </c>
      <c r="AK48" s="1486">
        <f t="shared" si="14"/>
        <v>-17.805148056829012</v>
      </c>
      <c r="AL48" s="53">
        <f t="shared" si="15"/>
        <v>45.796646386808902</v>
      </c>
      <c r="AM48" s="1486">
        <f t="shared" si="16"/>
        <v>-16.659493646380042</v>
      </c>
      <c r="AN48" s="53">
        <f t="shared" si="17"/>
        <v>47.739052923862573</v>
      </c>
      <c r="AO48" s="1486">
        <f t="shared" si="18"/>
        <v>-13.55169220747689</v>
      </c>
      <c r="AP48" s="1390">
        <f t="shared" si="19"/>
        <v>55.457333370816059</v>
      </c>
      <c r="AR48" s="105">
        <f t="shared" si="25"/>
        <v>-1.3905422887980605</v>
      </c>
      <c r="AS48" s="57">
        <f t="shared" si="26"/>
        <v>4.10884165565641</v>
      </c>
      <c r="AT48" s="105">
        <f t="shared" si="27"/>
        <v>-1.7935683541782272</v>
      </c>
      <c r="AU48" s="57">
        <f t="shared" si="28"/>
        <v>4.1641295572537746</v>
      </c>
      <c r="AV48" s="105">
        <f t="shared" si="29"/>
        <v>-1.705877533090209</v>
      </c>
      <c r="AW48" s="57">
        <f t="shared" si="30"/>
        <v>4.2972855081978967</v>
      </c>
      <c r="AX48" s="105">
        <f t="shared" si="31"/>
        <v>-1.5680868522099753</v>
      </c>
      <c r="AY48" s="57">
        <f t="shared" si="32"/>
        <v>4.4035177717499963</v>
      </c>
      <c r="AZ48" s="105">
        <f t="shared" si="33"/>
        <v>-1.2349304099863612</v>
      </c>
      <c r="BA48" s="60">
        <f t="shared" si="34"/>
        <v>4.9337661257810739</v>
      </c>
    </row>
    <row r="49" spans="1:53" x14ac:dyDescent="0.25">
      <c r="A49" s="1416" t="s">
        <v>131</v>
      </c>
      <c r="B49" s="1483">
        <v>1178.545051759834</v>
      </c>
      <c r="C49" s="1383">
        <v>1080.6794585836799</v>
      </c>
      <c r="D49" s="1480">
        <v>1182.5850370818835</v>
      </c>
      <c r="E49" s="1383">
        <v>1181.0051174689329</v>
      </c>
      <c r="F49" s="1480">
        <v>1182.0697028918539</v>
      </c>
      <c r="G49" s="1383">
        <v>1137.2531233255743</v>
      </c>
      <c r="H49" s="1483">
        <v>1177.3308456659622</v>
      </c>
      <c r="I49" s="1383">
        <v>1084.0414526387053</v>
      </c>
      <c r="J49" s="1480">
        <v>1181.519980415788</v>
      </c>
      <c r="K49" s="1383">
        <v>1180.8055711422828</v>
      </c>
      <c r="L49" s="1480">
        <v>1180.9974433016885</v>
      </c>
      <c r="M49" s="1383">
        <v>1138.4200080018909</v>
      </c>
      <c r="N49" s="1483">
        <v>1175.9456359875903</v>
      </c>
      <c r="O49" s="1383">
        <v>1084.2659538924229</v>
      </c>
      <c r="P49" s="1480">
        <v>1181.708904641099</v>
      </c>
      <c r="Q49" s="1383">
        <v>1178.8717860693891</v>
      </c>
      <c r="R49" s="1480">
        <v>1180.9821074595736</v>
      </c>
      <c r="S49" s="1383">
        <v>1137.3217397429039</v>
      </c>
      <c r="T49" s="1483">
        <v>1206.5515090543263</v>
      </c>
      <c r="U49" s="1383">
        <v>1106.744249116013</v>
      </c>
      <c r="V49" s="1480">
        <v>1205.6007012559789</v>
      </c>
      <c r="W49" s="1383">
        <v>1203.8627759038718</v>
      </c>
      <c r="X49" s="1480">
        <v>1205.7237294975255</v>
      </c>
      <c r="Y49" s="1383">
        <v>1161.0011441863301</v>
      </c>
      <c r="Z49" s="1483">
        <v>1236.0555075376885</v>
      </c>
      <c r="AA49" s="1383">
        <v>1146.9001065814034</v>
      </c>
      <c r="AB49" s="1480">
        <v>1265.2232086287518</v>
      </c>
      <c r="AC49" s="1383">
        <v>1260.5919754725001</v>
      </c>
      <c r="AD49" s="1480">
        <v>1261.4165634837375</v>
      </c>
      <c r="AE49" s="1384">
        <v>1210.1682477546697</v>
      </c>
      <c r="AG49" s="1486">
        <f t="shared" si="10"/>
        <v>4.0399853220494606</v>
      </c>
      <c r="AH49" s="53">
        <f t="shared" si="11"/>
        <v>100.32565888525301</v>
      </c>
      <c r="AI49" s="1486">
        <f t="shared" si="12"/>
        <v>4.1891347498258256</v>
      </c>
      <c r="AJ49" s="53">
        <f t="shared" si="13"/>
        <v>96.764118503577492</v>
      </c>
      <c r="AK49" s="1486">
        <f t="shared" si="14"/>
        <v>5.7632686535087032</v>
      </c>
      <c r="AL49" s="53">
        <f t="shared" si="15"/>
        <v>94.60583217696626</v>
      </c>
      <c r="AM49" s="1486">
        <f t="shared" si="16"/>
        <v>-0.9508077983473413</v>
      </c>
      <c r="AN49" s="53">
        <f t="shared" si="17"/>
        <v>97.118526787858855</v>
      </c>
      <c r="AO49" s="1486">
        <f t="shared" si="18"/>
        <v>29.167701091063236</v>
      </c>
      <c r="AP49" s="1390">
        <f t="shared" si="19"/>
        <v>113.69186889109665</v>
      </c>
      <c r="AR49" s="105">
        <f t="shared" si="25"/>
        <v>0.34162324022113666</v>
      </c>
      <c r="AS49" s="57">
        <f t="shared" si="26"/>
        <v>8.4949385401703932</v>
      </c>
      <c r="AT49" s="105">
        <f t="shared" si="27"/>
        <v>0.35455471081848566</v>
      </c>
      <c r="AU49" s="57">
        <f t="shared" si="28"/>
        <v>8.1947545699644877</v>
      </c>
      <c r="AV49" s="105">
        <f t="shared" si="29"/>
        <v>0.48770628966861229</v>
      </c>
      <c r="AW49" s="57">
        <f t="shared" si="30"/>
        <v>8.0251163268910144</v>
      </c>
      <c r="AX49" s="105">
        <f t="shared" si="31"/>
        <v>-7.886589625875319E-2</v>
      </c>
      <c r="AY49" s="57">
        <f t="shared" si="32"/>
        <v>8.0672422747635277</v>
      </c>
      <c r="AZ49" s="105">
        <f t="shared" si="33"/>
        <v>2.3053403456513557</v>
      </c>
      <c r="BA49" s="60">
        <f t="shared" si="34"/>
        <v>9.0189269091993243</v>
      </c>
    </row>
    <row r="50" spans="1:53" x14ac:dyDescent="0.25">
      <c r="A50" s="1416" t="s">
        <v>154</v>
      </c>
      <c r="B50" s="1483">
        <v>1104.5673377125192</v>
      </c>
      <c r="C50" s="1383">
        <v>1031.746552067081</v>
      </c>
      <c r="D50" s="1480">
        <v>1101.9199629237262</v>
      </c>
      <c r="E50" s="1383">
        <v>1089.357918584255</v>
      </c>
      <c r="F50" s="1480">
        <v>1102.1724841515525</v>
      </c>
      <c r="G50" s="1383">
        <v>1068.6190641909291</v>
      </c>
      <c r="H50" s="1483">
        <v>1107.3068910133843</v>
      </c>
      <c r="I50" s="1383">
        <v>1034.3735862489759</v>
      </c>
      <c r="J50" s="1480">
        <v>1103.8789419187799</v>
      </c>
      <c r="K50" s="1383">
        <v>1091.9025002884537</v>
      </c>
      <c r="L50" s="1480">
        <v>1104.2068283404624</v>
      </c>
      <c r="M50" s="1383">
        <v>1071.0814635942077</v>
      </c>
      <c r="N50" s="1483">
        <v>1110.4932107753903</v>
      </c>
      <c r="O50" s="1383">
        <v>1034.3758192958896</v>
      </c>
      <c r="P50" s="1480">
        <v>1104.1259155378441</v>
      </c>
      <c r="Q50" s="1383">
        <v>1093.410896377165</v>
      </c>
      <c r="R50" s="1480">
        <v>1104.7540248500688</v>
      </c>
      <c r="S50" s="1383">
        <v>1071.6909070047527</v>
      </c>
      <c r="T50" s="1483">
        <v>1132.4838580463827</v>
      </c>
      <c r="U50" s="1383">
        <v>1052.9607931591161</v>
      </c>
      <c r="V50" s="1480">
        <v>1126.3964273197996</v>
      </c>
      <c r="W50" s="1383">
        <v>1112.9144586980867</v>
      </c>
      <c r="X50" s="1480">
        <v>1127.0161450136004</v>
      </c>
      <c r="Y50" s="1383">
        <v>1090.6431087881263</v>
      </c>
      <c r="Z50" s="1483">
        <v>1154.7445140314858</v>
      </c>
      <c r="AA50" s="1383">
        <v>1082.0264335952777</v>
      </c>
      <c r="AB50" s="1480">
        <v>1163.4148079938896</v>
      </c>
      <c r="AC50" s="1383">
        <v>1151.6484349986899</v>
      </c>
      <c r="AD50" s="1480">
        <v>1162.5031963585366</v>
      </c>
      <c r="AE50" s="1384">
        <v>1125.4712839618965</v>
      </c>
      <c r="AG50" s="1486">
        <f t="shared" si="10"/>
        <v>-2.6473747887930585</v>
      </c>
      <c r="AH50" s="53">
        <f t="shared" si="11"/>
        <v>57.611366517174019</v>
      </c>
      <c r="AI50" s="1486">
        <f t="shared" si="12"/>
        <v>-3.4279490946044007</v>
      </c>
      <c r="AJ50" s="53">
        <f t="shared" si="13"/>
        <v>57.528914039477741</v>
      </c>
      <c r="AK50" s="1486">
        <f t="shared" si="14"/>
        <v>-6.3672952375461591</v>
      </c>
      <c r="AL50" s="53">
        <f t="shared" si="15"/>
        <v>59.035077081275404</v>
      </c>
      <c r="AM50" s="1486">
        <f t="shared" si="16"/>
        <v>-6.0874307265830794</v>
      </c>
      <c r="AN50" s="53">
        <f t="shared" si="17"/>
        <v>59.953665538970654</v>
      </c>
      <c r="AO50" s="1486">
        <f t="shared" si="18"/>
        <v>8.6702939624037754</v>
      </c>
      <c r="AP50" s="1390">
        <f t="shared" si="19"/>
        <v>69.622001403412241</v>
      </c>
      <c r="AR50" s="105">
        <f t="shared" si="25"/>
        <v>-0.24025109607496123</v>
      </c>
      <c r="AS50" s="57">
        <f t="shared" si="26"/>
        <v>5.2885617788547012</v>
      </c>
      <c r="AT50" s="105">
        <f t="shared" si="27"/>
        <v>-0.31053668698905379</v>
      </c>
      <c r="AU50" s="57">
        <f t="shared" si="28"/>
        <v>5.2686859883808328</v>
      </c>
      <c r="AV50" s="105">
        <f t="shared" si="29"/>
        <v>-0.5766819841779105</v>
      </c>
      <c r="AW50" s="57">
        <f t="shared" si="30"/>
        <v>5.3991667063935713</v>
      </c>
      <c r="AX50" s="105">
        <f t="shared" si="31"/>
        <v>-0.54043412948918856</v>
      </c>
      <c r="AY50" s="57">
        <f t="shared" si="32"/>
        <v>5.3870865878682039</v>
      </c>
      <c r="AZ50" s="105">
        <f t="shared" si="33"/>
        <v>0.74524528163383263</v>
      </c>
      <c r="BA50" s="60">
        <f t="shared" si="34"/>
        <v>6.0454214400500996</v>
      </c>
    </row>
    <row r="51" spans="1:53" x14ac:dyDescent="0.25">
      <c r="A51" s="1416" t="s">
        <v>155</v>
      </c>
      <c r="B51" s="1483">
        <v>1142.5118886322807</v>
      </c>
      <c r="C51" s="1383">
        <v>1062.1026986754864</v>
      </c>
      <c r="D51" s="1480">
        <v>1157.0037199176427</v>
      </c>
      <c r="E51" s="1383">
        <v>1134.1071379939026</v>
      </c>
      <c r="F51" s="1480">
        <v>1155.3191158572949</v>
      </c>
      <c r="G51" s="1383">
        <v>1106.9719311928632</v>
      </c>
      <c r="H51" s="1483">
        <v>1144.7189719130893</v>
      </c>
      <c r="I51" s="1383">
        <v>1066.0812970985196</v>
      </c>
      <c r="J51" s="1480">
        <v>1154.5522770961136</v>
      </c>
      <c r="K51" s="1383">
        <v>1135.254578463881</v>
      </c>
      <c r="L51" s="1480">
        <v>1153.431576070542</v>
      </c>
      <c r="M51" s="1383">
        <v>1109.1736965522721</v>
      </c>
      <c r="N51" s="1483">
        <v>1148.4336280408056</v>
      </c>
      <c r="O51" s="1383">
        <v>1064.7851307162327</v>
      </c>
      <c r="P51" s="1480">
        <v>1155.4571865391167</v>
      </c>
      <c r="Q51" s="1383">
        <v>1134.0299580629624</v>
      </c>
      <c r="R51" s="1480">
        <v>1154.6458045508075</v>
      </c>
      <c r="S51" s="1383">
        <v>1107.6696470142467</v>
      </c>
      <c r="T51" s="1483">
        <v>1171.0002796654467</v>
      </c>
      <c r="U51" s="1383">
        <v>1084.718585526871</v>
      </c>
      <c r="V51" s="1480">
        <v>1178.7262309021803</v>
      </c>
      <c r="W51" s="1383">
        <v>1154.5676363391333</v>
      </c>
      <c r="X51" s="1480">
        <v>1177.8238164000522</v>
      </c>
      <c r="Y51" s="1383">
        <v>1127.8118296958901</v>
      </c>
      <c r="Z51" s="1483">
        <v>1210.8876344661487</v>
      </c>
      <c r="AA51" s="1383">
        <v>1122.0140828620833</v>
      </c>
      <c r="AB51" s="1480">
        <v>1225.0154498154329</v>
      </c>
      <c r="AC51" s="1383">
        <v>1205.2533834792184</v>
      </c>
      <c r="AD51" s="1480">
        <v>1223.3749164129017</v>
      </c>
      <c r="AE51" s="1384">
        <v>1173.1573037270825</v>
      </c>
      <c r="AG51" s="1486">
        <f t="shared" si="10"/>
        <v>14.491831285361968</v>
      </c>
      <c r="AH51" s="53">
        <f t="shared" si="11"/>
        <v>72.004439318416189</v>
      </c>
      <c r="AI51" s="1486">
        <f t="shared" si="12"/>
        <v>9.8333051830243221</v>
      </c>
      <c r="AJ51" s="53">
        <f t="shared" si="13"/>
        <v>69.17328136536139</v>
      </c>
      <c r="AK51" s="1486">
        <f t="shared" si="14"/>
        <v>7.0235584983111039</v>
      </c>
      <c r="AL51" s="53">
        <f t="shared" si="15"/>
        <v>69.244827346729608</v>
      </c>
      <c r="AM51" s="1486">
        <f t="shared" si="16"/>
        <v>7.7259512367336356</v>
      </c>
      <c r="AN51" s="53">
        <f t="shared" si="17"/>
        <v>69.849050812262249</v>
      </c>
      <c r="AO51" s="1486">
        <f t="shared" si="18"/>
        <v>14.127815349284219</v>
      </c>
      <c r="AP51" s="1390">
        <f t="shared" si="19"/>
        <v>83.239300617135086</v>
      </c>
      <c r="AR51" s="105">
        <f t="shared" si="25"/>
        <v>1.2525310883523797</v>
      </c>
      <c r="AS51" s="57">
        <f t="shared" si="26"/>
        <v>6.3489979831873082</v>
      </c>
      <c r="AT51" s="105">
        <f t="shared" si="27"/>
        <v>0.85169856559086965</v>
      </c>
      <c r="AU51" s="57">
        <f t="shared" si="28"/>
        <v>6.0931955420043424</v>
      </c>
      <c r="AV51" s="105">
        <f t="shared" si="29"/>
        <v>0.6078596922615902</v>
      </c>
      <c r="AW51" s="57">
        <f t="shared" si="30"/>
        <v>6.106084486957184</v>
      </c>
      <c r="AX51" s="105">
        <f t="shared" si="31"/>
        <v>0.65544916488541216</v>
      </c>
      <c r="AY51" s="57">
        <f t="shared" si="32"/>
        <v>6.0498015546094308</v>
      </c>
      <c r="AZ51" s="105">
        <f t="shared" si="33"/>
        <v>1.1532765036892219</v>
      </c>
      <c r="BA51" s="60">
        <f t="shared" si="34"/>
        <v>6.9063735276019109</v>
      </c>
    </row>
    <row r="52" spans="1:53" x14ac:dyDescent="0.25">
      <c r="A52" s="1416" t="s">
        <v>134</v>
      </c>
      <c r="B52" s="1483">
        <v>1164.3149103917276</v>
      </c>
      <c r="C52" s="1383">
        <v>1109.426722002037</v>
      </c>
      <c r="D52" s="1480">
        <v>1164.4920214667127</v>
      </c>
      <c r="E52" s="1383">
        <v>1186.8815643077116</v>
      </c>
      <c r="F52" s="1480">
        <v>1164.467899393163</v>
      </c>
      <c r="G52" s="1383">
        <v>1155.0954927130142</v>
      </c>
      <c r="H52" s="1483">
        <v>1167.5868386491566</v>
      </c>
      <c r="I52" s="1383">
        <v>1110.0370287717049</v>
      </c>
      <c r="J52" s="1480">
        <v>1162.5737530488527</v>
      </c>
      <c r="K52" s="1383">
        <v>1185.0931666999218</v>
      </c>
      <c r="L52" s="1480">
        <v>1163.2466902049728</v>
      </c>
      <c r="M52" s="1383">
        <v>1154.3750450109812</v>
      </c>
      <c r="N52" s="1483">
        <v>1165.1639208557665</v>
      </c>
      <c r="O52" s="1383">
        <v>1107.9295438461666</v>
      </c>
      <c r="P52" s="1480">
        <v>1162.1222556207276</v>
      </c>
      <c r="Q52" s="1383">
        <v>1182.6904591973284</v>
      </c>
      <c r="R52" s="1480">
        <v>1162.5392611692134</v>
      </c>
      <c r="S52" s="1383">
        <v>1151.7586260114017</v>
      </c>
      <c r="T52" s="1483">
        <v>1190.5717829457328</v>
      </c>
      <c r="U52" s="1383">
        <v>1130.0039411340153</v>
      </c>
      <c r="V52" s="1480">
        <v>1191.5327193509518</v>
      </c>
      <c r="W52" s="1383">
        <v>1207.3954714431318</v>
      </c>
      <c r="X52" s="1480">
        <v>1191.3996121912762</v>
      </c>
      <c r="Y52" s="1383">
        <v>1175.1608993145098</v>
      </c>
      <c r="Z52" s="1483">
        <v>1234.1356125907971</v>
      </c>
      <c r="AA52" s="1383">
        <v>1175.3066393438339</v>
      </c>
      <c r="AB52" s="1480">
        <v>1243.4458515916726</v>
      </c>
      <c r="AC52" s="1383">
        <v>1267.2379528884735</v>
      </c>
      <c r="AD52" s="1480">
        <v>1242.1535575187147</v>
      </c>
      <c r="AE52" s="1384">
        <v>1228.7398851968896</v>
      </c>
      <c r="AG52" s="1486">
        <f t="shared" si="10"/>
        <v>0.17711107498507772</v>
      </c>
      <c r="AH52" s="53">
        <f t="shared" si="11"/>
        <v>77.454842305674674</v>
      </c>
      <c r="AI52" s="1486">
        <f t="shared" si="12"/>
        <v>-5.0130856003038389</v>
      </c>
      <c r="AJ52" s="53">
        <f t="shared" si="13"/>
        <v>75.056137928216913</v>
      </c>
      <c r="AK52" s="1486">
        <f t="shared" si="14"/>
        <v>-3.0416652350388631</v>
      </c>
      <c r="AL52" s="53">
        <f t="shared" si="15"/>
        <v>74.760915351161884</v>
      </c>
      <c r="AM52" s="1486">
        <f t="shared" si="16"/>
        <v>0.96093640521894486</v>
      </c>
      <c r="AN52" s="53">
        <f t="shared" si="17"/>
        <v>77.391530309116433</v>
      </c>
      <c r="AO52" s="1486">
        <f t="shared" si="18"/>
        <v>9.3102390008755265</v>
      </c>
      <c r="AP52" s="1390">
        <f t="shared" si="19"/>
        <v>91.931313544639579</v>
      </c>
      <c r="AR52" s="105">
        <f t="shared" si="25"/>
        <v>1.5209299138177092E-2</v>
      </c>
      <c r="AS52" s="57">
        <f t="shared" si="26"/>
        <v>6.5259116524278307</v>
      </c>
      <c r="AT52" s="105">
        <f t="shared" si="27"/>
        <v>-0.43120581272001096</v>
      </c>
      <c r="AU52" s="57">
        <f t="shared" si="28"/>
        <v>6.3333533630290457</v>
      </c>
      <c r="AV52" s="105">
        <f t="shared" si="29"/>
        <v>-0.26173367047464469</v>
      </c>
      <c r="AW52" s="57">
        <f t="shared" si="30"/>
        <v>6.3212580070951807</v>
      </c>
      <c r="AX52" s="105">
        <f t="shared" si="31"/>
        <v>8.0647085020240428E-2</v>
      </c>
      <c r="AY52" s="57">
        <f t="shared" si="32"/>
        <v>6.4097913351136473</v>
      </c>
      <c r="AZ52" s="105">
        <f t="shared" si="33"/>
        <v>0.74874502890157679</v>
      </c>
      <c r="BA52" s="60">
        <f t="shared" si="34"/>
        <v>7.2544634048480257</v>
      </c>
    </row>
    <row r="53" spans="1:53" x14ac:dyDescent="0.25">
      <c r="A53" s="1416" t="s">
        <v>143</v>
      </c>
      <c r="B53" s="1483">
        <v>1069.5293846153847</v>
      </c>
      <c r="C53" s="1383">
        <v>1191.8816060862218</v>
      </c>
      <c r="D53" s="1480">
        <v>1121.7456806282721</v>
      </c>
      <c r="E53" s="1383">
        <v>1227.4229271007218</v>
      </c>
      <c r="F53" s="1480">
        <v>1114.1527069351232</v>
      </c>
      <c r="G53" s="1383">
        <v>1213.3137382550299</v>
      </c>
      <c r="H53" s="1483">
        <v>1072.4426562499998</v>
      </c>
      <c r="I53" s="1383">
        <v>1204.85779209622</v>
      </c>
      <c r="J53" s="1480">
        <v>1155.3443489583331</v>
      </c>
      <c r="K53" s="1383">
        <v>1230.7241558441535</v>
      </c>
      <c r="L53" s="1480">
        <v>1143.50125</v>
      </c>
      <c r="M53" s="1383">
        <v>1220.4657410562138</v>
      </c>
      <c r="N53" s="1483">
        <v>1079.077746478873</v>
      </c>
      <c r="O53" s="1383">
        <v>1201.4578170836924</v>
      </c>
      <c r="P53" s="1480">
        <v>1159.797156626506</v>
      </c>
      <c r="Q53" s="1383">
        <v>1230.3681557846492</v>
      </c>
      <c r="R53" s="1480">
        <v>1148.0048148148155</v>
      </c>
      <c r="S53" s="1383">
        <v>1218.8338760757285</v>
      </c>
      <c r="T53" s="1483">
        <v>1092.2164285714289</v>
      </c>
      <c r="U53" s="1383">
        <v>1227.7383686067026</v>
      </c>
      <c r="V53" s="1480">
        <v>1163.3740983606556</v>
      </c>
      <c r="W53" s="1383">
        <v>1259.4347477744827</v>
      </c>
      <c r="X53" s="1480">
        <v>1153.3518913480877</v>
      </c>
      <c r="Y53" s="1383">
        <v>1246.6842355445206</v>
      </c>
      <c r="Z53" s="1483">
        <v>1159.8333333333335</v>
      </c>
      <c r="AA53" s="1383">
        <v>1301.8646599264705</v>
      </c>
      <c r="AB53" s="1480">
        <v>1203.7865133171913</v>
      </c>
      <c r="AC53" s="1383">
        <v>1347.1339740420276</v>
      </c>
      <c r="AD53" s="1480">
        <v>1198.2110570824518</v>
      </c>
      <c r="AE53" s="1384">
        <v>1328.932564671102</v>
      </c>
      <c r="AG53" s="1486">
        <f t="shared" si="10"/>
        <v>52.216296012887369</v>
      </c>
      <c r="AH53" s="53">
        <f t="shared" si="11"/>
        <v>35.541321014499999</v>
      </c>
      <c r="AI53" s="1486">
        <f t="shared" si="12"/>
        <v>82.901692708333258</v>
      </c>
      <c r="AJ53" s="53">
        <f t="shared" si="13"/>
        <v>25.866363747933519</v>
      </c>
      <c r="AK53" s="1486">
        <f t="shared" si="14"/>
        <v>80.719410147632971</v>
      </c>
      <c r="AL53" s="53">
        <f t="shared" si="15"/>
        <v>28.9103387009568</v>
      </c>
      <c r="AM53" s="1486">
        <f t="shared" si="16"/>
        <v>71.157669789226702</v>
      </c>
      <c r="AN53" s="53">
        <f t="shared" si="17"/>
        <v>31.696379167780151</v>
      </c>
      <c r="AO53" s="1486">
        <f t="shared" si="18"/>
        <v>43.953179983857808</v>
      </c>
      <c r="AP53" s="1390">
        <f t="shared" si="19"/>
        <v>45.269314115557108</v>
      </c>
      <c r="AR53" s="105">
        <f t="shared" si="25"/>
        <v>4.6549139358969356</v>
      </c>
      <c r="AS53" s="57">
        <f t="shared" si="26"/>
        <v>2.8956051113084262</v>
      </c>
      <c r="AT53" s="105">
        <f t="shared" si="27"/>
        <v>7.1754964468453082</v>
      </c>
      <c r="AU53" s="57">
        <f t="shared" si="28"/>
        <v>2.1017190265670687</v>
      </c>
      <c r="AV53" s="105">
        <f t="shared" si="29"/>
        <v>6.9597868632840036</v>
      </c>
      <c r="AW53" s="57">
        <f t="shared" si="30"/>
        <v>2.3497307342548748</v>
      </c>
      <c r="AX53" s="105">
        <f t="shared" si="31"/>
        <v>6.1164908080295968</v>
      </c>
      <c r="AY53" s="57">
        <f t="shared" si="32"/>
        <v>2.5167146788501804</v>
      </c>
      <c r="AZ53" s="105">
        <f t="shared" si="33"/>
        <v>3.6512437627116348</v>
      </c>
      <c r="BA53" s="60">
        <f t="shared" si="34"/>
        <v>3.360416631742138</v>
      </c>
    </row>
    <row r="54" spans="1:53" x14ac:dyDescent="0.25">
      <c r="A54" s="1416" t="s">
        <v>156</v>
      </c>
      <c r="B54" s="1483">
        <v>1141.1473458695878</v>
      </c>
      <c r="C54" s="1383">
        <v>1102.4938201669684</v>
      </c>
      <c r="D54" s="1480">
        <v>1140.2407354822874</v>
      </c>
      <c r="E54" s="1383">
        <v>1182.0683001123018</v>
      </c>
      <c r="F54" s="1480">
        <v>1140.3703205274157</v>
      </c>
      <c r="G54" s="1383">
        <v>1149.7816835535402</v>
      </c>
      <c r="H54" s="1483">
        <v>1141.427531830615</v>
      </c>
      <c r="I54" s="1383">
        <v>1102.7654583278099</v>
      </c>
      <c r="J54" s="1480">
        <v>1137.6144824215964</v>
      </c>
      <c r="K54" s="1383">
        <v>1179.2119563862341</v>
      </c>
      <c r="L54" s="1480">
        <v>1138.153136549578</v>
      </c>
      <c r="M54" s="1383">
        <v>1148.3456920712015</v>
      </c>
      <c r="N54" s="1483">
        <v>1137.5023279992781</v>
      </c>
      <c r="O54" s="1383">
        <v>1100.697422769465</v>
      </c>
      <c r="P54" s="1480">
        <v>1135.8287629588137</v>
      </c>
      <c r="Q54" s="1383">
        <v>1179.8348416550243</v>
      </c>
      <c r="R54" s="1480">
        <v>1136.0699525733114</v>
      </c>
      <c r="S54" s="1383">
        <v>1147.3815534978507</v>
      </c>
      <c r="T54" s="1483">
        <v>1160.064410958903</v>
      </c>
      <c r="U54" s="1383">
        <v>1121.3623284349562</v>
      </c>
      <c r="V54" s="1480">
        <v>1155.050199477753</v>
      </c>
      <c r="W54" s="1383">
        <v>1200.8310735187854</v>
      </c>
      <c r="X54" s="1480">
        <v>1155.7852429813108</v>
      </c>
      <c r="Y54" s="1383">
        <v>1167.9648198354012</v>
      </c>
      <c r="Z54" s="1483">
        <v>1192.7096841194286</v>
      </c>
      <c r="AA54" s="1383">
        <v>1163.6593286698942</v>
      </c>
      <c r="AB54" s="1480">
        <v>1203.0429606556356</v>
      </c>
      <c r="AC54" s="1383">
        <v>1257.8007414188714</v>
      </c>
      <c r="AD54" s="1480">
        <v>1201.5060505348199</v>
      </c>
      <c r="AE54" s="1384">
        <v>1218.5380864120268</v>
      </c>
      <c r="AG54" s="1486">
        <f t="shared" si="10"/>
        <v>-0.90661038730036125</v>
      </c>
      <c r="AH54" s="53">
        <f t="shared" si="11"/>
        <v>79.574479945333451</v>
      </c>
      <c r="AI54" s="1486">
        <f t="shared" si="12"/>
        <v>-3.8130494090185039</v>
      </c>
      <c r="AJ54" s="53">
        <f t="shared" si="13"/>
        <v>76.44649805842414</v>
      </c>
      <c r="AK54" s="1486">
        <f t="shared" si="14"/>
        <v>-1.673565040464382</v>
      </c>
      <c r="AL54" s="53">
        <f t="shared" si="15"/>
        <v>79.137418885559327</v>
      </c>
      <c r="AM54" s="1486">
        <f t="shared" si="16"/>
        <v>-5.0142114811499141</v>
      </c>
      <c r="AN54" s="53">
        <f t="shared" si="17"/>
        <v>79.468745083829162</v>
      </c>
      <c r="AO54" s="1486">
        <f t="shared" si="18"/>
        <v>10.333276536206995</v>
      </c>
      <c r="AP54" s="1390">
        <f t="shared" si="19"/>
        <v>94.141412748977245</v>
      </c>
      <c r="AR54" s="105">
        <f t="shared" si="25"/>
        <v>-7.9510436619938188E-2</v>
      </c>
      <c r="AS54" s="57">
        <f t="shared" si="26"/>
        <v>6.7318005175989848</v>
      </c>
      <c r="AT54" s="105">
        <f t="shared" si="27"/>
        <v>-0.33517940110096101</v>
      </c>
      <c r="AU54" s="57">
        <f t="shared" si="28"/>
        <v>6.482846246971496</v>
      </c>
      <c r="AV54" s="105">
        <f t="shared" si="29"/>
        <v>-0.14734307626659982</v>
      </c>
      <c r="AW54" s="57">
        <f t="shared" si="30"/>
        <v>6.7074997356874615</v>
      </c>
      <c r="AX54" s="105">
        <f t="shared" si="31"/>
        <v>-0.43411199646708432</v>
      </c>
      <c r="AY54" s="57">
        <f t="shared" si="32"/>
        <v>6.61781218327092</v>
      </c>
      <c r="AZ54" s="105">
        <f t="shared" si="33"/>
        <v>0.85892830714670043</v>
      </c>
      <c r="BA54" s="60">
        <f t="shared" si="34"/>
        <v>7.4846046475358516</v>
      </c>
    </row>
    <row r="55" spans="1:53" x14ac:dyDescent="0.25">
      <c r="A55" s="1416" t="s">
        <v>157</v>
      </c>
      <c r="B55" s="1483">
        <v>1142.5713836157477</v>
      </c>
      <c r="C55" s="1383">
        <v>1065.2791660291364</v>
      </c>
      <c r="D55" s="1480">
        <v>1133.8668935517819</v>
      </c>
      <c r="E55" s="1383">
        <v>1146.490988701549</v>
      </c>
      <c r="F55" s="1480">
        <v>1135.0049410334093</v>
      </c>
      <c r="G55" s="1383">
        <v>1112.9693651084642</v>
      </c>
      <c r="H55" s="1483">
        <v>1140.7279631760648</v>
      </c>
      <c r="I55" s="1383">
        <v>1068.0107343756404</v>
      </c>
      <c r="J55" s="1480">
        <v>1130.3427258710428</v>
      </c>
      <c r="K55" s="1383">
        <v>1146.289806187707</v>
      </c>
      <c r="L55" s="1480">
        <v>1131.6741621860795</v>
      </c>
      <c r="M55" s="1383">
        <v>1114.0033159792081</v>
      </c>
      <c r="N55" s="1483">
        <v>1141.4878760952752</v>
      </c>
      <c r="O55" s="1383">
        <v>1069.2421480723244</v>
      </c>
      <c r="P55" s="1480">
        <v>1132.3958253415722</v>
      </c>
      <c r="Q55" s="1383">
        <v>1147.1293100721414</v>
      </c>
      <c r="R55" s="1480">
        <v>1133.5818595553499</v>
      </c>
      <c r="S55" s="1383">
        <v>1114.7525122415764</v>
      </c>
      <c r="T55" s="1483">
        <v>1162.6655848879498</v>
      </c>
      <c r="U55" s="1383">
        <v>1090.9270043704707</v>
      </c>
      <c r="V55" s="1480">
        <v>1157.0385171206724</v>
      </c>
      <c r="W55" s="1383">
        <v>1169.8312594381148</v>
      </c>
      <c r="X55" s="1480">
        <v>1157.7953461471743</v>
      </c>
      <c r="Y55" s="1383">
        <v>1136.8318666252496</v>
      </c>
      <c r="Z55" s="1483">
        <v>1189.7164691274402</v>
      </c>
      <c r="AA55" s="1383">
        <v>1124.1450155450884</v>
      </c>
      <c r="AB55" s="1480">
        <v>1196.0737981312443</v>
      </c>
      <c r="AC55" s="1383">
        <v>1216.169901275287</v>
      </c>
      <c r="AD55" s="1480">
        <v>1195.2022208982014</v>
      </c>
      <c r="AE55" s="1384">
        <v>1177.4420043111941</v>
      </c>
      <c r="AG55" s="1486">
        <f t="shared" si="10"/>
        <v>-8.7044900639657499</v>
      </c>
      <c r="AH55" s="53">
        <f t="shared" si="11"/>
        <v>81.211822672412609</v>
      </c>
      <c r="AI55" s="1486">
        <f t="shared" si="12"/>
        <v>-10.385237305021974</v>
      </c>
      <c r="AJ55" s="53">
        <f t="shared" si="13"/>
        <v>78.279071812066604</v>
      </c>
      <c r="AK55" s="1486">
        <f t="shared" si="14"/>
        <v>-9.0920507537030062</v>
      </c>
      <c r="AL55" s="53">
        <f t="shared" si="15"/>
        <v>77.887161999816954</v>
      </c>
      <c r="AM55" s="1486">
        <f t="shared" si="16"/>
        <v>-5.6270677672773672</v>
      </c>
      <c r="AN55" s="53">
        <f t="shared" si="17"/>
        <v>78.904255067644044</v>
      </c>
      <c r="AO55" s="1486">
        <f t="shared" si="18"/>
        <v>6.357329003804125</v>
      </c>
      <c r="AP55" s="1390">
        <f t="shared" si="19"/>
        <v>92.024885730198548</v>
      </c>
      <c r="AR55" s="105">
        <f t="shared" si="25"/>
        <v>-0.76768182521842276</v>
      </c>
      <c r="AS55" s="57">
        <f t="shared" si="26"/>
        <v>7.0835116431563527</v>
      </c>
      <c r="AT55" s="105">
        <f t="shared" si="27"/>
        <v>-0.91876888905699849</v>
      </c>
      <c r="AU55" s="57">
        <f t="shared" si="28"/>
        <v>6.8289076104065316</v>
      </c>
      <c r="AV55" s="105">
        <f t="shared" si="29"/>
        <v>-0.80290394491347672</v>
      </c>
      <c r="AW55" s="57">
        <f t="shared" si="30"/>
        <v>6.7897456124557349</v>
      </c>
      <c r="AX55" s="105">
        <f t="shared" si="31"/>
        <v>-0.48633365994422606</v>
      </c>
      <c r="AY55" s="57">
        <f t="shared" si="32"/>
        <v>6.7449261960688913</v>
      </c>
      <c r="AZ55" s="105">
        <f t="shared" si="33"/>
        <v>0.53151645105317658</v>
      </c>
      <c r="BA55" s="60">
        <f t="shared" si="34"/>
        <v>7.5667787562988034</v>
      </c>
    </row>
    <row r="56" spans="1:53" x14ac:dyDescent="0.25">
      <c r="A56" s="1416" t="s">
        <v>136</v>
      </c>
      <c r="B56" s="1483">
        <v>1040.0306466165409</v>
      </c>
      <c r="C56" s="1383">
        <v>998.4011408702529</v>
      </c>
      <c r="D56" s="1480">
        <v>1044.1384698982222</v>
      </c>
      <c r="E56" s="1383">
        <v>1031.9567187864568</v>
      </c>
      <c r="F56" s="1480">
        <v>1043.7157366140511</v>
      </c>
      <c r="G56" s="1383">
        <v>1019.5414263030113</v>
      </c>
      <c r="H56" s="1483">
        <v>1045.632805642633</v>
      </c>
      <c r="I56" s="1383">
        <v>1001.6522064156164</v>
      </c>
      <c r="J56" s="1480">
        <v>1045.8237294727739</v>
      </c>
      <c r="K56" s="1383">
        <v>1035.6274903201368</v>
      </c>
      <c r="L56" s="1480">
        <v>1045.8047649073646</v>
      </c>
      <c r="M56" s="1383">
        <v>1022.9870587537529</v>
      </c>
      <c r="N56" s="1483">
        <v>1046.5817335352003</v>
      </c>
      <c r="O56" s="1383">
        <v>1001.2664685928158</v>
      </c>
      <c r="P56" s="1480">
        <v>1048.084565758955</v>
      </c>
      <c r="Q56" s="1383">
        <v>1035.6288357734193</v>
      </c>
      <c r="R56" s="1480">
        <v>1047.9314071902493</v>
      </c>
      <c r="S56" s="1383">
        <v>1022.7453969738968</v>
      </c>
      <c r="T56" s="1483">
        <v>1063.2667417417424</v>
      </c>
      <c r="U56" s="1383">
        <v>1019.5731070577699</v>
      </c>
      <c r="V56" s="1480">
        <v>1067.1025118483433</v>
      </c>
      <c r="W56" s="1383">
        <v>1056.5531463016107</v>
      </c>
      <c r="X56" s="1480">
        <v>1066.7075790368724</v>
      </c>
      <c r="Y56" s="1383">
        <v>1042.5934868188344</v>
      </c>
      <c r="Z56" s="1483">
        <v>1081.9219892884466</v>
      </c>
      <c r="AA56" s="1383">
        <v>1040.9385078037269</v>
      </c>
      <c r="AB56" s="1480">
        <v>1088.5628521979922</v>
      </c>
      <c r="AC56" s="1383">
        <v>1081.7787007939737</v>
      </c>
      <c r="AD56" s="1480">
        <v>1087.8880789862401</v>
      </c>
      <c r="AE56" s="1384">
        <v>1066.2163705321559</v>
      </c>
      <c r="AG56" s="1486">
        <f t="shared" si="10"/>
        <v>4.1078232816812488</v>
      </c>
      <c r="AH56" s="53">
        <f t="shared" si="11"/>
        <v>33.555577916203902</v>
      </c>
      <c r="AI56" s="1486">
        <f t="shared" si="12"/>
        <v>0.19092383014094594</v>
      </c>
      <c r="AJ56" s="53">
        <f t="shared" si="13"/>
        <v>33.975283904520325</v>
      </c>
      <c r="AK56" s="1486">
        <f t="shared" si="14"/>
        <v>1.5028322237546945</v>
      </c>
      <c r="AL56" s="53">
        <f t="shared" si="15"/>
        <v>34.362367180603428</v>
      </c>
      <c r="AM56" s="1486">
        <f t="shared" si="16"/>
        <v>3.8357701066008758</v>
      </c>
      <c r="AN56" s="53">
        <f t="shared" si="17"/>
        <v>36.980039243840793</v>
      </c>
      <c r="AO56" s="1486">
        <f t="shared" si="18"/>
        <v>6.6408629095456035</v>
      </c>
      <c r="AP56" s="1390">
        <f t="shared" si="19"/>
        <v>40.840192990246805</v>
      </c>
      <c r="AR56" s="105">
        <f t="shared" si="25"/>
        <v>0.3934174824610821</v>
      </c>
      <c r="AS56" s="57">
        <f t="shared" si="26"/>
        <v>3.251645859301544</v>
      </c>
      <c r="AT56" s="105">
        <f t="shared" si="27"/>
        <v>1.8255832676238416E-2</v>
      </c>
      <c r="AU56" s="57">
        <f t="shared" si="28"/>
        <v>3.2806471653256097</v>
      </c>
      <c r="AV56" s="105">
        <f t="shared" si="29"/>
        <v>0.14338845097546501</v>
      </c>
      <c r="AW56" s="57">
        <f t="shared" si="30"/>
        <v>3.3180195446123535</v>
      </c>
      <c r="AX56" s="105">
        <f t="shared" si="31"/>
        <v>0.35945657179242174</v>
      </c>
      <c r="AY56" s="57">
        <f t="shared" si="32"/>
        <v>3.5000642772478407</v>
      </c>
      <c r="AZ56" s="105">
        <f t="shared" si="33"/>
        <v>0.61005782956276522</v>
      </c>
      <c r="BA56" s="60">
        <f t="shared" si="34"/>
        <v>3.7752816690023625</v>
      </c>
    </row>
    <row r="57" spans="1:53" x14ac:dyDescent="0.25">
      <c r="A57" s="1416" t="s">
        <v>137</v>
      </c>
      <c r="B57" s="1483">
        <v>1173.0295826377296</v>
      </c>
      <c r="C57" s="1383">
        <v>1089.0003047588573</v>
      </c>
      <c r="D57" s="1480">
        <v>1211.0146546276692</v>
      </c>
      <c r="E57" s="1383">
        <v>1203.0707282289889</v>
      </c>
      <c r="F57" s="1480">
        <v>1205.8810992729989</v>
      </c>
      <c r="G57" s="1383">
        <v>1148.5938400479135</v>
      </c>
      <c r="H57" s="1483">
        <v>1177.2025720126371</v>
      </c>
      <c r="I57" s="1383">
        <v>1093.8610032313968</v>
      </c>
      <c r="J57" s="1480">
        <v>1212.6099968229173</v>
      </c>
      <c r="K57" s="1383">
        <v>1207.3477747562677</v>
      </c>
      <c r="L57" s="1480">
        <v>1207.8472892710683</v>
      </c>
      <c r="M57" s="1383">
        <v>1153.4530733817303</v>
      </c>
      <c r="N57" s="1483">
        <v>1180.5491357798178</v>
      </c>
      <c r="O57" s="1383">
        <v>1098.4063254231353</v>
      </c>
      <c r="P57" s="1480">
        <v>1219.7223378815158</v>
      </c>
      <c r="Q57" s="1383">
        <v>1211.6463568076156</v>
      </c>
      <c r="R57" s="1480">
        <v>1214.4390111113823</v>
      </c>
      <c r="S57" s="1383">
        <v>1157.8751868318541</v>
      </c>
      <c r="T57" s="1483">
        <v>1214.6337015678487</v>
      </c>
      <c r="U57" s="1383">
        <v>1130.1015766406842</v>
      </c>
      <c r="V57" s="1480">
        <v>1261.3911919442246</v>
      </c>
      <c r="W57" s="1383">
        <v>1245.9959211348942</v>
      </c>
      <c r="X57" s="1480">
        <v>1254.9461683682382</v>
      </c>
      <c r="Y57" s="1383">
        <v>1191.0157648647316</v>
      </c>
      <c r="Z57" s="1483">
        <v>1267.1025434583714</v>
      </c>
      <c r="AA57" s="1383">
        <v>1173.2448123704535</v>
      </c>
      <c r="AB57" s="1480">
        <v>1319.874068754551</v>
      </c>
      <c r="AC57" s="1383">
        <v>1305.0514707226746</v>
      </c>
      <c r="AD57" s="1480">
        <v>1312.6261073133949</v>
      </c>
      <c r="AE57" s="1384">
        <v>1242.6660902694546</v>
      </c>
      <c r="AG57" s="1486">
        <f t="shared" si="10"/>
        <v>37.98507198993957</v>
      </c>
      <c r="AH57" s="53">
        <f t="shared" si="11"/>
        <v>114.07042347013157</v>
      </c>
      <c r="AI57" s="1486">
        <f t="shared" si="12"/>
        <v>35.40742481028019</v>
      </c>
      <c r="AJ57" s="53">
        <f t="shared" si="13"/>
        <v>113.48677152487085</v>
      </c>
      <c r="AK57" s="1486">
        <f t="shared" si="14"/>
        <v>39.173202101698053</v>
      </c>
      <c r="AL57" s="53">
        <f t="shared" si="15"/>
        <v>113.24003138448029</v>
      </c>
      <c r="AM57" s="1486">
        <f t="shared" si="16"/>
        <v>46.757490376375927</v>
      </c>
      <c r="AN57" s="53">
        <f t="shared" si="17"/>
        <v>115.89434449420992</v>
      </c>
      <c r="AO57" s="1486">
        <f t="shared" si="18"/>
        <v>52.771525296179561</v>
      </c>
      <c r="AP57" s="1390">
        <f t="shared" si="19"/>
        <v>131.80665835222112</v>
      </c>
      <c r="AR57" s="105">
        <f t="shared" si="25"/>
        <v>3.1366319015865431</v>
      </c>
      <c r="AS57" s="57">
        <f t="shared" si="26"/>
        <v>9.4816057604569828</v>
      </c>
      <c r="AT57" s="105">
        <f t="shared" si="27"/>
        <v>2.9199350906762227</v>
      </c>
      <c r="AU57" s="57">
        <f t="shared" si="28"/>
        <v>9.399675379182348</v>
      </c>
      <c r="AV57" s="105">
        <f t="shared" si="29"/>
        <v>3.2116491503907629</v>
      </c>
      <c r="AW57" s="57">
        <f t="shared" si="30"/>
        <v>9.3459639232390703</v>
      </c>
      <c r="AX57" s="105">
        <f t="shared" si="31"/>
        <v>3.7068191592734236</v>
      </c>
      <c r="AY57" s="57">
        <f t="shared" si="32"/>
        <v>9.3013422057312614</v>
      </c>
      <c r="AZ57" s="105">
        <f t="shared" si="33"/>
        <v>3.9982242658934428</v>
      </c>
      <c r="BA57" s="60">
        <f t="shared" si="34"/>
        <v>10.099728731713006</v>
      </c>
    </row>
    <row r="58" spans="1:53" x14ac:dyDescent="0.25">
      <c r="A58" s="1416" t="s">
        <v>158</v>
      </c>
      <c r="B58" s="1483">
        <v>1099.8180591259636</v>
      </c>
      <c r="C58" s="1383">
        <v>1061.2162999965435</v>
      </c>
      <c r="D58" s="1480">
        <v>1077.6215206880761</v>
      </c>
      <c r="E58" s="1383">
        <v>1114.2245110250344</v>
      </c>
      <c r="F58" s="1480">
        <v>1080.6563446245759</v>
      </c>
      <c r="G58" s="1383">
        <v>1091.8160156661006</v>
      </c>
      <c r="H58" s="1483">
        <v>1102.1429857663006</v>
      </c>
      <c r="I58" s="1383">
        <v>1062.7071774193525</v>
      </c>
      <c r="J58" s="1480">
        <v>1076.9021113087661</v>
      </c>
      <c r="K58" s="1383">
        <v>1112.9371734848451</v>
      </c>
      <c r="L58" s="1480">
        <v>1080.2618523087751</v>
      </c>
      <c r="M58" s="1383">
        <v>1091.6961573102456</v>
      </c>
      <c r="N58" s="1483">
        <v>1097.8898207999978</v>
      </c>
      <c r="O58" s="1383">
        <v>1059.2109981460621</v>
      </c>
      <c r="P58" s="1480">
        <v>1077.8401142885657</v>
      </c>
      <c r="Q58" s="1383">
        <v>1108.9376938008279</v>
      </c>
      <c r="R58" s="1480">
        <v>1080.5452059407639</v>
      </c>
      <c r="S58" s="1383">
        <v>1087.7537918341388</v>
      </c>
      <c r="T58" s="1483">
        <v>1110.655031827828</v>
      </c>
      <c r="U58" s="1383">
        <v>1076.795351525918</v>
      </c>
      <c r="V58" s="1480">
        <v>1096.4877039949531</v>
      </c>
      <c r="W58" s="1383">
        <v>1127.1715359073187</v>
      </c>
      <c r="X58" s="1480">
        <v>1098.4432694560694</v>
      </c>
      <c r="Y58" s="1383">
        <v>1105.5734722529878</v>
      </c>
      <c r="Z58" s="1483">
        <v>1156.4788977541375</v>
      </c>
      <c r="AA58" s="1383">
        <v>1119.4914847230571</v>
      </c>
      <c r="AB58" s="1480">
        <v>1145.5395227950569</v>
      </c>
      <c r="AC58" s="1383">
        <v>1181.7092445018791</v>
      </c>
      <c r="AD58" s="1480">
        <v>1147.0500644713757</v>
      </c>
      <c r="AE58" s="1384">
        <v>1154.895013344948</v>
      </c>
      <c r="AG58" s="1486">
        <f t="shared" si="10"/>
        <v>-22.196538437887511</v>
      </c>
      <c r="AH58" s="53">
        <f t="shared" si="11"/>
        <v>53.008211028490905</v>
      </c>
      <c r="AI58" s="1486">
        <f t="shared" si="12"/>
        <v>-25.240874457534574</v>
      </c>
      <c r="AJ58" s="53">
        <f t="shared" si="13"/>
        <v>50.229996065492514</v>
      </c>
      <c r="AK58" s="1486">
        <f t="shared" si="14"/>
        <v>-20.049706511432078</v>
      </c>
      <c r="AL58" s="53">
        <f t="shared" si="15"/>
        <v>49.726695654765763</v>
      </c>
      <c r="AM58" s="1486">
        <f t="shared" si="16"/>
        <v>-14.167327832874889</v>
      </c>
      <c r="AN58" s="53">
        <f t="shared" si="17"/>
        <v>50.376184381400662</v>
      </c>
      <c r="AO58" s="1486">
        <f t="shared" si="18"/>
        <v>-10.939374959080624</v>
      </c>
      <c r="AP58" s="1390">
        <f t="shared" si="19"/>
        <v>62.217759778822028</v>
      </c>
      <c r="AR58" s="105">
        <f t="shared" si="25"/>
        <v>-2.0597712658628713</v>
      </c>
      <c r="AS58" s="57">
        <f t="shared" si="26"/>
        <v>4.7574084490140889</v>
      </c>
      <c r="AT58" s="105">
        <f t="shared" si="27"/>
        <v>-2.3438411154064109</v>
      </c>
      <c r="AU58" s="57">
        <f t="shared" si="28"/>
        <v>4.5132822644616697</v>
      </c>
      <c r="AV58" s="105">
        <f t="shared" si="29"/>
        <v>-1.8601744586826774</v>
      </c>
      <c r="AW58" s="57">
        <f t="shared" si="30"/>
        <v>4.4841739921681283</v>
      </c>
      <c r="AX58" s="105">
        <f t="shared" si="31"/>
        <v>-1.2920644509972634</v>
      </c>
      <c r="AY58" s="57">
        <f t="shared" si="32"/>
        <v>4.4692562557348703</v>
      </c>
      <c r="AZ58" s="105">
        <f t="shared" si="33"/>
        <v>-0.95495395325943166</v>
      </c>
      <c r="BA58" s="60">
        <f t="shared" si="34"/>
        <v>5.2650649953278839</v>
      </c>
    </row>
    <row r="59" spans="1:53" x14ac:dyDescent="0.25">
      <c r="A59" s="1416" t="s">
        <v>159</v>
      </c>
      <c r="B59" s="1483">
        <v>1159.8119553072631</v>
      </c>
      <c r="C59" s="1383">
        <v>1087.4683181393211</v>
      </c>
      <c r="D59" s="1480">
        <v>1153.3015427238249</v>
      </c>
      <c r="E59" s="1383">
        <v>1162.7719486756262</v>
      </c>
      <c r="F59" s="1480">
        <v>1154.1830584972263</v>
      </c>
      <c r="G59" s="1383">
        <v>1133.3290997577965</v>
      </c>
      <c r="H59" s="1483">
        <v>1165.6690403071027</v>
      </c>
      <c r="I59" s="1383">
        <v>1089.9267100083539</v>
      </c>
      <c r="J59" s="1480">
        <v>1154.277052414604</v>
      </c>
      <c r="K59" s="1383">
        <v>1163.3038763059599</v>
      </c>
      <c r="L59" s="1480">
        <v>1155.7923002297675</v>
      </c>
      <c r="M59" s="1383">
        <v>1134.6882834015571</v>
      </c>
      <c r="N59" s="1483">
        <v>1174.9738867187507</v>
      </c>
      <c r="O59" s="1383">
        <v>1090.3786353944588</v>
      </c>
      <c r="P59" s="1480">
        <v>1145.9642633599037</v>
      </c>
      <c r="Q59" s="1383">
        <v>1161.6071820410721</v>
      </c>
      <c r="R59" s="1480">
        <v>1149.7736829956393</v>
      </c>
      <c r="S59" s="1383">
        <v>1133.6314031822753</v>
      </c>
      <c r="T59" s="1483">
        <v>1194.2684493041745</v>
      </c>
      <c r="U59" s="1383">
        <v>1112.0084188443982</v>
      </c>
      <c r="V59" s="1480">
        <v>1164.6498706766924</v>
      </c>
      <c r="W59" s="1383">
        <v>1181.2624024304744</v>
      </c>
      <c r="X59" s="1480">
        <v>1168.5417580982241</v>
      </c>
      <c r="Y59" s="1383">
        <v>1153.9845927569875</v>
      </c>
      <c r="Z59" s="1483">
        <v>1247.1176446280995</v>
      </c>
      <c r="AA59" s="1383">
        <v>1145.8207149735188</v>
      </c>
      <c r="AB59" s="1480">
        <v>1234.2120881525482</v>
      </c>
      <c r="AC59" s="1383">
        <v>1233.7925446640356</v>
      </c>
      <c r="AD59" s="1480">
        <v>1235.9080667933742</v>
      </c>
      <c r="AE59" s="1384">
        <v>1198.9194670293027</v>
      </c>
      <c r="AG59" s="1486">
        <f t="shared" si="10"/>
        <v>-6.5104125834382103</v>
      </c>
      <c r="AH59" s="53">
        <f t="shared" si="11"/>
        <v>75.303630536305036</v>
      </c>
      <c r="AI59" s="1486">
        <f t="shared" si="12"/>
        <v>-11.391987892498719</v>
      </c>
      <c r="AJ59" s="53">
        <f t="shared" si="13"/>
        <v>73.377166297605982</v>
      </c>
      <c r="AK59" s="1486">
        <f t="shared" si="14"/>
        <v>-29.009623358846966</v>
      </c>
      <c r="AL59" s="53">
        <f t="shared" si="15"/>
        <v>71.228546646613268</v>
      </c>
      <c r="AM59" s="1486">
        <f t="shared" si="16"/>
        <v>-29.618578627482066</v>
      </c>
      <c r="AN59" s="53">
        <f t="shared" si="17"/>
        <v>69.253983586076174</v>
      </c>
      <c r="AO59" s="1486">
        <f t="shared" si="18"/>
        <v>-12.905556475551293</v>
      </c>
      <c r="AP59" s="1390">
        <f t="shared" si="19"/>
        <v>87.97182969051687</v>
      </c>
      <c r="AR59" s="105">
        <f t="shared" si="25"/>
        <v>-0.56450220018453789</v>
      </c>
      <c r="AS59" s="57">
        <f t="shared" si="26"/>
        <v>6.4762166495394347</v>
      </c>
      <c r="AT59" s="105">
        <f t="shared" si="27"/>
        <v>-0.98693705022274303</v>
      </c>
      <c r="AU59" s="57">
        <f t="shared" si="28"/>
        <v>6.3076525224529636</v>
      </c>
      <c r="AV59" s="105">
        <f t="shared" si="29"/>
        <v>-2.5314596873895838</v>
      </c>
      <c r="AW59" s="57">
        <f t="shared" si="30"/>
        <v>6.1318961993207415</v>
      </c>
      <c r="AX59" s="105">
        <f t="shared" si="31"/>
        <v>-2.5431315774132948</v>
      </c>
      <c r="AY59" s="57">
        <f t="shared" si="32"/>
        <v>5.862709542230796</v>
      </c>
      <c r="AZ59" s="105">
        <f t="shared" si="33"/>
        <v>-1.0456514402536117</v>
      </c>
      <c r="BA59" s="60">
        <f t="shared" si="34"/>
        <v>7.1301962449831295</v>
      </c>
    </row>
    <row r="60" spans="1:53" x14ac:dyDescent="0.25">
      <c r="A60" s="1416" t="s">
        <v>144</v>
      </c>
      <c r="B60" s="1483">
        <v>1105.0346428571429</v>
      </c>
      <c r="C60" s="1383">
        <v>1056.6155933484501</v>
      </c>
      <c r="D60" s="1480">
        <v>1152.2999036608871</v>
      </c>
      <c r="E60" s="1383">
        <v>1100.7462140350849</v>
      </c>
      <c r="F60" s="1480">
        <v>1147.6966782608699</v>
      </c>
      <c r="G60" s="1383">
        <v>1086.755125808769</v>
      </c>
      <c r="H60" s="1483">
        <v>1158.0078333333333</v>
      </c>
      <c r="I60" s="1383">
        <v>1074.9889408099687</v>
      </c>
      <c r="J60" s="1480">
        <v>1178.7902636534848</v>
      </c>
      <c r="K60" s="1383">
        <v>1121.3886051580062</v>
      </c>
      <c r="L60" s="1480">
        <v>1176.6803722504237</v>
      </c>
      <c r="M60" s="1383">
        <v>1106.6308223928631</v>
      </c>
      <c r="N60" s="1483">
        <v>1127.5250769230768</v>
      </c>
      <c r="O60" s="1383">
        <v>1079.3477227722772</v>
      </c>
      <c r="P60" s="1480">
        <v>1168.9330474452563</v>
      </c>
      <c r="Q60" s="1383">
        <v>1131.9960609567868</v>
      </c>
      <c r="R60" s="1480">
        <v>1164.5423164763467</v>
      </c>
      <c r="S60" s="1383">
        <v>1114.293815620995</v>
      </c>
      <c r="T60" s="1483">
        <v>1075.8989830508474</v>
      </c>
      <c r="U60" s="1383">
        <v>1112.7662146892662</v>
      </c>
      <c r="V60" s="1480">
        <v>1204.3231645569615</v>
      </c>
      <c r="W60" s="1383">
        <v>1157.4118192488281</v>
      </c>
      <c r="X60" s="1480">
        <v>1191.9424019607839</v>
      </c>
      <c r="Y60" s="1383">
        <v>1142.8358234519135</v>
      </c>
      <c r="Z60" s="1483">
        <v>1155.280701754386</v>
      </c>
      <c r="AA60" s="1383">
        <v>1165.6526794657764</v>
      </c>
      <c r="AB60" s="1480">
        <v>1268.6332427843806</v>
      </c>
      <c r="AC60" s="1383">
        <v>1215.1881046788262</v>
      </c>
      <c r="AD60" s="1480">
        <v>1258.6315479876162</v>
      </c>
      <c r="AE60" s="1384">
        <v>1199.2355672043025</v>
      </c>
      <c r="AG60" s="1486">
        <f t="shared" si="10"/>
        <v>47.265260803744241</v>
      </c>
      <c r="AH60" s="53">
        <f t="shared" si="11"/>
        <v>44.130620686634757</v>
      </c>
      <c r="AI60" s="1486">
        <f t="shared" si="12"/>
        <v>20.782430320151434</v>
      </c>
      <c r="AJ60" s="53">
        <f t="shared" si="13"/>
        <v>46.399664348037504</v>
      </c>
      <c r="AK60" s="1486">
        <f t="shared" si="14"/>
        <v>41.407970522179539</v>
      </c>
      <c r="AL60" s="53">
        <f t="shared" si="15"/>
        <v>52.648338184509612</v>
      </c>
      <c r="AM60" s="1486">
        <f t="shared" si="16"/>
        <v>128.42418150611411</v>
      </c>
      <c r="AN60" s="53">
        <f t="shared" si="17"/>
        <v>44.645604559561889</v>
      </c>
      <c r="AO60" s="1486">
        <f t="shared" si="18"/>
        <v>113.35254102999465</v>
      </c>
      <c r="AP60" s="1390">
        <f t="shared" si="19"/>
        <v>49.535425213049848</v>
      </c>
      <c r="AR60" s="105">
        <f t="shared" si="25"/>
        <v>4.1018193834418684</v>
      </c>
      <c r="AS60" s="57">
        <f t="shared" si="26"/>
        <v>4.0091548918312379</v>
      </c>
      <c r="AT60" s="105">
        <f t="shared" si="27"/>
        <v>1.7630303677381411</v>
      </c>
      <c r="AU60" s="57">
        <f t="shared" si="28"/>
        <v>4.1376971492857013</v>
      </c>
      <c r="AV60" s="105">
        <f t="shared" si="29"/>
        <v>3.5423731592393675</v>
      </c>
      <c r="AW60" s="57">
        <f t="shared" si="30"/>
        <v>4.6509294511157693</v>
      </c>
      <c r="AX60" s="105">
        <f t="shared" si="31"/>
        <v>10.663598051222237</v>
      </c>
      <c r="AY60" s="57">
        <f t="shared" si="32"/>
        <v>3.8573655303206889</v>
      </c>
      <c r="AZ60" s="105">
        <f>(AB60-Z60)/AB60*100</f>
        <v>8.9350126740499007</v>
      </c>
      <c r="BA60" s="60">
        <f t="shared" si="34"/>
        <v>4.0763586330646344</v>
      </c>
    </row>
    <row r="61" spans="1:53" x14ac:dyDescent="0.25">
      <c r="A61" s="1416" t="s">
        <v>160</v>
      </c>
      <c r="B61" s="1483">
        <v>1255.5232560137445</v>
      </c>
      <c r="C61" s="1383">
        <v>1146.062981770838</v>
      </c>
      <c r="D61" s="1480">
        <v>1270.3954957540991</v>
      </c>
      <c r="E61" s="1383">
        <v>1293.7098277851726</v>
      </c>
      <c r="F61" s="1480">
        <v>1268.5780377952794</v>
      </c>
      <c r="G61" s="1383">
        <v>1233.8561578252718</v>
      </c>
      <c r="H61" s="1483">
        <v>1244.5380191972063</v>
      </c>
      <c r="I61" s="1383">
        <v>1151.5346286532595</v>
      </c>
      <c r="J61" s="1480">
        <v>1266.954696771121</v>
      </c>
      <c r="K61" s="1383">
        <v>1289.3978550170962</v>
      </c>
      <c r="L61" s="1480">
        <v>1264.2615934584362</v>
      </c>
      <c r="M61" s="1383">
        <v>1233.4787308585796</v>
      </c>
      <c r="N61" s="1483">
        <v>1253.2204699738891</v>
      </c>
      <c r="O61" s="1383">
        <v>1150.9193984914377</v>
      </c>
      <c r="P61" s="1480">
        <v>1266.0596700688366</v>
      </c>
      <c r="Q61" s="1383">
        <v>1283.3783982128605</v>
      </c>
      <c r="R61" s="1480">
        <v>1264.5189660574435</v>
      </c>
      <c r="S61" s="1383">
        <v>1229.203533071885</v>
      </c>
      <c r="T61" s="1483">
        <v>1282.1848370497439</v>
      </c>
      <c r="U61" s="1383">
        <v>1174.3333089602938</v>
      </c>
      <c r="V61" s="1480">
        <v>1295.2103898405171</v>
      </c>
      <c r="W61" s="1383">
        <v>1306.5118089358741</v>
      </c>
      <c r="X61" s="1480">
        <v>1293.633420205583</v>
      </c>
      <c r="Y61" s="1383">
        <v>1252.4326373107401</v>
      </c>
      <c r="Z61" s="1483">
        <v>1345.8461531914891</v>
      </c>
      <c r="AA61" s="1383">
        <v>1232.487904478387</v>
      </c>
      <c r="AB61" s="1480">
        <v>1366.7801316892142</v>
      </c>
      <c r="AC61" s="1383">
        <v>1382.2323823355907</v>
      </c>
      <c r="AD61" s="1480">
        <v>1364.1985379932839</v>
      </c>
      <c r="AE61" s="1384">
        <v>1320.5049801253867</v>
      </c>
      <c r="AG61" s="1486">
        <f t="shared" si="10"/>
        <v>14.872239740354644</v>
      </c>
      <c r="AH61" s="53">
        <f t="shared" si="11"/>
        <v>147.64684601433464</v>
      </c>
      <c r="AI61" s="1486">
        <f t="shared" si="12"/>
        <v>22.41667757391474</v>
      </c>
      <c r="AJ61" s="53">
        <f t="shared" si="13"/>
        <v>137.8632263638367</v>
      </c>
      <c r="AK61" s="1486">
        <f t="shared" si="14"/>
        <v>12.8392000949475</v>
      </c>
      <c r="AL61" s="53">
        <f t="shared" si="15"/>
        <v>132.45899972142274</v>
      </c>
      <c r="AM61" s="1486">
        <f t="shared" si="16"/>
        <v>13.02555279077319</v>
      </c>
      <c r="AN61" s="53">
        <f t="shared" si="17"/>
        <v>132.17849997558028</v>
      </c>
      <c r="AO61" s="1486">
        <f t="shared" si="18"/>
        <v>20.933978497725093</v>
      </c>
      <c r="AP61" s="1390">
        <f t="shared" si="19"/>
        <v>149.74447785720372</v>
      </c>
      <c r="AR61" s="105">
        <f t="shared" si="25"/>
        <v>1.1706779337663324</v>
      </c>
      <c r="AS61" s="57">
        <f t="shared" si="26"/>
        <v>11.412670974843378</v>
      </c>
      <c r="AT61" s="105">
        <f t="shared" si="27"/>
        <v>1.7693353701631509</v>
      </c>
      <c r="AU61" s="57">
        <f t="shared" si="28"/>
        <v>10.692062642062389</v>
      </c>
      <c r="AV61" s="105">
        <f t="shared" si="29"/>
        <v>1.0141070281663283</v>
      </c>
      <c r="AW61" s="57">
        <f t="shared" si="30"/>
        <v>10.321118066649362</v>
      </c>
      <c r="AX61" s="105">
        <f t="shared" si="31"/>
        <v>1.0056708078428143</v>
      </c>
      <c r="AY61" s="57">
        <f t="shared" si="32"/>
        <v>10.11690051873598</v>
      </c>
      <c r="AZ61" s="105">
        <f t="shared" si="33"/>
        <v>1.5316273636384095</v>
      </c>
      <c r="BA61" s="60">
        <f t="shared" si="34"/>
        <v>10.833524070979797</v>
      </c>
    </row>
    <row r="62" spans="1:53" x14ac:dyDescent="0.25">
      <c r="A62" s="1416" t="s">
        <v>161</v>
      </c>
      <c r="B62" s="1483">
        <v>1292.9546945088944</v>
      </c>
      <c r="C62" s="1383">
        <v>1238.5894690889941</v>
      </c>
      <c r="D62" s="1480">
        <v>1323.5478258337544</v>
      </c>
      <c r="E62" s="1383">
        <v>1468.4566523018543</v>
      </c>
      <c r="F62" s="1480">
        <v>1319.543548724524</v>
      </c>
      <c r="G62" s="1383">
        <v>1369.9234333450743</v>
      </c>
      <c r="H62" s="1483">
        <v>1304.4249465526461</v>
      </c>
      <c r="I62" s="1383">
        <v>1245.1745950985976</v>
      </c>
      <c r="J62" s="1480">
        <v>1320.1862925475775</v>
      </c>
      <c r="K62" s="1383">
        <v>1470.272686465202</v>
      </c>
      <c r="L62" s="1480">
        <v>1318.1754863455039</v>
      </c>
      <c r="M62" s="1383">
        <v>1373.609051705823</v>
      </c>
      <c r="N62" s="1483">
        <v>1315.8640696438079</v>
      </c>
      <c r="O62" s="1383">
        <v>1248.2878839434352</v>
      </c>
      <c r="P62" s="1480">
        <v>1321.3824585646228</v>
      </c>
      <c r="Q62" s="1383">
        <v>1466.9449696931918</v>
      </c>
      <c r="R62" s="1480">
        <v>1320.6705915029286</v>
      </c>
      <c r="S62" s="1383">
        <v>1372.2532448771901</v>
      </c>
      <c r="T62" s="1483">
        <v>1350.3443578947354</v>
      </c>
      <c r="U62" s="1383">
        <v>1281.3127393798034</v>
      </c>
      <c r="V62" s="1480">
        <v>1349.0175961845507</v>
      </c>
      <c r="W62" s="1383">
        <v>1505.2409499459682</v>
      </c>
      <c r="X62" s="1480">
        <v>1349.1923152897209</v>
      </c>
      <c r="Y62" s="1383">
        <v>1407.4415490705223</v>
      </c>
      <c r="Z62" s="1483">
        <v>1429.9785683646114</v>
      </c>
      <c r="AA62" s="1383">
        <v>1362.4728935177623</v>
      </c>
      <c r="AB62" s="1480">
        <v>1431.2534442664053</v>
      </c>
      <c r="AC62" s="1383">
        <v>1610.4653693286355</v>
      </c>
      <c r="AD62" s="1480">
        <v>1431.0669262557906</v>
      </c>
      <c r="AE62" s="1384">
        <v>1501.9188751088795</v>
      </c>
      <c r="AG62" s="1486">
        <f t="shared" si="10"/>
        <v>30.593131324859996</v>
      </c>
      <c r="AH62" s="53">
        <f t="shared" si="11"/>
        <v>229.86718321286025</v>
      </c>
      <c r="AI62" s="1486">
        <f t="shared" si="12"/>
        <v>15.761345994931389</v>
      </c>
      <c r="AJ62" s="53">
        <f t="shared" si="13"/>
        <v>225.09809136660442</v>
      </c>
      <c r="AK62" s="1486">
        <f t="shared" si="14"/>
        <v>5.5183889208149139</v>
      </c>
      <c r="AL62" s="53">
        <f t="shared" si="15"/>
        <v>218.65708574975656</v>
      </c>
      <c r="AM62" s="1486">
        <f t="shared" si="16"/>
        <v>-1.3267617101846554</v>
      </c>
      <c r="AN62" s="53">
        <f t="shared" si="17"/>
        <v>223.92821056616481</v>
      </c>
      <c r="AO62" s="1486">
        <f t="shared" si="18"/>
        <v>1.2748759017938482</v>
      </c>
      <c r="AP62" s="1390">
        <f t="shared" si="19"/>
        <v>247.9924758108732</v>
      </c>
      <c r="AR62" s="105">
        <f t="shared" si="25"/>
        <v>2.3114488745873758</v>
      </c>
      <c r="AS62" s="57">
        <f t="shared" si="26"/>
        <v>15.65365806696002</v>
      </c>
      <c r="AT62" s="105">
        <f t="shared" si="27"/>
        <v>1.1938728711170414</v>
      </c>
      <c r="AU62" s="57">
        <f t="shared" si="28"/>
        <v>15.309955319089848</v>
      </c>
      <c r="AV62" s="105">
        <f t="shared" si="29"/>
        <v>0.4176223836669794</v>
      </c>
      <c r="AW62" s="57">
        <f t="shared" si="30"/>
        <v>14.905609294634154</v>
      </c>
      <c r="AX62" s="105">
        <f t="shared" si="31"/>
        <v>-9.8350215292755103E-2</v>
      </c>
      <c r="AY62" s="57">
        <f t="shared" si="32"/>
        <v>14.876569134941677</v>
      </c>
      <c r="AZ62" s="105">
        <f t="shared" si="33"/>
        <v>8.9074084460791708E-2</v>
      </c>
      <c r="BA62" s="60">
        <f t="shared" si="34"/>
        <v>15.3988083527841</v>
      </c>
    </row>
    <row r="63" spans="1:53" x14ac:dyDescent="0.25">
      <c r="A63" s="1417" t="s">
        <v>162</v>
      </c>
      <c r="B63" s="1485">
        <v>1139.7666384976519</v>
      </c>
      <c r="C63" s="249">
        <v>1062.8517077402628</v>
      </c>
      <c r="D63" s="1482">
        <v>1151.0832093437475</v>
      </c>
      <c r="E63" s="249">
        <v>1152.1582799513615</v>
      </c>
      <c r="F63" s="1482">
        <v>1149.6422543041613</v>
      </c>
      <c r="G63" s="249">
        <v>1116.0821465483496</v>
      </c>
      <c r="H63" s="1485">
        <v>1139.9899211136874</v>
      </c>
      <c r="I63" s="249">
        <v>1066.7377911506419</v>
      </c>
      <c r="J63" s="1482">
        <v>1148.4889048874481</v>
      </c>
      <c r="K63" s="249">
        <v>1154.0273537291644</v>
      </c>
      <c r="L63" s="1482">
        <v>1147.4082281095125</v>
      </c>
      <c r="M63" s="249">
        <v>1118.7691764913179</v>
      </c>
      <c r="N63" s="1485">
        <v>1141.6995314591697</v>
      </c>
      <c r="O63" s="249">
        <v>1067.637253951701</v>
      </c>
      <c r="P63" s="1482">
        <v>1154.8852053156165</v>
      </c>
      <c r="Q63" s="249">
        <v>1157.0942704605507</v>
      </c>
      <c r="R63" s="1482">
        <v>1153.176276097392</v>
      </c>
      <c r="S63" s="249">
        <v>1120.5618970853982</v>
      </c>
      <c r="T63" s="1485">
        <v>1169.7361093956786</v>
      </c>
      <c r="U63" s="249">
        <v>1091.1590629567202</v>
      </c>
      <c r="V63" s="1482">
        <v>1175.458504821029</v>
      </c>
      <c r="W63" s="249">
        <v>1181.8355427531867</v>
      </c>
      <c r="X63" s="1482">
        <v>1174.713334482168</v>
      </c>
      <c r="Y63" s="249">
        <v>1144.6232432899967</v>
      </c>
      <c r="Z63" s="1485">
        <v>1200.6702920662606</v>
      </c>
      <c r="AA63" s="249">
        <v>1128.818253830427</v>
      </c>
      <c r="AB63" s="1482">
        <v>1218.5380887601857</v>
      </c>
      <c r="AC63" s="249">
        <v>1230.323975872642</v>
      </c>
      <c r="AD63" s="1482">
        <v>1216.1470996908381</v>
      </c>
      <c r="AE63" s="250">
        <v>1188.3160494285062</v>
      </c>
      <c r="AG63" s="1488">
        <f t="shared" si="10"/>
        <v>11.316570846095601</v>
      </c>
      <c r="AH63" s="1391">
        <f t="shared" si="11"/>
        <v>89.306572211098683</v>
      </c>
      <c r="AI63" s="1488">
        <f t="shared" si="12"/>
        <v>8.4989837737607559</v>
      </c>
      <c r="AJ63" s="1391">
        <f t="shared" si="13"/>
        <v>87.289562578522464</v>
      </c>
      <c r="AK63" s="1488">
        <f t="shared" si="14"/>
        <v>13.185673856446783</v>
      </c>
      <c r="AL63" s="1391">
        <f t="shared" si="15"/>
        <v>89.45701650884962</v>
      </c>
      <c r="AM63" s="1488">
        <f t="shared" si="16"/>
        <v>5.7223954253504417</v>
      </c>
      <c r="AN63" s="1391">
        <f t="shared" si="17"/>
        <v>90.676479796466538</v>
      </c>
      <c r="AO63" s="1488">
        <f t="shared" si="18"/>
        <v>17.867796693925129</v>
      </c>
      <c r="AP63" s="1392">
        <f t="shared" si="19"/>
        <v>101.50572204221498</v>
      </c>
      <c r="AR63" s="830">
        <f t="shared" si="25"/>
        <v>0.98312361384780989</v>
      </c>
      <c r="AS63" s="109">
        <f t="shared" si="26"/>
        <v>7.751241627571237</v>
      </c>
      <c r="AT63" s="830">
        <f t="shared" si="27"/>
        <v>0.74001444311677145</v>
      </c>
      <c r="AU63" s="109">
        <f t="shared" si="28"/>
        <v>7.5639075881912081</v>
      </c>
      <c r="AV63" s="830">
        <f t="shared" si="29"/>
        <v>1.1417302599216599</v>
      </c>
      <c r="AW63" s="109">
        <f t="shared" si="30"/>
        <v>7.7311778990352815</v>
      </c>
      <c r="AX63" s="830">
        <f t="shared" si="31"/>
        <v>0.48682241030887885</v>
      </c>
      <c r="AY63" s="109">
        <f t="shared" si="32"/>
        <v>7.6725125041702453</v>
      </c>
      <c r="AZ63" s="830">
        <f t="shared" si="33"/>
        <v>1.4663305857024875</v>
      </c>
      <c r="BA63" s="236">
        <f t="shared" si="34"/>
        <v>8.2503246326008703</v>
      </c>
    </row>
    <row r="66" spans="1:7" x14ac:dyDescent="0.25">
      <c r="A66" s="1531"/>
      <c r="B66" s="1531"/>
      <c r="C66" s="1531"/>
      <c r="D66" s="1531"/>
      <c r="E66" s="1531"/>
      <c r="F66" s="1531"/>
    </row>
    <row r="67" spans="1:7" ht="15" customHeight="1" x14ac:dyDescent="0.25">
      <c r="A67" s="1825" t="s">
        <v>1002</v>
      </c>
      <c r="B67" s="1826"/>
      <c r="C67" s="1826"/>
      <c r="D67" s="1826"/>
      <c r="E67" s="1826"/>
      <c r="F67" s="1827"/>
    </row>
    <row r="68" spans="1:7" x14ac:dyDescent="0.25">
      <c r="A68" s="1828"/>
      <c r="B68" s="1829"/>
      <c r="C68" s="1829"/>
      <c r="D68" s="1829"/>
      <c r="E68" s="1829"/>
      <c r="F68" s="1830"/>
    </row>
    <row r="69" spans="1:7" ht="16.5" customHeight="1" x14ac:dyDescent="0.25">
      <c r="A69" s="1746" t="s">
        <v>1270</v>
      </c>
      <c r="B69" s="1747"/>
      <c r="C69" s="1747"/>
      <c r="D69" s="1747"/>
      <c r="E69" s="1747"/>
      <c r="F69" s="1747"/>
      <c r="G69" s="1748"/>
    </row>
    <row r="70" spans="1:7" x14ac:dyDescent="0.25">
      <c r="A70" s="1746"/>
      <c r="B70" s="1747"/>
      <c r="C70" s="1747"/>
      <c r="D70" s="1747"/>
      <c r="E70" s="1747"/>
      <c r="F70" s="1747"/>
      <c r="G70" s="1748"/>
    </row>
    <row r="71" spans="1:7" x14ac:dyDescent="0.25">
      <c r="A71" s="1749"/>
      <c r="B71" s="1750"/>
      <c r="C71" s="1750"/>
      <c r="D71" s="1750"/>
      <c r="E71" s="1750"/>
      <c r="F71" s="1750"/>
      <c r="G71" s="1751"/>
    </row>
  </sheetData>
  <sheetProtection algorithmName="SHA-512" hashValue="bIqojjg4UT2TbYoTBdDaDg50URVCx/PgsZ9f8empklDNSNQiNsP6bfLMatlx4UA/G3xqQ5577Md6AiaJCoRn0g==" saltValue="OpVX2j+mN3K7dyQFb06V5g==" spinCount="100000" sheet="1" objects="1" scenarios="1"/>
  <mergeCells count="72">
    <mergeCell ref="A69:G71"/>
    <mergeCell ref="AG33:AP33"/>
    <mergeCell ref="AG34:AH35"/>
    <mergeCell ref="AI34:AJ35"/>
    <mergeCell ref="AK34:AL35"/>
    <mergeCell ref="AM34:AN35"/>
    <mergeCell ref="AO34:AP35"/>
    <mergeCell ref="B34:G34"/>
    <mergeCell ref="H34:M34"/>
    <mergeCell ref="N34:S34"/>
    <mergeCell ref="T34:Y34"/>
    <mergeCell ref="Z34:AE34"/>
    <mergeCell ref="B35:C35"/>
    <mergeCell ref="D35:E35"/>
    <mergeCell ref="F35:G35"/>
    <mergeCell ref="AD35:AE35"/>
    <mergeCell ref="X35:Y35"/>
    <mergeCell ref="H35:I35"/>
    <mergeCell ref="J35:K35"/>
    <mergeCell ref="L35:M35"/>
    <mergeCell ref="Z35:AA35"/>
    <mergeCell ref="N35:O35"/>
    <mergeCell ref="P35:Q35"/>
    <mergeCell ref="R35:S35"/>
    <mergeCell ref="T35:U35"/>
    <mergeCell ref="V35:W35"/>
    <mergeCell ref="AB35:AC35"/>
    <mergeCell ref="AR33:BA33"/>
    <mergeCell ref="AR34:AS35"/>
    <mergeCell ref="AT34:AU35"/>
    <mergeCell ref="AV34:AW35"/>
    <mergeCell ref="AX34:AY35"/>
    <mergeCell ref="AZ34:BA35"/>
    <mergeCell ref="X9:AB9"/>
    <mergeCell ref="X10:X11"/>
    <mergeCell ref="Y10:Y11"/>
    <mergeCell ref="Z10:Z11"/>
    <mergeCell ref="AA10:AA11"/>
    <mergeCell ref="AB10:AB11"/>
    <mergeCell ref="Z19:Z20"/>
    <mergeCell ref="T19:T20"/>
    <mergeCell ref="U19:U20"/>
    <mergeCell ref="V19:V20"/>
    <mergeCell ref="X18:AB18"/>
    <mergeCell ref="AA19:AA20"/>
    <mergeCell ref="AB19:AB20"/>
    <mergeCell ref="B19:D19"/>
    <mergeCell ref="B18:P18"/>
    <mergeCell ref="R18:V18"/>
    <mergeCell ref="X19:X20"/>
    <mergeCell ref="Y19:Y20"/>
    <mergeCell ref="E19:G19"/>
    <mergeCell ref="H19:J19"/>
    <mergeCell ref="K19:M19"/>
    <mergeCell ref="N19:P19"/>
    <mergeCell ref="S19:S20"/>
    <mergeCell ref="A1:T2"/>
    <mergeCell ref="A67:F68"/>
    <mergeCell ref="B9:P9"/>
    <mergeCell ref="R9:V9"/>
    <mergeCell ref="B10:D10"/>
    <mergeCell ref="E10:G10"/>
    <mergeCell ref="H10:J10"/>
    <mergeCell ref="K10:M10"/>
    <mergeCell ref="N10:P10"/>
    <mergeCell ref="U10:U11"/>
    <mergeCell ref="V10:V11"/>
    <mergeCell ref="R10:R11"/>
    <mergeCell ref="S10:S11"/>
    <mergeCell ref="T10:T11"/>
    <mergeCell ref="B33:AE33"/>
    <mergeCell ref="R19:R20"/>
  </mergeCells>
  <conditionalFormatting sqref="X12:AB13">
    <cfRule type="cellIs" dxfId="172" priority="3" operator="lessThan">
      <formula>0</formula>
    </cfRule>
  </conditionalFormatting>
  <conditionalFormatting sqref="X21:AB28">
    <cfRule type="cellIs" dxfId="171" priority="2" operator="lessThan">
      <formula>0</formula>
    </cfRule>
  </conditionalFormatting>
  <conditionalFormatting sqref="AR38:BA63">
    <cfRule type="cellIs" dxfId="170" priority="1" operator="lessThan">
      <formula>0</formula>
    </cfRule>
  </conditionalFormatting>
  <hyperlinks>
    <hyperlink ref="A5" location="Índice!A1" display="⌂ Volver al ÍNDICE" xr:uid="{52F8FAC5-23B0-433A-AB61-567862E7C6C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FD10C-AFED-4636-83FE-E9015416C818}">
  <sheetPr codeName="Hoja16">
    <tabColor rgb="FFEEE3FF"/>
  </sheetPr>
  <dimension ref="A1:BA67"/>
  <sheetViews>
    <sheetView zoomScale="91" zoomScaleNormal="91" workbookViewId="0">
      <pane xSplit="1" topLeftCell="B1" activePane="topRight" state="frozen"/>
      <selection activeCell="B34" sqref="B34:G34"/>
      <selection pane="topRight" activeCell="A5" sqref="A5"/>
    </sheetView>
  </sheetViews>
  <sheetFormatPr baseColWidth="10" defaultColWidth="11.42578125" defaultRowHeight="15" x14ac:dyDescent="0.25"/>
  <cols>
    <col min="1" max="1" width="53" customWidth="1"/>
    <col min="2" max="53" width="8.7109375" customWidth="1"/>
  </cols>
  <sheetData>
    <row r="1" spans="1:28" ht="24" customHeight="1" x14ac:dyDescent="0.25">
      <c r="A1" s="1755" t="s">
        <v>1204</v>
      </c>
      <c r="B1" s="1756"/>
      <c r="C1" s="1756"/>
      <c r="D1" s="1756"/>
      <c r="E1" s="1756"/>
      <c r="F1" s="1756"/>
      <c r="G1" s="1756"/>
      <c r="H1" s="1756"/>
      <c r="I1" s="1756"/>
      <c r="J1" s="1756"/>
      <c r="K1" s="1756"/>
      <c r="L1" s="1756"/>
      <c r="M1" s="1756"/>
      <c r="N1" s="1756"/>
      <c r="O1" s="1756"/>
      <c r="P1" s="1756"/>
      <c r="Q1" s="1756"/>
      <c r="R1" s="1756"/>
      <c r="S1" s="1756"/>
      <c r="T1" s="1757"/>
    </row>
    <row r="2" spans="1:28" ht="21.75" customHeight="1" thickBot="1" x14ac:dyDescent="0.3">
      <c r="A2" s="1758"/>
      <c r="B2" s="1759"/>
      <c r="C2" s="1759"/>
      <c r="D2" s="1759"/>
      <c r="E2" s="1759"/>
      <c r="F2" s="1759"/>
      <c r="G2" s="1759"/>
      <c r="H2" s="1759"/>
      <c r="I2" s="1759"/>
      <c r="J2" s="1759"/>
      <c r="K2" s="1759"/>
      <c r="L2" s="1759"/>
      <c r="M2" s="1759"/>
      <c r="N2" s="1759"/>
      <c r="O2" s="1759"/>
      <c r="P2" s="1759"/>
      <c r="Q2" s="1759"/>
      <c r="R2" s="1759"/>
      <c r="S2" s="1759"/>
      <c r="T2" s="1760"/>
    </row>
    <row r="3" spans="1:28" x14ac:dyDescent="0.25">
      <c r="A3" s="42" t="s">
        <v>973</v>
      </c>
    </row>
    <row r="4" spans="1:28" x14ac:dyDescent="0.25">
      <c r="A4" s="42" t="s">
        <v>989</v>
      </c>
    </row>
    <row r="5" spans="1:28" x14ac:dyDescent="0.25">
      <c r="A5" s="132" t="s">
        <v>712</v>
      </c>
    </row>
    <row r="6" spans="1:28" x14ac:dyDescent="0.25">
      <c r="A6" s="132"/>
    </row>
    <row r="7" spans="1:28" x14ac:dyDescent="0.25">
      <c r="A7" s="5" t="s">
        <v>1212</v>
      </c>
    </row>
    <row r="8" spans="1:28" x14ac:dyDescent="0.25">
      <c r="A8" s="5"/>
    </row>
    <row r="9" spans="1:28" ht="39.75" customHeight="1" x14ac:dyDescent="0.25">
      <c r="A9" s="5"/>
      <c r="B9" s="1815" t="s">
        <v>151</v>
      </c>
      <c r="C9" s="1815"/>
      <c r="D9" s="1815"/>
      <c r="E9" s="1815"/>
      <c r="F9" s="1815"/>
      <c r="G9" s="1815"/>
      <c r="H9" s="1815"/>
      <c r="I9" s="1815"/>
      <c r="J9" s="1815"/>
      <c r="K9" s="1815"/>
      <c r="L9" s="1815"/>
      <c r="M9" s="1815"/>
      <c r="N9" s="1815"/>
      <c r="O9" s="1815"/>
      <c r="P9" s="1815"/>
      <c r="R9" s="1815" t="s">
        <v>1104</v>
      </c>
      <c r="S9" s="1814"/>
      <c r="T9" s="1814"/>
      <c r="U9" s="1814"/>
      <c r="V9" s="1814"/>
      <c r="X9" s="1816" t="s">
        <v>1103</v>
      </c>
      <c r="Y9" s="1817"/>
      <c r="Z9" s="1817"/>
      <c r="AA9" s="1817"/>
      <c r="AB9" s="1818"/>
    </row>
    <row r="10" spans="1:28" x14ac:dyDescent="0.25">
      <c r="A10" s="261" t="s">
        <v>29</v>
      </c>
      <c r="B10" s="1813">
        <v>2019</v>
      </c>
      <c r="C10" s="1813"/>
      <c r="D10" s="1813"/>
      <c r="E10" s="1813">
        <v>2020</v>
      </c>
      <c r="F10" s="1813"/>
      <c r="G10" s="1813"/>
      <c r="H10" s="1813">
        <v>2021</v>
      </c>
      <c r="I10" s="1813"/>
      <c r="J10" s="1813"/>
      <c r="K10" s="1813">
        <v>2022</v>
      </c>
      <c r="L10" s="1813"/>
      <c r="M10" s="1813"/>
      <c r="N10" s="1813">
        <v>2023</v>
      </c>
      <c r="O10" s="1813"/>
      <c r="P10" s="1813"/>
      <c r="R10" s="1812">
        <v>2019</v>
      </c>
      <c r="S10" s="1812">
        <v>2020</v>
      </c>
      <c r="T10" s="1812">
        <v>2021</v>
      </c>
      <c r="U10" s="1812">
        <v>2022</v>
      </c>
      <c r="V10" s="1812">
        <v>2023</v>
      </c>
      <c r="X10" s="1812">
        <v>2019</v>
      </c>
      <c r="Y10" s="1812">
        <v>2020</v>
      </c>
      <c r="Z10" s="1812">
        <v>2021</v>
      </c>
      <c r="AA10" s="1812">
        <v>2022</v>
      </c>
      <c r="AB10" s="1812">
        <v>2023</v>
      </c>
    </row>
    <row r="11" spans="1:28" x14ac:dyDescent="0.25">
      <c r="A11" s="239" t="s">
        <v>30</v>
      </c>
      <c r="B11" s="240" t="s">
        <v>31</v>
      </c>
      <c r="C11" s="240" t="s">
        <v>32</v>
      </c>
      <c r="D11" s="240" t="s">
        <v>152</v>
      </c>
      <c r="E11" s="240" t="s">
        <v>31</v>
      </c>
      <c r="F11" s="240" t="s">
        <v>32</v>
      </c>
      <c r="G11" s="240" t="s">
        <v>152</v>
      </c>
      <c r="H11" s="240" t="s">
        <v>31</v>
      </c>
      <c r="I11" s="240" t="s">
        <v>32</v>
      </c>
      <c r="J11" s="240" t="s">
        <v>152</v>
      </c>
      <c r="K11" s="240" t="s">
        <v>31</v>
      </c>
      <c r="L11" s="240" t="s">
        <v>32</v>
      </c>
      <c r="M11" s="240" t="s">
        <v>152</v>
      </c>
      <c r="N11" s="240" t="s">
        <v>31</v>
      </c>
      <c r="O11" s="240" t="s">
        <v>32</v>
      </c>
      <c r="P11" s="240" t="s">
        <v>152</v>
      </c>
      <c r="R11" s="1812"/>
      <c r="S11" s="1812"/>
      <c r="T11" s="1812"/>
      <c r="U11" s="1812"/>
      <c r="V11" s="1812"/>
      <c r="X11" s="1812"/>
      <c r="Y11" s="1812"/>
      <c r="Z11" s="1812"/>
      <c r="AA11" s="1812"/>
      <c r="AB11" s="1812"/>
    </row>
    <row r="12" spans="1:28" x14ac:dyDescent="0.25">
      <c r="A12" s="265" t="s">
        <v>123</v>
      </c>
      <c r="B12" s="1369">
        <v>1559.6918181818182</v>
      </c>
      <c r="C12" s="1370">
        <v>1282.3067408376962</v>
      </c>
      <c r="D12" s="1370">
        <v>1290.070699745547</v>
      </c>
      <c r="E12" s="1369">
        <v>1322.0535714285713</v>
      </c>
      <c r="F12" s="1370">
        <v>1387.2267857142854</v>
      </c>
      <c r="G12" s="1370">
        <v>1384.9794334975368</v>
      </c>
      <c r="H12" s="1369">
        <v>1647.6516666666669</v>
      </c>
      <c r="I12" s="1370">
        <v>1433.811522222222</v>
      </c>
      <c r="J12" s="1370">
        <v>1440.7095913978494</v>
      </c>
      <c r="K12" s="1369">
        <v>1448.6503703703702</v>
      </c>
      <c r="L12" s="1370">
        <v>1657.2079573934839</v>
      </c>
      <c r="M12" s="1370">
        <v>1650.3824363636368</v>
      </c>
      <c r="N12" s="1369">
        <v>1510.0717647058823</v>
      </c>
      <c r="O12" s="1370">
        <v>1811.4984605757199</v>
      </c>
      <c r="P12" s="1371">
        <v>1799.1953301320534</v>
      </c>
      <c r="R12" s="820">
        <f>C12-B12</f>
        <v>-277.38507734412201</v>
      </c>
      <c r="S12" s="1369">
        <f>F12-E12</f>
        <v>65.173214285714039</v>
      </c>
      <c r="T12" s="820">
        <f>I12-H12</f>
        <v>-213.84014444444483</v>
      </c>
      <c r="U12" s="1369">
        <f>L12-K12</f>
        <v>208.55758702311368</v>
      </c>
      <c r="V12" s="1372">
        <f>O12-N12</f>
        <v>301.42669586983766</v>
      </c>
      <c r="X12" s="820">
        <f>(C12-B12)/C12*100</f>
        <v>-21.631725741604839</v>
      </c>
      <c r="Y12" s="820">
        <f>(F12-E12)/F12*100</f>
        <v>4.6980937044231199</v>
      </c>
      <c r="Z12" s="820">
        <f>(I12-H12)/I12*100</f>
        <v>-14.914104199206065</v>
      </c>
      <c r="AA12" s="820">
        <f>(L12-K12)/L12*100</f>
        <v>12.584877238408904</v>
      </c>
      <c r="AB12" s="822">
        <f>(O12-N12)/O12*100</f>
        <v>16.639633012662898</v>
      </c>
    </row>
    <row r="13" spans="1:28" x14ac:dyDescent="0.25">
      <c r="A13" s="264" t="s">
        <v>124</v>
      </c>
      <c r="B13" s="244">
        <v>1267.1451013477658</v>
      </c>
      <c r="C13" s="249">
        <v>1494.6361666215741</v>
      </c>
      <c r="D13" s="249">
        <v>1466.4143001961609</v>
      </c>
      <c r="E13" s="244">
        <v>1062.9778394951993</v>
      </c>
      <c r="F13" s="249">
        <v>1367.1157388706538</v>
      </c>
      <c r="G13" s="249">
        <v>1325.6601405208953</v>
      </c>
      <c r="H13" s="244">
        <v>1042.9837535769752</v>
      </c>
      <c r="I13" s="249">
        <v>1339.266120215641</v>
      </c>
      <c r="J13" s="249">
        <v>1297.4272763063705</v>
      </c>
      <c r="K13" s="244">
        <v>1328.1925398502035</v>
      </c>
      <c r="L13" s="249">
        <v>1532.1229437165</v>
      </c>
      <c r="M13" s="249">
        <v>1504.7461006265014</v>
      </c>
      <c r="N13" s="244">
        <v>1270.5076421334661</v>
      </c>
      <c r="O13" s="249">
        <v>1553.0985140008315</v>
      </c>
      <c r="P13" s="250">
        <v>1511.7110421112004</v>
      </c>
      <c r="R13" s="244">
        <f>C13-B13</f>
        <v>227.49106527380832</v>
      </c>
      <c r="S13" s="244">
        <f>F13-E13</f>
        <v>304.13789937545448</v>
      </c>
      <c r="T13" s="244">
        <f>I13-H13</f>
        <v>296.28236663866574</v>
      </c>
      <c r="U13" s="244">
        <f>L13-K13</f>
        <v>203.9304038662965</v>
      </c>
      <c r="V13" s="245">
        <f>O13-N13</f>
        <v>282.59087186736542</v>
      </c>
      <c r="X13" s="108">
        <f>(C13-B13)/C13*100</f>
        <v>15.220497827777146</v>
      </c>
      <c r="Y13" s="108">
        <f>(F13-E13)/F13*100</f>
        <v>22.246682612746199</v>
      </c>
      <c r="Z13" s="108">
        <f>(I13-H13)/I13*100</f>
        <v>22.122740369999057</v>
      </c>
      <c r="AA13" s="108">
        <f>(L13-K13)/L13*100</f>
        <v>13.310315905303174</v>
      </c>
      <c r="AB13" s="246">
        <f>(O13-N13)/O13*100</f>
        <v>18.195296004720415</v>
      </c>
    </row>
    <row r="14" spans="1:28" x14ac:dyDescent="0.25">
      <c r="B14" s="53"/>
    </row>
    <row r="16" spans="1:28" x14ac:dyDescent="0.25">
      <c r="A16" s="5" t="s">
        <v>1211</v>
      </c>
    </row>
    <row r="17" spans="1:53" x14ac:dyDescent="0.25">
      <c r="A17" s="5"/>
    </row>
    <row r="18" spans="1:53" ht="31.5" customHeight="1" x14ac:dyDescent="0.25">
      <c r="B18" s="1815" t="s">
        <v>151</v>
      </c>
      <c r="C18" s="1815"/>
      <c r="D18" s="1815"/>
      <c r="E18" s="1815"/>
      <c r="F18" s="1815"/>
      <c r="G18" s="1815"/>
      <c r="H18" s="1815"/>
      <c r="I18" s="1815"/>
      <c r="J18" s="1815"/>
      <c r="K18" s="1815"/>
      <c r="L18" s="1815"/>
      <c r="M18" s="1815"/>
      <c r="N18" s="1815"/>
      <c r="O18" s="1815"/>
      <c r="P18" s="1815"/>
      <c r="R18" s="1815" t="s">
        <v>1104</v>
      </c>
      <c r="S18" s="1814"/>
      <c r="T18" s="1814"/>
      <c r="U18" s="1814"/>
      <c r="V18" s="1814"/>
      <c r="X18" s="1816" t="s">
        <v>1103</v>
      </c>
      <c r="Y18" s="1817"/>
      <c r="Z18" s="1817"/>
      <c r="AA18" s="1817"/>
      <c r="AB18" s="1818"/>
    </row>
    <row r="19" spans="1:53" x14ac:dyDescent="0.25">
      <c r="A19" s="261" t="s">
        <v>29</v>
      </c>
      <c r="B19" s="1813">
        <v>2019</v>
      </c>
      <c r="C19" s="1813"/>
      <c r="D19" s="1813"/>
      <c r="E19" s="1813">
        <v>2020</v>
      </c>
      <c r="F19" s="1813"/>
      <c r="G19" s="1813"/>
      <c r="H19" s="1813">
        <v>2021</v>
      </c>
      <c r="I19" s="1813"/>
      <c r="J19" s="1813"/>
      <c r="K19" s="1813">
        <v>2022</v>
      </c>
      <c r="L19" s="1813"/>
      <c r="M19" s="1813"/>
      <c r="N19" s="1813">
        <v>2023</v>
      </c>
      <c r="O19" s="1813"/>
      <c r="P19" s="1813"/>
      <c r="R19" s="1812">
        <v>2019</v>
      </c>
      <c r="S19" s="1812">
        <v>2020</v>
      </c>
      <c r="T19" s="1812">
        <v>2021</v>
      </c>
      <c r="U19" s="1812">
        <v>2022</v>
      </c>
      <c r="V19" s="1812">
        <v>2023</v>
      </c>
      <c r="X19" s="1812">
        <v>2019</v>
      </c>
      <c r="Y19" s="1812">
        <v>2020</v>
      </c>
      <c r="Z19" s="1812">
        <v>2021</v>
      </c>
      <c r="AA19" s="1812">
        <v>2022</v>
      </c>
      <c r="AB19" s="1812">
        <v>2023</v>
      </c>
    </row>
    <row r="20" spans="1:53" x14ac:dyDescent="0.25">
      <c r="A20" s="239" t="s">
        <v>30</v>
      </c>
      <c r="B20" s="240" t="s">
        <v>31</v>
      </c>
      <c r="C20" s="240" t="s">
        <v>32</v>
      </c>
      <c r="D20" s="240" t="s">
        <v>152</v>
      </c>
      <c r="E20" s="240" t="s">
        <v>31</v>
      </c>
      <c r="F20" s="240" t="s">
        <v>32</v>
      </c>
      <c r="G20" s="240" t="s">
        <v>152</v>
      </c>
      <c r="H20" s="240" t="s">
        <v>31</v>
      </c>
      <c r="I20" s="240" t="s">
        <v>32</v>
      </c>
      <c r="J20" s="240" t="s">
        <v>152</v>
      </c>
      <c r="K20" s="240" t="s">
        <v>31</v>
      </c>
      <c r="L20" s="240" t="s">
        <v>32</v>
      </c>
      <c r="M20" s="240" t="s">
        <v>152</v>
      </c>
      <c r="N20" s="240" t="s">
        <v>31</v>
      </c>
      <c r="O20" s="240" t="s">
        <v>32</v>
      </c>
      <c r="P20" s="240" t="s">
        <v>152</v>
      </c>
      <c r="R20" s="1812"/>
      <c r="S20" s="1812"/>
      <c r="T20" s="1812"/>
      <c r="U20" s="1812"/>
      <c r="V20" s="1812"/>
      <c r="X20" s="1812"/>
      <c r="Y20" s="1812"/>
      <c r="Z20" s="1812"/>
      <c r="AA20" s="1812"/>
      <c r="AB20" s="1812"/>
    </row>
    <row r="21" spans="1:53" x14ac:dyDescent="0.25">
      <c r="A21" s="262" t="s">
        <v>115</v>
      </c>
      <c r="B21" s="1373"/>
      <c r="C21" s="1374">
        <v>1456.2550000000001</v>
      </c>
      <c r="D21" s="1374">
        <v>1456.2550000000001</v>
      </c>
      <c r="E21" s="1373"/>
      <c r="F21" s="1374">
        <v>1508.4766666666665</v>
      </c>
      <c r="G21" s="1374">
        <v>1508.4766666666665</v>
      </c>
      <c r="H21" s="1373"/>
      <c r="I21" s="1374">
        <v>1644.6033333333332</v>
      </c>
      <c r="J21" s="1374">
        <v>1644.6033333333332</v>
      </c>
      <c r="K21" s="1373"/>
      <c r="L21" s="1374">
        <v>1901.7950000000001</v>
      </c>
      <c r="M21" s="1374">
        <v>1901.7950000000001</v>
      </c>
      <c r="N21" s="1373"/>
      <c r="O21" s="1374">
        <v>1944.5775000000001</v>
      </c>
      <c r="P21" s="1375">
        <v>1944.5775000000001</v>
      </c>
      <c r="R21" s="1381"/>
      <c r="S21" s="1381"/>
      <c r="T21" s="1381"/>
      <c r="U21" s="1381"/>
      <c r="V21" s="1382"/>
      <c r="X21" s="1381"/>
      <c r="Y21" s="1381"/>
      <c r="Z21" s="1381"/>
      <c r="AA21" s="1381"/>
      <c r="AB21" s="1382"/>
    </row>
    <row r="22" spans="1:53" x14ac:dyDescent="0.25">
      <c r="A22" s="263" t="s">
        <v>118</v>
      </c>
      <c r="B22" s="148">
        <v>1157.4075</v>
      </c>
      <c r="C22" s="1376">
        <v>1614.6076153846154</v>
      </c>
      <c r="D22" s="1376">
        <v>1588.1032608695652</v>
      </c>
      <c r="E22" s="148">
        <v>1635.038</v>
      </c>
      <c r="F22" s="1376">
        <v>1474.9855932203388</v>
      </c>
      <c r="G22" s="1376">
        <v>1479.3826373626371</v>
      </c>
      <c r="H22" s="148">
        <v>1196.3700000000001</v>
      </c>
      <c r="I22" s="1376">
        <v>1508.5177611940301</v>
      </c>
      <c r="J22" s="1376">
        <v>1496.5695215311009</v>
      </c>
      <c r="K22" s="148">
        <v>1467.9533333333336</v>
      </c>
      <c r="L22" s="1376">
        <v>1661.7710994764395</v>
      </c>
      <c r="M22" s="1376">
        <v>1655.8680203045685</v>
      </c>
      <c r="N22" s="148">
        <v>1485.4857142857145</v>
      </c>
      <c r="O22" s="1376">
        <v>2136.3197837837838</v>
      </c>
      <c r="P22" s="1377">
        <v>2112.5914583333333</v>
      </c>
      <c r="R22" s="55">
        <f t="shared" ref="R22:R24" si="0">C22-B22</f>
        <v>457.2001153846154</v>
      </c>
      <c r="S22" s="55">
        <f t="shared" ref="S22:S24" si="1">F22-E22</f>
        <v>-160.05240677966117</v>
      </c>
      <c r="T22" s="55">
        <f t="shared" ref="T22:T24" si="2">I22-H22</f>
        <v>312.14776119402995</v>
      </c>
      <c r="U22" s="55">
        <f>L22-K22</f>
        <v>193.81776614310593</v>
      </c>
      <c r="V22" s="243">
        <f t="shared" ref="V22:V24" si="3">O22-N22</f>
        <v>650.83406949806931</v>
      </c>
      <c r="X22" s="59">
        <f>(C22-B22)/C22*100</f>
        <v>28.316484514765889</v>
      </c>
      <c r="Y22" s="59">
        <f>(F22-E22)/F22*100</f>
        <v>-10.851116615330353</v>
      </c>
      <c r="Z22" s="59">
        <f>(I22-H22)/I22*100</f>
        <v>20.692349087554469</v>
      </c>
      <c r="AA22" s="59">
        <f>(L22-K22)/L22*100</f>
        <v>11.663325123668987</v>
      </c>
      <c r="AB22" s="73">
        <f>(O22-N22)/O22*100</f>
        <v>30.465198817067176</v>
      </c>
    </row>
    <row r="23" spans="1:53" x14ac:dyDescent="0.25">
      <c r="A23" s="263" t="s">
        <v>119</v>
      </c>
      <c r="B23" s="148">
        <v>1735.2639999999999</v>
      </c>
      <c r="C23" s="1376">
        <v>1157.743954248366</v>
      </c>
      <c r="D23" s="1376">
        <v>1167.0288424437299</v>
      </c>
      <c r="E23" s="148">
        <v>1151.5800000000002</v>
      </c>
      <c r="F23" s="1376">
        <v>1296.1433274647886</v>
      </c>
      <c r="G23" s="1376">
        <v>1291.226207482993</v>
      </c>
      <c r="H23" s="148">
        <v>1785.1010526315793</v>
      </c>
      <c r="I23" s="1376">
        <v>1390.9111024844717</v>
      </c>
      <c r="J23" s="1376">
        <v>1402.2076470588236</v>
      </c>
      <c r="K23" s="148">
        <v>1387.3611111111111</v>
      </c>
      <c r="L23" s="1376">
        <v>1634.67628113879</v>
      </c>
      <c r="M23" s="1376">
        <v>1627.0009827586207</v>
      </c>
      <c r="N23" s="148">
        <v>1263.7043478260871</v>
      </c>
      <c r="O23" s="1376">
        <v>1704.7213051146382</v>
      </c>
      <c r="P23" s="1377">
        <v>1687.5291186440679</v>
      </c>
      <c r="R23" s="55">
        <f t="shared" si="0"/>
        <v>-577.52004575163392</v>
      </c>
      <c r="S23" s="55">
        <f t="shared" si="1"/>
        <v>144.56332746478847</v>
      </c>
      <c r="T23" s="55">
        <f t="shared" si="2"/>
        <v>-394.18995014710754</v>
      </c>
      <c r="U23" s="55">
        <f t="shared" ref="U23:U24" si="4">L23-K23</f>
        <v>247.31517002767896</v>
      </c>
      <c r="V23" s="243">
        <f t="shared" si="3"/>
        <v>441.01695728855111</v>
      </c>
      <c r="X23" s="59">
        <f t="shared" ref="X23:X24" si="5">(C23-B23)/C23*100</f>
        <v>-49.883227084228068</v>
      </c>
      <c r="Y23" s="59">
        <f t="shared" ref="Y23:Y24" si="6">(F23-E23)/F23*100</f>
        <v>11.153344263828394</v>
      </c>
      <c r="Z23" s="59">
        <f t="shared" ref="Z23:Z24" si="7">(I23-H23)/I23*100</f>
        <v>-28.340412945370701</v>
      </c>
      <c r="AA23" s="59">
        <f t="shared" ref="AA23:AA24" si="8">(L23-K23)/L23*100</f>
        <v>15.129305592871752</v>
      </c>
      <c r="AB23" s="73">
        <f t="shared" ref="AB23:AB24" si="9">(O23-N23)/O23*100</f>
        <v>25.870325898161628</v>
      </c>
    </row>
    <row r="24" spans="1:53" x14ac:dyDescent="0.25">
      <c r="A24" s="264" t="s">
        <v>121</v>
      </c>
      <c r="B24" s="1378">
        <v>1925.33</v>
      </c>
      <c r="C24" s="1379">
        <v>2916.5774999999999</v>
      </c>
      <c r="D24" s="1379">
        <v>2751.3695833333331</v>
      </c>
      <c r="E24" s="1378">
        <v>1936.9033333333334</v>
      </c>
      <c r="F24" s="1379">
        <v>2382.736388888889</v>
      </c>
      <c r="G24" s="1379">
        <v>2348.4415384615386</v>
      </c>
      <c r="H24" s="1378">
        <v>1980.5566666666666</v>
      </c>
      <c r="I24" s="1379">
        <v>1664.1873076923075</v>
      </c>
      <c r="J24" s="1379">
        <v>1681.4438181818182</v>
      </c>
      <c r="K24" s="1378">
        <v>1777.78</v>
      </c>
      <c r="L24" s="1379">
        <v>1920.937073170732</v>
      </c>
      <c r="M24" s="1379">
        <v>1911.1763636363639</v>
      </c>
      <c r="N24" s="1378">
        <v>2969.71</v>
      </c>
      <c r="O24" s="1379">
        <v>1809.6004651162789</v>
      </c>
      <c r="P24" s="1380">
        <v>1908.3331914893615</v>
      </c>
      <c r="R24" s="244">
        <f t="shared" si="0"/>
        <v>991.24749999999995</v>
      </c>
      <c r="S24" s="244">
        <f t="shared" si="1"/>
        <v>445.83305555555557</v>
      </c>
      <c r="T24" s="244">
        <f t="shared" si="2"/>
        <v>-316.3693589743591</v>
      </c>
      <c r="U24" s="244">
        <f t="shared" si="4"/>
        <v>143.15707317073202</v>
      </c>
      <c r="V24" s="245">
        <f t="shared" si="3"/>
        <v>-1160.1095348837212</v>
      </c>
      <c r="X24" s="108">
        <f t="shared" si="5"/>
        <v>33.986667592409255</v>
      </c>
      <c r="Y24" s="108">
        <f t="shared" si="6"/>
        <v>18.710968516473415</v>
      </c>
      <c r="Z24" s="108">
        <f t="shared" si="7"/>
        <v>-19.010441764098154</v>
      </c>
      <c r="AA24" s="108">
        <f t="shared" si="8"/>
        <v>7.4524603210679077</v>
      </c>
      <c r="AB24" s="246">
        <f t="shared" si="9"/>
        <v>-64.108600613626407</v>
      </c>
    </row>
    <row r="27" spans="1:53" x14ac:dyDescent="0.25">
      <c r="A27" s="5" t="s">
        <v>1210</v>
      </c>
    </row>
    <row r="28" spans="1:53" x14ac:dyDescent="0.25">
      <c r="A28" s="5"/>
    </row>
    <row r="29" spans="1:53" ht="32.25" customHeight="1" x14ac:dyDescent="0.25">
      <c r="A29" s="5"/>
      <c r="B29" s="1814" t="s">
        <v>151</v>
      </c>
      <c r="C29" s="1814"/>
      <c r="D29" s="1814"/>
      <c r="E29" s="1814"/>
      <c r="F29" s="1814"/>
      <c r="G29" s="1814"/>
      <c r="H29" s="1814"/>
      <c r="I29" s="1814"/>
      <c r="J29" s="1814"/>
      <c r="K29" s="1814"/>
      <c r="L29" s="1814"/>
      <c r="M29" s="1814"/>
      <c r="N29" s="1814"/>
      <c r="O29" s="1814"/>
      <c r="P29" s="1814"/>
      <c r="Q29" s="1814"/>
      <c r="R29" s="1814"/>
      <c r="S29" s="1814"/>
      <c r="T29" s="1814"/>
      <c r="U29" s="1814"/>
      <c r="V29" s="1814"/>
      <c r="W29" s="1814"/>
      <c r="X29" s="1814"/>
      <c r="Y29" s="1814"/>
      <c r="Z29" s="1814"/>
      <c r="AA29" s="1814"/>
      <c r="AB29" s="1814"/>
      <c r="AC29" s="1814"/>
      <c r="AD29" s="1814"/>
      <c r="AE29" s="1814"/>
      <c r="AG29" s="1815" t="s">
        <v>1104</v>
      </c>
      <c r="AH29" s="1814"/>
      <c r="AI29" s="1814"/>
      <c r="AJ29" s="1814"/>
      <c r="AK29" s="1814"/>
      <c r="AL29" s="1814"/>
      <c r="AM29" s="1814"/>
      <c r="AN29" s="1814"/>
      <c r="AO29" s="1814"/>
      <c r="AP29" s="1814"/>
      <c r="AR29" s="1815" t="s">
        <v>1103</v>
      </c>
      <c r="AS29" s="1814"/>
      <c r="AT29" s="1814"/>
      <c r="AU29" s="1814"/>
      <c r="AV29" s="1814"/>
      <c r="AW29" s="1814"/>
      <c r="AX29" s="1814"/>
      <c r="AY29" s="1814"/>
      <c r="AZ29" s="1814"/>
      <c r="BA29" s="1814"/>
    </row>
    <row r="30" spans="1:53" x14ac:dyDescent="0.25">
      <c r="A30" s="1343" t="s">
        <v>29</v>
      </c>
      <c r="B30" s="1835">
        <v>2019</v>
      </c>
      <c r="C30" s="1813"/>
      <c r="D30" s="1813"/>
      <c r="E30" s="1813"/>
      <c r="F30" s="1813"/>
      <c r="G30" s="1813"/>
      <c r="H30" s="1813">
        <v>2020</v>
      </c>
      <c r="I30" s="1813"/>
      <c r="J30" s="1813"/>
      <c r="K30" s="1813"/>
      <c r="L30" s="1813"/>
      <c r="M30" s="1813"/>
      <c r="N30" s="1813">
        <v>2021</v>
      </c>
      <c r="O30" s="1813"/>
      <c r="P30" s="1813"/>
      <c r="Q30" s="1813"/>
      <c r="R30" s="1813"/>
      <c r="S30" s="1813"/>
      <c r="T30" s="1813">
        <v>2022</v>
      </c>
      <c r="U30" s="1813"/>
      <c r="V30" s="1813"/>
      <c r="W30" s="1813"/>
      <c r="X30" s="1813"/>
      <c r="Y30" s="1813"/>
      <c r="Z30" s="1813">
        <v>2023</v>
      </c>
      <c r="AA30" s="1813"/>
      <c r="AB30" s="1813"/>
      <c r="AC30" s="1813"/>
      <c r="AD30" s="1813"/>
      <c r="AE30" s="1813"/>
      <c r="AG30" s="1812">
        <v>2019</v>
      </c>
      <c r="AH30" s="1812"/>
      <c r="AI30" s="1812">
        <v>2020</v>
      </c>
      <c r="AJ30" s="1812"/>
      <c r="AK30" s="1812">
        <v>2021</v>
      </c>
      <c r="AL30" s="1812"/>
      <c r="AM30" s="1812">
        <v>2022</v>
      </c>
      <c r="AN30" s="1812"/>
      <c r="AO30" s="1812">
        <v>2023</v>
      </c>
      <c r="AP30" s="1812"/>
      <c r="AR30" s="1812">
        <v>2019</v>
      </c>
      <c r="AS30" s="1812"/>
      <c r="AT30" s="1812">
        <v>2020</v>
      </c>
      <c r="AU30" s="1812"/>
      <c r="AV30" s="1812">
        <v>2021</v>
      </c>
      <c r="AW30" s="1812"/>
      <c r="AX30" s="1812">
        <v>2022</v>
      </c>
      <c r="AY30" s="1812"/>
      <c r="AZ30" s="1812">
        <v>2023</v>
      </c>
      <c r="BA30" s="1812"/>
    </row>
    <row r="31" spans="1:53" x14ac:dyDescent="0.25">
      <c r="A31" s="1336" t="s">
        <v>30</v>
      </c>
      <c r="B31" s="1822" t="s">
        <v>31</v>
      </c>
      <c r="C31" s="1811"/>
      <c r="D31" s="1811" t="s">
        <v>32</v>
      </c>
      <c r="E31" s="1811"/>
      <c r="F31" s="1811" t="s">
        <v>152</v>
      </c>
      <c r="G31" s="1811"/>
      <c r="H31" s="1811" t="s">
        <v>31</v>
      </c>
      <c r="I31" s="1811"/>
      <c r="J31" s="1811" t="s">
        <v>32</v>
      </c>
      <c r="K31" s="1811"/>
      <c r="L31" s="1811" t="s">
        <v>152</v>
      </c>
      <c r="M31" s="1811"/>
      <c r="N31" s="1811" t="s">
        <v>31</v>
      </c>
      <c r="O31" s="1811"/>
      <c r="P31" s="1811" t="s">
        <v>32</v>
      </c>
      <c r="Q31" s="1811"/>
      <c r="R31" s="1811" t="s">
        <v>152</v>
      </c>
      <c r="S31" s="1811"/>
      <c r="T31" s="1811" t="s">
        <v>31</v>
      </c>
      <c r="U31" s="1811"/>
      <c r="V31" s="1811" t="s">
        <v>32</v>
      </c>
      <c r="W31" s="1811"/>
      <c r="X31" s="1811" t="s">
        <v>152</v>
      </c>
      <c r="Y31" s="1811"/>
      <c r="Z31" s="1811" t="s">
        <v>31</v>
      </c>
      <c r="AA31" s="1811"/>
      <c r="AB31" s="1811" t="s">
        <v>32</v>
      </c>
      <c r="AC31" s="1811"/>
      <c r="AD31" s="1811" t="s">
        <v>152</v>
      </c>
      <c r="AE31" s="1811"/>
      <c r="AG31" s="1812"/>
      <c r="AH31" s="1812"/>
      <c r="AI31" s="1812"/>
      <c r="AJ31" s="1812"/>
      <c r="AK31" s="1812"/>
      <c r="AL31" s="1812"/>
      <c r="AM31" s="1812"/>
      <c r="AN31" s="1812"/>
      <c r="AO31" s="1812"/>
      <c r="AP31" s="1812"/>
      <c r="AR31" s="1812"/>
      <c r="AS31" s="1812"/>
      <c r="AT31" s="1812"/>
      <c r="AU31" s="1812"/>
      <c r="AV31" s="1812"/>
      <c r="AW31" s="1812"/>
      <c r="AX31" s="1812"/>
      <c r="AY31" s="1812"/>
      <c r="AZ31" s="1812"/>
      <c r="BA31" s="1812"/>
    </row>
    <row r="32" spans="1:53" ht="97.9" customHeight="1" x14ac:dyDescent="0.25">
      <c r="A32" s="1344" t="s">
        <v>34</v>
      </c>
      <c r="B32" s="1473" t="s">
        <v>123</v>
      </c>
      <c r="C32" s="1402" t="s">
        <v>124</v>
      </c>
      <c r="D32" s="1474" t="s">
        <v>123</v>
      </c>
      <c r="E32" s="1402" t="s">
        <v>124</v>
      </c>
      <c r="F32" s="1474" t="s">
        <v>123</v>
      </c>
      <c r="G32" s="1402" t="s">
        <v>124</v>
      </c>
      <c r="H32" s="1473" t="s">
        <v>123</v>
      </c>
      <c r="I32" s="1402" t="s">
        <v>124</v>
      </c>
      <c r="J32" s="1474" t="s">
        <v>123</v>
      </c>
      <c r="K32" s="1402" t="s">
        <v>124</v>
      </c>
      <c r="L32" s="1474" t="s">
        <v>123</v>
      </c>
      <c r="M32" s="1402" t="s">
        <v>124</v>
      </c>
      <c r="N32" s="1473" t="s">
        <v>123</v>
      </c>
      <c r="O32" s="1402" t="s">
        <v>124</v>
      </c>
      <c r="P32" s="1474" t="s">
        <v>123</v>
      </c>
      <c r="Q32" s="1402" t="s">
        <v>124</v>
      </c>
      <c r="R32" s="1474" t="s">
        <v>123</v>
      </c>
      <c r="S32" s="1402" t="s">
        <v>124</v>
      </c>
      <c r="T32" s="1473" t="s">
        <v>123</v>
      </c>
      <c r="U32" s="1402" t="s">
        <v>124</v>
      </c>
      <c r="V32" s="1474" t="s">
        <v>123</v>
      </c>
      <c r="W32" s="1402" t="s">
        <v>124</v>
      </c>
      <c r="X32" s="1474" t="s">
        <v>123</v>
      </c>
      <c r="Y32" s="1402" t="s">
        <v>124</v>
      </c>
      <c r="Z32" s="1473" t="s">
        <v>123</v>
      </c>
      <c r="AA32" s="1402" t="s">
        <v>124</v>
      </c>
      <c r="AB32" s="1474" t="s">
        <v>123</v>
      </c>
      <c r="AC32" s="1402" t="s">
        <v>124</v>
      </c>
      <c r="AD32" s="1474" t="s">
        <v>123</v>
      </c>
      <c r="AE32" s="1403" t="s">
        <v>124</v>
      </c>
      <c r="AG32" s="1473" t="s">
        <v>123</v>
      </c>
      <c r="AH32" s="1403" t="s">
        <v>124</v>
      </c>
      <c r="AI32" s="1473" t="s">
        <v>123</v>
      </c>
      <c r="AJ32" s="1403" t="s">
        <v>124</v>
      </c>
      <c r="AK32" s="1473" t="s">
        <v>123</v>
      </c>
      <c r="AL32" s="1402" t="s">
        <v>124</v>
      </c>
      <c r="AM32" s="1473" t="s">
        <v>123</v>
      </c>
      <c r="AN32" s="1402" t="s">
        <v>124</v>
      </c>
      <c r="AO32" s="1473" t="s">
        <v>123</v>
      </c>
      <c r="AP32" s="1403" t="s">
        <v>124</v>
      </c>
      <c r="AR32" s="1473" t="s">
        <v>123</v>
      </c>
      <c r="AS32" s="1403" t="s">
        <v>124</v>
      </c>
      <c r="AT32" s="1473" t="s">
        <v>123</v>
      </c>
      <c r="AU32" s="1403" t="s">
        <v>124</v>
      </c>
      <c r="AV32" s="1473" t="s">
        <v>123</v>
      </c>
      <c r="AW32" s="1402" t="s">
        <v>124</v>
      </c>
      <c r="AX32" s="1473" t="s">
        <v>123</v>
      </c>
      <c r="AY32" s="1402" t="s">
        <v>124</v>
      </c>
      <c r="AZ32" s="1473" t="s">
        <v>123</v>
      </c>
      <c r="BA32" s="1403" t="s">
        <v>124</v>
      </c>
    </row>
    <row r="33" spans="1:53" x14ac:dyDescent="0.25">
      <c r="A33" s="1337" t="s">
        <v>42</v>
      </c>
      <c r="B33" s="1469"/>
      <c r="C33" s="1393"/>
      <c r="D33" s="1469"/>
      <c r="E33" s="1393"/>
      <c r="F33" s="1469"/>
      <c r="G33" s="1393"/>
      <c r="H33" s="1471"/>
      <c r="I33" s="1393"/>
      <c r="J33" s="1469"/>
      <c r="K33" s="1393"/>
      <c r="L33" s="1469"/>
      <c r="M33" s="1393"/>
      <c r="N33" s="1471"/>
      <c r="O33" s="1393"/>
      <c r="P33" s="1469"/>
      <c r="Q33" s="1393"/>
      <c r="R33" s="1469"/>
      <c r="S33" s="1393"/>
      <c r="T33" s="1471"/>
      <c r="U33" s="1393"/>
      <c r="V33" s="1469"/>
      <c r="W33" s="1393"/>
      <c r="X33" s="1469"/>
      <c r="Y33" s="1393"/>
      <c r="Z33" s="1471"/>
      <c r="AA33" s="1393"/>
      <c r="AB33" s="1469"/>
      <c r="AC33" s="1393"/>
      <c r="AD33" s="1469"/>
      <c r="AE33" s="1394"/>
      <c r="AG33" s="1361"/>
      <c r="AH33" s="1339"/>
      <c r="AI33" s="1361"/>
      <c r="AJ33" s="1339"/>
      <c r="AK33" s="1361"/>
      <c r="AL33" s="1339"/>
      <c r="AM33" s="1361"/>
      <c r="AN33" s="1339"/>
      <c r="AO33" s="1484"/>
      <c r="AP33" s="1396"/>
      <c r="AR33" s="1361"/>
      <c r="AS33" s="1339"/>
      <c r="AT33" s="1361"/>
      <c r="AU33" s="1339"/>
      <c r="AV33" s="1361"/>
      <c r="AW33" s="1339"/>
      <c r="AX33" s="1361"/>
      <c r="AY33" s="1339"/>
      <c r="AZ33" s="1484"/>
      <c r="BA33" s="1396"/>
    </row>
    <row r="34" spans="1:53" x14ac:dyDescent="0.25">
      <c r="A34" s="1350" t="s">
        <v>43</v>
      </c>
      <c r="B34" s="1494"/>
      <c r="C34" s="247">
        <v>1101.9789620253166</v>
      </c>
      <c r="D34" s="1370">
        <v>1353.011</v>
      </c>
      <c r="E34" s="247">
        <v>1045.86112654321</v>
      </c>
      <c r="F34" s="1370">
        <v>1353.011</v>
      </c>
      <c r="G34" s="247">
        <v>1051.0365981788466</v>
      </c>
      <c r="H34" s="1501">
        <v>163.83000000000001</v>
      </c>
      <c r="I34" s="247">
        <v>1147.6296285714286</v>
      </c>
      <c r="J34" s="1370">
        <v>931.75527777777768</v>
      </c>
      <c r="K34" s="247">
        <v>1011.1667823112634</v>
      </c>
      <c r="L34" s="1370">
        <v>911.00054054054044</v>
      </c>
      <c r="M34" s="247">
        <v>1021.9167251856857</v>
      </c>
      <c r="N34" s="1501">
        <v>2300</v>
      </c>
      <c r="O34" s="247">
        <v>1178.8476903553308</v>
      </c>
      <c r="P34" s="1370">
        <v>1260.8278125000002</v>
      </c>
      <c r="Q34" s="247">
        <v>1082.746931519923</v>
      </c>
      <c r="R34" s="1370">
        <v>1292.317878787879</v>
      </c>
      <c r="S34" s="247">
        <v>1091.0050992366414</v>
      </c>
      <c r="T34" s="1501">
        <v>1205.5899999999999</v>
      </c>
      <c r="U34" s="247">
        <v>1342.9403016241297</v>
      </c>
      <c r="V34" s="1370">
        <v>1794.7840624999999</v>
      </c>
      <c r="W34" s="247">
        <v>1169.8907424173831</v>
      </c>
      <c r="X34" s="1370">
        <v>1776.9296969696968</v>
      </c>
      <c r="Y34" s="247">
        <v>1185.2721323984326</v>
      </c>
      <c r="Z34" s="1501">
        <v>1436.27</v>
      </c>
      <c r="AA34" s="247">
        <v>1400.1198081023449</v>
      </c>
      <c r="AB34" s="1370">
        <v>1828.7862962962963</v>
      </c>
      <c r="AC34" s="247">
        <v>1250.1309426229507</v>
      </c>
      <c r="AD34" s="1370">
        <v>1814.7678571428571</v>
      </c>
      <c r="AE34" s="248">
        <v>1264.6021991359805</v>
      </c>
      <c r="AG34" s="1486">
        <f>D34-B34</f>
        <v>1353.011</v>
      </c>
      <c r="AH34" s="53">
        <f>E34-C34</f>
        <v>-56.117835482106557</v>
      </c>
      <c r="AI34" s="1486">
        <f>J34-H34</f>
        <v>767.92527777777764</v>
      </c>
      <c r="AJ34" s="53">
        <f>K34-I34</f>
        <v>-136.46284626016518</v>
      </c>
      <c r="AK34" s="1486">
        <f>P34-N34</f>
        <v>-1039.1721874999998</v>
      </c>
      <c r="AL34" s="53">
        <f>Q34-O34</f>
        <v>-96.10075883540776</v>
      </c>
      <c r="AM34" s="1486">
        <f>V34-T34</f>
        <v>589.19406249999997</v>
      </c>
      <c r="AN34" s="53">
        <f>W34-U34</f>
        <v>-173.04955920674661</v>
      </c>
      <c r="AO34" s="1486">
        <f>AB34-Z34</f>
        <v>392.51629629629633</v>
      </c>
      <c r="AP34" s="1390">
        <f>AC34-AA34</f>
        <v>-149.98886547939424</v>
      </c>
      <c r="AR34" s="105">
        <f>(D34-B34)/D34*100</f>
        <v>100</v>
      </c>
      <c r="AS34" s="106">
        <f>(E34-C34)/E34*100</f>
        <v>-5.3657062164254778</v>
      </c>
      <c r="AT34" s="105">
        <f>(J34-H34)/J34*100</f>
        <v>82.417056934656472</v>
      </c>
      <c r="AU34" s="106">
        <f>(K34-I34)/K34*100</f>
        <v>-13.495582395245096</v>
      </c>
      <c r="AV34" s="105">
        <f>(P34-N34)/P34*100</f>
        <v>-82.419833794711735</v>
      </c>
      <c r="AW34" s="106">
        <f>(Q34-O34)/Q34*100</f>
        <v>-8.8756436095833404</v>
      </c>
      <c r="AX34" s="105">
        <f>(V34-T34)/V34*100</f>
        <v>32.828130960740573</v>
      </c>
      <c r="AY34" s="106">
        <f>(W34-U34)/W34*100</f>
        <v>-14.791941925206512</v>
      </c>
      <c r="AZ34" s="105">
        <f>(AB34-Z34)/AB34*100</f>
        <v>21.463212901979315</v>
      </c>
      <c r="BA34" s="1111">
        <f>(AC34-AA34)/AC34*100</f>
        <v>-11.997852414139633</v>
      </c>
    </row>
    <row r="35" spans="1:53" x14ac:dyDescent="0.25">
      <c r="A35" s="1351" t="s">
        <v>44</v>
      </c>
      <c r="B35" s="1480">
        <v>1559.6918181818182</v>
      </c>
      <c r="C35" s="1383">
        <v>1274.3715773150202</v>
      </c>
      <c r="D35" s="1480">
        <v>1280.4060887096775</v>
      </c>
      <c r="E35" s="1383">
        <v>1522.4885012610514</v>
      </c>
      <c r="F35" s="1480">
        <v>1288.4273498694515</v>
      </c>
      <c r="G35" s="1383">
        <v>1491.2358909785955</v>
      </c>
      <c r="H35" s="1483">
        <v>1364.9507407407407</v>
      </c>
      <c r="I35" s="1383">
        <v>1060.2601614382668</v>
      </c>
      <c r="J35" s="1480">
        <v>1409.1478743315504</v>
      </c>
      <c r="K35" s="1383">
        <v>1388.7941717134124</v>
      </c>
      <c r="L35" s="1480">
        <v>1407.608103225806</v>
      </c>
      <c r="M35" s="1383">
        <v>1342.938130897358</v>
      </c>
      <c r="N35" s="1483">
        <v>1625.1568965517242</v>
      </c>
      <c r="O35" s="1383">
        <v>1038.4614598293479</v>
      </c>
      <c r="P35" s="1480">
        <v>1440.1888018433181</v>
      </c>
      <c r="Q35" s="1383">
        <v>1354.5822804593117</v>
      </c>
      <c r="R35" s="1480">
        <v>1446.168818283166</v>
      </c>
      <c r="S35" s="1383">
        <v>1308.9652163259332</v>
      </c>
      <c r="T35" s="1483">
        <v>1457.9988461538462</v>
      </c>
      <c r="U35" s="1383">
        <v>1327.5558289091468</v>
      </c>
      <c r="V35" s="1480">
        <v>1651.4606527415149</v>
      </c>
      <c r="W35" s="1383">
        <v>1557.6296515890492</v>
      </c>
      <c r="X35" s="1480">
        <v>1645.1096338383845</v>
      </c>
      <c r="Y35" s="1383">
        <v>1526.0472937779321</v>
      </c>
      <c r="Z35" s="1483">
        <v>1512.3081818181818</v>
      </c>
      <c r="AA35" s="1383">
        <v>1265.2097420254481</v>
      </c>
      <c r="AB35" s="1480">
        <v>1810.8938341968919</v>
      </c>
      <c r="AC35" s="1383">
        <v>1573.5035618223892</v>
      </c>
      <c r="AD35" s="1480">
        <v>1798.653677018634</v>
      </c>
      <c r="AE35" s="1384">
        <v>1527.3750713959694</v>
      </c>
      <c r="AG35" s="1486">
        <f t="shared" ref="AG35:AH59" si="10">D35-B35</f>
        <v>-279.2857294721407</v>
      </c>
      <c r="AH35" s="53">
        <f t="shared" si="10"/>
        <v>248.11692394603119</v>
      </c>
      <c r="AI35" s="1486">
        <f t="shared" ref="AI35:AJ59" si="11">J35-H35</f>
        <v>44.197133590809699</v>
      </c>
      <c r="AJ35" s="53">
        <f t="shared" si="11"/>
        <v>328.53401027514565</v>
      </c>
      <c r="AK35" s="1486">
        <f t="shared" ref="AK35:AL59" si="12">P35-N35</f>
        <v>-184.96809470840617</v>
      </c>
      <c r="AL35" s="53">
        <f t="shared" si="12"/>
        <v>316.12082062996387</v>
      </c>
      <c r="AM35" s="1486">
        <f t="shared" ref="AM35:AN59" si="13">V35-T35</f>
        <v>193.46180658766866</v>
      </c>
      <c r="AN35" s="53">
        <f t="shared" si="13"/>
        <v>230.07382267990238</v>
      </c>
      <c r="AO35" s="1486">
        <f t="shared" ref="AO35:AP59" si="14">AB35-Z35</f>
        <v>298.58565237871017</v>
      </c>
      <c r="AP35" s="1390">
        <f t="shared" si="14"/>
        <v>308.29381979694108</v>
      </c>
      <c r="AR35" s="105">
        <f>(D35-B35)/D35*100</f>
        <v>-21.812277521547045</v>
      </c>
      <c r="AS35" s="106">
        <f>(E35-C35)/E35*100</f>
        <v>16.296801173901816</v>
      </c>
      <c r="AT35" s="105">
        <f>(J35-H35)/J35*100</f>
        <v>3.1364439741127419</v>
      </c>
      <c r="AU35" s="106">
        <f>(K35-I35)/K35*100</f>
        <v>23.656061997280688</v>
      </c>
      <c r="AV35" s="105">
        <f>(P35-N35)/P35*100</f>
        <v>-12.843322658228065</v>
      </c>
      <c r="AW35" s="106">
        <f>(Q35-O35)/Q35*100</f>
        <v>23.337144239239098</v>
      </c>
      <c r="AX35" s="105">
        <f>(V35-T35)/V35*100</f>
        <v>11.714587705526711</v>
      </c>
      <c r="AY35" s="106">
        <f>(W35-U35)/W35*100</f>
        <v>14.770765466950866</v>
      </c>
      <c r="AZ35" s="105">
        <f>(AB35-Z35)/AB35*100</f>
        <v>16.488302447124354</v>
      </c>
      <c r="BA35" s="1111">
        <f>(AC35-AA35)/AC35*100</f>
        <v>19.592826306658214</v>
      </c>
    </row>
    <row r="36" spans="1:53" x14ac:dyDescent="0.25">
      <c r="A36" s="1337" t="s">
        <v>563</v>
      </c>
      <c r="B36" s="1481"/>
      <c r="C36" s="1395"/>
      <c r="D36" s="1481"/>
      <c r="E36" s="1395"/>
      <c r="F36" s="1481"/>
      <c r="G36" s="1395"/>
      <c r="H36" s="1484"/>
      <c r="I36" s="1395"/>
      <c r="J36" s="1481"/>
      <c r="K36" s="1395"/>
      <c r="L36" s="1481"/>
      <c r="M36" s="1395"/>
      <c r="N36" s="1484"/>
      <c r="O36" s="1395"/>
      <c r="P36" s="1481"/>
      <c r="Q36" s="1395"/>
      <c r="R36" s="1481"/>
      <c r="S36" s="1395"/>
      <c r="T36" s="1484"/>
      <c r="U36" s="1395"/>
      <c r="V36" s="1481"/>
      <c r="W36" s="1395"/>
      <c r="X36" s="1481"/>
      <c r="Y36" s="1395"/>
      <c r="Z36" s="1484"/>
      <c r="AA36" s="1395"/>
      <c r="AB36" s="1481"/>
      <c r="AC36" s="1395"/>
      <c r="AD36" s="1481"/>
      <c r="AE36" s="1396"/>
      <c r="AG36" s="1487"/>
      <c r="AH36" s="1397"/>
      <c r="AI36" s="1487"/>
      <c r="AJ36" s="1397"/>
      <c r="AK36" s="1487"/>
      <c r="AL36" s="1397"/>
      <c r="AM36" s="1487"/>
      <c r="AN36" s="1397"/>
      <c r="AO36" s="1487"/>
      <c r="AP36" s="1398"/>
      <c r="AR36" s="1489"/>
      <c r="AS36" s="1404"/>
      <c r="AT36" s="1489"/>
      <c r="AU36" s="1404"/>
      <c r="AV36" s="1489"/>
      <c r="AW36" s="1404"/>
      <c r="AX36" s="1489"/>
      <c r="AY36" s="1404"/>
      <c r="AZ36" s="1490"/>
      <c r="BA36" s="1405"/>
    </row>
    <row r="37" spans="1:53" x14ac:dyDescent="0.25">
      <c r="A37" s="1351" t="s">
        <v>497</v>
      </c>
      <c r="B37" s="1480">
        <v>1772.2157142857143</v>
      </c>
      <c r="C37" s="1383">
        <v>1232.4573964757708</v>
      </c>
      <c r="D37" s="1480">
        <v>1317.6451542649725</v>
      </c>
      <c r="E37" s="1383">
        <v>1710.0975553239407</v>
      </c>
      <c r="F37" s="1480">
        <v>1328.9088495575222</v>
      </c>
      <c r="G37" s="1383">
        <v>1642.4268148625849</v>
      </c>
      <c r="H37" s="1483">
        <v>1236.8233333333335</v>
      </c>
      <c r="I37" s="1383">
        <v>970.28429815514903</v>
      </c>
      <c r="J37" s="1480">
        <v>1446.1910810810809</v>
      </c>
      <c r="K37" s="1383">
        <v>1454.0555189134718</v>
      </c>
      <c r="L37" s="1480">
        <v>1438.557881944444</v>
      </c>
      <c r="M37" s="1383">
        <v>1379.1531602945079</v>
      </c>
      <c r="N37" s="1483">
        <v>1609.3334782608697</v>
      </c>
      <c r="O37" s="1383">
        <v>948.51418137617475</v>
      </c>
      <c r="P37" s="1480">
        <v>1446.1232587859427</v>
      </c>
      <c r="Q37" s="1383">
        <v>1380.7242893287414</v>
      </c>
      <c r="R37" s="1480">
        <v>1451.9072881355933</v>
      </c>
      <c r="S37" s="1383">
        <v>1313.5151273791143</v>
      </c>
      <c r="T37" s="1483">
        <v>1327.8947368421052</v>
      </c>
      <c r="U37" s="1383">
        <v>1261.0431426311634</v>
      </c>
      <c r="V37" s="1480">
        <v>1641.3446095238094</v>
      </c>
      <c r="W37" s="1383">
        <v>1605.8805677910789</v>
      </c>
      <c r="X37" s="1480">
        <v>1630.3969117647057</v>
      </c>
      <c r="Y37" s="1383">
        <v>1557.0174344366437</v>
      </c>
      <c r="Z37" s="1483">
        <v>1499.6457142857143</v>
      </c>
      <c r="AA37" s="1383">
        <v>1155.2547093531462</v>
      </c>
      <c r="AB37" s="1480">
        <v>1943.8785992217902</v>
      </c>
      <c r="AC37" s="1383">
        <v>1586.5069464347303</v>
      </c>
      <c r="AD37" s="1480">
        <v>1926.4414205607479</v>
      </c>
      <c r="AE37" s="1384">
        <v>1518.946384395485</v>
      </c>
      <c r="AG37" s="1486">
        <f t="shared" si="10"/>
        <v>-454.57056002074182</v>
      </c>
      <c r="AH37" s="53">
        <f t="shared" si="10"/>
        <v>477.6401588481699</v>
      </c>
      <c r="AI37" s="1486">
        <f t="shared" si="11"/>
        <v>209.36774774774744</v>
      </c>
      <c r="AJ37" s="53">
        <f t="shared" si="11"/>
        <v>483.77122075832278</v>
      </c>
      <c r="AK37" s="1486">
        <f t="shared" si="12"/>
        <v>-163.21021947492704</v>
      </c>
      <c r="AL37" s="53">
        <f t="shared" si="12"/>
        <v>432.21010795256666</v>
      </c>
      <c r="AM37" s="1486">
        <f t="shared" si="13"/>
        <v>313.44987268170416</v>
      </c>
      <c r="AN37" s="53">
        <f t="shared" si="13"/>
        <v>344.83742515991548</v>
      </c>
      <c r="AO37" s="1486">
        <f t="shared" si="14"/>
        <v>444.23288493607583</v>
      </c>
      <c r="AP37" s="1390">
        <f t="shared" si="14"/>
        <v>431.2522370815841</v>
      </c>
      <c r="AR37" s="105">
        <f>(D37-B37)/D37*100</f>
        <v>-34.498708438260586</v>
      </c>
      <c r="AS37" s="106">
        <f>(E37-C37)/E37*100</f>
        <v>27.930579595366499</v>
      </c>
      <c r="AT37" s="105">
        <f>(J37-H37)/J37*100</f>
        <v>14.477184272996441</v>
      </c>
      <c r="AU37" s="106">
        <f>(K37-I37)/K37*100</f>
        <v>33.270477947074255</v>
      </c>
      <c r="AV37" s="105">
        <f>(P37-N37)/P37*100</f>
        <v>-11.286051758267563</v>
      </c>
      <c r="AW37" s="106">
        <f>(Q37-O37)/Q37*100</f>
        <v>31.303143668363486</v>
      </c>
      <c r="AX37" s="105">
        <f>(V37-T37)/V37*100</f>
        <v>19.097139678220465</v>
      </c>
      <c r="AY37" s="106">
        <f>(W37-U37)/W37*100</f>
        <v>21.473416646061438</v>
      </c>
      <c r="AZ37" s="105">
        <f>(AB37-Z37)/AB37*100</f>
        <v>22.852912991270106</v>
      </c>
      <c r="BA37" s="1111">
        <f>(AC37-AA37)/AC37*100</f>
        <v>27.18249914068851</v>
      </c>
    </row>
    <row r="38" spans="1:53" x14ac:dyDescent="0.25">
      <c r="A38" s="1351" t="s">
        <v>498</v>
      </c>
      <c r="B38" s="1480">
        <v>1187.7750000000001</v>
      </c>
      <c r="C38" s="1383">
        <v>1376.664525768731</v>
      </c>
      <c r="D38" s="1480">
        <v>1073.0999484536085</v>
      </c>
      <c r="E38" s="1383">
        <v>1146.6136231620983</v>
      </c>
      <c r="F38" s="1480">
        <v>1077.6415346534657</v>
      </c>
      <c r="G38" s="1383">
        <v>1168.4327866091603</v>
      </c>
      <c r="H38" s="1483">
        <v>1577.7442857142855</v>
      </c>
      <c r="I38" s="1383">
        <v>1413.1236285585171</v>
      </c>
      <c r="J38" s="1480">
        <v>1216.6191079812208</v>
      </c>
      <c r="K38" s="1383">
        <v>1217.0984234079169</v>
      </c>
      <c r="L38" s="1480">
        <v>1228.1094545454544</v>
      </c>
      <c r="M38" s="1383">
        <v>1236.337547897818</v>
      </c>
      <c r="N38" s="1483">
        <v>1773.5542857142857</v>
      </c>
      <c r="O38" s="1383">
        <v>1385.1168491484189</v>
      </c>
      <c r="P38" s="1480">
        <v>1288.178616600791</v>
      </c>
      <c r="Q38" s="1383">
        <v>1270.7962662647569</v>
      </c>
      <c r="R38" s="1480">
        <v>1301.2464230769237</v>
      </c>
      <c r="S38" s="1383">
        <v>1283.398052389254</v>
      </c>
      <c r="T38" s="1483">
        <v>1735.4450000000002</v>
      </c>
      <c r="U38" s="1383">
        <v>1528.7067432646593</v>
      </c>
      <c r="V38" s="1480">
        <v>1603.5237984496123</v>
      </c>
      <c r="W38" s="1383">
        <v>1403.8116730245224</v>
      </c>
      <c r="X38" s="1480">
        <v>1607.4913533834585</v>
      </c>
      <c r="Y38" s="1383">
        <v>1418.9134818434404</v>
      </c>
      <c r="Z38" s="1483">
        <v>1526.9138461538462</v>
      </c>
      <c r="AA38" s="1383">
        <v>1659.4701670644383</v>
      </c>
      <c r="AB38" s="1480">
        <v>1525.4144776119401</v>
      </c>
      <c r="AC38" s="1383">
        <v>1494.6150363032591</v>
      </c>
      <c r="AD38" s="1480">
        <v>1525.4838434163701</v>
      </c>
      <c r="AE38" s="1384">
        <v>1515.0502120211036</v>
      </c>
      <c r="AG38" s="1486">
        <f t="shared" si="10"/>
        <v>-114.67505154639161</v>
      </c>
      <c r="AH38" s="53">
        <f t="shared" si="10"/>
        <v>-230.05090260663269</v>
      </c>
      <c r="AI38" s="1486">
        <f t="shared" si="11"/>
        <v>-361.12517773306467</v>
      </c>
      <c r="AJ38" s="53">
        <f t="shared" si="11"/>
        <v>-196.02520515060019</v>
      </c>
      <c r="AK38" s="1486">
        <f t="shared" si="12"/>
        <v>-485.37566911349472</v>
      </c>
      <c r="AL38" s="53">
        <f t="shared" si="12"/>
        <v>-114.32058288366193</v>
      </c>
      <c r="AM38" s="1486">
        <f t="shared" si="13"/>
        <v>-131.92120155038788</v>
      </c>
      <c r="AN38" s="53">
        <f t="shared" si="13"/>
        <v>-124.89507024013687</v>
      </c>
      <c r="AO38" s="1486">
        <f t="shared" si="14"/>
        <v>-1.4993685419060512</v>
      </c>
      <c r="AP38" s="1390">
        <f t="shared" si="14"/>
        <v>-164.85513076117923</v>
      </c>
      <c r="AR38" s="105">
        <f>(D38-B38)/D38*100</f>
        <v>-10.686334643072549</v>
      </c>
      <c r="AS38" s="106">
        <f>(E38-C38)/E38*100</f>
        <v>-20.063506830854223</v>
      </c>
      <c r="AT38" s="105">
        <f>(J38-H38)/J38*100</f>
        <v>-29.68268173366868</v>
      </c>
      <c r="AU38" s="106">
        <f>(K38-I38)/K38*100</f>
        <v>-16.105945203817036</v>
      </c>
      <c r="AV38" s="105">
        <f>(P38-N38)/P38*100</f>
        <v>-37.679221100121211</v>
      </c>
      <c r="AW38" s="106">
        <f>(Q38-O38)/Q38*100</f>
        <v>-8.9959803879250977</v>
      </c>
      <c r="AX38" s="105">
        <f>(V38-T38)/V38*100</f>
        <v>-8.2269562620734167</v>
      </c>
      <c r="AY38" s="106">
        <f>(W38-U38)/W38*100</f>
        <v>-8.896853662076305</v>
      </c>
      <c r="AZ38" s="105">
        <f>(AB38-Z38)/AB38*100</f>
        <v>-9.8292533859606193E-2</v>
      </c>
      <c r="BA38" s="1111">
        <f>(AC38-AA38)/AC38*100</f>
        <v>-11.029939265760866</v>
      </c>
    </row>
    <row r="39" spans="1:53" x14ac:dyDescent="0.25">
      <c r="A39" s="1351" t="s">
        <v>499</v>
      </c>
      <c r="B39" s="1495"/>
      <c r="C39" s="1383">
        <v>1212.352072368421</v>
      </c>
      <c r="D39" s="1480">
        <v>2393.6042105263155</v>
      </c>
      <c r="E39" s="1383">
        <v>1118.1271428571429</v>
      </c>
      <c r="F39" s="1480">
        <v>2393.6042105263155</v>
      </c>
      <c r="G39" s="1383">
        <v>1126.2073624823699</v>
      </c>
      <c r="H39" s="1502"/>
      <c r="I39" s="1383">
        <v>1172.1570192307695</v>
      </c>
      <c r="J39" s="1480">
        <v>1613.1175000000003</v>
      </c>
      <c r="K39" s="1383">
        <v>1038.984872180451</v>
      </c>
      <c r="L39" s="1480">
        <v>1613.1175000000003</v>
      </c>
      <c r="M39" s="1383">
        <v>1050.4090431674456</v>
      </c>
      <c r="N39" s="1502"/>
      <c r="O39" s="1383">
        <v>1207.7087828947367</v>
      </c>
      <c r="P39" s="1480">
        <v>2821.3342857142852</v>
      </c>
      <c r="Q39" s="1383">
        <v>1091.5199967710685</v>
      </c>
      <c r="R39" s="1480">
        <v>2821.3342857142852</v>
      </c>
      <c r="S39" s="1383">
        <v>1101.9055865921787</v>
      </c>
      <c r="T39" s="1502"/>
      <c r="U39" s="1383">
        <v>1339.0395065789476</v>
      </c>
      <c r="V39" s="1480">
        <v>3135.7926666666667</v>
      </c>
      <c r="W39" s="1383">
        <v>1170.3568566433567</v>
      </c>
      <c r="X39" s="1480">
        <v>3135.7926666666667</v>
      </c>
      <c r="Y39" s="1383">
        <v>1186.5640391908976</v>
      </c>
      <c r="Z39" s="1502"/>
      <c r="AA39" s="1383">
        <v>1548.2803971119131</v>
      </c>
      <c r="AB39" s="1480">
        <v>2318.975882352941</v>
      </c>
      <c r="AC39" s="1383">
        <v>1316.8753561697163</v>
      </c>
      <c r="AD39" s="1480">
        <v>2318.975882352941</v>
      </c>
      <c r="AE39" s="1384">
        <v>1339.3979128601552</v>
      </c>
      <c r="AG39" s="1486">
        <f t="shared" si="10"/>
        <v>2393.6042105263155</v>
      </c>
      <c r="AH39" s="53">
        <f t="shared" si="10"/>
        <v>-94.224929511278106</v>
      </c>
      <c r="AI39" s="1486">
        <f t="shared" si="11"/>
        <v>1613.1175000000003</v>
      </c>
      <c r="AJ39" s="53">
        <f t="shared" si="11"/>
        <v>-133.17214705031847</v>
      </c>
      <c r="AK39" s="1486">
        <f t="shared" si="12"/>
        <v>2821.3342857142852</v>
      </c>
      <c r="AL39" s="53">
        <f t="shared" si="12"/>
        <v>-116.18878612366825</v>
      </c>
      <c r="AM39" s="1486">
        <f t="shared" si="13"/>
        <v>3135.7926666666667</v>
      </c>
      <c r="AN39" s="53">
        <f t="shared" si="13"/>
        <v>-168.68264993559092</v>
      </c>
      <c r="AO39" s="1486">
        <f t="shared" si="14"/>
        <v>2318.975882352941</v>
      </c>
      <c r="AP39" s="1390">
        <f t="shared" si="14"/>
        <v>-231.40504094219682</v>
      </c>
      <c r="AR39" s="1502"/>
      <c r="AS39" s="106">
        <f>(E39-C39)/E39*100</f>
        <v>-8.4270317658603453</v>
      </c>
      <c r="AT39" s="1502"/>
      <c r="AU39" s="106">
        <f>(K39-I39)/K39*100</f>
        <v>-12.817525126312823</v>
      </c>
      <c r="AV39" s="1502"/>
      <c r="AW39" s="106">
        <f>(Q39-O39)/Q39*100</f>
        <v>-10.644677739975227</v>
      </c>
      <c r="AX39" s="1502"/>
      <c r="AY39" s="106">
        <f>(W39-U39)/W39*100</f>
        <v>-14.412924483510217</v>
      </c>
      <c r="AZ39" s="1502"/>
      <c r="BA39" s="1111">
        <f>(AC39-AA39)/AC39*100</f>
        <v>-17.572281222975047</v>
      </c>
    </row>
    <row r="40" spans="1:53" x14ac:dyDescent="0.25">
      <c r="A40" s="1337" t="s">
        <v>125</v>
      </c>
      <c r="B40" s="1481"/>
      <c r="C40" s="1395"/>
      <c r="D40" s="1481"/>
      <c r="E40" s="1395"/>
      <c r="F40" s="1481"/>
      <c r="G40" s="1395"/>
      <c r="H40" s="1484"/>
      <c r="I40" s="1395"/>
      <c r="J40" s="1481"/>
      <c r="K40" s="1395"/>
      <c r="L40" s="1481"/>
      <c r="M40" s="1395"/>
      <c r="N40" s="1484"/>
      <c r="O40" s="1395"/>
      <c r="P40" s="1481"/>
      <c r="Q40" s="1395"/>
      <c r="R40" s="1481"/>
      <c r="S40" s="1395"/>
      <c r="T40" s="1484"/>
      <c r="U40" s="1395"/>
      <c r="V40" s="1481"/>
      <c r="W40" s="1395"/>
      <c r="X40" s="1481"/>
      <c r="Y40" s="1395"/>
      <c r="Z40" s="1484"/>
      <c r="AA40" s="1395"/>
      <c r="AB40" s="1481"/>
      <c r="AC40" s="1395"/>
      <c r="AD40" s="1481"/>
      <c r="AE40" s="1396"/>
      <c r="AG40" s="1487"/>
      <c r="AH40" s="1397"/>
      <c r="AI40" s="1487"/>
      <c r="AJ40" s="1397"/>
      <c r="AK40" s="1487"/>
      <c r="AL40" s="1397"/>
      <c r="AM40" s="1487"/>
      <c r="AN40" s="1397"/>
      <c r="AO40" s="1487"/>
      <c r="AP40" s="1398"/>
      <c r="AR40" s="1489"/>
      <c r="AS40" s="1404"/>
      <c r="AT40" s="1489"/>
      <c r="AU40" s="1404"/>
      <c r="AV40" s="1489"/>
      <c r="AW40" s="1404"/>
      <c r="AX40" s="1489"/>
      <c r="AY40" s="1404"/>
      <c r="AZ40" s="1490"/>
      <c r="BA40" s="1405"/>
    </row>
    <row r="41" spans="1:53" x14ac:dyDescent="0.25">
      <c r="A41" s="1351" t="s">
        <v>126</v>
      </c>
      <c r="B41" s="1496">
        <v>1544.6799999999998</v>
      </c>
      <c r="C41" s="1383">
        <v>826.90575586854425</v>
      </c>
      <c r="D41" s="1480">
        <v>1227.7582558139538</v>
      </c>
      <c r="E41" s="1383">
        <v>1259.2837291682099</v>
      </c>
      <c r="F41" s="1480">
        <v>1231.4010344827589</v>
      </c>
      <c r="G41" s="1383">
        <v>1227.4076014121433</v>
      </c>
      <c r="H41" s="1483">
        <v>708.08500000000004</v>
      </c>
      <c r="I41" s="1383">
        <v>626.13709590878534</v>
      </c>
      <c r="J41" s="1480">
        <v>1355.1653672316386</v>
      </c>
      <c r="K41" s="1383">
        <v>1048.7439956696492</v>
      </c>
      <c r="L41" s="1480">
        <v>1333.9496174863389</v>
      </c>
      <c r="M41" s="1383">
        <v>1013.0560206162145</v>
      </c>
      <c r="N41" s="1506">
        <v>1250.0450000000001</v>
      </c>
      <c r="O41" s="1383">
        <v>561.23644011142187</v>
      </c>
      <c r="P41" s="1480">
        <v>1402.5593333333334</v>
      </c>
      <c r="Q41" s="1383">
        <v>965.84337818058702</v>
      </c>
      <c r="R41" s="1480">
        <v>1399.493718592965</v>
      </c>
      <c r="S41" s="1383">
        <v>928.71113962881248</v>
      </c>
      <c r="T41" s="1506">
        <v>1213.1399999999999</v>
      </c>
      <c r="U41" s="1383">
        <v>741.1334755244751</v>
      </c>
      <c r="V41" s="1480">
        <v>1666.6578698224851</v>
      </c>
      <c r="W41" s="1383">
        <v>1113.6475802943132</v>
      </c>
      <c r="X41" s="1480">
        <v>1653.6257471264369</v>
      </c>
      <c r="Y41" s="1383">
        <v>1082.4227754982483</v>
      </c>
      <c r="Z41" s="1506">
        <v>1118.5650000000001</v>
      </c>
      <c r="AA41" s="1383">
        <v>719.81340464547816</v>
      </c>
      <c r="AB41" s="1480">
        <v>1976.0107821229053</v>
      </c>
      <c r="AC41" s="1383">
        <v>1138.1883538537274</v>
      </c>
      <c r="AD41" s="1480">
        <v>1957.2687978142076</v>
      </c>
      <c r="AE41" s="1384">
        <v>1099.9075139820998</v>
      </c>
      <c r="AG41" s="1486">
        <f t="shared" si="10"/>
        <v>-316.921744186046</v>
      </c>
      <c r="AH41" s="53">
        <f t="shared" si="10"/>
        <v>432.37797329966565</v>
      </c>
      <c r="AI41" s="1486">
        <f t="shared" si="11"/>
        <v>647.08036723163855</v>
      </c>
      <c r="AJ41" s="53">
        <f t="shared" si="11"/>
        <v>422.60689976086383</v>
      </c>
      <c r="AK41" s="1486">
        <f t="shared" si="12"/>
        <v>152.5143333333333</v>
      </c>
      <c r="AL41" s="53">
        <f t="shared" si="12"/>
        <v>404.60693806916515</v>
      </c>
      <c r="AM41" s="1486">
        <f t="shared" si="13"/>
        <v>453.51786982248518</v>
      </c>
      <c r="AN41" s="53">
        <f t="shared" si="13"/>
        <v>372.51410476983813</v>
      </c>
      <c r="AO41" s="1486">
        <f t="shared" si="14"/>
        <v>857.44578212290526</v>
      </c>
      <c r="AP41" s="1390">
        <f t="shared" si="14"/>
        <v>418.37494920824929</v>
      </c>
      <c r="AR41" s="105">
        <f>(D41-B41)/D41*100</f>
        <v>-25.813041181787028</v>
      </c>
      <c r="AS41" s="106">
        <f>(E41-C41)/E41*100</f>
        <v>34.335230677939649</v>
      </c>
      <c r="AT41" s="105">
        <f>(J41-H41)/J41*100</f>
        <v>47.749181234870875</v>
      </c>
      <c r="AU41" s="106">
        <f>(K41-I41)/K41*100</f>
        <v>40.296478597812502</v>
      </c>
      <c r="AV41" s="105">
        <f>(P41-N41)/P41*100</f>
        <v>10.874002240665751</v>
      </c>
      <c r="AW41" s="106">
        <f>(Q41-O41)/Q41*100</f>
        <v>41.89156826144481</v>
      </c>
      <c r="AX41" s="105">
        <f>(V41-T41)/V41*100</f>
        <v>27.211215813044408</v>
      </c>
      <c r="AY41" s="106">
        <f>(W41-U41)/W41*100</f>
        <v>33.449909231732953</v>
      </c>
      <c r="AZ41" s="105">
        <f>(AB41-Z41)/AB41*100</f>
        <v>43.39276839378973</v>
      </c>
      <c r="BA41" s="1111">
        <f>(AC41-AA41)/AC41*100</f>
        <v>36.757971366663284</v>
      </c>
    </row>
    <row r="42" spans="1:53" x14ac:dyDescent="0.25">
      <c r="A42" s="1351" t="s">
        <v>127</v>
      </c>
      <c r="B42" s="1495"/>
      <c r="C42" s="114"/>
      <c r="D42" s="1495"/>
      <c r="E42" s="114"/>
      <c r="F42" s="1495"/>
      <c r="G42" s="114"/>
      <c r="H42" s="1502"/>
      <c r="I42" s="114"/>
      <c r="J42" s="1495"/>
      <c r="K42" s="114"/>
      <c r="L42" s="1495"/>
      <c r="M42" s="114"/>
      <c r="N42" s="1505"/>
      <c r="O42" s="114"/>
      <c r="P42" s="1495"/>
      <c r="Q42" s="114"/>
      <c r="R42" s="1495"/>
      <c r="S42" s="114"/>
      <c r="T42" s="1505"/>
      <c r="U42" s="114"/>
      <c r="V42" s="1495"/>
      <c r="W42" s="114"/>
      <c r="X42" s="1495"/>
      <c r="Y42" s="114"/>
      <c r="Z42" s="1505"/>
      <c r="AA42" s="114"/>
      <c r="AB42" s="1495"/>
      <c r="AC42" s="114"/>
      <c r="AD42" s="1495"/>
      <c r="AE42" s="1385"/>
      <c r="AG42" s="1486">
        <f t="shared" si="10"/>
        <v>0</v>
      </c>
      <c r="AH42" s="53">
        <f t="shared" si="10"/>
        <v>0</v>
      </c>
      <c r="AI42" s="1486">
        <f t="shared" si="11"/>
        <v>0</v>
      </c>
      <c r="AJ42" s="53">
        <f t="shared" si="11"/>
        <v>0</v>
      </c>
      <c r="AK42" s="1486">
        <f t="shared" si="12"/>
        <v>0</v>
      </c>
      <c r="AL42" s="53">
        <f t="shared" si="12"/>
        <v>0</v>
      </c>
      <c r="AM42" s="1486">
        <f t="shared" si="13"/>
        <v>0</v>
      </c>
      <c r="AN42" s="53">
        <f t="shared" si="13"/>
        <v>0</v>
      </c>
      <c r="AO42" s="1486">
        <f t="shared" si="14"/>
        <v>0</v>
      </c>
      <c r="AP42" s="1390">
        <f t="shared" si="14"/>
        <v>0</v>
      </c>
      <c r="AR42" s="1502"/>
      <c r="AS42" s="1406"/>
      <c r="AT42" s="1502"/>
      <c r="AU42" s="1406"/>
      <c r="AV42" s="1502"/>
      <c r="AW42" s="1406"/>
      <c r="AX42" s="1502"/>
      <c r="AY42" s="1406"/>
      <c r="AZ42" s="1502"/>
      <c r="BA42" s="1407"/>
    </row>
    <row r="43" spans="1:53" x14ac:dyDescent="0.25">
      <c r="A43" s="1351" t="s">
        <v>128</v>
      </c>
      <c r="B43" s="1495"/>
      <c r="C43" s="1386">
        <v>1817.5601538461538</v>
      </c>
      <c r="D43" s="1498">
        <v>576.62863636363636</v>
      </c>
      <c r="E43" s="1386">
        <v>1798.5413607305941</v>
      </c>
      <c r="F43" s="1498">
        <v>576.62863636363636</v>
      </c>
      <c r="G43" s="1386">
        <v>1799.607068965518</v>
      </c>
      <c r="H43" s="1503">
        <v>2151.5100000000002</v>
      </c>
      <c r="I43" s="1386">
        <v>1247.6295762711866</v>
      </c>
      <c r="J43" s="1498">
        <v>467.62294117647059</v>
      </c>
      <c r="K43" s="1386">
        <v>1078.9315138816135</v>
      </c>
      <c r="L43" s="1498">
        <v>644.87421052631578</v>
      </c>
      <c r="M43" s="1386">
        <v>1088.752121361618</v>
      </c>
      <c r="N43" s="1503">
        <v>2388.5500000000002</v>
      </c>
      <c r="O43" s="1386">
        <v>1380.7386915887848</v>
      </c>
      <c r="P43" s="1498">
        <v>325.57709677419359</v>
      </c>
      <c r="Q43" s="1386">
        <v>1080.9675192604004</v>
      </c>
      <c r="R43" s="1498">
        <v>450.60575757575765</v>
      </c>
      <c r="S43" s="1386">
        <v>1096.5836416747813</v>
      </c>
      <c r="T43" s="1503">
        <v>2209.6</v>
      </c>
      <c r="U43" s="1386">
        <v>1655.6360824742269</v>
      </c>
      <c r="V43" s="1498">
        <v>694.70499999999993</v>
      </c>
      <c r="W43" s="1386">
        <v>1175.1741801000555</v>
      </c>
      <c r="X43" s="1498">
        <v>774.43631578947372</v>
      </c>
      <c r="Y43" s="1386">
        <v>1199.754773206751</v>
      </c>
      <c r="Z43" s="1503">
        <v>1416.8199999999997</v>
      </c>
      <c r="AA43" s="1386">
        <v>1668.6132653061225</v>
      </c>
      <c r="AB43" s="1498">
        <v>469.29243243243252</v>
      </c>
      <c r="AC43" s="1386">
        <v>1353.5592366412213</v>
      </c>
      <c r="AD43" s="1498">
        <v>540.35700000000008</v>
      </c>
      <c r="AE43" s="1387">
        <v>1370.7026540810657</v>
      </c>
      <c r="AG43" s="1486">
        <f t="shared" si="10"/>
        <v>576.62863636363636</v>
      </c>
      <c r="AH43" s="53">
        <f t="shared" si="10"/>
        <v>-19.018793115559674</v>
      </c>
      <c r="AI43" s="1486">
        <f t="shared" si="11"/>
        <v>-1683.8870588235295</v>
      </c>
      <c r="AJ43" s="53">
        <f t="shared" si="11"/>
        <v>-168.69806238957312</v>
      </c>
      <c r="AK43" s="1486">
        <f t="shared" si="12"/>
        <v>-2062.9729032258065</v>
      </c>
      <c r="AL43" s="53">
        <f t="shared" si="12"/>
        <v>-299.77117232838441</v>
      </c>
      <c r="AM43" s="1486">
        <f t="shared" si="13"/>
        <v>-1514.895</v>
      </c>
      <c r="AN43" s="53">
        <f t="shared" si="13"/>
        <v>-480.46190237417136</v>
      </c>
      <c r="AO43" s="1486">
        <f>AB43-Z43</f>
        <v>-947.52756756756719</v>
      </c>
      <c r="AP43" s="1390">
        <f t="shared" si="14"/>
        <v>-315.05402866490113</v>
      </c>
      <c r="AR43" s="105">
        <f t="shared" ref="AR43:AS46" si="15">(D43-B43)/D43*100</f>
        <v>100</v>
      </c>
      <c r="AS43" s="106">
        <f t="shared" si="15"/>
        <v>-1.057456532878063</v>
      </c>
      <c r="AT43" s="1510">
        <f>(J43-H43)/J43*100</f>
        <v>-360.09504892705161</v>
      </c>
      <c r="AU43" s="106">
        <f t="shared" ref="AT43:AU45" si="16">(K43-I43)/K43*100</f>
        <v>-15.635659930133771</v>
      </c>
      <c r="AV43" s="1510">
        <f t="shared" ref="AV43:AW45" si="17">(P43-N43)/P43*100</f>
        <v>-633.63575744905563</v>
      </c>
      <c r="AW43" s="106">
        <f t="shared" si="17"/>
        <v>-27.731746512928375</v>
      </c>
      <c r="AX43" s="1510">
        <f t="shared" ref="AX43:AY45" si="18">(V43-T43)/V43*100</f>
        <v>-218.0630627388604</v>
      </c>
      <c r="AY43" s="106">
        <f t="shared" si="18"/>
        <v>-40.88431404553701</v>
      </c>
      <c r="AZ43" s="1510">
        <f>(AB43-Z43)/AB43*100</f>
        <v>-201.90557146987231</v>
      </c>
      <c r="BA43" s="1111">
        <f t="shared" ref="AZ43:BA45" si="19">(AC43-AA43)/AC43*100</f>
        <v>-23.275969025684418</v>
      </c>
    </row>
    <row r="44" spans="1:53" x14ac:dyDescent="0.25">
      <c r="A44" s="1351" t="s">
        <v>129</v>
      </c>
      <c r="B44" s="1497">
        <v>441.72</v>
      </c>
      <c r="C44" s="1386">
        <v>1600.4884946236562</v>
      </c>
      <c r="D44" s="1498">
        <v>1478.1224324324321</v>
      </c>
      <c r="E44" s="1386">
        <v>1858.3564791818842</v>
      </c>
      <c r="F44" s="1498">
        <v>1464.303733333333</v>
      </c>
      <c r="G44" s="1386">
        <v>1814.7004308252424</v>
      </c>
      <c r="H44" s="1503">
        <v>163.83000000000001</v>
      </c>
      <c r="I44" s="1386">
        <v>1580.2062452107284</v>
      </c>
      <c r="J44" s="1498">
        <v>1402.9455421686746</v>
      </c>
      <c r="K44" s="1386">
        <v>1966.5157401315792</v>
      </c>
      <c r="L44" s="1498">
        <v>1388.1941666666667</v>
      </c>
      <c r="M44" s="1386">
        <v>1898.2511645226818</v>
      </c>
      <c r="N44" s="1502"/>
      <c r="O44" s="1386">
        <v>1563.2091197183099</v>
      </c>
      <c r="P44" s="1498">
        <v>1315.8492045454548</v>
      </c>
      <c r="Q44" s="1386">
        <v>1920.3130966767376</v>
      </c>
      <c r="R44" s="1498">
        <v>1315.8492045454548</v>
      </c>
      <c r="S44" s="1386">
        <v>1857.2424937810947</v>
      </c>
      <c r="T44" s="1503">
        <v>1205.5899999999999</v>
      </c>
      <c r="U44" s="1386">
        <v>1705.3095222929937</v>
      </c>
      <c r="V44" s="1498">
        <v>1712.2506666666668</v>
      </c>
      <c r="W44" s="1386">
        <v>2068.5792291520684</v>
      </c>
      <c r="X44" s="1498">
        <v>1705.5840789473684</v>
      </c>
      <c r="Y44" s="1386">
        <v>2003.0613153360141</v>
      </c>
      <c r="Z44" s="1503">
        <v>801.44499999999994</v>
      </c>
      <c r="AA44" s="1386">
        <v>1770.903694267517</v>
      </c>
      <c r="AB44" s="1498">
        <v>1618.8873809523811</v>
      </c>
      <c r="AC44" s="1386">
        <v>2133.9915748587568</v>
      </c>
      <c r="AD44" s="1498">
        <v>1599.8770930232558</v>
      </c>
      <c r="AE44" s="1387">
        <v>2068.0900751445092</v>
      </c>
      <c r="AG44" s="1486">
        <f t="shared" si="10"/>
        <v>1036.4024324324321</v>
      </c>
      <c r="AH44" s="53">
        <f t="shared" si="10"/>
        <v>257.86798455822804</v>
      </c>
      <c r="AI44" s="1486">
        <f t="shared" si="11"/>
        <v>1239.1155421686747</v>
      </c>
      <c r="AJ44" s="53">
        <f t="shared" si="11"/>
        <v>386.30949492085074</v>
      </c>
      <c r="AK44" s="1486">
        <f t="shared" si="12"/>
        <v>1315.8492045454548</v>
      </c>
      <c r="AL44" s="53">
        <f t="shared" si="12"/>
        <v>357.10397695842767</v>
      </c>
      <c r="AM44" s="1486">
        <f t="shared" si="13"/>
        <v>506.66066666666688</v>
      </c>
      <c r="AN44" s="53">
        <f t="shared" si="13"/>
        <v>363.26970685907463</v>
      </c>
      <c r="AO44" s="1486">
        <f t="shared" si="14"/>
        <v>817.4423809523812</v>
      </c>
      <c r="AP44" s="1390">
        <f t="shared" si="14"/>
        <v>363.08788059123981</v>
      </c>
      <c r="AR44" s="105">
        <f t="shared" si="15"/>
        <v>70.11614259360806</v>
      </c>
      <c r="AS44" s="106">
        <f t="shared" si="15"/>
        <v>13.876131272281564</v>
      </c>
      <c r="AT44" s="105">
        <f>(J44-H44)/J44*100</f>
        <v>88.322426275595035</v>
      </c>
      <c r="AU44" s="106">
        <f t="shared" si="16"/>
        <v>19.6443632276751</v>
      </c>
      <c r="AV44" s="105">
        <f t="shared" si="17"/>
        <v>100</v>
      </c>
      <c r="AW44" s="106">
        <f t="shared" si="17"/>
        <v>18.596132973129535</v>
      </c>
      <c r="AX44" s="105">
        <f t="shared" si="18"/>
        <v>29.590332568128662</v>
      </c>
      <c r="AY44" s="106">
        <f t="shared" si="18"/>
        <v>17.561314632748324</v>
      </c>
      <c r="AZ44" s="105">
        <f t="shared" si="19"/>
        <v>50.494085664654762</v>
      </c>
      <c r="BA44" s="1111">
        <f t="shared" si="19"/>
        <v>17.014494568249251</v>
      </c>
    </row>
    <row r="45" spans="1:53" x14ac:dyDescent="0.25">
      <c r="A45" s="1351" t="s">
        <v>130</v>
      </c>
      <c r="B45" s="1498">
        <v>1821.3283333333336</v>
      </c>
      <c r="C45" s="1386">
        <v>1466.5125964010285</v>
      </c>
      <c r="D45" s="1498">
        <v>1378.5422477064221</v>
      </c>
      <c r="E45" s="1386">
        <v>1950.5340621073428</v>
      </c>
      <c r="F45" s="1498">
        <v>1390.4025892857142</v>
      </c>
      <c r="G45" s="1386">
        <v>1866.7030958741473</v>
      </c>
      <c r="H45" s="1504">
        <v>1285.782857142857</v>
      </c>
      <c r="I45" s="1386">
        <v>1556.1069379844962</v>
      </c>
      <c r="J45" s="1498">
        <v>1535.5119323671497</v>
      </c>
      <c r="K45" s="1386">
        <v>1988.8955664062491</v>
      </c>
      <c r="L45" s="1498">
        <v>1527.3432242990652</v>
      </c>
      <c r="M45" s="1386">
        <v>1916.2951332899861</v>
      </c>
      <c r="N45" s="1504">
        <v>1701.893</v>
      </c>
      <c r="O45" s="1386">
        <v>1432.990984222389</v>
      </c>
      <c r="P45" s="1498">
        <v>1717.7019337016577</v>
      </c>
      <c r="Q45" s="1386">
        <v>1825.9558973919015</v>
      </c>
      <c r="R45" s="1498">
        <v>1716.8742408376963</v>
      </c>
      <c r="S45" s="1386">
        <v>1752.89593099595</v>
      </c>
      <c r="T45" s="1504">
        <v>619.48333333333323</v>
      </c>
      <c r="U45" s="1386">
        <v>1569.4880882352941</v>
      </c>
      <c r="V45" s="1498">
        <v>1846.197580645161</v>
      </c>
      <c r="W45" s="1386">
        <v>2078.9842174150149</v>
      </c>
      <c r="X45" s="1498">
        <v>1807.8627604166666</v>
      </c>
      <c r="Y45" s="1386">
        <v>1977.9909605013838</v>
      </c>
      <c r="Z45" s="1504">
        <v>915.7883333333333</v>
      </c>
      <c r="AA45" s="1386">
        <v>1742.0822068463212</v>
      </c>
      <c r="AB45" s="1498">
        <v>1772.2548130841119</v>
      </c>
      <c r="AC45" s="1386">
        <v>2203.6313255002747</v>
      </c>
      <c r="AD45" s="1498">
        <v>1748.8966363636364</v>
      </c>
      <c r="AE45" s="1387">
        <v>2110.7124193548384</v>
      </c>
      <c r="AG45" s="1486">
        <f t="shared" si="10"/>
        <v>-442.78608562691147</v>
      </c>
      <c r="AH45" s="53">
        <f t="shared" si="10"/>
        <v>484.0214657063143</v>
      </c>
      <c r="AI45" s="1486">
        <f t="shared" si="11"/>
        <v>249.72907522429273</v>
      </c>
      <c r="AJ45" s="53">
        <f t="shared" si="11"/>
        <v>432.78862842175295</v>
      </c>
      <c r="AK45" s="1486">
        <f t="shared" si="12"/>
        <v>15.808933701657679</v>
      </c>
      <c r="AL45" s="53">
        <f t="shared" si="12"/>
        <v>392.96491316951256</v>
      </c>
      <c r="AM45" s="1486">
        <f t="shared" si="13"/>
        <v>1226.7142473118279</v>
      </c>
      <c r="AN45" s="53">
        <f t="shared" si="13"/>
        <v>509.49612917972081</v>
      </c>
      <c r="AO45" s="1486">
        <f t="shared" si="14"/>
        <v>856.4664797507786</v>
      </c>
      <c r="AP45" s="1390">
        <f t="shared" si="14"/>
        <v>461.54911865395343</v>
      </c>
      <c r="AR45" s="105">
        <f t="shared" si="15"/>
        <v>-32.119877817571854</v>
      </c>
      <c r="AS45" s="106">
        <f t="shared" si="15"/>
        <v>24.814817393313348</v>
      </c>
      <c r="AT45" s="105">
        <f t="shared" si="16"/>
        <v>16.263571123104832</v>
      </c>
      <c r="AU45" s="106">
        <f t="shared" si="16"/>
        <v>21.760249041319053</v>
      </c>
      <c r="AV45" s="105">
        <f t="shared" si="17"/>
        <v>0.92035372327894716</v>
      </c>
      <c r="AW45" s="106">
        <f t="shared" si="17"/>
        <v>21.521051725882469</v>
      </c>
      <c r="AX45" s="105">
        <f t="shared" si="18"/>
        <v>66.44544766888643</v>
      </c>
      <c r="AY45" s="106">
        <f t="shared" si="18"/>
        <v>24.506974363337036</v>
      </c>
      <c r="AZ45" s="105">
        <f t="shared" si="19"/>
        <v>48.326373466597573</v>
      </c>
      <c r="BA45" s="1111">
        <f t="shared" si="19"/>
        <v>20.944933633541048</v>
      </c>
    </row>
    <row r="46" spans="1:53" x14ac:dyDescent="0.25">
      <c r="A46" s="1351" t="s">
        <v>131</v>
      </c>
      <c r="B46" s="1495"/>
      <c r="C46" s="1386">
        <v>482.04938461538467</v>
      </c>
      <c r="D46" s="1497">
        <v>1446.56</v>
      </c>
      <c r="E46" s="1386">
        <v>510.680575968222</v>
      </c>
      <c r="F46" s="1498">
        <v>1446.56</v>
      </c>
      <c r="G46" s="1386">
        <v>507.89960251045972</v>
      </c>
      <c r="H46" s="1502"/>
      <c r="I46" s="1386">
        <v>503.07897233201578</v>
      </c>
      <c r="J46" s="1495"/>
      <c r="K46" s="1386">
        <v>728.83171199999981</v>
      </c>
      <c r="L46" s="1495"/>
      <c r="M46" s="1386">
        <v>701.99174812030071</v>
      </c>
      <c r="N46" s="1502"/>
      <c r="O46" s="1386">
        <v>566.6324267782428</v>
      </c>
      <c r="P46" s="1495"/>
      <c r="Q46" s="1386">
        <v>770.47094457013543</v>
      </c>
      <c r="R46" s="1495"/>
      <c r="S46" s="1386">
        <v>746.19719980069715</v>
      </c>
      <c r="T46" s="1502"/>
      <c r="U46" s="1386">
        <v>693.55470588235289</v>
      </c>
      <c r="V46" s="1495"/>
      <c r="W46" s="1386">
        <v>743.81244981986572</v>
      </c>
      <c r="X46" s="1495"/>
      <c r="Y46" s="1386">
        <v>738.3281109582756</v>
      </c>
      <c r="Z46" s="1502"/>
      <c r="AA46" s="1386">
        <v>969.14672316384178</v>
      </c>
      <c r="AB46" s="1495"/>
      <c r="AC46" s="1386">
        <v>746.15841524573852</v>
      </c>
      <c r="AD46" s="1495"/>
      <c r="AE46" s="1387">
        <v>764.33848456932412</v>
      </c>
      <c r="AG46" s="1486">
        <f t="shared" si="10"/>
        <v>1446.56</v>
      </c>
      <c r="AH46" s="53">
        <f t="shared" si="10"/>
        <v>28.631191352837334</v>
      </c>
      <c r="AI46" s="1486">
        <f t="shared" si="11"/>
        <v>0</v>
      </c>
      <c r="AJ46" s="53">
        <f t="shared" si="11"/>
        <v>225.75273966798403</v>
      </c>
      <c r="AK46" s="1486">
        <f t="shared" si="12"/>
        <v>0</v>
      </c>
      <c r="AL46" s="53">
        <f t="shared" si="12"/>
        <v>203.83851779189263</v>
      </c>
      <c r="AM46" s="1486">
        <f t="shared" si="13"/>
        <v>0</v>
      </c>
      <c r="AN46" s="53">
        <f t="shared" si="13"/>
        <v>50.257743937512828</v>
      </c>
      <c r="AO46" s="1486">
        <f t="shared" si="14"/>
        <v>0</v>
      </c>
      <c r="AP46" s="1390">
        <f t="shared" si="14"/>
        <v>-222.98830791810326</v>
      </c>
      <c r="AR46" s="105">
        <f t="shared" si="15"/>
        <v>100</v>
      </c>
      <c r="AS46" s="106">
        <f t="shared" si="15"/>
        <v>5.6064774538475808</v>
      </c>
      <c r="AT46" s="1502"/>
      <c r="AU46" s="106">
        <f>(K46-I46)/K46*100</f>
        <v>30.974604418418071</v>
      </c>
      <c r="AV46" s="1502"/>
      <c r="AW46" s="106">
        <f>(Q46-O46)/Q46*100</f>
        <v>26.456353640385377</v>
      </c>
      <c r="AX46" s="1502"/>
      <c r="AY46" s="106">
        <f>(W46-U46)/W46*100</f>
        <v>6.7567763822296998</v>
      </c>
      <c r="AZ46" s="1502"/>
      <c r="BA46" s="1111">
        <f>(AC46-AA46)/AC46*100</f>
        <v>-29.88484795747625</v>
      </c>
    </row>
    <row r="47" spans="1:53" x14ac:dyDescent="0.25">
      <c r="A47" s="1351" t="s">
        <v>132</v>
      </c>
      <c r="B47" s="1495"/>
      <c r="C47" s="114"/>
      <c r="D47" s="1495"/>
      <c r="E47" s="114"/>
      <c r="F47" s="1495"/>
      <c r="G47" s="114"/>
      <c r="H47" s="1502"/>
      <c r="I47" s="114"/>
      <c r="J47" s="1495"/>
      <c r="K47" s="114"/>
      <c r="L47" s="1495"/>
      <c r="M47" s="114"/>
      <c r="N47" s="1502"/>
      <c r="O47" s="114"/>
      <c r="P47" s="1495"/>
      <c r="Q47" s="114"/>
      <c r="R47" s="1495"/>
      <c r="S47" s="114"/>
      <c r="T47" s="1502"/>
      <c r="U47" s="114"/>
      <c r="V47" s="1495"/>
      <c r="W47" s="114"/>
      <c r="X47" s="1495"/>
      <c r="Y47" s="114"/>
      <c r="Z47" s="1502"/>
      <c r="AA47" s="114"/>
      <c r="AB47" s="1495"/>
      <c r="AC47" s="114"/>
      <c r="AD47" s="1495"/>
      <c r="AE47" s="1385"/>
      <c r="AG47" s="1486">
        <f t="shared" si="10"/>
        <v>0</v>
      </c>
      <c r="AH47" s="53">
        <f t="shared" si="10"/>
        <v>0</v>
      </c>
      <c r="AI47" s="1486">
        <f t="shared" si="11"/>
        <v>0</v>
      </c>
      <c r="AJ47" s="53">
        <f t="shared" si="11"/>
        <v>0</v>
      </c>
      <c r="AK47" s="1486">
        <f t="shared" si="12"/>
        <v>0</v>
      </c>
      <c r="AL47" s="53">
        <f t="shared" si="12"/>
        <v>0</v>
      </c>
      <c r="AM47" s="1486">
        <f t="shared" si="13"/>
        <v>0</v>
      </c>
      <c r="AN47" s="53">
        <f t="shared" si="13"/>
        <v>0</v>
      </c>
      <c r="AO47" s="1486">
        <f t="shared" si="14"/>
        <v>0</v>
      </c>
      <c r="AP47" s="1390">
        <f t="shared" si="14"/>
        <v>0</v>
      </c>
      <c r="AR47" s="1502"/>
      <c r="AS47" s="1406"/>
      <c r="AT47" s="1502"/>
      <c r="AU47" s="1406"/>
      <c r="AV47" s="1502"/>
      <c r="AW47" s="1406"/>
      <c r="AX47" s="1502"/>
      <c r="AY47" s="1406"/>
      <c r="AZ47" s="1502"/>
      <c r="BA47" s="1407"/>
    </row>
    <row r="48" spans="1:53" x14ac:dyDescent="0.25">
      <c r="A48" s="1351" t="s">
        <v>133</v>
      </c>
      <c r="B48" s="1495"/>
      <c r="C48" s="114"/>
      <c r="D48" s="1495"/>
      <c r="E48" s="114"/>
      <c r="F48" s="1495"/>
      <c r="G48" s="114"/>
      <c r="H48" s="1502"/>
      <c r="I48" s="114"/>
      <c r="J48" s="1495"/>
      <c r="K48" s="114"/>
      <c r="L48" s="1495"/>
      <c r="M48" s="114"/>
      <c r="N48" s="1502"/>
      <c r="O48" s="114"/>
      <c r="P48" s="1495"/>
      <c r="Q48" s="114"/>
      <c r="R48" s="1495"/>
      <c r="S48" s="114"/>
      <c r="T48" s="1502"/>
      <c r="U48" s="114"/>
      <c r="V48" s="1495"/>
      <c r="W48" s="114"/>
      <c r="X48" s="1495"/>
      <c r="Y48" s="114"/>
      <c r="Z48" s="1502"/>
      <c r="AA48" s="114"/>
      <c r="AB48" s="1495"/>
      <c r="AC48" s="114"/>
      <c r="AD48" s="1495"/>
      <c r="AE48" s="1385"/>
      <c r="AG48" s="1486">
        <f t="shared" si="10"/>
        <v>0</v>
      </c>
      <c r="AH48" s="53">
        <f t="shared" si="10"/>
        <v>0</v>
      </c>
      <c r="AI48" s="1486">
        <f t="shared" si="11"/>
        <v>0</v>
      </c>
      <c r="AJ48" s="53">
        <f t="shared" si="11"/>
        <v>0</v>
      </c>
      <c r="AK48" s="1486">
        <f t="shared" si="12"/>
        <v>0</v>
      </c>
      <c r="AL48" s="53">
        <f t="shared" si="12"/>
        <v>0</v>
      </c>
      <c r="AM48" s="1486">
        <f t="shared" si="13"/>
        <v>0</v>
      </c>
      <c r="AN48" s="53">
        <f t="shared" si="13"/>
        <v>0</v>
      </c>
      <c r="AO48" s="1486">
        <f t="shared" si="14"/>
        <v>0</v>
      </c>
      <c r="AP48" s="1390">
        <f t="shared" si="14"/>
        <v>0</v>
      </c>
      <c r="AR48" s="1502"/>
      <c r="AS48" s="1406"/>
      <c r="AT48" s="1502"/>
      <c r="AU48" s="1406"/>
      <c r="AV48" s="1502"/>
      <c r="AW48" s="1406"/>
      <c r="AX48" s="1502"/>
      <c r="AY48" s="1406"/>
      <c r="AZ48" s="1502"/>
      <c r="BA48" s="1407"/>
    </row>
    <row r="49" spans="1:53" x14ac:dyDescent="0.25">
      <c r="A49" s="1351" t="s">
        <v>134</v>
      </c>
      <c r="B49" s="1497">
        <v>1728.0349999999999</v>
      </c>
      <c r="C49" s="1386">
        <v>1512.7712529274008</v>
      </c>
      <c r="D49" s="1498">
        <v>848.86184782608689</v>
      </c>
      <c r="E49" s="1386">
        <v>1739.1619245003776</v>
      </c>
      <c r="F49" s="1498">
        <v>867.56765957446805</v>
      </c>
      <c r="G49" s="1386">
        <v>1713.7528518859306</v>
      </c>
      <c r="H49" s="1503">
        <v>2792.7</v>
      </c>
      <c r="I49" s="1386">
        <v>1526.4355463182901</v>
      </c>
      <c r="J49" s="1498">
        <v>1248.4754054054054</v>
      </c>
      <c r="K49" s="1386">
        <v>1662.1320046756355</v>
      </c>
      <c r="L49" s="1498">
        <v>1269.0650666666668</v>
      </c>
      <c r="M49" s="1386">
        <v>1647.2664806141106</v>
      </c>
      <c r="N49" s="1503">
        <v>2559.605</v>
      </c>
      <c r="O49" s="1386">
        <v>1272.212355105796</v>
      </c>
      <c r="P49" s="1498">
        <v>1199.3598648648644</v>
      </c>
      <c r="Q49" s="1386">
        <v>1580.0684730980877</v>
      </c>
      <c r="R49" s="1498">
        <v>1217.4964666666663</v>
      </c>
      <c r="S49" s="1386">
        <v>1540.8835081967268</v>
      </c>
      <c r="T49" s="1503">
        <v>1935.73</v>
      </c>
      <c r="U49" s="1386">
        <v>1431.5746847635728</v>
      </c>
      <c r="V49" s="1498">
        <v>1734.5951020408163</v>
      </c>
      <c r="W49" s="1386">
        <v>1602.4775264325726</v>
      </c>
      <c r="X49" s="1498">
        <v>1742.4827450980392</v>
      </c>
      <c r="Y49" s="1386">
        <v>1580.3065568556096</v>
      </c>
      <c r="Z49" s="1503">
        <v>1758.5066666666669</v>
      </c>
      <c r="AA49" s="1386">
        <v>1182.2185542971354</v>
      </c>
      <c r="AB49" s="1498">
        <v>1849.2317460317461</v>
      </c>
      <c r="AC49" s="1386">
        <v>1640.1789151064374</v>
      </c>
      <c r="AD49" s="1498">
        <v>1845.1078787878787</v>
      </c>
      <c r="AE49" s="1387">
        <v>1566.2571491558235</v>
      </c>
      <c r="AG49" s="1486">
        <f t="shared" si="10"/>
        <v>-879.17315217391297</v>
      </c>
      <c r="AH49" s="53">
        <f t="shared" si="10"/>
        <v>226.39067157297677</v>
      </c>
      <c r="AI49" s="1486">
        <f t="shared" si="11"/>
        <v>-1544.2245945945945</v>
      </c>
      <c r="AJ49" s="53">
        <f t="shared" si="11"/>
        <v>135.69645835734536</v>
      </c>
      <c r="AK49" s="1486">
        <f t="shared" si="12"/>
        <v>-1360.2451351351356</v>
      </c>
      <c r="AL49" s="53">
        <f t="shared" si="12"/>
        <v>307.85611799229173</v>
      </c>
      <c r="AM49" s="1486">
        <f t="shared" si="13"/>
        <v>-201.13489795918372</v>
      </c>
      <c r="AN49" s="53">
        <f t="shared" si="13"/>
        <v>170.90284166899983</v>
      </c>
      <c r="AO49" s="1486">
        <f t="shared" si="14"/>
        <v>90.725079365079182</v>
      </c>
      <c r="AP49" s="1390">
        <f t="shared" si="14"/>
        <v>457.96036080930207</v>
      </c>
      <c r="AR49" s="1510">
        <f>(D49-B49)/D49*100</f>
        <v>-103.57081713890813</v>
      </c>
      <c r="AS49" s="106">
        <f>(E49-C49)/E49*100</f>
        <v>13.017227917867036</v>
      </c>
      <c r="AT49" s="1510">
        <f>(J49-H49)/J49*100</f>
        <v>-123.68882782221516</v>
      </c>
      <c r="AU49" s="106">
        <f>(K49-I49)/K49*100</f>
        <v>8.1640000899824141</v>
      </c>
      <c r="AV49" s="1510">
        <f>(P49-N49)/P49*100</f>
        <v>-113.4142616393453</v>
      </c>
      <c r="AW49" s="106">
        <f>(Q49-O49)/Q49*100</f>
        <v>19.483720056047254</v>
      </c>
      <c r="AX49" s="105">
        <f>(V49-T49)/V49*100</f>
        <v>-11.595495555276326</v>
      </c>
      <c r="AY49" s="106">
        <f>(W49-U49)/W49*100</f>
        <v>10.664913476163555</v>
      </c>
      <c r="AZ49" s="105">
        <f>(AB49-Z49)/AB49*100</f>
        <v>4.9060957102734966</v>
      </c>
      <c r="BA49" s="1111">
        <f>(AC49-AA49)/AC49*100</f>
        <v>27.921366174834855</v>
      </c>
    </row>
    <row r="50" spans="1:53" x14ac:dyDescent="0.25">
      <c r="A50" s="1351" t="s">
        <v>135</v>
      </c>
      <c r="B50" s="1497">
        <v>1366.6949999999999</v>
      </c>
      <c r="C50" s="1386">
        <v>958.71409646739278</v>
      </c>
      <c r="D50" s="1498">
        <v>1367.3546808510639</v>
      </c>
      <c r="E50" s="1386">
        <v>1536.519593941342</v>
      </c>
      <c r="F50" s="1498">
        <v>1367.3029411764705</v>
      </c>
      <c r="G50" s="1386">
        <v>1397.6916020566352</v>
      </c>
      <c r="H50" s="1503">
        <v>1645.5866666666668</v>
      </c>
      <c r="I50" s="1386">
        <v>641.85138468102934</v>
      </c>
      <c r="J50" s="1498">
        <v>1375.6489361702129</v>
      </c>
      <c r="K50" s="1386">
        <v>1141.8335281129273</v>
      </c>
      <c r="L50" s="1498">
        <v>1391.8452000000002</v>
      </c>
      <c r="M50" s="1386">
        <v>1006.9062880009219</v>
      </c>
      <c r="N50" s="1503">
        <v>1549.1975</v>
      </c>
      <c r="O50" s="1386">
        <v>706.78400644468093</v>
      </c>
      <c r="P50" s="1498">
        <v>1633.2491176470589</v>
      </c>
      <c r="Q50" s="1386">
        <v>1161.3563548216061</v>
      </c>
      <c r="R50" s="1498">
        <v>1628.5795833333334</v>
      </c>
      <c r="S50" s="1386">
        <v>1042.8508506944452</v>
      </c>
      <c r="T50" s="1503">
        <v>2231.6374999999998</v>
      </c>
      <c r="U50" s="1386">
        <v>1052.5818639717706</v>
      </c>
      <c r="V50" s="1498">
        <v>1806.0339759036142</v>
      </c>
      <c r="W50" s="1386">
        <v>1630.1298423447263</v>
      </c>
      <c r="X50" s="1498">
        <v>1825.6019540229884</v>
      </c>
      <c r="Y50" s="1386">
        <v>1486.8916939847245</v>
      </c>
      <c r="Z50" s="1503">
        <v>2354.9949999999999</v>
      </c>
      <c r="AA50" s="1386">
        <v>903.85846281776844</v>
      </c>
      <c r="AB50" s="1498">
        <v>2338.8266197183098</v>
      </c>
      <c r="AC50" s="1386">
        <v>1398.655872778603</v>
      </c>
      <c r="AD50" s="1498">
        <v>2339.6889333333329</v>
      </c>
      <c r="AE50" s="1387">
        <v>1270.5036176235258</v>
      </c>
      <c r="AG50" s="1486">
        <f t="shared" si="10"/>
        <v>0.65968085106396757</v>
      </c>
      <c r="AH50" s="53">
        <f t="shared" si="10"/>
        <v>577.80549747394923</v>
      </c>
      <c r="AI50" s="1486">
        <f t="shared" si="11"/>
        <v>-269.93773049645392</v>
      </c>
      <c r="AJ50" s="53">
        <f t="shared" si="11"/>
        <v>499.98214343189795</v>
      </c>
      <c r="AK50" s="1486">
        <f t="shared" si="12"/>
        <v>84.051617647058947</v>
      </c>
      <c r="AL50" s="53">
        <f t="shared" si="12"/>
        <v>454.57234837692522</v>
      </c>
      <c r="AM50" s="1486">
        <f t="shared" si="13"/>
        <v>-425.60352409638563</v>
      </c>
      <c r="AN50" s="53">
        <f t="shared" si="13"/>
        <v>577.54797837295564</v>
      </c>
      <c r="AO50" s="1486">
        <f t="shared" si="14"/>
        <v>-16.168380281690133</v>
      </c>
      <c r="AP50" s="1390">
        <f t="shared" si="14"/>
        <v>494.79740996083456</v>
      </c>
      <c r="AR50" s="105">
        <f>(D50-B50)/D50*100</f>
        <v>4.8245042804356465E-2</v>
      </c>
      <c r="AS50" s="106">
        <f>(E50-C50)/E50*100</f>
        <v>37.604824549735447</v>
      </c>
      <c r="AT50" s="105">
        <f>(J50-H50)/J50*100</f>
        <v>-19.622574001180617</v>
      </c>
      <c r="AU50" s="106">
        <f>(K50-I50)/K50*100</f>
        <v>43.787656529774779</v>
      </c>
      <c r="AV50" s="105">
        <f>(P50-N50)/P50*100</f>
        <v>5.1462827525140771</v>
      </c>
      <c r="AW50" s="106">
        <f>(Q50-O50)/Q50*100</f>
        <v>39.141504370271541</v>
      </c>
      <c r="AX50" s="105">
        <f>(V50-T50)/V50*100</f>
        <v>-23.565643269996798</v>
      </c>
      <c r="AY50" s="106">
        <f>(W50-U50)/W50*100</f>
        <v>35.429569066856004</v>
      </c>
      <c r="AZ50" s="105">
        <f>(AB50-Z50)/AB50*100</f>
        <v>-0.69130307246278333</v>
      </c>
      <c r="BA50" s="1111">
        <f>(AC50-AA50)/AC50*100</f>
        <v>35.376636926269668</v>
      </c>
    </row>
    <row r="51" spans="1:53" x14ac:dyDescent="0.25">
      <c r="A51" s="1351" t="s">
        <v>136</v>
      </c>
      <c r="B51" s="1495"/>
      <c r="C51" s="114"/>
      <c r="D51" s="1495"/>
      <c r="E51" s="114"/>
      <c r="F51" s="1495"/>
      <c r="G51" s="114"/>
      <c r="H51" s="1505"/>
      <c r="I51" s="114"/>
      <c r="J51" s="1495"/>
      <c r="K51" s="114"/>
      <c r="L51" s="1495"/>
      <c r="M51" s="114"/>
      <c r="N51" s="1505"/>
      <c r="O51" s="114"/>
      <c r="P51" s="1495"/>
      <c r="Q51" s="114"/>
      <c r="R51" s="1495"/>
      <c r="S51" s="114"/>
      <c r="T51" s="1505"/>
      <c r="U51" s="114"/>
      <c r="V51" s="1495"/>
      <c r="W51" s="114"/>
      <c r="X51" s="1495"/>
      <c r="Y51" s="114"/>
      <c r="Z51" s="1505"/>
      <c r="AA51" s="114"/>
      <c r="AB51" s="1495"/>
      <c r="AC51" s="114"/>
      <c r="AD51" s="1495"/>
      <c r="AE51" s="1385"/>
      <c r="AG51" s="1486">
        <f t="shared" si="10"/>
        <v>0</v>
      </c>
      <c r="AH51" s="53">
        <f t="shared" si="10"/>
        <v>0</v>
      </c>
      <c r="AI51" s="1486">
        <f t="shared" si="11"/>
        <v>0</v>
      </c>
      <c r="AJ51" s="53">
        <f t="shared" si="11"/>
        <v>0</v>
      </c>
      <c r="AK51" s="1486">
        <f t="shared" si="12"/>
        <v>0</v>
      </c>
      <c r="AL51" s="53">
        <f t="shared" si="12"/>
        <v>0</v>
      </c>
      <c r="AM51" s="1486">
        <f t="shared" si="13"/>
        <v>0</v>
      </c>
      <c r="AN51" s="53">
        <f t="shared" si="13"/>
        <v>0</v>
      </c>
      <c r="AO51" s="1486">
        <f t="shared" si="14"/>
        <v>0</v>
      </c>
      <c r="AP51" s="1390">
        <f t="shared" si="14"/>
        <v>0</v>
      </c>
      <c r="AR51" s="1502"/>
      <c r="AS51" s="1406"/>
      <c r="AT51" s="1502"/>
      <c r="AU51" s="1406"/>
      <c r="AV51" s="1502"/>
      <c r="AW51" s="1406"/>
      <c r="AX51" s="1502"/>
      <c r="AY51" s="1406"/>
      <c r="AZ51" s="1502"/>
      <c r="BA51" s="1407"/>
    </row>
    <row r="52" spans="1:53" x14ac:dyDescent="0.25">
      <c r="A52" s="1351" t="s">
        <v>137</v>
      </c>
      <c r="B52" s="1497">
        <v>70</v>
      </c>
      <c r="C52" s="1386">
        <v>1203.1861360347318</v>
      </c>
      <c r="D52" s="1498">
        <v>1493.2195918367345</v>
      </c>
      <c r="E52" s="1386">
        <v>1261.4763601980469</v>
      </c>
      <c r="F52" s="1498">
        <v>1464.7551999999998</v>
      </c>
      <c r="G52" s="1386">
        <v>1256.4175125596589</v>
      </c>
      <c r="H52" s="1503">
        <v>533.83000000000004</v>
      </c>
      <c r="I52" s="1386">
        <v>1253.7874614197528</v>
      </c>
      <c r="J52" s="1498">
        <v>1317.7886666666668</v>
      </c>
      <c r="K52" s="1386">
        <v>1195.5663351849353</v>
      </c>
      <c r="L52" s="1498">
        <v>1268.79125</v>
      </c>
      <c r="M52" s="1386">
        <v>1200.2652129779556</v>
      </c>
      <c r="N52" s="1503">
        <v>644.67000000000007</v>
      </c>
      <c r="O52" s="1386">
        <v>1194.3833192982456</v>
      </c>
      <c r="P52" s="1498">
        <v>1665.1384210526312</v>
      </c>
      <c r="Q52" s="1386">
        <v>1258.1106022052581</v>
      </c>
      <c r="R52" s="1498">
        <v>1630.5462711864404</v>
      </c>
      <c r="S52" s="1386">
        <v>1252.2792673216459</v>
      </c>
      <c r="T52" s="1503">
        <v>1236.67</v>
      </c>
      <c r="U52" s="1386">
        <v>1305.9166666666667</v>
      </c>
      <c r="V52" s="1498">
        <v>1403.2569387755102</v>
      </c>
      <c r="W52" s="1386">
        <v>1328.2830280492988</v>
      </c>
      <c r="X52" s="1498">
        <v>1401.5742424242421</v>
      </c>
      <c r="Y52" s="1386">
        <v>1326.1543318592569</v>
      </c>
      <c r="Z52" s="1503">
        <v>962.84500000000003</v>
      </c>
      <c r="AA52" s="1386">
        <v>1459.4103016591253</v>
      </c>
      <c r="AB52" s="1498">
        <v>1955.0595744680847</v>
      </c>
      <c r="AC52" s="1386">
        <v>1392.6939883005844</v>
      </c>
      <c r="AD52" s="1498">
        <v>1877.2388235294115</v>
      </c>
      <c r="AE52" s="1387">
        <v>1398.7284924965891</v>
      </c>
      <c r="AG52" s="1486">
        <f t="shared" si="10"/>
        <v>1423.2195918367345</v>
      </c>
      <c r="AH52" s="53">
        <f t="shared" si="10"/>
        <v>58.290224163315088</v>
      </c>
      <c r="AI52" s="1486">
        <f t="shared" si="11"/>
        <v>783.95866666666677</v>
      </c>
      <c r="AJ52" s="53">
        <f t="shared" si="11"/>
        <v>-58.221126234817575</v>
      </c>
      <c r="AK52" s="1486">
        <f t="shared" si="12"/>
        <v>1020.4684210526311</v>
      </c>
      <c r="AL52" s="53">
        <f t="shared" si="12"/>
        <v>63.727282907012523</v>
      </c>
      <c r="AM52" s="1486">
        <f t="shared" si="13"/>
        <v>166.58693877551013</v>
      </c>
      <c r="AN52" s="53">
        <f t="shared" si="13"/>
        <v>22.366361382632022</v>
      </c>
      <c r="AO52" s="1486">
        <f t="shared" si="14"/>
        <v>992.21457446808472</v>
      </c>
      <c r="AP52" s="1390">
        <f t="shared" si="14"/>
        <v>-66.716313358540901</v>
      </c>
      <c r="AR52" s="105">
        <f t="shared" ref="AR52:AS54" si="20">(D52-B52)/D52*100</f>
        <v>95.312142943832086</v>
      </c>
      <c r="AS52" s="106">
        <f t="shared" si="20"/>
        <v>4.6207940158437646</v>
      </c>
      <c r="AT52" s="105">
        <f t="shared" ref="AT52:AU54" si="21">(J52-H52)/J52*100</f>
        <v>59.490469640301455</v>
      </c>
      <c r="AU52" s="106">
        <f t="shared" si="21"/>
        <v>-4.8697528962967738</v>
      </c>
      <c r="AV52" s="105">
        <f t="shared" ref="AV52:AW54" si="22">(P52-N52)/P52*100</f>
        <v>61.284299740530493</v>
      </c>
      <c r="AW52" s="106">
        <f t="shared" si="22"/>
        <v>5.0653164193441516</v>
      </c>
      <c r="AX52" s="105">
        <f t="shared" ref="AX52:AY54" si="23">(V52-T52)/V52*100</f>
        <v>11.871449495263128</v>
      </c>
      <c r="AY52" s="106">
        <f t="shared" si="23"/>
        <v>1.6838550903928211</v>
      </c>
      <c r="AZ52" s="105">
        <f t="shared" ref="AZ52:BA54" si="24">(AB52-Z52)/AB52*100</f>
        <v>50.751117123274248</v>
      </c>
      <c r="BA52" s="1111">
        <f t="shared" si="24"/>
        <v>-4.7904503012862545</v>
      </c>
    </row>
    <row r="53" spans="1:53" x14ac:dyDescent="0.25">
      <c r="A53" s="1351" t="s">
        <v>138</v>
      </c>
      <c r="B53" s="1496">
        <v>2072.2640000000001</v>
      </c>
      <c r="C53" s="1383">
        <v>2261.1379816513763</v>
      </c>
      <c r="D53" s="1480">
        <v>2941.5266666666666</v>
      </c>
      <c r="E53" s="1383">
        <v>2452.4027282104189</v>
      </c>
      <c r="F53" s="1480">
        <v>2774.3607692307687</v>
      </c>
      <c r="G53" s="1383">
        <v>2417.2905473684218</v>
      </c>
      <c r="H53" s="1506">
        <v>2117.6774999999998</v>
      </c>
      <c r="I53" s="1383">
        <v>2346.8149022004891</v>
      </c>
      <c r="J53" s="1480">
        <v>2795.085</v>
      </c>
      <c r="K53" s="1383">
        <v>2681.3639938684519</v>
      </c>
      <c r="L53" s="1480">
        <v>2715.3900000000003</v>
      </c>
      <c r="M53" s="1383">
        <v>2619.2529732183402</v>
      </c>
      <c r="N53" s="1506">
        <v>2150.4175</v>
      </c>
      <c r="O53" s="1383">
        <v>2213.0417073170729</v>
      </c>
      <c r="P53" s="1480">
        <v>1793.6601818181819</v>
      </c>
      <c r="Q53" s="1383">
        <v>2567.0600824855655</v>
      </c>
      <c r="R53" s="1480">
        <v>1817.8471186440677</v>
      </c>
      <c r="S53" s="1383">
        <v>2501.9276912721566</v>
      </c>
      <c r="T53" s="1506">
        <v>1998.335</v>
      </c>
      <c r="U53" s="1383">
        <v>2552.1447333333331</v>
      </c>
      <c r="V53" s="1480">
        <v>2070.4713043478259</v>
      </c>
      <c r="W53" s="1383">
        <v>2659.1532234837991</v>
      </c>
      <c r="X53" s="1480">
        <v>2064.7004000000002</v>
      </c>
      <c r="Y53" s="1383">
        <v>2640.7500206374693</v>
      </c>
      <c r="Z53" s="1506">
        <v>2969.71</v>
      </c>
      <c r="AA53" s="1383">
        <v>2665.0385862516209</v>
      </c>
      <c r="AB53" s="1480">
        <v>1827.6496969696968</v>
      </c>
      <c r="AC53" s="1383">
        <v>2836.4540109289624</v>
      </c>
      <c r="AD53" s="1480">
        <v>1951.1156756756757</v>
      </c>
      <c r="AE53" s="1384">
        <v>2806.6274949221397</v>
      </c>
      <c r="AG53" s="1486">
        <f t="shared" si="10"/>
        <v>869.26266666666652</v>
      </c>
      <c r="AH53" s="53">
        <f t="shared" si="10"/>
        <v>191.26474655904258</v>
      </c>
      <c r="AI53" s="1486">
        <f t="shared" si="11"/>
        <v>677.40750000000025</v>
      </c>
      <c r="AJ53" s="53">
        <f t="shared" si="11"/>
        <v>334.54909166796278</v>
      </c>
      <c r="AK53" s="1486">
        <f t="shared" si="12"/>
        <v>-356.75731818181816</v>
      </c>
      <c r="AL53" s="53">
        <f t="shared" si="12"/>
        <v>354.01837516849264</v>
      </c>
      <c r="AM53" s="1486">
        <f t="shared" si="13"/>
        <v>72.136304347825899</v>
      </c>
      <c r="AN53" s="53">
        <f t="shared" si="13"/>
        <v>107.00849015046606</v>
      </c>
      <c r="AO53" s="1486">
        <f t="shared" si="14"/>
        <v>-1142.0603030303032</v>
      </c>
      <c r="AP53" s="1390">
        <f t="shared" si="14"/>
        <v>171.41542467734143</v>
      </c>
      <c r="AR53" s="105">
        <f t="shared" si="20"/>
        <v>29.551412078535179</v>
      </c>
      <c r="AS53" s="106">
        <f t="shared" si="20"/>
        <v>7.7990757537043418</v>
      </c>
      <c r="AT53" s="105">
        <f t="shared" si="21"/>
        <v>24.235667251622054</v>
      </c>
      <c r="AU53" s="106">
        <f t="shared" si="21"/>
        <v>12.476824945549552</v>
      </c>
      <c r="AV53" s="105">
        <f t="shared" si="22"/>
        <v>-19.889905668764051</v>
      </c>
      <c r="AW53" s="106">
        <f t="shared" si="22"/>
        <v>13.790809867827988</v>
      </c>
      <c r="AX53" s="105">
        <f t="shared" si="23"/>
        <v>3.4840523602691507</v>
      </c>
      <c r="AY53" s="106">
        <f t="shared" si="23"/>
        <v>4.024156607653941</v>
      </c>
      <c r="AZ53" s="105">
        <f t="shared" si="24"/>
        <v>-62.487921231507151</v>
      </c>
      <c r="BA53" s="1111">
        <f t="shared" si="24"/>
        <v>6.043299980076231</v>
      </c>
    </row>
    <row r="54" spans="1:53" x14ac:dyDescent="0.25">
      <c r="A54" s="1351" t="s">
        <v>139</v>
      </c>
      <c r="B54" s="1497">
        <v>500</v>
      </c>
      <c r="C54" s="1386">
        <v>1249.9941935483871</v>
      </c>
      <c r="D54" s="1498">
        <v>846.25964285714304</v>
      </c>
      <c r="E54" s="1386">
        <v>1431.0303826955076</v>
      </c>
      <c r="F54" s="1498">
        <v>834.31965517241395</v>
      </c>
      <c r="G54" s="1386">
        <v>1422.150443037975</v>
      </c>
      <c r="H54" s="1503">
        <v>1500</v>
      </c>
      <c r="I54" s="1386">
        <v>1423.0146551724133</v>
      </c>
      <c r="J54" s="1498">
        <v>546.29241379310338</v>
      </c>
      <c r="K54" s="1386">
        <v>1151.4937330623304</v>
      </c>
      <c r="L54" s="1498">
        <v>578.0826666666668</v>
      </c>
      <c r="M54" s="1386">
        <v>1161.7598435462842</v>
      </c>
      <c r="N54" s="1505"/>
      <c r="O54" s="1386">
        <v>1412.3825806451612</v>
      </c>
      <c r="P54" s="1498">
        <v>465.38</v>
      </c>
      <c r="Q54" s="1386">
        <v>1288.0366709511563</v>
      </c>
      <c r="R54" s="1498">
        <v>465.38</v>
      </c>
      <c r="S54" s="1386">
        <v>1292.8014709517915</v>
      </c>
      <c r="T54" s="1503">
        <v>1295.9166666666667</v>
      </c>
      <c r="U54" s="1386">
        <v>1566.4564516129033</v>
      </c>
      <c r="V54" s="1498">
        <v>899.65565217391315</v>
      </c>
      <c r="W54" s="1386">
        <v>1379.5681417910446</v>
      </c>
      <c r="X54" s="1498">
        <v>945.37807692307695</v>
      </c>
      <c r="Y54" s="1386">
        <v>1387.8328174037092</v>
      </c>
      <c r="Z54" s="1503">
        <v>1273.595</v>
      </c>
      <c r="AA54" s="1386">
        <v>1619.1826984126985</v>
      </c>
      <c r="AB54" s="1498">
        <v>863.489375</v>
      </c>
      <c r="AC54" s="1386">
        <v>1591.6545240253852</v>
      </c>
      <c r="AD54" s="1498">
        <v>945.51049999999998</v>
      </c>
      <c r="AE54" s="1387">
        <v>1593.1418953687821</v>
      </c>
      <c r="AG54" s="1486">
        <f t="shared" si="10"/>
        <v>346.25964285714304</v>
      </c>
      <c r="AH54" s="53">
        <f t="shared" si="10"/>
        <v>181.03618914712047</v>
      </c>
      <c r="AI54" s="1486">
        <f t="shared" si="11"/>
        <v>-953.70758620689662</v>
      </c>
      <c r="AJ54" s="53">
        <f t="shared" si="11"/>
        <v>-271.52092211008289</v>
      </c>
      <c r="AK54" s="1486">
        <f t="shared" si="12"/>
        <v>465.38</v>
      </c>
      <c r="AL54" s="53">
        <f t="shared" si="12"/>
        <v>-124.34590969400483</v>
      </c>
      <c r="AM54" s="1486">
        <f t="shared" si="13"/>
        <v>-396.26101449275359</v>
      </c>
      <c r="AN54" s="53">
        <f t="shared" si="13"/>
        <v>-186.88830982185868</v>
      </c>
      <c r="AO54" s="1486">
        <f t="shared" si="14"/>
        <v>-410.10562500000003</v>
      </c>
      <c r="AP54" s="1390">
        <f t="shared" si="14"/>
        <v>-27.528174387313356</v>
      </c>
      <c r="AR54" s="105">
        <f t="shared" si="20"/>
        <v>40.91647826760363</v>
      </c>
      <c r="AS54" s="106">
        <f t="shared" si="20"/>
        <v>12.65075789698597</v>
      </c>
      <c r="AT54" s="1510">
        <f t="shared" si="21"/>
        <v>-174.57822260151192</v>
      </c>
      <c r="AU54" s="106">
        <f t="shared" si="21"/>
        <v>-23.579887090482799</v>
      </c>
      <c r="AV54" s="105">
        <f t="shared" si="22"/>
        <v>100</v>
      </c>
      <c r="AW54" s="106">
        <f t="shared" si="22"/>
        <v>-9.6539106764857117</v>
      </c>
      <c r="AX54" s="105">
        <f t="shared" si="23"/>
        <v>-44.045853937029683</v>
      </c>
      <c r="AY54" s="106">
        <f t="shared" si="23"/>
        <v>-13.546870514074657</v>
      </c>
      <c r="AZ54" s="105">
        <f t="shared" si="24"/>
        <v>-47.493997827130187</v>
      </c>
      <c r="BA54" s="1111">
        <f t="shared" si="24"/>
        <v>-1.7295320040741649</v>
      </c>
    </row>
    <row r="55" spans="1:53" x14ac:dyDescent="0.25">
      <c r="A55" s="1351" t="s">
        <v>140</v>
      </c>
      <c r="B55" s="1495"/>
      <c r="C55" s="114"/>
      <c r="D55" s="1495"/>
      <c r="E55" s="114"/>
      <c r="F55" s="1495"/>
      <c r="G55" s="114"/>
      <c r="H55" s="1502"/>
      <c r="I55" s="114"/>
      <c r="J55" s="1495"/>
      <c r="K55" s="114"/>
      <c r="L55" s="1495"/>
      <c r="M55" s="114"/>
      <c r="N55" s="1505"/>
      <c r="O55" s="114"/>
      <c r="P55" s="1495"/>
      <c r="Q55" s="114"/>
      <c r="R55" s="1495"/>
      <c r="S55" s="114"/>
      <c r="T55" s="1502"/>
      <c r="U55" s="114"/>
      <c r="V55" s="1495"/>
      <c r="W55" s="114"/>
      <c r="X55" s="1495"/>
      <c r="Y55" s="114"/>
      <c r="Z55" s="1502"/>
      <c r="AA55" s="114"/>
      <c r="AB55" s="1495"/>
      <c r="AC55" s="114"/>
      <c r="AD55" s="1495"/>
      <c r="AE55" s="1385"/>
      <c r="AG55" s="1486">
        <f t="shared" si="10"/>
        <v>0</v>
      </c>
      <c r="AH55" s="53">
        <f t="shared" si="10"/>
        <v>0</v>
      </c>
      <c r="AI55" s="1486">
        <f t="shared" si="11"/>
        <v>0</v>
      </c>
      <c r="AJ55" s="53">
        <f t="shared" si="11"/>
        <v>0</v>
      </c>
      <c r="AK55" s="1486">
        <f t="shared" si="12"/>
        <v>0</v>
      </c>
      <c r="AL55" s="53">
        <f t="shared" si="12"/>
        <v>0</v>
      </c>
      <c r="AM55" s="1486">
        <f t="shared" si="13"/>
        <v>0</v>
      </c>
      <c r="AN55" s="53">
        <f t="shared" si="13"/>
        <v>0</v>
      </c>
      <c r="AO55" s="1486">
        <f t="shared" si="14"/>
        <v>0</v>
      </c>
      <c r="AP55" s="1390">
        <f t="shared" si="14"/>
        <v>0</v>
      </c>
      <c r="AR55" s="1502"/>
      <c r="AS55" s="1406"/>
      <c r="AT55" s="1502"/>
      <c r="AU55" s="1406"/>
      <c r="AV55" s="1502"/>
      <c r="AW55" s="1406"/>
      <c r="AX55" s="1502"/>
      <c r="AY55" s="1406"/>
      <c r="AZ55" s="1502"/>
      <c r="BA55" s="1407"/>
    </row>
    <row r="56" spans="1:53" x14ac:dyDescent="0.25">
      <c r="A56" s="1351" t="s">
        <v>141</v>
      </c>
      <c r="B56" s="1495"/>
      <c r="C56" s="1383">
        <v>1982.1527397260277</v>
      </c>
      <c r="D56" s="1480">
        <v>1172.2970967741937</v>
      </c>
      <c r="E56" s="1383">
        <v>1536.6096307189548</v>
      </c>
      <c r="F56" s="1480">
        <v>1172.2970967741937</v>
      </c>
      <c r="G56" s="1383">
        <v>1561.6864595219745</v>
      </c>
      <c r="H56" s="1502"/>
      <c r="I56" s="1383">
        <v>2081.4226330532219</v>
      </c>
      <c r="J56" s="1480">
        <v>1251.1968571428572</v>
      </c>
      <c r="K56" s="1383">
        <v>1683.1875060218638</v>
      </c>
      <c r="L56" s="1480">
        <v>1251.1968571428572</v>
      </c>
      <c r="M56" s="1383">
        <v>1707.8955248522764</v>
      </c>
      <c r="N56" s="1505"/>
      <c r="O56" s="1383">
        <v>2006.7330628272252</v>
      </c>
      <c r="P56" s="1480">
        <v>2326.6699999999992</v>
      </c>
      <c r="Q56" s="1383">
        <v>1631.0595557586832</v>
      </c>
      <c r="R56" s="1480">
        <v>2326.6699999999992</v>
      </c>
      <c r="S56" s="1383">
        <v>1655.5823308270672</v>
      </c>
      <c r="T56" s="1502"/>
      <c r="U56" s="1383">
        <v>2182.0587499999997</v>
      </c>
      <c r="V56" s="1480">
        <v>1667.6758974358977</v>
      </c>
      <c r="W56" s="1383">
        <v>2041.1226665156328</v>
      </c>
      <c r="X56" s="1480">
        <v>1667.6758974358977</v>
      </c>
      <c r="Y56" s="1383">
        <v>2052.4022530220932</v>
      </c>
      <c r="Z56" s="1502"/>
      <c r="AA56" s="1383">
        <v>2239.5860232558139</v>
      </c>
      <c r="AB56" s="1480">
        <v>2491.8751162790704</v>
      </c>
      <c r="AC56" s="1383">
        <v>2122.9849024284481</v>
      </c>
      <c r="AD56" s="1480">
        <v>2491.8751162790704</v>
      </c>
      <c r="AE56" s="1384">
        <v>2132.9290678302268</v>
      </c>
      <c r="AG56" s="1486">
        <f t="shared" si="10"/>
        <v>1172.2970967741937</v>
      </c>
      <c r="AH56" s="53">
        <f t="shared" si="10"/>
        <v>-445.54310900707287</v>
      </c>
      <c r="AI56" s="1486">
        <f t="shared" si="11"/>
        <v>1251.1968571428572</v>
      </c>
      <c r="AJ56" s="53">
        <f t="shared" si="11"/>
        <v>-398.23512703135816</v>
      </c>
      <c r="AK56" s="1486">
        <f t="shared" si="12"/>
        <v>2326.6699999999992</v>
      </c>
      <c r="AL56" s="53">
        <f t="shared" si="12"/>
        <v>-375.67350706854199</v>
      </c>
      <c r="AM56" s="1486">
        <f t="shared" si="13"/>
        <v>1667.6758974358977</v>
      </c>
      <c r="AN56" s="53">
        <f t="shared" si="13"/>
        <v>-140.93608348436692</v>
      </c>
      <c r="AO56" s="1486">
        <f t="shared" si="14"/>
        <v>2491.8751162790704</v>
      </c>
      <c r="AP56" s="1390">
        <f t="shared" si="14"/>
        <v>-116.60112082736578</v>
      </c>
      <c r="AR56" s="105">
        <f>(D56-B56)/D56*100</f>
        <v>100</v>
      </c>
      <c r="AS56" s="106">
        <f>(E56-C56)/E56*100</f>
        <v>-28.995204774202183</v>
      </c>
      <c r="AT56" s="105">
        <f>(J56-H56)/J56*100</f>
        <v>100</v>
      </c>
      <c r="AU56" s="106">
        <f>(K56-I56)/K56*100</f>
        <v>-23.659581930510438</v>
      </c>
      <c r="AV56" s="105">
        <f>(P56-N56)/P56*100</f>
        <v>100</v>
      </c>
      <c r="AW56" s="106">
        <f>(Q56-O56)/Q56*100</f>
        <v>-23.03248251985492</v>
      </c>
      <c r="AX56" s="105">
        <f>(V56-T56)/V56*100</f>
        <v>100</v>
      </c>
      <c r="AY56" s="106">
        <f>(W56-U56)/W56*100</f>
        <v>-6.90483162998511</v>
      </c>
      <c r="AZ56" s="105">
        <f>(AB56-Z56)/AB56*100</f>
        <v>100</v>
      </c>
      <c r="BA56" s="1111">
        <f>(AC56-AA56)/AC56*100</f>
        <v>-5.4923198320434423</v>
      </c>
    </row>
    <row r="57" spans="1:53" x14ac:dyDescent="0.25">
      <c r="A57" s="1351" t="s">
        <v>142</v>
      </c>
      <c r="B57" s="1495"/>
      <c r="C57" s="114"/>
      <c r="D57" s="1495"/>
      <c r="E57" s="114"/>
      <c r="F57" s="1495"/>
      <c r="G57" s="114"/>
      <c r="H57" s="1502"/>
      <c r="I57" s="114"/>
      <c r="J57" s="1495"/>
      <c r="K57" s="114"/>
      <c r="L57" s="1495"/>
      <c r="M57" s="114"/>
      <c r="N57" s="1505"/>
      <c r="O57" s="114"/>
      <c r="P57" s="1495"/>
      <c r="Q57" s="114"/>
      <c r="R57" s="1495"/>
      <c r="S57" s="114"/>
      <c r="T57" s="1502"/>
      <c r="U57" s="114"/>
      <c r="V57" s="1495"/>
      <c r="W57" s="114"/>
      <c r="X57" s="1495"/>
      <c r="Y57" s="114"/>
      <c r="Z57" s="1502"/>
      <c r="AA57" s="114"/>
      <c r="AB57" s="1495"/>
      <c r="AC57" s="114"/>
      <c r="AD57" s="1495"/>
      <c r="AE57" s="1385"/>
      <c r="AG57" s="1486">
        <f t="shared" si="10"/>
        <v>0</v>
      </c>
      <c r="AH57" s="53">
        <f t="shared" si="10"/>
        <v>0</v>
      </c>
      <c r="AI57" s="1486">
        <f t="shared" si="11"/>
        <v>0</v>
      </c>
      <c r="AJ57" s="53">
        <f t="shared" si="11"/>
        <v>0</v>
      </c>
      <c r="AK57" s="1486">
        <f t="shared" si="12"/>
        <v>0</v>
      </c>
      <c r="AL57" s="53">
        <f t="shared" si="12"/>
        <v>0</v>
      </c>
      <c r="AM57" s="1486">
        <f t="shared" si="13"/>
        <v>0</v>
      </c>
      <c r="AN57" s="53">
        <f t="shared" si="13"/>
        <v>0</v>
      </c>
      <c r="AO57" s="1486">
        <f t="shared" si="14"/>
        <v>0</v>
      </c>
      <c r="AP57" s="1390">
        <f t="shared" si="14"/>
        <v>0</v>
      </c>
      <c r="AR57" s="1502"/>
      <c r="AS57" s="1406"/>
      <c r="AT57" s="1502"/>
      <c r="AU57" s="1406"/>
      <c r="AV57" s="1502"/>
      <c r="AW57" s="1406"/>
      <c r="AX57" s="1502"/>
      <c r="AY57" s="1406"/>
      <c r="AZ57" s="1502"/>
      <c r="BA57" s="1407"/>
    </row>
    <row r="58" spans="1:53" x14ac:dyDescent="0.25">
      <c r="A58" s="1351" t="s">
        <v>143</v>
      </c>
      <c r="B58" s="1495"/>
      <c r="C58" s="1383">
        <v>1658.8095238095239</v>
      </c>
      <c r="D58" s="1495"/>
      <c r="E58" s="1383">
        <v>2154.7226108374393</v>
      </c>
      <c r="F58" s="1495"/>
      <c r="G58" s="1383">
        <v>2108.230758928572</v>
      </c>
      <c r="H58" s="1502"/>
      <c r="I58" s="1383">
        <v>1854.7692857142858</v>
      </c>
      <c r="J58" s="1496">
        <v>441.3</v>
      </c>
      <c r="K58" s="1383">
        <v>2334.2538918918913</v>
      </c>
      <c r="L58" s="1496">
        <v>441.3</v>
      </c>
      <c r="M58" s="1383">
        <v>2300.5213065326625</v>
      </c>
      <c r="N58" s="1505"/>
      <c r="O58" s="1383">
        <v>1467.517142857143</v>
      </c>
      <c r="P58" s="1480">
        <v>174.05499999999998</v>
      </c>
      <c r="Q58" s="1383">
        <v>2166.5030952380953</v>
      </c>
      <c r="R58" s="1480">
        <v>174.05499999999998</v>
      </c>
      <c r="S58" s="1383">
        <v>2102.9589177489179</v>
      </c>
      <c r="T58" s="1502"/>
      <c r="U58" s="1383">
        <v>1876.4969999999998</v>
      </c>
      <c r="V58" s="1496">
        <v>222.54555555555555</v>
      </c>
      <c r="W58" s="1376">
        <v>2495.0606382978731</v>
      </c>
      <c r="X58" s="1496">
        <v>222.54555555555555</v>
      </c>
      <c r="Y58" s="1383">
        <v>2435.5833653846157</v>
      </c>
      <c r="Z58" s="1502"/>
      <c r="AA58" s="1383">
        <v>1443.4259259259261</v>
      </c>
      <c r="AB58" s="1480">
        <v>644.82285714285717</v>
      </c>
      <c r="AC58" s="1383">
        <v>2798.4730508474577</v>
      </c>
      <c r="AD58" s="1480">
        <v>644.82285714285717</v>
      </c>
      <c r="AE58" s="1384">
        <v>2619.1285784313723</v>
      </c>
      <c r="AG58" s="1486">
        <f t="shared" si="10"/>
        <v>0</v>
      </c>
      <c r="AH58" s="53">
        <f t="shared" si="10"/>
        <v>495.91308702791548</v>
      </c>
      <c r="AI58" s="1486">
        <f t="shared" si="11"/>
        <v>441.3</v>
      </c>
      <c r="AJ58" s="53">
        <f t="shared" si="11"/>
        <v>479.48460617760543</v>
      </c>
      <c r="AK58" s="1486">
        <f t="shared" si="12"/>
        <v>174.05499999999998</v>
      </c>
      <c r="AL58" s="53">
        <f t="shared" si="12"/>
        <v>698.98595238095231</v>
      </c>
      <c r="AM58" s="1486">
        <f t="shared" si="13"/>
        <v>222.54555555555555</v>
      </c>
      <c r="AN58" s="53">
        <f t="shared" si="13"/>
        <v>618.56363829787324</v>
      </c>
      <c r="AO58" s="1486">
        <f t="shared" si="14"/>
        <v>644.82285714285717</v>
      </c>
      <c r="AP58" s="1390">
        <f t="shared" si="14"/>
        <v>1355.0471249215316</v>
      </c>
      <c r="AR58" s="1502"/>
      <c r="AS58" s="106">
        <f>(E58-C58)/E58*100</f>
        <v>23.015170701493563</v>
      </c>
      <c r="AT58" s="105">
        <f>(J58-H58)/J58*100</f>
        <v>100</v>
      </c>
      <c r="AU58" s="106">
        <f>(K58-I58)/K58*100</f>
        <v>20.541236231547526</v>
      </c>
      <c r="AV58" s="105">
        <f>(P58-N58)/P58*100</f>
        <v>100</v>
      </c>
      <c r="AW58" s="106">
        <f>(Q58-O58)/Q58*100</f>
        <v>32.263325813718019</v>
      </c>
      <c r="AX58" s="105">
        <f>(V58-T58)/V58*100</f>
        <v>100</v>
      </c>
      <c r="AY58" s="106">
        <f>(W58-U58)/W58*100</f>
        <v>24.791527260029099</v>
      </c>
      <c r="AZ58" s="105">
        <f>(AB58-Z58)/AB58*100</f>
        <v>100</v>
      </c>
      <c r="BA58" s="1111">
        <f>(AC58-AA58)/AC58*100</f>
        <v>48.420946005221829</v>
      </c>
    </row>
    <row r="59" spans="1:53" x14ac:dyDescent="0.25">
      <c r="A59" s="1352" t="s">
        <v>144</v>
      </c>
      <c r="B59" s="1499"/>
      <c r="C59" s="1388">
        <v>1917.8549999999998</v>
      </c>
      <c r="D59" s="1500">
        <v>269.75400000000002</v>
      </c>
      <c r="E59" s="1388">
        <v>2307.9338636363636</v>
      </c>
      <c r="F59" s="1500">
        <v>269.75400000000002</v>
      </c>
      <c r="G59" s="1388">
        <v>2229.918090909091</v>
      </c>
      <c r="H59" s="1507"/>
      <c r="I59" s="1388">
        <v>1777.2788</v>
      </c>
      <c r="J59" s="1500">
        <v>323.97000000000003</v>
      </c>
      <c r="K59" s="1388">
        <v>2231.1468749999999</v>
      </c>
      <c r="L59" s="1500">
        <v>323.97000000000003</v>
      </c>
      <c r="M59" s="1388">
        <v>2123.0830476190476</v>
      </c>
      <c r="N59" s="1508">
        <v>713.16499999999996</v>
      </c>
      <c r="O59" s="1388">
        <v>1750.6904347826089</v>
      </c>
      <c r="P59" s="1500">
        <v>220.93400000000003</v>
      </c>
      <c r="Q59" s="1388">
        <v>2414.0231168831165</v>
      </c>
      <c r="R59" s="1509">
        <v>361.57142857142856</v>
      </c>
      <c r="S59" s="1388">
        <v>2261.4565999999995</v>
      </c>
      <c r="T59" s="1507"/>
      <c r="U59" s="1388">
        <v>2308.7313333333336</v>
      </c>
      <c r="V59" s="1500">
        <v>359.78000000000003</v>
      </c>
      <c r="W59" s="1388">
        <v>2315.5432467532469</v>
      </c>
      <c r="X59" s="1500">
        <v>359.78000000000003</v>
      </c>
      <c r="Y59" s="1388">
        <v>2314.4326086956526</v>
      </c>
      <c r="Z59" s="1507"/>
      <c r="AA59" s="1388">
        <v>2237.567222222222</v>
      </c>
      <c r="AB59" s="1500">
        <v>165.94</v>
      </c>
      <c r="AC59" s="1388">
        <v>2291.1990410958906</v>
      </c>
      <c r="AD59" s="1500">
        <v>165.94</v>
      </c>
      <c r="AE59" s="1389">
        <v>2280.5905494505491</v>
      </c>
      <c r="AG59" s="1488">
        <f t="shared" si="10"/>
        <v>269.75400000000002</v>
      </c>
      <c r="AH59" s="1391">
        <f t="shared" si="10"/>
        <v>390.07886363636385</v>
      </c>
      <c r="AI59" s="1488">
        <f t="shared" si="11"/>
        <v>323.97000000000003</v>
      </c>
      <c r="AJ59" s="1391">
        <f t="shared" si="11"/>
        <v>453.86807499999986</v>
      </c>
      <c r="AK59" s="1488">
        <f t="shared" si="12"/>
        <v>-492.23099999999994</v>
      </c>
      <c r="AL59" s="1391">
        <f t="shared" si="12"/>
        <v>663.33268210050755</v>
      </c>
      <c r="AM59" s="1488">
        <f t="shared" si="13"/>
        <v>359.78000000000003</v>
      </c>
      <c r="AN59" s="1391">
        <f t="shared" si="13"/>
        <v>6.8119134199132532</v>
      </c>
      <c r="AO59" s="1488">
        <f t="shared" si="14"/>
        <v>165.94</v>
      </c>
      <c r="AP59" s="1392">
        <f t="shared" si="14"/>
        <v>53.631818873668635</v>
      </c>
      <c r="AR59" s="830">
        <f>(D59-B59)/D59*100</f>
        <v>100</v>
      </c>
      <c r="AS59" s="333">
        <f>(E59-C59)/E59*100</f>
        <v>16.90164825701541</v>
      </c>
      <c r="AT59" s="830">
        <f>(J59-H59)/J59*100</f>
        <v>100</v>
      </c>
      <c r="AU59" s="333">
        <f>(K59-I59)/K59*100</f>
        <v>20.342366523942978</v>
      </c>
      <c r="AV59" s="1511">
        <f>(P59-N59)/P59*100</f>
        <v>-222.79549548734008</v>
      </c>
      <c r="AW59" s="333">
        <f>(Q59-O59)/Q59*100</f>
        <v>27.478306958260383</v>
      </c>
      <c r="AX59" s="830">
        <f>(V59-T59)/V59*100</f>
        <v>100</v>
      </c>
      <c r="AY59" s="333">
        <f>(W59-U59)/W59*100</f>
        <v>0.29418208575739707</v>
      </c>
      <c r="AZ59" s="830">
        <f>(AB59-Z59)/AB59*100</f>
        <v>100</v>
      </c>
      <c r="BA59" s="334">
        <f>(AC59-AA59)/AC59*100</f>
        <v>2.340775197252889</v>
      </c>
    </row>
    <row r="60" spans="1:53" x14ac:dyDescent="0.25">
      <c r="A60" s="414"/>
      <c r="B60" s="414"/>
      <c r="C60" s="414"/>
      <c r="D60" s="414"/>
      <c r="E60" s="414"/>
      <c r="F60" s="414"/>
      <c r="G60" s="414"/>
    </row>
    <row r="62" spans="1:53" x14ac:dyDescent="0.25">
      <c r="A62" s="1531"/>
      <c r="B62" s="1531"/>
      <c r="C62" s="1531"/>
      <c r="D62" s="1531"/>
      <c r="E62" s="1531"/>
      <c r="F62" s="1531"/>
      <c r="G62" s="1531"/>
    </row>
    <row r="63" spans="1:53" ht="15" customHeight="1" x14ac:dyDescent="0.25">
      <c r="A63" s="1836" t="s">
        <v>1002</v>
      </c>
      <c r="B63" s="1837"/>
      <c r="C63" s="1837"/>
      <c r="D63" s="1837"/>
      <c r="E63" s="1837"/>
      <c r="F63" s="1837"/>
      <c r="G63" s="1838"/>
    </row>
    <row r="64" spans="1:53" x14ac:dyDescent="0.25">
      <c r="A64" s="1839"/>
      <c r="B64" s="1829"/>
      <c r="C64" s="1829"/>
      <c r="D64" s="1829"/>
      <c r="E64" s="1829"/>
      <c r="F64" s="1829"/>
      <c r="G64" s="1830"/>
    </row>
    <row r="65" spans="1:7" ht="13.5" customHeight="1" x14ac:dyDescent="0.25">
      <c r="A65" s="1746" t="s">
        <v>1270</v>
      </c>
      <c r="B65" s="1747"/>
      <c r="C65" s="1747"/>
      <c r="D65" s="1747"/>
      <c r="E65" s="1747"/>
      <c r="F65" s="1747"/>
      <c r="G65" s="1748"/>
    </row>
    <row r="66" spans="1:7" x14ac:dyDescent="0.25">
      <c r="A66" s="1746"/>
      <c r="B66" s="1747"/>
      <c r="C66" s="1747"/>
      <c r="D66" s="1747"/>
      <c r="E66" s="1747"/>
      <c r="F66" s="1747"/>
      <c r="G66" s="1748"/>
    </row>
    <row r="67" spans="1:7" x14ac:dyDescent="0.25">
      <c r="A67" s="1749"/>
      <c r="B67" s="1750"/>
      <c r="C67" s="1750"/>
      <c r="D67" s="1750"/>
      <c r="E67" s="1750"/>
      <c r="F67" s="1750"/>
      <c r="G67" s="1751"/>
    </row>
  </sheetData>
  <sheetProtection algorithmName="SHA-512" hashValue="hxVk1bGfvQJxoFBpuHuOBQcKfM7cog7a9lJCJH8JJP3RbMO/nT4BOqOWO/9nRmKGcFtZrqjkZPdsnmRFhhAIXA==" saltValue="v+GFVW3qu2JegvgIfVdWnw==" spinCount="100000" sheet="1" objects="1" scenarios="1"/>
  <mergeCells count="72">
    <mergeCell ref="AX30:AY31"/>
    <mergeCell ref="R31:S31"/>
    <mergeCell ref="T31:U31"/>
    <mergeCell ref="V31:W31"/>
    <mergeCell ref="X31:Y31"/>
    <mergeCell ref="Z31:AA31"/>
    <mergeCell ref="AB31:AC31"/>
    <mergeCell ref="AK30:AL31"/>
    <mergeCell ref="AM30:AN31"/>
    <mergeCell ref="AO30:AP31"/>
    <mergeCell ref="AR30:AS31"/>
    <mergeCell ref="AT30:AU31"/>
    <mergeCell ref="AD31:AE31"/>
    <mergeCell ref="AI30:AJ31"/>
    <mergeCell ref="AV30:AW31"/>
    <mergeCell ref="A65:G67"/>
    <mergeCell ref="T30:Y30"/>
    <mergeCell ref="Z30:AE30"/>
    <mergeCell ref="R9:V9"/>
    <mergeCell ref="X9:AB9"/>
    <mergeCell ref="S10:S11"/>
    <mergeCell ref="T10:T11"/>
    <mergeCell ref="U10:U11"/>
    <mergeCell ref="V10:V11"/>
    <mergeCell ref="AB10:AB11"/>
    <mergeCell ref="B9:P9"/>
    <mergeCell ref="B10:D10"/>
    <mergeCell ref="E10:G10"/>
    <mergeCell ref="H10:J10"/>
    <mergeCell ref="B18:P18"/>
    <mergeCell ref="R10:R11"/>
    <mergeCell ref="AZ30:BA31"/>
    <mergeCell ref="R18:V18"/>
    <mergeCell ref="X18:AB18"/>
    <mergeCell ref="R19:R20"/>
    <mergeCell ref="S19:S20"/>
    <mergeCell ref="T19:T20"/>
    <mergeCell ref="U19:U20"/>
    <mergeCell ref="V19:V20"/>
    <mergeCell ref="X19:X20"/>
    <mergeCell ref="Y19:Y20"/>
    <mergeCell ref="Z19:Z20"/>
    <mergeCell ref="AA19:AA20"/>
    <mergeCell ref="AB19:AB20"/>
    <mergeCell ref="AG30:AH31"/>
    <mergeCell ref="AG29:AP29"/>
    <mergeCell ref="AR29:BA29"/>
    <mergeCell ref="H30:M30"/>
    <mergeCell ref="N30:S30"/>
    <mergeCell ref="K10:M10"/>
    <mergeCell ref="N10:P10"/>
    <mergeCell ref="B19:D19"/>
    <mergeCell ref="E19:G19"/>
    <mergeCell ref="H19:J19"/>
    <mergeCell ref="K19:M19"/>
    <mergeCell ref="N19:P19"/>
    <mergeCell ref="A1:T2"/>
    <mergeCell ref="A63:G64"/>
    <mergeCell ref="X10:X11"/>
    <mergeCell ref="Y10:Y11"/>
    <mergeCell ref="Z10:Z11"/>
    <mergeCell ref="B29:AE29"/>
    <mergeCell ref="AA10:AA11"/>
    <mergeCell ref="L31:M31"/>
    <mergeCell ref="N31:O31"/>
    <mergeCell ref="P31:Q31"/>
    <mergeCell ref="B31:C31"/>
    <mergeCell ref="D31:E31"/>
    <mergeCell ref="F31:G31"/>
    <mergeCell ref="H31:I31"/>
    <mergeCell ref="J31:K31"/>
    <mergeCell ref="B30:G30"/>
  </mergeCells>
  <conditionalFormatting sqref="R12">
    <cfRule type="cellIs" dxfId="169" priority="2" operator="lessThan">
      <formula>0</formula>
    </cfRule>
  </conditionalFormatting>
  <conditionalFormatting sqref="T12">
    <cfRule type="cellIs" dxfId="168" priority="1" operator="lessThan">
      <formula>0</formula>
    </cfRule>
  </conditionalFormatting>
  <conditionalFormatting sqref="X12:AB13">
    <cfRule type="cellIs" dxfId="167" priority="3" operator="lessThan">
      <formula>0</formula>
    </cfRule>
  </conditionalFormatting>
  <conditionalFormatting sqref="X21:AB24">
    <cfRule type="cellIs" dxfId="166" priority="4" operator="lessThan">
      <formula>0</formula>
    </cfRule>
  </conditionalFormatting>
  <conditionalFormatting sqref="AR34:BA59">
    <cfRule type="cellIs" dxfId="165" priority="5" operator="lessThan">
      <formula>0</formula>
    </cfRule>
  </conditionalFormatting>
  <hyperlinks>
    <hyperlink ref="A5" location="Índice!A1" display="⌂ Volver al ÍNDICE" xr:uid="{99AD76AC-3151-485E-AEA1-6ECC8737743D}"/>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3B183-76C0-4907-A7E4-DCEB433BFEA5}">
  <sheetPr codeName="Hoja13">
    <tabColor rgb="FFEEE3FF"/>
  </sheetPr>
  <dimension ref="A1:AB41"/>
  <sheetViews>
    <sheetView workbookViewId="0">
      <pane xSplit="1" topLeftCell="B1" activePane="topRight" state="frozen"/>
      <selection activeCell="B34" sqref="B34:G34"/>
      <selection pane="topRight" activeCell="A5" sqref="A5"/>
    </sheetView>
  </sheetViews>
  <sheetFormatPr baseColWidth="10" defaultRowHeight="15" x14ac:dyDescent="0.25"/>
  <cols>
    <col min="1" max="1" width="74.5703125" customWidth="1"/>
    <col min="2" max="28" width="8.7109375" customWidth="1"/>
  </cols>
  <sheetData>
    <row r="1" spans="1:28" ht="24" customHeight="1" x14ac:dyDescent="0.25">
      <c r="A1" s="1755" t="s">
        <v>1398</v>
      </c>
      <c r="B1" s="1756"/>
      <c r="C1" s="1756"/>
      <c r="D1" s="1756"/>
      <c r="E1" s="1756"/>
      <c r="F1" s="1756"/>
      <c r="G1" s="1756"/>
      <c r="H1" s="1756"/>
      <c r="I1" s="1756"/>
      <c r="J1" s="1756"/>
      <c r="K1" s="1756"/>
      <c r="L1" s="1756"/>
      <c r="M1" s="1756"/>
      <c r="N1" s="1756"/>
      <c r="O1" s="1756"/>
      <c r="P1" s="1756"/>
      <c r="Q1" s="1756"/>
      <c r="R1" s="1757"/>
    </row>
    <row r="2" spans="1:28" ht="15.75" thickBot="1" x14ac:dyDescent="0.3">
      <c r="A2" s="1758"/>
      <c r="B2" s="1759"/>
      <c r="C2" s="1759"/>
      <c r="D2" s="1759"/>
      <c r="E2" s="1759"/>
      <c r="F2" s="1759"/>
      <c r="G2" s="1759"/>
      <c r="H2" s="1759"/>
      <c r="I2" s="1759"/>
      <c r="J2" s="1759"/>
      <c r="K2" s="1759"/>
      <c r="L2" s="1759"/>
      <c r="M2" s="1759"/>
      <c r="N2" s="1759"/>
      <c r="O2" s="1759"/>
      <c r="P2" s="1759"/>
      <c r="Q2" s="1759"/>
      <c r="R2" s="1760"/>
    </row>
    <row r="3" spans="1:28" x14ac:dyDescent="0.25">
      <c r="A3" s="42" t="s">
        <v>973</v>
      </c>
    </row>
    <row r="4" spans="1:28" x14ac:dyDescent="0.25">
      <c r="A4" s="42" t="s">
        <v>989</v>
      </c>
    </row>
    <row r="5" spans="1:28" x14ac:dyDescent="0.25">
      <c r="A5" s="132" t="s">
        <v>712</v>
      </c>
    </row>
    <row r="7" spans="1:28" x14ac:dyDescent="0.25">
      <c r="A7" s="5" t="s">
        <v>1218</v>
      </c>
    </row>
    <row r="8" spans="1:28" x14ac:dyDescent="0.25">
      <c r="A8" s="5"/>
    </row>
    <row r="9" spans="1:28" ht="38.25" customHeight="1" x14ac:dyDescent="0.25">
      <c r="A9" s="5"/>
      <c r="B9" s="1816" t="s">
        <v>151</v>
      </c>
      <c r="C9" s="1817"/>
      <c r="D9" s="1817"/>
      <c r="E9" s="1817"/>
      <c r="F9" s="1817"/>
      <c r="G9" s="1817"/>
      <c r="H9" s="1817"/>
      <c r="I9" s="1817"/>
      <c r="J9" s="1817"/>
      <c r="K9" s="1817"/>
      <c r="L9" s="1817"/>
      <c r="M9" s="1817"/>
      <c r="N9" s="1817"/>
      <c r="O9" s="1817"/>
      <c r="P9" s="1818"/>
      <c r="R9" s="1815" t="s">
        <v>1104</v>
      </c>
      <c r="S9" s="1814"/>
      <c r="T9" s="1814"/>
      <c r="U9" s="1814"/>
      <c r="V9" s="1814"/>
      <c r="X9" s="1816" t="s">
        <v>1103</v>
      </c>
      <c r="Y9" s="1817"/>
      <c r="Z9" s="1817"/>
      <c r="AA9" s="1817"/>
      <c r="AB9" s="1818"/>
    </row>
    <row r="10" spans="1:28" x14ac:dyDescent="0.25">
      <c r="A10" s="261" t="s">
        <v>29</v>
      </c>
      <c r="B10" s="1840">
        <v>2019</v>
      </c>
      <c r="C10" s="1840"/>
      <c r="D10" s="1841"/>
      <c r="E10" s="1842">
        <v>2020</v>
      </c>
      <c r="F10" s="1840"/>
      <c r="G10" s="1841"/>
      <c r="H10" s="1842">
        <v>2021</v>
      </c>
      <c r="I10" s="1840"/>
      <c r="J10" s="1840"/>
      <c r="K10" s="1842">
        <v>2022</v>
      </c>
      <c r="L10" s="1840"/>
      <c r="M10" s="1840"/>
      <c r="N10" s="1813">
        <v>2023</v>
      </c>
      <c r="O10" s="1813"/>
      <c r="P10" s="1813"/>
      <c r="R10" s="1812">
        <v>2019</v>
      </c>
      <c r="S10" s="1812">
        <v>2020</v>
      </c>
      <c r="T10" s="1812">
        <v>2021</v>
      </c>
      <c r="U10" s="1812">
        <v>2022</v>
      </c>
      <c r="V10" s="1812">
        <v>2023</v>
      </c>
      <c r="X10" s="1812">
        <v>2019</v>
      </c>
      <c r="Y10" s="1812">
        <v>2020</v>
      </c>
      <c r="Z10" s="1812">
        <v>2021</v>
      </c>
      <c r="AA10" s="1812">
        <v>2022</v>
      </c>
      <c r="AB10" s="1812">
        <v>2023</v>
      </c>
    </row>
    <row r="11" spans="1:28" x14ac:dyDescent="0.25">
      <c r="A11" s="239" t="s">
        <v>30</v>
      </c>
      <c r="B11" s="240" t="s">
        <v>31</v>
      </c>
      <c r="C11" s="240" t="s">
        <v>32</v>
      </c>
      <c r="D11" s="240" t="s">
        <v>152</v>
      </c>
      <c r="E11" s="240" t="s">
        <v>31</v>
      </c>
      <c r="F11" s="240" t="s">
        <v>32</v>
      </c>
      <c r="G11" s="240" t="s">
        <v>152</v>
      </c>
      <c r="H11" s="240" t="s">
        <v>31</v>
      </c>
      <c r="I11" s="240" t="s">
        <v>32</v>
      </c>
      <c r="J11" s="240" t="s">
        <v>152</v>
      </c>
      <c r="K11" s="240" t="s">
        <v>31</v>
      </c>
      <c r="L11" s="240" t="s">
        <v>32</v>
      </c>
      <c r="M11" s="240" t="s">
        <v>152</v>
      </c>
      <c r="N11" s="240" t="s">
        <v>31</v>
      </c>
      <c r="O11" s="240" t="s">
        <v>32</v>
      </c>
      <c r="P11" s="240" t="s">
        <v>152</v>
      </c>
      <c r="R11" s="1812"/>
      <c r="S11" s="1812"/>
      <c r="T11" s="1812"/>
      <c r="U11" s="1812"/>
      <c r="V11" s="1812"/>
      <c r="X11" s="1812"/>
      <c r="Y11" s="1812"/>
      <c r="Z11" s="1812"/>
      <c r="AA11" s="1812"/>
      <c r="AB11" s="1812"/>
    </row>
    <row r="12" spans="1:28" x14ac:dyDescent="0.25">
      <c r="A12" s="265" t="s">
        <v>1095</v>
      </c>
      <c r="B12" s="1369">
        <v>1651.0199973563692</v>
      </c>
      <c r="C12" s="1370">
        <v>1705.8753824604348</v>
      </c>
      <c r="D12" s="1370">
        <v>1697.7928951085371</v>
      </c>
      <c r="E12" s="1369">
        <v>1690.6851445279854</v>
      </c>
      <c r="F12" s="1370">
        <v>1741.805914137552</v>
      </c>
      <c r="G12" s="1370">
        <v>1734.2351133173224</v>
      </c>
      <c r="H12" s="1369">
        <v>1718.7913020700801</v>
      </c>
      <c r="I12" s="1370">
        <v>1768.4027297198763</v>
      </c>
      <c r="J12" s="1370">
        <v>1760.9581526302679</v>
      </c>
      <c r="K12" s="1369">
        <v>1801.6806421072445</v>
      </c>
      <c r="L12" s="1370">
        <v>1840.1638911269936</v>
      </c>
      <c r="M12" s="1370">
        <v>1834.2513407053834</v>
      </c>
      <c r="N12" s="1369">
        <v>1909.3961715770006</v>
      </c>
      <c r="O12" s="1370">
        <v>1937.7187792962523</v>
      </c>
      <c r="P12" s="1371">
        <v>1933.2891456826808</v>
      </c>
      <c r="Q12" s="5"/>
      <c r="R12" s="1369">
        <f>C12-B12</f>
        <v>54.85538510406559</v>
      </c>
      <c r="S12" s="1369">
        <f>F12-E12</f>
        <v>51.120769609566651</v>
      </c>
      <c r="T12" s="1369">
        <f>I12-H12</f>
        <v>49.611427649796269</v>
      </c>
      <c r="U12" s="1369">
        <f>L12-K12</f>
        <v>38.48324901974911</v>
      </c>
      <c r="V12" s="1372">
        <f>O12-N12</f>
        <v>28.322607719251664</v>
      </c>
      <c r="W12" s="5"/>
      <c r="X12" s="820">
        <f>(C12-B12)/C12*100</f>
        <v>3.2156736458055946</v>
      </c>
      <c r="Y12" s="820">
        <f>(F12-E12)/F12*100</f>
        <v>2.9349291556906265</v>
      </c>
      <c r="Z12" s="820">
        <f>(I12-H12)/I12*100</f>
        <v>2.8054371787615917</v>
      </c>
      <c r="AA12" s="820">
        <f>(L12-K12)/L12*100</f>
        <v>2.091294650727026</v>
      </c>
      <c r="AB12" s="822">
        <f>(O12-N12)/O12*100</f>
        <v>1.4616469645578793</v>
      </c>
    </row>
    <row r="13" spans="1:28" x14ac:dyDescent="0.25">
      <c r="A13" s="264" t="s">
        <v>1096</v>
      </c>
      <c r="B13" s="244">
        <v>1532.6854143321054</v>
      </c>
      <c r="C13" s="249">
        <v>1803.3570945567465</v>
      </c>
      <c r="D13" s="249">
        <v>1667.8943456823113</v>
      </c>
      <c r="E13" s="244">
        <v>1633.412895087725</v>
      </c>
      <c r="F13" s="249">
        <v>1879.1115122171755</v>
      </c>
      <c r="G13" s="249">
        <v>1756.3149151150674</v>
      </c>
      <c r="H13" s="244">
        <v>1621.8278923470475</v>
      </c>
      <c r="I13" s="249">
        <v>1869.8298673804065</v>
      </c>
      <c r="J13" s="249">
        <v>1745.2158463325813</v>
      </c>
      <c r="K13" s="244">
        <v>1690.1347029543251</v>
      </c>
      <c r="L13" s="249">
        <v>1943.8321960655232</v>
      </c>
      <c r="M13" s="249">
        <v>1815.6428880279152</v>
      </c>
      <c r="N13" s="244">
        <v>1784.3408945410122</v>
      </c>
      <c r="O13" s="249">
        <v>2050.7990317426447</v>
      </c>
      <c r="P13" s="250">
        <v>1915.4335765083808</v>
      </c>
      <c r="R13" s="244">
        <f>C13-B13</f>
        <v>270.67168022464102</v>
      </c>
      <c r="S13" s="244">
        <f>F13-E13</f>
        <v>245.69861712945044</v>
      </c>
      <c r="T13" s="244">
        <f>I13-H13</f>
        <v>248.00197503335903</v>
      </c>
      <c r="U13" s="244">
        <f>L13-K13</f>
        <v>253.69749311119813</v>
      </c>
      <c r="V13" s="245">
        <f>O13-N13</f>
        <v>266.45813720163255</v>
      </c>
      <c r="X13" s="108">
        <f>(C13-B13)/C13*100</f>
        <v>15.009322393309482</v>
      </c>
      <c r="Y13" s="108">
        <f>(F13-E13)/F13*100</f>
        <v>13.075254743107243</v>
      </c>
      <c r="Z13" s="108">
        <f>(I13-H13)/I13*100</f>
        <v>13.263344401531288</v>
      </c>
      <c r="AA13" s="108">
        <f>(L13-K13)/L13*100</f>
        <v>13.051409150681978</v>
      </c>
      <c r="AB13" s="246">
        <f>(O13-N13)/O13*100</f>
        <v>12.992893651564316</v>
      </c>
    </row>
    <row r="16" spans="1:28" x14ac:dyDescent="0.25">
      <c r="A16" s="5" t="s">
        <v>1219</v>
      </c>
    </row>
    <row r="17" spans="1:28" x14ac:dyDescent="0.25">
      <c r="A17" s="5"/>
    </row>
    <row r="18" spans="1:28" ht="37.5" customHeight="1" x14ac:dyDescent="0.25">
      <c r="B18" s="1816" t="s">
        <v>151</v>
      </c>
      <c r="C18" s="1817"/>
      <c r="D18" s="1817"/>
      <c r="E18" s="1817"/>
      <c r="F18" s="1817"/>
      <c r="G18" s="1817"/>
      <c r="H18" s="1817"/>
      <c r="I18" s="1817"/>
      <c r="J18" s="1817"/>
      <c r="K18" s="1817"/>
      <c r="L18" s="1817"/>
      <c r="M18" s="1817"/>
      <c r="N18" s="1817"/>
      <c r="O18" s="1817"/>
      <c r="P18" s="1818"/>
      <c r="R18" s="1815" t="s">
        <v>1104</v>
      </c>
      <c r="S18" s="1814"/>
      <c r="T18" s="1814"/>
      <c r="U18" s="1814"/>
      <c r="V18" s="1814"/>
      <c r="X18" s="1816" t="s">
        <v>1103</v>
      </c>
      <c r="Y18" s="1817"/>
      <c r="Z18" s="1817"/>
      <c r="AA18" s="1817"/>
      <c r="AB18" s="1818"/>
    </row>
    <row r="19" spans="1:28" x14ac:dyDescent="0.25">
      <c r="A19" s="261" t="s">
        <v>29</v>
      </c>
      <c r="B19" s="1840">
        <v>2019</v>
      </c>
      <c r="C19" s="1840"/>
      <c r="D19" s="1841"/>
      <c r="E19" s="1842">
        <v>2020</v>
      </c>
      <c r="F19" s="1840"/>
      <c r="G19" s="1841"/>
      <c r="H19" s="1842">
        <v>2021</v>
      </c>
      <c r="I19" s="1840"/>
      <c r="J19" s="1840"/>
      <c r="K19" s="1842">
        <v>2022</v>
      </c>
      <c r="L19" s="1840"/>
      <c r="M19" s="1840"/>
      <c r="N19" s="1813">
        <v>2023</v>
      </c>
      <c r="O19" s="1813"/>
      <c r="P19" s="1813"/>
      <c r="R19" s="1812">
        <v>2019</v>
      </c>
      <c r="S19" s="1812">
        <v>2020</v>
      </c>
      <c r="T19" s="1812">
        <v>2021</v>
      </c>
      <c r="U19" s="1812">
        <v>2022</v>
      </c>
      <c r="V19" s="1812">
        <v>2023</v>
      </c>
      <c r="X19" s="1812">
        <v>2019</v>
      </c>
      <c r="Y19" s="1812">
        <v>2020</v>
      </c>
      <c r="Z19" s="1812">
        <v>2021</v>
      </c>
      <c r="AA19" s="1812">
        <v>2022</v>
      </c>
      <c r="AB19" s="1812">
        <v>2023</v>
      </c>
    </row>
    <row r="20" spans="1:28" x14ac:dyDescent="0.25">
      <c r="A20" s="239" t="s">
        <v>30</v>
      </c>
      <c r="B20" s="240" t="s">
        <v>31</v>
      </c>
      <c r="C20" s="240" t="s">
        <v>32</v>
      </c>
      <c r="D20" s="240" t="s">
        <v>152</v>
      </c>
      <c r="E20" s="240" t="s">
        <v>31</v>
      </c>
      <c r="F20" s="240" t="s">
        <v>32</v>
      </c>
      <c r="G20" s="240" t="s">
        <v>152</v>
      </c>
      <c r="H20" s="240" t="s">
        <v>31</v>
      </c>
      <c r="I20" s="240" t="s">
        <v>32</v>
      </c>
      <c r="J20" s="240" t="s">
        <v>152</v>
      </c>
      <c r="K20" s="240" t="s">
        <v>31</v>
      </c>
      <c r="L20" s="240" t="s">
        <v>32</v>
      </c>
      <c r="M20" s="240" t="s">
        <v>152</v>
      </c>
      <c r="N20" s="240" t="s">
        <v>31</v>
      </c>
      <c r="O20" s="240" t="s">
        <v>32</v>
      </c>
      <c r="P20" s="240" t="s">
        <v>152</v>
      </c>
      <c r="R20" s="1812"/>
      <c r="S20" s="1812"/>
      <c r="T20" s="1812"/>
      <c r="U20" s="1812"/>
      <c r="V20" s="1812"/>
      <c r="X20" s="1812"/>
      <c r="Y20" s="1812"/>
      <c r="Z20" s="1812"/>
      <c r="AA20" s="1812"/>
      <c r="AB20" s="1812"/>
    </row>
    <row r="21" spans="1:28" x14ac:dyDescent="0.25">
      <c r="A21" s="262" t="s">
        <v>566</v>
      </c>
      <c r="B21" s="251">
        <v>1571.826243109952</v>
      </c>
      <c r="C21" s="252">
        <v>1488.263152844414</v>
      </c>
      <c r="D21" s="253">
        <v>1499.0145981859571</v>
      </c>
      <c r="E21" s="251">
        <v>1624.107758095766</v>
      </c>
      <c r="F21" s="252">
        <v>1541.792708762674</v>
      </c>
      <c r="G21" s="253">
        <v>1552.4619203587442</v>
      </c>
      <c r="H21" s="254">
        <v>1598.3148510638305</v>
      </c>
      <c r="I21" s="253">
        <v>1540.1807310747283</v>
      </c>
      <c r="J21" s="253">
        <v>1547.8676171050781</v>
      </c>
      <c r="K21" s="254">
        <v>1638.9195816871963</v>
      </c>
      <c r="L21" s="253">
        <v>1616.9904947877328</v>
      </c>
      <c r="M21" s="253">
        <v>1620.0562493908169</v>
      </c>
      <c r="N21" s="254">
        <v>1776.1332017320428</v>
      </c>
      <c r="O21" s="253">
        <v>1710.2369946980969</v>
      </c>
      <c r="P21" s="255">
        <v>1718.8197007597118</v>
      </c>
      <c r="R21" s="241">
        <f t="shared" ref="R21:R28" si="0">C21-B21</f>
        <v>-83.563090265537994</v>
      </c>
      <c r="S21" s="241">
        <f t="shared" ref="S21:S28" si="1">F21-E21</f>
        <v>-82.31504933309202</v>
      </c>
      <c r="T21" s="241">
        <f t="shared" ref="T21:T28" si="2">I21-H21</f>
        <v>-58.134119989102146</v>
      </c>
      <c r="U21" s="241">
        <f t="shared" ref="U21:U28" si="3">L21-K21</f>
        <v>-21.929086899463528</v>
      </c>
      <c r="V21" s="242">
        <f t="shared" ref="V21:V28" si="4">O21-N21</f>
        <v>-65.896207033945984</v>
      </c>
      <c r="X21" s="178">
        <f t="shared" ref="X21:X28" si="5">(C21-B21)/C21*100</f>
        <v>-5.6148060983589936</v>
      </c>
      <c r="Y21" s="178">
        <f t="shared" ref="Y21:Y28" si="6">(F21-E21)/F21*100</f>
        <v>-5.3389180572239079</v>
      </c>
      <c r="Z21" s="178">
        <f t="shared" ref="Z21:Z28" si="7">(I21-H21)/I21*100</f>
        <v>-3.7744998892783528</v>
      </c>
      <c r="AA21" s="178">
        <f t="shared" ref="AA21:AA28" si="8">(L21-K21)/L21*100</f>
        <v>-1.356166716511356</v>
      </c>
      <c r="AB21" s="180">
        <f t="shared" ref="AB21:AB28" si="9">(O21-N21)/O21*100</f>
        <v>-3.8530453520904251</v>
      </c>
    </row>
    <row r="22" spans="1:28" x14ac:dyDescent="0.25">
      <c r="A22" s="263" t="s">
        <v>567</v>
      </c>
      <c r="B22" s="113">
        <v>2986.3759742828875</v>
      </c>
      <c r="C22" s="256">
        <v>3444.0156078648561</v>
      </c>
      <c r="D22" s="256">
        <v>3343.9131263522272</v>
      </c>
      <c r="E22" s="113">
        <v>2989.8124070021881</v>
      </c>
      <c r="F22" s="256">
        <v>3429.691322884009</v>
      </c>
      <c r="G22" s="256">
        <v>3331.7260867446366</v>
      </c>
      <c r="H22" s="113">
        <v>2894.5766550116546</v>
      </c>
      <c r="I22" s="256">
        <v>3353.0893061366792</v>
      </c>
      <c r="J22" s="256">
        <v>3247.5058776167443</v>
      </c>
      <c r="K22" s="113">
        <v>3019.4295815899586</v>
      </c>
      <c r="L22" s="256">
        <v>3444.2806743088354</v>
      </c>
      <c r="M22" s="256">
        <v>3340.7218663946974</v>
      </c>
      <c r="N22" s="113">
        <v>3270.9821347331576</v>
      </c>
      <c r="O22" s="256">
        <v>3719.1664321110006</v>
      </c>
      <c r="P22" s="257">
        <v>3596.3187937649864</v>
      </c>
      <c r="R22" s="55">
        <f t="shared" si="0"/>
        <v>457.63963358196861</v>
      </c>
      <c r="S22" s="55">
        <f t="shared" si="1"/>
        <v>439.87891588182083</v>
      </c>
      <c r="T22" s="55">
        <f t="shared" si="2"/>
        <v>458.5126511250246</v>
      </c>
      <c r="U22" s="55">
        <f t="shared" si="3"/>
        <v>424.85109271887677</v>
      </c>
      <c r="V22" s="243">
        <f t="shared" si="4"/>
        <v>448.184297377843</v>
      </c>
      <c r="X22" s="59">
        <f t="shared" si="5"/>
        <v>13.287966307030933</v>
      </c>
      <c r="Y22" s="59">
        <f t="shared" si="6"/>
        <v>12.825612408522206</v>
      </c>
      <c r="Z22" s="59">
        <f t="shared" si="7"/>
        <v>13.674334599018124</v>
      </c>
      <c r="AA22" s="59">
        <f t="shared" si="8"/>
        <v>12.334973043511669</v>
      </c>
      <c r="AB22" s="73">
        <f t="shared" si="9"/>
        <v>12.050665264889837</v>
      </c>
    </row>
    <row r="23" spans="1:28" x14ac:dyDescent="0.25">
      <c r="A23" s="263" t="s">
        <v>568</v>
      </c>
      <c r="B23" s="113">
        <v>2403.3850758302938</v>
      </c>
      <c r="C23" s="256">
        <v>2457.7387042332634</v>
      </c>
      <c r="D23" s="256">
        <v>2446.318566674734</v>
      </c>
      <c r="E23" s="113">
        <v>2473.5114105504581</v>
      </c>
      <c r="F23" s="256">
        <v>2521.6364488317522</v>
      </c>
      <c r="G23" s="256">
        <v>2511.4975183216552</v>
      </c>
      <c r="H23" s="113">
        <v>2507.3914243027912</v>
      </c>
      <c r="I23" s="256">
        <v>2557.9876784649009</v>
      </c>
      <c r="J23" s="256">
        <v>2547.0900844449625</v>
      </c>
      <c r="K23" s="113">
        <v>2644.1285445420317</v>
      </c>
      <c r="L23" s="256">
        <v>2669.9661426560292</v>
      </c>
      <c r="M23" s="256">
        <v>2664.384096849768</v>
      </c>
      <c r="N23" s="113">
        <v>2772.2458146937365</v>
      </c>
      <c r="O23" s="256">
        <v>2795.1051878479798</v>
      </c>
      <c r="P23" s="257">
        <v>2790.0854018211367</v>
      </c>
      <c r="R23" s="55">
        <f t="shared" si="0"/>
        <v>54.353628402969662</v>
      </c>
      <c r="S23" s="55">
        <f t="shared" si="1"/>
        <v>48.12503828129411</v>
      </c>
      <c r="T23" s="55">
        <f t="shared" si="2"/>
        <v>50.596254162109744</v>
      </c>
      <c r="U23" s="55">
        <f t="shared" si="3"/>
        <v>25.837598113997501</v>
      </c>
      <c r="V23" s="243">
        <f t="shared" si="4"/>
        <v>22.859373154243258</v>
      </c>
      <c r="X23" s="59">
        <f t="shared" si="5"/>
        <v>2.2115299852400816</v>
      </c>
      <c r="Y23" s="59">
        <f t="shared" si="6"/>
        <v>1.9084844012145341</v>
      </c>
      <c r="Z23" s="59">
        <f t="shared" si="7"/>
        <v>1.9779709882134209</v>
      </c>
      <c r="AA23" s="59">
        <f t="shared" si="8"/>
        <v>0.96771257512257347</v>
      </c>
      <c r="AB23" s="73">
        <f t="shared" si="9"/>
        <v>0.81783588158423659</v>
      </c>
    </row>
    <row r="24" spans="1:28" x14ac:dyDescent="0.25">
      <c r="A24" s="263" t="s">
        <v>569</v>
      </c>
      <c r="B24" s="113">
        <v>1486.5936550401375</v>
      </c>
      <c r="C24" s="256">
        <v>1722.1282525407678</v>
      </c>
      <c r="D24" s="256">
        <v>1680.6142541052332</v>
      </c>
      <c r="E24" s="113">
        <v>1535.2349264100442</v>
      </c>
      <c r="F24" s="256">
        <v>1761.9998045706145</v>
      </c>
      <c r="G24" s="256">
        <v>1722.2064075586698</v>
      </c>
      <c r="H24" s="113">
        <v>1556.8707274235785</v>
      </c>
      <c r="I24" s="256">
        <v>1786.5111290894883</v>
      </c>
      <c r="J24" s="256">
        <v>1746.0578560586323</v>
      </c>
      <c r="K24" s="113">
        <v>1637.3303915592719</v>
      </c>
      <c r="L24" s="256">
        <v>1864.1251904732878</v>
      </c>
      <c r="M24" s="256">
        <v>1823.610257480985</v>
      </c>
      <c r="N24" s="113">
        <v>1725.6427469832358</v>
      </c>
      <c r="O24" s="256">
        <v>1962.2890135595787</v>
      </c>
      <c r="P24" s="257">
        <v>1919.6012447434098</v>
      </c>
      <c r="R24" s="55">
        <f t="shared" si="0"/>
        <v>235.5345975006303</v>
      </c>
      <c r="S24" s="55">
        <f t="shared" si="1"/>
        <v>226.76487816057033</v>
      </c>
      <c r="T24" s="55">
        <f t="shared" si="2"/>
        <v>229.64040166590985</v>
      </c>
      <c r="U24" s="55">
        <f t="shared" si="3"/>
        <v>226.79479891401593</v>
      </c>
      <c r="V24" s="243">
        <f t="shared" si="4"/>
        <v>236.6462665763429</v>
      </c>
      <c r="X24" s="59">
        <f t="shared" si="5"/>
        <v>13.67694869143055</v>
      </c>
      <c r="Y24" s="59">
        <f t="shared" si="6"/>
        <v>12.869744796358315</v>
      </c>
      <c r="Z24" s="59">
        <f t="shared" si="7"/>
        <v>12.854126566955571</v>
      </c>
      <c r="AA24" s="59">
        <f t="shared" si="8"/>
        <v>12.166285830643938</v>
      </c>
      <c r="AB24" s="73">
        <f t="shared" si="9"/>
        <v>12.059705014964548</v>
      </c>
    </row>
    <row r="25" spans="1:28" x14ac:dyDescent="0.25">
      <c r="A25" s="263" t="s">
        <v>570</v>
      </c>
      <c r="B25" s="113">
        <v>1533.1522159033143</v>
      </c>
      <c r="C25" s="256">
        <v>1561.8680837335189</v>
      </c>
      <c r="D25" s="256">
        <v>1559.226357304432</v>
      </c>
      <c r="E25" s="113">
        <v>1556.1320109040064</v>
      </c>
      <c r="F25" s="256">
        <v>1593.2766234411481</v>
      </c>
      <c r="G25" s="256">
        <v>1589.8239897187418</v>
      </c>
      <c r="H25" s="113">
        <v>1587.3962813838691</v>
      </c>
      <c r="I25" s="256">
        <v>1627.231410413398</v>
      </c>
      <c r="J25" s="256">
        <v>1623.4936103860048</v>
      </c>
      <c r="K25" s="113">
        <v>1658.0315482664396</v>
      </c>
      <c r="L25" s="256">
        <v>1691.9539196164508</v>
      </c>
      <c r="M25" s="256">
        <v>1688.7056995741327</v>
      </c>
      <c r="N25" s="113">
        <v>1747.8147857379063</v>
      </c>
      <c r="O25" s="256">
        <v>1775.7669983139788</v>
      </c>
      <c r="P25" s="257">
        <v>1773.0445985136635</v>
      </c>
      <c r="R25" s="55">
        <f t="shared" si="0"/>
        <v>28.715867830204616</v>
      </c>
      <c r="S25" s="55">
        <f t="shared" si="1"/>
        <v>37.144612537141711</v>
      </c>
      <c r="T25" s="55">
        <f t="shared" si="2"/>
        <v>39.835129029528844</v>
      </c>
      <c r="U25" s="55">
        <f t="shared" si="3"/>
        <v>33.92237135001119</v>
      </c>
      <c r="V25" s="243">
        <f t="shared" si="4"/>
        <v>27.952212576072498</v>
      </c>
      <c r="X25" s="59">
        <f t="shared" si="5"/>
        <v>1.8385591029916986</v>
      </c>
      <c r="Y25" s="59">
        <f t="shared" si="6"/>
        <v>2.3313348097028519</v>
      </c>
      <c r="Z25" s="59">
        <f t="shared" si="7"/>
        <v>2.4480309791591801</v>
      </c>
      <c r="AA25" s="59">
        <f t="shared" si="8"/>
        <v>2.004922885707257</v>
      </c>
      <c r="AB25" s="73">
        <f t="shared" si="9"/>
        <v>1.5740923557320319</v>
      </c>
    </row>
    <row r="26" spans="1:28" x14ac:dyDescent="0.25">
      <c r="A26" s="263" t="s">
        <v>571</v>
      </c>
      <c r="B26" s="113">
        <v>1713.1649579883654</v>
      </c>
      <c r="C26" s="256">
        <v>1885.9037416945569</v>
      </c>
      <c r="D26" s="256">
        <v>1861.2546256818478</v>
      </c>
      <c r="E26" s="113">
        <v>1781.2988306792333</v>
      </c>
      <c r="F26" s="256">
        <v>1968.8619782676881</v>
      </c>
      <c r="G26" s="256">
        <v>1940.9197959282651</v>
      </c>
      <c r="H26" s="113">
        <v>1790.5483219702664</v>
      </c>
      <c r="I26" s="256">
        <v>1961.8157948013779</v>
      </c>
      <c r="J26" s="256">
        <v>1935.6855525413935</v>
      </c>
      <c r="K26" s="113">
        <v>1872.0197576854503</v>
      </c>
      <c r="L26" s="256">
        <v>2034.9121960459554</v>
      </c>
      <c r="M26" s="256">
        <v>2008.8709603807124</v>
      </c>
      <c r="N26" s="113">
        <v>1980.465662417339</v>
      </c>
      <c r="O26" s="256">
        <v>2122.1792228751128</v>
      </c>
      <c r="P26" s="257">
        <v>2099.1277299795447</v>
      </c>
      <c r="R26" s="55">
        <f t="shared" si="0"/>
        <v>172.7387837061915</v>
      </c>
      <c r="S26" s="55">
        <f t="shared" si="1"/>
        <v>187.56314758845474</v>
      </c>
      <c r="T26" s="55">
        <f t="shared" si="2"/>
        <v>171.26747283111149</v>
      </c>
      <c r="U26" s="55">
        <f t="shared" si="3"/>
        <v>162.89243836050514</v>
      </c>
      <c r="V26" s="243">
        <f t="shared" si="4"/>
        <v>141.71356045777384</v>
      </c>
      <c r="X26" s="59">
        <f t="shared" si="5"/>
        <v>9.159469801516968</v>
      </c>
      <c r="Y26" s="59">
        <f t="shared" si="6"/>
        <v>9.5264751749375041</v>
      </c>
      <c r="Z26" s="59">
        <f t="shared" si="7"/>
        <v>8.7300486256127474</v>
      </c>
      <c r="AA26" s="59">
        <f t="shared" si="8"/>
        <v>8.0048878117209181</v>
      </c>
      <c r="AB26" s="73">
        <f t="shared" si="9"/>
        <v>6.677737626032421</v>
      </c>
    </row>
    <row r="27" spans="1:28" x14ac:dyDescent="0.25">
      <c r="A27" s="263" t="s">
        <v>572</v>
      </c>
      <c r="B27" s="113">
        <v>1894.2854605739919</v>
      </c>
      <c r="C27" s="256">
        <v>2140.5319451321216</v>
      </c>
      <c r="D27" s="256">
        <v>2061.0654546337023</v>
      </c>
      <c r="E27" s="113">
        <v>1919.4884545429848</v>
      </c>
      <c r="F27" s="256">
        <v>2161.7263512806439</v>
      </c>
      <c r="G27" s="256">
        <v>2083.0356182657993</v>
      </c>
      <c r="H27" s="113">
        <v>1953.729497565211</v>
      </c>
      <c r="I27" s="256">
        <v>2181.855013898411</v>
      </c>
      <c r="J27" s="256">
        <v>2107.1855555372499</v>
      </c>
      <c r="K27" s="113">
        <v>2042.0165339405216</v>
      </c>
      <c r="L27" s="256">
        <v>2260.6993215981743</v>
      </c>
      <c r="M27" s="256">
        <v>2187.8219056148127</v>
      </c>
      <c r="N27" s="113">
        <v>2177.6241691084592</v>
      </c>
      <c r="O27" s="256">
        <v>2422.4428286972779</v>
      </c>
      <c r="P27" s="257">
        <v>2339.8420802090645</v>
      </c>
      <c r="R27" s="55">
        <f t="shared" si="0"/>
        <v>246.24648455812962</v>
      </c>
      <c r="S27" s="55">
        <f t="shared" si="1"/>
        <v>242.23789673765918</v>
      </c>
      <c r="T27" s="55">
        <f t="shared" si="2"/>
        <v>228.12551633320004</v>
      </c>
      <c r="U27" s="55">
        <f t="shared" si="3"/>
        <v>218.68278765765263</v>
      </c>
      <c r="V27" s="243">
        <f t="shared" si="4"/>
        <v>244.81865958881872</v>
      </c>
      <c r="X27" s="59">
        <f t="shared" si="5"/>
        <v>11.503985498470586</v>
      </c>
      <c r="Y27" s="59">
        <f t="shared" si="6"/>
        <v>11.205761385762509</v>
      </c>
      <c r="Z27" s="59">
        <f t="shared" si="7"/>
        <v>10.455576327484689</v>
      </c>
      <c r="AA27" s="59">
        <f t="shared" si="8"/>
        <v>9.6732363109242439</v>
      </c>
      <c r="AB27" s="73">
        <f t="shared" si="9"/>
        <v>10.106271928839508</v>
      </c>
    </row>
    <row r="28" spans="1:28" x14ac:dyDescent="0.25">
      <c r="A28" s="264" t="s">
        <v>573</v>
      </c>
      <c r="B28" s="258">
        <v>1329.090759013282</v>
      </c>
      <c r="C28" s="259">
        <v>1536.0394203935602</v>
      </c>
      <c r="D28" s="259">
        <v>1461.2711768738577</v>
      </c>
      <c r="E28" s="258">
        <v>1477.7178729915834</v>
      </c>
      <c r="F28" s="259">
        <v>1609.2037289433383</v>
      </c>
      <c r="G28" s="259">
        <v>1565.3527430466954</v>
      </c>
      <c r="H28" s="258">
        <v>1413.081332877648</v>
      </c>
      <c r="I28" s="259">
        <v>1580.574783380682</v>
      </c>
      <c r="J28" s="259">
        <v>1523.3083851367132</v>
      </c>
      <c r="K28" s="258">
        <v>1509.0079015544036</v>
      </c>
      <c r="L28" s="259">
        <v>1703.7779253409913</v>
      </c>
      <c r="M28" s="259">
        <v>1634.3264434180137</v>
      </c>
      <c r="N28" s="258">
        <v>1591.1473046153842</v>
      </c>
      <c r="O28" s="259">
        <v>1751.6972379950937</v>
      </c>
      <c r="P28" s="260">
        <v>1693.4360406431445</v>
      </c>
      <c r="R28" s="244">
        <f t="shared" si="0"/>
        <v>206.94866138027828</v>
      </c>
      <c r="S28" s="244">
        <f t="shared" si="1"/>
        <v>131.48585595175496</v>
      </c>
      <c r="T28" s="244">
        <f t="shared" si="2"/>
        <v>167.49345050303396</v>
      </c>
      <c r="U28" s="244">
        <f t="shared" si="3"/>
        <v>194.77002378658767</v>
      </c>
      <c r="V28" s="245">
        <f t="shared" si="4"/>
        <v>160.5499333797095</v>
      </c>
      <c r="X28" s="108">
        <f t="shared" si="5"/>
        <v>13.472874369803245</v>
      </c>
      <c r="Y28" s="108">
        <f t="shared" si="6"/>
        <v>8.1708644832741815</v>
      </c>
      <c r="Z28" s="108">
        <f t="shared" si="7"/>
        <v>10.596996248718026</v>
      </c>
      <c r="AA28" s="108">
        <f t="shared" si="8"/>
        <v>11.431655551447923</v>
      </c>
      <c r="AB28" s="246">
        <f t="shared" si="9"/>
        <v>9.1653928485648031</v>
      </c>
    </row>
    <row r="29" spans="1:28" x14ac:dyDescent="0.25">
      <c r="A29" s="414"/>
      <c r="B29" s="414"/>
      <c r="C29" s="414"/>
    </row>
    <row r="31" spans="1:28" x14ac:dyDescent="0.25">
      <c r="A31" s="1530"/>
      <c r="B31" s="1531"/>
      <c r="C31" s="1531"/>
      <c r="D31" s="1531"/>
      <c r="E31" s="1531"/>
    </row>
    <row r="32" spans="1:28" ht="15" customHeight="1" x14ac:dyDescent="0.25">
      <c r="A32" s="1844" t="s">
        <v>1014</v>
      </c>
      <c r="B32" s="1747"/>
      <c r="C32" s="1747"/>
      <c r="D32" s="1747"/>
      <c r="E32" s="1748"/>
    </row>
    <row r="33" spans="1:7" x14ac:dyDescent="0.25">
      <c r="A33" s="1845"/>
      <c r="B33" s="1750"/>
      <c r="C33" s="1750"/>
      <c r="D33" s="1750"/>
      <c r="E33" s="1751"/>
    </row>
    <row r="34" spans="1:7" ht="17.25" customHeight="1" x14ac:dyDescent="0.25">
      <c r="A34" s="1743" t="s">
        <v>1003</v>
      </c>
      <c r="B34" s="1744"/>
      <c r="C34" s="1744"/>
      <c r="D34" s="1744"/>
      <c r="E34" s="1745"/>
    </row>
    <row r="35" spans="1:7" x14ac:dyDescent="0.25">
      <c r="A35" s="1749"/>
      <c r="B35" s="1750"/>
      <c r="C35" s="1750"/>
      <c r="D35" s="1750"/>
      <c r="E35" s="1751"/>
    </row>
    <row r="36" spans="1:7" ht="17.25" customHeight="1" x14ac:dyDescent="0.25">
      <c r="A36" s="1843" t="s">
        <v>1271</v>
      </c>
      <c r="B36" s="1744"/>
      <c r="C36" s="1744"/>
      <c r="D36" s="1744"/>
      <c r="E36" s="1745"/>
      <c r="F36" s="47"/>
      <c r="G36" s="47"/>
    </row>
    <row r="37" spans="1:7" ht="17.25" customHeight="1" x14ac:dyDescent="0.25">
      <c r="A37" s="1844"/>
      <c r="B37" s="1747"/>
      <c r="C37" s="1747"/>
      <c r="D37" s="1747"/>
      <c r="E37" s="1748"/>
      <c r="F37" s="47"/>
      <c r="G37" s="47"/>
    </row>
    <row r="38" spans="1:7" ht="27.75" customHeight="1" x14ac:dyDescent="0.25">
      <c r="A38" s="1845"/>
      <c r="B38" s="1750"/>
      <c r="C38" s="1750"/>
      <c r="D38" s="1750"/>
      <c r="E38" s="1751"/>
      <c r="F38" s="47"/>
      <c r="G38" s="47"/>
    </row>
    <row r="39" spans="1:7" x14ac:dyDescent="0.25">
      <c r="A39" s="1746" t="s">
        <v>1272</v>
      </c>
      <c r="B39" s="1747"/>
      <c r="C39" s="1747"/>
      <c r="D39" s="1747"/>
      <c r="E39" s="1747"/>
      <c r="F39" s="1747"/>
      <c r="G39" s="1748"/>
    </row>
    <row r="40" spans="1:7" x14ac:dyDescent="0.25">
      <c r="A40" s="1746"/>
      <c r="B40" s="1747"/>
      <c r="C40" s="1747"/>
      <c r="D40" s="1747"/>
      <c r="E40" s="1747"/>
      <c r="F40" s="1747"/>
      <c r="G40" s="1748"/>
    </row>
    <row r="41" spans="1:7" x14ac:dyDescent="0.25">
      <c r="A41" s="1749"/>
      <c r="B41" s="1750"/>
      <c r="C41" s="1750"/>
      <c r="D41" s="1750"/>
      <c r="E41" s="1750"/>
      <c r="F41" s="1750"/>
      <c r="G41" s="1751"/>
    </row>
  </sheetData>
  <sheetProtection algorithmName="SHA-512" hashValue="JZpte/8dh5+o7kCjpAek6XkZjXIaIvr3cZ5fwRoakHs2Dr3uEaipG5REqAW91SRn/q4/Ajuk34lsT2yV+acVWA==" saltValue="T+6oxfTOt/KgtIA8Ao96XA==" spinCount="100000" sheet="1" objects="1" scenarios="1"/>
  <mergeCells count="41">
    <mergeCell ref="A36:E38"/>
    <mergeCell ref="A32:E33"/>
    <mergeCell ref="A1:R2"/>
    <mergeCell ref="A39:G41"/>
    <mergeCell ref="B9:P9"/>
    <mergeCell ref="R9:V9"/>
    <mergeCell ref="B18:P18"/>
    <mergeCell ref="R18:V18"/>
    <mergeCell ref="B19:D19"/>
    <mergeCell ref="E19:G19"/>
    <mergeCell ref="H19:J19"/>
    <mergeCell ref="K19:M19"/>
    <mergeCell ref="N19:P19"/>
    <mergeCell ref="A34:E35"/>
    <mergeCell ref="X9:AB9"/>
    <mergeCell ref="B10:D10"/>
    <mergeCell ref="E10:G10"/>
    <mergeCell ref="H10:J10"/>
    <mergeCell ref="K10:M10"/>
    <mergeCell ref="N10:P10"/>
    <mergeCell ref="R10:R11"/>
    <mergeCell ref="S10:S11"/>
    <mergeCell ref="AA10:AA11"/>
    <mergeCell ref="AB10:AB11"/>
    <mergeCell ref="X18:AB18"/>
    <mergeCell ref="T10:T11"/>
    <mergeCell ref="U10:U11"/>
    <mergeCell ref="V10:V11"/>
    <mergeCell ref="X10:X11"/>
    <mergeCell ref="Y10:Y11"/>
    <mergeCell ref="Z10:Z11"/>
    <mergeCell ref="Y19:Y20"/>
    <mergeCell ref="Z19:Z20"/>
    <mergeCell ref="AA19:AA20"/>
    <mergeCell ref="AB19:AB20"/>
    <mergeCell ref="R19:R20"/>
    <mergeCell ref="S19:S20"/>
    <mergeCell ref="T19:T20"/>
    <mergeCell ref="U19:U20"/>
    <mergeCell ref="V19:V20"/>
    <mergeCell ref="X19:X20"/>
  </mergeCells>
  <conditionalFormatting sqref="X12:AB13">
    <cfRule type="cellIs" dxfId="164" priority="2" operator="lessThan">
      <formula>0</formula>
    </cfRule>
  </conditionalFormatting>
  <conditionalFormatting sqref="X21:AB28">
    <cfRule type="cellIs" dxfId="163" priority="1" operator="lessThan">
      <formula>0</formula>
    </cfRule>
  </conditionalFormatting>
  <hyperlinks>
    <hyperlink ref="A5" location="Índice!A1" display="⌂ Volver al ÍNDICE" xr:uid="{EA264B26-5DF3-46BE-92B0-9F4FF79C2B0C}"/>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224AF-3D0F-4B11-BBD2-A483DDB6F0DF}">
  <sheetPr codeName="Hoja18">
    <tabColor rgb="FFEEE3FF"/>
  </sheetPr>
  <dimension ref="A1:O62"/>
  <sheetViews>
    <sheetView zoomScale="90" zoomScaleNormal="90" workbookViewId="0">
      <pane xSplit="1" topLeftCell="B1" activePane="topRight" state="frozen"/>
      <selection activeCell="B34" sqref="B34:G34"/>
      <selection pane="topRight" activeCell="A50" sqref="A50:G52"/>
    </sheetView>
  </sheetViews>
  <sheetFormatPr baseColWidth="10" defaultColWidth="11.42578125" defaultRowHeight="15" x14ac:dyDescent="0.25"/>
  <cols>
    <col min="1" max="1" width="58.140625" customWidth="1"/>
    <col min="2" max="7" width="12.7109375" customWidth="1"/>
    <col min="8" max="8" width="15.7109375" customWidth="1"/>
    <col min="9" max="11" width="12.7109375" customWidth="1"/>
    <col min="12" max="12" width="17.140625" customWidth="1"/>
    <col min="13" max="13" width="16.140625" customWidth="1"/>
    <col min="14" max="14" width="12.7109375" customWidth="1"/>
  </cols>
  <sheetData>
    <row r="1" spans="1:13" ht="24" customHeight="1" x14ac:dyDescent="0.25">
      <c r="A1" s="1755" t="s">
        <v>1106</v>
      </c>
      <c r="B1" s="1756"/>
      <c r="C1" s="1756"/>
      <c r="D1" s="1756"/>
      <c r="E1" s="1756"/>
      <c r="F1" s="1756"/>
      <c r="G1" s="1756"/>
      <c r="H1" s="1756"/>
      <c r="I1" s="1756"/>
      <c r="J1" s="1756"/>
      <c r="K1" s="1756"/>
      <c r="L1" s="1756"/>
      <c r="M1" s="1757"/>
    </row>
    <row r="2" spans="1:13" ht="15.75" customHeight="1" thickBot="1" x14ac:dyDescent="0.3">
      <c r="A2" s="1758"/>
      <c r="B2" s="1759"/>
      <c r="C2" s="1759"/>
      <c r="D2" s="1759"/>
      <c r="E2" s="1759"/>
      <c r="F2" s="1759"/>
      <c r="G2" s="1759"/>
      <c r="H2" s="1759"/>
      <c r="I2" s="1759"/>
      <c r="J2" s="1759"/>
      <c r="K2" s="1759"/>
      <c r="L2" s="1759"/>
      <c r="M2" s="1760"/>
    </row>
    <row r="3" spans="1:13" x14ac:dyDescent="0.25">
      <c r="A3" s="42" t="s">
        <v>1032</v>
      </c>
    </row>
    <row r="4" spans="1:13" x14ac:dyDescent="0.25">
      <c r="A4" s="42" t="s">
        <v>1110</v>
      </c>
    </row>
    <row r="5" spans="1:13" x14ac:dyDescent="0.25">
      <c r="A5" s="132" t="s">
        <v>712</v>
      </c>
    </row>
    <row r="7" spans="1:13" x14ac:dyDescent="0.25">
      <c r="A7" s="5" t="s">
        <v>1112</v>
      </c>
    </row>
    <row r="8" spans="1:13" x14ac:dyDescent="0.25">
      <c r="A8" s="5"/>
    </row>
    <row r="9" spans="1:13" ht="77.25" customHeight="1" x14ac:dyDescent="0.25">
      <c r="A9" s="5"/>
      <c r="B9" s="1816" t="s">
        <v>28</v>
      </c>
      <c r="C9" s="1818"/>
      <c r="D9" s="1"/>
      <c r="E9" s="1816" t="s">
        <v>507</v>
      </c>
      <c r="F9" s="1818"/>
      <c r="H9" s="1335" t="s">
        <v>1105</v>
      </c>
      <c r="J9" s="7"/>
      <c r="K9" s="7"/>
    </row>
    <row r="10" spans="1:13" x14ac:dyDescent="0.25">
      <c r="A10" s="261" t="s">
        <v>29</v>
      </c>
      <c r="B10" s="1813">
        <v>2020</v>
      </c>
      <c r="C10" s="1813"/>
      <c r="E10" s="1813">
        <v>2020</v>
      </c>
      <c r="F10" s="1813"/>
      <c r="H10" s="1812">
        <v>2020</v>
      </c>
      <c r="J10" s="18"/>
      <c r="K10" s="18"/>
    </row>
    <row r="11" spans="1:13" x14ac:dyDescent="0.25">
      <c r="A11" s="239" t="s">
        <v>30</v>
      </c>
      <c r="B11" s="240" t="s">
        <v>31</v>
      </c>
      <c r="C11" s="240" t="s">
        <v>32</v>
      </c>
      <c r="E11" s="240" t="s">
        <v>31</v>
      </c>
      <c r="F11" s="240" t="s">
        <v>32</v>
      </c>
      <c r="H11" s="1812"/>
      <c r="J11" s="18"/>
      <c r="K11" s="18"/>
    </row>
    <row r="12" spans="1:13" x14ac:dyDescent="0.25">
      <c r="A12" s="1348" t="s">
        <v>1097</v>
      </c>
      <c r="B12" s="772">
        <v>248076.89999999997</v>
      </c>
      <c r="C12" s="1359">
        <v>885703.34000000241</v>
      </c>
      <c r="D12" s="5"/>
      <c r="E12" s="799">
        <f>B12/(C12+B12)*100</f>
        <v>21.880510106614619</v>
      </c>
      <c r="F12" s="941">
        <f>C12/(B12+C12)*100</f>
        <v>78.119489893385392</v>
      </c>
      <c r="G12" s="5"/>
      <c r="H12" s="822">
        <f>F12-E12</f>
        <v>56.23897978677077</v>
      </c>
      <c r="J12" s="18"/>
      <c r="K12" s="18"/>
    </row>
    <row r="13" spans="1:13" x14ac:dyDescent="0.25">
      <c r="A13" s="1349" t="s">
        <v>1098</v>
      </c>
      <c r="B13" s="56">
        <v>3043889.3299998534</v>
      </c>
      <c r="C13" s="1334">
        <v>12125714.729999756</v>
      </c>
      <c r="E13" s="100">
        <f>B13/(C13+B13)*100</f>
        <v>20.065713765240698</v>
      </c>
      <c r="F13" s="449">
        <f>C13/(B13+C13)*100</f>
        <v>79.934286234759298</v>
      </c>
      <c r="H13" s="246">
        <f>F13-E13</f>
        <v>59.868572469518597</v>
      </c>
    </row>
    <row r="16" spans="1:13" x14ac:dyDescent="0.25">
      <c r="A16" s="5" t="s">
        <v>1113</v>
      </c>
      <c r="E16" s="6"/>
    </row>
    <row r="18" spans="1:15" ht="60.75" customHeight="1" x14ac:dyDescent="0.25">
      <c r="B18" s="1816" t="s">
        <v>28</v>
      </c>
      <c r="C18" s="1817"/>
      <c r="D18" s="1817"/>
      <c r="E18" s="1818"/>
      <c r="F18" s="1"/>
      <c r="G18" s="1815" t="s">
        <v>507</v>
      </c>
      <c r="H18" s="1815"/>
      <c r="I18" s="1815"/>
      <c r="J18" s="1815"/>
      <c r="L18" s="1815" t="s">
        <v>853</v>
      </c>
      <c r="M18" s="1814"/>
    </row>
    <row r="19" spans="1:15" x14ac:dyDescent="0.25">
      <c r="A19" s="1343" t="s">
        <v>29</v>
      </c>
      <c r="B19" s="1813">
        <v>2020</v>
      </c>
      <c r="C19" s="1813"/>
      <c r="D19" s="1813"/>
      <c r="E19" s="1813"/>
      <c r="G19" s="1813">
        <v>2020</v>
      </c>
      <c r="H19" s="1813"/>
      <c r="I19" s="1813"/>
      <c r="J19" s="1813"/>
      <c r="L19" s="1812">
        <v>2020</v>
      </c>
      <c r="M19" s="1812"/>
    </row>
    <row r="20" spans="1:15" x14ac:dyDescent="0.25">
      <c r="A20" s="1336" t="s">
        <v>30</v>
      </c>
      <c r="B20" s="1811" t="s">
        <v>31</v>
      </c>
      <c r="C20" s="1811"/>
      <c r="D20" s="1811" t="s">
        <v>32</v>
      </c>
      <c r="E20" s="1811"/>
      <c r="G20" s="1811" t="s">
        <v>31</v>
      </c>
      <c r="H20" s="1811"/>
      <c r="I20" s="1811" t="s">
        <v>32</v>
      </c>
      <c r="J20" s="1811"/>
      <c r="L20" s="1812"/>
      <c r="M20" s="1812"/>
    </row>
    <row r="21" spans="1:15" ht="75" customHeight="1" x14ac:dyDescent="0.25">
      <c r="A21" s="1344" t="s">
        <v>34</v>
      </c>
      <c r="B21" s="1360" t="s">
        <v>557</v>
      </c>
      <c r="C21" s="1345" t="s">
        <v>556</v>
      </c>
      <c r="D21" s="1362" t="s">
        <v>557</v>
      </c>
      <c r="E21" s="1345" t="s">
        <v>556</v>
      </c>
      <c r="G21" s="1360" t="s">
        <v>557</v>
      </c>
      <c r="H21" s="1345" t="s">
        <v>556</v>
      </c>
      <c r="I21" s="1362" t="s">
        <v>557</v>
      </c>
      <c r="J21" s="1345" t="s">
        <v>556</v>
      </c>
      <c r="L21" s="1366" t="s">
        <v>557</v>
      </c>
      <c r="M21" s="1345" t="s">
        <v>556</v>
      </c>
    </row>
    <row r="22" spans="1:15" x14ac:dyDescent="0.25">
      <c r="A22" s="1336" t="s">
        <v>35</v>
      </c>
      <c r="B22" s="1846"/>
      <c r="C22" s="1847"/>
      <c r="D22" s="1846"/>
      <c r="E22" s="1847"/>
      <c r="G22" s="1361"/>
      <c r="H22" s="1338"/>
      <c r="I22" s="1363"/>
      <c r="J22" s="1338"/>
      <c r="L22" s="1367"/>
      <c r="M22" s="1338"/>
    </row>
    <row r="23" spans="1:15" x14ac:dyDescent="0.25">
      <c r="A23" s="1350" t="s">
        <v>713</v>
      </c>
      <c r="B23" s="772">
        <v>6154.2099999999991</v>
      </c>
      <c r="C23" s="306">
        <v>52696.700000000012</v>
      </c>
      <c r="D23" s="772">
        <v>21993.870000000006</v>
      </c>
      <c r="E23" s="306">
        <v>280759.98999999929</v>
      </c>
      <c r="G23" s="799">
        <f t="shared" ref="G23:H28" si="0">B23/(D23+B23)*100</f>
        <v>21.863693722626902</v>
      </c>
      <c r="H23" s="181">
        <f t="shared" si="0"/>
        <v>15.803161723940859</v>
      </c>
      <c r="I23" s="777">
        <f t="shared" ref="I23:J28" si="1">D23/(B23+D23)*100</f>
        <v>78.136306277373109</v>
      </c>
      <c r="J23" s="181">
        <f t="shared" si="1"/>
        <v>84.19683827605914</v>
      </c>
      <c r="L23" s="822">
        <f>I23-G23</f>
        <v>56.272612554746203</v>
      </c>
      <c r="M23" s="179">
        <f>J23-H23</f>
        <v>68.393676552118279</v>
      </c>
      <c r="O23" s="6"/>
    </row>
    <row r="24" spans="1:15" x14ac:dyDescent="0.25">
      <c r="A24" s="1351" t="s">
        <v>714</v>
      </c>
      <c r="B24" s="97">
        <v>19535.909999999989</v>
      </c>
      <c r="C24" s="21">
        <v>197201.97000000015</v>
      </c>
      <c r="D24" s="97">
        <v>79961.360000000073</v>
      </c>
      <c r="E24" s="21">
        <v>1009800.5700000013</v>
      </c>
      <c r="G24" s="769">
        <f t="shared" si="0"/>
        <v>19.634619120705498</v>
      </c>
      <c r="H24" s="82">
        <f t="shared" si="0"/>
        <v>16.33815700172428</v>
      </c>
      <c r="I24" s="87">
        <f t="shared" si="1"/>
        <v>80.365380879294506</v>
      </c>
      <c r="J24" s="82">
        <f t="shared" si="1"/>
        <v>83.661842998275731</v>
      </c>
      <c r="L24" s="826">
        <f>I24-G24</f>
        <v>60.730761758589011</v>
      </c>
      <c r="M24" s="60">
        <f t="shared" ref="M24:M46" si="2">J24-H24</f>
        <v>67.323685996551447</v>
      </c>
      <c r="O24" s="6"/>
    </row>
    <row r="25" spans="1:15" x14ac:dyDescent="0.25">
      <c r="A25" s="1351" t="s">
        <v>715</v>
      </c>
      <c r="B25" s="97">
        <v>44721.300000000025</v>
      </c>
      <c r="C25" s="21">
        <v>479385.28999999963</v>
      </c>
      <c r="D25" s="97">
        <v>186996.45999999993</v>
      </c>
      <c r="E25" s="21">
        <v>2179941.3400000068</v>
      </c>
      <c r="G25" s="769">
        <f t="shared" si="0"/>
        <v>19.299901742533692</v>
      </c>
      <c r="H25" s="82">
        <f t="shared" si="0"/>
        <v>18.026566747838661</v>
      </c>
      <c r="I25" s="87">
        <f t="shared" si="1"/>
        <v>80.700098257466308</v>
      </c>
      <c r="J25" s="82">
        <f t="shared" si="1"/>
        <v>81.973433252161342</v>
      </c>
      <c r="L25" s="826">
        <f>I25-G25</f>
        <v>61.400196514932617</v>
      </c>
      <c r="M25" s="60">
        <f t="shared" si="2"/>
        <v>63.946866504322685</v>
      </c>
      <c r="O25" s="6"/>
    </row>
    <row r="26" spans="1:15" x14ac:dyDescent="0.25">
      <c r="A26" s="1351" t="s">
        <v>716</v>
      </c>
      <c r="B26" s="97">
        <v>62080.989999999969</v>
      </c>
      <c r="C26" s="21">
        <v>705437.74000000779</v>
      </c>
      <c r="D26" s="97">
        <v>268174.52999999974</v>
      </c>
      <c r="E26" s="21">
        <v>3335418.3199999775</v>
      </c>
      <c r="G26" s="769">
        <f t="shared" si="0"/>
        <v>18.797865967539323</v>
      </c>
      <c r="H26" s="82">
        <f t="shared" si="0"/>
        <v>17.45763099515132</v>
      </c>
      <c r="I26" s="87">
        <f t="shared" si="1"/>
        <v>81.202134032460677</v>
      </c>
      <c r="J26" s="82">
        <f t="shared" si="1"/>
        <v>82.54236900484868</v>
      </c>
      <c r="L26" s="826">
        <f>I26-G26</f>
        <v>62.404268064921354</v>
      </c>
      <c r="M26" s="60">
        <f t="shared" si="2"/>
        <v>65.084738009697361</v>
      </c>
      <c r="O26" s="6"/>
    </row>
    <row r="27" spans="1:15" x14ac:dyDescent="0.25">
      <c r="A27" s="1351" t="s">
        <v>717</v>
      </c>
      <c r="B27" s="97">
        <v>62279.73000000001</v>
      </c>
      <c r="C27" s="21">
        <v>756508.17000000307</v>
      </c>
      <c r="D27" s="97">
        <v>196312.81000000043</v>
      </c>
      <c r="E27" s="21">
        <v>2980496.2699999758</v>
      </c>
      <c r="G27" s="769">
        <f t="shared" si="0"/>
        <v>24.084117043747629</v>
      </c>
      <c r="H27" s="82">
        <f t="shared" si="0"/>
        <v>20.243705410208378</v>
      </c>
      <c r="I27" s="87">
        <f t="shared" si="1"/>
        <v>75.915882956252361</v>
      </c>
      <c r="J27" s="82">
        <f t="shared" si="1"/>
        <v>79.756294589791622</v>
      </c>
      <c r="L27" s="826">
        <f>I27-G27</f>
        <v>51.831765912504736</v>
      </c>
      <c r="M27" s="60">
        <f t="shared" si="2"/>
        <v>59.512589179583244</v>
      </c>
      <c r="O27" s="6"/>
    </row>
    <row r="28" spans="1:15" x14ac:dyDescent="0.25">
      <c r="A28" s="1351" t="s">
        <v>718</v>
      </c>
      <c r="B28" s="97">
        <v>53304.759999999995</v>
      </c>
      <c r="C28" s="21">
        <v>852659.46000001521</v>
      </c>
      <c r="D28" s="97">
        <v>132264.31000000006</v>
      </c>
      <c r="E28" s="21">
        <v>2339298.2400000072</v>
      </c>
      <c r="G28" s="769">
        <f t="shared" si="0"/>
        <v>28.725024057080191</v>
      </c>
      <c r="H28" s="82">
        <f t="shared" si="0"/>
        <v>26.712743091802537</v>
      </c>
      <c r="I28" s="87">
        <f t="shared" si="1"/>
        <v>71.274975942919809</v>
      </c>
      <c r="J28" s="82">
        <f t="shared" si="1"/>
        <v>73.287256908197463</v>
      </c>
      <c r="L28" s="832">
        <f>I28-G28</f>
        <v>42.549951885839619</v>
      </c>
      <c r="M28" s="236">
        <f t="shared" si="2"/>
        <v>46.574513816394926</v>
      </c>
      <c r="O28" s="6"/>
    </row>
    <row r="29" spans="1:15" x14ac:dyDescent="0.25">
      <c r="A29" s="1336" t="s">
        <v>125</v>
      </c>
      <c r="B29" s="1846"/>
      <c r="C29" s="1847"/>
      <c r="D29" s="1846"/>
      <c r="E29" s="1847"/>
      <c r="G29" s="1364"/>
      <c r="H29" s="1340"/>
      <c r="I29" s="1365"/>
      <c r="J29" s="1340"/>
      <c r="L29" s="1368"/>
      <c r="M29" s="1340"/>
    </row>
    <row r="30" spans="1:15" x14ac:dyDescent="0.25">
      <c r="A30" s="1351" t="s">
        <v>126</v>
      </c>
      <c r="B30" s="97">
        <v>104938.26</v>
      </c>
      <c r="C30" s="21">
        <v>649463.08000000985</v>
      </c>
      <c r="D30" s="97">
        <v>373278.18999999936</v>
      </c>
      <c r="E30" s="21">
        <v>1804874.1700000309</v>
      </c>
      <c r="G30" s="769">
        <f t="shared" ref="G30:G46" si="3">B30/(D30+B30)*100</f>
        <v>21.943674250436207</v>
      </c>
      <c r="H30" s="82">
        <f t="shared" ref="H30:H46" si="4">C30/(E30+C30)*100</f>
        <v>26.461851565020211</v>
      </c>
      <c r="I30" s="87">
        <f t="shared" ref="I30:I46" si="5">D30/(B30+D30)*100</f>
        <v>78.056325749563797</v>
      </c>
      <c r="J30" s="82">
        <f t="shared" ref="J30:J46" si="6">E30/(C30+E30)*100</f>
        <v>73.538148434979774</v>
      </c>
      <c r="L30" s="822">
        <f t="shared" ref="L30:L46" si="7">I30-G30</f>
        <v>56.112651499127594</v>
      </c>
      <c r="M30" s="179">
        <f t="shared" si="2"/>
        <v>47.076296869959563</v>
      </c>
    </row>
    <row r="31" spans="1:15" x14ac:dyDescent="0.25">
      <c r="A31" s="1351" t="s">
        <v>127</v>
      </c>
      <c r="B31" s="97">
        <v>11420.09</v>
      </c>
      <c r="C31" s="21">
        <v>251781.05999999968</v>
      </c>
      <c r="D31" s="97">
        <v>43968.159999999989</v>
      </c>
      <c r="E31" s="21">
        <v>1282719.7599999995</v>
      </c>
      <c r="G31" s="769">
        <f t="shared" si="3"/>
        <v>20.618253871534129</v>
      </c>
      <c r="H31" s="82">
        <f t="shared" si="4"/>
        <v>16.408010782294649</v>
      </c>
      <c r="I31" s="87">
        <f t="shared" si="5"/>
        <v>79.381746128465878</v>
      </c>
      <c r="J31" s="82">
        <f t="shared" si="6"/>
        <v>83.591989217705347</v>
      </c>
      <c r="L31" s="826">
        <f t="shared" si="7"/>
        <v>58.763492256931748</v>
      </c>
      <c r="M31" s="60">
        <f t="shared" si="2"/>
        <v>67.183978435410694</v>
      </c>
    </row>
    <row r="32" spans="1:15" x14ac:dyDescent="0.25">
      <c r="A32" s="1351" t="s">
        <v>130</v>
      </c>
      <c r="B32" s="97">
        <v>371.79000000000008</v>
      </c>
      <c r="C32" s="21">
        <v>7750.4400000000041</v>
      </c>
      <c r="D32" s="97">
        <v>1616.9799999999996</v>
      </c>
      <c r="E32" s="21">
        <v>23140.549999999945</v>
      </c>
      <c r="G32" s="769">
        <f t="shared" si="3"/>
        <v>18.694469445938957</v>
      </c>
      <c r="H32" s="82">
        <f t="shared" si="4"/>
        <v>25.089645880562639</v>
      </c>
      <c r="I32" s="87">
        <f t="shared" si="5"/>
        <v>81.30553055406105</v>
      </c>
      <c r="J32" s="82">
        <f t="shared" si="6"/>
        <v>74.910354119437358</v>
      </c>
      <c r="L32" s="826">
        <f t="shared" si="7"/>
        <v>62.611061108122094</v>
      </c>
      <c r="M32" s="60">
        <f t="shared" si="2"/>
        <v>49.820708238874715</v>
      </c>
    </row>
    <row r="33" spans="1:13" x14ac:dyDescent="0.25">
      <c r="A33" s="1351" t="s">
        <v>131</v>
      </c>
      <c r="B33" s="97">
        <v>896.99</v>
      </c>
      <c r="C33" s="21">
        <v>48938.569999999898</v>
      </c>
      <c r="D33" s="97">
        <v>1718.0300000000004</v>
      </c>
      <c r="E33" s="21">
        <v>102898.78999999998</v>
      </c>
      <c r="G33" s="769">
        <f t="shared" si="3"/>
        <v>34.301458497449346</v>
      </c>
      <c r="H33" s="82">
        <f t="shared" si="4"/>
        <v>32.230914710318949</v>
      </c>
      <c r="I33" s="87">
        <f t="shared" si="5"/>
        <v>65.698541502550654</v>
      </c>
      <c r="J33" s="82">
        <f t="shared" si="6"/>
        <v>67.769085289681058</v>
      </c>
      <c r="L33" s="826">
        <f t="shared" si="7"/>
        <v>31.397083005101308</v>
      </c>
      <c r="M33" s="60">
        <f t="shared" si="2"/>
        <v>35.538170579362109</v>
      </c>
    </row>
    <row r="34" spans="1:13" x14ac:dyDescent="0.25">
      <c r="A34" s="1351" t="s">
        <v>154</v>
      </c>
      <c r="B34" s="97">
        <v>55195.440000000053</v>
      </c>
      <c r="C34" s="21">
        <v>519787.93999999831</v>
      </c>
      <c r="D34" s="97">
        <v>201452.07999999964</v>
      </c>
      <c r="E34" s="21">
        <v>2202840.1899999944</v>
      </c>
      <c r="G34" s="769">
        <f t="shared" si="3"/>
        <v>21.506321198817787</v>
      </c>
      <c r="H34" s="82">
        <f t="shared" si="4"/>
        <v>19.09140415734997</v>
      </c>
      <c r="I34" s="87">
        <f t="shared" si="5"/>
        <v>78.493678801182213</v>
      </c>
      <c r="J34" s="82">
        <f t="shared" si="6"/>
        <v>80.90859584265003</v>
      </c>
      <c r="L34" s="826">
        <f t="shared" si="7"/>
        <v>56.987357602364426</v>
      </c>
      <c r="M34" s="60">
        <f t="shared" si="2"/>
        <v>61.81719168530006</v>
      </c>
    </row>
    <row r="35" spans="1:13" x14ac:dyDescent="0.25">
      <c r="A35" s="1351" t="s">
        <v>155</v>
      </c>
      <c r="B35" s="97">
        <v>6602.25</v>
      </c>
      <c r="C35" s="21">
        <v>522167.75000000012</v>
      </c>
      <c r="D35" s="97">
        <v>40572.25</v>
      </c>
      <c r="E35" s="21">
        <v>3243211.2299999935</v>
      </c>
      <c r="G35" s="769">
        <f t="shared" si="3"/>
        <v>13.995378859341381</v>
      </c>
      <c r="H35" s="82">
        <f t="shared" si="4"/>
        <v>13.867601449243788</v>
      </c>
      <c r="I35" s="87">
        <f t="shared" si="5"/>
        <v>86.004621140658628</v>
      </c>
      <c r="J35" s="82">
        <f t="shared" si="6"/>
        <v>86.132398550756221</v>
      </c>
      <c r="L35" s="826">
        <f t="shared" si="7"/>
        <v>72.009242281317242</v>
      </c>
      <c r="M35" s="60">
        <f t="shared" si="2"/>
        <v>72.264797101512428</v>
      </c>
    </row>
    <row r="36" spans="1:13" x14ac:dyDescent="0.25">
      <c r="A36" s="1351" t="s">
        <v>134</v>
      </c>
      <c r="B36" s="97">
        <v>14033.410000000003</v>
      </c>
      <c r="C36" s="21">
        <v>89198.899999999878</v>
      </c>
      <c r="D36" s="97">
        <v>70680.960000000079</v>
      </c>
      <c r="E36" s="21">
        <v>481409.97000000416</v>
      </c>
      <c r="G36" s="769">
        <f t="shared" si="3"/>
        <v>16.565560246744433</v>
      </c>
      <c r="H36" s="82">
        <f t="shared" si="4"/>
        <v>15.632231584482598</v>
      </c>
      <c r="I36" s="87">
        <f t="shared" si="5"/>
        <v>83.434439753255575</v>
      </c>
      <c r="J36" s="82">
        <f t="shared" si="6"/>
        <v>84.367768415517403</v>
      </c>
      <c r="L36" s="826">
        <f t="shared" si="7"/>
        <v>66.868879506511149</v>
      </c>
      <c r="M36" s="60">
        <f t="shared" si="2"/>
        <v>68.735536831034807</v>
      </c>
    </row>
    <row r="37" spans="1:13" x14ac:dyDescent="0.25">
      <c r="A37" s="1351" t="s">
        <v>136</v>
      </c>
      <c r="B37" s="97">
        <v>20416.80999999999</v>
      </c>
      <c r="C37" s="21">
        <v>427609.46000000037</v>
      </c>
      <c r="D37" s="97">
        <v>58326.879999999954</v>
      </c>
      <c r="E37" s="21">
        <v>1480760.4400000109</v>
      </c>
      <c r="G37" s="769">
        <f t="shared" si="3"/>
        <v>25.928185483814648</v>
      </c>
      <c r="H37" s="82">
        <f t="shared" si="4"/>
        <v>22.40705326572159</v>
      </c>
      <c r="I37" s="87">
        <f t="shared" si="5"/>
        <v>74.071814516185356</v>
      </c>
      <c r="J37" s="82">
        <f t="shared" si="6"/>
        <v>77.592946734278414</v>
      </c>
      <c r="L37" s="826">
        <f t="shared" si="7"/>
        <v>48.143629032370711</v>
      </c>
      <c r="M37" s="60">
        <f t="shared" si="2"/>
        <v>55.185893468556827</v>
      </c>
    </row>
    <row r="38" spans="1:13" x14ac:dyDescent="0.25">
      <c r="A38" s="1351" t="s">
        <v>137</v>
      </c>
      <c r="B38" s="97">
        <v>2561.7600000000002</v>
      </c>
      <c r="C38" s="21">
        <v>165046.45999999979</v>
      </c>
      <c r="D38" s="97">
        <v>4115.54</v>
      </c>
      <c r="E38" s="21">
        <v>213006.86000000194</v>
      </c>
      <c r="G38" s="769">
        <f t="shared" si="3"/>
        <v>38.365207494046999</v>
      </c>
      <c r="H38" s="82">
        <f t="shared" si="4"/>
        <v>43.6569264885702</v>
      </c>
      <c r="I38" s="87">
        <f t="shared" si="5"/>
        <v>61.634792505953008</v>
      </c>
      <c r="J38" s="82">
        <f t="shared" si="6"/>
        <v>56.343073511429807</v>
      </c>
      <c r="L38" s="826">
        <f t="shared" si="7"/>
        <v>23.26958501190601</v>
      </c>
      <c r="M38" s="60">
        <f t="shared" si="2"/>
        <v>12.686147022859608</v>
      </c>
    </row>
    <row r="39" spans="1:13" x14ac:dyDescent="0.25">
      <c r="A39" s="1351" t="s">
        <v>141</v>
      </c>
      <c r="B39" s="97">
        <v>541.39</v>
      </c>
      <c r="C39" s="21">
        <v>25859.480000000043</v>
      </c>
      <c r="D39" s="97">
        <v>2424.9900000000002</v>
      </c>
      <c r="E39" s="21">
        <v>93889.079999999929</v>
      </c>
      <c r="G39" s="769">
        <f t="shared" si="3"/>
        <v>18.250864690295916</v>
      </c>
      <c r="H39" s="82">
        <f t="shared" si="4"/>
        <v>21.594815002368335</v>
      </c>
      <c r="I39" s="87">
        <f t="shared" si="5"/>
        <v>81.749135309704087</v>
      </c>
      <c r="J39" s="82">
        <f t="shared" si="6"/>
        <v>78.405184997631665</v>
      </c>
      <c r="L39" s="826">
        <f t="shared" si="7"/>
        <v>63.498270619408174</v>
      </c>
      <c r="M39" s="60">
        <f t="shared" si="2"/>
        <v>56.810369995263329</v>
      </c>
    </row>
    <row r="40" spans="1:13" x14ac:dyDescent="0.25">
      <c r="A40" s="1351" t="s">
        <v>162</v>
      </c>
      <c r="B40" s="97">
        <v>16935.509999999977</v>
      </c>
      <c r="C40" s="21">
        <v>35573.349999999969</v>
      </c>
      <c r="D40" s="97">
        <v>38318.340000000055</v>
      </c>
      <c r="E40" s="21">
        <v>121896.44000000024</v>
      </c>
      <c r="G40" s="769">
        <f t="shared" si="3"/>
        <v>30.650370969624678</v>
      </c>
      <c r="H40" s="82">
        <f t="shared" si="4"/>
        <v>22.590587058000093</v>
      </c>
      <c r="I40" s="87">
        <f t="shared" si="5"/>
        <v>69.349629030375311</v>
      </c>
      <c r="J40" s="82">
        <f t="shared" si="6"/>
        <v>77.409412941999904</v>
      </c>
      <c r="L40" s="826">
        <f t="shared" si="7"/>
        <v>38.699258060750637</v>
      </c>
      <c r="M40" s="60">
        <f t="shared" si="2"/>
        <v>54.818825883999807</v>
      </c>
    </row>
    <row r="41" spans="1:13" x14ac:dyDescent="0.25">
      <c r="A41" s="1351" t="s">
        <v>160</v>
      </c>
      <c r="B41" s="97">
        <v>2030.27</v>
      </c>
      <c r="C41" s="21">
        <v>41776.77000000004</v>
      </c>
      <c r="D41" s="97">
        <v>9416.68</v>
      </c>
      <c r="E41" s="21">
        <v>267479.84000000119</v>
      </c>
      <c r="G41" s="769">
        <f t="shared" si="3"/>
        <v>17.736340247838942</v>
      </c>
      <c r="H41" s="82">
        <f t="shared" si="4"/>
        <v>13.508771890114128</v>
      </c>
      <c r="I41" s="87">
        <f t="shared" si="5"/>
        <v>82.263659752161061</v>
      </c>
      <c r="J41" s="82">
        <f t="shared" si="6"/>
        <v>86.491228109885881</v>
      </c>
      <c r="L41" s="826">
        <f t="shared" si="7"/>
        <v>64.527319504322122</v>
      </c>
      <c r="M41" s="60">
        <f t="shared" si="2"/>
        <v>72.982456219771748</v>
      </c>
    </row>
    <row r="42" spans="1:13" x14ac:dyDescent="0.25">
      <c r="A42" s="1351" t="s">
        <v>159</v>
      </c>
      <c r="B42" s="97">
        <v>368.58999999999992</v>
      </c>
      <c r="C42" s="21">
        <v>20909.479999999963</v>
      </c>
      <c r="D42" s="97">
        <v>2505.0699999999997</v>
      </c>
      <c r="E42" s="21">
        <v>132405.73000000033</v>
      </c>
      <c r="G42" s="769">
        <f t="shared" si="3"/>
        <v>12.826500003479879</v>
      </c>
      <c r="H42" s="82">
        <f t="shared" si="4"/>
        <v>13.638229370719268</v>
      </c>
      <c r="I42" s="87">
        <f t="shared" si="5"/>
        <v>87.173499996520107</v>
      </c>
      <c r="J42" s="82">
        <f t="shared" si="6"/>
        <v>86.361770629280741</v>
      </c>
      <c r="L42" s="826">
        <f t="shared" si="7"/>
        <v>74.346999993040228</v>
      </c>
      <c r="M42" s="60">
        <f t="shared" si="2"/>
        <v>72.723541258561468</v>
      </c>
    </row>
    <row r="43" spans="1:13" x14ac:dyDescent="0.25">
      <c r="A43" s="1351" t="s">
        <v>157</v>
      </c>
      <c r="B43" s="97">
        <v>6403.67</v>
      </c>
      <c r="C43" s="21">
        <v>80357.140000000174</v>
      </c>
      <c r="D43" s="97">
        <v>20198.980000000003</v>
      </c>
      <c r="E43" s="21">
        <v>292334.46000000002</v>
      </c>
      <c r="G43" s="769">
        <f t="shared" si="3"/>
        <v>24.071549262949365</v>
      </c>
      <c r="H43" s="82">
        <f t="shared" si="4"/>
        <v>21.561296256744217</v>
      </c>
      <c r="I43" s="87">
        <f t="shared" si="5"/>
        <v>75.928450737050639</v>
      </c>
      <c r="J43" s="82">
        <f t="shared" si="6"/>
        <v>78.438703743255772</v>
      </c>
      <c r="L43" s="826">
        <f t="shared" si="7"/>
        <v>51.856901474101278</v>
      </c>
      <c r="M43" s="60">
        <f t="shared" si="2"/>
        <v>56.877407486511558</v>
      </c>
    </row>
    <row r="44" spans="1:13" x14ac:dyDescent="0.25">
      <c r="A44" s="1351" t="s">
        <v>719</v>
      </c>
      <c r="B44" s="97">
        <v>530.76</v>
      </c>
      <c r="C44" s="21">
        <v>32031.74000000002</v>
      </c>
      <c r="D44" s="97">
        <v>4301.3999999999996</v>
      </c>
      <c r="E44" s="21">
        <v>155720.45000000013</v>
      </c>
      <c r="G44" s="769">
        <f t="shared" si="3"/>
        <v>10.983907817621933</v>
      </c>
      <c r="H44" s="82">
        <f t="shared" si="4"/>
        <v>17.060647867809156</v>
      </c>
      <c r="I44" s="87">
        <f t="shared" si="5"/>
        <v>89.01609218237806</v>
      </c>
      <c r="J44" s="82">
        <f t="shared" si="6"/>
        <v>82.939352132190848</v>
      </c>
      <c r="L44" s="826">
        <f t="shared" si="7"/>
        <v>78.03218436475612</v>
      </c>
      <c r="M44" s="60">
        <f t="shared" si="2"/>
        <v>65.878704264381696</v>
      </c>
    </row>
    <row r="45" spans="1:13" x14ac:dyDescent="0.25">
      <c r="A45" s="1351" t="s">
        <v>720</v>
      </c>
      <c r="B45" s="97">
        <v>1633.5000000000002</v>
      </c>
      <c r="C45" s="21">
        <v>21687.080000000082</v>
      </c>
      <c r="D45" s="97">
        <v>8254.2300000000014</v>
      </c>
      <c r="E45" s="21">
        <v>79519.940000000162</v>
      </c>
      <c r="G45" s="769">
        <f t="shared" si="3"/>
        <v>16.520475377058233</v>
      </c>
      <c r="H45" s="82">
        <f t="shared" si="4"/>
        <v>21.428434509780082</v>
      </c>
      <c r="I45" s="87">
        <f t="shared" si="5"/>
        <v>83.479524622941767</v>
      </c>
      <c r="J45" s="82">
        <f t="shared" si="6"/>
        <v>78.571565490219911</v>
      </c>
      <c r="L45" s="826">
        <f t="shared" si="7"/>
        <v>66.959049245883534</v>
      </c>
      <c r="M45" s="60">
        <f t="shared" si="2"/>
        <v>57.143130980439828</v>
      </c>
    </row>
    <row r="46" spans="1:13" x14ac:dyDescent="0.25">
      <c r="A46" s="1352" t="s">
        <v>153</v>
      </c>
      <c r="B46" s="949">
        <v>3196.4100000000003</v>
      </c>
      <c r="C46" s="116">
        <v>103950.62999999979</v>
      </c>
      <c r="D46" s="949">
        <v>4554.579999999999</v>
      </c>
      <c r="E46" s="116">
        <v>147606.83000000051</v>
      </c>
      <c r="G46" s="802">
        <f t="shared" si="3"/>
        <v>41.238732084546626</v>
      </c>
      <c r="H46" s="99">
        <f t="shared" si="4"/>
        <v>41.322817458881822</v>
      </c>
      <c r="I46" s="805">
        <f t="shared" si="5"/>
        <v>58.761267915453374</v>
      </c>
      <c r="J46" s="99">
        <f t="shared" si="6"/>
        <v>58.677182541118164</v>
      </c>
      <c r="L46" s="832">
        <f t="shared" si="7"/>
        <v>17.522535830906747</v>
      </c>
      <c r="M46" s="236">
        <f t="shared" si="2"/>
        <v>17.354365082236342</v>
      </c>
    </row>
    <row r="49" spans="1:7" x14ac:dyDescent="0.25">
      <c r="A49" s="1531"/>
      <c r="B49" s="1531"/>
      <c r="C49" s="1531"/>
      <c r="D49" s="1531"/>
      <c r="E49" s="1531"/>
      <c r="F49" s="1531"/>
      <c r="G49" s="1531"/>
    </row>
    <row r="50" spans="1:7" ht="17.25" customHeight="1" x14ac:dyDescent="0.25">
      <c r="A50" s="1746" t="s">
        <v>1273</v>
      </c>
      <c r="B50" s="1747"/>
      <c r="C50" s="1747"/>
      <c r="D50" s="1747"/>
      <c r="E50" s="1747"/>
      <c r="F50" s="1747"/>
      <c r="G50" s="1748"/>
    </row>
    <row r="51" spans="1:7" x14ac:dyDescent="0.25">
      <c r="A51" s="1746"/>
      <c r="B51" s="1747"/>
      <c r="C51" s="1747"/>
      <c r="D51" s="1747"/>
      <c r="E51" s="1747"/>
      <c r="F51" s="1747"/>
      <c r="G51" s="1748"/>
    </row>
    <row r="52" spans="1:7" x14ac:dyDescent="0.25">
      <c r="A52" s="1749"/>
      <c r="B52" s="1750"/>
      <c r="C52" s="1750"/>
      <c r="D52" s="1750"/>
      <c r="E52" s="1750"/>
      <c r="F52" s="1750"/>
      <c r="G52" s="1751"/>
    </row>
    <row r="62" spans="1:7" x14ac:dyDescent="0.25">
      <c r="F62" s="1518"/>
    </row>
  </sheetData>
  <sheetProtection algorithmName="SHA-512" hashValue="Beqdcy+6e5eBqcPXO2rnvXtZmbXWu3nf7w3weiMQdpwn09k3bhNRLgG2+188vAjNACcp3lXdcwbVpjaW1gPaxw==" saltValue="DqKopvFm0vXUE1TxEf1Yyg==" spinCount="100000" sheet="1" objects="1" scenarios="1"/>
  <mergeCells count="21">
    <mergeCell ref="A50:G52"/>
    <mergeCell ref="L19:M20"/>
    <mergeCell ref="B9:C9"/>
    <mergeCell ref="B10:C10"/>
    <mergeCell ref="E9:F9"/>
    <mergeCell ref="E10:F10"/>
    <mergeCell ref="L18:M18"/>
    <mergeCell ref="H10:H11"/>
    <mergeCell ref="B19:E19"/>
    <mergeCell ref="B20:C20"/>
    <mergeCell ref="D20:E20"/>
    <mergeCell ref="G18:J18"/>
    <mergeCell ref="G19:J19"/>
    <mergeCell ref="G20:H20"/>
    <mergeCell ref="I20:J20"/>
    <mergeCell ref="A1:M2"/>
    <mergeCell ref="B18:E18"/>
    <mergeCell ref="B22:C22"/>
    <mergeCell ref="D22:E22"/>
    <mergeCell ref="B29:C29"/>
    <mergeCell ref="D29:E29"/>
  </mergeCells>
  <conditionalFormatting sqref="H12:H13">
    <cfRule type="cellIs" dxfId="162" priority="2" operator="lessThan">
      <formula>0</formula>
    </cfRule>
  </conditionalFormatting>
  <conditionalFormatting sqref="L23:M46">
    <cfRule type="cellIs" dxfId="161" priority="1" operator="lessThan">
      <formula>0</formula>
    </cfRule>
  </conditionalFormatting>
  <hyperlinks>
    <hyperlink ref="A5" location="Índice!A1" display="⌂ Volver al ÍNDICE" xr:uid="{E8706E14-1BE0-4A41-A229-25B13D997F8F}"/>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26AC2-CBFA-4EB9-8D9A-30D4130F5F1D}">
  <sheetPr codeName="Hoja19">
    <tabColor rgb="FFEEE3FF"/>
  </sheetPr>
  <dimension ref="A1:P52"/>
  <sheetViews>
    <sheetView workbookViewId="0">
      <pane xSplit="1" topLeftCell="B1" activePane="topRight" state="frozen"/>
      <selection activeCell="B34" sqref="B34:G34"/>
      <selection pane="topRight" activeCell="E54" sqref="E54"/>
    </sheetView>
  </sheetViews>
  <sheetFormatPr baseColWidth="10" defaultColWidth="11.42578125" defaultRowHeight="15" x14ac:dyDescent="0.25"/>
  <cols>
    <col min="1" max="1" width="29.42578125" customWidth="1"/>
    <col min="2" max="7" width="12.7109375" customWidth="1"/>
    <col min="8" max="8" width="15" customWidth="1"/>
    <col min="9" max="14" width="12.7109375" customWidth="1"/>
  </cols>
  <sheetData>
    <row r="1" spans="1:16" ht="24" customHeight="1" x14ac:dyDescent="0.25">
      <c r="A1" s="1755" t="s">
        <v>1109</v>
      </c>
      <c r="B1" s="1756"/>
      <c r="C1" s="1756"/>
      <c r="D1" s="1756"/>
      <c r="E1" s="1756"/>
      <c r="F1" s="1756"/>
      <c r="G1" s="1756"/>
      <c r="H1" s="1756"/>
      <c r="I1" s="1756"/>
      <c r="J1" s="1756"/>
      <c r="K1" s="1756"/>
      <c r="L1" s="1756"/>
      <c r="M1" s="1756"/>
      <c r="N1" s="1756"/>
      <c r="O1" s="1756"/>
      <c r="P1" s="1757"/>
    </row>
    <row r="2" spans="1:16" ht="15.75" customHeight="1" thickBot="1" x14ac:dyDescent="0.3">
      <c r="A2" s="1758"/>
      <c r="B2" s="1759"/>
      <c r="C2" s="1759"/>
      <c r="D2" s="1759"/>
      <c r="E2" s="1759"/>
      <c r="F2" s="1759"/>
      <c r="G2" s="1759"/>
      <c r="H2" s="1759"/>
      <c r="I2" s="1759"/>
      <c r="J2" s="1759"/>
      <c r="K2" s="1759"/>
      <c r="L2" s="1759"/>
      <c r="M2" s="1759"/>
      <c r="N2" s="1759"/>
      <c r="O2" s="1759"/>
      <c r="P2" s="1760"/>
    </row>
    <row r="3" spans="1:16" x14ac:dyDescent="0.25">
      <c r="A3" s="42" t="s">
        <v>1032</v>
      </c>
    </row>
    <row r="4" spans="1:16" x14ac:dyDescent="0.25">
      <c r="A4" s="42" t="s">
        <v>1111</v>
      </c>
    </row>
    <row r="5" spans="1:16" x14ac:dyDescent="0.25">
      <c r="A5" s="132" t="s">
        <v>712</v>
      </c>
    </row>
    <row r="7" spans="1:16" x14ac:dyDescent="0.25">
      <c r="A7" s="5" t="s">
        <v>1159</v>
      </c>
    </row>
    <row r="8" spans="1:16" x14ac:dyDescent="0.25">
      <c r="A8" s="5"/>
    </row>
    <row r="9" spans="1:16" ht="78.75" customHeight="1" x14ac:dyDescent="0.25">
      <c r="A9" s="5"/>
      <c r="B9" s="1857" t="s">
        <v>28</v>
      </c>
      <c r="C9" s="1859"/>
      <c r="E9" s="1816" t="s">
        <v>507</v>
      </c>
      <c r="F9" s="1818"/>
      <c r="H9" s="1335" t="s">
        <v>1105</v>
      </c>
      <c r="J9" s="7"/>
      <c r="K9" s="7"/>
    </row>
    <row r="10" spans="1:16" x14ac:dyDescent="0.25">
      <c r="A10" s="1356" t="s">
        <v>29</v>
      </c>
      <c r="B10" s="1850">
        <v>2020</v>
      </c>
      <c r="C10" s="1835"/>
      <c r="E10" s="1851">
        <v>2020</v>
      </c>
      <c r="F10" s="1835"/>
      <c r="H10" s="1848">
        <v>2020</v>
      </c>
      <c r="J10" s="18"/>
      <c r="K10" s="18"/>
    </row>
    <row r="11" spans="1:16" x14ac:dyDescent="0.25">
      <c r="A11" s="1353" t="s">
        <v>30</v>
      </c>
      <c r="B11" s="645" t="s">
        <v>31</v>
      </c>
      <c r="C11" s="240" t="s">
        <v>32</v>
      </c>
      <c r="E11" s="1354" t="s">
        <v>31</v>
      </c>
      <c r="F11" s="240" t="s">
        <v>32</v>
      </c>
      <c r="H11" s="1849"/>
      <c r="J11" s="18"/>
      <c r="K11" s="18"/>
    </row>
    <row r="12" spans="1:16" x14ac:dyDescent="0.25">
      <c r="A12" s="1348" t="s">
        <v>1099</v>
      </c>
      <c r="B12" s="772">
        <v>253988</v>
      </c>
      <c r="C12" s="1359">
        <v>900777</v>
      </c>
      <c r="E12" s="799">
        <f>B12/(C12+B12)*100</f>
        <v>21.994778158326586</v>
      </c>
      <c r="F12" s="941">
        <f>C12/(B12+C12)*100</f>
        <v>78.005221841673418</v>
      </c>
      <c r="H12" s="822">
        <f>F12-E12</f>
        <v>56.010443683346836</v>
      </c>
    </row>
    <row r="13" spans="1:16" x14ac:dyDescent="0.25">
      <c r="A13" s="1349" t="s">
        <v>1100</v>
      </c>
      <c r="B13" s="56">
        <v>24521720</v>
      </c>
      <c r="C13" s="1334">
        <v>84867288</v>
      </c>
      <c r="E13" s="100">
        <f>B13/(C13+B13)*100</f>
        <v>22.416987271701011</v>
      </c>
      <c r="F13" s="449">
        <f>C13/(B13+C13)*100</f>
        <v>77.583012728298996</v>
      </c>
      <c r="H13" s="246">
        <f>F13-E13</f>
        <v>55.166025456597986</v>
      </c>
    </row>
    <row r="16" spans="1:16" x14ac:dyDescent="0.25">
      <c r="A16" s="5" t="s">
        <v>1114</v>
      </c>
      <c r="E16" s="6"/>
    </row>
    <row r="18" spans="1:13" ht="46.15" customHeight="1" x14ac:dyDescent="0.25">
      <c r="B18" s="1857" t="s">
        <v>28</v>
      </c>
      <c r="C18" s="1858"/>
      <c r="D18" s="1858"/>
      <c r="E18" s="1859"/>
      <c r="F18" s="1"/>
      <c r="G18" s="1816" t="s">
        <v>507</v>
      </c>
      <c r="H18" s="1817"/>
      <c r="I18" s="1817"/>
      <c r="J18" s="1818"/>
      <c r="L18" s="1815" t="s">
        <v>853</v>
      </c>
      <c r="M18" s="1814"/>
    </row>
    <row r="19" spans="1:13" x14ac:dyDescent="0.25">
      <c r="A19" s="1357" t="s">
        <v>29</v>
      </c>
      <c r="B19" s="1850">
        <v>2020</v>
      </c>
      <c r="C19" s="1850"/>
      <c r="D19" s="1850"/>
      <c r="E19" s="1835"/>
      <c r="G19" s="1851">
        <v>2020</v>
      </c>
      <c r="H19" s="1850"/>
      <c r="I19" s="1850"/>
      <c r="J19" s="1835"/>
      <c r="L19" s="1852">
        <v>2020</v>
      </c>
      <c r="M19" s="1853"/>
    </row>
    <row r="20" spans="1:13" x14ac:dyDescent="0.25">
      <c r="A20" s="1355" t="s">
        <v>30</v>
      </c>
      <c r="B20" s="1854" t="s">
        <v>31</v>
      </c>
      <c r="C20" s="1854"/>
      <c r="D20" s="1855" t="s">
        <v>32</v>
      </c>
      <c r="E20" s="1856"/>
      <c r="G20" s="1855" t="s">
        <v>31</v>
      </c>
      <c r="H20" s="1854"/>
      <c r="I20" s="1855" t="s">
        <v>32</v>
      </c>
      <c r="J20" s="1856"/>
      <c r="L20" s="1833"/>
      <c r="M20" s="1834"/>
    </row>
    <row r="21" spans="1:13" ht="75" customHeight="1" x14ac:dyDescent="0.25">
      <c r="A21" s="1358" t="s">
        <v>34</v>
      </c>
      <c r="B21" s="1360" t="s">
        <v>557</v>
      </c>
      <c r="C21" s="1346" t="s">
        <v>556</v>
      </c>
      <c r="D21" s="1360" t="s">
        <v>557</v>
      </c>
      <c r="E21" s="1345" t="s">
        <v>556</v>
      </c>
      <c r="G21" s="1360" t="s">
        <v>557</v>
      </c>
      <c r="H21" s="1346" t="s">
        <v>556</v>
      </c>
      <c r="I21" s="1360" t="s">
        <v>557</v>
      </c>
      <c r="J21" s="1345" t="s">
        <v>556</v>
      </c>
      <c r="L21" s="1360" t="s">
        <v>557</v>
      </c>
      <c r="M21" s="1347" t="s">
        <v>556</v>
      </c>
    </row>
    <row r="22" spans="1:13" x14ac:dyDescent="0.25">
      <c r="A22" s="1337" t="s">
        <v>35</v>
      </c>
      <c r="B22" s="1363"/>
      <c r="C22" s="1339"/>
      <c r="D22" s="1361"/>
      <c r="E22" s="1338"/>
      <c r="G22" s="1361"/>
      <c r="H22" s="1339"/>
      <c r="I22" s="1361"/>
      <c r="J22" s="1338"/>
      <c r="L22" s="1361"/>
      <c r="M22" s="1336"/>
    </row>
    <row r="23" spans="1:13" x14ac:dyDescent="0.25">
      <c r="A23" s="1350" t="s">
        <v>713</v>
      </c>
      <c r="B23" s="772">
        <v>5989</v>
      </c>
      <c r="C23" s="305">
        <v>672124</v>
      </c>
      <c r="D23" s="782">
        <v>11017</v>
      </c>
      <c r="E23" s="306">
        <v>2582792</v>
      </c>
      <c r="G23" s="769">
        <f t="shared" ref="G23:H28" si="0">B23/(D23+B23)*100</f>
        <v>35.216982241561801</v>
      </c>
      <c r="H23" s="6">
        <f t="shared" si="0"/>
        <v>20.649503704550288</v>
      </c>
      <c r="I23" s="769">
        <f t="shared" ref="I23:J28" si="1">D23/(B23+D23)*100</f>
        <v>64.783017758438206</v>
      </c>
      <c r="J23" s="82">
        <f t="shared" si="1"/>
        <v>79.350496295449716</v>
      </c>
      <c r="L23" s="105">
        <f t="shared" ref="L23:M28" si="2">I23-G23</f>
        <v>29.566035516876404</v>
      </c>
      <c r="M23" s="73">
        <f t="shared" si="2"/>
        <v>58.700992590899432</v>
      </c>
    </row>
    <row r="24" spans="1:13" x14ac:dyDescent="0.25">
      <c r="A24" s="1351" t="s">
        <v>714</v>
      </c>
      <c r="B24" s="97">
        <v>12096</v>
      </c>
      <c r="C24" s="20">
        <v>2101586</v>
      </c>
      <c r="D24" s="781">
        <v>96457</v>
      </c>
      <c r="E24" s="21">
        <v>8303763</v>
      </c>
      <c r="G24" s="769">
        <f t="shared" si="0"/>
        <v>11.142943999705214</v>
      </c>
      <c r="H24" s="6">
        <f t="shared" si="0"/>
        <v>20.197169744138328</v>
      </c>
      <c r="I24" s="769">
        <f t="shared" si="1"/>
        <v>88.85705600029479</v>
      </c>
      <c r="J24" s="82">
        <f t="shared" si="1"/>
        <v>79.802830255861664</v>
      </c>
      <c r="L24" s="105">
        <f t="shared" si="2"/>
        <v>77.71411200058958</v>
      </c>
      <c r="M24" s="73">
        <f t="shared" si="2"/>
        <v>59.605660511723336</v>
      </c>
    </row>
    <row r="25" spans="1:13" x14ac:dyDescent="0.25">
      <c r="A25" s="1351" t="s">
        <v>715</v>
      </c>
      <c r="B25" s="97">
        <v>75392</v>
      </c>
      <c r="C25" s="20">
        <v>6064547</v>
      </c>
      <c r="D25" s="781">
        <v>306575</v>
      </c>
      <c r="E25" s="21">
        <v>21102055</v>
      </c>
      <c r="G25" s="769">
        <f t="shared" si="0"/>
        <v>19.737830755012865</v>
      </c>
      <c r="H25" s="6">
        <f t="shared" si="0"/>
        <v>22.323539027810693</v>
      </c>
      <c r="I25" s="769">
        <f t="shared" si="1"/>
        <v>80.262169244987135</v>
      </c>
      <c r="J25" s="82">
        <f t="shared" si="1"/>
        <v>77.676460972189304</v>
      </c>
      <c r="L25" s="105">
        <f t="shared" si="2"/>
        <v>60.524338489974269</v>
      </c>
      <c r="M25" s="73">
        <f t="shared" si="2"/>
        <v>55.352921944378608</v>
      </c>
    </row>
    <row r="26" spans="1:13" x14ac:dyDescent="0.25">
      <c r="A26" s="1351" t="s">
        <v>716</v>
      </c>
      <c r="B26" s="97">
        <v>71724</v>
      </c>
      <c r="C26" s="20">
        <v>6856864</v>
      </c>
      <c r="D26" s="781">
        <v>232214</v>
      </c>
      <c r="E26" s="21">
        <v>25293795</v>
      </c>
      <c r="G26" s="769">
        <f t="shared" si="0"/>
        <v>23.598233850324739</v>
      </c>
      <c r="H26" s="6">
        <f t="shared" si="0"/>
        <v>21.327289123373802</v>
      </c>
      <c r="I26" s="769">
        <f t="shared" si="1"/>
        <v>76.401766149675268</v>
      </c>
      <c r="J26" s="82">
        <f t="shared" si="1"/>
        <v>78.672710876626198</v>
      </c>
      <c r="L26" s="105">
        <f t="shared" si="2"/>
        <v>52.803532299350529</v>
      </c>
      <c r="M26" s="73">
        <f t="shared" si="2"/>
        <v>57.345421753252396</v>
      </c>
    </row>
    <row r="27" spans="1:13" x14ac:dyDescent="0.25">
      <c r="A27" s="1351" t="s">
        <v>717</v>
      </c>
      <c r="B27" s="97">
        <v>66795</v>
      </c>
      <c r="C27" s="20">
        <v>5861681</v>
      </c>
      <c r="D27" s="781">
        <v>161955</v>
      </c>
      <c r="E27" s="21">
        <v>18439762</v>
      </c>
      <c r="G27" s="769">
        <f t="shared" si="0"/>
        <v>29.2</v>
      </c>
      <c r="H27" s="6">
        <f t="shared" si="0"/>
        <v>24.120711679549235</v>
      </c>
      <c r="I27" s="769">
        <f t="shared" si="1"/>
        <v>70.8</v>
      </c>
      <c r="J27" s="82">
        <f t="shared" si="1"/>
        <v>75.879288320450769</v>
      </c>
      <c r="L27" s="105">
        <f t="shared" si="2"/>
        <v>41.599999999999994</v>
      </c>
      <c r="M27" s="73">
        <f t="shared" si="2"/>
        <v>51.758576640901538</v>
      </c>
    </row>
    <row r="28" spans="1:13" x14ac:dyDescent="0.25">
      <c r="A28" s="1352" t="s">
        <v>718</v>
      </c>
      <c r="B28" s="949">
        <v>21992</v>
      </c>
      <c r="C28" s="56">
        <v>2964918</v>
      </c>
      <c r="D28" s="944">
        <v>92559</v>
      </c>
      <c r="E28" s="116">
        <v>9145121</v>
      </c>
      <c r="G28" s="769">
        <f t="shared" si="0"/>
        <v>19.198435631290867</v>
      </c>
      <c r="H28" s="6">
        <f t="shared" si="0"/>
        <v>24.483141631500942</v>
      </c>
      <c r="I28" s="769">
        <f t="shared" si="1"/>
        <v>80.801564368709137</v>
      </c>
      <c r="J28" s="82">
        <f t="shared" si="1"/>
        <v>75.516858368499058</v>
      </c>
      <c r="L28" s="105">
        <f t="shared" si="2"/>
        <v>61.603128737418274</v>
      </c>
      <c r="M28" s="73">
        <f t="shared" si="2"/>
        <v>51.033716736998116</v>
      </c>
    </row>
    <row r="29" spans="1:13" x14ac:dyDescent="0.25">
      <c r="A29" s="1337" t="s">
        <v>125</v>
      </c>
      <c r="B29" s="1363"/>
      <c r="C29" s="1339"/>
      <c r="D29" s="1361"/>
      <c r="E29" s="1338"/>
      <c r="G29" s="1364"/>
      <c r="H29" s="1341"/>
      <c r="I29" s="1364"/>
      <c r="J29" s="1340"/>
      <c r="L29" s="1364"/>
      <c r="M29" s="1342"/>
    </row>
    <row r="30" spans="1:13" x14ac:dyDescent="0.25">
      <c r="A30" s="1350" t="s">
        <v>126</v>
      </c>
      <c r="B30" s="772">
        <v>89989</v>
      </c>
      <c r="C30" s="305">
        <v>3689165</v>
      </c>
      <c r="D30" s="782">
        <v>452490</v>
      </c>
      <c r="E30" s="306">
        <v>12750690</v>
      </c>
      <c r="G30" s="769">
        <f t="shared" ref="G30:G41" si="3">B30/(D30+B30)*100</f>
        <v>16.588476235946462</v>
      </c>
      <c r="H30" s="6">
        <f t="shared" ref="H30:H41" si="4">C30/(E30+C30)*100</f>
        <v>22.440374322036298</v>
      </c>
      <c r="I30" s="769">
        <f t="shared" ref="I30:I41" si="5">D30/(B30+D30)*100</f>
        <v>83.411523764053541</v>
      </c>
      <c r="J30" s="82">
        <f t="shared" ref="J30:J41" si="6">E30/(C30+E30)*100</f>
        <v>77.559625677963709</v>
      </c>
      <c r="L30" s="105">
        <f t="shared" ref="L30:L41" si="7">I30-G30</f>
        <v>66.823047528107082</v>
      </c>
      <c r="M30" s="73">
        <f t="shared" ref="M30:M41" si="8">J30-H30</f>
        <v>55.11925135592741</v>
      </c>
    </row>
    <row r="31" spans="1:13" x14ac:dyDescent="0.25">
      <c r="A31" s="1351" t="s">
        <v>127</v>
      </c>
      <c r="B31" s="97">
        <v>4389</v>
      </c>
      <c r="C31" s="20">
        <v>1083370</v>
      </c>
      <c r="D31" s="781">
        <v>6342</v>
      </c>
      <c r="E31" s="21">
        <v>8016371</v>
      </c>
      <c r="G31" s="769">
        <f t="shared" si="3"/>
        <v>40.900195694716238</v>
      </c>
      <c r="H31" s="6">
        <f t="shared" si="4"/>
        <v>11.905503684115844</v>
      </c>
      <c r="I31" s="769">
        <f t="shared" si="5"/>
        <v>59.099804305283755</v>
      </c>
      <c r="J31" s="82">
        <f t="shared" si="6"/>
        <v>88.094496315884157</v>
      </c>
      <c r="L31" s="105">
        <f t="shared" si="7"/>
        <v>18.199608610567516</v>
      </c>
      <c r="M31" s="73">
        <f t="shared" si="8"/>
        <v>76.188992631768315</v>
      </c>
    </row>
    <row r="32" spans="1:13" x14ac:dyDescent="0.25">
      <c r="A32" s="1351" t="s">
        <v>130</v>
      </c>
      <c r="B32" s="97">
        <v>3545</v>
      </c>
      <c r="C32" s="20">
        <v>162078</v>
      </c>
      <c r="D32" s="781">
        <v>4900</v>
      </c>
      <c r="E32" s="21">
        <v>716535</v>
      </c>
      <c r="G32" s="769">
        <f t="shared" si="3"/>
        <v>41.977501480165778</v>
      </c>
      <c r="H32" s="6">
        <f t="shared" si="4"/>
        <v>18.44702957957599</v>
      </c>
      <c r="I32" s="769">
        <f t="shared" si="5"/>
        <v>58.022498519834222</v>
      </c>
      <c r="J32" s="82">
        <f t="shared" si="6"/>
        <v>81.552970420424003</v>
      </c>
      <c r="L32" s="105">
        <f t="shared" si="7"/>
        <v>16.044997039668445</v>
      </c>
      <c r="M32" s="73">
        <f t="shared" si="8"/>
        <v>63.105940840848014</v>
      </c>
    </row>
    <row r="33" spans="1:13" x14ac:dyDescent="0.25">
      <c r="A33" s="1351" t="s">
        <v>131</v>
      </c>
      <c r="B33" s="97">
        <v>1020</v>
      </c>
      <c r="C33" s="20">
        <v>57600</v>
      </c>
      <c r="D33" s="781">
        <v>452</v>
      </c>
      <c r="E33" s="21">
        <v>162877</v>
      </c>
      <c r="G33" s="769">
        <f t="shared" si="3"/>
        <v>69.293478260869563</v>
      </c>
      <c r="H33" s="6">
        <f t="shared" si="4"/>
        <v>26.125174054436517</v>
      </c>
      <c r="I33" s="769">
        <f t="shared" si="5"/>
        <v>30.706521739130434</v>
      </c>
      <c r="J33" s="82">
        <f t="shared" si="6"/>
        <v>73.874825945563487</v>
      </c>
      <c r="L33" s="105">
        <f t="shared" si="7"/>
        <v>-38.586956521739125</v>
      </c>
      <c r="M33" s="73">
        <f t="shared" si="8"/>
        <v>47.749651891126973</v>
      </c>
    </row>
    <row r="34" spans="1:13" x14ac:dyDescent="0.25">
      <c r="A34" s="1351" t="s">
        <v>154</v>
      </c>
      <c r="B34" s="97">
        <v>6190</v>
      </c>
      <c r="C34" s="20">
        <v>2288950</v>
      </c>
      <c r="D34" s="781">
        <v>129801</v>
      </c>
      <c r="E34" s="21">
        <v>8553369</v>
      </c>
      <c r="G34" s="769">
        <f t="shared" si="3"/>
        <v>4.5517718084284988</v>
      </c>
      <c r="H34" s="6">
        <f t="shared" si="4"/>
        <v>21.111258578538411</v>
      </c>
      <c r="I34" s="769">
        <f t="shared" si="5"/>
        <v>95.448228191571502</v>
      </c>
      <c r="J34" s="82">
        <f t="shared" si="6"/>
        <v>78.888741421461589</v>
      </c>
      <c r="L34" s="105">
        <f t="shared" si="7"/>
        <v>90.896456383143004</v>
      </c>
      <c r="M34" s="73">
        <f t="shared" si="8"/>
        <v>57.777482842923177</v>
      </c>
    </row>
    <row r="35" spans="1:13" x14ac:dyDescent="0.25">
      <c r="A35" s="1351" t="s">
        <v>155</v>
      </c>
      <c r="B35" s="97">
        <v>1267</v>
      </c>
      <c r="C35" s="20">
        <v>2006027</v>
      </c>
      <c r="D35" s="781">
        <v>11460</v>
      </c>
      <c r="E35" s="21">
        <v>8545275</v>
      </c>
      <c r="G35" s="769">
        <f t="shared" si="3"/>
        <v>9.9552133259998428</v>
      </c>
      <c r="H35" s="6">
        <f t="shared" si="4"/>
        <v>19.012127602830436</v>
      </c>
      <c r="I35" s="769">
        <f t="shared" si="5"/>
        <v>90.04478667400015</v>
      </c>
      <c r="J35" s="82">
        <f t="shared" si="6"/>
        <v>80.987872397169554</v>
      </c>
      <c r="L35" s="105">
        <f t="shared" si="7"/>
        <v>80.0895733480003</v>
      </c>
      <c r="M35" s="73">
        <f t="shared" si="8"/>
        <v>61.975744794339121</v>
      </c>
    </row>
    <row r="36" spans="1:13" x14ac:dyDescent="0.25">
      <c r="A36" s="1351" t="s">
        <v>134</v>
      </c>
      <c r="B36" s="97">
        <v>31906</v>
      </c>
      <c r="C36" s="20">
        <v>2778034</v>
      </c>
      <c r="D36" s="781">
        <v>81380</v>
      </c>
      <c r="E36" s="21">
        <v>17291385</v>
      </c>
      <c r="G36" s="769">
        <f t="shared" si="3"/>
        <v>28.164115601221685</v>
      </c>
      <c r="H36" s="6">
        <f t="shared" si="4"/>
        <v>13.842124677351148</v>
      </c>
      <c r="I36" s="769">
        <f t="shared" si="5"/>
        <v>71.835884398778319</v>
      </c>
      <c r="J36" s="82">
        <f t="shared" si="6"/>
        <v>86.157875322648849</v>
      </c>
      <c r="L36" s="105">
        <f t="shared" si="7"/>
        <v>43.671768797556638</v>
      </c>
      <c r="M36" s="73">
        <f t="shared" si="8"/>
        <v>72.315750645297697</v>
      </c>
    </row>
    <row r="37" spans="1:13" x14ac:dyDescent="0.25">
      <c r="A37" s="1351" t="s">
        <v>136</v>
      </c>
      <c r="B37" s="97">
        <v>12258</v>
      </c>
      <c r="C37" s="20">
        <v>2509223</v>
      </c>
      <c r="D37" s="781">
        <v>52268</v>
      </c>
      <c r="E37" s="21">
        <v>6807962</v>
      </c>
      <c r="G37" s="769">
        <f t="shared" si="3"/>
        <v>18.996993460000621</v>
      </c>
      <c r="H37" s="6">
        <f t="shared" si="4"/>
        <v>26.931127803086447</v>
      </c>
      <c r="I37" s="769">
        <f t="shared" si="5"/>
        <v>81.003006539999376</v>
      </c>
      <c r="J37" s="82">
        <f t="shared" si="6"/>
        <v>73.068872196913546</v>
      </c>
      <c r="L37" s="105">
        <f t="shared" si="7"/>
        <v>62.006013079998752</v>
      </c>
      <c r="M37" s="73">
        <f t="shared" si="8"/>
        <v>46.137744393827099</v>
      </c>
    </row>
    <row r="38" spans="1:13" x14ac:dyDescent="0.25">
      <c r="A38" s="1351" t="s">
        <v>137</v>
      </c>
      <c r="B38" s="97">
        <v>69144</v>
      </c>
      <c r="C38" s="20">
        <v>5296994</v>
      </c>
      <c r="D38" s="781">
        <v>100582</v>
      </c>
      <c r="E38" s="21">
        <v>7185332</v>
      </c>
      <c r="G38" s="769">
        <f t="shared" si="3"/>
        <v>40.738602217692041</v>
      </c>
      <c r="H38" s="6">
        <f t="shared" si="4"/>
        <v>42.435953042726169</v>
      </c>
      <c r="I38" s="769">
        <f t="shared" si="5"/>
        <v>59.261397782307959</v>
      </c>
      <c r="J38" s="82">
        <f t="shared" si="6"/>
        <v>57.564046957273831</v>
      </c>
      <c r="L38" s="105">
        <f t="shared" si="7"/>
        <v>18.522795564615919</v>
      </c>
      <c r="M38" s="73">
        <f t="shared" si="8"/>
        <v>15.128093914547662</v>
      </c>
    </row>
    <row r="39" spans="1:13" x14ac:dyDescent="0.25">
      <c r="A39" s="1351" t="s">
        <v>141</v>
      </c>
      <c r="B39" s="97">
        <v>16697</v>
      </c>
      <c r="C39" s="20">
        <v>208861</v>
      </c>
      <c r="D39" s="781">
        <v>22940</v>
      </c>
      <c r="E39" s="21">
        <v>484413</v>
      </c>
      <c r="G39" s="769">
        <f t="shared" si="3"/>
        <v>42.124782400282562</v>
      </c>
      <c r="H39" s="6">
        <f t="shared" si="4"/>
        <v>30.126760847803318</v>
      </c>
      <c r="I39" s="769">
        <f t="shared" si="5"/>
        <v>57.875217599717431</v>
      </c>
      <c r="J39" s="82">
        <f t="shared" si="6"/>
        <v>69.873239152196675</v>
      </c>
      <c r="L39" s="105">
        <f t="shared" si="7"/>
        <v>15.750435199434868</v>
      </c>
      <c r="M39" s="73">
        <f t="shared" si="8"/>
        <v>39.746478304393356</v>
      </c>
    </row>
    <row r="40" spans="1:13" x14ac:dyDescent="0.25">
      <c r="A40" s="1351" t="s">
        <v>162</v>
      </c>
      <c r="B40" s="97">
        <v>186</v>
      </c>
      <c r="C40" s="20">
        <v>730238</v>
      </c>
      <c r="D40" s="781">
        <v>333</v>
      </c>
      <c r="E40" s="21">
        <v>2383523</v>
      </c>
      <c r="G40" s="769">
        <f t="shared" si="3"/>
        <v>35.838150289017342</v>
      </c>
      <c r="H40" s="6">
        <f t="shared" si="4"/>
        <v>23.451960506923943</v>
      </c>
      <c r="I40" s="769">
        <f t="shared" si="5"/>
        <v>64.161849710982651</v>
      </c>
      <c r="J40" s="82">
        <f t="shared" si="6"/>
        <v>76.548039493076061</v>
      </c>
      <c r="L40" s="105">
        <f t="shared" si="7"/>
        <v>28.323699421965308</v>
      </c>
      <c r="M40" s="73">
        <f t="shared" si="8"/>
        <v>53.096078986152122</v>
      </c>
    </row>
    <row r="41" spans="1:13" x14ac:dyDescent="0.25">
      <c r="A41" s="1351" t="s">
        <v>160</v>
      </c>
      <c r="B41" s="97">
        <v>12953</v>
      </c>
      <c r="C41" s="20">
        <v>963519</v>
      </c>
      <c r="D41" s="781">
        <v>15109</v>
      </c>
      <c r="E41" s="21">
        <v>2703624</v>
      </c>
      <c r="G41" s="769">
        <f t="shared" si="3"/>
        <v>46.158506164920531</v>
      </c>
      <c r="H41" s="6">
        <f t="shared" si="4"/>
        <v>26.274377628578975</v>
      </c>
      <c r="I41" s="769">
        <f t="shared" si="5"/>
        <v>53.841493835079469</v>
      </c>
      <c r="J41" s="82">
        <f t="shared" si="6"/>
        <v>73.725622371421025</v>
      </c>
      <c r="L41" s="105">
        <f t="shared" si="7"/>
        <v>7.682987670158937</v>
      </c>
      <c r="M41" s="73">
        <f t="shared" si="8"/>
        <v>47.45124474284205</v>
      </c>
    </row>
    <row r="42" spans="1:13" x14ac:dyDescent="0.25">
      <c r="A42" s="1351" t="s">
        <v>159</v>
      </c>
      <c r="B42" s="97">
        <v>0</v>
      </c>
      <c r="C42" s="20">
        <v>329532</v>
      </c>
      <c r="D42" s="781">
        <v>0</v>
      </c>
      <c r="E42" s="21">
        <v>890962</v>
      </c>
      <c r="G42" s="812"/>
      <c r="H42" s="6">
        <f>C42/(E42+C42)*100</f>
        <v>26.999886931029565</v>
      </c>
      <c r="I42" s="812"/>
      <c r="J42" s="82">
        <f>E42/(C42+E42)*100</f>
        <v>73.000113068970435</v>
      </c>
      <c r="L42" s="812"/>
      <c r="M42" s="73">
        <f>J42-H42</f>
        <v>46.000226137940871</v>
      </c>
    </row>
    <row r="43" spans="1:13" x14ac:dyDescent="0.25">
      <c r="A43" s="1351" t="s">
        <v>157</v>
      </c>
      <c r="B43" s="97">
        <v>1514</v>
      </c>
      <c r="C43" s="20">
        <v>2115384</v>
      </c>
      <c r="D43" s="781">
        <v>2331</v>
      </c>
      <c r="E43" s="21">
        <v>7694310</v>
      </c>
      <c r="G43" s="769">
        <f>B43/(D43+B43)*100</f>
        <v>39.375812743823147</v>
      </c>
      <c r="H43" s="6">
        <f>C43/(E43+C43)*100</f>
        <v>21.564220046007552</v>
      </c>
      <c r="I43" s="769">
        <f>D43/(B43+D43)*100</f>
        <v>60.624187256176853</v>
      </c>
      <c r="J43" s="82">
        <f>E43/(C43+E43)*100</f>
        <v>78.435779953992451</v>
      </c>
      <c r="L43" s="105">
        <f>I43-G43</f>
        <v>21.248374512353706</v>
      </c>
      <c r="M43" s="73">
        <f>J43-H43</f>
        <v>56.871559907984903</v>
      </c>
    </row>
    <row r="44" spans="1:13" x14ac:dyDescent="0.25">
      <c r="A44" s="1351" t="s">
        <v>719</v>
      </c>
      <c r="B44" s="97">
        <v>0</v>
      </c>
      <c r="C44" s="20">
        <v>101145</v>
      </c>
      <c r="D44" s="781">
        <v>580</v>
      </c>
      <c r="E44" s="21">
        <v>174683</v>
      </c>
      <c r="G44" s="769">
        <f>B44/(D44+B44)*100</f>
        <v>0</v>
      </c>
      <c r="H44" s="6">
        <f>C44/(E44+C44)*100</f>
        <v>36.669591194512527</v>
      </c>
      <c r="I44" s="769">
        <f>D44/(B44+D44)*100</f>
        <v>100</v>
      </c>
      <c r="J44" s="82">
        <f>E44/(C44+E44)*100</f>
        <v>63.33040880548748</v>
      </c>
      <c r="L44" s="105">
        <f>I44-G44</f>
        <v>100</v>
      </c>
      <c r="M44" s="73">
        <f>J44-H44</f>
        <v>26.660817610974952</v>
      </c>
    </row>
    <row r="45" spans="1:13" x14ac:dyDescent="0.25">
      <c r="A45" s="1351" t="s">
        <v>720</v>
      </c>
      <c r="B45" s="97">
        <v>2378</v>
      </c>
      <c r="C45" s="20">
        <v>41930</v>
      </c>
      <c r="D45" s="781">
        <v>16975</v>
      </c>
      <c r="E45" s="21">
        <v>256608</v>
      </c>
      <c r="G45" s="769">
        <f>B45/(D45+B45)*100</f>
        <v>12.287500645894694</v>
      </c>
      <c r="H45" s="6">
        <f>C45/(E45+C45)*100</f>
        <v>14.045113184921181</v>
      </c>
      <c r="I45" s="769">
        <f>D45/(B45+D45)*100</f>
        <v>87.712499354105304</v>
      </c>
      <c r="J45" s="82">
        <f>E45/(C45+E45)*100</f>
        <v>85.954886815078808</v>
      </c>
      <c r="L45" s="105">
        <f>I45-G45</f>
        <v>75.424998708210609</v>
      </c>
      <c r="M45" s="73">
        <f>J45-H45</f>
        <v>71.90977363015763</v>
      </c>
    </row>
    <row r="46" spans="1:13" x14ac:dyDescent="0.25">
      <c r="A46" s="1352" t="s">
        <v>153</v>
      </c>
      <c r="B46" s="949">
        <v>552</v>
      </c>
      <c r="C46" s="56">
        <v>159670</v>
      </c>
      <c r="D46" s="944">
        <v>2834</v>
      </c>
      <c r="E46" s="116">
        <v>249369</v>
      </c>
      <c r="G46" s="802">
        <f>B46/(D46+B46)*100</f>
        <v>16.302421736562316</v>
      </c>
      <c r="H46" s="98">
        <f>C46/(E46+C46)*100</f>
        <v>39.035397602673584</v>
      </c>
      <c r="I46" s="802">
        <f>D46/(B46+D46)*100</f>
        <v>83.697578263437691</v>
      </c>
      <c r="J46" s="99">
        <f>E46/(C46+E46)*100</f>
        <v>60.964602397326416</v>
      </c>
      <c r="L46" s="830">
        <f>I46-G46</f>
        <v>67.395156526875382</v>
      </c>
      <c r="M46" s="246">
        <f>J46-H46</f>
        <v>21.929204794652833</v>
      </c>
    </row>
    <row r="49" spans="1:7" x14ac:dyDescent="0.25">
      <c r="A49" s="1531"/>
      <c r="B49" s="1531"/>
      <c r="C49" s="1531"/>
      <c r="D49" s="1531"/>
      <c r="E49" s="1531"/>
      <c r="F49" s="1531"/>
      <c r="G49" s="1531"/>
    </row>
    <row r="50" spans="1:7" ht="15" customHeight="1" x14ac:dyDescent="0.25">
      <c r="A50" s="1746" t="s">
        <v>1273</v>
      </c>
      <c r="B50" s="1747"/>
      <c r="C50" s="1747"/>
      <c r="D50" s="1747"/>
      <c r="E50" s="1747"/>
      <c r="F50" s="1747"/>
      <c r="G50" s="1748"/>
    </row>
    <row r="51" spans="1:7" x14ac:dyDescent="0.25">
      <c r="A51" s="1746"/>
      <c r="B51" s="1747"/>
      <c r="C51" s="1747"/>
      <c r="D51" s="1747"/>
      <c r="E51" s="1747"/>
      <c r="F51" s="1747"/>
      <c r="G51" s="1748"/>
    </row>
    <row r="52" spans="1:7" x14ac:dyDescent="0.25">
      <c r="A52" s="1749"/>
      <c r="B52" s="1750"/>
      <c r="C52" s="1750"/>
      <c r="D52" s="1750"/>
      <c r="E52" s="1750"/>
      <c r="F52" s="1750"/>
      <c r="G52" s="1751"/>
    </row>
  </sheetData>
  <sheetProtection algorithmName="SHA-512" hashValue="R2lS/IngSYvcLJaxjkAdlcVN8ko+yn9NUvyid39+hbHtnf8DfieSgLHzH0bbCRRS/WHcgpFdLY6lTrQXM0f9qw==" saltValue="JjDccP59ttjhAHzyupSQaQ==" spinCount="100000" sheet="1" objects="1" scenarios="1"/>
  <mergeCells count="17">
    <mergeCell ref="A50:G52"/>
    <mergeCell ref="B9:C9"/>
    <mergeCell ref="E9:F9"/>
    <mergeCell ref="B10:C10"/>
    <mergeCell ref="E10:F10"/>
    <mergeCell ref="H10:H11"/>
    <mergeCell ref="A1:P2"/>
    <mergeCell ref="L18:M18"/>
    <mergeCell ref="B19:E19"/>
    <mergeCell ref="G19:J19"/>
    <mergeCell ref="L19:M20"/>
    <mergeCell ref="B20:C20"/>
    <mergeCell ref="D20:E20"/>
    <mergeCell ref="G20:H20"/>
    <mergeCell ref="I20:J20"/>
    <mergeCell ref="B18:E18"/>
    <mergeCell ref="G18:J18"/>
  </mergeCells>
  <conditionalFormatting sqref="H12:H13">
    <cfRule type="cellIs" dxfId="160" priority="1" operator="lessThan">
      <formula>0</formula>
    </cfRule>
  </conditionalFormatting>
  <conditionalFormatting sqref="L23:M46">
    <cfRule type="cellIs" dxfId="159" priority="2" operator="lessThan">
      <formula>0</formula>
    </cfRule>
  </conditionalFormatting>
  <hyperlinks>
    <hyperlink ref="A5" location="Índice!A1" display="⌂ Volver al ÍNDICE" xr:uid="{37B49DFB-231A-4BAD-A04D-EEF436AB2B73}"/>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706AC-CC1F-4735-AE61-175BC21E116C}">
  <sheetPr codeName="Hoja23">
    <tabColor rgb="FFEDCFDD"/>
  </sheetPr>
  <dimension ref="A1:AJ155"/>
  <sheetViews>
    <sheetView workbookViewId="0">
      <pane xSplit="2" ySplit="11" topLeftCell="C12" activePane="bottomRight" state="frozen"/>
      <selection activeCell="T96" sqref="T96:T97"/>
      <selection pane="topRight" activeCell="T96" sqref="T96:T97"/>
      <selection pane="bottomLeft" activeCell="T96" sqref="T96:T97"/>
      <selection pane="bottomRight" activeCell="A153" sqref="A153:G155"/>
    </sheetView>
  </sheetViews>
  <sheetFormatPr baseColWidth="10" defaultColWidth="11.42578125" defaultRowHeight="15" x14ac:dyDescent="0.25"/>
  <cols>
    <col min="1" max="1" width="30.7109375" customWidth="1"/>
    <col min="2" max="2" width="56.7109375" customWidth="1"/>
    <col min="3" max="140" width="7.7109375" customWidth="1"/>
  </cols>
  <sheetData>
    <row r="1" spans="1:36" ht="24" customHeight="1" x14ac:dyDescent="0.25">
      <c r="A1" s="1860" t="s">
        <v>1050</v>
      </c>
      <c r="B1" s="1860"/>
      <c r="C1" s="1860"/>
      <c r="D1" s="1860"/>
      <c r="E1" s="1860"/>
      <c r="F1" s="1860"/>
      <c r="G1" s="1860"/>
      <c r="H1" s="1860"/>
      <c r="I1" s="1860"/>
      <c r="J1" s="1860"/>
      <c r="K1" s="1860"/>
      <c r="L1" s="1860"/>
      <c r="M1" s="1860"/>
      <c r="N1" s="1860"/>
      <c r="O1" s="1860"/>
      <c r="P1" s="1860"/>
      <c r="Q1" s="1860"/>
      <c r="R1" s="1860"/>
      <c r="S1" s="1860"/>
      <c r="T1" s="1860"/>
      <c r="U1" s="1860"/>
      <c r="V1" s="1860"/>
      <c r="W1" s="1860"/>
      <c r="X1" s="1861"/>
    </row>
    <row r="2" spans="1:36" ht="24" customHeight="1" thickBot="1" x14ac:dyDescent="0.3">
      <c r="A2" s="1759"/>
      <c r="B2" s="1759"/>
      <c r="C2" s="1759"/>
      <c r="D2" s="1759"/>
      <c r="E2" s="1759"/>
      <c r="F2" s="1759"/>
      <c r="G2" s="1759"/>
      <c r="H2" s="1759"/>
      <c r="I2" s="1759"/>
      <c r="J2" s="1759"/>
      <c r="K2" s="1759"/>
      <c r="L2" s="1759"/>
      <c r="M2" s="1759"/>
      <c r="N2" s="1759"/>
      <c r="O2" s="1759"/>
      <c r="P2" s="1759"/>
      <c r="Q2" s="1759"/>
      <c r="R2" s="1759"/>
      <c r="S2" s="1759"/>
      <c r="T2" s="1759"/>
      <c r="U2" s="1759"/>
      <c r="V2" s="1759"/>
      <c r="W2" s="1759"/>
      <c r="X2" s="1760"/>
    </row>
    <row r="3" spans="1:36" x14ac:dyDescent="0.25">
      <c r="A3" s="42" t="s">
        <v>1033</v>
      </c>
      <c r="AB3" s="1"/>
      <c r="AG3" s="1"/>
    </row>
    <row r="4" spans="1:36" x14ac:dyDescent="0.25">
      <c r="A4" s="42" t="s">
        <v>988</v>
      </c>
    </row>
    <row r="5" spans="1:36" ht="15" customHeight="1" x14ac:dyDescent="0.25">
      <c r="A5" s="132" t="s">
        <v>712</v>
      </c>
    </row>
    <row r="6" spans="1:36" ht="15.75" customHeight="1" x14ac:dyDescent="0.25">
      <c r="A6" s="42"/>
    </row>
    <row r="7" spans="1:36" x14ac:dyDescent="0.25">
      <c r="A7" s="5" t="s">
        <v>1161</v>
      </c>
    </row>
    <row r="9" spans="1:36" s="1" customFormat="1" ht="32.25" customHeight="1" x14ac:dyDescent="0.25">
      <c r="B9" s="1862" t="s">
        <v>28</v>
      </c>
      <c r="C9" s="1864"/>
      <c r="D9" s="1864"/>
      <c r="E9" s="1864"/>
      <c r="F9" s="1864"/>
      <c r="G9" s="1864"/>
      <c r="H9" s="1864"/>
      <c r="I9" s="1864"/>
      <c r="J9" s="1864"/>
      <c r="K9" s="1864"/>
      <c r="L9" s="1864"/>
      <c r="M9" s="1864"/>
      <c r="N9" s="1864"/>
      <c r="O9" s="1864"/>
      <c r="P9" s="1864"/>
      <c r="Q9" s="1865"/>
      <c r="T9" s="1869" t="s">
        <v>507</v>
      </c>
      <c r="U9" s="1869"/>
      <c r="V9" s="1869"/>
      <c r="W9" s="1869"/>
      <c r="X9" s="1869"/>
      <c r="Y9" s="1869"/>
      <c r="Z9" s="1869"/>
      <c r="AA9" s="1869"/>
      <c r="AB9" s="1869"/>
      <c r="AC9" s="1869"/>
      <c r="AF9" s="1868" t="s">
        <v>853</v>
      </c>
      <c r="AG9" s="1864"/>
      <c r="AH9" s="1864"/>
      <c r="AI9" s="1864"/>
      <c r="AJ9" s="1865"/>
    </row>
    <row r="10" spans="1:36" x14ac:dyDescent="0.25">
      <c r="A10" s="1710"/>
      <c r="B10" s="280" t="s">
        <v>994</v>
      </c>
      <c r="C10" s="1863" t="s">
        <v>166</v>
      </c>
      <c r="D10" s="1863"/>
      <c r="E10" s="1863"/>
      <c r="F10" s="1863" t="s">
        <v>167</v>
      </c>
      <c r="G10" s="1863"/>
      <c r="H10" s="1863"/>
      <c r="I10" s="1863" t="s">
        <v>168</v>
      </c>
      <c r="J10" s="1863"/>
      <c r="K10" s="1863"/>
      <c r="L10" s="1863" t="s">
        <v>169</v>
      </c>
      <c r="M10" s="1863"/>
      <c r="N10" s="1863"/>
      <c r="O10" s="1863" t="s">
        <v>170</v>
      </c>
      <c r="P10" s="1863"/>
      <c r="Q10" s="1863"/>
      <c r="T10" s="1863" t="s">
        <v>166</v>
      </c>
      <c r="U10" s="1863"/>
      <c r="V10" s="1863" t="s">
        <v>167</v>
      </c>
      <c r="W10" s="1863"/>
      <c r="X10" s="1863" t="s">
        <v>168</v>
      </c>
      <c r="Y10" s="1863"/>
      <c r="Z10" s="1863" t="s">
        <v>169</v>
      </c>
      <c r="AA10" s="1863"/>
      <c r="AB10" s="1863" t="s">
        <v>170</v>
      </c>
      <c r="AC10" s="1863"/>
      <c r="AF10" s="1866" t="s">
        <v>166</v>
      </c>
      <c r="AG10" s="1866" t="s">
        <v>167</v>
      </c>
      <c r="AH10" s="1870" t="s">
        <v>168</v>
      </c>
      <c r="AI10" s="1866" t="s">
        <v>169</v>
      </c>
      <c r="AJ10" s="1870" t="s">
        <v>170</v>
      </c>
    </row>
    <row r="11" spans="1:36" x14ac:dyDescent="0.25">
      <c r="A11" s="1710"/>
      <c r="B11" s="271" t="s">
        <v>30</v>
      </c>
      <c r="C11" s="272" t="s">
        <v>31</v>
      </c>
      <c r="D11" s="273" t="s">
        <v>32</v>
      </c>
      <c r="E11" s="274" t="s">
        <v>33</v>
      </c>
      <c r="F11" s="274" t="s">
        <v>31</v>
      </c>
      <c r="G11" s="272" t="s">
        <v>32</v>
      </c>
      <c r="H11" s="273" t="s">
        <v>33</v>
      </c>
      <c r="I11" s="274" t="s">
        <v>31</v>
      </c>
      <c r="J11" s="270" t="s">
        <v>32</v>
      </c>
      <c r="K11" s="275" t="s">
        <v>33</v>
      </c>
      <c r="L11" s="273" t="s">
        <v>31</v>
      </c>
      <c r="M11" s="273" t="s">
        <v>32</v>
      </c>
      <c r="N11" s="273" t="s">
        <v>33</v>
      </c>
      <c r="O11" s="273" t="s">
        <v>31</v>
      </c>
      <c r="P11" s="274" t="s">
        <v>32</v>
      </c>
      <c r="Q11" s="276" t="s">
        <v>33</v>
      </c>
      <c r="T11" s="274" t="s">
        <v>31</v>
      </c>
      <c r="U11" s="274" t="s">
        <v>32</v>
      </c>
      <c r="V11" s="274" t="s">
        <v>31</v>
      </c>
      <c r="W11" s="274" t="s">
        <v>32</v>
      </c>
      <c r="X11" s="274" t="s">
        <v>31</v>
      </c>
      <c r="Y11" s="274" t="s">
        <v>32</v>
      </c>
      <c r="Z11" s="274" t="s">
        <v>31</v>
      </c>
      <c r="AA11" s="274" t="s">
        <v>32</v>
      </c>
      <c r="AB11" s="274" t="s">
        <v>31</v>
      </c>
      <c r="AC11" s="274" t="s">
        <v>32</v>
      </c>
      <c r="AF11" s="1867"/>
      <c r="AG11" s="1867"/>
      <c r="AH11" s="1871"/>
      <c r="AI11" s="1867"/>
      <c r="AJ11" s="1871"/>
    </row>
    <row r="12" spans="1:36" x14ac:dyDescent="0.25">
      <c r="A12" s="1862" t="s">
        <v>810</v>
      </c>
      <c r="B12" s="849" t="s">
        <v>1076</v>
      </c>
      <c r="C12" s="850">
        <v>155959</v>
      </c>
      <c r="D12" s="843">
        <v>196552</v>
      </c>
      <c r="E12" s="844">
        <v>352511</v>
      </c>
      <c r="F12" s="843">
        <v>151941</v>
      </c>
      <c r="G12" s="843">
        <v>176518</v>
      </c>
      <c r="H12" s="844">
        <v>328459</v>
      </c>
      <c r="I12" s="843">
        <v>156793</v>
      </c>
      <c r="J12" s="843">
        <v>176728</v>
      </c>
      <c r="K12" s="844">
        <v>333521</v>
      </c>
      <c r="L12" s="843">
        <v>158879</v>
      </c>
      <c r="M12" s="843">
        <v>173770</v>
      </c>
      <c r="N12" s="844">
        <v>332649</v>
      </c>
      <c r="O12" s="843">
        <v>162169</v>
      </c>
      <c r="P12" s="843">
        <v>173097</v>
      </c>
      <c r="Q12" s="844">
        <v>335266</v>
      </c>
      <c r="T12" s="176">
        <f t="shared" ref="T12" si="0">IFERROR(C12/$E12*100,0)</f>
        <v>44.242307332253461</v>
      </c>
      <c r="U12" s="175">
        <f t="shared" ref="U12" si="1">IFERROR(D12/$E12*100,0)</f>
        <v>55.757692667746539</v>
      </c>
      <c r="V12" s="176">
        <f t="shared" ref="V12" si="2">IFERROR(F12/$H12*100,0)</f>
        <v>46.258741578096505</v>
      </c>
      <c r="W12" s="175">
        <f t="shared" ref="W12" si="3">IFERROR(G12/$H12*100,0)</f>
        <v>53.741258421903495</v>
      </c>
      <c r="X12" s="176">
        <f t="shared" ref="X12" si="4">IFERROR(I12/$K12*100,0)</f>
        <v>47.011432563466769</v>
      </c>
      <c r="Y12" s="175">
        <f t="shared" ref="Y12" si="5">IFERROR(J12/$K12*100,0)</f>
        <v>52.988567436533231</v>
      </c>
      <c r="Z12" s="176">
        <f t="shared" ref="Z12" si="6">IFERROR(L12/$N12*100,0)</f>
        <v>47.761754882774341</v>
      </c>
      <c r="AA12" s="175">
        <f t="shared" ref="AA12" si="7">IFERROR(M12/$N12*100,0)</f>
        <v>52.238245117225667</v>
      </c>
      <c r="AB12" s="176">
        <f t="shared" ref="AB12" si="8">IFERROR(O12/$Q12*100,0)</f>
        <v>48.370249294589968</v>
      </c>
      <c r="AC12" s="181">
        <f t="shared" ref="AC12" si="9">IFERROR(P12/$Q12*100,0)</f>
        <v>51.629750705410039</v>
      </c>
      <c r="AF12" s="177">
        <f t="shared" ref="AF12" si="10">U12-T12</f>
        <v>11.515385335493079</v>
      </c>
      <c r="AG12" s="177">
        <f t="shared" ref="AG12" si="11">W12-V12</f>
        <v>7.4825168438069909</v>
      </c>
      <c r="AH12" s="177">
        <f t="shared" ref="AH12" si="12">Y12-X12</f>
        <v>5.9771348730664613</v>
      </c>
      <c r="AI12" s="177">
        <f t="shared" ref="AI12" si="13">AA12-Z12</f>
        <v>4.476490234451326</v>
      </c>
      <c r="AJ12" s="277">
        <f t="shared" ref="AJ12" si="14">AC12-AB12</f>
        <v>3.2595014108200715</v>
      </c>
    </row>
    <row r="13" spans="1:36" x14ac:dyDescent="0.25">
      <c r="A13" s="1862"/>
      <c r="B13" s="278" t="s">
        <v>288</v>
      </c>
      <c r="C13" s="23">
        <v>0</v>
      </c>
      <c r="D13" s="20">
        <v>0</v>
      </c>
      <c r="E13" s="21">
        <v>0</v>
      </c>
      <c r="F13" s="20">
        <v>18</v>
      </c>
      <c r="G13" s="20">
        <v>21</v>
      </c>
      <c r="H13" s="21">
        <v>39</v>
      </c>
      <c r="I13" s="20">
        <v>17</v>
      </c>
      <c r="J13" s="20">
        <v>26</v>
      </c>
      <c r="K13" s="21">
        <v>43</v>
      </c>
      <c r="L13" s="20">
        <v>22</v>
      </c>
      <c r="M13" s="20">
        <v>22</v>
      </c>
      <c r="N13" s="21">
        <v>44</v>
      </c>
      <c r="O13" s="20">
        <v>22</v>
      </c>
      <c r="P13" s="20">
        <v>28</v>
      </c>
      <c r="Q13" s="21">
        <v>50</v>
      </c>
      <c r="T13" s="61">
        <f t="shared" ref="T13:T38" si="15">IFERROR(C13/$E13*100,0)</f>
        <v>0</v>
      </c>
      <c r="U13" s="6">
        <f t="shared" ref="U13:U38" si="16">IFERROR(D13/$E13*100,0)</f>
        <v>0</v>
      </c>
      <c r="V13" s="61">
        <f t="shared" ref="V13:V38" si="17">IFERROR(F13/$H13*100,0)</f>
        <v>46.153846153846153</v>
      </c>
      <c r="W13" s="6">
        <f t="shared" ref="W13:W38" si="18">IFERROR(G13/$H13*100,0)</f>
        <v>53.846153846153847</v>
      </c>
      <c r="X13" s="61">
        <f t="shared" ref="X13:X38" si="19">IFERROR(I13/$K13*100,0)</f>
        <v>39.534883720930232</v>
      </c>
      <c r="Y13" s="6">
        <f t="shared" ref="Y13:Y38" si="20">IFERROR(J13/$K13*100,0)</f>
        <v>60.465116279069761</v>
      </c>
      <c r="Z13" s="61">
        <f t="shared" ref="Z13:Z38" si="21">IFERROR(L13/$N13*100,0)</f>
        <v>50</v>
      </c>
      <c r="AA13" s="82">
        <f t="shared" ref="AA13:AA38" si="22">IFERROR(M13/$N13*100,0)</f>
        <v>50</v>
      </c>
      <c r="AB13" s="6">
        <f t="shared" ref="AB13:AB38" si="23">IFERROR(O13/$Q13*100,0)</f>
        <v>44</v>
      </c>
      <c r="AC13" s="82">
        <f t="shared" ref="AC13:AC38" si="24">IFERROR(P13/$Q13*100,0)</f>
        <v>56.000000000000007</v>
      </c>
      <c r="AF13" s="59">
        <f>U13-T13</f>
        <v>0</v>
      </c>
      <c r="AG13" s="73">
        <f t="shared" ref="AG13:AG23" si="25">W13-V13</f>
        <v>7.6923076923076934</v>
      </c>
      <c r="AH13" s="73">
        <f t="shared" ref="AH13:AH23" si="26">Y13-X13</f>
        <v>20.930232558139529</v>
      </c>
      <c r="AI13" s="73">
        <f t="shared" ref="AI13:AI23" si="27">AA13-Z13</f>
        <v>0</v>
      </c>
      <c r="AJ13" s="73">
        <f t="shared" ref="AJ13:AJ23" si="28">AC13-AB13</f>
        <v>12.000000000000007</v>
      </c>
    </row>
    <row r="14" spans="1:36" x14ac:dyDescent="0.25">
      <c r="A14" s="1862"/>
      <c r="B14" s="278" t="s">
        <v>190</v>
      </c>
      <c r="C14" s="23">
        <v>11050</v>
      </c>
      <c r="D14" s="20">
        <v>11439</v>
      </c>
      <c r="E14" s="21">
        <v>22489</v>
      </c>
      <c r="F14" s="20">
        <v>9216</v>
      </c>
      <c r="G14" s="20">
        <v>8582</v>
      </c>
      <c r="H14" s="21">
        <v>17798</v>
      </c>
      <c r="I14" s="20">
        <v>9098</v>
      </c>
      <c r="J14" s="20">
        <v>8042</v>
      </c>
      <c r="K14" s="21">
        <v>17140</v>
      </c>
      <c r="L14" s="20">
        <v>9706</v>
      </c>
      <c r="M14" s="20">
        <v>7848</v>
      </c>
      <c r="N14" s="21">
        <v>17554</v>
      </c>
      <c r="O14" s="20">
        <v>10450</v>
      </c>
      <c r="P14" s="20">
        <v>7757</v>
      </c>
      <c r="Q14" s="21">
        <v>18207</v>
      </c>
      <c r="T14" s="61">
        <f t="shared" si="15"/>
        <v>49.135132731557654</v>
      </c>
      <c r="U14" s="6">
        <f t="shared" si="16"/>
        <v>50.864867268442346</v>
      </c>
      <c r="V14" s="61">
        <f t="shared" si="17"/>
        <v>51.781098999887632</v>
      </c>
      <c r="W14" s="6">
        <f t="shared" si="18"/>
        <v>48.218901000112375</v>
      </c>
      <c r="X14" s="61">
        <f t="shared" si="19"/>
        <v>53.080513418903152</v>
      </c>
      <c r="Y14" s="6">
        <f t="shared" si="20"/>
        <v>46.919486581096848</v>
      </c>
      <c r="Z14" s="61">
        <f t="shared" si="21"/>
        <v>55.292241084653071</v>
      </c>
      <c r="AA14" s="82">
        <f t="shared" si="22"/>
        <v>44.707758915346929</v>
      </c>
      <c r="AB14" s="6">
        <f t="shared" si="23"/>
        <v>57.395507222496846</v>
      </c>
      <c r="AC14" s="82">
        <f t="shared" si="24"/>
        <v>42.604492777503154</v>
      </c>
      <c r="AF14" s="59">
        <f t="shared" ref="AF14:AF23" si="29">U14-T14</f>
        <v>1.7297345368846919</v>
      </c>
      <c r="AG14" s="73">
        <f t="shared" si="25"/>
        <v>-3.5621979997752575</v>
      </c>
      <c r="AH14" s="73">
        <f t="shared" si="26"/>
        <v>-6.161026837806304</v>
      </c>
      <c r="AI14" s="73">
        <f t="shared" si="27"/>
        <v>-10.584482169306142</v>
      </c>
      <c r="AJ14" s="73">
        <f t="shared" si="28"/>
        <v>-14.791014444993692</v>
      </c>
    </row>
    <row r="15" spans="1:36" x14ac:dyDescent="0.25">
      <c r="A15" s="1862"/>
      <c r="B15" s="278" t="s">
        <v>193</v>
      </c>
      <c r="C15" s="23">
        <v>2756</v>
      </c>
      <c r="D15" s="20">
        <v>4522</v>
      </c>
      <c r="E15" s="21">
        <v>7278</v>
      </c>
      <c r="F15" s="20">
        <v>1761</v>
      </c>
      <c r="G15" s="20">
        <v>2765</v>
      </c>
      <c r="H15" s="21">
        <v>4526</v>
      </c>
      <c r="I15" s="20">
        <v>1755</v>
      </c>
      <c r="J15" s="20">
        <v>2630</v>
      </c>
      <c r="K15" s="21">
        <v>4385</v>
      </c>
      <c r="L15" s="20">
        <v>1952</v>
      </c>
      <c r="M15" s="20">
        <v>2738</v>
      </c>
      <c r="N15" s="21">
        <v>4690</v>
      </c>
      <c r="O15" s="20">
        <v>2195</v>
      </c>
      <c r="P15" s="20">
        <v>2824</v>
      </c>
      <c r="Q15" s="21">
        <v>5019</v>
      </c>
      <c r="T15" s="61">
        <f t="shared" si="15"/>
        <v>37.867546029128881</v>
      </c>
      <c r="U15" s="6">
        <f t="shared" si="16"/>
        <v>62.132453970871119</v>
      </c>
      <c r="V15" s="61">
        <f t="shared" si="17"/>
        <v>38.908528501988506</v>
      </c>
      <c r="W15" s="6">
        <f t="shared" si="18"/>
        <v>61.091471498011487</v>
      </c>
      <c r="X15" s="61">
        <f t="shared" si="19"/>
        <v>40.022805017103764</v>
      </c>
      <c r="Y15" s="6">
        <f t="shared" si="20"/>
        <v>59.977194982896243</v>
      </c>
      <c r="Z15" s="61">
        <f t="shared" si="21"/>
        <v>41.620469083155648</v>
      </c>
      <c r="AA15" s="82">
        <f t="shared" si="22"/>
        <v>58.379530916844345</v>
      </c>
      <c r="AB15" s="6">
        <f t="shared" si="23"/>
        <v>43.733811516238298</v>
      </c>
      <c r="AC15" s="82">
        <f t="shared" si="24"/>
        <v>56.266188483761702</v>
      </c>
      <c r="AF15" s="59">
        <f t="shared" si="29"/>
        <v>24.264907941742237</v>
      </c>
      <c r="AG15" s="73">
        <f t="shared" si="25"/>
        <v>22.18294299602298</v>
      </c>
      <c r="AH15" s="73">
        <f t="shared" si="26"/>
        <v>19.95438996579248</v>
      </c>
      <c r="AI15" s="73">
        <f t="shared" si="27"/>
        <v>16.759061833688698</v>
      </c>
      <c r="AJ15" s="73">
        <f t="shared" si="28"/>
        <v>12.532376967523405</v>
      </c>
    </row>
    <row r="16" spans="1:36" x14ac:dyDescent="0.25">
      <c r="A16" s="1862"/>
      <c r="B16" s="278" t="s">
        <v>172</v>
      </c>
      <c r="C16" s="23">
        <v>10942</v>
      </c>
      <c r="D16" s="20">
        <v>6763</v>
      </c>
      <c r="E16" s="21">
        <v>17705</v>
      </c>
      <c r="F16" s="20">
        <v>10379</v>
      </c>
      <c r="G16" s="20">
        <v>6450</v>
      </c>
      <c r="H16" s="21">
        <v>16829</v>
      </c>
      <c r="I16" s="20">
        <v>10351</v>
      </c>
      <c r="J16" s="20">
        <v>6368</v>
      </c>
      <c r="K16" s="21">
        <v>16719</v>
      </c>
      <c r="L16" s="20">
        <v>10200</v>
      </c>
      <c r="M16" s="20">
        <v>6095</v>
      </c>
      <c r="N16" s="21">
        <v>16295</v>
      </c>
      <c r="O16" s="20">
        <v>10056</v>
      </c>
      <c r="P16" s="20">
        <v>5943</v>
      </c>
      <c r="Q16" s="21">
        <v>15999</v>
      </c>
      <c r="T16" s="61">
        <f t="shared" si="15"/>
        <v>61.801750917819817</v>
      </c>
      <c r="U16" s="6">
        <f t="shared" si="16"/>
        <v>38.198249082180176</v>
      </c>
      <c r="V16" s="61">
        <f t="shared" si="17"/>
        <v>61.673302038148435</v>
      </c>
      <c r="W16" s="6">
        <f t="shared" si="18"/>
        <v>38.326697961851565</v>
      </c>
      <c r="X16" s="61">
        <f t="shared" si="19"/>
        <v>61.911597583587529</v>
      </c>
      <c r="Y16" s="6">
        <f t="shared" si="20"/>
        <v>38.088402416412464</v>
      </c>
      <c r="Z16" s="61">
        <f t="shared" si="21"/>
        <v>62.595888309297329</v>
      </c>
      <c r="AA16" s="82">
        <f t="shared" si="22"/>
        <v>37.404111690702671</v>
      </c>
      <c r="AB16" s="6">
        <f t="shared" si="23"/>
        <v>62.853928370523157</v>
      </c>
      <c r="AC16" s="82">
        <f t="shared" si="24"/>
        <v>37.146071629476843</v>
      </c>
      <c r="AF16" s="59">
        <f t="shared" si="29"/>
        <v>-23.603501835639641</v>
      </c>
      <c r="AG16" s="73">
        <f t="shared" si="25"/>
        <v>-23.34660407629687</v>
      </c>
      <c r="AH16" s="73">
        <f t="shared" si="26"/>
        <v>-23.823195167175065</v>
      </c>
      <c r="AI16" s="73">
        <f t="shared" si="27"/>
        <v>-25.191776618594659</v>
      </c>
      <c r="AJ16" s="73">
        <f t="shared" si="28"/>
        <v>-25.707856741046314</v>
      </c>
    </row>
    <row r="17" spans="1:36" x14ac:dyDescent="0.25">
      <c r="A17" s="1862"/>
      <c r="B17" s="278" t="s">
        <v>175</v>
      </c>
      <c r="C17" s="23">
        <v>974</v>
      </c>
      <c r="D17" s="20">
        <v>309</v>
      </c>
      <c r="E17" s="21">
        <v>1283</v>
      </c>
      <c r="F17" s="20">
        <v>1207</v>
      </c>
      <c r="G17" s="20">
        <v>390</v>
      </c>
      <c r="H17" s="21">
        <v>1597</v>
      </c>
      <c r="I17" s="20">
        <v>1403</v>
      </c>
      <c r="J17" s="20">
        <v>436</v>
      </c>
      <c r="K17" s="21">
        <v>1839</v>
      </c>
      <c r="L17" s="20">
        <v>1705</v>
      </c>
      <c r="M17" s="20">
        <v>501</v>
      </c>
      <c r="N17" s="21">
        <v>2206</v>
      </c>
      <c r="O17" s="20">
        <v>2060</v>
      </c>
      <c r="P17" s="20">
        <v>546</v>
      </c>
      <c r="Q17" s="21">
        <v>2606</v>
      </c>
      <c r="T17" s="61">
        <f t="shared" si="15"/>
        <v>75.915822291504284</v>
      </c>
      <c r="U17" s="6">
        <f t="shared" si="16"/>
        <v>24.084177708495712</v>
      </c>
      <c r="V17" s="61">
        <f t="shared" si="17"/>
        <v>75.579211020663735</v>
      </c>
      <c r="W17" s="6">
        <f t="shared" si="18"/>
        <v>24.420788979336255</v>
      </c>
      <c r="X17" s="61">
        <f t="shared" si="19"/>
        <v>76.291462751495374</v>
      </c>
      <c r="Y17" s="6">
        <f t="shared" si="20"/>
        <v>23.708537248504623</v>
      </c>
      <c r="Z17" s="61">
        <f t="shared" si="21"/>
        <v>77.289211242067097</v>
      </c>
      <c r="AA17" s="82">
        <f t="shared" si="22"/>
        <v>22.71078875793291</v>
      </c>
      <c r="AB17" s="6">
        <f t="shared" si="23"/>
        <v>79.048349961627025</v>
      </c>
      <c r="AC17" s="82">
        <f t="shared" si="24"/>
        <v>20.951650038372986</v>
      </c>
      <c r="AF17" s="59">
        <f t="shared" si="29"/>
        <v>-51.831644583008568</v>
      </c>
      <c r="AG17" s="73">
        <f t="shared" si="25"/>
        <v>-51.158422041327483</v>
      </c>
      <c r="AH17" s="73">
        <f t="shared" si="26"/>
        <v>-52.582925502990747</v>
      </c>
      <c r="AI17" s="73">
        <f t="shared" si="27"/>
        <v>-54.578422484134187</v>
      </c>
      <c r="AJ17" s="73">
        <f t="shared" si="28"/>
        <v>-58.096699923254036</v>
      </c>
    </row>
    <row r="18" spans="1:36" x14ac:dyDescent="0.25">
      <c r="A18" s="1862"/>
      <c r="B18" s="278" t="s">
        <v>173</v>
      </c>
      <c r="C18" s="23">
        <v>2544</v>
      </c>
      <c r="D18" s="20">
        <v>1398</v>
      </c>
      <c r="E18" s="21">
        <v>3942</v>
      </c>
      <c r="F18" s="20">
        <v>2622</v>
      </c>
      <c r="G18" s="20">
        <v>1341</v>
      </c>
      <c r="H18" s="21">
        <v>3963</v>
      </c>
      <c r="I18" s="20">
        <v>2694</v>
      </c>
      <c r="J18" s="20">
        <v>1296</v>
      </c>
      <c r="K18" s="21">
        <v>3990</v>
      </c>
      <c r="L18" s="20">
        <v>2753</v>
      </c>
      <c r="M18" s="20">
        <v>1265</v>
      </c>
      <c r="N18" s="21">
        <v>4018</v>
      </c>
      <c r="O18" s="20">
        <v>2892</v>
      </c>
      <c r="P18" s="20">
        <v>1256</v>
      </c>
      <c r="Q18" s="21">
        <v>4148</v>
      </c>
      <c r="T18" s="61">
        <f t="shared" si="15"/>
        <v>64.535768645357678</v>
      </c>
      <c r="U18" s="6">
        <f t="shared" si="16"/>
        <v>35.464231354642308</v>
      </c>
      <c r="V18" s="61">
        <f t="shared" si="17"/>
        <v>66.161998485995454</v>
      </c>
      <c r="W18" s="6">
        <f t="shared" si="18"/>
        <v>33.838001514004539</v>
      </c>
      <c r="X18" s="61">
        <f t="shared" si="19"/>
        <v>67.518796992481199</v>
      </c>
      <c r="Y18" s="6">
        <f t="shared" si="20"/>
        <v>32.481203007518801</v>
      </c>
      <c r="Z18" s="61">
        <f t="shared" si="21"/>
        <v>68.516674962667992</v>
      </c>
      <c r="AA18" s="82">
        <f t="shared" si="22"/>
        <v>31.483325037332005</v>
      </c>
      <c r="AB18" s="6">
        <f t="shared" si="23"/>
        <v>69.720347155255553</v>
      </c>
      <c r="AC18" s="82">
        <f t="shared" si="24"/>
        <v>30.279652844744454</v>
      </c>
      <c r="AF18" s="59">
        <f t="shared" si="29"/>
        <v>-29.071537290715369</v>
      </c>
      <c r="AG18" s="73">
        <f t="shared" si="25"/>
        <v>-32.323996971990915</v>
      </c>
      <c r="AH18" s="73">
        <f t="shared" si="26"/>
        <v>-35.037593984962399</v>
      </c>
      <c r="AI18" s="73">
        <f t="shared" si="27"/>
        <v>-37.033349925335983</v>
      </c>
      <c r="AJ18" s="73">
        <f t="shared" si="28"/>
        <v>-39.440694310511098</v>
      </c>
    </row>
    <row r="19" spans="1:36" x14ac:dyDescent="0.25">
      <c r="A19" s="1862"/>
      <c r="B19" s="278" t="s">
        <v>174</v>
      </c>
      <c r="C19" s="23">
        <v>3661</v>
      </c>
      <c r="D19" s="20">
        <v>2434</v>
      </c>
      <c r="E19" s="21">
        <v>6095</v>
      </c>
      <c r="F19" s="20">
        <v>4167</v>
      </c>
      <c r="G19" s="20">
        <v>2641</v>
      </c>
      <c r="H19" s="21">
        <v>6808</v>
      </c>
      <c r="I19" s="20">
        <v>4342</v>
      </c>
      <c r="J19" s="20">
        <v>2707</v>
      </c>
      <c r="K19" s="21">
        <v>7049</v>
      </c>
      <c r="L19" s="20">
        <v>4520</v>
      </c>
      <c r="M19" s="20">
        <v>2744</v>
      </c>
      <c r="N19" s="21">
        <v>7264</v>
      </c>
      <c r="O19" s="20">
        <v>4729</v>
      </c>
      <c r="P19" s="20">
        <v>2823</v>
      </c>
      <c r="Q19" s="21">
        <v>7552</v>
      </c>
      <c r="T19" s="61">
        <f t="shared" si="15"/>
        <v>60.065627563576705</v>
      </c>
      <c r="U19" s="6">
        <f t="shared" si="16"/>
        <v>39.934372436423295</v>
      </c>
      <c r="V19" s="61">
        <f t="shared" si="17"/>
        <v>61.207403055229136</v>
      </c>
      <c r="W19" s="6">
        <f t="shared" si="18"/>
        <v>38.792596944770857</v>
      </c>
      <c r="X19" s="61">
        <f t="shared" si="19"/>
        <v>61.59738970066676</v>
      </c>
      <c r="Y19" s="6">
        <f t="shared" si="20"/>
        <v>38.40261029933324</v>
      </c>
      <c r="Z19" s="61">
        <f t="shared" si="21"/>
        <v>62.224669603524227</v>
      </c>
      <c r="AA19" s="82">
        <f t="shared" si="22"/>
        <v>37.775330396475773</v>
      </c>
      <c r="AB19" s="6">
        <f t="shared" si="23"/>
        <v>62.619173728813557</v>
      </c>
      <c r="AC19" s="82">
        <f t="shared" si="24"/>
        <v>37.380826271186443</v>
      </c>
      <c r="AF19" s="59">
        <f t="shared" si="29"/>
        <v>-20.131255127153409</v>
      </c>
      <c r="AG19" s="73">
        <f t="shared" si="25"/>
        <v>-22.414806110458279</v>
      </c>
      <c r="AH19" s="73">
        <f t="shared" si="26"/>
        <v>-23.19477940133352</v>
      </c>
      <c r="AI19" s="73">
        <f t="shared" si="27"/>
        <v>-24.449339207048453</v>
      </c>
      <c r="AJ19" s="73">
        <f t="shared" si="28"/>
        <v>-25.238347457627114</v>
      </c>
    </row>
    <row r="20" spans="1:36" x14ac:dyDescent="0.25">
      <c r="A20" s="1862"/>
      <c r="B20" s="278" t="s">
        <v>177</v>
      </c>
      <c r="C20" s="23">
        <v>5192</v>
      </c>
      <c r="D20" s="20">
        <v>5688</v>
      </c>
      <c r="E20" s="21">
        <v>10880</v>
      </c>
      <c r="F20" s="20">
        <v>4670</v>
      </c>
      <c r="G20" s="20">
        <v>4934</v>
      </c>
      <c r="H20" s="21">
        <v>9604</v>
      </c>
      <c r="I20" s="20">
        <v>4779</v>
      </c>
      <c r="J20" s="20">
        <v>4979</v>
      </c>
      <c r="K20" s="21">
        <v>9758</v>
      </c>
      <c r="L20" s="20">
        <v>4574</v>
      </c>
      <c r="M20" s="20">
        <v>4694</v>
      </c>
      <c r="N20" s="21">
        <v>9268</v>
      </c>
      <c r="O20" s="20">
        <v>4452</v>
      </c>
      <c r="P20" s="20">
        <v>4499</v>
      </c>
      <c r="Q20" s="21">
        <v>8951</v>
      </c>
      <c r="T20" s="61">
        <f t="shared" si="15"/>
        <v>47.720588235294123</v>
      </c>
      <c r="U20" s="6">
        <f t="shared" si="16"/>
        <v>52.279411764705884</v>
      </c>
      <c r="V20" s="61">
        <f t="shared" si="17"/>
        <v>48.625572678050808</v>
      </c>
      <c r="W20" s="6">
        <f t="shared" si="18"/>
        <v>51.374427321949192</v>
      </c>
      <c r="X20" s="61">
        <f t="shared" si="19"/>
        <v>48.975199836031976</v>
      </c>
      <c r="Y20" s="6">
        <f t="shared" si="20"/>
        <v>51.024800163968031</v>
      </c>
      <c r="Z20" s="61">
        <f t="shared" si="21"/>
        <v>49.352611135088473</v>
      </c>
      <c r="AA20" s="82">
        <f t="shared" si="22"/>
        <v>50.647388864911527</v>
      </c>
      <c r="AB20" s="6">
        <f t="shared" si="23"/>
        <v>49.737459501731649</v>
      </c>
      <c r="AC20" s="82">
        <f t="shared" si="24"/>
        <v>50.262540498268351</v>
      </c>
      <c r="AF20" s="59">
        <f t="shared" si="29"/>
        <v>4.5588235294117609</v>
      </c>
      <c r="AG20" s="73">
        <f t="shared" si="25"/>
        <v>2.7488546438983832</v>
      </c>
      <c r="AH20" s="73">
        <f t="shared" si="26"/>
        <v>2.0496003279360551</v>
      </c>
      <c r="AI20" s="73">
        <f t="shared" si="27"/>
        <v>1.2947777298230534</v>
      </c>
      <c r="AJ20" s="73">
        <f t="shared" si="28"/>
        <v>0.52508099653670115</v>
      </c>
    </row>
    <row r="21" spans="1:36" x14ac:dyDescent="0.25">
      <c r="A21" s="1862"/>
      <c r="B21" s="278" t="s">
        <v>179</v>
      </c>
      <c r="C21" s="23">
        <v>759</v>
      </c>
      <c r="D21" s="20">
        <v>556</v>
      </c>
      <c r="E21" s="21">
        <v>1315</v>
      </c>
      <c r="F21" s="20">
        <v>872</v>
      </c>
      <c r="G21" s="20">
        <v>637</v>
      </c>
      <c r="H21" s="21">
        <v>1509</v>
      </c>
      <c r="I21" s="20">
        <v>933</v>
      </c>
      <c r="J21" s="20">
        <v>719</v>
      </c>
      <c r="K21" s="21">
        <v>1652</v>
      </c>
      <c r="L21" s="20">
        <v>946</v>
      </c>
      <c r="M21" s="20">
        <v>711</v>
      </c>
      <c r="N21" s="21">
        <v>1657</v>
      </c>
      <c r="O21" s="20">
        <v>1013</v>
      </c>
      <c r="P21" s="20">
        <v>732</v>
      </c>
      <c r="Q21" s="21">
        <v>1745</v>
      </c>
      <c r="T21" s="61">
        <f t="shared" si="15"/>
        <v>57.718631178707227</v>
      </c>
      <c r="U21" s="6">
        <f t="shared" si="16"/>
        <v>42.281368821292773</v>
      </c>
      <c r="V21" s="61">
        <f t="shared" si="17"/>
        <v>57.786613651424787</v>
      </c>
      <c r="W21" s="6">
        <f t="shared" si="18"/>
        <v>42.213386348575213</v>
      </c>
      <c r="X21" s="61">
        <f t="shared" si="19"/>
        <v>56.47699757869249</v>
      </c>
      <c r="Y21" s="6">
        <f t="shared" si="20"/>
        <v>43.523002421307503</v>
      </c>
      <c r="Z21" s="61">
        <f t="shared" si="21"/>
        <v>57.091128545564274</v>
      </c>
      <c r="AA21" s="82">
        <f t="shared" si="22"/>
        <v>42.908871454435726</v>
      </c>
      <c r="AB21" s="6">
        <f t="shared" si="23"/>
        <v>58.051575931232094</v>
      </c>
      <c r="AC21" s="82">
        <f t="shared" si="24"/>
        <v>41.948424068767906</v>
      </c>
      <c r="AF21" s="59">
        <f t="shared" si="29"/>
        <v>-15.437262357414454</v>
      </c>
      <c r="AG21" s="73">
        <f t="shared" si="25"/>
        <v>-15.573227302849574</v>
      </c>
      <c r="AH21" s="73">
        <f t="shared" si="26"/>
        <v>-12.953995157384988</v>
      </c>
      <c r="AI21" s="73">
        <f t="shared" si="27"/>
        <v>-14.182257091128548</v>
      </c>
      <c r="AJ21" s="73">
        <f t="shared" si="28"/>
        <v>-16.103151862464188</v>
      </c>
    </row>
    <row r="22" spans="1:36" x14ac:dyDescent="0.25">
      <c r="A22" s="1862"/>
      <c r="B22" s="278" t="s">
        <v>212</v>
      </c>
      <c r="C22" s="23">
        <v>62106</v>
      </c>
      <c r="D22" s="20">
        <v>49389</v>
      </c>
      <c r="E22" s="21">
        <v>111495</v>
      </c>
      <c r="F22" s="20">
        <v>61372</v>
      </c>
      <c r="G22" s="20">
        <v>45503</v>
      </c>
      <c r="H22" s="21">
        <v>106875</v>
      </c>
      <c r="I22" s="20">
        <v>64030</v>
      </c>
      <c r="J22" s="20">
        <v>45861</v>
      </c>
      <c r="K22" s="21">
        <v>109891</v>
      </c>
      <c r="L22" s="20">
        <v>63888</v>
      </c>
      <c r="M22" s="20">
        <v>43903</v>
      </c>
      <c r="N22" s="21">
        <v>107791</v>
      </c>
      <c r="O22" s="20">
        <v>64072</v>
      </c>
      <c r="P22" s="20">
        <v>42575</v>
      </c>
      <c r="Q22" s="21">
        <v>106647</v>
      </c>
      <c r="T22" s="61">
        <f t="shared" si="15"/>
        <v>55.7029463204628</v>
      </c>
      <c r="U22" s="6">
        <f t="shared" si="16"/>
        <v>44.2970536795372</v>
      </c>
      <c r="V22" s="61">
        <f t="shared" si="17"/>
        <v>57.424093567251468</v>
      </c>
      <c r="W22" s="6">
        <f t="shared" si="18"/>
        <v>42.575906432748539</v>
      </c>
      <c r="X22" s="61">
        <f t="shared" si="19"/>
        <v>58.266828038692886</v>
      </c>
      <c r="Y22" s="6">
        <f t="shared" si="20"/>
        <v>41.733171961307114</v>
      </c>
      <c r="Z22" s="61">
        <f t="shared" si="21"/>
        <v>59.270254473935665</v>
      </c>
      <c r="AA22" s="82">
        <f t="shared" si="22"/>
        <v>40.729745526064328</v>
      </c>
      <c r="AB22" s="6">
        <f t="shared" si="23"/>
        <v>60.07857698763209</v>
      </c>
      <c r="AC22" s="82">
        <f t="shared" si="24"/>
        <v>39.92142301236791</v>
      </c>
      <c r="AF22" s="59">
        <f t="shared" si="29"/>
        <v>-11.4058926409256</v>
      </c>
      <c r="AG22" s="73">
        <f t="shared" si="25"/>
        <v>-14.848187134502929</v>
      </c>
      <c r="AH22" s="73">
        <f t="shared" si="26"/>
        <v>-16.533656077385771</v>
      </c>
      <c r="AI22" s="73">
        <f t="shared" si="27"/>
        <v>-18.540508947871338</v>
      </c>
      <c r="AJ22" s="73">
        <f t="shared" si="28"/>
        <v>-20.15715397526418</v>
      </c>
    </row>
    <row r="23" spans="1:36" x14ac:dyDescent="0.25">
      <c r="A23" s="1862"/>
      <c r="B23" s="278" t="s">
        <v>182</v>
      </c>
      <c r="C23" s="23">
        <v>2483</v>
      </c>
      <c r="D23" s="20">
        <v>7325</v>
      </c>
      <c r="E23" s="21">
        <v>9808</v>
      </c>
      <c r="F23" s="20">
        <v>3019</v>
      </c>
      <c r="G23" s="20">
        <v>8303</v>
      </c>
      <c r="H23" s="21">
        <v>11322</v>
      </c>
      <c r="I23" s="20">
        <v>3189</v>
      </c>
      <c r="J23" s="20">
        <v>8618</v>
      </c>
      <c r="K23" s="21">
        <v>11807</v>
      </c>
      <c r="L23" s="20">
        <v>3304</v>
      </c>
      <c r="M23" s="20">
        <v>8614</v>
      </c>
      <c r="N23" s="21">
        <v>11918</v>
      </c>
      <c r="O23" s="20">
        <v>3463</v>
      </c>
      <c r="P23" s="20">
        <v>8759</v>
      </c>
      <c r="Q23" s="21">
        <v>12222</v>
      </c>
      <c r="T23" s="61">
        <f t="shared" si="15"/>
        <v>25.316068515497552</v>
      </c>
      <c r="U23" s="6">
        <f t="shared" si="16"/>
        <v>74.683931484502438</v>
      </c>
      <c r="V23" s="61">
        <f t="shared" si="17"/>
        <v>26.664900194311958</v>
      </c>
      <c r="W23" s="6">
        <f t="shared" si="18"/>
        <v>73.335099805688046</v>
      </c>
      <c r="X23" s="61">
        <f t="shared" si="19"/>
        <v>27.009401202676379</v>
      </c>
      <c r="Y23" s="6">
        <f t="shared" si="20"/>
        <v>72.990598797323628</v>
      </c>
      <c r="Z23" s="61">
        <f t="shared" si="21"/>
        <v>27.722772277227726</v>
      </c>
      <c r="AA23" s="82">
        <f t="shared" si="22"/>
        <v>72.277227722772281</v>
      </c>
      <c r="AB23" s="6">
        <f t="shared" si="23"/>
        <v>28.334151530027818</v>
      </c>
      <c r="AC23" s="82">
        <f t="shared" si="24"/>
        <v>71.665848469972175</v>
      </c>
      <c r="AF23" s="59">
        <f t="shared" si="29"/>
        <v>49.367862969004889</v>
      </c>
      <c r="AG23" s="73">
        <f t="shared" si="25"/>
        <v>46.670199611376091</v>
      </c>
      <c r="AH23" s="73">
        <f t="shared" si="26"/>
        <v>45.981197594647249</v>
      </c>
      <c r="AI23" s="73">
        <f t="shared" si="27"/>
        <v>44.554455445544555</v>
      </c>
      <c r="AJ23" s="73">
        <f t="shared" si="28"/>
        <v>43.331696939944358</v>
      </c>
    </row>
    <row r="24" spans="1:36" x14ac:dyDescent="0.25">
      <c r="A24" s="1862"/>
      <c r="B24" s="278" t="s">
        <v>203</v>
      </c>
      <c r="C24" s="23">
        <v>186</v>
      </c>
      <c r="D24" s="20">
        <v>504</v>
      </c>
      <c r="E24" s="21">
        <v>690</v>
      </c>
      <c r="F24" s="20">
        <v>262</v>
      </c>
      <c r="G24" s="20">
        <v>696</v>
      </c>
      <c r="H24" s="21">
        <v>958</v>
      </c>
      <c r="I24" s="20">
        <v>258</v>
      </c>
      <c r="J24" s="20">
        <v>677</v>
      </c>
      <c r="K24" s="21">
        <v>935</v>
      </c>
      <c r="L24" s="20">
        <v>252</v>
      </c>
      <c r="M24" s="20">
        <v>651</v>
      </c>
      <c r="N24" s="21">
        <v>903</v>
      </c>
      <c r="O24" s="20">
        <v>224</v>
      </c>
      <c r="P24" s="20">
        <v>672</v>
      </c>
      <c r="Q24" s="21">
        <v>896</v>
      </c>
      <c r="T24" s="61">
        <f t="shared" si="15"/>
        <v>26.956521739130434</v>
      </c>
      <c r="U24" s="6">
        <f t="shared" si="16"/>
        <v>73.043478260869563</v>
      </c>
      <c r="V24" s="61">
        <f t="shared" si="17"/>
        <v>27.348643006263046</v>
      </c>
      <c r="W24" s="6">
        <f t="shared" si="18"/>
        <v>72.651356993736954</v>
      </c>
      <c r="X24" s="61">
        <f t="shared" si="19"/>
        <v>27.593582887700535</v>
      </c>
      <c r="Y24" s="6">
        <f t="shared" si="20"/>
        <v>72.406417112299465</v>
      </c>
      <c r="Z24" s="61">
        <f t="shared" si="21"/>
        <v>27.906976744186046</v>
      </c>
      <c r="AA24" s="82">
        <f t="shared" si="22"/>
        <v>72.093023255813947</v>
      </c>
      <c r="AB24" s="6">
        <f t="shared" si="23"/>
        <v>25</v>
      </c>
      <c r="AC24" s="82">
        <f t="shared" si="24"/>
        <v>75</v>
      </c>
      <c r="AF24" s="59">
        <f t="shared" ref="AF24:AF60" si="30">U24-T24</f>
        <v>46.086956521739125</v>
      </c>
      <c r="AG24" s="73">
        <f t="shared" ref="AG24:AG60" si="31">W24-V24</f>
        <v>45.302713987473908</v>
      </c>
      <c r="AH24" s="73">
        <f t="shared" ref="AH24:AH60" si="32">Y24-X24</f>
        <v>44.81283422459893</v>
      </c>
      <c r="AI24" s="73">
        <f t="shared" ref="AI24:AI60" si="33">AA24-Z24</f>
        <v>44.1860465116279</v>
      </c>
      <c r="AJ24" s="73">
        <f t="shared" ref="AJ24:AJ60" si="34">AC24-AB24</f>
        <v>50</v>
      </c>
    </row>
    <row r="25" spans="1:36" x14ac:dyDescent="0.25">
      <c r="A25" s="1862"/>
      <c r="B25" s="278" t="s">
        <v>180</v>
      </c>
      <c r="C25" s="23">
        <v>935</v>
      </c>
      <c r="D25" s="20">
        <v>2328</v>
      </c>
      <c r="E25" s="21">
        <v>3263</v>
      </c>
      <c r="F25" s="20">
        <v>521</v>
      </c>
      <c r="G25" s="20">
        <v>1401</v>
      </c>
      <c r="H25" s="21">
        <v>1922</v>
      </c>
      <c r="I25" s="20">
        <v>512</v>
      </c>
      <c r="J25" s="20">
        <v>1359</v>
      </c>
      <c r="K25" s="21">
        <v>1871</v>
      </c>
      <c r="L25" s="20">
        <v>456</v>
      </c>
      <c r="M25" s="20">
        <v>1268</v>
      </c>
      <c r="N25" s="21">
        <v>1724</v>
      </c>
      <c r="O25" s="20">
        <v>435</v>
      </c>
      <c r="P25" s="20">
        <v>1202</v>
      </c>
      <c r="Q25" s="21">
        <v>1637</v>
      </c>
      <c r="T25" s="61">
        <f t="shared" si="15"/>
        <v>28.654612319950967</v>
      </c>
      <c r="U25" s="6">
        <f t="shared" si="16"/>
        <v>71.345387680049029</v>
      </c>
      <c r="V25" s="61">
        <f t="shared" si="17"/>
        <v>27.107180020811654</v>
      </c>
      <c r="W25" s="6">
        <f t="shared" si="18"/>
        <v>72.892819979188346</v>
      </c>
      <c r="X25" s="61">
        <f t="shared" si="19"/>
        <v>27.3650454302512</v>
      </c>
      <c r="Y25" s="6">
        <f t="shared" si="20"/>
        <v>72.6349545697488</v>
      </c>
      <c r="Z25" s="61">
        <f t="shared" si="21"/>
        <v>26.450116009280745</v>
      </c>
      <c r="AA25" s="82">
        <f t="shared" si="22"/>
        <v>73.549883990719252</v>
      </c>
      <c r="AB25" s="6">
        <f t="shared" si="23"/>
        <v>26.572999389126451</v>
      </c>
      <c r="AC25" s="82">
        <f t="shared" si="24"/>
        <v>73.427000610873549</v>
      </c>
      <c r="AF25" s="59">
        <f t="shared" si="30"/>
        <v>42.690775360098058</v>
      </c>
      <c r="AG25" s="73">
        <f t="shared" si="31"/>
        <v>45.785639958376692</v>
      </c>
      <c r="AH25" s="73">
        <f t="shared" si="32"/>
        <v>45.269909139497599</v>
      </c>
      <c r="AI25" s="73">
        <f t="shared" si="33"/>
        <v>47.099767981438504</v>
      </c>
      <c r="AJ25" s="73">
        <f t="shared" si="34"/>
        <v>46.854001221747097</v>
      </c>
    </row>
    <row r="26" spans="1:36" x14ac:dyDescent="0.25">
      <c r="A26" s="1862"/>
      <c r="B26" s="278" t="s">
        <v>181</v>
      </c>
      <c r="C26" s="23">
        <v>896</v>
      </c>
      <c r="D26" s="20">
        <v>1282</v>
      </c>
      <c r="E26" s="21">
        <v>2178</v>
      </c>
      <c r="F26" s="20">
        <v>700</v>
      </c>
      <c r="G26" s="20">
        <v>1031</v>
      </c>
      <c r="H26" s="21">
        <v>1731</v>
      </c>
      <c r="I26" s="20">
        <v>693</v>
      </c>
      <c r="J26" s="20">
        <v>988</v>
      </c>
      <c r="K26" s="21">
        <v>1681</v>
      </c>
      <c r="L26" s="20">
        <v>650</v>
      </c>
      <c r="M26" s="20">
        <v>958</v>
      </c>
      <c r="N26" s="21">
        <v>1608</v>
      </c>
      <c r="O26" s="20">
        <v>608</v>
      </c>
      <c r="P26" s="20">
        <v>947</v>
      </c>
      <c r="Q26" s="21">
        <v>1555</v>
      </c>
      <c r="T26" s="61">
        <f t="shared" si="15"/>
        <v>41.138659320477501</v>
      </c>
      <c r="U26" s="6">
        <f t="shared" si="16"/>
        <v>58.861340679522499</v>
      </c>
      <c r="V26" s="61">
        <f t="shared" si="17"/>
        <v>40.439052570768339</v>
      </c>
      <c r="W26" s="6">
        <f t="shared" si="18"/>
        <v>59.560947429231661</v>
      </c>
      <c r="X26" s="61">
        <f t="shared" si="19"/>
        <v>41.225461035098157</v>
      </c>
      <c r="Y26" s="6">
        <f t="shared" si="20"/>
        <v>58.774538964901843</v>
      </c>
      <c r="Z26" s="61">
        <f t="shared" si="21"/>
        <v>40.422885572139307</v>
      </c>
      <c r="AA26" s="82">
        <f t="shared" si="22"/>
        <v>59.5771144278607</v>
      </c>
      <c r="AB26" s="6">
        <f t="shared" si="23"/>
        <v>39.09967845659164</v>
      </c>
      <c r="AC26" s="82">
        <f t="shared" si="24"/>
        <v>60.900321543408367</v>
      </c>
      <c r="AF26" s="59">
        <f t="shared" si="30"/>
        <v>17.722681359044998</v>
      </c>
      <c r="AG26" s="73">
        <f t="shared" si="31"/>
        <v>19.121894858463321</v>
      </c>
      <c r="AH26" s="73">
        <f t="shared" si="32"/>
        <v>17.549077929803687</v>
      </c>
      <c r="AI26" s="73">
        <f t="shared" si="33"/>
        <v>19.154228855721392</v>
      </c>
      <c r="AJ26" s="73">
        <f t="shared" si="34"/>
        <v>21.800643086816727</v>
      </c>
    </row>
    <row r="27" spans="1:36" x14ac:dyDescent="0.25">
      <c r="A27" s="1862"/>
      <c r="B27" s="278" t="s">
        <v>204</v>
      </c>
      <c r="C27" s="23">
        <v>27</v>
      </c>
      <c r="D27" s="20">
        <v>4</v>
      </c>
      <c r="E27" s="21">
        <v>31</v>
      </c>
      <c r="F27" s="20">
        <v>123</v>
      </c>
      <c r="G27" s="20">
        <v>6</v>
      </c>
      <c r="H27" s="21">
        <v>129</v>
      </c>
      <c r="I27" s="20">
        <v>169</v>
      </c>
      <c r="J27" s="20">
        <v>8</v>
      </c>
      <c r="K27" s="21">
        <v>177</v>
      </c>
      <c r="L27" s="20">
        <v>189</v>
      </c>
      <c r="M27" s="20">
        <v>11</v>
      </c>
      <c r="N27" s="21">
        <v>200</v>
      </c>
      <c r="O27" s="20">
        <v>198</v>
      </c>
      <c r="P27" s="20">
        <v>8</v>
      </c>
      <c r="Q27" s="21">
        <v>206</v>
      </c>
      <c r="T27" s="61">
        <f t="shared" si="15"/>
        <v>87.096774193548384</v>
      </c>
      <c r="U27" s="6">
        <f t="shared" si="16"/>
        <v>12.903225806451612</v>
      </c>
      <c r="V27" s="61">
        <f t="shared" si="17"/>
        <v>95.348837209302332</v>
      </c>
      <c r="W27" s="6">
        <f t="shared" si="18"/>
        <v>4.6511627906976747</v>
      </c>
      <c r="X27" s="61">
        <f t="shared" si="19"/>
        <v>95.480225988700568</v>
      </c>
      <c r="Y27" s="6">
        <f t="shared" si="20"/>
        <v>4.5197740112994351</v>
      </c>
      <c r="Z27" s="61">
        <f t="shared" si="21"/>
        <v>94.5</v>
      </c>
      <c r="AA27" s="82">
        <f t="shared" si="22"/>
        <v>5.5</v>
      </c>
      <c r="AB27" s="6">
        <f t="shared" si="23"/>
        <v>96.116504854368941</v>
      </c>
      <c r="AC27" s="82">
        <f t="shared" si="24"/>
        <v>3.8834951456310676</v>
      </c>
      <c r="AF27" s="59">
        <f t="shared" si="30"/>
        <v>-74.193548387096769</v>
      </c>
      <c r="AG27" s="73">
        <f t="shared" si="31"/>
        <v>-90.697674418604663</v>
      </c>
      <c r="AH27" s="73">
        <f t="shared" si="32"/>
        <v>-90.960451977401135</v>
      </c>
      <c r="AI27" s="73">
        <f t="shared" si="33"/>
        <v>-89</v>
      </c>
      <c r="AJ27" s="73">
        <f t="shared" si="34"/>
        <v>-92.233009708737868</v>
      </c>
    </row>
    <row r="28" spans="1:36" x14ac:dyDescent="0.25">
      <c r="A28" s="1862"/>
      <c r="B28" s="278" t="s">
        <v>195</v>
      </c>
      <c r="C28" s="23">
        <v>1361</v>
      </c>
      <c r="D28" s="20">
        <v>2467</v>
      </c>
      <c r="E28" s="21">
        <v>3828</v>
      </c>
      <c r="F28" s="20">
        <v>1132</v>
      </c>
      <c r="G28" s="20">
        <v>2298</v>
      </c>
      <c r="H28" s="21">
        <v>3430</v>
      </c>
      <c r="I28" s="20">
        <v>1117</v>
      </c>
      <c r="J28" s="20">
        <v>2253</v>
      </c>
      <c r="K28" s="21">
        <v>3370</v>
      </c>
      <c r="L28" s="20">
        <v>1157</v>
      </c>
      <c r="M28" s="20">
        <v>2368</v>
      </c>
      <c r="N28" s="21">
        <v>3525</v>
      </c>
      <c r="O28" s="20">
        <v>1176</v>
      </c>
      <c r="P28" s="20">
        <v>2409</v>
      </c>
      <c r="Q28" s="21">
        <v>3585</v>
      </c>
      <c r="T28" s="61">
        <f t="shared" si="15"/>
        <v>35.553814002089865</v>
      </c>
      <c r="U28" s="6">
        <f t="shared" si="16"/>
        <v>64.446185997910135</v>
      </c>
      <c r="V28" s="61">
        <f t="shared" si="17"/>
        <v>33.002915451895042</v>
      </c>
      <c r="W28" s="6">
        <f t="shared" si="18"/>
        <v>66.997084548104951</v>
      </c>
      <c r="X28" s="61">
        <f t="shared" si="19"/>
        <v>33.145400593471805</v>
      </c>
      <c r="Y28" s="6">
        <f t="shared" si="20"/>
        <v>66.854599406528195</v>
      </c>
      <c r="Z28" s="61">
        <f t="shared" si="21"/>
        <v>32.822695035460988</v>
      </c>
      <c r="AA28" s="82">
        <f t="shared" si="22"/>
        <v>67.177304964539005</v>
      </c>
      <c r="AB28" s="6">
        <f t="shared" si="23"/>
        <v>32.803347280334727</v>
      </c>
      <c r="AC28" s="82">
        <f t="shared" si="24"/>
        <v>67.196652719665266</v>
      </c>
      <c r="AF28" s="59">
        <f t="shared" si="30"/>
        <v>28.89237199582027</v>
      </c>
      <c r="AG28" s="73">
        <f t="shared" si="31"/>
        <v>33.994169096209909</v>
      </c>
      <c r="AH28" s="73">
        <f t="shared" si="32"/>
        <v>33.709198813056389</v>
      </c>
      <c r="AI28" s="73">
        <f t="shared" si="33"/>
        <v>34.354609929078016</v>
      </c>
      <c r="AJ28" s="73">
        <f t="shared" si="34"/>
        <v>34.39330543933054</v>
      </c>
    </row>
    <row r="29" spans="1:36" x14ac:dyDescent="0.25">
      <c r="A29" s="1862"/>
      <c r="B29" s="278" t="s">
        <v>196</v>
      </c>
      <c r="C29" s="23">
        <v>1548</v>
      </c>
      <c r="D29" s="20">
        <v>3266</v>
      </c>
      <c r="E29" s="21">
        <v>4814</v>
      </c>
      <c r="F29" s="20">
        <v>1144</v>
      </c>
      <c r="G29" s="20">
        <v>2628</v>
      </c>
      <c r="H29" s="21">
        <v>3772</v>
      </c>
      <c r="I29" s="20">
        <v>1217</v>
      </c>
      <c r="J29" s="20">
        <v>2642</v>
      </c>
      <c r="K29" s="21">
        <v>3859</v>
      </c>
      <c r="L29" s="20">
        <v>1251</v>
      </c>
      <c r="M29" s="20">
        <v>2737</v>
      </c>
      <c r="N29" s="21">
        <v>3988</v>
      </c>
      <c r="O29" s="20">
        <v>1235</v>
      </c>
      <c r="P29" s="20">
        <v>2794</v>
      </c>
      <c r="Q29" s="21">
        <v>4029</v>
      </c>
      <c r="T29" s="61">
        <f t="shared" si="15"/>
        <v>32.156211051100961</v>
      </c>
      <c r="U29" s="6">
        <f t="shared" si="16"/>
        <v>67.843788948899046</v>
      </c>
      <c r="V29" s="61">
        <f t="shared" si="17"/>
        <v>30.328738069989399</v>
      </c>
      <c r="W29" s="6">
        <f t="shared" si="18"/>
        <v>69.671261930010616</v>
      </c>
      <c r="X29" s="61">
        <f t="shared" si="19"/>
        <v>31.536667530448305</v>
      </c>
      <c r="Y29" s="6">
        <f t="shared" si="20"/>
        <v>68.463332469551702</v>
      </c>
      <c r="Z29" s="61">
        <f t="shared" si="21"/>
        <v>31.369107321965899</v>
      </c>
      <c r="AA29" s="82">
        <f t="shared" si="22"/>
        <v>68.630892678034101</v>
      </c>
      <c r="AB29" s="6">
        <f t="shared" si="23"/>
        <v>30.652767436088357</v>
      </c>
      <c r="AC29" s="82">
        <f t="shared" si="24"/>
        <v>69.347232563911646</v>
      </c>
      <c r="AF29" s="59">
        <f t="shared" si="30"/>
        <v>35.687577897798086</v>
      </c>
      <c r="AG29" s="73">
        <f t="shared" si="31"/>
        <v>39.342523860021217</v>
      </c>
      <c r="AH29" s="73">
        <f t="shared" si="32"/>
        <v>36.926664939103397</v>
      </c>
      <c r="AI29" s="73">
        <f t="shared" si="33"/>
        <v>37.261785356068202</v>
      </c>
      <c r="AJ29" s="73">
        <f t="shared" si="34"/>
        <v>38.694465127823293</v>
      </c>
    </row>
    <row r="30" spans="1:36" x14ac:dyDescent="0.25">
      <c r="A30" s="1862"/>
      <c r="B30" s="278" t="s">
        <v>366</v>
      </c>
      <c r="C30" s="23">
        <v>355</v>
      </c>
      <c r="D30" s="20">
        <v>202</v>
      </c>
      <c r="E30" s="21">
        <v>557</v>
      </c>
      <c r="F30" s="20">
        <v>386</v>
      </c>
      <c r="G30" s="20">
        <v>223</v>
      </c>
      <c r="H30" s="21">
        <v>609</v>
      </c>
      <c r="I30" s="20">
        <v>401</v>
      </c>
      <c r="J30" s="20">
        <v>237</v>
      </c>
      <c r="K30" s="21">
        <v>638</v>
      </c>
      <c r="L30" s="20">
        <v>433</v>
      </c>
      <c r="M30" s="20">
        <v>228</v>
      </c>
      <c r="N30" s="21">
        <v>661</v>
      </c>
      <c r="O30" s="20">
        <v>470</v>
      </c>
      <c r="P30" s="20">
        <v>245</v>
      </c>
      <c r="Q30" s="21">
        <v>715</v>
      </c>
      <c r="T30" s="61">
        <f>IFERROR(C30/$E30*100,0)</f>
        <v>63.734290843806107</v>
      </c>
      <c r="U30" s="6">
        <f>IFERROR(D30/$E30*100,0)</f>
        <v>36.2657091561939</v>
      </c>
      <c r="V30" s="61">
        <f>IFERROR(F30/$H30*100,0)</f>
        <v>63.382594417077179</v>
      </c>
      <c r="W30" s="6">
        <f>IFERROR(G30/$H30*100,0)</f>
        <v>36.617405582922821</v>
      </c>
      <c r="X30" s="61">
        <f>IFERROR(I30/$K30*100,0)</f>
        <v>62.852664576802511</v>
      </c>
      <c r="Y30" s="6">
        <f>IFERROR(J30/$K30*100,0)</f>
        <v>37.147335423197489</v>
      </c>
      <c r="Z30" s="61">
        <f>IFERROR(L30/$N30*100,0)</f>
        <v>65.506807866868371</v>
      </c>
      <c r="AA30" s="82">
        <f>IFERROR(M30/$N30*100,0)</f>
        <v>34.493192133131615</v>
      </c>
      <c r="AB30" s="6">
        <f>IFERROR(O30/$Q30*100,0)</f>
        <v>65.734265734265733</v>
      </c>
      <c r="AC30" s="82">
        <f>IFERROR(P30/$Q30*100,0)</f>
        <v>34.265734265734267</v>
      </c>
      <c r="AF30" s="59">
        <f t="shared" si="30"/>
        <v>-27.468581687612208</v>
      </c>
      <c r="AG30" s="73">
        <f>W30-V30</f>
        <v>-26.765188834154358</v>
      </c>
      <c r="AH30" s="73">
        <f>Y30-X30</f>
        <v>-25.705329153605021</v>
      </c>
      <c r="AI30" s="73">
        <f>AA30-Z30</f>
        <v>-31.013615733736756</v>
      </c>
      <c r="AJ30" s="73">
        <f>AC30-AB30</f>
        <v>-31.468531468531467</v>
      </c>
    </row>
    <row r="31" spans="1:36" x14ac:dyDescent="0.25">
      <c r="A31" s="1862"/>
      <c r="B31" s="278" t="s">
        <v>194</v>
      </c>
      <c r="C31" s="23">
        <v>3352</v>
      </c>
      <c r="D31" s="20">
        <v>8221</v>
      </c>
      <c r="E31" s="21">
        <v>11573</v>
      </c>
      <c r="F31" s="20">
        <v>2067</v>
      </c>
      <c r="G31" s="20">
        <v>5203</v>
      </c>
      <c r="H31" s="21">
        <v>7270</v>
      </c>
      <c r="I31" s="20">
        <v>2013</v>
      </c>
      <c r="J31" s="20">
        <v>5031</v>
      </c>
      <c r="K31" s="21">
        <v>7044</v>
      </c>
      <c r="L31" s="20">
        <v>2057</v>
      </c>
      <c r="M31" s="20">
        <v>4939</v>
      </c>
      <c r="N31" s="21">
        <v>6996</v>
      </c>
      <c r="O31" s="20">
        <v>2120</v>
      </c>
      <c r="P31" s="20">
        <v>4936</v>
      </c>
      <c r="Q31" s="21">
        <v>7056</v>
      </c>
      <c r="T31" s="61">
        <f t="shared" si="15"/>
        <v>28.963967856217053</v>
      </c>
      <c r="U31" s="6">
        <f t="shared" si="16"/>
        <v>71.036032143782947</v>
      </c>
      <c r="V31" s="61">
        <f t="shared" si="17"/>
        <v>28.43191196698762</v>
      </c>
      <c r="W31" s="6">
        <f t="shared" si="18"/>
        <v>71.568088033012373</v>
      </c>
      <c r="X31" s="61">
        <f t="shared" si="19"/>
        <v>28.577512776831345</v>
      </c>
      <c r="Y31" s="6">
        <f t="shared" si="20"/>
        <v>71.422487223168645</v>
      </c>
      <c r="Z31" s="61">
        <f t="shared" si="21"/>
        <v>29.40251572327044</v>
      </c>
      <c r="AA31" s="82">
        <f t="shared" si="22"/>
        <v>70.59748427672956</v>
      </c>
      <c r="AB31" s="6">
        <f t="shared" si="23"/>
        <v>30.045351473922903</v>
      </c>
      <c r="AC31" s="82">
        <f t="shared" si="24"/>
        <v>69.954648526077108</v>
      </c>
      <c r="AF31" s="59">
        <f t="shared" si="30"/>
        <v>42.072064287565894</v>
      </c>
      <c r="AG31" s="73">
        <f t="shared" si="31"/>
        <v>43.136176066024753</v>
      </c>
      <c r="AH31" s="73">
        <f t="shared" si="32"/>
        <v>42.844974446337304</v>
      </c>
      <c r="AI31" s="73">
        <f t="shared" si="33"/>
        <v>41.19496855345912</v>
      </c>
      <c r="AJ31" s="73">
        <f t="shared" si="34"/>
        <v>39.909297052154201</v>
      </c>
    </row>
    <row r="32" spans="1:36" x14ac:dyDescent="0.25">
      <c r="A32" s="1862"/>
      <c r="B32" s="278" t="s">
        <v>185</v>
      </c>
      <c r="C32" s="23">
        <v>906</v>
      </c>
      <c r="D32" s="20">
        <v>2285</v>
      </c>
      <c r="E32" s="21">
        <v>3191</v>
      </c>
      <c r="F32" s="20">
        <v>888</v>
      </c>
      <c r="G32" s="20">
        <v>2434</v>
      </c>
      <c r="H32" s="21">
        <v>3322</v>
      </c>
      <c r="I32" s="20">
        <v>878</v>
      </c>
      <c r="J32" s="20">
        <v>2502</v>
      </c>
      <c r="K32" s="21">
        <v>3380</v>
      </c>
      <c r="L32" s="20">
        <v>919</v>
      </c>
      <c r="M32" s="20">
        <v>2557</v>
      </c>
      <c r="N32" s="21">
        <v>3476</v>
      </c>
      <c r="O32" s="20">
        <v>1028</v>
      </c>
      <c r="P32" s="20">
        <v>2878</v>
      </c>
      <c r="Q32" s="21">
        <v>3906</v>
      </c>
      <c r="T32" s="61">
        <f t="shared" si="15"/>
        <v>28.392353494202442</v>
      </c>
      <c r="U32" s="6">
        <f t="shared" si="16"/>
        <v>71.607646505797547</v>
      </c>
      <c r="V32" s="61">
        <f t="shared" si="17"/>
        <v>26.730885009030704</v>
      </c>
      <c r="W32" s="6">
        <f t="shared" si="18"/>
        <v>73.2691149909693</v>
      </c>
      <c r="X32" s="61">
        <f t="shared" si="19"/>
        <v>25.976331360946748</v>
      </c>
      <c r="Y32" s="6">
        <f t="shared" si="20"/>
        <v>74.023668639053255</v>
      </c>
      <c r="Z32" s="61">
        <f t="shared" si="21"/>
        <v>26.43843498273878</v>
      </c>
      <c r="AA32" s="82">
        <f t="shared" si="22"/>
        <v>73.561565017261216</v>
      </c>
      <c r="AB32" s="6">
        <f t="shared" si="23"/>
        <v>26.318484383000513</v>
      </c>
      <c r="AC32" s="82">
        <f t="shared" si="24"/>
        <v>73.681515616999491</v>
      </c>
      <c r="AF32" s="59">
        <f t="shared" si="30"/>
        <v>43.215293011595108</v>
      </c>
      <c r="AG32" s="73">
        <f t="shared" si="31"/>
        <v>46.538229981938599</v>
      </c>
      <c r="AH32" s="73">
        <f t="shared" si="32"/>
        <v>48.047337278106511</v>
      </c>
      <c r="AI32" s="73">
        <f t="shared" si="33"/>
        <v>47.123130034522433</v>
      </c>
      <c r="AJ32" s="73">
        <f t="shared" si="34"/>
        <v>47.363031233998981</v>
      </c>
    </row>
    <row r="33" spans="1:36" x14ac:dyDescent="0.25">
      <c r="A33" s="1862"/>
      <c r="B33" s="278" t="s">
        <v>188</v>
      </c>
      <c r="C33" s="23">
        <v>333</v>
      </c>
      <c r="D33" s="20">
        <v>1010</v>
      </c>
      <c r="E33" s="21">
        <v>1343</v>
      </c>
      <c r="F33" s="20">
        <v>462</v>
      </c>
      <c r="G33" s="20">
        <v>921</v>
      </c>
      <c r="H33" s="21">
        <v>1383</v>
      </c>
      <c r="I33" s="20">
        <v>520</v>
      </c>
      <c r="J33" s="20">
        <v>913</v>
      </c>
      <c r="K33" s="21">
        <v>1433</v>
      </c>
      <c r="L33" s="20">
        <v>559</v>
      </c>
      <c r="M33" s="20">
        <v>910</v>
      </c>
      <c r="N33" s="21">
        <v>1469</v>
      </c>
      <c r="O33" s="20">
        <v>559</v>
      </c>
      <c r="P33" s="20">
        <v>943</v>
      </c>
      <c r="Q33" s="21">
        <v>1502</v>
      </c>
      <c r="T33" s="61">
        <f t="shared" si="15"/>
        <v>24.79523454951601</v>
      </c>
      <c r="U33" s="6">
        <f t="shared" si="16"/>
        <v>75.20476545048399</v>
      </c>
      <c r="V33" s="61">
        <f t="shared" si="17"/>
        <v>33.405639913232108</v>
      </c>
      <c r="W33" s="6">
        <f t="shared" si="18"/>
        <v>66.594360086767907</v>
      </c>
      <c r="X33" s="61">
        <f t="shared" si="19"/>
        <v>36.287508722958826</v>
      </c>
      <c r="Y33" s="6">
        <f t="shared" si="20"/>
        <v>63.712491277041174</v>
      </c>
      <c r="Z33" s="61">
        <f t="shared" si="21"/>
        <v>38.053097345132741</v>
      </c>
      <c r="AA33" s="82">
        <f t="shared" si="22"/>
        <v>61.946902654867252</v>
      </c>
      <c r="AB33" s="6">
        <f t="shared" si="23"/>
        <v>37.217043941411454</v>
      </c>
      <c r="AC33" s="82">
        <f t="shared" si="24"/>
        <v>62.782956058588546</v>
      </c>
      <c r="AF33" s="59">
        <f t="shared" si="30"/>
        <v>50.40953090096798</v>
      </c>
      <c r="AG33" s="73">
        <f t="shared" si="31"/>
        <v>33.188720173535799</v>
      </c>
      <c r="AH33" s="73">
        <f t="shared" si="32"/>
        <v>27.424982554082348</v>
      </c>
      <c r="AI33" s="73">
        <f t="shared" si="33"/>
        <v>23.89380530973451</v>
      </c>
      <c r="AJ33" s="73">
        <f t="shared" si="34"/>
        <v>25.565912117177092</v>
      </c>
    </row>
    <row r="34" spans="1:36" x14ac:dyDescent="0.25">
      <c r="A34" s="1862"/>
      <c r="B34" s="278" t="s">
        <v>189</v>
      </c>
      <c r="C34" s="23">
        <v>644</v>
      </c>
      <c r="D34" s="20">
        <v>1796</v>
      </c>
      <c r="E34" s="21">
        <v>2440</v>
      </c>
      <c r="F34" s="20">
        <v>392</v>
      </c>
      <c r="G34" s="20">
        <v>1215</v>
      </c>
      <c r="H34" s="21">
        <v>1607</v>
      </c>
      <c r="I34" s="20">
        <v>353</v>
      </c>
      <c r="J34" s="20">
        <v>1114</v>
      </c>
      <c r="K34" s="21">
        <v>1467</v>
      </c>
      <c r="L34" s="20">
        <v>341</v>
      </c>
      <c r="M34" s="20">
        <v>1100</v>
      </c>
      <c r="N34" s="21">
        <v>1441</v>
      </c>
      <c r="O34" s="20">
        <v>343</v>
      </c>
      <c r="P34" s="20">
        <v>1109</v>
      </c>
      <c r="Q34" s="21">
        <v>1452</v>
      </c>
      <c r="T34" s="61">
        <f t="shared" si="15"/>
        <v>26.393442622950818</v>
      </c>
      <c r="U34" s="6">
        <f t="shared" si="16"/>
        <v>73.606557377049171</v>
      </c>
      <c r="V34" s="61">
        <f t="shared" si="17"/>
        <v>24.393279402613565</v>
      </c>
      <c r="W34" s="6">
        <f t="shared" si="18"/>
        <v>75.606720597386428</v>
      </c>
      <c r="X34" s="61">
        <f t="shared" si="19"/>
        <v>24.062713019768232</v>
      </c>
      <c r="Y34" s="6">
        <f t="shared" si="20"/>
        <v>75.937286980231761</v>
      </c>
      <c r="Z34" s="61">
        <f t="shared" si="21"/>
        <v>23.664122137404579</v>
      </c>
      <c r="AA34" s="82">
        <f t="shared" si="22"/>
        <v>76.335877862595424</v>
      </c>
      <c r="AB34" s="6">
        <f t="shared" si="23"/>
        <v>23.62258953168044</v>
      </c>
      <c r="AC34" s="82">
        <f t="shared" si="24"/>
        <v>76.377410468319567</v>
      </c>
      <c r="AF34" s="59">
        <f t="shared" si="30"/>
        <v>47.213114754098356</v>
      </c>
      <c r="AG34" s="73">
        <f t="shared" si="31"/>
        <v>51.213441194772862</v>
      </c>
      <c r="AH34" s="73">
        <f t="shared" si="32"/>
        <v>51.874573960463529</v>
      </c>
      <c r="AI34" s="73">
        <f t="shared" si="33"/>
        <v>52.671755725190849</v>
      </c>
      <c r="AJ34" s="73">
        <f t="shared" si="34"/>
        <v>52.754820936639128</v>
      </c>
    </row>
    <row r="35" spans="1:36" x14ac:dyDescent="0.25">
      <c r="A35" s="1862"/>
      <c r="B35" s="278" t="s">
        <v>231</v>
      </c>
      <c r="C35" s="23">
        <v>1666</v>
      </c>
      <c r="D35" s="20">
        <v>4798</v>
      </c>
      <c r="E35" s="21">
        <v>6464</v>
      </c>
      <c r="F35" s="20">
        <v>1875</v>
      </c>
      <c r="G35" s="20">
        <v>4789</v>
      </c>
      <c r="H35" s="21">
        <v>6664</v>
      </c>
      <c r="I35" s="20">
        <v>2026</v>
      </c>
      <c r="J35" s="20">
        <v>4839</v>
      </c>
      <c r="K35" s="21">
        <v>6865</v>
      </c>
      <c r="L35" s="20">
        <v>2128</v>
      </c>
      <c r="M35" s="20">
        <v>5122</v>
      </c>
      <c r="N35" s="21">
        <v>7250</v>
      </c>
      <c r="O35" s="20">
        <v>2238</v>
      </c>
      <c r="P35" s="20">
        <v>5303</v>
      </c>
      <c r="Q35" s="21">
        <v>7541</v>
      </c>
      <c r="T35" s="61">
        <f t="shared" si="15"/>
        <v>25.773514851485146</v>
      </c>
      <c r="U35" s="6">
        <f t="shared" si="16"/>
        <v>74.226485148514854</v>
      </c>
      <c r="V35" s="61">
        <f t="shared" si="17"/>
        <v>28.136254501800721</v>
      </c>
      <c r="W35" s="6">
        <f t="shared" si="18"/>
        <v>71.863745498199279</v>
      </c>
      <c r="X35" s="61">
        <f t="shared" si="19"/>
        <v>29.512017479970865</v>
      </c>
      <c r="Y35" s="6">
        <f t="shared" si="20"/>
        <v>70.487982520029135</v>
      </c>
      <c r="Z35" s="61">
        <f t="shared" si="21"/>
        <v>29.351724137931036</v>
      </c>
      <c r="AA35" s="82">
        <f t="shared" si="22"/>
        <v>70.648275862068971</v>
      </c>
      <c r="AB35" s="6">
        <f t="shared" si="23"/>
        <v>29.677761570083543</v>
      </c>
      <c r="AC35" s="82">
        <f t="shared" si="24"/>
        <v>70.322238429916467</v>
      </c>
      <c r="AF35" s="59">
        <f t="shared" si="30"/>
        <v>48.452970297029708</v>
      </c>
      <c r="AG35" s="73">
        <f t="shared" si="31"/>
        <v>43.727490996398558</v>
      </c>
      <c r="AH35" s="73">
        <f t="shared" si="32"/>
        <v>40.97596504005827</v>
      </c>
      <c r="AI35" s="73">
        <f t="shared" si="33"/>
        <v>41.296551724137935</v>
      </c>
      <c r="AJ35" s="73">
        <f t="shared" si="34"/>
        <v>40.64447685983292</v>
      </c>
    </row>
    <row r="36" spans="1:36" x14ac:dyDescent="0.25">
      <c r="A36" s="1862"/>
      <c r="B36" s="278" t="s">
        <v>229</v>
      </c>
      <c r="C36" s="23">
        <v>6</v>
      </c>
      <c r="D36" s="20">
        <v>75</v>
      </c>
      <c r="E36" s="21">
        <v>81</v>
      </c>
      <c r="F36" s="20">
        <v>24</v>
      </c>
      <c r="G36" s="20">
        <v>478</v>
      </c>
      <c r="H36" s="21">
        <v>502</v>
      </c>
      <c r="I36" s="20">
        <v>27</v>
      </c>
      <c r="J36" s="20">
        <v>625</v>
      </c>
      <c r="K36" s="21">
        <v>652</v>
      </c>
      <c r="L36" s="20">
        <v>39</v>
      </c>
      <c r="M36" s="20">
        <v>710</v>
      </c>
      <c r="N36" s="21">
        <v>749</v>
      </c>
      <c r="O36" s="20">
        <v>40</v>
      </c>
      <c r="P36" s="20">
        <v>773</v>
      </c>
      <c r="Q36" s="21">
        <v>813</v>
      </c>
      <c r="T36" s="61">
        <f t="shared" si="15"/>
        <v>7.4074074074074066</v>
      </c>
      <c r="U36" s="6">
        <f t="shared" si="16"/>
        <v>92.592592592592595</v>
      </c>
      <c r="V36" s="61">
        <f t="shared" si="17"/>
        <v>4.7808764940239046</v>
      </c>
      <c r="W36" s="6">
        <f t="shared" si="18"/>
        <v>95.2191235059761</v>
      </c>
      <c r="X36" s="61">
        <f t="shared" si="19"/>
        <v>4.1411042944785272</v>
      </c>
      <c r="Y36" s="6">
        <f t="shared" si="20"/>
        <v>95.858895705521476</v>
      </c>
      <c r="Z36" s="61">
        <f t="shared" si="21"/>
        <v>5.2069425901201605</v>
      </c>
      <c r="AA36" s="82">
        <f t="shared" si="22"/>
        <v>94.79305740987985</v>
      </c>
      <c r="AB36" s="6">
        <f t="shared" si="23"/>
        <v>4.9200492004920049</v>
      </c>
      <c r="AC36" s="82">
        <f t="shared" si="24"/>
        <v>95.079950799507998</v>
      </c>
      <c r="AF36" s="59">
        <f t="shared" si="30"/>
        <v>85.18518518518519</v>
      </c>
      <c r="AG36" s="73">
        <f t="shared" si="31"/>
        <v>90.4382470119522</v>
      </c>
      <c r="AH36" s="73">
        <f t="shared" si="32"/>
        <v>91.717791411042953</v>
      </c>
      <c r="AI36" s="73">
        <f t="shared" si="33"/>
        <v>89.586114819759686</v>
      </c>
      <c r="AJ36" s="73">
        <f t="shared" si="34"/>
        <v>90.159901599015996</v>
      </c>
    </row>
    <row r="37" spans="1:36" x14ac:dyDescent="0.25">
      <c r="A37" s="1862"/>
      <c r="B37" s="278" t="s">
        <v>186</v>
      </c>
      <c r="C37" s="23">
        <v>1152</v>
      </c>
      <c r="D37" s="20">
        <v>7219</v>
      </c>
      <c r="E37" s="21">
        <v>8371</v>
      </c>
      <c r="F37" s="20">
        <v>1083</v>
      </c>
      <c r="G37" s="20">
        <v>6195</v>
      </c>
      <c r="H37" s="21">
        <v>7278</v>
      </c>
      <c r="I37" s="20">
        <v>1061</v>
      </c>
      <c r="J37" s="20">
        <v>6112</v>
      </c>
      <c r="K37" s="21">
        <v>7173</v>
      </c>
      <c r="L37" s="20">
        <v>1044</v>
      </c>
      <c r="M37" s="20">
        <v>6025</v>
      </c>
      <c r="N37" s="21">
        <v>7069</v>
      </c>
      <c r="O37" s="20">
        <v>1086</v>
      </c>
      <c r="P37" s="20">
        <v>6013</v>
      </c>
      <c r="Q37" s="21">
        <v>7099</v>
      </c>
      <c r="T37" s="61">
        <f t="shared" si="15"/>
        <v>13.761796679010871</v>
      </c>
      <c r="U37" s="6">
        <f t="shared" si="16"/>
        <v>86.238203320989129</v>
      </c>
      <c r="V37" s="61">
        <f t="shared" si="17"/>
        <v>14.880461665292662</v>
      </c>
      <c r="W37" s="6">
        <f t="shared" si="18"/>
        <v>85.119538334707329</v>
      </c>
      <c r="X37" s="61">
        <f t="shared" si="19"/>
        <v>14.791579534364979</v>
      </c>
      <c r="Y37" s="6">
        <f t="shared" si="20"/>
        <v>85.208420465635015</v>
      </c>
      <c r="Z37" s="61">
        <f t="shared" si="21"/>
        <v>14.768708445324657</v>
      </c>
      <c r="AA37" s="82">
        <f t="shared" si="22"/>
        <v>85.231291554675352</v>
      </c>
      <c r="AB37" s="6">
        <f t="shared" si="23"/>
        <v>15.297929285814904</v>
      </c>
      <c r="AC37" s="82">
        <f t="shared" si="24"/>
        <v>84.702070714185098</v>
      </c>
      <c r="AF37" s="59">
        <f t="shared" si="30"/>
        <v>72.476406641978258</v>
      </c>
      <c r="AG37" s="73">
        <f t="shared" si="31"/>
        <v>70.239076669414672</v>
      </c>
      <c r="AH37" s="73">
        <f t="shared" si="32"/>
        <v>70.416840931270031</v>
      </c>
      <c r="AI37" s="73">
        <f t="shared" si="33"/>
        <v>70.462583109350689</v>
      </c>
      <c r="AJ37" s="73">
        <f t="shared" si="34"/>
        <v>69.404141428370195</v>
      </c>
    </row>
    <row r="38" spans="1:36" x14ac:dyDescent="0.25">
      <c r="A38" s="1862"/>
      <c r="B38" s="278" t="s">
        <v>225</v>
      </c>
      <c r="C38" s="23">
        <v>3248</v>
      </c>
      <c r="D38" s="20">
        <v>3611</v>
      </c>
      <c r="E38" s="21">
        <v>6859</v>
      </c>
      <c r="F38" s="20">
        <v>3410</v>
      </c>
      <c r="G38" s="20">
        <v>3760</v>
      </c>
      <c r="H38" s="21">
        <v>7170</v>
      </c>
      <c r="I38" s="20">
        <v>3578</v>
      </c>
      <c r="J38" s="20">
        <v>3741</v>
      </c>
      <c r="K38" s="21">
        <v>7319</v>
      </c>
      <c r="L38" s="20">
        <v>3708</v>
      </c>
      <c r="M38" s="20">
        <v>3719</v>
      </c>
      <c r="N38" s="21">
        <v>7427</v>
      </c>
      <c r="O38" s="20">
        <v>3818</v>
      </c>
      <c r="P38" s="20">
        <v>3629</v>
      </c>
      <c r="Q38" s="21">
        <v>7447</v>
      </c>
      <c r="T38" s="61">
        <f t="shared" si="15"/>
        <v>47.353841667881611</v>
      </c>
      <c r="U38" s="6">
        <f t="shared" si="16"/>
        <v>52.646158332118389</v>
      </c>
      <c r="V38" s="61">
        <f t="shared" si="17"/>
        <v>47.559274755927476</v>
      </c>
      <c r="W38" s="6">
        <f t="shared" si="18"/>
        <v>52.440725244072524</v>
      </c>
      <c r="X38" s="61">
        <f t="shared" si="19"/>
        <v>48.886459898893293</v>
      </c>
      <c r="Y38" s="6">
        <f t="shared" si="20"/>
        <v>51.113540101106715</v>
      </c>
      <c r="Z38" s="61">
        <f t="shared" si="21"/>
        <v>49.925945873165475</v>
      </c>
      <c r="AA38" s="82">
        <f t="shared" si="22"/>
        <v>50.074054126834525</v>
      </c>
      <c r="AB38" s="6">
        <f t="shared" si="23"/>
        <v>51.268967369410504</v>
      </c>
      <c r="AC38" s="82">
        <f t="shared" si="24"/>
        <v>48.731032630589496</v>
      </c>
      <c r="AF38" s="59">
        <f t="shared" si="30"/>
        <v>5.2923166642367789</v>
      </c>
      <c r="AG38" s="73">
        <f t="shared" si="31"/>
        <v>4.8814504881450489</v>
      </c>
      <c r="AH38" s="73">
        <f t="shared" si="32"/>
        <v>2.227080202213422</v>
      </c>
      <c r="AI38" s="73">
        <f t="shared" si="33"/>
        <v>0.14810825366905078</v>
      </c>
      <c r="AJ38" s="73">
        <f t="shared" si="34"/>
        <v>-2.5379347388210078</v>
      </c>
    </row>
    <row r="39" spans="1:36" x14ac:dyDescent="0.25">
      <c r="A39" s="1862"/>
      <c r="B39" s="278" t="s">
        <v>226</v>
      </c>
      <c r="C39" s="23">
        <v>4483</v>
      </c>
      <c r="D39" s="20">
        <v>14723</v>
      </c>
      <c r="E39" s="21">
        <v>19206</v>
      </c>
      <c r="F39" s="20">
        <v>4063</v>
      </c>
      <c r="G39" s="20">
        <v>12724</v>
      </c>
      <c r="H39" s="21">
        <v>16787</v>
      </c>
      <c r="I39" s="20">
        <v>4170</v>
      </c>
      <c r="J39" s="20">
        <v>12800</v>
      </c>
      <c r="K39" s="21">
        <v>16970</v>
      </c>
      <c r="L39" s="20">
        <v>4457</v>
      </c>
      <c r="M39" s="20">
        <v>12819</v>
      </c>
      <c r="N39" s="21">
        <v>17276</v>
      </c>
      <c r="O39" s="20">
        <v>4616</v>
      </c>
      <c r="P39" s="20">
        <v>12871</v>
      </c>
      <c r="Q39" s="21">
        <v>17487</v>
      </c>
      <c r="T39" s="61">
        <f t="shared" ref="T39:T60" si="35">IFERROR(C39/$E39*100,0)</f>
        <v>23.341664063313548</v>
      </c>
      <c r="U39" s="6">
        <f t="shared" ref="U39:U60" si="36">IFERROR(D39/$E39*100,0)</f>
        <v>76.658335936686456</v>
      </c>
      <c r="V39" s="61">
        <f t="shared" ref="V39:V60" si="37">IFERROR(F39/$H39*100,0)</f>
        <v>24.203252516828499</v>
      </c>
      <c r="W39" s="6">
        <f t="shared" ref="W39:W60" si="38">IFERROR(G39/$H39*100,0)</f>
        <v>75.796747483171501</v>
      </c>
      <c r="X39" s="61">
        <f t="shared" ref="X39:X60" si="39">IFERROR(I39/$K39*100,0)</f>
        <v>24.572775486152032</v>
      </c>
      <c r="Y39" s="6">
        <f t="shared" ref="Y39:Y60" si="40">IFERROR(J39/$K39*100,0)</f>
        <v>75.427224513847975</v>
      </c>
      <c r="Z39" s="61">
        <f t="shared" ref="Z39:Z60" si="41">IFERROR(L39/$N39*100,0)</f>
        <v>25.798796017596665</v>
      </c>
      <c r="AA39" s="82">
        <f t="shared" ref="AA39:AA60" si="42">IFERROR(M39/$N39*100,0)</f>
        <v>74.201203982403328</v>
      </c>
      <c r="AB39" s="6">
        <f t="shared" ref="AB39:AB60" si="43">IFERROR(O39/$Q39*100,0)</f>
        <v>26.396751872819806</v>
      </c>
      <c r="AC39" s="82">
        <f t="shared" ref="AC39:AC60" si="44">IFERROR(P39/$Q39*100,0)</f>
        <v>73.603248127180194</v>
      </c>
      <c r="AF39" s="59">
        <f t="shared" si="30"/>
        <v>53.316671873372911</v>
      </c>
      <c r="AG39" s="73">
        <f t="shared" si="31"/>
        <v>51.593494966343002</v>
      </c>
      <c r="AH39" s="73">
        <f t="shared" si="32"/>
        <v>50.854449027695942</v>
      </c>
      <c r="AI39" s="73">
        <f t="shared" si="33"/>
        <v>48.402407964806663</v>
      </c>
      <c r="AJ39" s="73">
        <f t="shared" si="34"/>
        <v>47.206496254360388</v>
      </c>
    </row>
    <row r="40" spans="1:36" x14ac:dyDescent="0.25">
      <c r="A40" s="1862"/>
      <c r="B40" s="278" t="s">
        <v>198</v>
      </c>
      <c r="C40" s="23">
        <v>808</v>
      </c>
      <c r="D40" s="20">
        <v>2231</v>
      </c>
      <c r="E40" s="21">
        <v>3039</v>
      </c>
      <c r="F40" s="20">
        <v>549</v>
      </c>
      <c r="G40" s="20">
        <v>1596</v>
      </c>
      <c r="H40" s="21">
        <v>2145</v>
      </c>
      <c r="I40" s="20">
        <v>536</v>
      </c>
      <c r="J40" s="20">
        <v>1525</v>
      </c>
      <c r="K40" s="21">
        <v>2061</v>
      </c>
      <c r="L40" s="20">
        <v>579</v>
      </c>
      <c r="M40" s="20">
        <v>1524</v>
      </c>
      <c r="N40" s="21">
        <v>2103</v>
      </c>
      <c r="O40" s="20">
        <v>565</v>
      </c>
      <c r="P40" s="20">
        <v>1491</v>
      </c>
      <c r="Q40" s="21">
        <v>2056</v>
      </c>
      <c r="T40" s="61">
        <f t="shared" si="35"/>
        <v>26.587693320171109</v>
      </c>
      <c r="U40" s="6">
        <f t="shared" si="36"/>
        <v>73.412306679828887</v>
      </c>
      <c r="V40" s="61">
        <f t="shared" si="37"/>
        <v>25.594405594405593</v>
      </c>
      <c r="W40" s="6">
        <f t="shared" si="38"/>
        <v>74.405594405594414</v>
      </c>
      <c r="X40" s="61">
        <f t="shared" si="39"/>
        <v>26.006792819019893</v>
      </c>
      <c r="Y40" s="6">
        <f t="shared" si="40"/>
        <v>73.993207180980107</v>
      </c>
      <c r="Z40" s="61">
        <f t="shared" si="41"/>
        <v>27.532097004279599</v>
      </c>
      <c r="AA40" s="82">
        <f t="shared" si="42"/>
        <v>72.467902995720408</v>
      </c>
      <c r="AB40" s="6">
        <f t="shared" si="43"/>
        <v>27.480544747081716</v>
      </c>
      <c r="AC40" s="82">
        <f t="shared" si="44"/>
        <v>72.519455252918291</v>
      </c>
      <c r="AF40" s="59">
        <f t="shared" si="30"/>
        <v>46.824613359657775</v>
      </c>
      <c r="AG40" s="73">
        <f t="shared" si="31"/>
        <v>48.811188811188821</v>
      </c>
      <c r="AH40" s="73">
        <f t="shared" si="32"/>
        <v>47.986414361960215</v>
      </c>
      <c r="AI40" s="73">
        <f t="shared" si="33"/>
        <v>44.935805991440809</v>
      </c>
      <c r="AJ40" s="73">
        <f t="shared" si="34"/>
        <v>45.038910505836576</v>
      </c>
    </row>
    <row r="41" spans="1:36" x14ac:dyDescent="0.25">
      <c r="A41" s="1862"/>
      <c r="B41" s="278" t="s">
        <v>191</v>
      </c>
      <c r="C41" s="23">
        <v>317</v>
      </c>
      <c r="D41" s="20">
        <v>710</v>
      </c>
      <c r="E41" s="21">
        <v>1027</v>
      </c>
      <c r="F41" s="20">
        <v>182</v>
      </c>
      <c r="G41" s="20">
        <v>466</v>
      </c>
      <c r="H41" s="21">
        <v>648</v>
      </c>
      <c r="I41" s="20">
        <v>169</v>
      </c>
      <c r="J41" s="20">
        <v>484</v>
      </c>
      <c r="K41" s="21">
        <v>653</v>
      </c>
      <c r="L41" s="20">
        <v>206</v>
      </c>
      <c r="M41" s="20">
        <v>512</v>
      </c>
      <c r="N41" s="21">
        <v>718</v>
      </c>
      <c r="O41" s="20">
        <v>175</v>
      </c>
      <c r="P41" s="20">
        <v>497</v>
      </c>
      <c r="Q41" s="21">
        <v>672</v>
      </c>
      <c r="T41" s="61">
        <f t="shared" si="35"/>
        <v>30.866601752677703</v>
      </c>
      <c r="U41" s="6">
        <f t="shared" si="36"/>
        <v>69.133398247322305</v>
      </c>
      <c r="V41" s="61">
        <f t="shared" si="37"/>
        <v>28.086419753086421</v>
      </c>
      <c r="W41" s="6">
        <f t="shared" si="38"/>
        <v>71.913580246913583</v>
      </c>
      <c r="X41" s="61">
        <f t="shared" si="39"/>
        <v>25.880551301684534</v>
      </c>
      <c r="Y41" s="6">
        <f t="shared" si="40"/>
        <v>74.119448698315466</v>
      </c>
      <c r="Z41" s="61">
        <f t="shared" si="41"/>
        <v>28.690807799442897</v>
      </c>
      <c r="AA41" s="82">
        <f t="shared" si="42"/>
        <v>71.309192200557106</v>
      </c>
      <c r="AB41" s="6">
        <f t="shared" si="43"/>
        <v>26.041666666666668</v>
      </c>
      <c r="AC41" s="82">
        <f t="shared" si="44"/>
        <v>73.958333333333343</v>
      </c>
      <c r="AF41" s="107">
        <f t="shared" si="30"/>
        <v>38.266796494644602</v>
      </c>
      <c r="AG41" s="126">
        <f t="shared" si="31"/>
        <v>43.827160493827165</v>
      </c>
      <c r="AH41" s="126">
        <f t="shared" si="32"/>
        <v>48.238897396630932</v>
      </c>
      <c r="AI41" s="126">
        <f t="shared" si="33"/>
        <v>42.618384401114213</v>
      </c>
      <c r="AJ41" s="126">
        <f t="shared" si="34"/>
        <v>47.916666666666671</v>
      </c>
    </row>
    <row r="42" spans="1:36" x14ac:dyDescent="0.25">
      <c r="A42" s="1862"/>
      <c r="B42" s="278" t="s">
        <v>197</v>
      </c>
      <c r="C42" s="23">
        <v>67</v>
      </c>
      <c r="D42" s="20">
        <v>104</v>
      </c>
      <c r="E42" s="21">
        <v>171</v>
      </c>
      <c r="F42" s="20">
        <v>9</v>
      </c>
      <c r="G42" s="20">
        <v>46</v>
      </c>
      <c r="H42" s="21">
        <v>55</v>
      </c>
      <c r="I42" s="20">
        <v>12</v>
      </c>
      <c r="J42" s="20">
        <v>45</v>
      </c>
      <c r="K42" s="21">
        <v>57</v>
      </c>
      <c r="L42" s="20">
        <v>14</v>
      </c>
      <c r="M42" s="20">
        <v>46</v>
      </c>
      <c r="N42" s="21">
        <v>60</v>
      </c>
      <c r="O42" s="20">
        <v>16</v>
      </c>
      <c r="P42" s="20">
        <v>54</v>
      </c>
      <c r="Q42" s="21">
        <v>70</v>
      </c>
      <c r="T42" s="61">
        <f t="shared" si="35"/>
        <v>39.1812865497076</v>
      </c>
      <c r="U42" s="6">
        <f t="shared" si="36"/>
        <v>60.818713450292393</v>
      </c>
      <c r="V42" s="61">
        <f t="shared" si="37"/>
        <v>16.363636363636363</v>
      </c>
      <c r="W42" s="6">
        <f t="shared" si="38"/>
        <v>83.636363636363626</v>
      </c>
      <c r="X42" s="61">
        <f t="shared" si="39"/>
        <v>21.052631578947366</v>
      </c>
      <c r="Y42" s="6">
        <f t="shared" si="40"/>
        <v>78.94736842105263</v>
      </c>
      <c r="Z42" s="61">
        <f t="shared" si="41"/>
        <v>23.333333333333332</v>
      </c>
      <c r="AA42" s="82">
        <f t="shared" si="42"/>
        <v>76.666666666666671</v>
      </c>
      <c r="AB42" s="6">
        <f t="shared" si="43"/>
        <v>22.857142857142858</v>
      </c>
      <c r="AC42" s="82">
        <f t="shared" si="44"/>
        <v>77.142857142857153</v>
      </c>
      <c r="AD42" s="5"/>
      <c r="AE42" s="5"/>
      <c r="AF42" s="59">
        <f t="shared" si="30"/>
        <v>21.637426900584792</v>
      </c>
      <c r="AG42" s="73">
        <f t="shared" si="31"/>
        <v>67.272727272727266</v>
      </c>
      <c r="AH42" s="73">
        <f t="shared" si="32"/>
        <v>57.89473684210526</v>
      </c>
      <c r="AI42" s="73">
        <f t="shared" si="33"/>
        <v>53.333333333333343</v>
      </c>
      <c r="AJ42" s="73">
        <f t="shared" si="34"/>
        <v>54.285714285714292</v>
      </c>
    </row>
    <row r="43" spans="1:36" x14ac:dyDescent="0.25">
      <c r="A43" s="1862"/>
      <c r="B43" s="278" t="s">
        <v>227</v>
      </c>
      <c r="C43" s="23">
        <v>3241</v>
      </c>
      <c r="D43" s="20">
        <v>21575</v>
      </c>
      <c r="E43" s="21">
        <v>24816</v>
      </c>
      <c r="F43" s="20">
        <v>2953</v>
      </c>
      <c r="G43" s="20">
        <v>18917</v>
      </c>
      <c r="H43" s="21">
        <v>21870</v>
      </c>
      <c r="I43" s="20">
        <v>2961</v>
      </c>
      <c r="J43" s="20">
        <v>18578</v>
      </c>
      <c r="K43" s="21">
        <v>21539</v>
      </c>
      <c r="L43" s="20">
        <v>2928</v>
      </c>
      <c r="M43" s="20">
        <v>18178</v>
      </c>
      <c r="N43" s="21">
        <v>21106</v>
      </c>
      <c r="O43" s="20">
        <v>2956</v>
      </c>
      <c r="P43" s="20">
        <v>17871</v>
      </c>
      <c r="Q43" s="21">
        <v>20827</v>
      </c>
      <c r="T43" s="61">
        <f t="shared" si="35"/>
        <v>13.060122501611863</v>
      </c>
      <c r="U43" s="6">
        <f t="shared" si="36"/>
        <v>86.939877498388142</v>
      </c>
      <c r="V43" s="61">
        <f t="shared" si="37"/>
        <v>13.502514860539552</v>
      </c>
      <c r="W43" s="6">
        <f t="shared" si="38"/>
        <v>86.497485139460451</v>
      </c>
      <c r="X43" s="61">
        <f t="shared" si="39"/>
        <v>13.747156321091971</v>
      </c>
      <c r="Y43" s="6">
        <f t="shared" si="40"/>
        <v>86.252843678908036</v>
      </c>
      <c r="Z43" s="61">
        <f t="shared" si="41"/>
        <v>13.872832369942195</v>
      </c>
      <c r="AA43" s="82">
        <f t="shared" si="42"/>
        <v>86.127167630057798</v>
      </c>
      <c r="AB43" s="6">
        <f t="shared" si="43"/>
        <v>14.193114706870888</v>
      </c>
      <c r="AC43" s="82">
        <f t="shared" si="44"/>
        <v>85.806885293129113</v>
      </c>
      <c r="AF43" s="59">
        <f t="shared" si="30"/>
        <v>73.879754996776285</v>
      </c>
      <c r="AG43" s="73">
        <f t="shared" si="31"/>
        <v>72.994970278920903</v>
      </c>
      <c r="AH43" s="73">
        <f t="shared" si="32"/>
        <v>72.505687357816072</v>
      </c>
      <c r="AI43" s="73">
        <f t="shared" si="33"/>
        <v>72.254335260115596</v>
      </c>
      <c r="AJ43" s="73">
        <f t="shared" si="34"/>
        <v>71.613770586258227</v>
      </c>
    </row>
    <row r="44" spans="1:36" x14ac:dyDescent="0.25">
      <c r="A44" s="1862"/>
      <c r="B44" s="278" t="s">
        <v>184</v>
      </c>
      <c r="C44" s="23">
        <v>437</v>
      </c>
      <c r="D44" s="20">
        <v>424</v>
      </c>
      <c r="E44" s="21">
        <v>861</v>
      </c>
      <c r="F44" s="20">
        <v>436</v>
      </c>
      <c r="G44" s="20">
        <v>483</v>
      </c>
      <c r="H44" s="21">
        <v>919</v>
      </c>
      <c r="I44" s="20">
        <v>486</v>
      </c>
      <c r="J44" s="20">
        <v>516</v>
      </c>
      <c r="K44" s="21">
        <v>1002</v>
      </c>
      <c r="L44" s="20">
        <v>531</v>
      </c>
      <c r="M44" s="20">
        <v>554</v>
      </c>
      <c r="N44" s="21">
        <v>1085</v>
      </c>
      <c r="O44" s="20">
        <v>555</v>
      </c>
      <c r="P44" s="20">
        <v>597</v>
      </c>
      <c r="Q44" s="21">
        <v>1152</v>
      </c>
      <c r="T44" s="61">
        <f t="shared" si="35"/>
        <v>50.754936120789786</v>
      </c>
      <c r="U44" s="6">
        <f t="shared" si="36"/>
        <v>49.245063879210221</v>
      </c>
      <c r="V44" s="61">
        <f t="shared" si="37"/>
        <v>47.442872687704025</v>
      </c>
      <c r="W44" s="6">
        <f t="shared" si="38"/>
        <v>52.557127312295968</v>
      </c>
      <c r="X44" s="61">
        <f t="shared" si="39"/>
        <v>48.50299401197605</v>
      </c>
      <c r="Y44" s="6">
        <f t="shared" si="40"/>
        <v>51.49700598802395</v>
      </c>
      <c r="Z44" s="61">
        <f t="shared" si="41"/>
        <v>48.940092165898619</v>
      </c>
      <c r="AA44" s="82">
        <f t="shared" si="42"/>
        <v>51.059907834101381</v>
      </c>
      <c r="AB44" s="6">
        <f t="shared" si="43"/>
        <v>48.177083333333329</v>
      </c>
      <c r="AC44" s="82">
        <f t="shared" si="44"/>
        <v>51.822916666666664</v>
      </c>
      <c r="AF44" s="59">
        <f t="shared" si="30"/>
        <v>-1.5098722415795649</v>
      </c>
      <c r="AG44" s="73">
        <f t="shared" si="31"/>
        <v>5.1142546245919434</v>
      </c>
      <c r="AH44" s="73">
        <f t="shared" si="32"/>
        <v>2.9940119760479007</v>
      </c>
      <c r="AI44" s="73">
        <f t="shared" si="33"/>
        <v>2.1198156682027616</v>
      </c>
      <c r="AJ44" s="73">
        <f t="shared" si="34"/>
        <v>3.6458333333333357</v>
      </c>
    </row>
    <row r="45" spans="1:36" x14ac:dyDescent="0.25">
      <c r="A45" s="1862"/>
      <c r="B45" s="278" t="s">
        <v>230</v>
      </c>
      <c r="C45" s="23">
        <v>612</v>
      </c>
      <c r="D45" s="20">
        <v>2592</v>
      </c>
      <c r="E45" s="21">
        <v>3204</v>
      </c>
      <c r="F45" s="20">
        <v>499</v>
      </c>
      <c r="G45" s="20">
        <v>2007</v>
      </c>
      <c r="H45" s="21">
        <v>2506</v>
      </c>
      <c r="I45" s="20">
        <v>531</v>
      </c>
      <c r="J45" s="20">
        <v>2005</v>
      </c>
      <c r="K45" s="21">
        <v>2536</v>
      </c>
      <c r="L45" s="20">
        <v>537</v>
      </c>
      <c r="M45" s="20">
        <v>2002</v>
      </c>
      <c r="N45" s="21">
        <v>2539</v>
      </c>
      <c r="O45" s="20">
        <v>564</v>
      </c>
      <c r="P45" s="20">
        <v>2055</v>
      </c>
      <c r="Q45" s="21">
        <v>2619</v>
      </c>
      <c r="T45" s="61">
        <f t="shared" si="35"/>
        <v>19.101123595505616</v>
      </c>
      <c r="U45" s="6">
        <f t="shared" si="36"/>
        <v>80.898876404494374</v>
      </c>
      <c r="V45" s="61">
        <f t="shared" si="37"/>
        <v>19.912210694333599</v>
      </c>
      <c r="W45" s="6">
        <f t="shared" si="38"/>
        <v>80.087789305666405</v>
      </c>
      <c r="X45" s="61">
        <f t="shared" si="39"/>
        <v>20.938485804416406</v>
      </c>
      <c r="Y45" s="6">
        <f t="shared" si="40"/>
        <v>79.061514195583598</v>
      </c>
      <c r="Z45" s="61">
        <f t="shared" si="41"/>
        <v>21.150059078377314</v>
      </c>
      <c r="AA45" s="82">
        <f t="shared" si="42"/>
        <v>78.849940921622689</v>
      </c>
      <c r="AB45" s="6">
        <f t="shared" si="43"/>
        <v>21.534936998854526</v>
      </c>
      <c r="AC45" s="82">
        <f t="shared" si="44"/>
        <v>78.465063001145481</v>
      </c>
      <c r="AF45" s="59">
        <f t="shared" si="30"/>
        <v>61.797752808988761</v>
      </c>
      <c r="AG45" s="73">
        <f t="shared" si="31"/>
        <v>60.17557861133281</v>
      </c>
      <c r="AH45" s="73">
        <f t="shared" si="32"/>
        <v>58.123028391167196</v>
      </c>
      <c r="AI45" s="73">
        <f t="shared" si="33"/>
        <v>57.699881843245379</v>
      </c>
      <c r="AJ45" s="73">
        <f t="shared" si="34"/>
        <v>56.930126002290955</v>
      </c>
    </row>
    <row r="46" spans="1:36" x14ac:dyDescent="0.25">
      <c r="A46" s="1862"/>
      <c r="B46" s="278" t="s">
        <v>183</v>
      </c>
      <c r="C46" s="23">
        <v>5042</v>
      </c>
      <c r="D46" s="20">
        <v>5888</v>
      </c>
      <c r="E46" s="21">
        <v>10930</v>
      </c>
      <c r="F46" s="20">
        <v>4668</v>
      </c>
      <c r="G46" s="20">
        <v>5335</v>
      </c>
      <c r="H46" s="21">
        <v>10003</v>
      </c>
      <c r="I46" s="20">
        <v>4706</v>
      </c>
      <c r="J46" s="20">
        <v>5350</v>
      </c>
      <c r="K46" s="21">
        <v>10056</v>
      </c>
      <c r="L46" s="20">
        <v>4703</v>
      </c>
      <c r="M46" s="20">
        <v>5268</v>
      </c>
      <c r="N46" s="21">
        <v>9971</v>
      </c>
      <c r="O46" s="20">
        <v>4742</v>
      </c>
      <c r="P46" s="20">
        <v>5257</v>
      </c>
      <c r="Q46" s="21">
        <v>9999</v>
      </c>
      <c r="T46" s="61">
        <f t="shared" si="35"/>
        <v>46.129917657822503</v>
      </c>
      <c r="U46" s="6">
        <f t="shared" si="36"/>
        <v>53.870082342177497</v>
      </c>
      <c r="V46" s="61">
        <f t="shared" si="37"/>
        <v>46.666000199940015</v>
      </c>
      <c r="W46" s="6">
        <f t="shared" si="38"/>
        <v>53.333999800059985</v>
      </c>
      <c r="X46" s="61">
        <f t="shared" si="39"/>
        <v>46.797931583134442</v>
      </c>
      <c r="Y46" s="6">
        <f t="shared" si="40"/>
        <v>53.202068416865558</v>
      </c>
      <c r="Z46" s="61">
        <f t="shared" si="41"/>
        <v>47.166783672650688</v>
      </c>
      <c r="AA46" s="82">
        <f t="shared" si="42"/>
        <v>52.833216327349305</v>
      </c>
      <c r="AB46" s="6">
        <f t="shared" si="43"/>
        <v>47.424742474247424</v>
      </c>
      <c r="AC46" s="82">
        <f t="shared" si="44"/>
        <v>52.575257525752569</v>
      </c>
      <c r="AF46" s="59">
        <f t="shared" si="30"/>
        <v>7.7401646843549941</v>
      </c>
      <c r="AG46" s="73">
        <f t="shared" si="31"/>
        <v>6.6679996001199697</v>
      </c>
      <c r="AH46" s="73">
        <f t="shared" si="32"/>
        <v>6.4041368337311155</v>
      </c>
      <c r="AI46" s="73">
        <f t="shared" si="33"/>
        <v>5.6664326546986175</v>
      </c>
      <c r="AJ46" s="73">
        <f t="shared" si="34"/>
        <v>5.1505150515051454</v>
      </c>
    </row>
    <row r="47" spans="1:36" x14ac:dyDescent="0.25">
      <c r="A47" s="1862"/>
      <c r="B47" s="278" t="s">
        <v>235</v>
      </c>
      <c r="C47" s="23">
        <v>33</v>
      </c>
      <c r="D47" s="20">
        <v>33</v>
      </c>
      <c r="E47" s="21">
        <v>66</v>
      </c>
      <c r="F47" s="20">
        <v>43</v>
      </c>
      <c r="G47" s="20">
        <v>18</v>
      </c>
      <c r="H47" s="21">
        <v>61</v>
      </c>
      <c r="I47" s="20">
        <v>36</v>
      </c>
      <c r="J47" s="20">
        <v>21</v>
      </c>
      <c r="K47" s="21">
        <v>57</v>
      </c>
      <c r="L47" s="20">
        <v>36</v>
      </c>
      <c r="M47" s="20">
        <v>19</v>
      </c>
      <c r="N47" s="21">
        <v>55</v>
      </c>
      <c r="O47" s="20">
        <v>30</v>
      </c>
      <c r="P47" s="20">
        <v>17</v>
      </c>
      <c r="Q47" s="21">
        <v>47</v>
      </c>
      <c r="T47" s="61">
        <f t="shared" si="35"/>
        <v>50</v>
      </c>
      <c r="U47" s="6">
        <f t="shared" si="36"/>
        <v>50</v>
      </c>
      <c r="V47" s="61">
        <f t="shared" si="37"/>
        <v>70.491803278688522</v>
      </c>
      <c r="W47" s="6">
        <f t="shared" si="38"/>
        <v>29.508196721311474</v>
      </c>
      <c r="X47" s="61">
        <f t="shared" si="39"/>
        <v>63.157894736842103</v>
      </c>
      <c r="Y47" s="6">
        <f t="shared" si="40"/>
        <v>36.84210526315789</v>
      </c>
      <c r="Z47" s="61">
        <f t="shared" si="41"/>
        <v>65.454545454545453</v>
      </c>
      <c r="AA47" s="82">
        <f t="shared" si="42"/>
        <v>34.545454545454547</v>
      </c>
      <c r="AB47" s="6">
        <f t="shared" si="43"/>
        <v>63.829787234042556</v>
      </c>
      <c r="AC47" s="82">
        <f t="shared" si="44"/>
        <v>36.170212765957451</v>
      </c>
      <c r="AF47" s="59">
        <f t="shared" si="30"/>
        <v>0</v>
      </c>
      <c r="AG47" s="73">
        <f t="shared" si="31"/>
        <v>-40.983606557377044</v>
      </c>
      <c r="AH47" s="73">
        <f t="shared" si="32"/>
        <v>-26.315789473684212</v>
      </c>
      <c r="AI47" s="73">
        <f t="shared" si="33"/>
        <v>-30.909090909090907</v>
      </c>
      <c r="AJ47" s="73">
        <f t="shared" si="34"/>
        <v>-27.659574468085104</v>
      </c>
    </row>
    <row r="48" spans="1:36" x14ac:dyDescent="0.25">
      <c r="A48" s="1862"/>
      <c r="B48" s="278" t="s">
        <v>218</v>
      </c>
      <c r="C48" s="23">
        <v>0</v>
      </c>
      <c r="D48" s="20">
        <v>0</v>
      </c>
      <c r="E48" s="21">
        <v>0</v>
      </c>
      <c r="F48" s="20">
        <v>0</v>
      </c>
      <c r="G48" s="20">
        <v>0</v>
      </c>
      <c r="H48" s="21">
        <v>0</v>
      </c>
      <c r="I48" s="20">
        <v>6</v>
      </c>
      <c r="J48" s="20">
        <v>30</v>
      </c>
      <c r="K48" s="21">
        <v>36</v>
      </c>
      <c r="L48" s="20">
        <v>42</v>
      </c>
      <c r="M48" s="20">
        <v>75</v>
      </c>
      <c r="N48" s="21">
        <v>117</v>
      </c>
      <c r="O48" s="20">
        <v>139</v>
      </c>
      <c r="P48" s="20">
        <v>330</v>
      </c>
      <c r="Q48" s="21">
        <v>469</v>
      </c>
      <c r="T48" s="61">
        <f t="shared" si="35"/>
        <v>0</v>
      </c>
      <c r="U48" s="6">
        <f t="shared" si="36"/>
        <v>0</v>
      </c>
      <c r="V48" s="61">
        <f t="shared" si="37"/>
        <v>0</v>
      </c>
      <c r="W48" s="6">
        <f t="shared" si="38"/>
        <v>0</v>
      </c>
      <c r="X48" s="61">
        <f t="shared" si="39"/>
        <v>16.666666666666664</v>
      </c>
      <c r="Y48" s="6">
        <f t="shared" si="40"/>
        <v>83.333333333333343</v>
      </c>
      <c r="Z48" s="61">
        <f t="shared" si="41"/>
        <v>35.897435897435898</v>
      </c>
      <c r="AA48" s="82">
        <f t="shared" si="42"/>
        <v>64.102564102564102</v>
      </c>
      <c r="AB48" s="6">
        <f t="shared" si="43"/>
        <v>29.637526652452024</v>
      </c>
      <c r="AC48" s="82">
        <f t="shared" si="44"/>
        <v>70.362473347547976</v>
      </c>
      <c r="AF48" s="59">
        <f t="shared" si="30"/>
        <v>0</v>
      </c>
      <c r="AG48" s="73">
        <f t="shared" si="31"/>
        <v>0</v>
      </c>
      <c r="AH48" s="73">
        <f t="shared" si="32"/>
        <v>66.666666666666686</v>
      </c>
      <c r="AI48" s="73">
        <f t="shared" si="33"/>
        <v>28.205128205128204</v>
      </c>
      <c r="AJ48" s="73">
        <f t="shared" si="34"/>
        <v>40.724946695095952</v>
      </c>
    </row>
    <row r="49" spans="1:36" x14ac:dyDescent="0.25">
      <c r="A49" s="1862"/>
      <c r="B49" s="278" t="s">
        <v>187</v>
      </c>
      <c r="C49" s="23">
        <v>125</v>
      </c>
      <c r="D49" s="20">
        <v>184</v>
      </c>
      <c r="E49" s="21">
        <v>309</v>
      </c>
      <c r="F49" s="20">
        <v>110</v>
      </c>
      <c r="G49" s="20">
        <v>157</v>
      </c>
      <c r="H49" s="21">
        <v>267</v>
      </c>
      <c r="I49" s="20">
        <v>134</v>
      </c>
      <c r="J49" s="20">
        <v>194</v>
      </c>
      <c r="K49" s="21">
        <v>328</v>
      </c>
      <c r="L49" s="20">
        <v>137</v>
      </c>
      <c r="M49" s="20">
        <v>224</v>
      </c>
      <c r="N49" s="21">
        <v>361</v>
      </c>
      <c r="O49" s="20">
        <v>165</v>
      </c>
      <c r="P49" s="20">
        <v>271</v>
      </c>
      <c r="Q49" s="21">
        <v>436</v>
      </c>
      <c r="T49" s="61">
        <f t="shared" si="35"/>
        <v>40.453074433656958</v>
      </c>
      <c r="U49" s="6">
        <f t="shared" si="36"/>
        <v>59.546925566343049</v>
      </c>
      <c r="V49" s="61">
        <f t="shared" si="37"/>
        <v>41.198501872659179</v>
      </c>
      <c r="W49" s="6">
        <f t="shared" si="38"/>
        <v>58.801498127340821</v>
      </c>
      <c r="X49" s="61">
        <f t="shared" si="39"/>
        <v>40.853658536585364</v>
      </c>
      <c r="Y49" s="6">
        <f t="shared" si="40"/>
        <v>59.146341463414629</v>
      </c>
      <c r="Z49" s="61">
        <f t="shared" si="41"/>
        <v>37.95013850415512</v>
      </c>
      <c r="AA49" s="82">
        <f t="shared" si="42"/>
        <v>62.049861495844873</v>
      </c>
      <c r="AB49" s="6">
        <f t="shared" si="43"/>
        <v>37.844036697247709</v>
      </c>
      <c r="AC49" s="82">
        <f t="shared" si="44"/>
        <v>62.155963302752291</v>
      </c>
      <c r="AF49" s="59">
        <f t="shared" si="30"/>
        <v>19.09385113268609</v>
      </c>
      <c r="AG49" s="73">
        <f t="shared" si="31"/>
        <v>17.602996254681642</v>
      </c>
      <c r="AH49" s="73">
        <f t="shared" si="32"/>
        <v>18.292682926829265</v>
      </c>
      <c r="AI49" s="73">
        <f t="shared" si="33"/>
        <v>24.099722991689752</v>
      </c>
      <c r="AJ49" s="73">
        <f t="shared" si="34"/>
        <v>24.311926605504581</v>
      </c>
    </row>
    <row r="50" spans="1:36" x14ac:dyDescent="0.25">
      <c r="A50" s="1862"/>
      <c r="B50" s="278" t="s">
        <v>245</v>
      </c>
      <c r="C50" s="23">
        <v>277</v>
      </c>
      <c r="D50" s="20">
        <v>1102</v>
      </c>
      <c r="E50" s="21">
        <v>1379</v>
      </c>
      <c r="F50" s="20">
        <v>279</v>
      </c>
      <c r="G50" s="20">
        <v>1072</v>
      </c>
      <c r="H50" s="21">
        <v>1351</v>
      </c>
      <c r="I50" s="20">
        <v>304</v>
      </c>
      <c r="J50" s="20">
        <v>1097</v>
      </c>
      <c r="K50" s="21">
        <v>1401</v>
      </c>
      <c r="L50" s="20">
        <v>323</v>
      </c>
      <c r="M50" s="20">
        <v>1143</v>
      </c>
      <c r="N50" s="21">
        <v>1466</v>
      </c>
      <c r="O50" s="20">
        <v>349</v>
      </c>
      <c r="P50" s="20">
        <v>1151</v>
      </c>
      <c r="Q50" s="21">
        <v>1500</v>
      </c>
      <c r="T50" s="61">
        <f t="shared" si="35"/>
        <v>20.087019579405364</v>
      </c>
      <c r="U50" s="6">
        <f t="shared" si="36"/>
        <v>79.912980420594636</v>
      </c>
      <c r="V50" s="61">
        <f t="shared" si="37"/>
        <v>20.651369356032568</v>
      </c>
      <c r="W50" s="6">
        <f t="shared" si="38"/>
        <v>79.348630643967439</v>
      </c>
      <c r="X50" s="61">
        <f t="shared" si="39"/>
        <v>21.698786581013565</v>
      </c>
      <c r="Y50" s="6">
        <f t="shared" si="40"/>
        <v>78.301213418986435</v>
      </c>
      <c r="Z50" s="61">
        <f t="shared" si="41"/>
        <v>22.032742155525238</v>
      </c>
      <c r="AA50" s="82">
        <f t="shared" si="42"/>
        <v>77.967257844474759</v>
      </c>
      <c r="AB50" s="6">
        <f t="shared" si="43"/>
        <v>23.266666666666666</v>
      </c>
      <c r="AC50" s="82">
        <f t="shared" si="44"/>
        <v>76.733333333333334</v>
      </c>
      <c r="AF50" s="59">
        <f t="shared" si="30"/>
        <v>59.825960841189271</v>
      </c>
      <c r="AG50" s="73">
        <f t="shared" si="31"/>
        <v>58.697261287934872</v>
      </c>
      <c r="AH50" s="73">
        <f t="shared" si="32"/>
        <v>56.602426837972871</v>
      </c>
      <c r="AI50" s="73">
        <f t="shared" si="33"/>
        <v>55.934515688949517</v>
      </c>
      <c r="AJ50" s="73">
        <f t="shared" si="34"/>
        <v>53.466666666666669</v>
      </c>
    </row>
    <row r="51" spans="1:36" x14ac:dyDescent="0.25">
      <c r="A51" s="1862"/>
      <c r="B51" s="278" t="s">
        <v>176</v>
      </c>
      <c r="C51" s="23">
        <v>17</v>
      </c>
      <c r="D51" s="20">
        <v>19</v>
      </c>
      <c r="E51" s="21">
        <v>36</v>
      </c>
      <c r="F51" s="20">
        <v>69</v>
      </c>
      <c r="G51" s="20">
        <v>60</v>
      </c>
      <c r="H51" s="21">
        <v>129</v>
      </c>
      <c r="I51" s="20">
        <v>66</v>
      </c>
      <c r="J51" s="20">
        <v>74</v>
      </c>
      <c r="K51" s="21">
        <v>140</v>
      </c>
      <c r="L51" s="20">
        <v>75</v>
      </c>
      <c r="M51" s="20">
        <v>78</v>
      </c>
      <c r="N51" s="21">
        <v>153</v>
      </c>
      <c r="O51" s="20">
        <v>87</v>
      </c>
      <c r="P51" s="20">
        <v>87</v>
      </c>
      <c r="Q51" s="21">
        <v>174</v>
      </c>
      <c r="T51" s="61">
        <f t="shared" si="35"/>
        <v>47.222222222222221</v>
      </c>
      <c r="U51" s="6">
        <f t="shared" si="36"/>
        <v>52.777777777777779</v>
      </c>
      <c r="V51" s="61">
        <f t="shared" si="37"/>
        <v>53.488372093023251</v>
      </c>
      <c r="W51" s="6">
        <f t="shared" si="38"/>
        <v>46.511627906976742</v>
      </c>
      <c r="X51" s="61">
        <f t="shared" si="39"/>
        <v>47.142857142857139</v>
      </c>
      <c r="Y51" s="6">
        <f t="shared" si="40"/>
        <v>52.857142857142861</v>
      </c>
      <c r="Z51" s="61">
        <f t="shared" si="41"/>
        <v>49.019607843137251</v>
      </c>
      <c r="AA51" s="82">
        <f t="shared" si="42"/>
        <v>50.980392156862742</v>
      </c>
      <c r="AB51" s="6">
        <f t="shared" si="43"/>
        <v>50</v>
      </c>
      <c r="AC51" s="82">
        <f t="shared" si="44"/>
        <v>50</v>
      </c>
      <c r="AF51" s="59">
        <f t="shared" si="30"/>
        <v>5.5555555555555571</v>
      </c>
      <c r="AG51" s="73">
        <f t="shared" si="31"/>
        <v>-6.9767441860465098</v>
      </c>
      <c r="AH51" s="73">
        <f t="shared" si="32"/>
        <v>5.7142857142857224</v>
      </c>
      <c r="AI51" s="73">
        <f t="shared" si="33"/>
        <v>1.9607843137254903</v>
      </c>
      <c r="AJ51" s="73">
        <f t="shared" si="34"/>
        <v>0</v>
      </c>
    </row>
    <row r="52" spans="1:36" x14ac:dyDescent="0.25">
      <c r="A52" s="1862"/>
      <c r="B52" s="278" t="s">
        <v>232</v>
      </c>
      <c r="C52" s="23">
        <v>101</v>
      </c>
      <c r="D52" s="20">
        <v>656</v>
      </c>
      <c r="E52" s="21">
        <v>757</v>
      </c>
      <c r="F52" s="20">
        <v>142</v>
      </c>
      <c r="G52" s="20">
        <v>800</v>
      </c>
      <c r="H52" s="21">
        <v>942</v>
      </c>
      <c r="I52" s="20">
        <v>194</v>
      </c>
      <c r="J52" s="20">
        <v>929</v>
      </c>
      <c r="K52" s="21">
        <v>1123</v>
      </c>
      <c r="L52" s="20">
        <v>218</v>
      </c>
      <c r="M52" s="20">
        <v>1031</v>
      </c>
      <c r="N52" s="21">
        <v>1249</v>
      </c>
      <c r="O52" s="20">
        <v>286</v>
      </c>
      <c r="P52" s="20">
        <v>1173</v>
      </c>
      <c r="Q52" s="21">
        <v>1459</v>
      </c>
      <c r="T52" s="61">
        <f t="shared" si="35"/>
        <v>13.342140026420079</v>
      </c>
      <c r="U52" s="6">
        <f t="shared" si="36"/>
        <v>86.657859973579917</v>
      </c>
      <c r="V52" s="61">
        <f t="shared" si="37"/>
        <v>15.074309978768577</v>
      </c>
      <c r="W52" s="6">
        <f t="shared" si="38"/>
        <v>84.925690021231432</v>
      </c>
      <c r="X52" s="61">
        <f t="shared" si="39"/>
        <v>17.275155832591274</v>
      </c>
      <c r="Y52" s="6">
        <f t="shared" si="40"/>
        <v>82.724844167408733</v>
      </c>
      <c r="Z52" s="61">
        <f t="shared" si="41"/>
        <v>17.453963170536429</v>
      </c>
      <c r="AA52" s="82">
        <f t="shared" si="42"/>
        <v>82.546036829463574</v>
      </c>
      <c r="AB52" s="6">
        <f t="shared" si="43"/>
        <v>19.602467443454422</v>
      </c>
      <c r="AC52" s="82">
        <f t="shared" si="44"/>
        <v>80.397532556545585</v>
      </c>
      <c r="AF52" s="59">
        <f t="shared" si="30"/>
        <v>73.315719947159835</v>
      </c>
      <c r="AG52" s="73">
        <f t="shared" si="31"/>
        <v>69.85138004246285</v>
      </c>
      <c r="AH52" s="73">
        <f t="shared" si="32"/>
        <v>65.449688334817466</v>
      </c>
      <c r="AI52" s="73">
        <f t="shared" si="33"/>
        <v>65.092073658927148</v>
      </c>
      <c r="AJ52" s="73">
        <f t="shared" si="34"/>
        <v>60.795065113091162</v>
      </c>
    </row>
    <row r="53" spans="1:36" x14ac:dyDescent="0.25">
      <c r="A53" s="1862"/>
      <c r="B53" s="278" t="s">
        <v>201</v>
      </c>
      <c r="C53" s="23">
        <v>3951</v>
      </c>
      <c r="D53" s="20">
        <v>6086</v>
      </c>
      <c r="E53" s="21">
        <v>10037</v>
      </c>
      <c r="F53" s="20">
        <v>4154</v>
      </c>
      <c r="G53" s="20">
        <v>5906</v>
      </c>
      <c r="H53" s="21">
        <v>10060</v>
      </c>
      <c r="I53" s="20">
        <v>4364</v>
      </c>
      <c r="J53" s="20">
        <v>5959</v>
      </c>
      <c r="K53" s="21">
        <v>10323</v>
      </c>
      <c r="L53" s="20">
        <v>4265</v>
      </c>
      <c r="M53" s="20">
        <v>5405</v>
      </c>
      <c r="N53" s="21">
        <v>9670</v>
      </c>
      <c r="O53" s="20">
        <v>4207</v>
      </c>
      <c r="P53" s="20">
        <v>5000</v>
      </c>
      <c r="Q53" s="21">
        <v>9207</v>
      </c>
      <c r="T53" s="61">
        <f t="shared" si="35"/>
        <v>39.364351897977485</v>
      </c>
      <c r="U53" s="6">
        <f t="shared" si="36"/>
        <v>60.635648102022522</v>
      </c>
      <c r="V53" s="61">
        <f t="shared" si="37"/>
        <v>41.292246520874755</v>
      </c>
      <c r="W53" s="6">
        <f t="shared" si="38"/>
        <v>58.707753479125245</v>
      </c>
      <c r="X53" s="61">
        <f t="shared" si="39"/>
        <v>42.274532597113243</v>
      </c>
      <c r="Y53" s="6">
        <f t="shared" si="40"/>
        <v>57.725467402886757</v>
      </c>
      <c r="Z53" s="61">
        <f t="shared" si="41"/>
        <v>44.105480868665978</v>
      </c>
      <c r="AA53" s="82">
        <f t="shared" si="42"/>
        <v>55.894519131334022</v>
      </c>
      <c r="AB53" s="6">
        <f t="shared" si="43"/>
        <v>45.69349408059086</v>
      </c>
      <c r="AC53" s="82">
        <f t="shared" si="44"/>
        <v>54.30650591940914</v>
      </c>
      <c r="AF53" s="59">
        <f t="shared" si="30"/>
        <v>21.271296204045036</v>
      </c>
      <c r="AG53" s="73">
        <f t="shared" si="31"/>
        <v>17.415506958250489</v>
      </c>
      <c r="AH53" s="73">
        <f t="shared" si="32"/>
        <v>15.450934805773514</v>
      </c>
      <c r="AI53" s="73">
        <f t="shared" si="33"/>
        <v>11.789038262668043</v>
      </c>
      <c r="AJ53" s="73">
        <f t="shared" si="34"/>
        <v>8.6130118388182808</v>
      </c>
    </row>
    <row r="54" spans="1:36" x14ac:dyDescent="0.25">
      <c r="A54" s="1862"/>
      <c r="B54" s="278" t="s">
        <v>178</v>
      </c>
      <c r="C54" s="23">
        <v>8123</v>
      </c>
      <c r="D54" s="20">
        <v>7135</v>
      </c>
      <c r="E54" s="21">
        <v>15258</v>
      </c>
      <c r="F54" s="20">
        <v>8210</v>
      </c>
      <c r="G54" s="20">
        <v>6965</v>
      </c>
      <c r="H54" s="21">
        <v>15175</v>
      </c>
      <c r="I54" s="20">
        <v>8255</v>
      </c>
      <c r="J54" s="20">
        <v>6943</v>
      </c>
      <c r="K54" s="21">
        <v>15198</v>
      </c>
      <c r="L54" s="20">
        <v>8071</v>
      </c>
      <c r="M54" s="20">
        <v>6806</v>
      </c>
      <c r="N54" s="21">
        <v>14877</v>
      </c>
      <c r="O54" s="20">
        <v>8171</v>
      </c>
      <c r="P54" s="20">
        <v>6782</v>
      </c>
      <c r="Q54" s="21">
        <v>14953</v>
      </c>
      <c r="T54" s="61">
        <f t="shared" si="35"/>
        <v>53.237645825140909</v>
      </c>
      <c r="U54" s="6">
        <f t="shared" si="36"/>
        <v>46.762354174859091</v>
      </c>
      <c r="V54" s="61">
        <f t="shared" si="37"/>
        <v>54.102141680395391</v>
      </c>
      <c r="W54" s="6">
        <f t="shared" si="38"/>
        <v>45.897858319604609</v>
      </c>
      <c r="X54" s="61">
        <f t="shared" si="39"/>
        <v>54.316357415449403</v>
      </c>
      <c r="Y54" s="6">
        <f t="shared" si="40"/>
        <v>45.683642584550597</v>
      </c>
      <c r="Z54" s="61">
        <f t="shared" si="41"/>
        <v>54.251529206157159</v>
      </c>
      <c r="AA54" s="82">
        <f t="shared" si="42"/>
        <v>45.748470793842841</v>
      </c>
      <c r="AB54" s="6">
        <f t="shared" si="43"/>
        <v>54.644552932521904</v>
      </c>
      <c r="AC54" s="82">
        <f t="shared" si="44"/>
        <v>45.355447067478103</v>
      </c>
      <c r="AF54" s="59">
        <f t="shared" si="30"/>
        <v>-6.4752916502818181</v>
      </c>
      <c r="AG54" s="73">
        <f t="shared" si="31"/>
        <v>-8.2042833607907824</v>
      </c>
      <c r="AH54" s="73">
        <f t="shared" si="32"/>
        <v>-8.6327148308988058</v>
      </c>
      <c r="AI54" s="73">
        <f t="shared" si="33"/>
        <v>-8.5030584123143171</v>
      </c>
      <c r="AJ54" s="73">
        <f t="shared" si="34"/>
        <v>-9.2891058650438012</v>
      </c>
    </row>
    <row r="55" spans="1:36" x14ac:dyDescent="0.25">
      <c r="A55" s="1862"/>
      <c r="B55" s="278" t="s">
        <v>202</v>
      </c>
      <c r="C55" s="23">
        <v>2044</v>
      </c>
      <c r="D55" s="20">
        <v>904</v>
      </c>
      <c r="E55" s="21">
        <v>2948</v>
      </c>
      <c r="F55" s="20">
        <v>3996</v>
      </c>
      <c r="G55" s="20">
        <v>1807</v>
      </c>
      <c r="H55" s="21">
        <v>5803</v>
      </c>
      <c r="I55" s="20">
        <v>4514</v>
      </c>
      <c r="J55" s="20">
        <v>2066</v>
      </c>
      <c r="K55" s="21">
        <v>6580</v>
      </c>
      <c r="L55" s="20">
        <v>5069</v>
      </c>
      <c r="M55" s="20">
        <v>2248</v>
      </c>
      <c r="N55" s="21">
        <v>7317</v>
      </c>
      <c r="O55" s="20">
        <v>5440</v>
      </c>
      <c r="P55" s="20">
        <v>2476</v>
      </c>
      <c r="Q55" s="21">
        <v>7916</v>
      </c>
      <c r="T55" s="61">
        <f t="shared" si="35"/>
        <v>69.335142469470824</v>
      </c>
      <c r="U55" s="6">
        <f t="shared" si="36"/>
        <v>30.664857530529172</v>
      </c>
      <c r="V55" s="61">
        <f t="shared" si="37"/>
        <v>68.860933999655344</v>
      </c>
      <c r="W55" s="6">
        <f t="shared" si="38"/>
        <v>31.139066000344652</v>
      </c>
      <c r="X55" s="61">
        <f t="shared" si="39"/>
        <v>68.601823708206695</v>
      </c>
      <c r="Y55" s="6">
        <f t="shared" si="40"/>
        <v>31.398176291793312</v>
      </c>
      <c r="Z55" s="61">
        <f t="shared" si="41"/>
        <v>69.27702610359438</v>
      </c>
      <c r="AA55" s="82">
        <f t="shared" si="42"/>
        <v>30.72297389640563</v>
      </c>
      <c r="AB55" s="6">
        <f t="shared" si="43"/>
        <v>68.721576553815055</v>
      </c>
      <c r="AC55" s="82">
        <f t="shared" si="44"/>
        <v>31.278423446184945</v>
      </c>
      <c r="AF55" s="59">
        <f t="shared" si="30"/>
        <v>-38.670284938941649</v>
      </c>
      <c r="AG55" s="73">
        <f t="shared" si="31"/>
        <v>-37.721867999310689</v>
      </c>
      <c r="AH55" s="73">
        <f t="shared" si="32"/>
        <v>-37.203647416413382</v>
      </c>
      <c r="AI55" s="73">
        <f t="shared" si="33"/>
        <v>-38.554052207188747</v>
      </c>
      <c r="AJ55" s="73">
        <f t="shared" si="34"/>
        <v>-37.44315310763011</v>
      </c>
    </row>
    <row r="56" spans="1:36" x14ac:dyDescent="0.25">
      <c r="A56" s="1862"/>
      <c r="B56" s="278" t="s">
        <v>246</v>
      </c>
      <c r="C56" s="23">
        <v>50</v>
      </c>
      <c r="D56" s="20">
        <v>130</v>
      </c>
      <c r="E56" s="21">
        <v>180</v>
      </c>
      <c r="F56" s="20">
        <v>64</v>
      </c>
      <c r="G56" s="20">
        <v>194</v>
      </c>
      <c r="H56" s="21">
        <v>258</v>
      </c>
      <c r="I56" s="20">
        <v>71</v>
      </c>
      <c r="J56" s="20">
        <v>214</v>
      </c>
      <c r="K56" s="21">
        <v>285</v>
      </c>
      <c r="L56" s="20">
        <v>80</v>
      </c>
      <c r="M56" s="20">
        <v>232</v>
      </c>
      <c r="N56" s="21">
        <v>312</v>
      </c>
      <c r="O56" s="20">
        <v>156</v>
      </c>
      <c r="P56" s="20">
        <v>396</v>
      </c>
      <c r="Q56" s="21">
        <v>552</v>
      </c>
      <c r="T56" s="61">
        <f t="shared" si="35"/>
        <v>27.777777777777779</v>
      </c>
      <c r="U56" s="6">
        <f t="shared" si="36"/>
        <v>72.222222222222214</v>
      </c>
      <c r="V56" s="61">
        <f t="shared" si="37"/>
        <v>24.806201550387598</v>
      </c>
      <c r="W56" s="6">
        <f t="shared" si="38"/>
        <v>75.193798449612402</v>
      </c>
      <c r="X56" s="61">
        <f t="shared" si="39"/>
        <v>24.912280701754387</v>
      </c>
      <c r="Y56" s="6">
        <f t="shared" si="40"/>
        <v>75.087719298245617</v>
      </c>
      <c r="Z56" s="61">
        <f t="shared" si="41"/>
        <v>25.641025641025639</v>
      </c>
      <c r="AA56" s="82">
        <f t="shared" si="42"/>
        <v>74.358974358974365</v>
      </c>
      <c r="AB56" s="6">
        <f t="shared" si="43"/>
        <v>28.260869565217391</v>
      </c>
      <c r="AC56" s="82">
        <f t="shared" si="44"/>
        <v>71.739130434782609</v>
      </c>
      <c r="AF56" s="59">
        <f t="shared" si="30"/>
        <v>44.444444444444436</v>
      </c>
      <c r="AG56" s="73">
        <f t="shared" si="31"/>
        <v>50.387596899224803</v>
      </c>
      <c r="AH56" s="73">
        <f t="shared" si="32"/>
        <v>50.175438596491233</v>
      </c>
      <c r="AI56" s="73">
        <f t="shared" si="33"/>
        <v>48.71794871794873</v>
      </c>
      <c r="AJ56" s="73">
        <f t="shared" si="34"/>
        <v>43.478260869565219</v>
      </c>
    </row>
    <row r="57" spans="1:36" x14ac:dyDescent="0.25">
      <c r="A57" s="1862"/>
      <c r="B57" s="278" t="s">
        <v>247</v>
      </c>
      <c r="C57" s="23">
        <v>240</v>
      </c>
      <c r="D57" s="20">
        <v>569</v>
      </c>
      <c r="E57" s="21">
        <v>809</v>
      </c>
      <c r="F57" s="20">
        <v>252</v>
      </c>
      <c r="G57" s="20">
        <v>626</v>
      </c>
      <c r="H57" s="21">
        <v>878</v>
      </c>
      <c r="I57" s="20">
        <v>306</v>
      </c>
      <c r="J57" s="20">
        <v>697</v>
      </c>
      <c r="K57" s="21">
        <v>1003</v>
      </c>
      <c r="L57" s="20">
        <v>305</v>
      </c>
      <c r="M57" s="20">
        <v>679</v>
      </c>
      <c r="N57" s="21">
        <v>984</v>
      </c>
      <c r="O57" s="20">
        <v>329</v>
      </c>
      <c r="P57" s="20">
        <v>650</v>
      </c>
      <c r="Q57" s="21">
        <v>979</v>
      </c>
      <c r="T57" s="61">
        <f t="shared" si="35"/>
        <v>29.666254635352285</v>
      </c>
      <c r="U57" s="6">
        <f t="shared" si="36"/>
        <v>70.333745364647712</v>
      </c>
      <c r="V57" s="61">
        <f t="shared" si="37"/>
        <v>28.701594533029613</v>
      </c>
      <c r="W57" s="6">
        <f t="shared" si="38"/>
        <v>71.29840546697038</v>
      </c>
      <c r="X57" s="61">
        <f t="shared" si="39"/>
        <v>30.508474576271187</v>
      </c>
      <c r="Y57" s="6">
        <f t="shared" si="40"/>
        <v>69.491525423728817</v>
      </c>
      <c r="Z57" s="61">
        <f t="shared" si="41"/>
        <v>30.99593495934959</v>
      </c>
      <c r="AA57" s="82">
        <f t="shared" si="42"/>
        <v>69.004065040650403</v>
      </c>
      <c r="AB57" s="6">
        <f t="shared" si="43"/>
        <v>33.605720122574056</v>
      </c>
      <c r="AC57" s="82">
        <f t="shared" si="44"/>
        <v>66.394279877425944</v>
      </c>
      <c r="AF57" s="59">
        <f t="shared" si="30"/>
        <v>40.667490729295423</v>
      </c>
      <c r="AG57" s="73">
        <f t="shared" si="31"/>
        <v>42.596810933940766</v>
      </c>
      <c r="AH57" s="73">
        <f t="shared" si="32"/>
        <v>38.983050847457633</v>
      </c>
      <c r="AI57" s="73">
        <f t="shared" si="33"/>
        <v>38.008130081300813</v>
      </c>
      <c r="AJ57" s="73">
        <f t="shared" si="34"/>
        <v>32.788559754851889</v>
      </c>
    </row>
    <row r="58" spans="1:36" x14ac:dyDescent="0.25">
      <c r="A58" s="1862"/>
      <c r="B58" s="278" t="s">
        <v>192</v>
      </c>
      <c r="C58" s="23">
        <v>13</v>
      </c>
      <c r="D58" s="20">
        <v>12</v>
      </c>
      <c r="E58" s="21">
        <v>25</v>
      </c>
      <c r="F58" s="20">
        <v>121</v>
      </c>
      <c r="G58" s="20">
        <v>160</v>
      </c>
      <c r="H58" s="21">
        <v>281</v>
      </c>
      <c r="I58" s="20">
        <v>148</v>
      </c>
      <c r="J58" s="20">
        <v>216</v>
      </c>
      <c r="K58" s="21">
        <v>364</v>
      </c>
      <c r="L58" s="20">
        <v>179</v>
      </c>
      <c r="M58" s="20">
        <v>270</v>
      </c>
      <c r="N58" s="21">
        <v>449</v>
      </c>
      <c r="O58" s="20">
        <v>194</v>
      </c>
      <c r="P58" s="20">
        <v>307</v>
      </c>
      <c r="Q58" s="21">
        <v>501</v>
      </c>
      <c r="T58" s="61">
        <f t="shared" si="35"/>
        <v>52</v>
      </c>
      <c r="U58" s="6">
        <f t="shared" si="36"/>
        <v>48</v>
      </c>
      <c r="V58" s="61">
        <f t="shared" si="37"/>
        <v>43.060498220640568</v>
      </c>
      <c r="W58" s="6">
        <f t="shared" si="38"/>
        <v>56.939501779359439</v>
      </c>
      <c r="X58" s="61">
        <f t="shared" si="39"/>
        <v>40.659340659340657</v>
      </c>
      <c r="Y58" s="6">
        <f t="shared" si="40"/>
        <v>59.340659340659343</v>
      </c>
      <c r="Z58" s="61">
        <f t="shared" si="41"/>
        <v>39.866369710467708</v>
      </c>
      <c r="AA58" s="82">
        <f t="shared" si="42"/>
        <v>60.133630289532292</v>
      </c>
      <c r="AB58" s="6">
        <f t="shared" si="43"/>
        <v>38.722554890219563</v>
      </c>
      <c r="AC58" s="82">
        <f t="shared" si="44"/>
        <v>61.277445109780437</v>
      </c>
      <c r="AF58" s="59">
        <f t="shared" si="30"/>
        <v>-4</v>
      </c>
      <c r="AG58" s="73">
        <f t="shared" si="31"/>
        <v>13.879003558718871</v>
      </c>
      <c r="AH58" s="73">
        <f t="shared" si="32"/>
        <v>18.681318681318686</v>
      </c>
      <c r="AI58" s="73">
        <f t="shared" si="33"/>
        <v>20.267260579064583</v>
      </c>
      <c r="AJ58" s="73">
        <f t="shared" si="34"/>
        <v>22.554890219560875</v>
      </c>
    </row>
    <row r="59" spans="1:36" x14ac:dyDescent="0.25">
      <c r="A59" s="1862"/>
      <c r="B59" s="278" t="s">
        <v>199</v>
      </c>
      <c r="C59" s="23">
        <v>6896</v>
      </c>
      <c r="D59" s="20">
        <v>2584</v>
      </c>
      <c r="E59" s="21">
        <v>9480</v>
      </c>
      <c r="F59" s="20">
        <v>7370</v>
      </c>
      <c r="G59" s="20">
        <v>2334</v>
      </c>
      <c r="H59" s="21">
        <v>9704</v>
      </c>
      <c r="I59" s="20">
        <v>7410</v>
      </c>
      <c r="J59" s="20">
        <v>2262</v>
      </c>
      <c r="K59" s="21">
        <v>9672</v>
      </c>
      <c r="L59" s="20">
        <v>7371</v>
      </c>
      <c r="M59" s="20">
        <v>2219</v>
      </c>
      <c r="N59" s="21">
        <v>9590</v>
      </c>
      <c r="O59" s="20">
        <v>7445</v>
      </c>
      <c r="P59" s="20">
        <v>2161</v>
      </c>
      <c r="Q59" s="21">
        <v>9606</v>
      </c>
      <c r="T59" s="61">
        <f t="shared" si="35"/>
        <v>72.742616033755269</v>
      </c>
      <c r="U59" s="6">
        <f t="shared" si="36"/>
        <v>27.257383966244724</v>
      </c>
      <c r="V59" s="61">
        <f t="shared" si="37"/>
        <v>75.948062654575438</v>
      </c>
      <c r="W59" s="6">
        <f t="shared" si="38"/>
        <v>24.05193734542457</v>
      </c>
      <c r="X59" s="61">
        <f t="shared" si="39"/>
        <v>76.612903225806448</v>
      </c>
      <c r="Y59" s="6">
        <f t="shared" si="40"/>
        <v>23.387096774193548</v>
      </c>
      <c r="Z59" s="61">
        <f t="shared" si="41"/>
        <v>76.861313868613138</v>
      </c>
      <c r="AA59" s="82">
        <f t="shared" si="42"/>
        <v>23.138686131386862</v>
      </c>
      <c r="AB59" s="6">
        <f t="shared" si="43"/>
        <v>77.503643556110774</v>
      </c>
      <c r="AC59" s="82">
        <f t="shared" si="44"/>
        <v>22.496356443889237</v>
      </c>
      <c r="AF59" s="59">
        <f t="shared" si="30"/>
        <v>-45.485232067510545</v>
      </c>
      <c r="AG59" s="73">
        <f t="shared" si="31"/>
        <v>-51.896125309150868</v>
      </c>
      <c r="AH59" s="73">
        <f t="shared" si="32"/>
        <v>-53.225806451612897</v>
      </c>
      <c r="AI59" s="73">
        <f t="shared" si="33"/>
        <v>-53.722627737226276</v>
      </c>
      <c r="AJ59" s="73">
        <f t="shared" si="34"/>
        <v>-55.007287112221533</v>
      </c>
    </row>
    <row r="60" spans="1:36" x14ac:dyDescent="0.25">
      <c r="A60" s="1862" t="s">
        <v>811</v>
      </c>
      <c r="B60" s="849" t="s">
        <v>1076</v>
      </c>
      <c r="C60" s="850">
        <f>SUM(C61:C108)</f>
        <v>345999</v>
      </c>
      <c r="D60" s="843">
        <f t="shared" ref="D60:Q60" si="45">SUM(D61:D108)</f>
        <v>283867</v>
      </c>
      <c r="E60" s="844">
        <f t="shared" si="45"/>
        <v>629866</v>
      </c>
      <c r="F60" s="850">
        <f t="shared" si="45"/>
        <v>349204</v>
      </c>
      <c r="G60" s="843">
        <f t="shared" si="45"/>
        <v>284869</v>
      </c>
      <c r="H60" s="844">
        <f t="shared" si="45"/>
        <v>634073</v>
      </c>
      <c r="I60" s="850">
        <f t="shared" si="45"/>
        <v>358973</v>
      </c>
      <c r="J60" s="843">
        <f t="shared" si="45"/>
        <v>292605</v>
      </c>
      <c r="K60" s="844">
        <f t="shared" si="45"/>
        <v>651578</v>
      </c>
      <c r="L60" s="850">
        <f t="shared" si="45"/>
        <v>358650</v>
      </c>
      <c r="M60" s="843">
        <f t="shared" si="45"/>
        <v>292542</v>
      </c>
      <c r="N60" s="844">
        <f t="shared" si="45"/>
        <v>651192</v>
      </c>
      <c r="O60" s="843">
        <f t="shared" si="45"/>
        <v>369942</v>
      </c>
      <c r="P60" s="843">
        <f t="shared" si="45"/>
        <v>296956</v>
      </c>
      <c r="Q60" s="844">
        <f t="shared" si="45"/>
        <v>666898</v>
      </c>
      <c r="T60" s="176">
        <f t="shared" si="35"/>
        <v>54.932160173751242</v>
      </c>
      <c r="U60" s="175">
        <f t="shared" si="36"/>
        <v>45.067839826248758</v>
      </c>
      <c r="V60" s="176">
        <f t="shared" si="37"/>
        <v>55.073154037468875</v>
      </c>
      <c r="W60" s="175">
        <f t="shared" si="38"/>
        <v>44.926845962531125</v>
      </c>
      <c r="X60" s="176">
        <f t="shared" si="39"/>
        <v>55.092866855541466</v>
      </c>
      <c r="Y60" s="175">
        <f t="shared" si="40"/>
        <v>44.907133144458527</v>
      </c>
      <c r="Z60" s="176">
        <f t="shared" si="41"/>
        <v>55.075922308627867</v>
      </c>
      <c r="AA60" s="175">
        <f t="shared" si="42"/>
        <v>44.924077691372126</v>
      </c>
      <c r="AB60" s="176">
        <f t="shared" si="43"/>
        <v>55.472051198234219</v>
      </c>
      <c r="AC60" s="181">
        <f t="shared" si="44"/>
        <v>44.527948801765788</v>
      </c>
      <c r="AF60" s="177">
        <f t="shared" si="30"/>
        <v>-9.8643203475024848</v>
      </c>
      <c r="AG60" s="177">
        <f t="shared" si="31"/>
        <v>-10.14630807493775</v>
      </c>
      <c r="AH60" s="177">
        <f t="shared" si="32"/>
        <v>-10.185733711082939</v>
      </c>
      <c r="AI60" s="177">
        <f t="shared" si="33"/>
        <v>-10.15184461725574</v>
      </c>
      <c r="AJ60" s="277">
        <f t="shared" si="34"/>
        <v>-10.944102396468431</v>
      </c>
    </row>
    <row r="61" spans="1:36" x14ac:dyDescent="0.25">
      <c r="A61" s="1862"/>
      <c r="B61" s="278" t="s">
        <v>300</v>
      </c>
      <c r="C61" s="23">
        <v>3566</v>
      </c>
      <c r="D61" s="20">
        <v>16313</v>
      </c>
      <c r="E61" s="21">
        <v>19879</v>
      </c>
      <c r="F61" s="23">
        <v>4113</v>
      </c>
      <c r="G61" s="20">
        <v>16654</v>
      </c>
      <c r="H61" s="21">
        <v>20767</v>
      </c>
      <c r="I61" s="23">
        <v>4285</v>
      </c>
      <c r="J61" s="20">
        <v>16670</v>
      </c>
      <c r="K61" s="21">
        <v>20955</v>
      </c>
      <c r="L61" s="23">
        <v>4531</v>
      </c>
      <c r="M61" s="20">
        <v>16822</v>
      </c>
      <c r="N61" s="21">
        <v>21353</v>
      </c>
      <c r="O61" s="20">
        <v>4875</v>
      </c>
      <c r="P61" s="20">
        <v>17626</v>
      </c>
      <c r="Q61" s="21">
        <v>22501</v>
      </c>
      <c r="T61" s="61">
        <f t="shared" ref="T61:T109" si="46">IFERROR(C61/$E61*100,0)</f>
        <v>17.938528094974597</v>
      </c>
      <c r="U61" s="6">
        <f t="shared" ref="U61:U109" si="47">IFERROR(D61/$E61*100,0)</f>
        <v>82.061471905025414</v>
      </c>
      <c r="V61" s="61">
        <f t="shared" ref="V61:V109" si="48">IFERROR(F61/$H61*100,0)</f>
        <v>19.80546058650744</v>
      </c>
      <c r="W61" s="6">
        <f t="shared" ref="W61:W109" si="49">IFERROR(G61/$H61*100,0)</f>
        <v>80.194539413492564</v>
      </c>
      <c r="X61" s="61">
        <f t="shared" ref="X61:X109" si="50">IFERROR(I61/$K61*100,0)</f>
        <v>20.448580291099976</v>
      </c>
      <c r="Y61" s="6">
        <f t="shared" ref="Y61:Y109" si="51">IFERROR(J61/$K61*100,0)</f>
        <v>79.551419708900028</v>
      </c>
      <c r="Z61" s="61">
        <f t="shared" ref="Z61:Z109" si="52">IFERROR(L61/$N61*100,0)</f>
        <v>21.219500772725144</v>
      </c>
      <c r="AA61" s="82">
        <f t="shared" ref="AA61:AA109" si="53">IFERROR(M61/$N61*100,0)</f>
        <v>78.780499227274859</v>
      </c>
      <c r="AB61" s="6">
        <f t="shared" ref="AB61:AB109" si="54">IFERROR(O61/$Q61*100,0)</f>
        <v>21.665703746500157</v>
      </c>
      <c r="AC61" s="82">
        <f t="shared" ref="AC61:AC109" si="55">IFERROR(P61/$Q61*100,0)</f>
        <v>78.334296253499843</v>
      </c>
      <c r="AF61" s="59">
        <f t="shared" ref="AF61:AF109" si="56">U61-T61</f>
        <v>64.122943810050813</v>
      </c>
      <c r="AG61" s="73">
        <f t="shared" ref="AG61:AG109" si="57">W61-V61</f>
        <v>60.389078826985127</v>
      </c>
      <c r="AH61" s="73">
        <f t="shared" ref="AH61:AH109" si="58">Y61-X61</f>
        <v>59.102839417800055</v>
      </c>
      <c r="AI61" s="73">
        <f t="shared" ref="AI61:AI109" si="59">AA61-Z61</f>
        <v>57.560998454549718</v>
      </c>
      <c r="AJ61" s="73">
        <f t="shared" ref="AJ61:AJ109" si="60">AC61-AB61</f>
        <v>56.668592506999687</v>
      </c>
    </row>
    <row r="62" spans="1:36" x14ac:dyDescent="0.25">
      <c r="A62" s="1862"/>
      <c r="B62" s="278" t="s">
        <v>208</v>
      </c>
      <c r="C62" s="23">
        <v>49150</v>
      </c>
      <c r="D62" s="20">
        <v>56727</v>
      </c>
      <c r="E62" s="21">
        <v>105877</v>
      </c>
      <c r="F62" s="23">
        <v>46940</v>
      </c>
      <c r="G62" s="20">
        <v>55324</v>
      </c>
      <c r="H62" s="21">
        <v>102264</v>
      </c>
      <c r="I62" s="23">
        <v>48348</v>
      </c>
      <c r="J62" s="20">
        <v>57025</v>
      </c>
      <c r="K62" s="21">
        <v>105373</v>
      </c>
      <c r="L62" s="23">
        <v>48680</v>
      </c>
      <c r="M62" s="20">
        <v>57839</v>
      </c>
      <c r="N62" s="21">
        <v>106519</v>
      </c>
      <c r="O62" s="20">
        <v>49443</v>
      </c>
      <c r="P62" s="20">
        <v>59137</v>
      </c>
      <c r="Q62" s="21">
        <v>108580</v>
      </c>
      <c r="T62" s="61">
        <f t="shared" si="46"/>
        <v>46.421791323894709</v>
      </c>
      <c r="U62" s="6">
        <f t="shared" si="47"/>
        <v>53.578208676105291</v>
      </c>
      <c r="V62" s="61">
        <f t="shared" si="48"/>
        <v>45.900805757646872</v>
      </c>
      <c r="W62" s="6">
        <f t="shared" si="49"/>
        <v>54.099194242353121</v>
      </c>
      <c r="X62" s="61">
        <f t="shared" si="50"/>
        <v>45.882721380239722</v>
      </c>
      <c r="Y62" s="6">
        <f t="shared" si="51"/>
        <v>54.117278619760278</v>
      </c>
      <c r="Z62" s="61">
        <f t="shared" si="52"/>
        <v>45.700766999314673</v>
      </c>
      <c r="AA62" s="82">
        <f t="shared" si="53"/>
        <v>54.299233000685319</v>
      </c>
      <c r="AB62" s="6">
        <f t="shared" si="54"/>
        <v>45.536010314975137</v>
      </c>
      <c r="AC62" s="82">
        <f t="shared" si="55"/>
        <v>54.46398968502487</v>
      </c>
      <c r="AF62" s="59">
        <f t="shared" si="56"/>
        <v>7.1564173522105818</v>
      </c>
      <c r="AG62" s="73">
        <f t="shared" si="57"/>
        <v>8.1983884847062498</v>
      </c>
      <c r="AH62" s="73">
        <f t="shared" si="58"/>
        <v>8.2345572395205551</v>
      </c>
      <c r="AI62" s="73">
        <f t="shared" si="59"/>
        <v>8.598466001370646</v>
      </c>
      <c r="AJ62" s="73">
        <f t="shared" si="60"/>
        <v>8.9279793700497336</v>
      </c>
    </row>
    <row r="63" spans="1:36" x14ac:dyDescent="0.25">
      <c r="A63" s="1862"/>
      <c r="B63" s="278" t="s">
        <v>277</v>
      </c>
      <c r="C63" s="23">
        <v>3127</v>
      </c>
      <c r="D63" s="20">
        <v>1933</v>
      </c>
      <c r="E63" s="21">
        <v>5060</v>
      </c>
      <c r="F63" s="23">
        <v>3038</v>
      </c>
      <c r="G63" s="20">
        <v>1812</v>
      </c>
      <c r="H63" s="21">
        <v>4850</v>
      </c>
      <c r="I63" s="23">
        <v>3268</v>
      </c>
      <c r="J63" s="20">
        <v>1905</v>
      </c>
      <c r="K63" s="21">
        <v>5173</v>
      </c>
      <c r="L63" s="23">
        <v>2980</v>
      </c>
      <c r="M63" s="20">
        <v>1803</v>
      </c>
      <c r="N63" s="21">
        <v>4783</v>
      </c>
      <c r="O63" s="20">
        <v>2754</v>
      </c>
      <c r="P63" s="20">
        <v>1720</v>
      </c>
      <c r="Q63" s="21">
        <v>4474</v>
      </c>
      <c r="T63" s="61">
        <f t="shared" si="46"/>
        <v>61.798418972332016</v>
      </c>
      <c r="U63" s="6">
        <f t="shared" si="47"/>
        <v>38.201581027667984</v>
      </c>
      <c r="V63" s="61">
        <f t="shared" si="48"/>
        <v>62.639175257731964</v>
      </c>
      <c r="W63" s="6">
        <f t="shared" si="49"/>
        <v>37.360824742268036</v>
      </c>
      <c r="X63" s="61">
        <f t="shared" si="50"/>
        <v>63.17417359365939</v>
      </c>
      <c r="Y63" s="6">
        <f t="shared" si="51"/>
        <v>36.825826406340617</v>
      </c>
      <c r="Z63" s="61">
        <f t="shared" si="52"/>
        <v>62.303993309638308</v>
      </c>
      <c r="AA63" s="82">
        <f t="shared" si="53"/>
        <v>37.696006690361699</v>
      </c>
      <c r="AB63" s="6">
        <f t="shared" si="54"/>
        <v>61.555654894948596</v>
      </c>
      <c r="AC63" s="82">
        <f t="shared" si="55"/>
        <v>38.444345105051411</v>
      </c>
      <c r="AF63" s="59">
        <f t="shared" si="56"/>
        <v>-23.596837944664031</v>
      </c>
      <c r="AG63" s="73">
        <f t="shared" si="57"/>
        <v>-25.278350515463927</v>
      </c>
      <c r="AH63" s="73">
        <f t="shared" si="58"/>
        <v>-26.348347187318772</v>
      </c>
      <c r="AI63" s="73">
        <f t="shared" si="59"/>
        <v>-24.607986619276609</v>
      </c>
      <c r="AJ63" s="73">
        <f t="shared" si="60"/>
        <v>-23.111309789897184</v>
      </c>
    </row>
    <row r="64" spans="1:36" x14ac:dyDescent="0.25">
      <c r="A64" s="1862"/>
      <c r="B64" s="278" t="s">
        <v>262</v>
      </c>
      <c r="C64" s="23">
        <v>652</v>
      </c>
      <c r="D64" s="20">
        <v>544</v>
      </c>
      <c r="E64" s="21">
        <v>1196</v>
      </c>
      <c r="F64" s="23">
        <v>617</v>
      </c>
      <c r="G64" s="20">
        <v>591</v>
      </c>
      <c r="H64" s="21">
        <v>1208</v>
      </c>
      <c r="I64" s="23">
        <v>625</v>
      </c>
      <c r="J64" s="20">
        <v>585</v>
      </c>
      <c r="K64" s="21">
        <v>1210</v>
      </c>
      <c r="L64" s="23">
        <v>649</v>
      </c>
      <c r="M64" s="20">
        <v>587</v>
      </c>
      <c r="N64" s="21">
        <v>1236</v>
      </c>
      <c r="O64" s="20">
        <v>666</v>
      </c>
      <c r="P64" s="20">
        <v>607</v>
      </c>
      <c r="Q64" s="21">
        <v>1273</v>
      </c>
      <c r="T64" s="61">
        <f t="shared" si="46"/>
        <v>54.515050167224075</v>
      </c>
      <c r="U64" s="6">
        <f t="shared" si="47"/>
        <v>45.484949832775918</v>
      </c>
      <c r="V64" s="61">
        <f t="shared" si="48"/>
        <v>51.076158940397356</v>
      </c>
      <c r="W64" s="6">
        <f t="shared" si="49"/>
        <v>48.923841059602644</v>
      </c>
      <c r="X64" s="61">
        <f t="shared" si="50"/>
        <v>51.652892561983464</v>
      </c>
      <c r="Y64" s="6">
        <f t="shared" si="51"/>
        <v>48.347107438016529</v>
      </c>
      <c r="Z64" s="61">
        <f t="shared" si="52"/>
        <v>52.508090614886726</v>
      </c>
      <c r="AA64" s="82">
        <f t="shared" si="53"/>
        <v>47.491909385113267</v>
      </c>
      <c r="AB64" s="6">
        <f t="shared" si="54"/>
        <v>52.317360565593084</v>
      </c>
      <c r="AC64" s="82">
        <f t="shared" si="55"/>
        <v>47.682639434406916</v>
      </c>
      <c r="AF64" s="59">
        <f t="shared" si="56"/>
        <v>-9.0301003344481572</v>
      </c>
      <c r="AG64" s="73">
        <f t="shared" si="57"/>
        <v>-2.1523178807947119</v>
      </c>
      <c r="AH64" s="73">
        <f t="shared" si="58"/>
        <v>-3.3057851239669347</v>
      </c>
      <c r="AI64" s="73">
        <f t="shared" si="59"/>
        <v>-5.0161812297734585</v>
      </c>
      <c r="AJ64" s="73">
        <f t="shared" si="60"/>
        <v>-4.6347211311861685</v>
      </c>
    </row>
    <row r="65" spans="1:36" x14ac:dyDescent="0.25">
      <c r="A65" s="1862"/>
      <c r="B65" s="278" t="s">
        <v>233</v>
      </c>
      <c r="C65" s="23">
        <v>3354</v>
      </c>
      <c r="D65" s="20">
        <v>1587</v>
      </c>
      <c r="E65" s="21">
        <v>4941</v>
      </c>
      <c r="F65" s="20">
        <v>3403</v>
      </c>
      <c r="G65" s="20">
        <v>1659</v>
      </c>
      <c r="H65" s="21">
        <v>5062</v>
      </c>
      <c r="I65" s="23">
        <v>3409</v>
      </c>
      <c r="J65" s="20">
        <v>1700</v>
      </c>
      <c r="K65" s="21">
        <v>5109</v>
      </c>
      <c r="L65" s="23">
        <v>3195</v>
      </c>
      <c r="M65" s="20">
        <v>1666</v>
      </c>
      <c r="N65" s="21">
        <v>4861</v>
      </c>
      <c r="O65" s="20">
        <v>3137</v>
      </c>
      <c r="P65" s="20">
        <v>1629</v>
      </c>
      <c r="Q65" s="21">
        <v>4766</v>
      </c>
      <c r="T65" s="61">
        <f t="shared" si="46"/>
        <v>67.880995749848211</v>
      </c>
      <c r="U65" s="6">
        <f t="shared" si="47"/>
        <v>32.119004250151789</v>
      </c>
      <c r="V65" s="61">
        <f t="shared" si="48"/>
        <v>67.226392730146188</v>
      </c>
      <c r="W65" s="6">
        <f t="shared" si="49"/>
        <v>32.773607269853812</v>
      </c>
      <c r="X65" s="61">
        <f t="shared" si="50"/>
        <v>66.725386572714811</v>
      </c>
      <c r="Y65" s="6">
        <f t="shared" si="51"/>
        <v>33.274613427285182</v>
      </c>
      <c r="Z65" s="61">
        <f t="shared" si="52"/>
        <v>65.727216622094218</v>
      </c>
      <c r="AA65" s="82">
        <f t="shared" si="53"/>
        <v>34.272783377905782</v>
      </c>
      <c r="AB65" s="6">
        <f t="shared" si="54"/>
        <v>65.820394460763737</v>
      </c>
      <c r="AC65" s="82">
        <f t="shared" si="55"/>
        <v>34.179605539236256</v>
      </c>
      <c r="AF65" s="59">
        <f t="shared" si="56"/>
        <v>-35.761991499696421</v>
      </c>
      <c r="AG65" s="73">
        <f t="shared" si="57"/>
        <v>-34.452785460292375</v>
      </c>
      <c r="AH65" s="73">
        <f t="shared" si="58"/>
        <v>-33.450773145429629</v>
      </c>
      <c r="AI65" s="73">
        <f t="shared" si="59"/>
        <v>-31.454433244188436</v>
      </c>
      <c r="AJ65" s="73">
        <f t="shared" si="60"/>
        <v>-31.640788921527481</v>
      </c>
    </row>
    <row r="66" spans="1:36" x14ac:dyDescent="0.25">
      <c r="A66" s="1862"/>
      <c r="B66" s="278" t="s">
        <v>211</v>
      </c>
      <c r="C66" s="23">
        <v>1358</v>
      </c>
      <c r="D66" s="20">
        <v>1340</v>
      </c>
      <c r="E66" s="21">
        <v>2698</v>
      </c>
      <c r="F66" s="20">
        <v>1124</v>
      </c>
      <c r="G66" s="20">
        <v>1241</v>
      </c>
      <c r="H66" s="21">
        <v>2365</v>
      </c>
      <c r="I66" s="20">
        <v>1155</v>
      </c>
      <c r="J66" s="20">
        <v>1263</v>
      </c>
      <c r="K66" s="21">
        <v>2418</v>
      </c>
      <c r="L66" s="20">
        <v>1131</v>
      </c>
      <c r="M66" s="20">
        <v>1246</v>
      </c>
      <c r="N66" s="21">
        <v>2377</v>
      </c>
      <c r="O66" s="20">
        <v>1115</v>
      </c>
      <c r="P66" s="20">
        <v>1249</v>
      </c>
      <c r="Q66" s="21">
        <v>2364</v>
      </c>
      <c r="T66" s="61">
        <f t="shared" si="46"/>
        <v>50.333580429948114</v>
      </c>
      <c r="U66" s="6">
        <f t="shared" si="47"/>
        <v>49.666419570051886</v>
      </c>
      <c r="V66" s="61">
        <f t="shared" si="48"/>
        <v>47.526427061310784</v>
      </c>
      <c r="W66" s="6">
        <f t="shared" si="49"/>
        <v>52.473572938689216</v>
      </c>
      <c r="X66" s="61">
        <f t="shared" si="50"/>
        <v>47.766749379652609</v>
      </c>
      <c r="Y66" s="6">
        <f t="shared" si="51"/>
        <v>52.233250620347391</v>
      </c>
      <c r="Z66" s="61">
        <f t="shared" si="52"/>
        <v>47.580984434160705</v>
      </c>
      <c r="AA66" s="82">
        <f t="shared" si="53"/>
        <v>52.419015565839288</v>
      </c>
      <c r="AB66" s="6">
        <f t="shared" si="54"/>
        <v>47.165820642977998</v>
      </c>
      <c r="AC66" s="82">
        <f t="shared" si="55"/>
        <v>52.834179357021995</v>
      </c>
      <c r="AF66" s="59">
        <f t="shared" si="56"/>
        <v>-0.66716085989622798</v>
      </c>
      <c r="AG66" s="73">
        <f t="shared" si="57"/>
        <v>4.947145877378432</v>
      </c>
      <c r="AH66" s="73">
        <f t="shared" si="58"/>
        <v>4.4665012406947824</v>
      </c>
      <c r="AI66" s="73">
        <f t="shared" si="59"/>
        <v>4.8380311316785836</v>
      </c>
      <c r="AJ66" s="73">
        <f t="shared" si="60"/>
        <v>5.6683587140439968</v>
      </c>
    </row>
    <row r="67" spans="1:36" x14ac:dyDescent="0.25">
      <c r="A67" s="1862"/>
      <c r="B67" s="278" t="s">
        <v>282</v>
      </c>
      <c r="C67" s="23">
        <v>1914</v>
      </c>
      <c r="D67" s="20">
        <v>1374</v>
      </c>
      <c r="E67" s="21">
        <v>3288</v>
      </c>
      <c r="F67" s="20">
        <v>2336</v>
      </c>
      <c r="G67" s="20">
        <v>1478</v>
      </c>
      <c r="H67" s="21">
        <v>3814</v>
      </c>
      <c r="I67" s="20">
        <v>2661</v>
      </c>
      <c r="J67" s="20">
        <v>1656</v>
      </c>
      <c r="K67" s="21">
        <v>4317</v>
      </c>
      <c r="L67" s="20">
        <v>2958</v>
      </c>
      <c r="M67" s="20">
        <v>1791</v>
      </c>
      <c r="N67" s="21">
        <v>4749</v>
      </c>
      <c r="O67" s="20">
        <v>3095</v>
      </c>
      <c r="P67" s="20">
        <v>1804</v>
      </c>
      <c r="Q67" s="21">
        <v>4899</v>
      </c>
      <c r="T67" s="61">
        <f t="shared" si="46"/>
        <v>58.211678832116789</v>
      </c>
      <c r="U67" s="6">
        <f t="shared" si="47"/>
        <v>41.788321167883211</v>
      </c>
      <c r="V67" s="61">
        <f t="shared" si="48"/>
        <v>61.248033560566341</v>
      </c>
      <c r="W67" s="6">
        <f t="shared" si="49"/>
        <v>38.751966439433666</v>
      </c>
      <c r="X67" s="61">
        <f t="shared" si="50"/>
        <v>61.640027797081309</v>
      </c>
      <c r="Y67" s="6">
        <f t="shared" si="51"/>
        <v>38.359972202918698</v>
      </c>
      <c r="Z67" s="61">
        <f t="shared" si="52"/>
        <v>62.28679722046747</v>
      </c>
      <c r="AA67" s="82">
        <f t="shared" si="53"/>
        <v>37.713202779532537</v>
      </c>
      <c r="AB67" s="6">
        <f t="shared" si="54"/>
        <v>63.176158399673398</v>
      </c>
      <c r="AC67" s="82">
        <f t="shared" si="55"/>
        <v>36.823841600326595</v>
      </c>
      <c r="AF67" s="59">
        <f t="shared" si="56"/>
        <v>-16.423357664233578</v>
      </c>
      <c r="AG67" s="73">
        <f t="shared" si="57"/>
        <v>-22.496067121132675</v>
      </c>
      <c r="AH67" s="73">
        <f t="shared" si="58"/>
        <v>-23.280055594162611</v>
      </c>
      <c r="AI67" s="73">
        <f t="shared" si="59"/>
        <v>-24.573594440934933</v>
      </c>
      <c r="AJ67" s="73">
        <f t="shared" si="60"/>
        <v>-26.352316799346802</v>
      </c>
    </row>
    <row r="68" spans="1:36" x14ac:dyDescent="0.25">
      <c r="A68" s="1862"/>
      <c r="B68" s="278" t="s">
        <v>217</v>
      </c>
      <c r="C68" s="23">
        <v>417</v>
      </c>
      <c r="D68" s="20">
        <v>3278</v>
      </c>
      <c r="E68" s="21">
        <v>3695</v>
      </c>
      <c r="F68" s="20">
        <v>551</v>
      </c>
      <c r="G68" s="20">
        <v>3969</v>
      </c>
      <c r="H68" s="21">
        <v>4520</v>
      </c>
      <c r="I68" s="20">
        <v>636</v>
      </c>
      <c r="J68" s="20">
        <v>4202</v>
      </c>
      <c r="K68" s="21">
        <v>4838</v>
      </c>
      <c r="L68" s="20">
        <v>718</v>
      </c>
      <c r="M68" s="20">
        <v>4390</v>
      </c>
      <c r="N68" s="21">
        <v>5108</v>
      </c>
      <c r="O68" s="20">
        <v>741</v>
      </c>
      <c r="P68" s="20">
        <v>4384</v>
      </c>
      <c r="Q68" s="21">
        <v>5125</v>
      </c>
      <c r="T68" s="61">
        <f t="shared" si="46"/>
        <v>11.285520974289581</v>
      </c>
      <c r="U68" s="6">
        <f t="shared" si="47"/>
        <v>88.714479025710418</v>
      </c>
      <c r="V68" s="61">
        <f t="shared" si="48"/>
        <v>12.190265486725664</v>
      </c>
      <c r="W68" s="6">
        <f t="shared" si="49"/>
        <v>87.809734513274336</v>
      </c>
      <c r="X68" s="61">
        <f t="shared" si="50"/>
        <v>13.145928069450186</v>
      </c>
      <c r="Y68" s="6">
        <f t="shared" si="51"/>
        <v>86.854071930549821</v>
      </c>
      <c r="Z68" s="61">
        <f t="shared" si="52"/>
        <v>14.056382145653876</v>
      </c>
      <c r="AA68" s="82">
        <f t="shared" si="53"/>
        <v>85.943617854346115</v>
      </c>
      <c r="AB68" s="6">
        <f t="shared" si="54"/>
        <v>14.458536585365852</v>
      </c>
      <c r="AC68" s="82">
        <f t="shared" si="55"/>
        <v>85.541463414634151</v>
      </c>
      <c r="AF68" s="59">
        <f t="shared" si="56"/>
        <v>77.428958051420835</v>
      </c>
      <c r="AG68" s="73">
        <f t="shared" si="57"/>
        <v>75.619469026548671</v>
      </c>
      <c r="AH68" s="73">
        <f t="shared" si="58"/>
        <v>73.708143861099643</v>
      </c>
      <c r="AI68" s="73">
        <f t="shared" si="59"/>
        <v>71.887235708692245</v>
      </c>
      <c r="AJ68" s="73">
        <f t="shared" si="60"/>
        <v>71.082926829268303</v>
      </c>
    </row>
    <row r="69" spans="1:36" x14ac:dyDescent="0.25">
      <c r="A69" s="1862"/>
      <c r="B69" s="278" t="s">
        <v>216</v>
      </c>
      <c r="C69" s="23">
        <v>0</v>
      </c>
      <c r="D69" s="20">
        <v>0</v>
      </c>
      <c r="E69" s="21">
        <v>0</v>
      </c>
      <c r="F69" s="20">
        <v>59</v>
      </c>
      <c r="G69" s="20">
        <v>454</v>
      </c>
      <c r="H69" s="21">
        <v>513</v>
      </c>
      <c r="I69" s="20">
        <v>74</v>
      </c>
      <c r="J69" s="20">
        <v>534</v>
      </c>
      <c r="K69" s="21">
        <v>608</v>
      </c>
      <c r="L69" s="20">
        <v>90</v>
      </c>
      <c r="M69" s="20">
        <v>632</v>
      </c>
      <c r="N69" s="21">
        <v>722</v>
      </c>
      <c r="O69" s="20">
        <v>121</v>
      </c>
      <c r="P69" s="20">
        <v>770</v>
      </c>
      <c r="Q69" s="21">
        <v>891</v>
      </c>
      <c r="T69" s="61">
        <f t="shared" si="46"/>
        <v>0</v>
      </c>
      <c r="U69" s="6">
        <f t="shared" si="47"/>
        <v>0</v>
      </c>
      <c r="V69" s="61">
        <f t="shared" si="48"/>
        <v>11.500974658869396</v>
      </c>
      <c r="W69" s="6">
        <f t="shared" si="49"/>
        <v>88.499025341130604</v>
      </c>
      <c r="X69" s="61">
        <f t="shared" si="50"/>
        <v>12.171052631578947</v>
      </c>
      <c r="Y69" s="6">
        <f t="shared" si="51"/>
        <v>87.828947368421055</v>
      </c>
      <c r="Z69" s="61">
        <f t="shared" si="52"/>
        <v>12.465373961218837</v>
      </c>
      <c r="AA69" s="82">
        <f t="shared" si="53"/>
        <v>87.534626038781155</v>
      </c>
      <c r="AB69" s="6">
        <f t="shared" si="54"/>
        <v>13.580246913580247</v>
      </c>
      <c r="AC69" s="82">
        <f t="shared" si="55"/>
        <v>86.419753086419746</v>
      </c>
      <c r="AF69" s="59">
        <f t="shared" si="56"/>
        <v>0</v>
      </c>
      <c r="AG69" s="73">
        <f t="shared" si="57"/>
        <v>76.998050682261209</v>
      </c>
      <c r="AH69" s="73">
        <f t="shared" si="58"/>
        <v>75.65789473684211</v>
      </c>
      <c r="AI69" s="73">
        <f t="shared" si="59"/>
        <v>75.069252077562311</v>
      </c>
      <c r="AJ69" s="73">
        <f t="shared" si="60"/>
        <v>72.839506172839492</v>
      </c>
    </row>
    <row r="70" spans="1:36" x14ac:dyDescent="0.25">
      <c r="A70" s="1862"/>
      <c r="B70" s="278" t="s">
        <v>200</v>
      </c>
      <c r="C70" s="8">
        <v>9710</v>
      </c>
      <c r="D70">
        <v>15558</v>
      </c>
      <c r="E70" s="9">
        <v>25268</v>
      </c>
      <c r="F70">
        <v>9411</v>
      </c>
      <c r="G70">
        <v>15088</v>
      </c>
      <c r="H70" s="9">
        <v>24499</v>
      </c>
      <c r="I70">
        <v>9847</v>
      </c>
      <c r="J70">
        <v>15630</v>
      </c>
      <c r="K70" s="9">
        <v>25477</v>
      </c>
      <c r="L70">
        <v>9350</v>
      </c>
      <c r="M70">
        <v>15051</v>
      </c>
      <c r="N70" s="9">
        <v>24401</v>
      </c>
      <c r="O70">
        <v>9477</v>
      </c>
      <c r="P70">
        <v>14767</v>
      </c>
      <c r="Q70" s="9">
        <v>24244</v>
      </c>
      <c r="T70" s="61">
        <f t="shared" si="46"/>
        <v>38.428051290169385</v>
      </c>
      <c r="U70" s="6">
        <f t="shared" si="47"/>
        <v>61.571948709830615</v>
      </c>
      <c r="V70" s="61">
        <f t="shared" si="48"/>
        <v>38.413812808686068</v>
      </c>
      <c r="W70" s="6">
        <f t="shared" si="49"/>
        <v>61.586187191313932</v>
      </c>
      <c r="X70" s="61">
        <f t="shared" si="50"/>
        <v>38.650547552694583</v>
      </c>
      <c r="Y70" s="6">
        <f t="shared" si="51"/>
        <v>61.34945244730541</v>
      </c>
      <c r="Z70" s="61">
        <f t="shared" si="52"/>
        <v>38.318101717142738</v>
      </c>
      <c r="AA70" s="82">
        <f t="shared" si="53"/>
        <v>61.681898282857262</v>
      </c>
      <c r="AB70" s="6">
        <f t="shared" si="54"/>
        <v>39.090084144530607</v>
      </c>
      <c r="AC70" s="82">
        <f t="shared" si="55"/>
        <v>60.9099158554694</v>
      </c>
      <c r="AF70" s="59">
        <f t="shared" si="56"/>
        <v>23.143897419661229</v>
      </c>
      <c r="AG70" s="73">
        <f t="shared" si="57"/>
        <v>23.172374382627865</v>
      </c>
      <c r="AH70" s="73">
        <f t="shared" si="58"/>
        <v>22.698904894610827</v>
      </c>
      <c r="AI70" s="73">
        <f t="shared" si="59"/>
        <v>23.363796565714523</v>
      </c>
      <c r="AJ70" s="73">
        <f t="shared" si="60"/>
        <v>21.819831710938793</v>
      </c>
    </row>
    <row r="71" spans="1:36" x14ac:dyDescent="0.25">
      <c r="A71" s="1862"/>
      <c r="B71" s="278" t="s">
        <v>250</v>
      </c>
      <c r="C71" s="23">
        <v>41540</v>
      </c>
      <c r="D71" s="20">
        <v>3143</v>
      </c>
      <c r="E71" s="21">
        <v>44683</v>
      </c>
      <c r="F71" s="20">
        <v>41473</v>
      </c>
      <c r="G71" s="20">
        <v>3578</v>
      </c>
      <c r="H71" s="21">
        <v>45051</v>
      </c>
      <c r="I71" s="20">
        <v>42024</v>
      </c>
      <c r="J71" s="20">
        <v>3896</v>
      </c>
      <c r="K71" s="21">
        <v>45920</v>
      </c>
      <c r="L71" s="20">
        <v>41913</v>
      </c>
      <c r="M71" s="20">
        <v>4013</v>
      </c>
      <c r="N71" s="21">
        <v>45926</v>
      </c>
      <c r="O71" s="20">
        <v>46808</v>
      </c>
      <c r="P71" s="20">
        <v>4667</v>
      </c>
      <c r="Q71" s="21">
        <v>51475</v>
      </c>
      <c r="T71" s="61">
        <f t="shared" si="46"/>
        <v>92.96600496833247</v>
      </c>
      <c r="U71" s="6">
        <f t="shared" si="47"/>
        <v>7.0339950316675237</v>
      </c>
      <c r="V71" s="61">
        <f t="shared" si="48"/>
        <v>92.057889946949018</v>
      </c>
      <c r="W71" s="6">
        <f t="shared" si="49"/>
        <v>7.9421100530509863</v>
      </c>
      <c r="X71" s="61">
        <f t="shared" si="50"/>
        <v>91.515679442508713</v>
      </c>
      <c r="Y71" s="6">
        <f t="shared" si="51"/>
        <v>8.484320557491289</v>
      </c>
      <c r="Z71" s="61">
        <f t="shared" si="52"/>
        <v>91.262030222531905</v>
      </c>
      <c r="AA71" s="82">
        <f t="shared" si="53"/>
        <v>8.7379697774681002</v>
      </c>
      <c r="AB71" s="6">
        <f t="shared" si="54"/>
        <v>90.933462846041763</v>
      </c>
      <c r="AC71" s="82">
        <f t="shared" si="55"/>
        <v>9.0665371539582313</v>
      </c>
      <c r="AF71" s="59">
        <f t="shared" si="56"/>
        <v>-85.93200993666494</v>
      </c>
      <c r="AG71" s="73">
        <f t="shared" si="57"/>
        <v>-84.115779893898036</v>
      </c>
      <c r="AH71" s="73">
        <f t="shared" si="58"/>
        <v>-83.031358885017426</v>
      </c>
      <c r="AI71" s="73">
        <f t="shared" si="59"/>
        <v>-82.52406044506381</v>
      </c>
      <c r="AJ71" s="73">
        <f t="shared" si="60"/>
        <v>-81.866925692083527</v>
      </c>
    </row>
    <row r="72" spans="1:36" x14ac:dyDescent="0.25">
      <c r="A72" s="1862"/>
      <c r="B72" s="278" t="s">
        <v>251</v>
      </c>
      <c r="C72" s="23">
        <v>49245</v>
      </c>
      <c r="D72" s="20">
        <v>24322</v>
      </c>
      <c r="E72" s="21">
        <v>73567</v>
      </c>
      <c r="F72" s="20">
        <v>50782</v>
      </c>
      <c r="G72" s="20">
        <v>24281</v>
      </c>
      <c r="H72" s="21">
        <v>75063</v>
      </c>
      <c r="I72" s="20">
        <v>52530</v>
      </c>
      <c r="J72" s="20">
        <v>24897</v>
      </c>
      <c r="K72" s="21">
        <v>77427</v>
      </c>
      <c r="L72" s="20">
        <v>51821</v>
      </c>
      <c r="M72" s="20">
        <v>25045</v>
      </c>
      <c r="N72" s="21">
        <v>76866</v>
      </c>
      <c r="O72" s="20">
        <v>56163</v>
      </c>
      <c r="P72" s="20">
        <v>25726</v>
      </c>
      <c r="Q72" s="21">
        <v>81889</v>
      </c>
      <c r="T72" s="61">
        <f t="shared" si="46"/>
        <v>66.938980793018615</v>
      </c>
      <c r="U72" s="6">
        <f t="shared" si="47"/>
        <v>33.061019206981392</v>
      </c>
      <c r="V72" s="61">
        <f t="shared" si="48"/>
        <v>67.652505228941024</v>
      </c>
      <c r="W72" s="6">
        <f t="shared" si="49"/>
        <v>32.347494771058976</v>
      </c>
      <c r="X72" s="61">
        <f t="shared" si="50"/>
        <v>67.844550350652881</v>
      </c>
      <c r="Y72" s="6">
        <f t="shared" si="51"/>
        <v>32.155449649347126</v>
      </c>
      <c r="Z72" s="61">
        <f t="shared" si="52"/>
        <v>67.417323654151389</v>
      </c>
      <c r="AA72" s="82">
        <f t="shared" si="53"/>
        <v>32.582676345848618</v>
      </c>
      <c r="AB72" s="6">
        <f t="shared" si="54"/>
        <v>68.584303142058161</v>
      </c>
      <c r="AC72" s="82">
        <f t="shared" si="55"/>
        <v>31.41569685794185</v>
      </c>
      <c r="AF72" s="59">
        <f t="shared" si="56"/>
        <v>-33.877961586037223</v>
      </c>
      <c r="AG72" s="73">
        <f t="shared" si="57"/>
        <v>-35.305010457882048</v>
      </c>
      <c r="AH72" s="73">
        <f t="shared" si="58"/>
        <v>-35.689100701305755</v>
      </c>
      <c r="AI72" s="73">
        <f t="shared" si="59"/>
        <v>-34.83464730830277</v>
      </c>
      <c r="AJ72" s="73">
        <f t="shared" si="60"/>
        <v>-37.168606284116308</v>
      </c>
    </row>
    <row r="73" spans="1:36" x14ac:dyDescent="0.25">
      <c r="A73" s="1862"/>
      <c r="B73" s="278" t="s">
        <v>252</v>
      </c>
      <c r="C73" s="23">
        <v>16338</v>
      </c>
      <c r="D73" s="20">
        <v>3895</v>
      </c>
      <c r="E73" s="21">
        <v>20233</v>
      </c>
      <c r="F73" s="20">
        <v>16395</v>
      </c>
      <c r="G73" s="20">
        <v>3795</v>
      </c>
      <c r="H73" s="21">
        <v>20190</v>
      </c>
      <c r="I73" s="20">
        <v>17149</v>
      </c>
      <c r="J73" s="20">
        <v>3940</v>
      </c>
      <c r="K73" s="21">
        <v>21089</v>
      </c>
      <c r="L73" s="20">
        <v>17159</v>
      </c>
      <c r="M73" s="20">
        <v>3805</v>
      </c>
      <c r="N73" s="21">
        <v>20964</v>
      </c>
      <c r="O73" s="20">
        <v>16806</v>
      </c>
      <c r="P73" s="20">
        <v>3608</v>
      </c>
      <c r="Q73" s="21">
        <v>20414</v>
      </c>
      <c r="T73" s="61">
        <f t="shared" si="46"/>
        <v>80.749270992932338</v>
      </c>
      <c r="U73" s="6">
        <f t="shared" si="47"/>
        <v>19.250729007067662</v>
      </c>
      <c r="V73" s="61">
        <f t="shared" si="48"/>
        <v>81.203566121842499</v>
      </c>
      <c r="W73" s="6">
        <f t="shared" si="49"/>
        <v>18.796433878157504</v>
      </c>
      <c r="X73" s="61">
        <f t="shared" si="50"/>
        <v>81.317274408459383</v>
      </c>
      <c r="Y73" s="6">
        <f t="shared" si="51"/>
        <v>18.682725591540613</v>
      </c>
      <c r="Z73" s="61">
        <f t="shared" si="52"/>
        <v>81.849837817210457</v>
      </c>
      <c r="AA73" s="82">
        <f t="shared" si="53"/>
        <v>18.150162182789543</v>
      </c>
      <c r="AB73" s="6">
        <f t="shared" si="54"/>
        <v>82.325854805525623</v>
      </c>
      <c r="AC73" s="82">
        <f t="shared" si="55"/>
        <v>17.674145194474381</v>
      </c>
      <c r="AF73" s="59">
        <f t="shared" si="56"/>
        <v>-61.498541985864676</v>
      </c>
      <c r="AG73" s="73">
        <f t="shared" si="57"/>
        <v>-62.407132243684998</v>
      </c>
      <c r="AH73" s="73">
        <f t="shared" si="58"/>
        <v>-62.634548816918766</v>
      </c>
      <c r="AI73" s="73">
        <f t="shared" si="59"/>
        <v>-63.699675634420913</v>
      </c>
      <c r="AJ73" s="73">
        <f t="shared" si="60"/>
        <v>-64.651709611051245</v>
      </c>
    </row>
    <row r="74" spans="1:36" x14ac:dyDescent="0.25">
      <c r="A74" s="1862"/>
      <c r="B74" s="278" t="s">
        <v>237</v>
      </c>
      <c r="C74" s="23">
        <v>36742</v>
      </c>
      <c r="D74" s="20">
        <v>8967</v>
      </c>
      <c r="E74" s="21">
        <v>45709</v>
      </c>
      <c r="F74" s="20">
        <v>39309</v>
      </c>
      <c r="G74" s="20">
        <v>8940</v>
      </c>
      <c r="H74" s="21">
        <v>48249</v>
      </c>
      <c r="I74" s="20">
        <v>40463</v>
      </c>
      <c r="J74" s="20">
        <v>8975</v>
      </c>
      <c r="K74" s="21">
        <v>49438</v>
      </c>
      <c r="L74" s="20">
        <v>41484</v>
      </c>
      <c r="M74" s="20">
        <v>9204</v>
      </c>
      <c r="N74" s="21">
        <v>50688</v>
      </c>
      <c r="O74" s="20">
        <v>42664</v>
      </c>
      <c r="P74" s="20">
        <v>9629</v>
      </c>
      <c r="Q74" s="21">
        <v>52293</v>
      </c>
      <c r="T74" s="61">
        <f t="shared" si="46"/>
        <v>80.382419217221994</v>
      </c>
      <c r="U74" s="6">
        <f t="shared" si="47"/>
        <v>19.617580782778006</v>
      </c>
      <c r="V74" s="61">
        <f t="shared" si="48"/>
        <v>81.471118572405643</v>
      </c>
      <c r="W74" s="6">
        <f t="shared" si="49"/>
        <v>18.528881427594353</v>
      </c>
      <c r="X74" s="61">
        <f t="shared" si="50"/>
        <v>81.845948460698253</v>
      </c>
      <c r="Y74" s="6">
        <f t="shared" si="51"/>
        <v>18.154051539301751</v>
      </c>
      <c r="Z74" s="61">
        <f t="shared" si="52"/>
        <v>81.841856060606062</v>
      </c>
      <c r="AA74" s="82">
        <f t="shared" si="53"/>
        <v>18.158143939393938</v>
      </c>
      <c r="AB74" s="6">
        <f t="shared" si="54"/>
        <v>81.586445604574237</v>
      </c>
      <c r="AC74" s="82">
        <f t="shared" si="55"/>
        <v>18.413554395425773</v>
      </c>
      <c r="AF74" s="59">
        <f t="shared" si="56"/>
        <v>-60.764838434443988</v>
      </c>
      <c r="AG74" s="73">
        <f t="shared" si="57"/>
        <v>-62.942237144811287</v>
      </c>
      <c r="AH74" s="73">
        <f t="shared" si="58"/>
        <v>-63.691896921396506</v>
      </c>
      <c r="AI74" s="73">
        <f t="shared" si="59"/>
        <v>-63.683712121212125</v>
      </c>
      <c r="AJ74" s="73">
        <f t="shared" si="60"/>
        <v>-63.17289120914846</v>
      </c>
    </row>
    <row r="75" spans="1:36" x14ac:dyDescent="0.25">
      <c r="A75" s="1862"/>
      <c r="B75" s="278" t="s">
        <v>234</v>
      </c>
      <c r="C75" s="23">
        <v>303</v>
      </c>
      <c r="D75" s="20">
        <v>307</v>
      </c>
      <c r="E75" s="21">
        <v>610</v>
      </c>
      <c r="F75" s="20">
        <v>287</v>
      </c>
      <c r="G75" s="20">
        <v>279</v>
      </c>
      <c r="H75" s="21">
        <v>566</v>
      </c>
      <c r="I75" s="20">
        <v>284</v>
      </c>
      <c r="J75" s="20">
        <v>279</v>
      </c>
      <c r="K75" s="21">
        <v>563</v>
      </c>
      <c r="L75" s="20">
        <v>257</v>
      </c>
      <c r="M75" s="20">
        <v>268</v>
      </c>
      <c r="N75" s="21">
        <v>525</v>
      </c>
      <c r="O75" s="20">
        <v>237</v>
      </c>
      <c r="P75" s="20">
        <v>267</v>
      </c>
      <c r="Q75" s="21">
        <v>504</v>
      </c>
      <c r="T75" s="61">
        <f t="shared" ref="T75:T79" si="61">IFERROR(C75/$E75*100,0)</f>
        <v>49.672131147540981</v>
      </c>
      <c r="U75" s="6">
        <f t="shared" ref="U75:U79" si="62">IFERROR(D75/$E75*100,0)</f>
        <v>50.327868852459012</v>
      </c>
      <c r="V75" s="61">
        <f t="shared" ref="V75:V79" si="63">IFERROR(F75/$H75*100,0)</f>
        <v>50.706713780918733</v>
      </c>
      <c r="W75" s="6">
        <f t="shared" ref="W75:W79" si="64">IFERROR(G75/$H75*100,0)</f>
        <v>49.293286219081274</v>
      </c>
      <c r="X75" s="61">
        <f t="shared" ref="X75:X79" si="65">IFERROR(I75/$K75*100,0)</f>
        <v>50.444049733570161</v>
      </c>
      <c r="Y75" s="6">
        <f t="shared" ref="Y75:Y79" si="66">IFERROR(J75/$K75*100,0)</f>
        <v>49.555950266429839</v>
      </c>
      <c r="Z75" s="61">
        <f t="shared" ref="Z75:Z79" si="67">IFERROR(L75/$N75*100,0)</f>
        <v>48.952380952380956</v>
      </c>
      <c r="AA75" s="82">
        <f t="shared" ref="AA75:AA79" si="68">IFERROR(M75/$N75*100,0)</f>
        <v>51.047619047619051</v>
      </c>
      <c r="AB75" s="6">
        <f t="shared" ref="AB75:AB79" si="69">IFERROR(O75/$Q75*100,0)</f>
        <v>47.023809523809526</v>
      </c>
      <c r="AC75" s="82">
        <f t="shared" ref="AC75:AC79" si="70">IFERROR(P75/$Q75*100,0)</f>
        <v>52.976190476190474</v>
      </c>
      <c r="AF75" s="59">
        <f t="shared" ref="AF75" si="71">U75-T75</f>
        <v>0.65573770491803174</v>
      </c>
      <c r="AG75" s="73">
        <f>W75-V75</f>
        <v>-1.4134275618374588</v>
      </c>
      <c r="AH75" s="73">
        <f t="shared" ref="AH75" si="72">Y75-X75</f>
        <v>-0.88809946714032151</v>
      </c>
      <c r="AI75" s="73">
        <f t="shared" ref="AI75" si="73">AA75-Z75</f>
        <v>2.0952380952380949</v>
      </c>
      <c r="AJ75" s="73">
        <f t="shared" ref="AJ75" si="74">AC75-AB75</f>
        <v>5.952380952380949</v>
      </c>
    </row>
    <row r="76" spans="1:36" x14ac:dyDescent="0.25">
      <c r="A76" s="1862"/>
      <c r="B76" s="278" t="s">
        <v>302</v>
      </c>
      <c r="C76" s="23">
        <v>18</v>
      </c>
      <c r="D76" s="20">
        <v>134</v>
      </c>
      <c r="E76" s="21">
        <v>152</v>
      </c>
      <c r="F76" s="20">
        <v>27</v>
      </c>
      <c r="G76" s="20">
        <v>104</v>
      </c>
      <c r="H76" s="21">
        <v>131</v>
      </c>
      <c r="I76" s="20">
        <v>34</v>
      </c>
      <c r="J76" s="20">
        <v>94</v>
      </c>
      <c r="K76" s="21">
        <v>128</v>
      </c>
      <c r="L76" s="20">
        <v>39</v>
      </c>
      <c r="M76" s="20">
        <v>96</v>
      </c>
      <c r="N76" s="21">
        <v>135</v>
      </c>
      <c r="O76" s="20">
        <v>37</v>
      </c>
      <c r="P76" s="20">
        <v>95</v>
      </c>
      <c r="Q76" s="21">
        <v>132</v>
      </c>
      <c r="T76" s="61">
        <f t="shared" si="61"/>
        <v>11.842105263157894</v>
      </c>
      <c r="U76" s="6">
        <f t="shared" si="62"/>
        <v>88.157894736842096</v>
      </c>
      <c r="V76" s="61">
        <f t="shared" si="63"/>
        <v>20.610687022900763</v>
      </c>
      <c r="W76" s="6">
        <f t="shared" si="64"/>
        <v>79.389312977099237</v>
      </c>
      <c r="X76" s="61">
        <f t="shared" si="65"/>
        <v>26.5625</v>
      </c>
      <c r="Y76" s="6">
        <f t="shared" si="66"/>
        <v>73.4375</v>
      </c>
      <c r="Z76" s="61">
        <f t="shared" si="67"/>
        <v>28.888888888888886</v>
      </c>
      <c r="AA76" s="82">
        <f t="shared" si="68"/>
        <v>71.111111111111114</v>
      </c>
      <c r="AB76" s="6">
        <f t="shared" si="69"/>
        <v>28.030303030303028</v>
      </c>
      <c r="AC76" s="82">
        <f t="shared" si="70"/>
        <v>71.969696969696969</v>
      </c>
      <c r="AF76" s="59">
        <f t="shared" si="56"/>
        <v>76.315789473684205</v>
      </c>
      <c r="AG76" s="73">
        <f t="shared" si="57"/>
        <v>58.778625954198475</v>
      </c>
      <c r="AH76" s="73">
        <f t="shared" si="58"/>
        <v>46.875</v>
      </c>
      <c r="AI76" s="73">
        <f t="shared" si="59"/>
        <v>42.222222222222229</v>
      </c>
      <c r="AJ76" s="73">
        <f t="shared" si="60"/>
        <v>43.939393939393938</v>
      </c>
    </row>
    <row r="77" spans="1:36" x14ac:dyDescent="0.25">
      <c r="A77" s="1862"/>
      <c r="B77" s="278" t="s">
        <v>214</v>
      </c>
      <c r="C77" s="23">
        <v>623</v>
      </c>
      <c r="D77" s="20">
        <v>826</v>
      </c>
      <c r="E77" s="21">
        <v>1449</v>
      </c>
      <c r="F77" s="20">
        <v>871</v>
      </c>
      <c r="G77" s="20">
        <v>1034</v>
      </c>
      <c r="H77" s="21">
        <v>1905</v>
      </c>
      <c r="I77" s="20">
        <v>912</v>
      </c>
      <c r="J77" s="20">
        <v>1089</v>
      </c>
      <c r="K77" s="21">
        <v>2001</v>
      </c>
      <c r="L77" s="20">
        <v>932</v>
      </c>
      <c r="M77" s="20">
        <v>1112</v>
      </c>
      <c r="N77" s="21">
        <v>2044</v>
      </c>
      <c r="O77" s="20">
        <v>960</v>
      </c>
      <c r="P77" s="20">
        <v>1155</v>
      </c>
      <c r="Q77" s="21">
        <v>2115</v>
      </c>
      <c r="T77" s="61">
        <f t="shared" si="61"/>
        <v>42.995169082125607</v>
      </c>
      <c r="U77" s="6">
        <f t="shared" si="62"/>
        <v>57.004830917874393</v>
      </c>
      <c r="V77" s="61">
        <f t="shared" si="63"/>
        <v>45.721784776902886</v>
      </c>
      <c r="W77" s="6">
        <f t="shared" si="64"/>
        <v>54.278215223097114</v>
      </c>
      <c r="X77" s="61">
        <f t="shared" si="65"/>
        <v>45.57721139430285</v>
      </c>
      <c r="Y77" s="6">
        <f t="shared" si="66"/>
        <v>54.42278860569715</v>
      </c>
      <c r="Z77" s="61">
        <f t="shared" si="67"/>
        <v>45.596868884540115</v>
      </c>
      <c r="AA77" s="82">
        <f t="shared" si="68"/>
        <v>54.403131115459878</v>
      </c>
      <c r="AB77" s="6">
        <f t="shared" si="69"/>
        <v>45.390070921985817</v>
      </c>
      <c r="AC77" s="82">
        <f t="shared" si="70"/>
        <v>54.609929078014183</v>
      </c>
      <c r="AF77" s="59">
        <f t="shared" si="56"/>
        <v>14.009661835748787</v>
      </c>
      <c r="AG77" s="73">
        <f t="shared" si="57"/>
        <v>8.5564304461942271</v>
      </c>
      <c r="AH77" s="73">
        <f t="shared" si="58"/>
        <v>8.8455772113942999</v>
      </c>
      <c r="AI77" s="73">
        <f t="shared" si="59"/>
        <v>8.8062622309197636</v>
      </c>
      <c r="AJ77" s="73">
        <f t="shared" si="60"/>
        <v>9.2198581560283657</v>
      </c>
    </row>
    <row r="78" spans="1:36" x14ac:dyDescent="0.25">
      <c r="A78" s="1862"/>
      <c r="B78" s="278" t="s">
        <v>280</v>
      </c>
      <c r="C78" s="23">
        <v>0</v>
      </c>
      <c r="D78" s="20">
        <v>0</v>
      </c>
      <c r="E78" s="21">
        <v>0</v>
      </c>
      <c r="F78" s="20">
        <v>357</v>
      </c>
      <c r="G78" s="20">
        <v>138</v>
      </c>
      <c r="H78" s="21">
        <v>495</v>
      </c>
      <c r="I78" s="20">
        <v>405</v>
      </c>
      <c r="J78" s="20">
        <v>113</v>
      </c>
      <c r="K78" s="21">
        <v>518</v>
      </c>
      <c r="L78" s="20">
        <v>415</v>
      </c>
      <c r="M78" s="20">
        <v>108</v>
      </c>
      <c r="N78" s="21">
        <v>523</v>
      </c>
      <c r="O78" s="20">
        <v>422</v>
      </c>
      <c r="P78" s="20">
        <v>116</v>
      </c>
      <c r="Q78" s="21">
        <v>538</v>
      </c>
      <c r="T78" s="61">
        <f t="shared" si="61"/>
        <v>0</v>
      </c>
      <c r="U78" s="6">
        <f t="shared" si="62"/>
        <v>0</v>
      </c>
      <c r="V78" s="61">
        <f t="shared" si="63"/>
        <v>72.121212121212125</v>
      </c>
      <c r="W78" s="6">
        <f t="shared" si="64"/>
        <v>27.878787878787882</v>
      </c>
      <c r="X78" s="61">
        <f t="shared" si="65"/>
        <v>78.185328185328189</v>
      </c>
      <c r="Y78" s="6">
        <f t="shared" si="66"/>
        <v>21.814671814671815</v>
      </c>
      <c r="Z78" s="61">
        <f t="shared" si="67"/>
        <v>79.349904397705544</v>
      </c>
      <c r="AA78" s="82">
        <f t="shared" si="68"/>
        <v>20.650095602294456</v>
      </c>
      <c r="AB78" s="6">
        <f t="shared" si="69"/>
        <v>78.438661710037167</v>
      </c>
      <c r="AC78" s="82">
        <f t="shared" si="70"/>
        <v>21.561338289962826</v>
      </c>
      <c r="AF78" s="59">
        <f t="shared" si="56"/>
        <v>0</v>
      </c>
      <c r="AG78" s="73">
        <f t="shared" si="57"/>
        <v>-44.242424242424242</v>
      </c>
      <c r="AH78" s="73">
        <f t="shared" si="58"/>
        <v>-56.370656370656377</v>
      </c>
      <c r="AI78" s="73">
        <f t="shared" si="59"/>
        <v>-58.699808795411087</v>
      </c>
      <c r="AJ78" s="73">
        <f t="shared" si="60"/>
        <v>-56.87732342007434</v>
      </c>
    </row>
    <row r="79" spans="1:36" x14ac:dyDescent="0.25">
      <c r="A79" s="1862"/>
      <c r="B79" s="278" t="s">
        <v>279</v>
      </c>
      <c r="C79" s="23">
        <v>527</v>
      </c>
      <c r="D79" s="20">
        <v>253</v>
      </c>
      <c r="E79" s="21">
        <v>780</v>
      </c>
      <c r="F79" s="20">
        <v>508</v>
      </c>
      <c r="G79" s="20">
        <v>237</v>
      </c>
      <c r="H79" s="21">
        <v>745</v>
      </c>
      <c r="I79" s="20">
        <v>478</v>
      </c>
      <c r="J79" s="20">
        <v>214</v>
      </c>
      <c r="K79" s="21">
        <v>692</v>
      </c>
      <c r="L79" s="20">
        <v>476</v>
      </c>
      <c r="M79" s="20">
        <v>209</v>
      </c>
      <c r="N79" s="21">
        <v>685</v>
      </c>
      <c r="O79" s="20">
        <v>448</v>
      </c>
      <c r="P79" s="20">
        <v>185</v>
      </c>
      <c r="Q79" s="21">
        <v>633</v>
      </c>
      <c r="T79" s="61">
        <f t="shared" si="61"/>
        <v>67.564102564102569</v>
      </c>
      <c r="U79" s="6">
        <f t="shared" si="62"/>
        <v>32.435897435897438</v>
      </c>
      <c r="V79" s="61">
        <f t="shared" si="63"/>
        <v>68.187919463087241</v>
      </c>
      <c r="W79" s="6">
        <f t="shared" si="64"/>
        <v>31.812080536912752</v>
      </c>
      <c r="X79" s="61">
        <f t="shared" si="65"/>
        <v>69.075144508670519</v>
      </c>
      <c r="Y79" s="6">
        <f t="shared" si="66"/>
        <v>30.924855491329478</v>
      </c>
      <c r="Z79" s="61">
        <f t="shared" si="67"/>
        <v>69.489051094890513</v>
      </c>
      <c r="AA79" s="82">
        <f t="shared" si="68"/>
        <v>30.51094890510949</v>
      </c>
      <c r="AB79" s="6">
        <f t="shared" si="69"/>
        <v>70.774091627172197</v>
      </c>
      <c r="AC79" s="82">
        <f t="shared" si="70"/>
        <v>29.225908372827803</v>
      </c>
      <c r="AF79" s="59">
        <f t="shared" ref="AF79" si="75">U79-T79</f>
        <v>-35.128205128205131</v>
      </c>
      <c r="AG79" s="73">
        <f t="shared" ref="AG79" si="76">W79-V79</f>
        <v>-36.375838926174488</v>
      </c>
      <c r="AH79" s="73">
        <f t="shared" ref="AH79" si="77">Y79-X79</f>
        <v>-38.150289017341038</v>
      </c>
      <c r="AI79" s="73">
        <f t="shared" ref="AI79" si="78">AA79-Z79</f>
        <v>-38.978102189781026</v>
      </c>
      <c r="AJ79" s="73">
        <f t="shared" ref="AJ79" si="79">AC79-AB79</f>
        <v>-41.548183254344394</v>
      </c>
    </row>
    <row r="80" spans="1:36" x14ac:dyDescent="0.25">
      <c r="A80" s="1862"/>
      <c r="B80" s="278" t="s">
        <v>240</v>
      </c>
      <c r="C80" s="23">
        <v>12634</v>
      </c>
      <c r="D80" s="20">
        <v>5466</v>
      </c>
      <c r="E80" s="21">
        <v>18100</v>
      </c>
      <c r="F80" s="20">
        <v>13133</v>
      </c>
      <c r="G80" s="20">
        <v>5346</v>
      </c>
      <c r="H80" s="21">
        <v>18479</v>
      </c>
      <c r="I80" s="20">
        <v>13237</v>
      </c>
      <c r="J80" s="20">
        <v>5283</v>
      </c>
      <c r="K80" s="21">
        <v>18520</v>
      </c>
      <c r="L80" s="20">
        <v>13155</v>
      </c>
      <c r="M80" s="20">
        <v>5214</v>
      </c>
      <c r="N80" s="21">
        <v>18369</v>
      </c>
      <c r="O80" s="20">
        <v>13380</v>
      </c>
      <c r="P80" s="20">
        <v>5215</v>
      </c>
      <c r="Q80" s="21">
        <v>18595</v>
      </c>
      <c r="T80" s="61">
        <f t="shared" si="46"/>
        <v>69.801104972375697</v>
      </c>
      <c r="U80" s="6">
        <f t="shared" si="47"/>
        <v>30.19889502762431</v>
      </c>
      <c r="V80" s="61">
        <f t="shared" si="48"/>
        <v>71.069863087829432</v>
      </c>
      <c r="W80" s="6">
        <f t="shared" si="49"/>
        <v>28.930136912170575</v>
      </c>
      <c r="X80" s="61">
        <f t="shared" si="50"/>
        <v>71.474082073434118</v>
      </c>
      <c r="Y80" s="6">
        <f t="shared" si="51"/>
        <v>28.525917926565874</v>
      </c>
      <c r="Z80" s="61">
        <f t="shared" si="52"/>
        <v>71.615221296749965</v>
      </c>
      <c r="AA80" s="82">
        <f t="shared" si="53"/>
        <v>28.384778703250042</v>
      </c>
      <c r="AB80" s="6">
        <f t="shared" si="54"/>
        <v>71.954826566281255</v>
      </c>
      <c r="AC80" s="82">
        <f t="shared" si="55"/>
        <v>28.045173433718741</v>
      </c>
      <c r="AF80" s="59">
        <f t="shared" si="56"/>
        <v>-39.602209944751387</v>
      </c>
      <c r="AG80" s="73">
        <f t="shared" si="57"/>
        <v>-42.139726175658858</v>
      </c>
      <c r="AH80" s="73">
        <f t="shared" si="58"/>
        <v>-42.948164146868244</v>
      </c>
      <c r="AI80" s="73">
        <f t="shared" si="59"/>
        <v>-43.230442593499923</v>
      </c>
      <c r="AJ80" s="73">
        <f t="shared" si="60"/>
        <v>-43.909653132562511</v>
      </c>
    </row>
    <row r="81" spans="1:36" x14ac:dyDescent="0.25">
      <c r="A81" s="1862"/>
      <c r="B81" s="278" t="s">
        <v>206</v>
      </c>
      <c r="C81" s="23">
        <v>81</v>
      </c>
      <c r="D81" s="20">
        <v>91</v>
      </c>
      <c r="E81" s="21">
        <v>172</v>
      </c>
      <c r="F81" s="20">
        <v>100</v>
      </c>
      <c r="G81" s="20">
        <v>164</v>
      </c>
      <c r="H81" s="21">
        <v>264</v>
      </c>
      <c r="I81" s="20">
        <v>94</v>
      </c>
      <c r="J81" s="20">
        <v>190</v>
      </c>
      <c r="K81" s="21">
        <v>284</v>
      </c>
      <c r="L81" s="20">
        <v>92</v>
      </c>
      <c r="M81" s="20">
        <v>207</v>
      </c>
      <c r="N81" s="21">
        <v>299</v>
      </c>
      <c r="O81" s="20">
        <v>99</v>
      </c>
      <c r="P81" s="20">
        <v>208</v>
      </c>
      <c r="Q81" s="21">
        <v>307</v>
      </c>
      <c r="T81" s="61">
        <f t="shared" si="46"/>
        <v>47.093023255813954</v>
      </c>
      <c r="U81" s="6">
        <f t="shared" si="47"/>
        <v>52.906976744186053</v>
      </c>
      <c r="V81" s="61">
        <f t="shared" si="48"/>
        <v>37.878787878787875</v>
      </c>
      <c r="W81" s="6">
        <f t="shared" si="49"/>
        <v>62.121212121212125</v>
      </c>
      <c r="X81" s="61">
        <f t="shared" si="50"/>
        <v>33.098591549295776</v>
      </c>
      <c r="Y81" s="6">
        <f t="shared" si="51"/>
        <v>66.901408450704224</v>
      </c>
      <c r="Z81" s="61">
        <f t="shared" si="52"/>
        <v>30.76923076923077</v>
      </c>
      <c r="AA81" s="82">
        <f t="shared" si="53"/>
        <v>69.230769230769226</v>
      </c>
      <c r="AB81" s="6">
        <f t="shared" si="54"/>
        <v>32.247557003257327</v>
      </c>
      <c r="AC81" s="82">
        <f t="shared" si="55"/>
        <v>67.752442996742673</v>
      </c>
      <c r="AF81" s="59">
        <f t="shared" si="56"/>
        <v>5.8139534883720998</v>
      </c>
      <c r="AG81" s="73">
        <f t="shared" si="57"/>
        <v>24.242424242424249</v>
      </c>
      <c r="AH81" s="73">
        <f t="shared" si="58"/>
        <v>33.802816901408448</v>
      </c>
      <c r="AI81" s="73">
        <f t="shared" si="59"/>
        <v>38.461538461538453</v>
      </c>
      <c r="AJ81" s="73">
        <f t="shared" si="60"/>
        <v>35.504885993485345</v>
      </c>
    </row>
    <row r="82" spans="1:36" x14ac:dyDescent="0.25">
      <c r="A82" s="1862"/>
      <c r="B82" s="278" t="s">
        <v>207</v>
      </c>
      <c r="C82" s="23">
        <v>5866</v>
      </c>
      <c r="D82" s="20">
        <v>5977</v>
      </c>
      <c r="E82" s="21">
        <v>11843</v>
      </c>
      <c r="F82" s="20">
        <v>5208</v>
      </c>
      <c r="G82" s="20">
        <v>5593</v>
      </c>
      <c r="H82" s="21">
        <v>10801</v>
      </c>
      <c r="I82" s="20">
        <v>5203</v>
      </c>
      <c r="J82" s="20">
        <v>5842</v>
      </c>
      <c r="K82" s="21">
        <v>11045</v>
      </c>
      <c r="L82" s="20">
        <v>5038</v>
      </c>
      <c r="M82" s="20">
        <v>5815</v>
      </c>
      <c r="N82" s="21">
        <v>10853</v>
      </c>
      <c r="O82" s="20">
        <v>4842</v>
      </c>
      <c r="P82" s="20">
        <v>5764</v>
      </c>
      <c r="Q82" s="21">
        <v>10606</v>
      </c>
      <c r="T82" s="61">
        <f t="shared" si="46"/>
        <v>49.531368741028452</v>
      </c>
      <c r="U82" s="6">
        <f t="shared" si="47"/>
        <v>50.468631258971541</v>
      </c>
      <c r="V82" s="61">
        <f t="shared" si="48"/>
        <v>48.217757615035644</v>
      </c>
      <c r="W82" s="6">
        <f t="shared" si="49"/>
        <v>51.782242384964349</v>
      </c>
      <c r="X82" s="61">
        <f t="shared" si="50"/>
        <v>47.10728836577637</v>
      </c>
      <c r="Y82" s="6">
        <f t="shared" si="51"/>
        <v>52.89271163422363</v>
      </c>
      <c r="Z82" s="61">
        <f t="shared" si="52"/>
        <v>46.420344605178293</v>
      </c>
      <c r="AA82" s="82">
        <f t="shared" si="53"/>
        <v>53.579655394821714</v>
      </c>
      <c r="AB82" s="6">
        <f t="shared" si="54"/>
        <v>45.653403733735622</v>
      </c>
      <c r="AC82" s="82">
        <f t="shared" si="55"/>
        <v>54.346596266264378</v>
      </c>
      <c r="AF82" s="59">
        <f t="shared" si="56"/>
        <v>0.93726251794308979</v>
      </c>
      <c r="AG82" s="73">
        <f t="shared" si="57"/>
        <v>3.5644847699287041</v>
      </c>
      <c r="AH82" s="73">
        <f t="shared" si="58"/>
        <v>5.7854232684472606</v>
      </c>
      <c r="AI82" s="73">
        <f t="shared" si="59"/>
        <v>7.1593107896434205</v>
      </c>
      <c r="AJ82" s="73">
        <f t="shared" si="60"/>
        <v>8.6931925325287551</v>
      </c>
    </row>
    <row r="83" spans="1:36" x14ac:dyDescent="0.25">
      <c r="A83" s="1862"/>
      <c r="B83" s="278" t="s">
        <v>299</v>
      </c>
      <c r="C83" s="23">
        <v>368</v>
      </c>
      <c r="D83" s="20">
        <v>485</v>
      </c>
      <c r="E83" s="21">
        <v>853</v>
      </c>
      <c r="F83" s="20">
        <v>533</v>
      </c>
      <c r="G83" s="20">
        <v>652</v>
      </c>
      <c r="H83" s="21">
        <v>1185</v>
      </c>
      <c r="I83" s="20">
        <v>575</v>
      </c>
      <c r="J83" s="20">
        <v>677</v>
      </c>
      <c r="K83" s="21">
        <v>1252</v>
      </c>
      <c r="L83" s="20">
        <v>665</v>
      </c>
      <c r="M83" s="20">
        <v>751</v>
      </c>
      <c r="N83" s="21">
        <v>1416</v>
      </c>
      <c r="O83" s="20">
        <v>723</v>
      </c>
      <c r="P83" s="20">
        <v>799</v>
      </c>
      <c r="Q83" s="21">
        <v>1522</v>
      </c>
      <c r="T83" s="61">
        <f t="shared" si="46"/>
        <v>43.141852286049236</v>
      </c>
      <c r="U83" s="6">
        <f t="shared" si="47"/>
        <v>56.858147713950757</v>
      </c>
      <c r="V83" s="61">
        <f t="shared" si="48"/>
        <v>44.978902953586498</v>
      </c>
      <c r="W83" s="6">
        <f t="shared" si="49"/>
        <v>55.021097046413502</v>
      </c>
      <c r="X83" s="61">
        <f t="shared" si="50"/>
        <v>45.926517571884986</v>
      </c>
      <c r="Y83" s="6">
        <f t="shared" si="51"/>
        <v>54.073482428115014</v>
      </c>
      <c r="Z83" s="61">
        <f t="shared" si="52"/>
        <v>46.963276836158194</v>
      </c>
      <c r="AA83" s="82">
        <f t="shared" si="53"/>
        <v>53.036723163841806</v>
      </c>
      <c r="AB83" s="6">
        <f t="shared" si="54"/>
        <v>47.503285151116955</v>
      </c>
      <c r="AC83" s="82">
        <f t="shared" si="55"/>
        <v>52.496714848883052</v>
      </c>
      <c r="AF83" s="59">
        <f t="shared" si="56"/>
        <v>13.716295427901521</v>
      </c>
      <c r="AG83" s="73">
        <f t="shared" si="57"/>
        <v>10.042194092827003</v>
      </c>
      <c r="AH83" s="73">
        <f t="shared" si="58"/>
        <v>8.1469648562300279</v>
      </c>
      <c r="AI83" s="73">
        <f t="shared" si="59"/>
        <v>6.0734463276836124</v>
      </c>
      <c r="AJ83" s="73">
        <f t="shared" si="60"/>
        <v>4.9934296977660964</v>
      </c>
    </row>
    <row r="84" spans="1:36" x14ac:dyDescent="0.25">
      <c r="A84" s="1862"/>
      <c r="B84" s="278" t="s">
        <v>242</v>
      </c>
      <c r="C84" s="23">
        <v>201</v>
      </c>
      <c r="D84" s="20">
        <v>109</v>
      </c>
      <c r="E84" s="21">
        <v>310</v>
      </c>
      <c r="F84" s="20">
        <v>315</v>
      </c>
      <c r="G84" s="20">
        <v>183</v>
      </c>
      <c r="H84" s="21">
        <v>498</v>
      </c>
      <c r="I84" s="20">
        <v>376</v>
      </c>
      <c r="J84" s="20">
        <v>223</v>
      </c>
      <c r="K84" s="21">
        <v>599</v>
      </c>
      <c r="L84" s="20">
        <v>409</v>
      </c>
      <c r="M84" s="20">
        <v>215</v>
      </c>
      <c r="N84" s="21">
        <v>624</v>
      </c>
      <c r="O84" s="20">
        <v>410</v>
      </c>
      <c r="P84" s="20">
        <v>230</v>
      </c>
      <c r="Q84" s="21">
        <v>640</v>
      </c>
      <c r="T84" s="61">
        <f t="shared" si="46"/>
        <v>64.838709677419359</v>
      </c>
      <c r="U84" s="6">
        <f t="shared" si="47"/>
        <v>35.161290322580648</v>
      </c>
      <c r="V84" s="61">
        <f t="shared" si="48"/>
        <v>63.253012048192772</v>
      </c>
      <c r="W84" s="6">
        <f t="shared" si="49"/>
        <v>36.746987951807228</v>
      </c>
      <c r="X84" s="61">
        <f t="shared" si="50"/>
        <v>62.771285475792993</v>
      </c>
      <c r="Y84" s="6">
        <f t="shared" si="51"/>
        <v>37.228714524207014</v>
      </c>
      <c r="Z84" s="61">
        <f t="shared" si="52"/>
        <v>65.544871794871796</v>
      </c>
      <c r="AA84" s="82">
        <f t="shared" si="53"/>
        <v>34.455128205128204</v>
      </c>
      <c r="AB84" s="6">
        <f t="shared" si="54"/>
        <v>64.0625</v>
      </c>
      <c r="AC84" s="82">
        <f t="shared" si="55"/>
        <v>35.9375</v>
      </c>
      <c r="AF84" s="59">
        <f t="shared" si="56"/>
        <v>-29.677419354838712</v>
      </c>
      <c r="AG84" s="73">
        <f t="shared" si="57"/>
        <v>-26.506024096385545</v>
      </c>
      <c r="AH84" s="73">
        <f t="shared" si="58"/>
        <v>-25.542570951585979</v>
      </c>
      <c r="AI84" s="73">
        <f t="shared" si="59"/>
        <v>-31.089743589743591</v>
      </c>
      <c r="AJ84" s="73">
        <f t="shared" si="60"/>
        <v>-28.125</v>
      </c>
    </row>
    <row r="85" spans="1:36" x14ac:dyDescent="0.25">
      <c r="A85" s="1862"/>
      <c r="B85" s="278" t="s">
        <v>210</v>
      </c>
      <c r="C85" s="23">
        <v>3118</v>
      </c>
      <c r="D85" s="20">
        <v>2763</v>
      </c>
      <c r="E85" s="21">
        <v>5881</v>
      </c>
      <c r="F85" s="20">
        <v>2927</v>
      </c>
      <c r="G85" s="20">
        <v>2404</v>
      </c>
      <c r="H85" s="21">
        <v>5331</v>
      </c>
      <c r="I85" s="20">
        <v>3137</v>
      </c>
      <c r="J85" s="20">
        <v>2549</v>
      </c>
      <c r="K85" s="21">
        <v>5686</v>
      </c>
      <c r="L85" s="20">
        <v>2917</v>
      </c>
      <c r="M85" s="20">
        <v>2324</v>
      </c>
      <c r="N85" s="21">
        <v>5241</v>
      </c>
      <c r="O85" s="20">
        <v>2707</v>
      </c>
      <c r="P85" s="20">
        <v>2187</v>
      </c>
      <c r="Q85" s="21">
        <v>4894</v>
      </c>
      <c r="T85" s="61">
        <f t="shared" si="46"/>
        <v>53.01819418466247</v>
      </c>
      <c r="U85" s="6">
        <f t="shared" si="47"/>
        <v>46.98180581533753</v>
      </c>
      <c r="V85" s="61">
        <f t="shared" si="48"/>
        <v>54.905271056087038</v>
      </c>
      <c r="W85" s="6">
        <f t="shared" si="49"/>
        <v>45.094728943912962</v>
      </c>
      <c r="X85" s="61">
        <f t="shared" si="50"/>
        <v>55.170594442490327</v>
      </c>
      <c r="Y85" s="6">
        <f t="shared" si="51"/>
        <v>44.829405557509673</v>
      </c>
      <c r="Z85" s="61">
        <f t="shared" si="52"/>
        <v>55.65731730585766</v>
      </c>
      <c r="AA85" s="82">
        <f t="shared" si="53"/>
        <v>44.34268269414234</v>
      </c>
      <c r="AB85" s="6">
        <f t="shared" si="54"/>
        <v>55.312627707396814</v>
      </c>
      <c r="AC85" s="82">
        <f t="shared" si="55"/>
        <v>44.687372292603186</v>
      </c>
      <c r="AF85" s="59">
        <f t="shared" si="56"/>
        <v>-6.0363883693249392</v>
      </c>
      <c r="AG85" s="73">
        <f t="shared" si="57"/>
        <v>-9.8105421121740761</v>
      </c>
      <c r="AH85" s="73">
        <f t="shared" si="58"/>
        <v>-10.341188884980653</v>
      </c>
      <c r="AI85" s="73">
        <f t="shared" si="59"/>
        <v>-11.31463461171532</v>
      </c>
      <c r="AJ85" s="73">
        <f t="shared" si="60"/>
        <v>-10.625255414793628</v>
      </c>
    </row>
    <row r="86" spans="1:36" x14ac:dyDescent="0.25">
      <c r="A86" s="1862"/>
      <c r="B86" s="278" t="s">
        <v>284</v>
      </c>
      <c r="C86" s="23">
        <v>1342</v>
      </c>
      <c r="D86" s="20">
        <v>688</v>
      </c>
      <c r="E86" s="21">
        <v>2030</v>
      </c>
      <c r="F86" s="20">
        <v>999</v>
      </c>
      <c r="G86" s="20">
        <v>528</v>
      </c>
      <c r="H86" s="21">
        <v>1527</v>
      </c>
      <c r="I86" s="20">
        <v>1003</v>
      </c>
      <c r="J86" s="20">
        <v>584</v>
      </c>
      <c r="K86" s="21">
        <v>1587</v>
      </c>
      <c r="L86" s="20">
        <v>928</v>
      </c>
      <c r="M86" s="20">
        <v>591</v>
      </c>
      <c r="N86" s="21">
        <v>1519</v>
      </c>
      <c r="O86" s="20">
        <v>907</v>
      </c>
      <c r="P86" s="20">
        <v>579</v>
      </c>
      <c r="Q86" s="21">
        <v>1486</v>
      </c>
      <c r="T86" s="61">
        <f t="shared" si="46"/>
        <v>66.108374384236456</v>
      </c>
      <c r="U86" s="6">
        <f t="shared" si="47"/>
        <v>33.891625615763552</v>
      </c>
      <c r="V86" s="61">
        <f t="shared" si="48"/>
        <v>65.422396856581528</v>
      </c>
      <c r="W86" s="6">
        <f t="shared" si="49"/>
        <v>34.577603143418465</v>
      </c>
      <c r="X86" s="61">
        <f t="shared" si="50"/>
        <v>63.201008191556397</v>
      </c>
      <c r="Y86" s="6">
        <f t="shared" si="51"/>
        <v>36.798991808443603</v>
      </c>
      <c r="Z86" s="61">
        <f t="shared" si="52"/>
        <v>61.092824226464785</v>
      </c>
      <c r="AA86" s="82">
        <f t="shared" si="53"/>
        <v>38.907175773535215</v>
      </c>
      <c r="AB86" s="6">
        <f t="shared" si="54"/>
        <v>61.036339165545087</v>
      </c>
      <c r="AC86" s="82">
        <f t="shared" si="55"/>
        <v>38.963660834454913</v>
      </c>
      <c r="AF86" s="59">
        <f t="shared" si="56"/>
        <v>-32.216748768472904</v>
      </c>
      <c r="AG86" s="73">
        <f t="shared" si="57"/>
        <v>-30.844793713163064</v>
      </c>
      <c r="AH86" s="73">
        <f t="shared" si="58"/>
        <v>-26.402016383112795</v>
      </c>
      <c r="AI86" s="73">
        <f t="shared" si="59"/>
        <v>-22.18564845292957</v>
      </c>
      <c r="AJ86" s="73">
        <f t="shared" si="60"/>
        <v>-22.072678331090174</v>
      </c>
    </row>
    <row r="87" spans="1:36" x14ac:dyDescent="0.25">
      <c r="A87" s="1862"/>
      <c r="B87" s="278" t="s">
        <v>219</v>
      </c>
      <c r="C87" s="23">
        <v>4869</v>
      </c>
      <c r="D87" s="20">
        <v>35567</v>
      </c>
      <c r="E87" s="21">
        <v>40436</v>
      </c>
      <c r="F87" s="20">
        <v>5491</v>
      </c>
      <c r="G87" s="20">
        <v>37986</v>
      </c>
      <c r="H87" s="21">
        <v>43477</v>
      </c>
      <c r="I87" s="20">
        <v>6105</v>
      </c>
      <c r="J87" s="20">
        <v>39818</v>
      </c>
      <c r="K87" s="21">
        <v>45923</v>
      </c>
      <c r="L87" s="20">
        <v>6478</v>
      </c>
      <c r="M87" s="20">
        <v>40231</v>
      </c>
      <c r="N87" s="21">
        <v>46709</v>
      </c>
      <c r="O87" s="20">
        <v>6884</v>
      </c>
      <c r="P87" s="20">
        <v>40765</v>
      </c>
      <c r="Q87" s="21">
        <v>47649</v>
      </c>
      <c r="T87" s="61">
        <f t="shared" si="46"/>
        <v>12.041250370956574</v>
      </c>
      <c r="U87" s="6">
        <f t="shared" si="47"/>
        <v>87.958749629043425</v>
      </c>
      <c r="V87" s="61">
        <f t="shared" si="48"/>
        <v>12.629666260321548</v>
      </c>
      <c r="W87" s="6">
        <f t="shared" si="49"/>
        <v>87.370333739678458</v>
      </c>
      <c r="X87" s="61">
        <f t="shared" si="50"/>
        <v>13.293992117239728</v>
      </c>
      <c r="Y87" s="6">
        <f t="shared" si="51"/>
        <v>86.706007882760275</v>
      </c>
      <c r="Z87" s="61">
        <f t="shared" si="52"/>
        <v>13.868847545440921</v>
      </c>
      <c r="AA87" s="82">
        <f t="shared" si="53"/>
        <v>86.131152454559086</v>
      </c>
      <c r="AB87" s="6">
        <f t="shared" si="54"/>
        <v>14.447312640349219</v>
      </c>
      <c r="AC87" s="82">
        <f t="shared" si="55"/>
        <v>85.552687359650776</v>
      </c>
      <c r="AF87" s="59">
        <f t="shared" si="56"/>
        <v>75.917499258086849</v>
      </c>
      <c r="AG87" s="73">
        <f t="shared" si="57"/>
        <v>74.740667479356915</v>
      </c>
      <c r="AH87" s="73">
        <f t="shared" si="58"/>
        <v>73.41201576552055</v>
      </c>
      <c r="AI87" s="73">
        <f t="shared" si="59"/>
        <v>72.262304909118171</v>
      </c>
      <c r="AJ87" s="73">
        <f t="shared" si="60"/>
        <v>71.105374719301551</v>
      </c>
    </row>
    <row r="88" spans="1:36" x14ac:dyDescent="0.25">
      <c r="A88" s="1862"/>
      <c r="B88" s="278" t="s">
        <v>228</v>
      </c>
      <c r="C88" s="23">
        <v>1660</v>
      </c>
      <c r="D88" s="20">
        <v>5416</v>
      </c>
      <c r="E88" s="21">
        <v>7076</v>
      </c>
      <c r="F88" s="20">
        <v>1773</v>
      </c>
      <c r="G88" s="20">
        <v>5421</v>
      </c>
      <c r="H88" s="21">
        <v>7194</v>
      </c>
      <c r="I88" s="20">
        <v>1853</v>
      </c>
      <c r="J88" s="20">
        <v>5504</v>
      </c>
      <c r="K88" s="21">
        <v>7357</v>
      </c>
      <c r="L88" s="20">
        <v>1918</v>
      </c>
      <c r="M88" s="20">
        <v>5521</v>
      </c>
      <c r="N88" s="21">
        <v>7439</v>
      </c>
      <c r="O88" s="20">
        <v>1943</v>
      </c>
      <c r="P88" s="20">
        <v>5606</v>
      </c>
      <c r="Q88" s="21">
        <v>7549</v>
      </c>
      <c r="T88" s="61">
        <f>IFERROR(C88/$E88*100,0)</f>
        <v>23.459581684567553</v>
      </c>
      <c r="U88" s="6">
        <f>IFERROR(D88/$E88*100,0)</f>
        <v>76.540418315432447</v>
      </c>
      <c r="V88" s="61">
        <f t="shared" si="48"/>
        <v>24.64553794829024</v>
      </c>
      <c r="W88" s="6">
        <f t="shared" si="49"/>
        <v>75.35446205170976</v>
      </c>
      <c r="X88" s="61">
        <f t="shared" si="50"/>
        <v>25.186896832948214</v>
      </c>
      <c r="Y88" s="6">
        <f t="shared" si="51"/>
        <v>74.813103167051793</v>
      </c>
      <c r="Z88" s="61">
        <f t="shared" si="52"/>
        <v>25.783035354214277</v>
      </c>
      <c r="AA88" s="82">
        <f t="shared" si="53"/>
        <v>74.216964645785723</v>
      </c>
      <c r="AB88" s="6">
        <f t="shared" si="54"/>
        <v>25.738508411710161</v>
      </c>
      <c r="AC88" s="82">
        <f t="shared" si="55"/>
        <v>74.261491588289843</v>
      </c>
      <c r="AF88" s="59">
        <f>U88-T88</f>
        <v>53.080836630864894</v>
      </c>
      <c r="AG88" s="73">
        <f t="shared" si="57"/>
        <v>50.70892410341952</v>
      </c>
      <c r="AH88" s="73">
        <f t="shared" si="58"/>
        <v>49.626206334103578</v>
      </c>
      <c r="AI88" s="73">
        <f t="shared" si="59"/>
        <v>48.433929291571445</v>
      </c>
      <c r="AJ88" s="73">
        <f t="shared" si="60"/>
        <v>48.522983176579686</v>
      </c>
    </row>
    <row r="89" spans="1:36" x14ac:dyDescent="0.25">
      <c r="A89" s="1862"/>
      <c r="B89" s="278" t="s">
        <v>238</v>
      </c>
      <c r="C89" s="23">
        <v>1435</v>
      </c>
      <c r="D89" s="20">
        <v>993</v>
      </c>
      <c r="E89" s="21">
        <v>2428</v>
      </c>
      <c r="F89" s="20">
        <v>1750</v>
      </c>
      <c r="G89" s="20">
        <v>1053</v>
      </c>
      <c r="H89" s="21">
        <v>2803</v>
      </c>
      <c r="I89" s="20">
        <v>1999</v>
      </c>
      <c r="J89" s="20">
        <v>1191</v>
      </c>
      <c r="K89" s="21">
        <v>3190</v>
      </c>
      <c r="L89" s="20">
        <v>2238</v>
      </c>
      <c r="M89" s="20">
        <v>1287</v>
      </c>
      <c r="N89" s="21">
        <v>3525</v>
      </c>
      <c r="O89" s="20">
        <v>2436</v>
      </c>
      <c r="P89" s="20">
        <v>1390</v>
      </c>
      <c r="Q89" s="21">
        <v>3826</v>
      </c>
      <c r="T89" s="61">
        <f t="shared" ref="T89:T93" si="80">IFERROR(C89/$E89*100,0)</f>
        <v>59.102141680395391</v>
      </c>
      <c r="U89" s="6">
        <f t="shared" ref="U89:U93" si="81">IFERROR(D89/$E89*100,0)</f>
        <v>40.897858319604616</v>
      </c>
      <c r="V89" s="61">
        <f t="shared" si="48"/>
        <v>62.433107384944698</v>
      </c>
      <c r="W89" s="6">
        <f t="shared" si="49"/>
        <v>37.566892615055295</v>
      </c>
      <c r="X89" s="61">
        <f t="shared" si="50"/>
        <v>62.664576802507831</v>
      </c>
      <c r="Y89" s="6">
        <f t="shared" si="51"/>
        <v>37.335423197492162</v>
      </c>
      <c r="Z89" s="61">
        <f t="shared" si="52"/>
        <v>63.489361702127653</v>
      </c>
      <c r="AA89" s="82">
        <f t="shared" si="53"/>
        <v>36.51063829787234</v>
      </c>
      <c r="AB89" s="6">
        <f t="shared" si="54"/>
        <v>63.669628855201253</v>
      </c>
      <c r="AC89" s="82">
        <f t="shared" si="55"/>
        <v>36.330371144798747</v>
      </c>
      <c r="AF89" s="59">
        <f t="shared" ref="AF89:AF93" si="82">U89-T89</f>
        <v>-18.204283360790775</v>
      </c>
      <c r="AG89" s="73">
        <f t="shared" ref="AG89:AG93" si="83">W89-V89</f>
        <v>-24.866214769889403</v>
      </c>
      <c r="AH89" s="73">
        <f t="shared" ref="AH89:AH93" si="84">Y89-X89</f>
        <v>-25.329153605015669</v>
      </c>
      <c r="AI89" s="73">
        <f t="shared" ref="AI89:AI93" si="85">AA89-Z89</f>
        <v>-26.978723404255312</v>
      </c>
      <c r="AJ89" s="73">
        <f t="shared" ref="AJ89:AJ93" si="86">AC89-AB89</f>
        <v>-27.339257710402507</v>
      </c>
    </row>
    <row r="90" spans="1:36" x14ac:dyDescent="0.25">
      <c r="A90" s="1862"/>
      <c r="B90" s="278" t="s">
        <v>221</v>
      </c>
      <c r="C90" s="23">
        <v>202</v>
      </c>
      <c r="D90" s="20">
        <v>1757</v>
      </c>
      <c r="E90" s="21">
        <v>1959</v>
      </c>
      <c r="F90" s="20">
        <v>196</v>
      </c>
      <c r="G90" s="20">
        <v>1555</v>
      </c>
      <c r="H90" s="21">
        <v>1751</v>
      </c>
      <c r="I90" s="20">
        <v>205</v>
      </c>
      <c r="J90" s="20">
        <v>1582</v>
      </c>
      <c r="K90" s="21">
        <v>1787</v>
      </c>
      <c r="L90" s="20">
        <v>214</v>
      </c>
      <c r="M90" s="20">
        <v>1595</v>
      </c>
      <c r="N90" s="21">
        <v>1809</v>
      </c>
      <c r="O90" s="20">
        <v>220</v>
      </c>
      <c r="P90" s="20">
        <v>1598</v>
      </c>
      <c r="Q90" s="21">
        <v>1818</v>
      </c>
      <c r="T90" s="61">
        <f t="shared" si="80"/>
        <v>10.31138335885656</v>
      </c>
      <c r="U90" s="6">
        <f t="shared" si="81"/>
        <v>89.68861664114344</v>
      </c>
      <c r="V90" s="61">
        <f t="shared" si="48"/>
        <v>11.193603655054254</v>
      </c>
      <c r="W90" s="6">
        <f t="shared" si="49"/>
        <v>88.806396344945753</v>
      </c>
      <c r="X90" s="61">
        <f t="shared" si="50"/>
        <v>11.471740346950195</v>
      </c>
      <c r="Y90" s="6">
        <f t="shared" si="51"/>
        <v>88.528259653049801</v>
      </c>
      <c r="Z90" s="61">
        <f t="shared" si="52"/>
        <v>11.829740187949144</v>
      </c>
      <c r="AA90" s="82">
        <f t="shared" si="53"/>
        <v>88.170259812050858</v>
      </c>
      <c r="AB90" s="6">
        <f t="shared" si="54"/>
        <v>12.101210121012102</v>
      </c>
      <c r="AC90" s="82">
        <f t="shared" si="55"/>
        <v>87.898789878987898</v>
      </c>
      <c r="AF90" s="59">
        <f t="shared" si="82"/>
        <v>79.37723328228688</v>
      </c>
      <c r="AG90" s="73">
        <f t="shared" si="83"/>
        <v>77.612792689891506</v>
      </c>
      <c r="AH90" s="73">
        <f t="shared" si="84"/>
        <v>77.056519306099602</v>
      </c>
      <c r="AI90" s="73">
        <f t="shared" si="85"/>
        <v>76.340519624101717</v>
      </c>
      <c r="AJ90" s="73">
        <f t="shared" si="86"/>
        <v>75.797579757975797</v>
      </c>
    </row>
    <row r="91" spans="1:36" x14ac:dyDescent="0.25">
      <c r="A91" s="1862"/>
      <c r="B91" s="278" t="s">
        <v>222</v>
      </c>
      <c r="C91" s="23">
        <v>2843</v>
      </c>
      <c r="D91" s="20">
        <v>11029</v>
      </c>
      <c r="E91" s="21">
        <v>13872</v>
      </c>
      <c r="F91" s="20">
        <v>2682</v>
      </c>
      <c r="G91" s="20">
        <v>9815</v>
      </c>
      <c r="H91" s="21">
        <v>12497</v>
      </c>
      <c r="I91" s="20">
        <v>2754</v>
      </c>
      <c r="J91" s="20">
        <v>9835</v>
      </c>
      <c r="K91" s="21">
        <v>12589</v>
      </c>
      <c r="L91" s="20">
        <v>2804</v>
      </c>
      <c r="M91" s="20">
        <v>9811</v>
      </c>
      <c r="N91" s="21">
        <v>12615</v>
      </c>
      <c r="O91" s="20">
        <v>2866</v>
      </c>
      <c r="P91" s="20">
        <v>9925</v>
      </c>
      <c r="Q91" s="21">
        <v>12791</v>
      </c>
      <c r="T91" s="61">
        <f t="shared" si="80"/>
        <v>20.494521337946946</v>
      </c>
      <c r="U91" s="6">
        <f t="shared" si="81"/>
        <v>79.505478662053051</v>
      </c>
      <c r="V91" s="61">
        <f t="shared" si="48"/>
        <v>21.46115067616228</v>
      </c>
      <c r="W91" s="6">
        <f t="shared" si="49"/>
        <v>78.538849323837724</v>
      </c>
      <c r="X91" s="61">
        <f t="shared" si="50"/>
        <v>21.87624116292001</v>
      </c>
      <c r="Y91" s="6">
        <f t="shared" si="51"/>
        <v>78.12375883707999</v>
      </c>
      <c r="Z91" s="61">
        <f t="shared" si="52"/>
        <v>22.227506936187076</v>
      </c>
      <c r="AA91" s="82">
        <f t="shared" si="53"/>
        <v>77.772493063812917</v>
      </c>
      <c r="AB91" s="6">
        <f t="shared" si="54"/>
        <v>22.406379485575794</v>
      </c>
      <c r="AC91" s="82">
        <f t="shared" si="55"/>
        <v>77.593620514424202</v>
      </c>
      <c r="AF91" s="59">
        <f t="shared" si="82"/>
        <v>59.010957324106101</v>
      </c>
      <c r="AG91" s="73">
        <f t="shared" si="83"/>
        <v>57.077698647675447</v>
      </c>
      <c r="AH91" s="73">
        <f t="shared" si="84"/>
        <v>56.24751767415998</v>
      </c>
      <c r="AI91" s="73">
        <f t="shared" si="85"/>
        <v>55.54498612762584</v>
      </c>
      <c r="AJ91" s="73">
        <f t="shared" si="86"/>
        <v>55.187241028848405</v>
      </c>
    </row>
    <row r="92" spans="1:36" x14ac:dyDescent="0.25">
      <c r="A92" s="1862"/>
      <c r="B92" s="278" t="s">
        <v>223</v>
      </c>
      <c r="C92" s="23">
        <v>2202</v>
      </c>
      <c r="D92" s="20">
        <v>12990</v>
      </c>
      <c r="E92" s="21">
        <v>15192</v>
      </c>
      <c r="F92" s="20">
        <v>2331</v>
      </c>
      <c r="G92" s="20">
        <v>12685</v>
      </c>
      <c r="H92" s="21">
        <v>15016</v>
      </c>
      <c r="I92" s="20">
        <v>2372</v>
      </c>
      <c r="J92" s="20">
        <v>12652</v>
      </c>
      <c r="K92" s="21">
        <v>15024</v>
      </c>
      <c r="L92" s="20">
        <v>2338</v>
      </c>
      <c r="M92" s="20">
        <v>12083</v>
      </c>
      <c r="N92" s="21">
        <v>14421</v>
      </c>
      <c r="O92" s="20">
        <v>2381</v>
      </c>
      <c r="P92" s="20">
        <v>12050</v>
      </c>
      <c r="Q92" s="21">
        <v>14431</v>
      </c>
      <c r="T92" s="61">
        <f t="shared" si="80"/>
        <v>14.494470774091628</v>
      </c>
      <c r="U92" s="6">
        <f t="shared" si="81"/>
        <v>85.505529225908376</v>
      </c>
      <c r="V92" s="61">
        <f t="shared" si="48"/>
        <v>15.523441662226958</v>
      </c>
      <c r="W92" s="6">
        <f t="shared" si="49"/>
        <v>84.476558337773042</v>
      </c>
      <c r="X92" s="61">
        <f t="shared" si="50"/>
        <v>15.788072417465388</v>
      </c>
      <c r="Y92" s="6">
        <f t="shared" si="51"/>
        <v>84.211927582534614</v>
      </c>
      <c r="Z92" s="61">
        <f t="shared" si="52"/>
        <v>16.212467928715068</v>
      </c>
      <c r="AA92" s="82">
        <f t="shared" si="53"/>
        <v>83.787532071284929</v>
      </c>
      <c r="AB92" s="6">
        <f t="shared" si="54"/>
        <v>16.499203104427966</v>
      </c>
      <c r="AC92" s="82">
        <f t="shared" si="55"/>
        <v>83.500796895572023</v>
      </c>
      <c r="AF92" s="59">
        <f t="shared" si="82"/>
        <v>71.011058451816751</v>
      </c>
      <c r="AG92" s="73">
        <f t="shared" si="83"/>
        <v>68.953116675546084</v>
      </c>
      <c r="AH92" s="73">
        <f t="shared" si="84"/>
        <v>68.423855165069227</v>
      </c>
      <c r="AI92" s="73">
        <f t="shared" si="85"/>
        <v>67.575064142569857</v>
      </c>
      <c r="AJ92" s="73">
        <f t="shared" si="86"/>
        <v>67.00159379114406</v>
      </c>
    </row>
    <row r="93" spans="1:36" x14ac:dyDescent="0.25">
      <c r="A93" s="1862"/>
      <c r="B93" s="278" t="s">
        <v>224</v>
      </c>
      <c r="C93" s="23">
        <v>764</v>
      </c>
      <c r="D93" s="20">
        <v>3863</v>
      </c>
      <c r="E93" s="21">
        <v>4627</v>
      </c>
      <c r="F93" s="20">
        <v>762</v>
      </c>
      <c r="G93" s="20">
        <v>3736</v>
      </c>
      <c r="H93" s="21">
        <v>4498</v>
      </c>
      <c r="I93" s="20">
        <v>789</v>
      </c>
      <c r="J93" s="20">
        <v>3751</v>
      </c>
      <c r="K93" s="21">
        <v>4540</v>
      </c>
      <c r="L93" s="20">
        <v>798</v>
      </c>
      <c r="M93" s="20">
        <v>3620</v>
      </c>
      <c r="N93" s="21">
        <v>4418</v>
      </c>
      <c r="O93" s="20">
        <v>802</v>
      </c>
      <c r="P93" s="20">
        <v>3513</v>
      </c>
      <c r="Q93" s="21">
        <v>4315</v>
      </c>
      <c r="T93" s="61">
        <f t="shared" si="80"/>
        <v>16.51177869029609</v>
      </c>
      <c r="U93" s="6">
        <f t="shared" si="81"/>
        <v>83.488221309703917</v>
      </c>
      <c r="V93" s="61">
        <f t="shared" si="48"/>
        <v>16.94086260560249</v>
      </c>
      <c r="W93" s="6">
        <f t="shared" si="49"/>
        <v>83.05913739439751</v>
      </c>
      <c r="X93" s="61">
        <f t="shared" si="50"/>
        <v>17.378854625550659</v>
      </c>
      <c r="Y93" s="6">
        <f t="shared" si="51"/>
        <v>82.621145374449327</v>
      </c>
      <c r="Z93" s="61">
        <f t="shared" si="52"/>
        <v>18.062471706654595</v>
      </c>
      <c r="AA93" s="82">
        <f t="shared" si="53"/>
        <v>81.937528293345409</v>
      </c>
      <c r="AB93" s="6">
        <f t="shared" si="54"/>
        <v>18.586326767091542</v>
      </c>
      <c r="AC93" s="82">
        <f t="shared" si="55"/>
        <v>81.413673232908451</v>
      </c>
      <c r="AF93" s="59">
        <f t="shared" si="82"/>
        <v>66.976442619407834</v>
      </c>
      <c r="AG93" s="73">
        <f t="shared" si="83"/>
        <v>66.11827478879502</v>
      </c>
      <c r="AH93" s="73">
        <f t="shared" si="84"/>
        <v>65.242290748898668</v>
      </c>
      <c r="AI93" s="73">
        <f t="shared" si="85"/>
        <v>63.875056586690818</v>
      </c>
      <c r="AJ93" s="73">
        <f t="shared" si="86"/>
        <v>62.827346465816909</v>
      </c>
    </row>
    <row r="94" spans="1:36" x14ac:dyDescent="0.25">
      <c r="A94" s="1862"/>
      <c r="B94" s="278" t="s">
        <v>285</v>
      </c>
      <c r="C94" s="23">
        <v>6172</v>
      </c>
      <c r="D94" s="20">
        <v>5685</v>
      </c>
      <c r="E94" s="21">
        <v>11857</v>
      </c>
      <c r="F94" s="20">
        <v>7717</v>
      </c>
      <c r="G94" s="20">
        <v>6853</v>
      </c>
      <c r="H94" s="21">
        <v>14570</v>
      </c>
      <c r="I94" s="20">
        <v>8277</v>
      </c>
      <c r="J94" s="20">
        <v>7294</v>
      </c>
      <c r="K94" s="21">
        <v>15571</v>
      </c>
      <c r="L94" s="20">
        <v>8662</v>
      </c>
      <c r="M94" s="20">
        <v>7637</v>
      </c>
      <c r="N94" s="21">
        <v>16299</v>
      </c>
      <c r="O94" s="20">
        <v>9450</v>
      </c>
      <c r="P94" s="20">
        <v>7771</v>
      </c>
      <c r="Q94" s="21">
        <v>17221</v>
      </c>
      <c r="T94" s="61">
        <f t="shared" si="46"/>
        <v>52.05363920047229</v>
      </c>
      <c r="U94" s="6">
        <f t="shared" si="47"/>
        <v>47.946360799527703</v>
      </c>
      <c r="V94" s="61">
        <f t="shared" si="48"/>
        <v>52.964996568291014</v>
      </c>
      <c r="W94" s="6">
        <f t="shared" si="49"/>
        <v>47.035003431708994</v>
      </c>
      <c r="X94" s="61">
        <f t="shared" si="50"/>
        <v>53.15650889474022</v>
      </c>
      <c r="Y94" s="6">
        <f t="shared" si="51"/>
        <v>46.84349110525978</v>
      </c>
      <c r="Z94" s="61">
        <f t="shared" si="52"/>
        <v>53.144364684949998</v>
      </c>
      <c r="AA94" s="82">
        <f t="shared" si="53"/>
        <v>46.855635315050002</v>
      </c>
      <c r="AB94" s="6">
        <f t="shared" si="54"/>
        <v>54.874862086986823</v>
      </c>
      <c r="AC94" s="82">
        <f t="shared" si="55"/>
        <v>45.125137913013177</v>
      </c>
      <c r="AF94" s="59">
        <f t="shared" si="56"/>
        <v>-4.1072784009445868</v>
      </c>
      <c r="AG94" s="73">
        <f t="shared" si="57"/>
        <v>-5.92999313658202</v>
      </c>
      <c r="AH94" s="73">
        <f t="shared" si="58"/>
        <v>-6.3130177894804405</v>
      </c>
      <c r="AI94" s="73">
        <f t="shared" si="59"/>
        <v>-6.2887293698999969</v>
      </c>
      <c r="AJ94" s="73">
        <f t="shared" si="60"/>
        <v>-9.7497241739736467</v>
      </c>
    </row>
    <row r="95" spans="1:36" x14ac:dyDescent="0.25">
      <c r="A95" s="1862"/>
      <c r="B95" s="278" t="s">
        <v>213</v>
      </c>
      <c r="C95" s="23">
        <v>3851</v>
      </c>
      <c r="D95" s="20">
        <v>6359</v>
      </c>
      <c r="E95" s="21">
        <v>10210</v>
      </c>
      <c r="F95" s="20">
        <v>4704</v>
      </c>
      <c r="G95" s="20">
        <v>8501</v>
      </c>
      <c r="H95" s="21">
        <v>13205</v>
      </c>
      <c r="I95" s="20">
        <v>5107</v>
      </c>
      <c r="J95" s="20">
        <v>9315</v>
      </c>
      <c r="K95" s="21">
        <v>14422</v>
      </c>
      <c r="L95" s="20">
        <v>5399</v>
      </c>
      <c r="M95" s="20">
        <v>9620</v>
      </c>
      <c r="N95" s="21">
        <v>15019</v>
      </c>
      <c r="O95" s="20">
        <v>5365</v>
      </c>
      <c r="P95" s="20">
        <v>9426</v>
      </c>
      <c r="Q95" s="21">
        <v>14791</v>
      </c>
      <c r="T95" s="61">
        <f t="shared" si="46"/>
        <v>37.717923604309497</v>
      </c>
      <c r="U95" s="6">
        <f t="shared" si="47"/>
        <v>62.282076395690503</v>
      </c>
      <c r="V95" s="61">
        <f t="shared" si="48"/>
        <v>35.622870124952669</v>
      </c>
      <c r="W95" s="6">
        <f t="shared" si="49"/>
        <v>64.377129875047331</v>
      </c>
      <c r="X95" s="61">
        <f t="shared" si="50"/>
        <v>35.411177367910135</v>
      </c>
      <c r="Y95" s="6">
        <f t="shared" si="51"/>
        <v>64.588822632089858</v>
      </c>
      <c r="Z95" s="61">
        <f t="shared" si="52"/>
        <v>35.947799454024903</v>
      </c>
      <c r="AA95" s="82">
        <f t="shared" si="53"/>
        <v>64.052200545975097</v>
      </c>
      <c r="AB95" s="6">
        <f t="shared" si="54"/>
        <v>36.272057332161452</v>
      </c>
      <c r="AC95" s="82">
        <f t="shared" si="55"/>
        <v>63.727942667838555</v>
      </c>
      <c r="AF95" s="59">
        <f t="shared" si="56"/>
        <v>24.564152791381005</v>
      </c>
      <c r="AG95" s="73">
        <f t="shared" si="57"/>
        <v>28.754259750094661</v>
      </c>
      <c r="AH95" s="73">
        <f t="shared" si="58"/>
        <v>29.177645264179723</v>
      </c>
      <c r="AI95" s="73">
        <f t="shared" si="59"/>
        <v>28.104401091950194</v>
      </c>
      <c r="AJ95" s="73">
        <f t="shared" si="60"/>
        <v>27.455885335677102</v>
      </c>
    </row>
    <row r="96" spans="1:36" x14ac:dyDescent="0.25">
      <c r="A96" s="1862"/>
      <c r="B96" s="278" t="s">
        <v>236</v>
      </c>
      <c r="C96" s="23">
        <v>28633</v>
      </c>
      <c r="D96" s="20">
        <v>14475</v>
      </c>
      <c r="E96" s="21">
        <v>43108</v>
      </c>
      <c r="F96" s="20">
        <v>29291</v>
      </c>
      <c r="G96" s="20">
        <v>13238</v>
      </c>
      <c r="H96" s="21">
        <v>42529</v>
      </c>
      <c r="I96" s="20">
        <v>29797</v>
      </c>
      <c r="J96" s="20">
        <v>13110</v>
      </c>
      <c r="K96" s="21">
        <v>42907</v>
      </c>
      <c r="L96" s="20">
        <v>30155</v>
      </c>
      <c r="M96" s="20">
        <v>12827</v>
      </c>
      <c r="N96" s="21">
        <v>42982</v>
      </c>
      <c r="O96" s="20">
        <v>30739</v>
      </c>
      <c r="P96" s="20">
        <v>12822</v>
      </c>
      <c r="Q96" s="21">
        <v>43561</v>
      </c>
      <c r="T96" s="61">
        <f t="shared" si="46"/>
        <v>66.421545884754579</v>
      </c>
      <c r="U96" s="6">
        <f t="shared" si="47"/>
        <v>33.578454115245435</v>
      </c>
      <c r="V96" s="61">
        <f t="shared" si="48"/>
        <v>68.873004302946228</v>
      </c>
      <c r="W96" s="6">
        <f t="shared" si="49"/>
        <v>31.126995697053779</v>
      </c>
      <c r="X96" s="61">
        <f t="shared" si="50"/>
        <v>69.445545015964754</v>
      </c>
      <c r="Y96" s="6">
        <f t="shared" si="51"/>
        <v>30.554454984035239</v>
      </c>
      <c r="Z96" s="61">
        <f t="shared" si="52"/>
        <v>70.157275138430037</v>
      </c>
      <c r="AA96" s="82">
        <f t="shared" si="53"/>
        <v>29.842724861569959</v>
      </c>
      <c r="AB96" s="6">
        <f t="shared" si="54"/>
        <v>70.565414017125406</v>
      </c>
      <c r="AC96" s="82">
        <f t="shared" si="55"/>
        <v>29.434585982874591</v>
      </c>
      <c r="AF96" s="59">
        <f t="shared" si="56"/>
        <v>-32.843091769509144</v>
      </c>
      <c r="AG96" s="73">
        <f t="shared" si="57"/>
        <v>-37.746008605892449</v>
      </c>
      <c r="AH96" s="73">
        <f t="shared" si="58"/>
        <v>-38.891090031929515</v>
      </c>
      <c r="AI96" s="73">
        <f t="shared" si="59"/>
        <v>-40.314550276860075</v>
      </c>
      <c r="AJ96" s="73">
        <f t="shared" si="60"/>
        <v>-41.130828034250811</v>
      </c>
    </row>
    <row r="97" spans="1:36" x14ac:dyDescent="0.25">
      <c r="A97" s="1862"/>
      <c r="B97" s="278" t="s">
        <v>239</v>
      </c>
      <c r="C97" s="23">
        <v>4393</v>
      </c>
      <c r="D97" s="20">
        <v>1614</v>
      </c>
      <c r="E97" s="21">
        <v>6007</v>
      </c>
      <c r="F97" s="20">
        <v>4871</v>
      </c>
      <c r="G97" s="20">
        <v>1865</v>
      </c>
      <c r="H97" s="21">
        <v>6736</v>
      </c>
      <c r="I97" s="20">
        <v>5095</v>
      </c>
      <c r="J97" s="20">
        <v>1913</v>
      </c>
      <c r="K97" s="21">
        <v>7008</v>
      </c>
      <c r="L97" s="20">
        <v>5141</v>
      </c>
      <c r="M97" s="20">
        <v>1939</v>
      </c>
      <c r="N97" s="21">
        <v>7080</v>
      </c>
      <c r="O97" s="20">
        <v>5036</v>
      </c>
      <c r="P97" s="20">
        <v>1938</v>
      </c>
      <c r="Q97" s="21">
        <v>6974</v>
      </c>
      <c r="T97" s="61">
        <f t="shared" si="46"/>
        <v>73.131346762110866</v>
      </c>
      <c r="U97" s="6">
        <f t="shared" si="47"/>
        <v>26.868653237889127</v>
      </c>
      <c r="V97" s="61">
        <f t="shared" si="48"/>
        <v>72.312945368171029</v>
      </c>
      <c r="W97" s="6">
        <f t="shared" si="49"/>
        <v>27.687054631828978</v>
      </c>
      <c r="X97" s="61">
        <f t="shared" si="50"/>
        <v>72.702625570776263</v>
      </c>
      <c r="Y97" s="6">
        <f t="shared" si="51"/>
        <v>27.297374429223741</v>
      </c>
      <c r="Z97" s="61">
        <f t="shared" si="52"/>
        <v>72.612994350282491</v>
      </c>
      <c r="AA97" s="82">
        <f t="shared" si="53"/>
        <v>27.387005649717516</v>
      </c>
      <c r="AB97" s="6">
        <f t="shared" si="54"/>
        <v>72.211069687410372</v>
      </c>
      <c r="AC97" s="82">
        <f t="shared" si="55"/>
        <v>27.788930312589617</v>
      </c>
      <c r="AF97" s="59">
        <f t="shared" si="56"/>
        <v>-46.262693524221739</v>
      </c>
      <c r="AG97" s="73">
        <f t="shared" si="57"/>
        <v>-44.625890736342051</v>
      </c>
      <c r="AH97" s="73">
        <f t="shared" si="58"/>
        <v>-45.405251141552526</v>
      </c>
      <c r="AI97" s="73">
        <f t="shared" si="59"/>
        <v>-45.225988700564976</v>
      </c>
      <c r="AJ97" s="73">
        <f t="shared" si="60"/>
        <v>-44.422139374820759</v>
      </c>
    </row>
    <row r="98" spans="1:36" x14ac:dyDescent="0.25">
      <c r="A98" s="1862"/>
      <c r="B98" s="278" t="s">
        <v>365</v>
      </c>
      <c r="C98" s="23">
        <v>103</v>
      </c>
      <c r="D98" s="20">
        <v>60</v>
      </c>
      <c r="E98" s="21">
        <v>163</v>
      </c>
      <c r="F98" s="20">
        <v>140</v>
      </c>
      <c r="G98" s="20">
        <v>89</v>
      </c>
      <c r="H98" s="21">
        <v>229</v>
      </c>
      <c r="I98" s="20">
        <v>191</v>
      </c>
      <c r="J98" s="20">
        <v>104</v>
      </c>
      <c r="K98" s="21">
        <v>295</v>
      </c>
      <c r="L98" s="20">
        <v>233</v>
      </c>
      <c r="M98" s="20">
        <v>149</v>
      </c>
      <c r="N98" s="21">
        <v>382</v>
      </c>
      <c r="O98" s="20">
        <v>247</v>
      </c>
      <c r="P98" s="20">
        <v>168</v>
      </c>
      <c r="Q98" s="21">
        <v>415</v>
      </c>
      <c r="T98" s="61">
        <f>IFERROR(C98/$E98*100,0)</f>
        <v>63.190184049079754</v>
      </c>
      <c r="U98" s="6">
        <f>IFERROR(D98/$E98*100,0)</f>
        <v>36.809815950920246</v>
      </c>
      <c r="V98" s="61">
        <f>IFERROR(F98/$H98*100,0)</f>
        <v>61.135371179039296</v>
      </c>
      <c r="W98" s="6">
        <f>IFERROR(G98/$H98*100,0)</f>
        <v>38.864628820960704</v>
      </c>
      <c r="X98" s="61">
        <f>IFERROR(I98/$K98*100,0)</f>
        <v>64.745762711864401</v>
      </c>
      <c r="Y98" s="6">
        <f>IFERROR(J98/$K98*100,0)</f>
        <v>35.254237288135592</v>
      </c>
      <c r="Z98" s="61">
        <f>IFERROR(L98/$N98*100,0)</f>
        <v>60.994764397905755</v>
      </c>
      <c r="AA98" s="82">
        <f>IFERROR(M98/$N98*100,0)</f>
        <v>39.005235602094238</v>
      </c>
      <c r="AB98" s="6">
        <f>IFERROR(O98/$Q98*100,0)</f>
        <v>59.518072289156635</v>
      </c>
      <c r="AC98" s="82">
        <f>IFERROR(P98/$Q98*100,0)</f>
        <v>40.481927710843372</v>
      </c>
      <c r="AF98" s="59">
        <f>U98-T98</f>
        <v>-26.380368098159508</v>
      </c>
      <c r="AG98" s="73">
        <f>W98-V98</f>
        <v>-22.270742358078593</v>
      </c>
      <c r="AH98" s="73">
        <f>Y98-X98</f>
        <v>-29.49152542372881</v>
      </c>
      <c r="AI98" s="73">
        <f>AA98-Z98</f>
        <v>-21.989528795811516</v>
      </c>
      <c r="AJ98" s="73">
        <f>AC98-AB98</f>
        <v>-19.036144578313262</v>
      </c>
    </row>
    <row r="99" spans="1:36" x14ac:dyDescent="0.25">
      <c r="A99" s="1862"/>
      <c r="B99" s="278" t="s">
        <v>241</v>
      </c>
      <c r="C99" s="23">
        <v>53</v>
      </c>
      <c r="D99" s="20">
        <v>40</v>
      </c>
      <c r="E99" s="21">
        <v>93</v>
      </c>
      <c r="F99" s="20">
        <v>134</v>
      </c>
      <c r="G99" s="20">
        <v>118</v>
      </c>
      <c r="H99" s="21">
        <v>252</v>
      </c>
      <c r="I99" s="20">
        <v>162</v>
      </c>
      <c r="J99" s="20">
        <v>145</v>
      </c>
      <c r="K99" s="21">
        <v>307</v>
      </c>
      <c r="L99" s="20">
        <v>174</v>
      </c>
      <c r="M99" s="20">
        <v>156</v>
      </c>
      <c r="N99" s="21">
        <v>330</v>
      </c>
      <c r="O99" s="20">
        <v>175</v>
      </c>
      <c r="P99" s="20">
        <v>168</v>
      </c>
      <c r="Q99" s="21">
        <v>343</v>
      </c>
      <c r="T99" s="61">
        <f t="shared" si="46"/>
        <v>56.98924731182796</v>
      </c>
      <c r="U99" s="6">
        <f t="shared" si="47"/>
        <v>43.01075268817204</v>
      </c>
      <c r="V99" s="61">
        <f t="shared" si="48"/>
        <v>53.174603174603178</v>
      </c>
      <c r="W99" s="6">
        <f t="shared" si="49"/>
        <v>46.825396825396822</v>
      </c>
      <c r="X99" s="61">
        <f t="shared" si="50"/>
        <v>52.76872964169381</v>
      </c>
      <c r="Y99" s="6">
        <f t="shared" si="51"/>
        <v>47.23127035830619</v>
      </c>
      <c r="Z99" s="61">
        <f t="shared" si="52"/>
        <v>52.72727272727272</v>
      </c>
      <c r="AA99" s="82">
        <f t="shared" si="53"/>
        <v>47.272727272727273</v>
      </c>
      <c r="AB99" s="6">
        <f t="shared" si="54"/>
        <v>51.020408163265309</v>
      </c>
      <c r="AC99" s="82">
        <f t="shared" si="55"/>
        <v>48.979591836734691</v>
      </c>
      <c r="AF99" s="59">
        <f t="shared" si="56"/>
        <v>-13.978494623655919</v>
      </c>
      <c r="AG99" s="73">
        <f t="shared" si="57"/>
        <v>-6.3492063492063551</v>
      </c>
      <c r="AH99" s="73">
        <f t="shared" si="58"/>
        <v>-5.5374592833876193</v>
      </c>
      <c r="AI99" s="73">
        <f t="shared" si="59"/>
        <v>-5.4545454545454461</v>
      </c>
      <c r="AJ99" s="73">
        <f t="shared" si="60"/>
        <v>-2.0408163265306172</v>
      </c>
    </row>
    <row r="100" spans="1:36" x14ac:dyDescent="0.25">
      <c r="A100" s="1862"/>
      <c r="B100" s="278" t="s">
        <v>253</v>
      </c>
      <c r="C100" s="23">
        <v>0</v>
      </c>
      <c r="D100" s="20">
        <v>0</v>
      </c>
      <c r="E100" s="21">
        <v>0</v>
      </c>
      <c r="F100" s="20">
        <v>0</v>
      </c>
      <c r="G100" s="20">
        <v>0</v>
      </c>
      <c r="H100" s="21">
        <v>0</v>
      </c>
      <c r="I100" s="20">
        <v>0</v>
      </c>
      <c r="J100" s="20">
        <v>0</v>
      </c>
      <c r="K100" s="21">
        <v>0</v>
      </c>
      <c r="L100" s="20">
        <v>530</v>
      </c>
      <c r="M100" s="20">
        <v>36</v>
      </c>
      <c r="N100" s="21">
        <v>566</v>
      </c>
      <c r="O100" s="20">
        <v>548</v>
      </c>
      <c r="P100" s="20">
        <v>39</v>
      </c>
      <c r="Q100" s="21">
        <v>587</v>
      </c>
      <c r="T100" s="61">
        <f t="shared" si="46"/>
        <v>0</v>
      </c>
      <c r="U100" s="6">
        <f t="shared" si="47"/>
        <v>0</v>
      </c>
      <c r="V100" s="61">
        <f t="shared" si="48"/>
        <v>0</v>
      </c>
      <c r="W100" s="6">
        <f t="shared" si="49"/>
        <v>0</v>
      </c>
      <c r="X100" s="61">
        <f t="shared" si="50"/>
        <v>0</v>
      </c>
      <c r="Y100" s="6">
        <f t="shared" si="51"/>
        <v>0</v>
      </c>
      <c r="Z100" s="61">
        <f t="shared" si="52"/>
        <v>93.639575971731446</v>
      </c>
      <c r="AA100" s="82">
        <f t="shared" si="53"/>
        <v>6.3604240282685502</v>
      </c>
      <c r="AB100" s="6">
        <f t="shared" si="54"/>
        <v>93.35604770017035</v>
      </c>
      <c r="AC100" s="82">
        <f t="shared" si="55"/>
        <v>6.6439522998296416</v>
      </c>
      <c r="AD100" s="5"/>
      <c r="AE100" s="5"/>
      <c r="AF100" s="59">
        <f t="shared" si="56"/>
        <v>0</v>
      </c>
      <c r="AG100" s="73">
        <f t="shared" si="57"/>
        <v>0</v>
      </c>
      <c r="AH100" s="73">
        <f t="shared" si="58"/>
        <v>0</v>
      </c>
      <c r="AI100" s="73">
        <f t="shared" si="59"/>
        <v>-87.279151943462892</v>
      </c>
      <c r="AJ100" s="73">
        <f t="shared" si="60"/>
        <v>-86.712095400340715</v>
      </c>
    </row>
    <row r="101" spans="1:36" x14ac:dyDescent="0.25">
      <c r="A101" s="1862"/>
      <c r="B101" s="278" t="s">
        <v>220</v>
      </c>
      <c r="C101" s="23">
        <v>4</v>
      </c>
      <c r="D101" s="20">
        <v>11</v>
      </c>
      <c r="E101" s="21">
        <v>15</v>
      </c>
      <c r="F101" s="20">
        <v>455</v>
      </c>
      <c r="G101" s="20">
        <v>545</v>
      </c>
      <c r="H101" s="21">
        <v>1000</v>
      </c>
      <c r="I101" s="20">
        <v>542</v>
      </c>
      <c r="J101" s="20">
        <v>710</v>
      </c>
      <c r="K101" s="21">
        <v>1252</v>
      </c>
      <c r="L101" s="20">
        <v>633</v>
      </c>
      <c r="M101" s="20">
        <v>843</v>
      </c>
      <c r="N101" s="21">
        <v>1476</v>
      </c>
      <c r="O101" s="20">
        <v>1165</v>
      </c>
      <c r="P101" s="20">
        <v>2059</v>
      </c>
      <c r="Q101" s="21">
        <v>3224</v>
      </c>
      <c r="T101" s="61">
        <f t="shared" si="46"/>
        <v>26.666666666666668</v>
      </c>
      <c r="U101" s="6">
        <f t="shared" si="47"/>
        <v>73.333333333333329</v>
      </c>
      <c r="V101" s="61">
        <f t="shared" si="48"/>
        <v>45.5</v>
      </c>
      <c r="W101" s="6">
        <f t="shared" si="49"/>
        <v>54.500000000000007</v>
      </c>
      <c r="X101" s="61">
        <f t="shared" si="50"/>
        <v>43.290734824281152</v>
      </c>
      <c r="Y101" s="6">
        <f t="shared" si="51"/>
        <v>56.709265175718848</v>
      </c>
      <c r="Z101" s="61">
        <f t="shared" si="52"/>
        <v>42.886178861788615</v>
      </c>
      <c r="AA101" s="82">
        <f t="shared" si="53"/>
        <v>57.113821138211385</v>
      </c>
      <c r="AB101" s="6">
        <f t="shared" si="54"/>
        <v>36.135235732009924</v>
      </c>
      <c r="AC101" s="82">
        <f t="shared" si="55"/>
        <v>63.864764267990068</v>
      </c>
      <c r="AF101" s="59">
        <f t="shared" si="56"/>
        <v>46.666666666666657</v>
      </c>
      <c r="AG101" s="73">
        <f t="shared" si="57"/>
        <v>9.0000000000000071</v>
      </c>
      <c r="AH101" s="73">
        <f t="shared" si="58"/>
        <v>13.418530351437695</v>
      </c>
      <c r="AI101" s="73">
        <f t="shared" si="59"/>
        <v>14.22764227642277</v>
      </c>
      <c r="AJ101" s="73">
        <f t="shared" si="60"/>
        <v>27.729528535980144</v>
      </c>
    </row>
    <row r="102" spans="1:36" x14ac:dyDescent="0.25">
      <c r="A102" s="1862"/>
      <c r="B102" s="278" t="s">
        <v>215</v>
      </c>
      <c r="C102" s="23">
        <v>0</v>
      </c>
      <c r="D102" s="20">
        <v>0</v>
      </c>
      <c r="E102" s="21">
        <v>0</v>
      </c>
      <c r="F102" s="20">
        <v>144</v>
      </c>
      <c r="G102" s="20">
        <v>328</v>
      </c>
      <c r="H102" s="21">
        <v>472</v>
      </c>
      <c r="I102" s="20">
        <v>267</v>
      </c>
      <c r="J102" s="20">
        <v>553</v>
      </c>
      <c r="K102" s="21">
        <v>820</v>
      </c>
      <c r="L102" s="20">
        <v>409</v>
      </c>
      <c r="M102" s="20">
        <v>810</v>
      </c>
      <c r="N102" s="21">
        <v>1219</v>
      </c>
      <c r="O102" s="20">
        <v>441</v>
      </c>
      <c r="P102" s="20">
        <v>898</v>
      </c>
      <c r="Q102" s="21">
        <v>1339</v>
      </c>
      <c r="T102" s="61">
        <f t="shared" si="46"/>
        <v>0</v>
      </c>
      <c r="U102" s="6">
        <f t="shared" si="47"/>
        <v>0</v>
      </c>
      <c r="V102" s="61">
        <f t="shared" si="48"/>
        <v>30.508474576271187</v>
      </c>
      <c r="W102" s="6">
        <f t="shared" si="49"/>
        <v>69.491525423728817</v>
      </c>
      <c r="X102" s="61">
        <f t="shared" si="50"/>
        <v>32.560975609756099</v>
      </c>
      <c r="Y102" s="6">
        <f t="shared" si="51"/>
        <v>67.439024390243901</v>
      </c>
      <c r="Z102" s="61">
        <f t="shared" si="52"/>
        <v>33.55209187858901</v>
      </c>
      <c r="AA102" s="82">
        <f t="shared" si="53"/>
        <v>66.44790812141099</v>
      </c>
      <c r="AB102" s="6">
        <f t="shared" si="54"/>
        <v>32.935026138909635</v>
      </c>
      <c r="AC102" s="82">
        <f t="shared" si="55"/>
        <v>67.064973861090365</v>
      </c>
      <c r="AF102" s="59">
        <f t="shared" si="56"/>
        <v>0</v>
      </c>
      <c r="AG102" s="73">
        <f t="shared" si="57"/>
        <v>38.983050847457633</v>
      </c>
      <c r="AH102" s="73">
        <f t="shared" si="58"/>
        <v>34.878048780487802</v>
      </c>
      <c r="AI102" s="73">
        <f t="shared" si="59"/>
        <v>32.895816242821979</v>
      </c>
      <c r="AJ102" s="73">
        <f t="shared" si="60"/>
        <v>34.129947722180731</v>
      </c>
    </row>
    <row r="103" spans="1:36" x14ac:dyDescent="0.25">
      <c r="A103" s="1862"/>
      <c r="B103" s="278" t="s">
        <v>264</v>
      </c>
      <c r="C103" s="23">
        <v>0</v>
      </c>
      <c r="D103" s="20">
        <v>0</v>
      </c>
      <c r="E103" s="21">
        <v>0</v>
      </c>
      <c r="F103" s="20">
        <v>21</v>
      </c>
      <c r="G103" s="20">
        <v>29</v>
      </c>
      <c r="H103" s="21">
        <v>50</v>
      </c>
      <c r="I103" s="20">
        <v>37</v>
      </c>
      <c r="J103" s="20">
        <v>58</v>
      </c>
      <c r="K103" s="21">
        <v>95</v>
      </c>
      <c r="L103" s="20">
        <v>52</v>
      </c>
      <c r="M103" s="20">
        <v>83</v>
      </c>
      <c r="N103" s="21">
        <v>135</v>
      </c>
      <c r="O103" s="20">
        <v>67</v>
      </c>
      <c r="P103" s="20">
        <v>107</v>
      </c>
      <c r="Q103" s="21">
        <v>174</v>
      </c>
      <c r="T103" s="61">
        <f t="shared" si="46"/>
        <v>0</v>
      </c>
      <c r="U103" s="6">
        <f t="shared" si="47"/>
        <v>0</v>
      </c>
      <c r="V103" s="61">
        <f t="shared" si="48"/>
        <v>42</v>
      </c>
      <c r="W103" s="6">
        <f t="shared" si="49"/>
        <v>57.999999999999993</v>
      </c>
      <c r="X103" s="61">
        <f t="shared" si="50"/>
        <v>38.94736842105263</v>
      </c>
      <c r="Y103" s="6">
        <f t="shared" si="51"/>
        <v>61.05263157894737</v>
      </c>
      <c r="Z103" s="61">
        <f t="shared" si="52"/>
        <v>38.518518518518519</v>
      </c>
      <c r="AA103" s="82">
        <f t="shared" si="53"/>
        <v>61.481481481481481</v>
      </c>
      <c r="AB103" s="6">
        <f t="shared" si="54"/>
        <v>38.505747126436781</v>
      </c>
      <c r="AC103" s="82">
        <f t="shared" si="55"/>
        <v>61.494252873563212</v>
      </c>
      <c r="AF103" s="59">
        <f t="shared" si="56"/>
        <v>0</v>
      </c>
      <c r="AG103" s="73">
        <f t="shared" si="57"/>
        <v>15.999999999999993</v>
      </c>
      <c r="AH103" s="73">
        <f t="shared" si="58"/>
        <v>22.10526315789474</v>
      </c>
      <c r="AI103" s="73">
        <f t="shared" si="59"/>
        <v>22.962962962962962</v>
      </c>
      <c r="AJ103" s="73">
        <f t="shared" si="60"/>
        <v>22.988505747126432</v>
      </c>
    </row>
    <row r="104" spans="1:36" x14ac:dyDescent="0.25">
      <c r="A104" s="1862"/>
      <c r="B104" s="278" t="s">
        <v>283</v>
      </c>
      <c r="C104" s="23">
        <v>11705</v>
      </c>
      <c r="D104" s="20">
        <v>7342</v>
      </c>
      <c r="E104" s="21">
        <v>19047</v>
      </c>
      <c r="F104" s="20">
        <v>10758</v>
      </c>
      <c r="G104" s="20">
        <v>7498</v>
      </c>
      <c r="H104" s="21">
        <v>18256</v>
      </c>
      <c r="I104" s="20">
        <v>9947</v>
      </c>
      <c r="J104" s="20">
        <v>7429</v>
      </c>
      <c r="K104" s="21">
        <v>17376</v>
      </c>
      <c r="L104" s="20">
        <v>9186</v>
      </c>
      <c r="M104" s="20">
        <v>7236</v>
      </c>
      <c r="N104" s="21">
        <v>16422</v>
      </c>
      <c r="O104" s="20">
        <v>8492</v>
      </c>
      <c r="P104" s="20">
        <v>7057</v>
      </c>
      <c r="Q104" s="21">
        <v>15549</v>
      </c>
      <c r="T104" s="61">
        <f t="shared" si="46"/>
        <v>61.453247230534991</v>
      </c>
      <c r="U104" s="6">
        <f t="shared" si="47"/>
        <v>38.546752769465009</v>
      </c>
      <c r="V104" s="61">
        <f t="shared" si="48"/>
        <v>58.928571428571431</v>
      </c>
      <c r="W104" s="6">
        <f t="shared" si="49"/>
        <v>41.071428571428569</v>
      </c>
      <c r="X104" s="61">
        <f t="shared" si="50"/>
        <v>57.2456261510129</v>
      </c>
      <c r="Y104" s="6">
        <f t="shared" si="51"/>
        <v>42.754373848987107</v>
      </c>
      <c r="Z104" s="61">
        <f t="shared" si="52"/>
        <v>55.93715747168433</v>
      </c>
      <c r="AA104" s="82">
        <f t="shared" si="53"/>
        <v>44.062842528315677</v>
      </c>
      <c r="AB104" s="6">
        <f t="shared" si="54"/>
        <v>54.614444658820503</v>
      </c>
      <c r="AC104" s="82">
        <f t="shared" si="55"/>
        <v>45.385555341179497</v>
      </c>
      <c r="AF104" s="59">
        <f t="shared" si="56"/>
        <v>-22.906494461069983</v>
      </c>
      <c r="AG104" s="73">
        <f t="shared" si="57"/>
        <v>-17.857142857142861</v>
      </c>
      <c r="AH104" s="73">
        <f t="shared" si="58"/>
        <v>-14.491252302025792</v>
      </c>
      <c r="AI104" s="73">
        <f t="shared" si="59"/>
        <v>-11.874314943368653</v>
      </c>
      <c r="AJ104" s="73">
        <f t="shared" si="60"/>
        <v>-9.2288893176410056</v>
      </c>
    </row>
    <row r="105" spans="1:36" x14ac:dyDescent="0.25">
      <c r="A105" s="1862"/>
      <c r="B105" s="278" t="s">
        <v>244</v>
      </c>
      <c r="C105" s="23">
        <v>63</v>
      </c>
      <c r="D105" s="20">
        <v>236</v>
      </c>
      <c r="E105" s="21">
        <v>299</v>
      </c>
      <c r="F105" s="20">
        <v>51</v>
      </c>
      <c r="G105" s="20">
        <v>215</v>
      </c>
      <c r="H105" s="21">
        <v>266</v>
      </c>
      <c r="I105" s="20">
        <v>54</v>
      </c>
      <c r="J105" s="20">
        <v>243</v>
      </c>
      <c r="K105" s="21">
        <v>297</v>
      </c>
      <c r="L105" s="20">
        <v>59</v>
      </c>
      <c r="M105" s="20">
        <v>223</v>
      </c>
      <c r="N105" s="21">
        <v>282</v>
      </c>
      <c r="O105" s="20">
        <v>60</v>
      </c>
      <c r="P105" s="20">
        <v>242</v>
      </c>
      <c r="Q105" s="21">
        <v>302</v>
      </c>
      <c r="T105" s="61">
        <f t="shared" si="46"/>
        <v>21.070234113712374</v>
      </c>
      <c r="U105" s="6">
        <f t="shared" si="47"/>
        <v>78.929765886287626</v>
      </c>
      <c r="V105" s="61">
        <f t="shared" si="48"/>
        <v>19.172932330827066</v>
      </c>
      <c r="W105" s="6">
        <f t="shared" si="49"/>
        <v>80.827067669172934</v>
      </c>
      <c r="X105" s="61">
        <f t="shared" si="50"/>
        <v>18.181818181818183</v>
      </c>
      <c r="Y105" s="6">
        <f t="shared" si="51"/>
        <v>81.818181818181827</v>
      </c>
      <c r="Z105" s="61">
        <f t="shared" si="52"/>
        <v>20.921985815602838</v>
      </c>
      <c r="AA105" s="82">
        <f t="shared" si="53"/>
        <v>79.078014184397162</v>
      </c>
      <c r="AB105" s="6">
        <f t="shared" si="54"/>
        <v>19.867549668874172</v>
      </c>
      <c r="AC105" s="82">
        <f t="shared" si="55"/>
        <v>80.132450331125824</v>
      </c>
      <c r="AF105" s="59">
        <f t="shared" si="56"/>
        <v>57.859531772575252</v>
      </c>
      <c r="AG105" s="73">
        <f t="shared" si="57"/>
        <v>61.654135338345867</v>
      </c>
      <c r="AH105" s="73">
        <f t="shared" si="58"/>
        <v>63.63636363636364</v>
      </c>
      <c r="AI105" s="73">
        <f t="shared" si="59"/>
        <v>58.156028368794324</v>
      </c>
      <c r="AJ105" s="73">
        <f t="shared" si="60"/>
        <v>60.264900662251648</v>
      </c>
    </row>
    <row r="106" spans="1:36" x14ac:dyDescent="0.25">
      <c r="A106" s="1862"/>
      <c r="B106" s="278" t="s">
        <v>209</v>
      </c>
      <c r="C106" s="23">
        <v>14402</v>
      </c>
      <c r="D106" s="20">
        <v>8907</v>
      </c>
      <c r="E106" s="21">
        <v>23309</v>
      </c>
      <c r="F106" s="20">
        <v>13164</v>
      </c>
      <c r="G106" s="20">
        <v>7823</v>
      </c>
      <c r="H106" s="21">
        <v>20987</v>
      </c>
      <c r="I106" s="20">
        <v>13449</v>
      </c>
      <c r="J106" s="20">
        <v>7643</v>
      </c>
      <c r="K106" s="21">
        <v>21092</v>
      </c>
      <c r="L106" s="20">
        <v>13216</v>
      </c>
      <c r="M106" s="20">
        <v>7293</v>
      </c>
      <c r="N106" s="21">
        <v>20509</v>
      </c>
      <c r="O106" s="20">
        <v>13066</v>
      </c>
      <c r="P106" s="20">
        <v>7130</v>
      </c>
      <c r="Q106" s="21">
        <v>20196</v>
      </c>
      <c r="T106" s="61">
        <f t="shared" ref="T106" si="87">IFERROR(C106/$E106*100,0)</f>
        <v>61.787292462139085</v>
      </c>
      <c r="U106" s="6">
        <f t="shared" ref="U106" si="88">IFERROR(D106/$E106*100,0)</f>
        <v>38.212707537860915</v>
      </c>
      <c r="V106" s="61">
        <f t="shared" ref="V106" si="89">IFERROR(F106/$H106*100,0)</f>
        <v>62.724543765187981</v>
      </c>
      <c r="W106" s="6">
        <f t="shared" ref="W106" si="90">IFERROR(G106/$H106*100,0)</f>
        <v>37.275456234812026</v>
      </c>
      <c r="X106" s="61">
        <f t="shared" ref="X106" si="91">IFERROR(I106/$K106*100,0)</f>
        <v>63.763512232125933</v>
      </c>
      <c r="Y106" s="6">
        <f t="shared" ref="Y106" si="92">IFERROR(J106/$K106*100,0)</f>
        <v>36.236487767874074</v>
      </c>
      <c r="Z106" s="61">
        <f t="shared" ref="Z106" si="93">IFERROR(L106/$N106*100,0)</f>
        <v>64.440001950363254</v>
      </c>
      <c r="AA106" s="82">
        <f t="shared" ref="AA106" si="94">IFERROR(M106/$N106*100,0)</f>
        <v>35.559998049636746</v>
      </c>
      <c r="AB106" s="6">
        <f t="shared" ref="AB106" si="95">IFERROR(O106/$Q106*100,0)</f>
        <v>64.695979401861763</v>
      </c>
      <c r="AC106" s="82">
        <f t="shared" ref="AC106" si="96">IFERROR(P106/$Q106*100,0)</f>
        <v>35.304020598138244</v>
      </c>
      <c r="AF106" s="59">
        <f t="shared" ref="AF106" si="97">U106-T106</f>
        <v>-23.57458492427817</v>
      </c>
      <c r="AG106" s="73">
        <f t="shared" ref="AG106" si="98">W106-V106</f>
        <v>-25.449087530375955</v>
      </c>
      <c r="AH106" s="73">
        <f t="shared" ref="AH106" si="99">Y106-X106</f>
        <v>-27.527024464251859</v>
      </c>
      <c r="AI106" s="73">
        <f t="shared" ref="AI106" si="100">AA106-Z106</f>
        <v>-28.880003900726507</v>
      </c>
      <c r="AJ106" s="73">
        <f t="shared" ref="AJ106" si="101">AC106-AB106</f>
        <v>-29.391958803723519</v>
      </c>
    </row>
    <row r="107" spans="1:36" x14ac:dyDescent="0.25">
      <c r="A107" s="1862"/>
      <c r="B107" s="278" t="s">
        <v>205</v>
      </c>
      <c r="C107" s="23">
        <v>3646</v>
      </c>
      <c r="D107" s="20">
        <v>3211</v>
      </c>
      <c r="E107" s="21">
        <v>6857</v>
      </c>
      <c r="F107" s="20">
        <v>3920</v>
      </c>
      <c r="G107" s="20">
        <v>2946</v>
      </c>
      <c r="H107" s="21">
        <v>6866</v>
      </c>
      <c r="I107" s="20">
        <v>4206</v>
      </c>
      <c r="J107" s="20">
        <v>2966</v>
      </c>
      <c r="K107" s="21">
        <v>7172</v>
      </c>
      <c r="L107" s="20">
        <v>3958</v>
      </c>
      <c r="M107" s="20">
        <v>2703</v>
      </c>
      <c r="N107" s="21">
        <v>6661</v>
      </c>
      <c r="O107" s="20">
        <v>3796</v>
      </c>
      <c r="P107" s="20">
        <v>2545</v>
      </c>
      <c r="Q107" s="21">
        <v>6341</v>
      </c>
      <c r="T107" s="61">
        <f t="shared" si="46"/>
        <v>53.171941082105874</v>
      </c>
      <c r="U107" s="6">
        <f t="shared" si="47"/>
        <v>46.828058917894126</v>
      </c>
      <c r="V107" s="61">
        <f t="shared" si="48"/>
        <v>57.092921642877947</v>
      </c>
      <c r="W107" s="6">
        <f t="shared" si="49"/>
        <v>42.907078357122053</v>
      </c>
      <c r="X107" s="61">
        <f t="shared" si="50"/>
        <v>58.6447295036252</v>
      </c>
      <c r="Y107" s="6">
        <f t="shared" si="51"/>
        <v>41.355270496374793</v>
      </c>
      <c r="Z107" s="61">
        <f t="shared" si="52"/>
        <v>59.420507431316615</v>
      </c>
      <c r="AA107" s="82">
        <f t="shared" si="53"/>
        <v>40.579492568683378</v>
      </c>
      <c r="AB107" s="6">
        <f t="shared" si="54"/>
        <v>59.864374704305312</v>
      </c>
      <c r="AC107" s="82">
        <f t="shared" si="55"/>
        <v>40.135625295694688</v>
      </c>
      <c r="AF107" s="59">
        <f t="shared" si="56"/>
        <v>-6.3438821642117489</v>
      </c>
      <c r="AG107" s="73">
        <f t="shared" si="57"/>
        <v>-14.185843285755894</v>
      </c>
      <c r="AH107" s="73">
        <f t="shared" si="58"/>
        <v>-17.289459007250407</v>
      </c>
      <c r="AI107" s="73">
        <f t="shared" si="59"/>
        <v>-18.841014862633237</v>
      </c>
      <c r="AJ107" s="73">
        <f t="shared" si="60"/>
        <v>-19.728749408610625</v>
      </c>
    </row>
    <row r="108" spans="1:36" x14ac:dyDescent="0.25">
      <c r="A108" s="1862"/>
      <c r="B108" s="278" t="s">
        <v>243</v>
      </c>
      <c r="C108" s="23">
        <v>16805</v>
      </c>
      <c r="D108" s="20">
        <v>8232</v>
      </c>
      <c r="E108" s="21">
        <v>25037</v>
      </c>
      <c r="F108" s="20">
        <v>14033</v>
      </c>
      <c r="G108" s="20">
        <v>7044</v>
      </c>
      <c r="H108" s="21">
        <v>21077</v>
      </c>
      <c r="I108" s="20">
        <v>13553</v>
      </c>
      <c r="J108" s="20">
        <v>6774</v>
      </c>
      <c r="K108" s="21">
        <v>20327</v>
      </c>
      <c r="L108" s="20">
        <v>12073</v>
      </c>
      <c r="M108" s="20">
        <v>6035</v>
      </c>
      <c r="N108" s="21">
        <v>18108</v>
      </c>
      <c r="O108" s="20">
        <v>10726</v>
      </c>
      <c r="P108" s="20">
        <v>5616</v>
      </c>
      <c r="Q108" s="21">
        <v>16342</v>
      </c>
      <c r="T108" s="61">
        <f t="shared" si="46"/>
        <v>67.12066142109677</v>
      </c>
      <c r="U108" s="6">
        <f t="shared" si="47"/>
        <v>32.879338578903223</v>
      </c>
      <c r="V108" s="61">
        <f t="shared" si="48"/>
        <v>66.579684015751766</v>
      </c>
      <c r="W108" s="6">
        <f t="shared" si="49"/>
        <v>33.420315984248234</v>
      </c>
      <c r="X108" s="61">
        <f t="shared" si="50"/>
        <v>66.67486594185074</v>
      </c>
      <c r="Y108" s="6">
        <f t="shared" si="51"/>
        <v>33.32513405814926</v>
      </c>
      <c r="Z108" s="61">
        <f t="shared" si="52"/>
        <v>66.67218908769604</v>
      </c>
      <c r="AA108" s="82">
        <f t="shared" si="53"/>
        <v>33.32781091230396</v>
      </c>
      <c r="AB108" s="6">
        <f t="shared" si="54"/>
        <v>65.634561253212581</v>
      </c>
      <c r="AC108" s="82">
        <f t="shared" si="55"/>
        <v>34.365438746787419</v>
      </c>
      <c r="AF108" s="59">
        <f t="shared" si="56"/>
        <v>-34.241322842193547</v>
      </c>
      <c r="AG108" s="73">
        <f t="shared" si="57"/>
        <v>-33.159368031503533</v>
      </c>
      <c r="AH108" s="73">
        <f t="shared" si="58"/>
        <v>-33.34973188370148</v>
      </c>
      <c r="AI108" s="73">
        <f t="shared" si="59"/>
        <v>-33.34437817539208</v>
      </c>
      <c r="AJ108" s="73">
        <f t="shared" si="60"/>
        <v>-31.269122506425163</v>
      </c>
    </row>
    <row r="109" spans="1:36" x14ac:dyDescent="0.25">
      <c r="A109" s="1872" t="s">
        <v>248</v>
      </c>
      <c r="B109" s="849" t="s">
        <v>1076</v>
      </c>
      <c r="C109" s="850">
        <f>SUM(C110:C149)</f>
        <v>210482</v>
      </c>
      <c r="D109" s="843">
        <f t="shared" ref="D109:Q109" si="102">SUM(D110:D149)</f>
        <v>110393</v>
      </c>
      <c r="E109" s="844">
        <f t="shared" si="102"/>
        <v>320875</v>
      </c>
      <c r="F109" s="850">
        <f t="shared" si="102"/>
        <v>220354</v>
      </c>
      <c r="G109" s="843">
        <f t="shared" si="102"/>
        <v>113493</v>
      </c>
      <c r="H109" s="844">
        <f t="shared" si="102"/>
        <v>333847</v>
      </c>
      <c r="I109" s="850">
        <f t="shared" si="102"/>
        <v>233488</v>
      </c>
      <c r="J109" s="843">
        <f t="shared" si="102"/>
        <v>117422</v>
      </c>
      <c r="K109" s="844">
        <f t="shared" si="102"/>
        <v>350910</v>
      </c>
      <c r="L109" s="850">
        <f t="shared" si="102"/>
        <v>233972</v>
      </c>
      <c r="M109" s="843">
        <f t="shared" si="102"/>
        <v>115754</v>
      </c>
      <c r="N109" s="844">
        <f t="shared" si="102"/>
        <v>349726</v>
      </c>
      <c r="O109" s="843">
        <f t="shared" si="102"/>
        <v>236422</v>
      </c>
      <c r="P109" s="843">
        <f t="shared" si="102"/>
        <v>114761</v>
      </c>
      <c r="Q109" s="844">
        <f t="shared" si="102"/>
        <v>351183</v>
      </c>
      <c r="T109" s="176">
        <f t="shared" si="46"/>
        <v>65.596260225944675</v>
      </c>
      <c r="U109" s="175">
        <f t="shared" si="47"/>
        <v>34.403739774055317</v>
      </c>
      <c r="V109" s="176">
        <f t="shared" si="48"/>
        <v>66.004487085401394</v>
      </c>
      <c r="W109" s="175">
        <f t="shared" si="49"/>
        <v>33.995512914598599</v>
      </c>
      <c r="X109" s="176">
        <f t="shared" si="50"/>
        <v>66.5378587102106</v>
      </c>
      <c r="Y109" s="175">
        <f t="shared" si="51"/>
        <v>33.462141289789407</v>
      </c>
      <c r="Z109" s="176">
        <f t="shared" si="52"/>
        <v>66.901517187741248</v>
      </c>
      <c r="AA109" s="175">
        <f t="shared" si="53"/>
        <v>33.098482812258737</v>
      </c>
      <c r="AB109" s="176">
        <f t="shared" si="54"/>
        <v>67.321595863125495</v>
      </c>
      <c r="AC109" s="181">
        <f t="shared" si="55"/>
        <v>32.678404136874505</v>
      </c>
      <c r="AF109" s="177">
        <f t="shared" si="56"/>
        <v>-31.192520451889358</v>
      </c>
      <c r="AG109" s="177">
        <f t="shared" si="57"/>
        <v>-32.008974170802794</v>
      </c>
      <c r="AH109" s="177">
        <f t="shared" si="58"/>
        <v>-33.075717420421192</v>
      </c>
      <c r="AI109" s="177">
        <f t="shared" si="59"/>
        <v>-33.803034375482511</v>
      </c>
      <c r="AJ109" s="277">
        <f t="shared" si="60"/>
        <v>-34.64319172625099</v>
      </c>
    </row>
    <row r="110" spans="1:36" x14ac:dyDescent="0.25">
      <c r="A110" s="1873"/>
      <c r="B110" s="278" t="s">
        <v>259</v>
      </c>
      <c r="C110" s="23">
        <v>290</v>
      </c>
      <c r="D110" s="20">
        <v>87</v>
      </c>
      <c r="E110" s="21">
        <v>377</v>
      </c>
      <c r="F110" s="23">
        <v>518</v>
      </c>
      <c r="G110" s="20">
        <v>138</v>
      </c>
      <c r="H110" s="21">
        <v>656</v>
      </c>
      <c r="I110" s="23">
        <v>512</v>
      </c>
      <c r="J110" s="20">
        <v>134</v>
      </c>
      <c r="K110" s="21">
        <v>646</v>
      </c>
      <c r="L110" s="23">
        <v>511</v>
      </c>
      <c r="M110" s="20">
        <v>151</v>
      </c>
      <c r="N110" s="21">
        <v>662</v>
      </c>
      <c r="O110" s="20">
        <v>520</v>
      </c>
      <c r="P110" s="20">
        <v>143</v>
      </c>
      <c r="Q110" s="21">
        <v>663</v>
      </c>
      <c r="T110" s="61">
        <f t="shared" ref="T110:T149" si="103">IFERROR(C110/$E110*100,0)</f>
        <v>76.923076923076934</v>
      </c>
      <c r="U110" s="6">
        <f t="shared" ref="U110:U149" si="104">IFERROR(D110/$E110*100,0)</f>
        <v>23.076923076923077</v>
      </c>
      <c r="V110" s="61">
        <f t="shared" ref="V110:V149" si="105">IFERROR(F110/$H110*100,0)</f>
        <v>78.963414634146346</v>
      </c>
      <c r="W110" s="6">
        <f t="shared" ref="W110:W149" si="106">IFERROR(G110/$H110*100,0)</f>
        <v>21.036585365853657</v>
      </c>
      <c r="X110" s="61">
        <f t="shared" ref="X110:X149" si="107">IFERROR(I110/$K110*100,0)</f>
        <v>79.256965944272451</v>
      </c>
      <c r="Y110" s="6">
        <f t="shared" ref="Y110:Y149" si="108">IFERROR(J110/$K110*100,0)</f>
        <v>20.743034055727556</v>
      </c>
      <c r="Z110" s="61">
        <f t="shared" ref="Z110:Z149" si="109">IFERROR(L110/$N110*100,0)</f>
        <v>77.190332326283979</v>
      </c>
      <c r="AA110" s="82">
        <f t="shared" ref="AA110:AA149" si="110">IFERROR(M110/$N110*100,0)</f>
        <v>22.80966767371601</v>
      </c>
      <c r="AB110" s="6">
        <f t="shared" ref="AB110:AB149" si="111">IFERROR(O110/$Q110*100,0)</f>
        <v>78.431372549019613</v>
      </c>
      <c r="AC110" s="82">
        <f t="shared" ref="AC110:AC149" si="112">IFERROR(P110/$Q110*100,0)</f>
        <v>21.568627450980394</v>
      </c>
      <c r="AF110" s="59">
        <f t="shared" ref="AF110:AF149" si="113">U110-T110</f>
        <v>-53.846153846153854</v>
      </c>
      <c r="AG110" s="73">
        <f t="shared" ref="AG110:AG149" si="114">W110-V110</f>
        <v>-57.926829268292693</v>
      </c>
      <c r="AH110" s="73">
        <f t="shared" ref="AH110:AH149" si="115">Y110-X110</f>
        <v>-58.513931888544896</v>
      </c>
      <c r="AI110" s="73">
        <f t="shared" ref="AI110:AI149" si="116">AA110-Z110</f>
        <v>-54.380664652567972</v>
      </c>
      <c r="AJ110" s="73">
        <f t="shared" ref="AJ110:AJ149" si="117">AC110-AB110</f>
        <v>-56.86274509803922</v>
      </c>
    </row>
    <row r="111" spans="1:36" x14ac:dyDescent="0.25">
      <c r="A111" s="1873"/>
      <c r="B111" s="278" t="s">
        <v>254</v>
      </c>
      <c r="C111" s="23">
        <v>9264</v>
      </c>
      <c r="D111" s="20">
        <v>9386</v>
      </c>
      <c r="E111" s="21">
        <v>18650</v>
      </c>
      <c r="F111" s="23">
        <v>10776</v>
      </c>
      <c r="G111" s="20">
        <v>10057</v>
      </c>
      <c r="H111" s="21">
        <v>20833</v>
      </c>
      <c r="I111" s="23">
        <v>11535</v>
      </c>
      <c r="J111" s="20">
        <v>10177</v>
      </c>
      <c r="K111" s="21">
        <v>21712</v>
      </c>
      <c r="L111" s="23">
        <v>12000</v>
      </c>
      <c r="M111" s="20">
        <v>9948</v>
      </c>
      <c r="N111" s="21">
        <v>21948</v>
      </c>
      <c r="O111" s="20">
        <v>11870</v>
      </c>
      <c r="P111" s="20">
        <v>8688</v>
      </c>
      <c r="Q111" s="21">
        <v>20558</v>
      </c>
      <c r="T111" s="61">
        <f t="shared" si="103"/>
        <v>49.672922252010729</v>
      </c>
      <c r="U111" s="6">
        <f t="shared" si="104"/>
        <v>50.327077747989279</v>
      </c>
      <c r="V111" s="61">
        <f t="shared" si="105"/>
        <v>51.725627610041755</v>
      </c>
      <c r="W111" s="6">
        <f t="shared" si="106"/>
        <v>48.274372389958238</v>
      </c>
      <c r="X111" s="61">
        <f t="shared" si="107"/>
        <v>53.127302873986736</v>
      </c>
      <c r="Y111" s="6">
        <f t="shared" si="108"/>
        <v>46.872697126013264</v>
      </c>
      <c r="Z111" s="61">
        <f t="shared" si="109"/>
        <v>54.674685620557682</v>
      </c>
      <c r="AA111" s="82">
        <f t="shared" si="110"/>
        <v>45.325314379442318</v>
      </c>
      <c r="AB111" s="6">
        <f t="shared" si="111"/>
        <v>57.739079677011382</v>
      </c>
      <c r="AC111" s="82">
        <f t="shared" si="112"/>
        <v>42.260920322988618</v>
      </c>
      <c r="AF111" s="59">
        <f t="shared" si="113"/>
        <v>0.65415549597855005</v>
      </c>
      <c r="AG111" s="73">
        <f t="shared" si="114"/>
        <v>-3.4512552200835174</v>
      </c>
      <c r="AH111" s="73">
        <f t="shared" si="115"/>
        <v>-6.2546057479734714</v>
      </c>
      <c r="AI111" s="73">
        <f t="shared" si="116"/>
        <v>-9.3493712411153638</v>
      </c>
      <c r="AJ111" s="73">
        <f t="shared" si="117"/>
        <v>-15.478159354022765</v>
      </c>
    </row>
    <row r="112" spans="1:36" x14ac:dyDescent="0.25">
      <c r="A112" s="1873"/>
      <c r="B112" s="278" t="s">
        <v>256</v>
      </c>
      <c r="C112" s="23">
        <v>7047</v>
      </c>
      <c r="D112" s="20">
        <v>3182</v>
      </c>
      <c r="E112" s="21">
        <v>10229</v>
      </c>
      <c r="F112" s="23">
        <v>7619</v>
      </c>
      <c r="G112" s="20">
        <v>2802</v>
      </c>
      <c r="H112" s="21">
        <v>10421</v>
      </c>
      <c r="I112" s="23">
        <v>7648</v>
      </c>
      <c r="J112" s="20">
        <v>2689</v>
      </c>
      <c r="K112" s="21">
        <v>10337</v>
      </c>
      <c r="L112" s="23">
        <v>7828</v>
      </c>
      <c r="M112" s="20">
        <v>2584</v>
      </c>
      <c r="N112" s="21">
        <v>10412</v>
      </c>
      <c r="O112" s="20">
        <v>8635</v>
      </c>
      <c r="P112" s="20">
        <v>2643</v>
      </c>
      <c r="Q112" s="21">
        <v>11278</v>
      </c>
      <c r="T112" s="61">
        <f t="shared" si="103"/>
        <v>68.892364845048391</v>
      </c>
      <c r="U112" s="6">
        <f t="shared" si="104"/>
        <v>31.107635154951609</v>
      </c>
      <c r="V112" s="61">
        <f t="shared" si="105"/>
        <v>73.111985414067746</v>
      </c>
      <c r="W112" s="6">
        <f t="shared" si="106"/>
        <v>26.88801458593225</v>
      </c>
      <c r="X112" s="61">
        <f t="shared" si="107"/>
        <v>73.986649898423138</v>
      </c>
      <c r="Y112" s="6">
        <f t="shared" si="108"/>
        <v>26.013350101576862</v>
      </c>
      <c r="Z112" s="61">
        <f t="shared" si="109"/>
        <v>75.18248175182481</v>
      </c>
      <c r="AA112" s="82">
        <f t="shared" si="110"/>
        <v>24.817518248175183</v>
      </c>
      <c r="AB112" s="6">
        <f t="shared" si="111"/>
        <v>76.564993793225739</v>
      </c>
      <c r="AC112" s="82">
        <f t="shared" si="112"/>
        <v>23.435006206774251</v>
      </c>
      <c r="AF112" s="59">
        <f t="shared" si="113"/>
        <v>-37.784729690096782</v>
      </c>
      <c r="AG112" s="73">
        <f t="shared" si="114"/>
        <v>-46.223970828135492</v>
      </c>
      <c r="AH112" s="73">
        <f t="shared" si="115"/>
        <v>-47.973299796846277</v>
      </c>
      <c r="AI112" s="73">
        <f t="shared" si="116"/>
        <v>-50.364963503649626</v>
      </c>
      <c r="AJ112" s="73">
        <f t="shared" si="117"/>
        <v>-53.129987586451492</v>
      </c>
    </row>
    <row r="113" spans="1:36" x14ac:dyDescent="0.25">
      <c r="A113" s="1873"/>
      <c r="B113" s="278" t="s">
        <v>258</v>
      </c>
      <c r="C113" s="23">
        <v>1216</v>
      </c>
      <c r="D113" s="20">
        <v>364</v>
      </c>
      <c r="E113" s="21">
        <v>1580</v>
      </c>
      <c r="F113" s="23">
        <v>1275</v>
      </c>
      <c r="G113" s="20">
        <v>365</v>
      </c>
      <c r="H113" s="21">
        <v>1640</v>
      </c>
      <c r="I113" s="20">
        <v>1298</v>
      </c>
      <c r="J113" s="20">
        <v>324</v>
      </c>
      <c r="K113" s="21">
        <v>1622</v>
      </c>
      <c r="L113" s="23">
        <v>1333</v>
      </c>
      <c r="M113" s="20">
        <v>319</v>
      </c>
      <c r="N113" s="21">
        <v>1652</v>
      </c>
      <c r="O113" s="20">
        <v>1311</v>
      </c>
      <c r="P113" s="20">
        <v>324</v>
      </c>
      <c r="Q113" s="21">
        <v>1635</v>
      </c>
      <c r="T113" s="61">
        <f t="shared" si="103"/>
        <v>76.962025316455694</v>
      </c>
      <c r="U113" s="6">
        <f t="shared" si="104"/>
        <v>23.037974683544306</v>
      </c>
      <c r="V113" s="61">
        <f t="shared" si="105"/>
        <v>77.743902439024396</v>
      </c>
      <c r="W113" s="6">
        <f t="shared" si="106"/>
        <v>22.256097560975611</v>
      </c>
      <c r="X113" s="61">
        <f t="shared" si="107"/>
        <v>80.024660912453754</v>
      </c>
      <c r="Y113" s="6">
        <f t="shared" si="108"/>
        <v>19.975339087546239</v>
      </c>
      <c r="Z113" s="61">
        <f t="shared" si="109"/>
        <v>80.690072639225178</v>
      </c>
      <c r="AA113" s="82">
        <f t="shared" si="110"/>
        <v>19.309927360774818</v>
      </c>
      <c r="AB113" s="6">
        <f t="shared" si="111"/>
        <v>80.183486238532112</v>
      </c>
      <c r="AC113" s="82">
        <f t="shared" si="112"/>
        <v>19.816513761467892</v>
      </c>
      <c r="AF113" s="59">
        <f t="shared" si="113"/>
        <v>-53.924050632911388</v>
      </c>
      <c r="AG113" s="73">
        <f t="shared" si="114"/>
        <v>-55.487804878048784</v>
      </c>
      <c r="AH113" s="73">
        <f t="shared" si="115"/>
        <v>-60.049321824907516</v>
      </c>
      <c r="AI113" s="73">
        <f t="shared" si="116"/>
        <v>-61.380145278450357</v>
      </c>
      <c r="AJ113" s="73">
        <f t="shared" si="117"/>
        <v>-60.366972477064223</v>
      </c>
    </row>
    <row r="114" spans="1:36" x14ac:dyDescent="0.25">
      <c r="A114" s="1873"/>
      <c r="B114" s="278" t="s">
        <v>278</v>
      </c>
      <c r="C114" s="23">
        <v>6947</v>
      </c>
      <c r="D114" s="20">
        <v>4608</v>
      </c>
      <c r="E114" s="21">
        <v>11555</v>
      </c>
      <c r="F114" s="20">
        <v>10976</v>
      </c>
      <c r="G114" s="20">
        <v>7090</v>
      </c>
      <c r="H114" s="21">
        <v>18066</v>
      </c>
      <c r="I114" s="20">
        <v>12188</v>
      </c>
      <c r="J114" s="20">
        <v>7937</v>
      </c>
      <c r="K114" s="21">
        <v>20125</v>
      </c>
      <c r="L114" s="23">
        <v>12669</v>
      </c>
      <c r="M114" s="20">
        <v>8447</v>
      </c>
      <c r="N114" s="21">
        <v>21116</v>
      </c>
      <c r="O114" s="20">
        <v>12868</v>
      </c>
      <c r="P114" s="20">
        <v>8455</v>
      </c>
      <c r="Q114" s="21">
        <v>21323</v>
      </c>
      <c r="T114" s="61">
        <f t="shared" si="103"/>
        <v>60.121159671138038</v>
      </c>
      <c r="U114" s="6">
        <f t="shared" si="104"/>
        <v>39.878840328861962</v>
      </c>
      <c r="V114" s="61">
        <f t="shared" si="105"/>
        <v>60.75500940994133</v>
      </c>
      <c r="W114" s="6">
        <f t="shared" si="106"/>
        <v>39.244990590058677</v>
      </c>
      <c r="X114" s="61">
        <f t="shared" si="107"/>
        <v>60.561490683229813</v>
      </c>
      <c r="Y114" s="6">
        <f t="shared" si="108"/>
        <v>39.438509316770187</v>
      </c>
      <c r="Z114" s="61">
        <f t="shared" si="109"/>
        <v>59.997158552756204</v>
      </c>
      <c r="AA114" s="82">
        <f t="shared" si="110"/>
        <v>40.002841447243796</v>
      </c>
      <c r="AB114" s="6">
        <f t="shared" si="111"/>
        <v>60.347981053322705</v>
      </c>
      <c r="AC114" s="82">
        <f t="shared" si="112"/>
        <v>39.652018946677295</v>
      </c>
      <c r="AF114" s="59">
        <f t="shared" si="113"/>
        <v>-20.242319342276076</v>
      </c>
      <c r="AG114" s="73">
        <f t="shared" si="114"/>
        <v>-21.510018819882653</v>
      </c>
      <c r="AH114" s="73">
        <f t="shared" si="115"/>
        <v>-21.122981366459626</v>
      </c>
      <c r="AI114" s="73">
        <f t="shared" si="116"/>
        <v>-19.994317105512408</v>
      </c>
      <c r="AJ114" s="73">
        <f t="shared" si="117"/>
        <v>-20.69596210664541</v>
      </c>
    </row>
    <row r="115" spans="1:36" x14ac:dyDescent="0.25">
      <c r="A115" s="1873"/>
      <c r="B115" s="278" t="s">
        <v>289</v>
      </c>
      <c r="C115" s="23">
        <v>120</v>
      </c>
      <c r="D115" s="20">
        <v>890</v>
      </c>
      <c r="E115" s="21">
        <v>1010</v>
      </c>
      <c r="F115" s="20">
        <v>211</v>
      </c>
      <c r="G115" s="20">
        <v>1433</v>
      </c>
      <c r="H115" s="21">
        <v>1644</v>
      </c>
      <c r="I115" s="20">
        <v>236</v>
      </c>
      <c r="J115" s="20">
        <v>1442</v>
      </c>
      <c r="K115" s="21">
        <v>1678</v>
      </c>
      <c r="L115" s="23">
        <v>320</v>
      </c>
      <c r="M115" s="20">
        <v>1553</v>
      </c>
      <c r="N115" s="21">
        <v>1873</v>
      </c>
      <c r="O115" s="20">
        <v>408</v>
      </c>
      <c r="P115" s="20">
        <v>1732</v>
      </c>
      <c r="Q115" s="21">
        <v>2140</v>
      </c>
      <c r="T115" s="61">
        <f t="shared" si="103"/>
        <v>11.881188118811881</v>
      </c>
      <c r="U115" s="6">
        <f t="shared" si="104"/>
        <v>88.118811881188122</v>
      </c>
      <c r="V115" s="61">
        <f t="shared" si="105"/>
        <v>12.8345498783455</v>
      </c>
      <c r="W115" s="6">
        <f t="shared" si="106"/>
        <v>87.165450121654501</v>
      </c>
      <c r="X115" s="61">
        <f t="shared" si="107"/>
        <v>14.064362336114423</v>
      </c>
      <c r="Y115" s="6">
        <f t="shared" si="108"/>
        <v>85.935637663885572</v>
      </c>
      <c r="Z115" s="61">
        <f t="shared" si="109"/>
        <v>17.084890549919916</v>
      </c>
      <c r="AA115" s="82">
        <f t="shared" si="110"/>
        <v>82.915109450080081</v>
      </c>
      <c r="AB115" s="6">
        <f t="shared" si="111"/>
        <v>19.065420560747665</v>
      </c>
      <c r="AC115" s="82">
        <f t="shared" si="112"/>
        <v>80.934579439252346</v>
      </c>
      <c r="AF115" s="59">
        <f t="shared" si="113"/>
        <v>76.237623762376245</v>
      </c>
      <c r="AG115" s="73">
        <f t="shared" si="114"/>
        <v>74.330900243309003</v>
      </c>
      <c r="AH115" s="73">
        <f t="shared" si="115"/>
        <v>71.871275327771144</v>
      </c>
      <c r="AI115" s="73">
        <f t="shared" si="116"/>
        <v>65.830218900160162</v>
      </c>
      <c r="AJ115" s="73">
        <f t="shared" si="117"/>
        <v>61.869158878504678</v>
      </c>
    </row>
    <row r="116" spans="1:36" x14ac:dyDescent="0.25">
      <c r="A116" s="1873"/>
      <c r="B116" s="278" t="s">
        <v>255</v>
      </c>
      <c r="C116" s="23">
        <v>3704</v>
      </c>
      <c r="D116" s="20">
        <v>1290</v>
      </c>
      <c r="E116" s="21">
        <v>4994</v>
      </c>
      <c r="F116" s="20">
        <v>4696</v>
      </c>
      <c r="G116" s="20">
        <v>1501</v>
      </c>
      <c r="H116" s="21">
        <v>6197</v>
      </c>
      <c r="I116" s="20">
        <v>4917</v>
      </c>
      <c r="J116" s="20">
        <v>1504</v>
      </c>
      <c r="K116" s="21">
        <v>6421</v>
      </c>
      <c r="L116" s="20">
        <v>5241</v>
      </c>
      <c r="M116" s="20">
        <v>1470</v>
      </c>
      <c r="N116" s="21">
        <v>6711</v>
      </c>
      <c r="O116" s="20">
        <v>5666</v>
      </c>
      <c r="P116" s="20">
        <v>1472</v>
      </c>
      <c r="Q116" s="21">
        <v>7138</v>
      </c>
      <c r="T116" s="61">
        <f t="shared" si="103"/>
        <v>74.169002803364037</v>
      </c>
      <c r="U116" s="6">
        <f t="shared" si="104"/>
        <v>25.830997196635963</v>
      </c>
      <c r="V116" s="61">
        <f t="shared" si="105"/>
        <v>75.778602549620786</v>
      </c>
      <c r="W116" s="6">
        <f t="shared" si="106"/>
        <v>24.221397450379214</v>
      </c>
      <c r="X116" s="61">
        <f t="shared" si="107"/>
        <v>76.576857187353994</v>
      </c>
      <c r="Y116" s="6">
        <f t="shared" si="108"/>
        <v>23.423142812646006</v>
      </c>
      <c r="Z116" s="61">
        <f t="shared" si="109"/>
        <v>78.095663835493966</v>
      </c>
      <c r="AA116" s="82">
        <f t="shared" si="110"/>
        <v>21.904336164506034</v>
      </c>
      <c r="AB116" s="6">
        <f t="shared" si="111"/>
        <v>79.377977024376577</v>
      </c>
      <c r="AC116" s="82">
        <f t="shared" si="112"/>
        <v>20.622022975623423</v>
      </c>
      <c r="AF116" s="59">
        <f t="shared" si="113"/>
        <v>-48.338005606728075</v>
      </c>
      <c r="AG116" s="73">
        <f t="shared" si="114"/>
        <v>-51.557205099241571</v>
      </c>
      <c r="AH116" s="73">
        <f t="shared" si="115"/>
        <v>-53.153714374707988</v>
      </c>
      <c r="AI116" s="73">
        <f t="shared" si="116"/>
        <v>-56.191327670987931</v>
      </c>
      <c r="AJ116" s="73">
        <f t="shared" si="117"/>
        <v>-58.755954048753154</v>
      </c>
    </row>
    <row r="117" spans="1:36" x14ac:dyDescent="0.25">
      <c r="A117" s="1873"/>
      <c r="B117" s="278" t="s">
        <v>265</v>
      </c>
      <c r="C117" s="23">
        <v>2629</v>
      </c>
      <c r="D117" s="20">
        <v>4660</v>
      </c>
      <c r="E117" s="21">
        <v>7289</v>
      </c>
      <c r="F117" s="20">
        <v>3155</v>
      </c>
      <c r="G117" s="20">
        <v>5108</v>
      </c>
      <c r="H117" s="21">
        <v>8263</v>
      </c>
      <c r="I117" s="20">
        <v>3722</v>
      </c>
      <c r="J117" s="20">
        <v>5724</v>
      </c>
      <c r="K117" s="21">
        <v>9446</v>
      </c>
      <c r="L117" s="20">
        <v>3678</v>
      </c>
      <c r="M117" s="20">
        <v>5743</v>
      </c>
      <c r="N117" s="21">
        <v>9421</v>
      </c>
      <c r="O117" s="20">
        <v>3697</v>
      </c>
      <c r="P117" s="20">
        <v>5721</v>
      </c>
      <c r="Q117" s="21">
        <v>9418</v>
      </c>
      <c r="T117" s="61">
        <f t="shared" si="103"/>
        <v>36.068047743174645</v>
      </c>
      <c r="U117" s="6">
        <f t="shared" si="104"/>
        <v>63.931952256825355</v>
      </c>
      <c r="V117" s="61">
        <f t="shared" si="105"/>
        <v>38.182258259711972</v>
      </c>
      <c r="W117" s="6">
        <f t="shared" si="106"/>
        <v>61.817741740288035</v>
      </c>
      <c r="X117" s="61">
        <f t="shared" si="107"/>
        <v>39.402921871691717</v>
      </c>
      <c r="Y117" s="6">
        <f t="shared" si="108"/>
        <v>60.597078128308283</v>
      </c>
      <c r="Z117" s="61">
        <f t="shared" si="109"/>
        <v>39.040441566712666</v>
      </c>
      <c r="AA117" s="82">
        <f t="shared" si="110"/>
        <v>60.959558433287341</v>
      </c>
      <c r="AB117" s="6">
        <f t="shared" si="111"/>
        <v>39.254618815035045</v>
      </c>
      <c r="AC117" s="82">
        <f t="shared" si="112"/>
        <v>60.745381184964963</v>
      </c>
      <c r="AF117" s="59">
        <f t="shared" si="113"/>
        <v>27.863904513650709</v>
      </c>
      <c r="AG117" s="73">
        <f t="shared" si="114"/>
        <v>23.635483480576063</v>
      </c>
      <c r="AH117" s="73">
        <f t="shared" si="115"/>
        <v>21.194156256616566</v>
      </c>
      <c r="AI117" s="73">
        <f t="shared" si="116"/>
        <v>21.919116866574676</v>
      </c>
      <c r="AJ117" s="73">
        <f t="shared" si="117"/>
        <v>21.490762369929918</v>
      </c>
    </row>
    <row r="118" spans="1:36" x14ac:dyDescent="0.25">
      <c r="A118" s="1873"/>
      <c r="B118" s="278" t="s">
        <v>294</v>
      </c>
      <c r="C118" s="23">
        <v>10171</v>
      </c>
      <c r="D118" s="20">
        <v>11062</v>
      </c>
      <c r="E118" s="21">
        <v>21233</v>
      </c>
      <c r="F118" s="20">
        <v>10777</v>
      </c>
      <c r="G118" s="20">
        <v>11966</v>
      </c>
      <c r="H118" s="21">
        <v>22743</v>
      </c>
      <c r="I118" s="20">
        <v>10862</v>
      </c>
      <c r="J118" s="20">
        <v>12061</v>
      </c>
      <c r="K118" s="21">
        <v>22923</v>
      </c>
      <c r="L118" s="20">
        <v>11094</v>
      </c>
      <c r="M118" s="20">
        <v>12070</v>
      </c>
      <c r="N118" s="21">
        <v>23164</v>
      </c>
      <c r="O118" s="20">
        <v>11184</v>
      </c>
      <c r="P118" s="20">
        <v>12209</v>
      </c>
      <c r="Q118" s="21">
        <v>23393</v>
      </c>
      <c r="T118" s="61">
        <f t="shared" ref="T118" si="118">IFERROR(C118/$E118*100,0)</f>
        <v>47.901850892478684</v>
      </c>
      <c r="U118" s="6">
        <f t="shared" ref="U118" si="119">IFERROR(D118/$E118*100,0)</f>
        <v>52.098149107521309</v>
      </c>
      <c r="V118" s="61">
        <f>IFERROR(F118/$H118*100,0)</f>
        <v>47.386008881853755</v>
      </c>
      <c r="W118" s="6">
        <f>IFERROR(G118/$H118*100,0)</f>
        <v>52.613991118146245</v>
      </c>
      <c r="X118" s="61">
        <f>IFERROR(I118/$K118*100,0)</f>
        <v>47.384722767526064</v>
      </c>
      <c r="Y118" s="6">
        <f>IFERROR(J118/$K118*100,0)</f>
        <v>52.615277232473936</v>
      </c>
      <c r="Z118" s="61">
        <f>IFERROR(L118/$N118*100,0)</f>
        <v>47.893282680020718</v>
      </c>
      <c r="AA118" s="82">
        <f>IFERROR(M118/$N118*100,0)</f>
        <v>52.106717319979282</v>
      </c>
      <c r="AB118" s="6">
        <f>IFERROR(O118/$Q118*100,0)</f>
        <v>47.809173684435514</v>
      </c>
      <c r="AC118" s="82">
        <f>IFERROR(P118/$Q118*100,0)</f>
        <v>52.190826315564486</v>
      </c>
      <c r="AF118" s="59"/>
      <c r="AG118" s="73">
        <f>W118-V118</f>
        <v>5.2279822362924904</v>
      </c>
      <c r="AH118" s="73">
        <f>Y118-X118</f>
        <v>5.2305544649478719</v>
      </c>
      <c r="AI118" s="73">
        <f>AA118-Z118</f>
        <v>4.2134346399585638</v>
      </c>
      <c r="AJ118" s="73">
        <f>AC118-AB118</f>
        <v>4.3816526311289721</v>
      </c>
    </row>
    <row r="119" spans="1:36" x14ac:dyDescent="0.25">
      <c r="A119" s="1873"/>
      <c r="B119" s="278" t="s">
        <v>301</v>
      </c>
      <c r="C119" s="23">
        <v>7</v>
      </c>
      <c r="D119" s="20">
        <v>59</v>
      </c>
      <c r="E119" s="21">
        <v>66</v>
      </c>
      <c r="F119" s="20">
        <v>15</v>
      </c>
      <c r="G119" s="20">
        <v>203</v>
      </c>
      <c r="H119" s="21">
        <v>218</v>
      </c>
      <c r="I119" s="20">
        <v>25</v>
      </c>
      <c r="J119" s="20">
        <v>279</v>
      </c>
      <c r="K119" s="21">
        <v>304</v>
      </c>
      <c r="L119" s="20">
        <v>27</v>
      </c>
      <c r="M119" s="20">
        <v>325</v>
      </c>
      <c r="N119" s="21">
        <v>352</v>
      </c>
      <c r="O119" s="20">
        <v>40</v>
      </c>
      <c r="P119" s="20">
        <v>409</v>
      </c>
      <c r="Q119" s="21">
        <v>449</v>
      </c>
      <c r="T119" s="61">
        <f t="shared" si="103"/>
        <v>10.606060606060606</v>
      </c>
      <c r="U119" s="6">
        <f t="shared" si="104"/>
        <v>89.393939393939391</v>
      </c>
      <c r="V119" s="61">
        <f t="shared" si="105"/>
        <v>6.8807339449541285</v>
      </c>
      <c r="W119" s="6">
        <f t="shared" si="106"/>
        <v>93.11926605504587</v>
      </c>
      <c r="X119" s="61">
        <f t="shared" si="107"/>
        <v>8.2236842105263168</v>
      </c>
      <c r="Y119" s="6">
        <f t="shared" si="108"/>
        <v>91.776315789473685</v>
      </c>
      <c r="Z119" s="61">
        <f t="shared" si="109"/>
        <v>7.6704545454545459</v>
      </c>
      <c r="AA119" s="82">
        <f t="shared" si="110"/>
        <v>92.329545454545453</v>
      </c>
      <c r="AB119" s="6">
        <f t="shared" si="111"/>
        <v>8.908685968819599</v>
      </c>
      <c r="AC119" s="82">
        <f t="shared" si="112"/>
        <v>91.091314031180403</v>
      </c>
      <c r="AF119" s="59">
        <f t="shared" si="113"/>
        <v>78.787878787878782</v>
      </c>
      <c r="AG119" s="73">
        <f t="shared" si="114"/>
        <v>86.238532110091739</v>
      </c>
      <c r="AH119" s="73">
        <f t="shared" si="115"/>
        <v>83.55263157894737</v>
      </c>
      <c r="AI119" s="73">
        <f t="shared" si="116"/>
        <v>84.659090909090907</v>
      </c>
      <c r="AJ119" s="73">
        <f t="shared" si="117"/>
        <v>82.182628062360806</v>
      </c>
    </row>
    <row r="120" spans="1:36" x14ac:dyDescent="0.25">
      <c r="A120" s="1873"/>
      <c r="B120" s="278" t="s">
        <v>263</v>
      </c>
      <c r="C120" s="8">
        <v>7273</v>
      </c>
      <c r="D120">
        <v>15164</v>
      </c>
      <c r="E120" s="9">
        <v>22437</v>
      </c>
      <c r="F120">
        <v>7250</v>
      </c>
      <c r="G120">
        <v>15402</v>
      </c>
      <c r="H120" s="9">
        <v>22652</v>
      </c>
      <c r="I120">
        <v>7897</v>
      </c>
      <c r="J120">
        <v>16090</v>
      </c>
      <c r="K120" s="9">
        <v>23987</v>
      </c>
      <c r="L120">
        <v>7895</v>
      </c>
      <c r="M120">
        <v>15641</v>
      </c>
      <c r="N120" s="9">
        <v>23536</v>
      </c>
      <c r="O120">
        <v>7954</v>
      </c>
      <c r="P120">
        <v>15243</v>
      </c>
      <c r="Q120" s="9">
        <v>23197</v>
      </c>
      <c r="T120" s="61">
        <f t="shared" si="103"/>
        <v>32.415207024111957</v>
      </c>
      <c r="U120" s="6">
        <f t="shared" si="104"/>
        <v>67.584792975888035</v>
      </c>
      <c r="V120" s="61">
        <f t="shared" si="105"/>
        <v>32.006003884866679</v>
      </c>
      <c r="W120" s="6">
        <f t="shared" si="106"/>
        <v>67.993996115133328</v>
      </c>
      <c r="X120" s="61">
        <f t="shared" si="107"/>
        <v>32.921999416350523</v>
      </c>
      <c r="Y120" s="6">
        <f t="shared" si="108"/>
        <v>67.078000583649484</v>
      </c>
      <c r="Z120" s="61">
        <f t="shared" si="109"/>
        <v>33.544357579877634</v>
      </c>
      <c r="AA120" s="82">
        <f t="shared" si="110"/>
        <v>66.455642420122359</v>
      </c>
      <c r="AB120" s="6">
        <f t="shared" si="111"/>
        <v>34.288916670259084</v>
      </c>
      <c r="AC120" s="82">
        <f t="shared" si="112"/>
        <v>65.711083329740916</v>
      </c>
      <c r="AF120" s="59">
        <f t="shared" si="113"/>
        <v>35.169585951776078</v>
      </c>
      <c r="AG120" s="73">
        <f t="shared" si="114"/>
        <v>35.987992230266649</v>
      </c>
      <c r="AH120" s="73">
        <f t="shared" si="115"/>
        <v>34.15600116729896</v>
      </c>
      <c r="AI120" s="73">
        <f t="shared" si="116"/>
        <v>32.911284840244726</v>
      </c>
      <c r="AJ120" s="73">
        <f t="shared" si="117"/>
        <v>31.422166659481832</v>
      </c>
    </row>
    <row r="121" spans="1:36" x14ac:dyDescent="0.25">
      <c r="A121" s="1873"/>
      <c r="B121" s="278" t="s">
        <v>257</v>
      </c>
      <c r="C121" s="23">
        <v>10384</v>
      </c>
      <c r="D121" s="20">
        <v>4727</v>
      </c>
      <c r="E121" s="21">
        <v>15111</v>
      </c>
      <c r="F121" s="20">
        <v>9617</v>
      </c>
      <c r="G121" s="20">
        <v>4281</v>
      </c>
      <c r="H121" s="21">
        <v>13898</v>
      </c>
      <c r="I121" s="20">
        <v>10366</v>
      </c>
      <c r="J121" s="20">
        <v>4570</v>
      </c>
      <c r="K121" s="21">
        <v>14936</v>
      </c>
      <c r="L121" s="20">
        <v>9913</v>
      </c>
      <c r="M121" s="20">
        <v>4348</v>
      </c>
      <c r="N121" s="21">
        <v>14261</v>
      </c>
      <c r="O121" s="20">
        <v>9655</v>
      </c>
      <c r="P121" s="20">
        <v>4283</v>
      </c>
      <c r="Q121" s="21">
        <v>13938</v>
      </c>
      <c r="T121" s="61">
        <f t="shared" si="103"/>
        <v>68.718152339355427</v>
      </c>
      <c r="U121" s="6">
        <f t="shared" si="104"/>
        <v>31.281847660644562</v>
      </c>
      <c r="V121" s="61">
        <f t="shared" si="105"/>
        <v>69.19700676356311</v>
      </c>
      <c r="W121" s="6">
        <f t="shared" si="106"/>
        <v>30.802993236436897</v>
      </c>
      <c r="X121" s="61">
        <f t="shared" si="107"/>
        <v>69.402785216925551</v>
      </c>
      <c r="Y121" s="6">
        <f t="shared" si="108"/>
        <v>30.597214783074449</v>
      </c>
      <c r="Z121" s="61">
        <f t="shared" si="109"/>
        <v>69.51125447023351</v>
      </c>
      <c r="AA121" s="82">
        <f t="shared" si="110"/>
        <v>30.488745529766497</v>
      </c>
      <c r="AB121" s="6">
        <f t="shared" si="111"/>
        <v>69.27105754053666</v>
      </c>
      <c r="AC121" s="82">
        <f t="shared" si="112"/>
        <v>30.728942459463337</v>
      </c>
      <c r="AF121" s="59">
        <f t="shared" si="113"/>
        <v>-37.436304678710869</v>
      </c>
      <c r="AG121" s="73">
        <f t="shared" si="114"/>
        <v>-38.394013527126212</v>
      </c>
      <c r="AH121" s="73">
        <f t="shared" si="115"/>
        <v>-38.805570433851102</v>
      </c>
      <c r="AI121" s="73">
        <f t="shared" si="116"/>
        <v>-39.022508940467013</v>
      </c>
      <c r="AJ121" s="73">
        <f t="shared" si="117"/>
        <v>-38.54211508107332</v>
      </c>
    </row>
    <row r="122" spans="1:36" x14ac:dyDescent="0.25">
      <c r="A122" s="1873"/>
      <c r="B122" s="278" t="s">
        <v>266</v>
      </c>
      <c r="C122" s="23">
        <v>2155</v>
      </c>
      <c r="D122" s="20">
        <v>1396</v>
      </c>
      <c r="E122" s="21">
        <v>3551</v>
      </c>
      <c r="F122" s="20">
        <v>2082</v>
      </c>
      <c r="G122" s="20">
        <v>1303</v>
      </c>
      <c r="H122" s="21">
        <v>3385</v>
      </c>
      <c r="I122" s="20">
        <v>2240</v>
      </c>
      <c r="J122" s="20">
        <v>1339</v>
      </c>
      <c r="K122" s="21">
        <v>3579</v>
      </c>
      <c r="L122" s="20">
        <v>2133</v>
      </c>
      <c r="M122" s="20">
        <v>1263</v>
      </c>
      <c r="N122" s="21">
        <v>3396</v>
      </c>
      <c r="O122" s="20">
        <v>2040</v>
      </c>
      <c r="P122" s="20">
        <v>1240</v>
      </c>
      <c r="Q122" s="21">
        <v>3280</v>
      </c>
      <c r="T122" s="61">
        <f t="shared" si="103"/>
        <v>60.687130385806817</v>
      </c>
      <c r="U122" s="6">
        <f t="shared" si="104"/>
        <v>39.312869614193183</v>
      </c>
      <c r="V122" s="61">
        <f t="shared" si="105"/>
        <v>61.506646971935005</v>
      </c>
      <c r="W122" s="6">
        <f t="shared" si="106"/>
        <v>38.493353028064995</v>
      </c>
      <c r="X122" s="61">
        <f t="shared" si="107"/>
        <v>62.587314892428047</v>
      </c>
      <c r="Y122" s="6">
        <f t="shared" si="108"/>
        <v>37.412685107571946</v>
      </c>
      <c r="Z122" s="61">
        <f t="shared" si="109"/>
        <v>62.809187279151942</v>
      </c>
      <c r="AA122" s="82">
        <f t="shared" si="110"/>
        <v>37.190812720848058</v>
      </c>
      <c r="AB122" s="6">
        <f t="shared" si="111"/>
        <v>62.195121951219512</v>
      </c>
      <c r="AC122" s="82">
        <f t="shared" si="112"/>
        <v>37.804878048780488</v>
      </c>
      <c r="AF122" s="59">
        <f t="shared" si="113"/>
        <v>-21.374260771613635</v>
      </c>
      <c r="AG122" s="73">
        <f t="shared" si="114"/>
        <v>-23.013293943870011</v>
      </c>
      <c r="AH122" s="73">
        <f t="shared" si="115"/>
        <v>-25.174629784856101</v>
      </c>
      <c r="AI122" s="73">
        <f t="shared" si="116"/>
        <v>-25.618374558303884</v>
      </c>
      <c r="AJ122" s="73">
        <f t="shared" si="117"/>
        <v>-24.390243902439025</v>
      </c>
    </row>
    <row r="123" spans="1:36" x14ac:dyDescent="0.25">
      <c r="A123" s="1873"/>
      <c r="B123" s="278" t="s">
        <v>291</v>
      </c>
      <c r="C123" s="23">
        <v>673</v>
      </c>
      <c r="D123" s="20">
        <v>1988</v>
      </c>
      <c r="E123" s="21">
        <v>2661</v>
      </c>
      <c r="F123" s="20">
        <v>649</v>
      </c>
      <c r="G123" s="20">
        <v>1659</v>
      </c>
      <c r="H123" s="21">
        <v>2308</v>
      </c>
      <c r="I123" s="20">
        <v>639</v>
      </c>
      <c r="J123" s="20">
        <v>1544</v>
      </c>
      <c r="K123" s="21">
        <v>2183</v>
      </c>
      <c r="L123" s="20">
        <v>630</v>
      </c>
      <c r="M123" s="20">
        <v>1491</v>
      </c>
      <c r="N123" s="21">
        <v>2121</v>
      </c>
      <c r="O123" s="20">
        <v>637</v>
      </c>
      <c r="P123" s="20">
        <v>1495</v>
      </c>
      <c r="Q123" s="21">
        <v>2132</v>
      </c>
      <c r="T123" s="61">
        <f t="shared" si="103"/>
        <v>25.291243893273208</v>
      </c>
      <c r="U123" s="6">
        <f t="shared" si="104"/>
        <v>74.708756106726796</v>
      </c>
      <c r="V123" s="61">
        <f t="shared" si="105"/>
        <v>28.119584055459274</v>
      </c>
      <c r="W123" s="6">
        <f t="shared" si="106"/>
        <v>71.880415944540729</v>
      </c>
      <c r="X123" s="61">
        <f t="shared" si="107"/>
        <v>29.271644525881811</v>
      </c>
      <c r="Y123" s="6">
        <f t="shared" si="108"/>
        <v>70.728355474118189</v>
      </c>
      <c r="Z123" s="61">
        <f t="shared" si="109"/>
        <v>29.702970297029701</v>
      </c>
      <c r="AA123" s="82">
        <f t="shared" si="110"/>
        <v>70.297029702970292</v>
      </c>
      <c r="AB123" s="6">
        <f t="shared" si="111"/>
        <v>29.878048780487802</v>
      </c>
      <c r="AC123" s="82">
        <f t="shared" si="112"/>
        <v>70.121951219512198</v>
      </c>
      <c r="AF123" s="59">
        <f t="shared" si="113"/>
        <v>49.417512213453591</v>
      </c>
      <c r="AG123" s="73">
        <f t="shared" si="114"/>
        <v>43.760831889081459</v>
      </c>
      <c r="AH123" s="73">
        <f t="shared" si="115"/>
        <v>41.456710948236378</v>
      </c>
      <c r="AI123" s="73">
        <f t="shared" si="116"/>
        <v>40.594059405940591</v>
      </c>
      <c r="AJ123" s="73">
        <f t="shared" si="117"/>
        <v>40.243902439024396</v>
      </c>
    </row>
    <row r="124" spans="1:36" x14ac:dyDescent="0.25">
      <c r="A124" s="1873"/>
      <c r="B124" s="278" t="s">
        <v>290</v>
      </c>
      <c r="C124" s="23">
        <v>179</v>
      </c>
      <c r="D124" s="20">
        <v>697</v>
      </c>
      <c r="E124" s="21">
        <v>876</v>
      </c>
      <c r="F124" s="20">
        <v>241</v>
      </c>
      <c r="G124" s="20">
        <v>972</v>
      </c>
      <c r="H124" s="21">
        <v>1213</v>
      </c>
      <c r="I124" s="20">
        <v>267</v>
      </c>
      <c r="J124" s="20">
        <v>1033</v>
      </c>
      <c r="K124" s="21">
        <v>1300</v>
      </c>
      <c r="L124" s="20">
        <v>292</v>
      </c>
      <c r="M124" s="20">
        <v>1054</v>
      </c>
      <c r="N124" s="21">
        <v>1346</v>
      </c>
      <c r="O124" s="20">
        <v>641</v>
      </c>
      <c r="P124" s="20">
        <v>1848</v>
      </c>
      <c r="Q124" s="21">
        <v>2489</v>
      </c>
      <c r="T124" s="61">
        <f t="shared" si="103"/>
        <v>20.4337899543379</v>
      </c>
      <c r="U124" s="6">
        <f t="shared" si="104"/>
        <v>79.566210045662103</v>
      </c>
      <c r="V124" s="61">
        <f t="shared" si="105"/>
        <v>19.868095630667764</v>
      </c>
      <c r="W124" s="6">
        <f t="shared" si="106"/>
        <v>80.131904369332233</v>
      </c>
      <c r="X124" s="61">
        <f t="shared" si="107"/>
        <v>20.53846153846154</v>
      </c>
      <c r="Y124" s="6">
        <f t="shared" si="108"/>
        <v>79.461538461538467</v>
      </c>
      <c r="Z124" s="61">
        <f t="shared" si="109"/>
        <v>21.693907875185737</v>
      </c>
      <c r="AA124" s="82">
        <f t="shared" si="110"/>
        <v>78.306092124814271</v>
      </c>
      <c r="AB124" s="6">
        <f t="shared" si="111"/>
        <v>25.753314584170351</v>
      </c>
      <c r="AC124" s="82">
        <f t="shared" si="112"/>
        <v>74.246685415829646</v>
      </c>
      <c r="AF124" s="59">
        <f t="shared" si="113"/>
        <v>59.132420091324207</v>
      </c>
      <c r="AG124" s="73">
        <f t="shared" si="114"/>
        <v>60.263808738664466</v>
      </c>
      <c r="AH124" s="73">
        <f t="shared" si="115"/>
        <v>58.923076923076927</v>
      </c>
      <c r="AI124" s="73">
        <f t="shared" si="116"/>
        <v>56.612184249628534</v>
      </c>
      <c r="AJ124" s="73">
        <f t="shared" si="117"/>
        <v>48.493370831659291</v>
      </c>
    </row>
    <row r="125" spans="1:36" x14ac:dyDescent="0.25">
      <c r="A125" s="1873"/>
      <c r="B125" s="278" t="s">
        <v>268</v>
      </c>
      <c r="C125" s="23">
        <v>13719</v>
      </c>
      <c r="D125" s="20">
        <v>5001</v>
      </c>
      <c r="E125" s="21">
        <v>18720</v>
      </c>
      <c r="F125" s="20">
        <v>13102</v>
      </c>
      <c r="G125" s="20">
        <v>4619</v>
      </c>
      <c r="H125" s="21">
        <v>17721</v>
      </c>
      <c r="I125" s="20">
        <v>13296</v>
      </c>
      <c r="J125" s="20">
        <v>4591</v>
      </c>
      <c r="K125" s="21">
        <v>17887</v>
      </c>
      <c r="L125" s="20">
        <v>12781</v>
      </c>
      <c r="M125" s="20">
        <v>4371</v>
      </c>
      <c r="N125" s="21">
        <v>17152</v>
      </c>
      <c r="O125" s="20">
        <v>12485</v>
      </c>
      <c r="P125" s="20">
        <v>4199</v>
      </c>
      <c r="Q125" s="21">
        <v>16684</v>
      </c>
      <c r="T125" s="61">
        <f t="shared" si="103"/>
        <v>73.285256410256409</v>
      </c>
      <c r="U125" s="6">
        <f t="shared" si="104"/>
        <v>26.714743589743588</v>
      </c>
      <c r="V125" s="61">
        <f t="shared" si="105"/>
        <v>73.9348795214717</v>
      </c>
      <c r="W125" s="6">
        <f t="shared" si="106"/>
        <v>26.065120478528296</v>
      </c>
      <c r="X125" s="61">
        <f t="shared" si="107"/>
        <v>74.33331469782523</v>
      </c>
      <c r="Y125" s="6">
        <f t="shared" si="108"/>
        <v>25.666685302174763</v>
      </c>
      <c r="Z125" s="61">
        <f t="shared" si="109"/>
        <v>74.516091417910445</v>
      </c>
      <c r="AA125" s="82">
        <f t="shared" si="110"/>
        <v>25.483908582089555</v>
      </c>
      <c r="AB125" s="6">
        <f t="shared" si="111"/>
        <v>74.832174538479975</v>
      </c>
      <c r="AC125" s="82">
        <f t="shared" si="112"/>
        <v>25.167825461520021</v>
      </c>
      <c r="AF125" s="59">
        <f t="shared" si="113"/>
        <v>-46.570512820512818</v>
      </c>
      <c r="AG125" s="73">
        <f t="shared" si="114"/>
        <v>-47.8697590429434</v>
      </c>
      <c r="AH125" s="73">
        <f t="shared" si="115"/>
        <v>-48.666629395650467</v>
      </c>
      <c r="AI125" s="73">
        <f t="shared" si="116"/>
        <v>-49.03218283582089</v>
      </c>
      <c r="AJ125" s="73">
        <f t="shared" si="117"/>
        <v>-49.664349076959951</v>
      </c>
    </row>
    <row r="126" spans="1:36" x14ac:dyDescent="0.25">
      <c r="A126" s="1873"/>
      <c r="B126" s="278" t="s">
        <v>269</v>
      </c>
      <c r="C126" s="23">
        <v>945</v>
      </c>
      <c r="D126" s="20">
        <v>521</v>
      </c>
      <c r="E126" s="21">
        <v>1466</v>
      </c>
      <c r="F126" s="20">
        <v>930</v>
      </c>
      <c r="G126" s="20">
        <v>511</v>
      </c>
      <c r="H126" s="21">
        <v>1441</v>
      </c>
      <c r="I126" s="20">
        <v>995</v>
      </c>
      <c r="J126" s="20">
        <v>508</v>
      </c>
      <c r="K126" s="21">
        <v>1503</v>
      </c>
      <c r="L126" s="20">
        <v>1010</v>
      </c>
      <c r="M126" s="20">
        <v>506</v>
      </c>
      <c r="N126" s="21">
        <v>1516</v>
      </c>
      <c r="O126" s="20">
        <v>1032</v>
      </c>
      <c r="P126" s="20">
        <v>538</v>
      </c>
      <c r="Q126" s="21">
        <v>1570</v>
      </c>
      <c r="T126" s="61">
        <f t="shared" si="103"/>
        <v>64.461118690313782</v>
      </c>
      <c r="U126" s="6">
        <f t="shared" si="104"/>
        <v>35.538881309686218</v>
      </c>
      <c r="V126" s="61">
        <f t="shared" si="105"/>
        <v>64.538514920194316</v>
      </c>
      <c r="W126" s="6">
        <f t="shared" si="106"/>
        <v>35.461485079805691</v>
      </c>
      <c r="X126" s="61">
        <f t="shared" si="107"/>
        <v>66.200931470392547</v>
      </c>
      <c r="Y126" s="6">
        <f t="shared" si="108"/>
        <v>33.799068529607453</v>
      </c>
      <c r="Z126" s="61">
        <f t="shared" si="109"/>
        <v>66.622691292875984</v>
      </c>
      <c r="AA126" s="82">
        <f t="shared" si="110"/>
        <v>33.377308707124008</v>
      </c>
      <c r="AB126" s="6">
        <f t="shared" si="111"/>
        <v>65.732484076433124</v>
      </c>
      <c r="AC126" s="82">
        <f t="shared" si="112"/>
        <v>34.267515923566876</v>
      </c>
      <c r="AF126" s="59">
        <f t="shared" si="113"/>
        <v>-28.922237380627564</v>
      </c>
      <c r="AG126" s="73">
        <f t="shared" si="114"/>
        <v>-29.077029840388626</v>
      </c>
      <c r="AH126" s="73">
        <f t="shared" si="115"/>
        <v>-32.401862940785094</v>
      </c>
      <c r="AI126" s="73">
        <f t="shared" si="116"/>
        <v>-33.245382585751976</v>
      </c>
      <c r="AJ126" s="73">
        <f t="shared" si="117"/>
        <v>-31.464968152866248</v>
      </c>
    </row>
    <row r="127" spans="1:36" x14ac:dyDescent="0.25">
      <c r="A127" s="1873"/>
      <c r="B127" s="278" t="s">
        <v>274</v>
      </c>
      <c r="C127" s="23">
        <v>3883</v>
      </c>
      <c r="D127" s="20">
        <v>1060</v>
      </c>
      <c r="E127" s="21">
        <v>4943</v>
      </c>
      <c r="F127" s="20">
        <v>3576</v>
      </c>
      <c r="G127" s="20">
        <v>964</v>
      </c>
      <c r="H127" s="21">
        <v>4540</v>
      </c>
      <c r="I127" s="20">
        <v>3496</v>
      </c>
      <c r="J127" s="20">
        <v>893</v>
      </c>
      <c r="K127" s="21">
        <v>4389</v>
      </c>
      <c r="L127" s="20">
        <v>3340</v>
      </c>
      <c r="M127" s="20">
        <v>860</v>
      </c>
      <c r="N127" s="21">
        <v>4200</v>
      </c>
      <c r="O127" s="20">
        <v>3205</v>
      </c>
      <c r="P127" s="20">
        <v>886</v>
      </c>
      <c r="Q127" s="21">
        <v>4091</v>
      </c>
      <c r="T127" s="61">
        <f t="shared" si="103"/>
        <v>78.555533077078692</v>
      </c>
      <c r="U127" s="6">
        <f t="shared" si="104"/>
        <v>21.444466922921304</v>
      </c>
      <c r="V127" s="61">
        <f t="shared" si="105"/>
        <v>78.766519823788556</v>
      </c>
      <c r="W127" s="6">
        <f t="shared" si="106"/>
        <v>21.233480176211454</v>
      </c>
      <c r="X127" s="61">
        <f t="shared" si="107"/>
        <v>79.65367965367966</v>
      </c>
      <c r="Y127" s="6">
        <f t="shared" si="108"/>
        <v>20.346320346320347</v>
      </c>
      <c r="Z127" s="61">
        <f t="shared" si="109"/>
        <v>79.523809523809518</v>
      </c>
      <c r="AA127" s="82">
        <f t="shared" si="110"/>
        <v>20.476190476190474</v>
      </c>
      <c r="AB127" s="6">
        <f t="shared" si="111"/>
        <v>78.342703495477878</v>
      </c>
      <c r="AC127" s="82">
        <f t="shared" si="112"/>
        <v>21.657296504522122</v>
      </c>
      <c r="AF127" s="59">
        <f t="shared" si="113"/>
        <v>-57.111066154157385</v>
      </c>
      <c r="AG127" s="73">
        <f t="shared" si="114"/>
        <v>-57.533039647577098</v>
      </c>
      <c r="AH127" s="73">
        <f t="shared" si="115"/>
        <v>-59.307359307359313</v>
      </c>
      <c r="AI127" s="73">
        <f t="shared" si="116"/>
        <v>-59.047619047619044</v>
      </c>
      <c r="AJ127" s="73">
        <f t="shared" si="117"/>
        <v>-56.685406990955755</v>
      </c>
    </row>
    <row r="128" spans="1:36" x14ac:dyDescent="0.25">
      <c r="A128" s="1873"/>
      <c r="B128" s="278" t="s">
        <v>272</v>
      </c>
      <c r="C128" s="23">
        <v>9800</v>
      </c>
      <c r="D128" s="20">
        <v>4093</v>
      </c>
      <c r="E128" s="21">
        <v>13893</v>
      </c>
      <c r="F128" s="20">
        <v>9618</v>
      </c>
      <c r="G128" s="20">
        <v>3895</v>
      </c>
      <c r="H128" s="21">
        <v>13513</v>
      </c>
      <c r="I128" s="20">
        <v>10226</v>
      </c>
      <c r="J128" s="20">
        <v>3975</v>
      </c>
      <c r="K128" s="21">
        <v>14201</v>
      </c>
      <c r="L128" s="20">
        <v>10188</v>
      </c>
      <c r="M128" s="20">
        <v>3926</v>
      </c>
      <c r="N128" s="21">
        <v>14114</v>
      </c>
      <c r="O128" s="20">
        <v>10048</v>
      </c>
      <c r="P128" s="20">
        <v>3762</v>
      </c>
      <c r="Q128" s="21">
        <v>13810</v>
      </c>
      <c r="T128" s="61">
        <f t="shared" si="103"/>
        <v>70.539120420355573</v>
      </c>
      <c r="U128" s="6">
        <f t="shared" si="104"/>
        <v>29.460879579644427</v>
      </c>
      <c r="V128" s="61">
        <f t="shared" si="105"/>
        <v>71.175904684378011</v>
      </c>
      <c r="W128" s="6">
        <f t="shared" si="106"/>
        <v>28.824095315621996</v>
      </c>
      <c r="X128" s="61">
        <f t="shared" si="107"/>
        <v>72.009013449757063</v>
      </c>
      <c r="Y128" s="6">
        <f t="shared" si="108"/>
        <v>27.99098655024294</v>
      </c>
      <c r="Z128" s="61">
        <f t="shared" si="109"/>
        <v>72.183647442255918</v>
      </c>
      <c r="AA128" s="82">
        <f t="shared" si="110"/>
        <v>27.816352557744082</v>
      </c>
      <c r="AB128" s="6">
        <f t="shared" si="111"/>
        <v>72.758870383779879</v>
      </c>
      <c r="AC128" s="82">
        <f t="shared" si="112"/>
        <v>27.241129616220128</v>
      </c>
      <c r="AF128" s="59">
        <f t="shared" si="113"/>
        <v>-41.078240840711146</v>
      </c>
      <c r="AG128" s="73">
        <f t="shared" si="114"/>
        <v>-42.351809368756015</v>
      </c>
      <c r="AH128" s="73">
        <f t="shared" si="115"/>
        <v>-44.018026899514126</v>
      </c>
      <c r="AI128" s="73">
        <f t="shared" si="116"/>
        <v>-44.367294884511836</v>
      </c>
      <c r="AJ128" s="73">
        <f t="shared" si="117"/>
        <v>-45.517740767559751</v>
      </c>
    </row>
    <row r="129" spans="1:36" x14ac:dyDescent="0.25">
      <c r="A129" s="1873"/>
      <c r="B129" s="278" t="s">
        <v>273</v>
      </c>
      <c r="C129" s="23">
        <v>616</v>
      </c>
      <c r="D129" s="20">
        <v>255</v>
      </c>
      <c r="E129" s="21">
        <v>871</v>
      </c>
      <c r="F129" s="20">
        <v>679</v>
      </c>
      <c r="G129" s="20">
        <v>271</v>
      </c>
      <c r="H129" s="21">
        <v>950</v>
      </c>
      <c r="I129" s="20">
        <v>724</v>
      </c>
      <c r="J129" s="20">
        <v>283</v>
      </c>
      <c r="K129" s="21">
        <v>1007</v>
      </c>
      <c r="L129" s="20">
        <v>700</v>
      </c>
      <c r="M129" s="20">
        <v>242</v>
      </c>
      <c r="N129" s="21">
        <v>942</v>
      </c>
      <c r="O129" s="20">
        <v>707</v>
      </c>
      <c r="P129" s="20">
        <v>201</v>
      </c>
      <c r="Q129" s="21">
        <v>908</v>
      </c>
      <c r="T129" s="61">
        <f t="shared" si="103"/>
        <v>70.723306544202075</v>
      </c>
      <c r="U129" s="6">
        <f t="shared" si="104"/>
        <v>29.276693455797933</v>
      </c>
      <c r="V129" s="61">
        <f t="shared" si="105"/>
        <v>71.473684210526315</v>
      </c>
      <c r="W129" s="6">
        <f t="shared" si="106"/>
        <v>28.526315789473681</v>
      </c>
      <c r="X129" s="61">
        <f t="shared" si="107"/>
        <v>71.896722939424023</v>
      </c>
      <c r="Y129" s="6">
        <f t="shared" si="108"/>
        <v>28.103277060575969</v>
      </c>
      <c r="Z129" s="61">
        <f t="shared" si="109"/>
        <v>74.309978768577494</v>
      </c>
      <c r="AA129" s="82">
        <f t="shared" si="110"/>
        <v>25.690021231422506</v>
      </c>
      <c r="AB129" s="6">
        <f t="shared" si="111"/>
        <v>77.863436123348023</v>
      </c>
      <c r="AC129" s="82">
        <f t="shared" si="112"/>
        <v>22.136563876651984</v>
      </c>
      <c r="AF129" s="59">
        <f t="shared" si="113"/>
        <v>-41.446613088404142</v>
      </c>
      <c r="AG129" s="73">
        <f t="shared" si="114"/>
        <v>-42.94736842105263</v>
      </c>
      <c r="AH129" s="73">
        <f t="shared" si="115"/>
        <v>-43.793445878848054</v>
      </c>
      <c r="AI129" s="73">
        <f t="shared" si="116"/>
        <v>-48.619957537154988</v>
      </c>
      <c r="AJ129" s="73">
        <f t="shared" si="117"/>
        <v>-55.72687224669604</v>
      </c>
    </row>
    <row r="130" spans="1:36" x14ac:dyDescent="0.25">
      <c r="A130" s="1873"/>
      <c r="B130" s="278" t="s">
        <v>295</v>
      </c>
      <c r="C130" s="23">
        <v>3197</v>
      </c>
      <c r="D130" s="20">
        <v>311</v>
      </c>
      <c r="E130" s="21">
        <v>3508</v>
      </c>
      <c r="F130" s="20">
        <v>3231</v>
      </c>
      <c r="G130" s="20">
        <v>321</v>
      </c>
      <c r="H130" s="21">
        <v>3552</v>
      </c>
      <c r="I130" s="20">
        <v>3286</v>
      </c>
      <c r="J130" s="20">
        <v>333</v>
      </c>
      <c r="K130" s="21">
        <v>3619</v>
      </c>
      <c r="L130" s="20">
        <v>3379</v>
      </c>
      <c r="M130" s="20">
        <v>364</v>
      </c>
      <c r="N130" s="21">
        <v>3743</v>
      </c>
      <c r="O130" s="20">
        <v>3494</v>
      </c>
      <c r="P130" s="20">
        <v>358</v>
      </c>
      <c r="Q130" s="21">
        <v>3852</v>
      </c>
      <c r="T130" s="61">
        <f t="shared" si="103"/>
        <v>91.134549600912194</v>
      </c>
      <c r="U130" s="6">
        <f t="shared" si="104"/>
        <v>8.8654503990877984</v>
      </c>
      <c r="V130" s="61">
        <f t="shared" si="105"/>
        <v>90.962837837837839</v>
      </c>
      <c r="W130" s="6">
        <f t="shared" si="106"/>
        <v>9.0371621621621632</v>
      </c>
      <c r="X130" s="61">
        <f t="shared" si="107"/>
        <v>90.798563138988669</v>
      </c>
      <c r="Y130" s="6">
        <f t="shared" si="108"/>
        <v>9.2014368610113291</v>
      </c>
      <c r="Z130" s="61">
        <f t="shared" si="109"/>
        <v>90.275180336628367</v>
      </c>
      <c r="AA130" s="82">
        <f t="shared" si="110"/>
        <v>9.7248196633716262</v>
      </c>
      <c r="AB130" s="6">
        <f t="shared" si="111"/>
        <v>90.706126687435102</v>
      </c>
      <c r="AC130" s="82">
        <f t="shared" si="112"/>
        <v>9.2938733125649016</v>
      </c>
      <c r="AF130" s="59">
        <f t="shared" si="113"/>
        <v>-82.269099201824389</v>
      </c>
      <c r="AG130" s="73">
        <f t="shared" si="114"/>
        <v>-81.925675675675677</v>
      </c>
      <c r="AH130" s="73">
        <f t="shared" si="115"/>
        <v>-81.597126277977338</v>
      </c>
      <c r="AI130" s="73">
        <f t="shared" si="116"/>
        <v>-80.550360673256733</v>
      </c>
      <c r="AJ130" s="73">
        <f t="shared" si="117"/>
        <v>-81.412253374870204</v>
      </c>
    </row>
    <row r="131" spans="1:36" x14ac:dyDescent="0.25">
      <c r="A131" s="1873"/>
      <c r="B131" s="278" t="s">
        <v>260</v>
      </c>
      <c r="C131" s="23">
        <v>762</v>
      </c>
      <c r="D131" s="20">
        <v>846</v>
      </c>
      <c r="E131" s="21">
        <v>1608</v>
      </c>
      <c r="F131" s="20">
        <v>891</v>
      </c>
      <c r="G131" s="20">
        <v>947</v>
      </c>
      <c r="H131" s="21">
        <v>1838</v>
      </c>
      <c r="I131" s="20">
        <v>973</v>
      </c>
      <c r="J131" s="20">
        <v>1040</v>
      </c>
      <c r="K131" s="21">
        <v>2013</v>
      </c>
      <c r="L131" s="20">
        <v>1031</v>
      </c>
      <c r="M131" s="20">
        <v>1117</v>
      </c>
      <c r="N131" s="21">
        <v>2148</v>
      </c>
      <c r="O131" s="20">
        <v>1000</v>
      </c>
      <c r="P131" s="20">
        <v>1060</v>
      </c>
      <c r="Q131" s="21">
        <v>2060</v>
      </c>
      <c r="T131" s="61">
        <f t="shared" si="103"/>
        <v>47.388059701492537</v>
      </c>
      <c r="U131" s="6">
        <f t="shared" si="104"/>
        <v>52.611940298507463</v>
      </c>
      <c r="V131" s="61">
        <f t="shared" si="105"/>
        <v>48.476605005440696</v>
      </c>
      <c r="W131" s="6">
        <f t="shared" si="106"/>
        <v>51.523394994559304</v>
      </c>
      <c r="X131" s="61">
        <f t="shared" si="107"/>
        <v>48.335817188276202</v>
      </c>
      <c r="Y131" s="6">
        <f t="shared" si="108"/>
        <v>51.664182811723791</v>
      </c>
      <c r="Z131" s="61">
        <f t="shared" si="109"/>
        <v>47.998137802607076</v>
      </c>
      <c r="AA131" s="82">
        <f t="shared" si="110"/>
        <v>52.001862197392924</v>
      </c>
      <c r="AB131" s="6">
        <f t="shared" si="111"/>
        <v>48.543689320388353</v>
      </c>
      <c r="AC131" s="82">
        <f t="shared" si="112"/>
        <v>51.456310679611647</v>
      </c>
      <c r="AF131" s="59">
        <f t="shared" si="113"/>
        <v>5.2238805970149258</v>
      </c>
      <c r="AG131" s="73">
        <f t="shared" si="114"/>
        <v>3.0467899891186079</v>
      </c>
      <c r="AH131" s="73">
        <f t="shared" si="115"/>
        <v>3.3283656234475885</v>
      </c>
      <c r="AI131" s="73">
        <f t="shared" si="116"/>
        <v>4.0037243947858485</v>
      </c>
      <c r="AJ131" s="73">
        <f t="shared" si="117"/>
        <v>2.9126213592232943</v>
      </c>
    </row>
    <row r="132" spans="1:36" x14ac:dyDescent="0.25">
      <c r="A132" s="1873"/>
      <c r="B132" s="278" t="s">
        <v>292</v>
      </c>
      <c r="C132" s="23">
        <v>5896</v>
      </c>
      <c r="D132" s="20">
        <v>3932</v>
      </c>
      <c r="E132" s="21">
        <v>9828</v>
      </c>
      <c r="F132" s="20">
        <v>6646</v>
      </c>
      <c r="G132" s="20">
        <v>3976</v>
      </c>
      <c r="H132" s="21">
        <v>10622</v>
      </c>
      <c r="I132" s="20">
        <v>6880</v>
      </c>
      <c r="J132" s="20">
        <v>4006</v>
      </c>
      <c r="K132" s="21">
        <v>10886</v>
      </c>
      <c r="L132" s="20">
        <v>7245</v>
      </c>
      <c r="M132" s="20">
        <v>3965</v>
      </c>
      <c r="N132" s="21">
        <v>11210</v>
      </c>
      <c r="O132" s="20">
        <v>7622</v>
      </c>
      <c r="P132" s="20">
        <v>3993</v>
      </c>
      <c r="Q132" s="21">
        <v>11615</v>
      </c>
      <c r="T132" s="61">
        <f t="shared" si="103"/>
        <v>59.991859991859997</v>
      </c>
      <c r="U132" s="6">
        <f t="shared" si="104"/>
        <v>40.00814000814001</v>
      </c>
      <c r="V132" s="61">
        <f t="shared" si="105"/>
        <v>62.568254565995105</v>
      </c>
      <c r="W132" s="6">
        <f t="shared" si="106"/>
        <v>37.431745434004895</v>
      </c>
      <c r="X132" s="61">
        <f t="shared" si="107"/>
        <v>63.200440933308833</v>
      </c>
      <c r="Y132" s="6">
        <f t="shared" si="108"/>
        <v>36.79955906669116</v>
      </c>
      <c r="Z132" s="61">
        <f t="shared" si="109"/>
        <v>64.629794826048169</v>
      </c>
      <c r="AA132" s="82">
        <f t="shared" si="110"/>
        <v>35.370205173951831</v>
      </c>
      <c r="AB132" s="6">
        <f t="shared" si="111"/>
        <v>65.622040464916054</v>
      </c>
      <c r="AC132" s="82">
        <f t="shared" si="112"/>
        <v>34.377959535083939</v>
      </c>
      <c r="AF132" s="59">
        <f t="shared" si="113"/>
        <v>-19.983719983719986</v>
      </c>
      <c r="AG132" s="73">
        <f t="shared" si="114"/>
        <v>-25.136509131990209</v>
      </c>
      <c r="AH132" s="73">
        <f t="shared" si="115"/>
        <v>-26.400881866617674</v>
      </c>
      <c r="AI132" s="73">
        <f t="shared" si="116"/>
        <v>-29.259589652096338</v>
      </c>
      <c r="AJ132" s="73">
        <f t="shared" si="117"/>
        <v>-31.244080929832116</v>
      </c>
    </row>
    <row r="133" spans="1:36" x14ac:dyDescent="0.25">
      <c r="A133" s="1873"/>
      <c r="B133" s="278" t="s">
        <v>293</v>
      </c>
      <c r="C133" s="23">
        <v>2642</v>
      </c>
      <c r="D133" s="20">
        <v>966</v>
      </c>
      <c r="E133" s="21">
        <v>3608</v>
      </c>
      <c r="F133" s="20">
        <v>2565</v>
      </c>
      <c r="G133" s="20">
        <v>882</v>
      </c>
      <c r="H133" s="21">
        <v>3447</v>
      </c>
      <c r="I133" s="20">
        <v>2566</v>
      </c>
      <c r="J133" s="20">
        <v>883</v>
      </c>
      <c r="K133" s="21">
        <v>3449</v>
      </c>
      <c r="L133" s="20">
        <v>2518</v>
      </c>
      <c r="M133" s="20">
        <v>808</v>
      </c>
      <c r="N133" s="21">
        <v>3326</v>
      </c>
      <c r="O133" s="20">
        <v>2356</v>
      </c>
      <c r="P133" s="20">
        <v>752</v>
      </c>
      <c r="Q133" s="21">
        <v>3108</v>
      </c>
      <c r="T133" s="61">
        <f t="shared" si="103"/>
        <v>73.226164079822624</v>
      </c>
      <c r="U133" s="6">
        <f t="shared" si="104"/>
        <v>26.773835920177387</v>
      </c>
      <c r="V133" s="61">
        <f t="shared" si="105"/>
        <v>74.412532637075728</v>
      </c>
      <c r="W133" s="6">
        <f t="shared" si="106"/>
        <v>25.587467362924283</v>
      </c>
      <c r="X133" s="61">
        <f t="shared" si="107"/>
        <v>74.398376340968397</v>
      </c>
      <c r="Y133" s="6">
        <f t="shared" si="108"/>
        <v>25.601623659031603</v>
      </c>
      <c r="Z133" s="61">
        <f t="shared" si="109"/>
        <v>75.706554419723389</v>
      </c>
      <c r="AA133" s="82">
        <f t="shared" si="110"/>
        <v>24.293445580276611</v>
      </c>
      <c r="AB133" s="6">
        <f t="shared" si="111"/>
        <v>75.804375804375795</v>
      </c>
      <c r="AC133" s="82">
        <f t="shared" si="112"/>
        <v>24.195624195624195</v>
      </c>
      <c r="AF133" s="59">
        <f t="shared" si="113"/>
        <v>-46.452328159645234</v>
      </c>
      <c r="AG133" s="73">
        <f t="shared" si="114"/>
        <v>-48.825065274151441</v>
      </c>
      <c r="AH133" s="73">
        <f t="shared" si="115"/>
        <v>-48.796752681936795</v>
      </c>
      <c r="AI133" s="73">
        <f t="shared" si="116"/>
        <v>-51.413108839446778</v>
      </c>
      <c r="AJ133" s="73">
        <f t="shared" si="117"/>
        <v>-51.608751608751604</v>
      </c>
    </row>
    <row r="134" spans="1:36" x14ac:dyDescent="0.25">
      <c r="A134" s="1873"/>
      <c r="B134" s="278" t="s">
        <v>654</v>
      </c>
      <c r="C134" s="23">
        <v>0</v>
      </c>
      <c r="D134" s="20">
        <v>0</v>
      </c>
      <c r="E134" s="21">
        <v>0</v>
      </c>
      <c r="F134" s="20">
        <v>381</v>
      </c>
      <c r="G134" s="20">
        <v>167</v>
      </c>
      <c r="H134" s="21">
        <v>548</v>
      </c>
      <c r="I134" s="20">
        <v>474</v>
      </c>
      <c r="J134" s="20">
        <v>176</v>
      </c>
      <c r="K134" s="21">
        <v>650</v>
      </c>
      <c r="L134" s="20">
        <v>583</v>
      </c>
      <c r="M134" s="20">
        <v>204</v>
      </c>
      <c r="N134" s="21">
        <v>787</v>
      </c>
      <c r="O134" s="20">
        <v>0</v>
      </c>
      <c r="P134" s="20">
        <v>0</v>
      </c>
      <c r="Q134" s="21">
        <v>0</v>
      </c>
      <c r="T134" s="61">
        <f t="shared" si="103"/>
        <v>0</v>
      </c>
      <c r="U134" s="6">
        <f t="shared" si="104"/>
        <v>0</v>
      </c>
      <c r="V134" s="61">
        <f t="shared" si="105"/>
        <v>69.525547445255469</v>
      </c>
      <c r="W134" s="6">
        <f t="shared" si="106"/>
        <v>30.474452554744524</v>
      </c>
      <c r="X134" s="61">
        <f t="shared" si="107"/>
        <v>72.92307692307692</v>
      </c>
      <c r="Y134" s="6">
        <f t="shared" si="108"/>
        <v>27.076923076923077</v>
      </c>
      <c r="Z134" s="61">
        <f t="shared" si="109"/>
        <v>74.078780177890721</v>
      </c>
      <c r="AA134" s="82">
        <f t="shared" si="110"/>
        <v>25.921219822109276</v>
      </c>
      <c r="AB134" s="6">
        <f t="shared" si="111"/>
        <v>0</v>
      </c>
      <c r="AC134" s="82">
        <f t="shared" si="112"/>
        <v>0</v>
      </c>
      <c r="AF134" s="59">
        <f t="shared" si="113"/>
        <v>0</v>
      </c>
      <c r="AG134" s="73">
        <f t="shared" si="114"/>
        <v>-39.051094890510946</v>
      </c>
      <c r="AH134" s="73">
        <f t="shared" si="115"/>
        <v>-45.84615384615384</v>
      </c>
      <c r="AI134" s="73">
        <f t="shared" si="116"/>
        <v>-48.157560355781442</v>
      </c>
      <c r="AJ134" s="73">
        <f t="shared" si="117"/>
        <v>0</v>
      </c>
    </row>
    <row r="135" spans="1:36" x14ac:dyDescent="0.25">
      <c r="A135" s="1873"/>
      <c r="B135" s="278" t="s">
        <v>281</v>
      </c>
      <c r="C135" s="23">
        <v>216</v>
      </c>
      <c r="D135" s="20">
        <v>284</v>
      </c>
      <c r="E135" s="21">
        <v>500</v>
      </c>
      <c r="F135" s="20">
        <v>407</v>
      </c>
      <c r="G135" s="20">
        <v>413</v>
      </c>
      <c r="H135" s="21">
        <v>820</v>
      </c>
      <c r="I135" s="20">
        <v>531</v>
      </c>
      <c r="J135" s="20">
        <v>495</v>
      </c>
      <c r="K135" s="21">
        <v>1026</v>
      </c>
      <c r="L135" s="20">
        <v>527</v>
      </c>
      <c r="M135" s="20">
        <v>513</v>
      </c>
      <c r="N135" s="21">
        <v>1040</v>
      </c>
      <c r="O135" s="20">
        <v>584</v>
      </c>
      <c r="P135" s="20">
        <v>538</v>
      </c>
      <c r="Q135" s="21">
        <v>1122</v>
      </c>
      <c r="T135" s="61">
        <f t="shared" si="103"/>
        <v>43.2</v>
      </c>
      <c r="U135" s="6">
        <f t="shared" si="104"/>
        <v>56.8</v>
      </c>
      <c r="V135" s="61">
        <f t="shared" si="105"/>
        <v>49.634146341463413</v>
      </c>
      <c r="W135" s="6">
        <f t="shared" si="106"/>
        <v>50.365853658536587</v>
      </c>
      <c r="X135" s="61">
        <f t="shared" si="107"/>
        <v>51.754385964912288</v>
      </c>
      <c r="Y135" s="6">
        <f t="shared" si="108"/>
        <v>48.245614035087719</v>
      </c>
      <c r="Z135" s="61">
        <f t="shared" si="109"/>
        <v>50.67307692307692</v>
      </c>
      <c r="AA135" s="82">
        <f t="shared" si="110"/>
        <v>49.32692307692308</v>
      </c>
      <c r="AB135" s="6">
        <f t="shared" si="111"/>
        <v>52.049910873440282</v>
      </c>
      <c r="AC135" s="82">
        <f t="shared" si="112"/>
        <v>47.950089126559718</v>
      </c>
      <c r="AF135" s="59">
        <f t="shared" si="113"/>
        <v>13.599999999999994</v>
      </c>
      <c r="AG135" s="73">
        <f t="shared" si="114"/>
        <v>0.73170731707317316</v>
      </c>
      <c r="AH135" s="73">
        <f t="shared" si="115"/>
        <v>-3.5087719298245688</v>
      </c>
      <c r="AI135" s="73">
        <f t="shared" si="116"/>
        <v>-1.3461538461538396</v>
      </c>
      <c r="AJ135" s="73">
        <f t="shared" si="117"/>
        <v>-4.0998217468805649</v>
      </c>
    </row>
    <row r="136" spans="1:36" x14ac:dyDescent="0.25">
      <c r="A136" s="1873"/>
      <c r="B136" s="278" t="s">
        <v>267</v>
      </c>
      <c r="C136" s="23">
        <v>0</v>
      </c>
      <c r="D136" s="20">
        <v>0</v>
      </c>
      <c r="E136" s="21">
        <v>0</v>
      </c>
      <c r="F136" s="20">
        <v>19</v>
      </c>
      <c r="G136" s="20">
        <v>4</v>
      </c>
      <c r="H136" s="21">
        <v>23</v>
      </c>
      <c r="I136" s="20">
        <v>57</v>
      </c>
      <c r="J136" s="20">
        <v>20</v>
      </c>
      <c r="K136" s="21">
        <v>77</v>
      </c>
      <c r="L136" s="20">
        <v>138</v>
      </c>
      <c r="M136" s="20">
        <v>78</v>
      </c>
      <c r="N136" s="21">
        <v>216</v>
      </c>
      <c r="O136" s="20">
        <v>155</v>
      </c>
      <c r="P136" s="20">
        <v>74</v>
      </c>
      <c r="Q136" s="21">
        <v>229</v>
      </c>
      <c r="T136" s="61">
        <f t="shared" si="103"/>
        <v>0</v>
      </c>
      <c r="U136" s="6">
        <f t="shared" si="104"/>
        <v>0</v>
      </c>
      <c r="V136" s="61">
        <f t="shared" si="105"/>
        <v>82.608695652173907</v>
      </c>
      <c r="W136" s="6">
        <f t="shared" si="106"/>
        <v>17.391304347826086</v>
      </c>
      <c r="X136" s="61">
        <f t="shared" si="107"/>
        <v>74.025974025974023</v>
      </c>
      <c r="Y136" s="6">
        <f t="shared" si="108"/>
        <v>25.97402597402597</v>
      </c>
      <c r="Z136" s="61">
        <f t="shared" si="109"/>
        <v>63.888888888888886</v>
      </c>
      <c r="AA136" s="82">
        <f t="shared" si="110"/>
        <v>36.111111111111107</v>
      </c>
      <c r="AB136" s="6">
        <f t="shared" si="111"/>
        <v>67.685589519650662</v>
      </c>
      <c r="AC136" s="82">
        <f t="shared" si="112"/>
        <v>32.314410480349345</v>
      </c>
      <c r="AF136" s="59">
        <f t="shared" si="113"/>
        <v>0</v>
      </c>
      <c r="AG136" s="73">
        <f t="shared" si="114"/>
        <v>-65.217391304347814</v>
      </c>
      <c r="AH136" s="73">
        <f t="shared" si="115"/>
        <v>-48.051948051948052</v>
      </c>
      <c r="AI136" s="73">
        <f t="shared" si="116"/>
        <v>-27.777777777777779</v>
      </c>
      <c r="AJ136" s="73">
        <f t="shared" si="117"/>
        <v>-35.371179039301317</v>
      </c>
    </row>
    <row r="137" spans="1:36" x14ac:dyDescent="0.25">
      <c r="A137" s="1873"/>
      <c r="B137" s="278" t="s">
        <v>275</v>
      </c>
      <c r="C137" s="23">
        <v>93</v>
      </c>
      <c r="D137" s="20">
        <v>10</v>
      </c>
      <c r="E137" s="21">
        <v>103</v>
      </c>
      <c r="F137" s="20">
        <v>283</v>
      </c>
      <c r="G137" s="20">
        <v>27</v>
      </c>
      <c r="H137" s="21">
        <v>310</v>
      </c>
      <c r="I137" s="20">
        <v>318</v>
      </c>
      <c r="J137" s="20">
        <v>30</v>
      </c>
      <c r="K137" s="21">
        <v>348</v>
      </c>
      <c r="L137" s="20">
        <v>320</v>
      </c>
      <c r="M137" s="20">
        <v>39</v>
      </c>
      <c r="N137" s="21">
        <v>359</v>
      </c>
      <c r="O137" s="20">
        <v>314</v>
      </c>
      <c r="P137" s="20">
        <v>43</v>
      </c>
      <c r="Q137" s="21">
        <v>357</v>
      </c>
      <c r="T137" s="61">
        <f t="shared" si="103"/>
        <v>90.291262135922338</v>
      </c>
      <c r="U137" s="6">
        <f t="shared" si="104"/>
        <v>9.7087378640776691</v>
      </c>
      <c r="V137" s="61">
        <f t="shared" si="105"/>
        <v>91.290322580645167</v>
      </c>
      <c r="W137" s="6">
        <f t="shared" si="106"/>
        <v>8.7096774193548381</v>
      </c>
      <c r="X137" s="61">
        <f t="shared" si="107"/>
        <v>91.379310344827587</v>
      </c>
      <c r="Y137" s="6">
        <f t="shared" si="108"/>
        <v>8.6206896551724146</v>
      </c>
      <c r="Z137" s="61">
        <f t="shared" si="109"/>
        <v>89.136490250696383</v>
      </c>
      <c r="AA137" s="82">
        <f t="shared" si="110"/>
        <v>10.863509749303621</v>
      </c>
      <c r="AB137" s="6">
        <f t="shared" si="111"/>
        <v>87.955182072829132</v>
      </c>
      <c r="AC137" s="82">
        <f t="shared" si="112"/>
        <v>12.044817927170868</v>
      </c>
      <c r="AF137" s="59">
        <f t="shared" si="113"/>
        <v>-80.582524271844676</v>
      </c>
      <c r="AG137" s="73">
        <f t="shared" si="114"/>
        <v>-82.580645161290334</v>
      </c>
      <c r="AH137" s="73">
        <f t="shared" si="115"/>
        <v>-82.758620689655174</v>
      </c>
      <c r="AI137" s="73">
        <f t="shared" si="116"/>
        <v>-78.272980501392766</v>
      </c>
      <c r="AJ137" s="73">
        <f t="shared" si="117"/>
        <v>-75.910364145658264</v>
      </c>
    </row>
    <row r="138" spans="1:36" x14ac:dyDescent="0.25">
      <c r="A138" s="1873"/>
      <c r="B138" s="278" t="s">
        <v>270</v>
      </c>
      <c r="C138" s="23">
        <v>3090</v>
      </c>
      <c r="D138" s="20">
        <v>1108</v>
      </c>
      <c r="E138" s="21">
        <v>4198</v>
      </c>
      <c r="F138" s="20">
        <v>2637</v>
      </c>
      <c r="G138" s="20">
        <v>861</v>
      </c>
      <c r="H138" s="21">
        <v>3498</v>
      </c>
      <c r="I138" s="20">
        <v>2617</v>
      </c>
      <c r="J138" s="20">
        <v>848</v>
      </c>
      <c r="K138" s="21">
        <v>3465</v>
      </c>
      <c r="L138" s="20">
        <v>2496</v>
      </c>
      <c r="M138" s="20">
        <v>752</v>
      </c>
      <c r="N138" s="21">
        <v>3248</v>
      </c>
      <c r="O138" s="20">
        <v>2285</v>
      </c>
      <c r="P138" s="20">
        <v>703</v>
      </c>
      <c r="Q138" s="21">
        <v>2988</v>
      </c>
      <c r="T138" s="61">
        <f t="shared" si="103"/>
        <v>73.606479275845643</v>
      </c>
      <c r="U138" s="6">
        <f t="shared" si="104"/>
        <v>26.393520724154357</v>
      </c>
      <c r="V138" s="61">
        <f t="shared" si="105"/>
        <v>75.385934819897088</v>
      </c>
      <c r="W138" s="6">
        <f t="shared" si="106"/>
        <v>24.614065180102916</v>
      </c>
      <c r="X138" s="61">
        <f t="shared" si="107"/>
        <v>75.526695526695534</v>
      </c>
      <c r="Y138" s="6">
        <f t="shared" si="108"/>
        <v>24.473304473304474</v>
      </c>
      <c r="Z138" s="61">
        <f t="shared" si="109"/>
        <v>76.847290640394078</v>
      </c>
      <c r="AA138" s="82">
        <f t="shared" si="110"/>
        <v>23.152709359605911</v>
      </c>
      <c r="AB138" s="6">
        <f t="shared" si="111"/>
        <v>76.472556894243638</v>
      </c>
      <c r="AC138" s="82">
        <f t="shared" si="112"/>
        <v>23.527443105756358</v>
      </c>
      <c r="AF138" s="59">
        <f t="shared" si="113"/>
        <v>-47.212958551691287</v>
      </c>
      <c r="AG138" s="73">
        <f t="shared" si="114"/>
        <v>-50.771869639794176</v>
      </c>
      <c r="AH138" s="73">
        <f t="shared" si="115"/>
        <v>-51.05339105339106</v>
      </c>
      <c r="AI138" s="73">
        <f t="shared" si="116"/>
        <v>-53.694581280788171</v>
      </c>
      <c r="AJ138" s="73">
        <f t="shared" si="117"/>
        <v>-52.945113788487276</v>
      </c>
    </row>
    <row r="139" spans="1:36" x14ac:dyDescent="0.25">
      <c r="A139" s="1873"/>
      <c r="B139" s="278" t="s">
        <v>648</v>
      </c>
      <c r="C139" s="23">
        <v>13</v>
      </c>
      <c r="D139" s="20">
        <v>21</v>
      </c>
      <c r="E139" s="21">
        <v>34</v>
      </c>
      <c r="F139" s="20">
        <v>0</v>
      </c>
      <c r="G139" s="20">
        <v>0</v>
      </c>
      <c r="H139" s="21">
        <v>0</v>
      </c>
      <c r="I139" s="20">
        <v>0</v>
      </c>
      <c r="J139" s="20">
        <v>0</v>
      </c>
      <c r="K139" s="21">
        <v>0</v>
      </c>
      <c r="L139" s="20">
        <v>0</v>
      </c>
      <c r="M139" s="20">
        <v>0</v>
      </c>
      <c r="N139" s="21">
        <v>0</v>
      </c>
      <c r="O139" s="20">
        <v>0</v>
      </c>
      <c r="P139" s="20">
        <v>0</v>
      </c>
      <c r="Q139" s="21">
        <v>0</v>
      </c>
      <c r="T139" s="61">
        <f>IFERROR(C139/$E139*100,0)</f>
        <v>38.235294117647058</v>
      </c>
      <c r="U139" s="6">
        <f>IFERROR(D139/$E139*100,0)</f>
        <v>61.764705882352942</v>
      </c>
      <c r="V139" s="61">
        <f>IFERROR(F139/$H139*100,0)</f>
        <v>0</v>
      </c>
      <c r="W139" s="6">
        <f>IFERROR(G139/$H139*100,0)</f>
        <v>0</v>
      </c>
      <c r="X139" s="61">
        <f>IFERROR(I139/$K139*100,0)</f>
        <v>0</v>
      </c>
      <c r="Y139" s="6">
        <f>IFERROR(J139/$K139*100,0)</f>
        <v>0</v>
      </c>
      <c r="Z139" s="61">
        <f>IFERROR(L139/$N139*100,0)</f>
        <v>0</v>
      </c>
      <c r="AA139" s="82">
        <f>IFERROR(M139/$N139*100,0)</f>
        <v>0</v>
      </c>
      <c r="AB139" s="6">
        <f>IFERROR(O139/$Q139*100,0)</f>
        <v>0</v>
      </c>
      <c r="AC139" s="82">
        <f>IFERROR(P139/$Q139*100,0)</f>
        <v>0</v>
      </c>
      <c r="AF139" s="68">
        <f>U139-T139</f>
        <v>23.529411764705884</v>
      </c>
      <c r="AG139" s="185">
        <f>W139-V139</f>
        <v>0</v>
      </c>
      <c r="AH139" s="185">
        <f>Y139-X139</f>
        <v>0</v>
      </c>
      <c r="AI139" s="185">
        <f>AA139-Z139</f>
        <v>0</v>
      </c>
      <c r="AJ139" s="185">
        <f>AC139-AB139</f>
        <v>0</v>
      </c>
    </row>
    <row r="140" spans="1:36" x14ac:dyDescent="0.25">
      <c r="A140" s="1873"/>
      <c r="B140" s="278" t="s">
        <v>249</v>
      </c>
      <c r="C140" s="23">
        <v>10289</v>
      </c>
      <c r="D140" s="20">
        <v>2040</v>
      </c>
      <c r="E140" s="21">
        <v>12329</v>
      </c>
      <c r="F140" s="20">
        <v>8718</v>
      </c>
      <c r="G140" s="20">
        <v>1670</v>
      </c>
      <c r="H140" s="21">
        <v>10388</v>
      </c>
      <c r="I140" s="20">
        <v>9051</v>
      </c>
      <c r="J140" s="20">
        <v>1796</v>
      </c>
      <c r="K140" s="21">
        <v>10847</v>
      </c>
      <c r="L140" s="20">
        <v>8836</v>
      </c>
      <c r="M140" s="20">
        <v>1686</v>
      </c>
      <c r="N140" s="21">
        <v>10522</v>
      </c>
      <c r="O140" s="20">
        <v>8559</v>
      </c>
      <c r="P140" s="20">
        <v>1607</v>
      </c>
      <c r="Q140" s="21">
        <v>10166</v>
      </c>
      <c r="T140" s="61">
        <f t="shared" ref="T140" si="120">IFERROR(C140/$E140*100,0)</f>
        <v>83.453645875577905</v>
      </c>
      <c r="U140" s="6">
        <f t="shared" ref="U140" si="121">IFERROR(D140/$E140*100,0)</f>
        <v>16.546354124422095</v>
      </c>
      <c r="V140" s="61">
        <f t="shared" ref="V140" si="122">IFERROR(F140/$H140*100,0)</f>
        <v>83.923758182518299</v>
      </c>
      <c r="W140" s="6">
        <f t="shared" ref="W140" si="123">IFERROR(G140/$H140*100,0)</f>
        <v>16.076241817481709</v>
      </c>
      <c r="X140" s="61">
        <f t="shared" ref="X140" si="124">IFERROR(I140/$K140*100,0)</f>
        <v>83.442426477367022</v>
      </c>
      <c r="Y140" s="6">
        <f t="shared" ref="Y140" si="125">IFERROR(J140/$K140*100,0)</f>
        <v>16.557573522632989</v>
      </c>
      <c r="Z140" s="61">
        <f t="shared" ref="Z140" si="126">IFERROR(L140/$N140*100,0)</f>
        <v>83.976430336437929</v>
      </c>
      <c r="AA140" s="82">
        <f t="shared" ref="AA140" si="127">IFERROR(M140/$N140*100,0)</f>
        <v>16.023569663562061</v>
      </c>
      <c r="AB140" s="6">
        <f t="shared" ref="AB140" si="128">IFERROR(O140/$Q140*100,0)</f>
        <v>84.192406059413727</v>
      </c>
      <c r="AC140" s="82">
        <f t="shared" ref="AC140" si="129">IFERROR(P140/$Q140*100,0)</f>
        <v>15.807593940586267</v>
      </c>
      <c r="AF140" s="59">
        <f t="shared" ref="AF140" si="130">U140-T140</f>
        <v>-66.90729175115581</v>
      </c>
      <c r="AG140" s="73">
        <f t="shared" ref="AG140" si="131">W140-V140</f>
        <v>-67.847516365036597</v>
      </c>
      <c r="AH140" s="73">
        <f t="shared" ref="AH140" si="132">Y140-X140</f>
        <v>-66.884852954734029</v>
      </c>
      <c r="AI140" s="73">
        <f t="shared" ref="AI140" si="133">AA140-Z140</f>
        <v>-67.952860672875872</v>
      </c>
      <c r="AJ140" s="73">
        <f t="shared" ref="AJ140" si="134">AC140-AB140</f>
        <v>-68.384812118827455</v>
      </c>
    </row>
    <row r="141" spans="1:36" x14ac:dyDescent="0.25">
      <c r="A141" s="1873"/>
      <c r="B141" s="278" t="s">
        <v>296</v>
      </c>
      <c r="C141" s="23">
        <v>1704</v>
      </c>
      <c r="D141" s="20">
        <v>840</v>
      </c>
      <c r="E141" s="21">
        <v>2544</v>
      </c>
      <c r="F141" s="20">
        <v>1702</v>
      </c>
      <c r="G141" s="20">
        <v>799</v>
      </c>
      <c r="H141" s="21">
        <v>2501</v>
      </c>
      <c r="I141" s="20">
        <v>1807</v>
      </c>
      <c r="J141" s="20">
        <v>746</v>
      </c>
      <c r="K141" s="21">
        <v>2553</v>
      </c>
      <c r="L141" s="20">
        <v>1939</v>
      </c>
      <c r="M141" s="20">
        <v>729</v>
      </c>
      <c r="N141" s="21">
        <v>2668</v>
      </c>
      <c r="O141" s="20">
        <v>1963</v>
      </c>
      <c r="P141" s="20">
        <v>684</v>
      </c>
      <c r="Q141" s="21">
        <v>2647</v>
      </c>
      <c r="T141" s="61">
        <f t="shared" si="103"/>
        <v>66.981132075471692</v>
      </c>
      <c r="U141" s="6">
        <f t="shared" si="104"/>
        <v>33.018867924528301</v>
      </c>
      <c r="V141" s="61">
        <f t="shared" si="105"/>
        <v>68.052778888444621</v>
      </c>
      <c r="W141" s="6">
        <f t="shared" si="106"/>
        <v>31.947221111555379</v>
      </c>
      <c r="X141" s="61">
        <f t="shared" si="107"/>
        <v>70.779475127301211</v>
      </c>
      <c r="Y141" s="6">
        <f t="shared" si="108"/>
        <v>29.220524872698782</v>
      </c>
      <c r="Z141" s="61">
        <f t="shared" si="109"/>
        <v>72.676161919040482</v>
      </c>
      <c r="AA141" s="82">
        <f t="shared" si="110"/>
        <v>27.323838080959522</v>
      </c>
      <c r="AB141" s="6">
        <f t="shared" si="111"/>
        <v>74.159425765016991</v>
      </c>
      <c r="AC141" s="82">
        <f t="shared" si="112"/>
        <v>25.840574234982999</v>
      </c>
      <c r="AF141" s="59">
        <f t="shared" si="113"/>
        <v>-33.96226415094339</v>
      </c>
      <c r="AG141" s="73">
        <f t="shared" si="114"/>
        <v>-36.105557776889242</v>
      </c>
      <c r="AH141" s="73">
        <f t="shared" si="115"/>
        <v>-41.558950254602429</v>
      </c>
      <c r="AI141" s="73">
        <f t="shared" si="116"/>
        <v>-45.352323838080963</v>
      </c>
      <c r="AJ141" s="73">
        <f t="shared" si="117"/>
        <v>-48.318851530033996</v>
      </c>
    </row>
    <row r="142" spans="1:36" x14ac:dyDescent="0.25">
      <c r="A142" s="1873"/>
      <c r="B142" s="278" t="s">
        <v>303</v>
      </c>
      <c r="C142" s="23">
        <v>111</v>
      </c>
      <c r="D142" s="20">
        <v>466</v>
      </c>
      <c r="E142" s="21">
        <v>577</v>
      </c>
      <c r="F142" s="20">
        <v>383</v>
      </c>
      <c r="G142" s="20">
        <v>1028</v>
      </c>
      <c r="H142" s="21">
        <v>1411</v>
      </c>
      <c r="I142" s="20">
        <v>457</v>
      </c>
      <c r="J142" s="20">
        <v>1145</v>
      </c>
      <c r="K142" s="21">
        <v>1602</v>
      </c>
      <c r="L142" s="20">
        <v>490</v>
      </c>
      <c r="M142" s="20">
        <v>1275</v>
      </c>
      <c r="N142" s="21">
        <v>1765</v>
      </c>
      <c r="O142" s="20">
        <v>580</v>
      </c>
      <c r="P142" s="20">
        <v>1657</v>
      </c>
      <c r="Q142" s="21">
        <v>2237</v>
      </c>
      <c r="T142" s="61">
        <f t="shared" si="103"/>
        <v>19.237435008665511</v>
      </c>
      <c r="U142" s="6">
        <f t="shared" si="104"/>
        <v>80.762564991334486</v>
      </c>
      <c r="V142" s="61">
        <f t="shared" si="105"/>
        <v>27.143869596031184</v>
      </c>
      <c r="W142" s="6">
        <f t="shared" si="106"/>
        <v>72.85613040396882</v>
      </c>
      <c r="X142" s="61">
        <f t="shared" si="107"/>
        <v>28.52684144818976</v>
      </c>
      <c r="Y142" s="6">
        <f t="shared" si="108"/>
        <v>71.473158551810229</v>
      </c>
      <c r="Z142" s="61">
        <f t="shared" si="109"/>
        <v>27.762039660056658</v>
      </c>
      <c r="AA142" s="82">
        <f t="shared" si="110"/>
        <v>72.237960339943342</v>
      </c>
      <c r="AB142" s="6">
        <f t="shared" si="111"/>
        <v>25.927581582476535</v>
      </c>
      <c r="AC142" s="82">
        <f t="shared" si="112"/>
        <v>74.072418417523465</v>
      </c>
      <c r="AF142" s="59">
        <f t="shared" si="113"/>
        <v>61.525129982668972</v>
      </c>
      <c r="AG142" s="73">
        <f t="shared" si="114"/>
        <v>45.712260807937639</v>
      </c>
      <c r="AH142" s="73">
        <f t="shared" si="115"/>
        <v>42.946317103620473</v>
      </c>
      <c r="AI142" s="73">
        <f t="shared" si="116"/>
        <v>44.475920679886684</v>
      </c>
      <c r="AJ142" s="73">
        <f t="shared" si="117"/>
        <v>48.144836835046931</v>
      </c>
    </row>
    <row r="143" spans="1:36" x14ac:dyDescent="0.25">
      <c r="A143" s="1873"/>
      <c r="B143" s="278" t="s">
        <v>286</v>
      </c>
      <c r="C143" s="23">
        <v>622</v>
      </c>
      <c r="D143" s="20">
        <v>76</v>
      </c>
      <c r="E143" s="21">
        <v>698</v>
      </c>
      <c r="F143" s="20">
        <v>946</v>
      </c>
      <c r="G143" s="20">
        <v>152</v>
      </c>
      <c r="H143" s="21">
        <v>1098</v>
      </c>
      <c r="I143" s="20">
        <v>1051</v>
      </c>
      <c r="J143" s="20">
        <v>173</v>
      </c>
      <c r="K143" s="21">
        <v>1224</v>
      </c>
      <c r="L143" s="20">
        <v>1049</v>
      </c>
      <c r="M143" s="20">
        <v>153</v>
      </c>
      <c r="N143" s="21">
        <v>1202</v>
      </c>
      <c r="O143" s="20">
        <v>1019</v>
      </c>
      <c r="P143" s="20">
        <v>133</v>
      </c>
      <c r="Q143" s="21">
        <v>1152</v>
      </c>
      <c r="T143" s="61">
        <f t="shared" si="103"/>
        <v>89.11174785100286</v>
      </c>
      <c r="U143" s="6">
        <f t="shared" si="104"/>
        <v>10.888252148997136</v>
      </c>
      <c r="V143" s="61">
        <f t="shared" si="105"/>
        <v>86.156648451730419</v>
      </c>
      <c r="W143" s="6">
        <f t="shared" si="106"/>
        <v>13.843351548269581</v>
      </c>
      <c r="X143" s="61">
        <f t="shared" si="107"/>
        <v>85.866013071895424</v>
      </c>
      <c r="Y143" s="6">
        <f t="shared" si="108"/>
        <v>14.133986928104575</v>
      </c>
      <c r="Z143" s="61">
        <f t="shared" si="109"/>
        <v>87.27121464226289</v>
      </c>
      <c r="AA143" s="82">
        <f t="shared" si="110"/>
        <v>12.728785357737104</v>
      </c>
      <c r="AB143" s="6">
        <f t="shared" si="111"/>
        <v>88.454861111111114</v>
      </c>
      <c r="AC143" s="82">
        <f t="shared" si="112"/>
        <v>11.545138888888889</v>
      </c>
      <c r="AF143" s="59">
        <f t="shared" si="113"/>
        <v>-78.223495702005721</v>
      </c>
      <c r="AG143" s="73">
        <f t="shared" si="114"/>
        <v>-72.313296903460838</v>
      </c>
      <c r="AH143" s="73">
        <f t="shared" si="115"/>
        <v>-71.732026143790847</v>
      </c>
      <c r="AI143" s="73">
        <f t="shared" si="116"/>
        <v>-74.542429284525781</v>
      </c>
      <c r="AJ143" s="73">
        <f t="shared" si="117"/>
        <v>-76.909722222222229</v>
      </c>
    </row>
    <row r="144" spans="1:36" x14ac:dyDescent="0.25">
      <c r="A144" s="1873"/>
      <c r="B144" s="278" t="s">
        <v>276</v>
      </c>
      <c r="C144" s="23">
        <v>51621</v>
      </c>
      <c r="D144" s="20">
        <v>18115</v>
      </c>
      <c r="E144" s="21">
        <v>69736</v>
      </c>
      <c r="F144" s="20">
        <v>54112</v>
      </c>
      <c r="G144" s="20">
        <v>17512</v>
      </c>
      <c r="H144" s="21">
        <v>71624</v>
      </c>
      <c r="I144" s="20">
        <v>59231</v>
      </c>
      <c r="J144" s="20">
        <v>18444</v>
      </c>
      <c r="K144" s="21">
        <v>77675</v>
      </c>
      <c r="L144" s="20">
        <v>59201</v>
      </c>
      <c r="M144" s="20">
        <v>18127</v>
      </c>
      <c r="N144" s="21">
        <v>77328</v>
      </c>
      <c r="O144" s="20">
        <v>62503</v>
      </c>
      <c r="P144" s="20">
        <v>18533</v>
      </c>
      <c r="Q144" s="21">
        <v>81036</v>
      </c>
      <c r="T144" s="61">
        <f t="shared" si="103"/>
        <v>74.023459905930949</v>
      </c>
      <c r="U144" s="6">
        <f t="shared" si="104"/>
        <v>25.976540094069062</v>
      </c>
      <c r="V144" s="61">
        <f t="shared" si="105"/>
        <v>75.550094940243497</v>
      </c>
      <c r="W144" s="6">
        <f t="shared" si="106"/>
        <v>24.449905059756503</v>
      </c>
      <c r="X144" s="61">
        <f t="shared" si="107"/>
        <v>76.254908271644666</v>
      </c>
      <c r="Y144" s="6">
        <f t="shared" si="108"/>
        <v>23.745091728355327</v>
      </c>
      <c r="Z144" s="61">
        <f t="shared" si="109"/>
        <v>76.558297123939582</v>
      </c>
      <c r="AA144" s="82">
        <f t="shared" si="110"/>
        <v>23.441702876060418</v>
      </c>
      <c r="AB144" s="6">
        <f t="shared" si="111"/>
        <v>77.129917567500854</v>
      </c>
      <c r="AC144" s="82">
        <f t="shared" si="112"/>
        <v>22.870082432499135</v>
      </c>
      <c r="AF144" s="59">
        <f t="shared" si="113"/>
        <v>-48.046919811861883</v>
      </c>
      <c r="AG144" s="73">
        <f t="shared" si="114"/>
        <v>-51.100189880486994</v>
      </c>
      <c r="AH144" s="73">
        <f t="shared" si="115"/>
        <v>-52.50981654328934</v>
      </c>
      <c r="AI144" s="73">
        <f t="shared" si="116"/>
        <v>-53.116594247879164</v>
      </c>
      <c r="AJ144" s="73">
        <f t="shared" si="117"/>
        <v>-54.259835135001723</v>
      </c>
    </row>
    <row r="145" spans="1:36" x14ac:dyDescent="0.25">
      <c r="A145" s="1873"/>
      <c r="B145" s="278" t="s">
        <v>287</v>
      </c>
      <c r="C145" s="23">
        <v>9530</v>
      </c>
      <c r="D145" s="20">
        <v>3958</v>
      </c>
      <c r="E145" s="21">
        <v>13488</v>
      </c>
      <c r="F145" s="20">
        <v>10387</v>
      </c>
      <c r="G145" s="20">
        <v>3716</v>
      </c>
      <c r="H145" s="21">
        <v>14103</v>
      </c>
      <c r="I145" s="20">
        <v>10548</v>
      </c>
      <c r="J145" s="20">
        <v>3480</v>
      </c>
      <c r="K145" s="21">
        <v>14028</v>
      </c>
      <c r="L145" s="20">
        <v>10447</v>
      </c>
      <c r="M145" s="20">
        <v>3272</v>
      </c>
      <c r="N145" s="21">
        <v>13719</v>
      </c>
      <c r="O145" s="20">
        <v>9955</v>
      </c>
      <c r="P145" s="20">
        <v>2916</v>
      </c>
      <c r="Q145" s="21">
        <v>12871</v>
      </c>
      <c r="T145" s="61">
        <f t="shared" si="103"/>
        <v>70.655397390272839</v>
      </c>
      <c r="U145" s="6">
        <f t="shared" si="104"/>
        <v>29.344602609727165</v>
      </c>
      <c r="V145" s="61">
        <f t="shared" si="105"/>
        <v>73.650996241934337</v>
      </c>
      <c r="W145" s="6">
        <f t="shared" si="106"/>
        <v>26.34900375806566</v>
      </c>
      <c r="X145" s="61">
        <f t="shared" si="107"/>
        <v>75.192472198460223</v>
      </c>
      <c r="Y145" s="6">
        <f t="shared" si="108"/>
        <v>24.807527801539777</v>
      </c>
      <c r="Z145" s="61">
        <f t="shared" si="109"/>
        <v>76.14986515052118</v>
      </c>
      <c r="AA145" s="82">
        <f t="shared" si="110"/>
        <v>23.850134849478824</v>
      </c>
      <c r="AB145" s="6">
        <f t="shared" si="111"/>
        <v>77.344417683163698</v>
      </c>
      <c r="AC145" s="82">
        <f t="shared" si="112"/>
        <v>22.655582316836298</v>
      </c>
      <c r="AF145" s="59">
        <f t="shared" si="113"/>
        <v>-41.310794780545677</v>
      </c>
      <c r="AG145" s="73">
        <f t="shared" si="114"/>
        <v>-47.301992483868673</v>
      </c>
      <c r="AH145" s="73">
        <f t="shared" si="115"/>
        <v>-50.384944396920446</v>
      </c>
      <c r="AI145" s="73">
        <f t="shared" si="116"/>
        <v>-52.299730301042359</v>
      </c>
      <c r="AJ145" s="73">
        <f t="shared" si="117"/>
        <v>-54.688835366327396</v>
      </c>
    </row>
    <row r="146" spans="1:36" x14ac:dyDescent="0.25">
      <c r="A146" s="1873"/>
      <c r="B146" s="278" t="s">
        <v>261</v>
      </c>
      <c r="C146" s="23">
        <v>54</v>
      </c>
      <c r="D146" s="20">
        <v>239</v>
      </c>
      <c r="E146" s="21">
        <v>293</v>
      </c>
      <c r="F146" s="20">
        <v>53</v>
      </c>
      <c r="G146" s="20">
        <v>256</v>
      </c>
      <c r="H146" s="21">
        <v>309</v>
      </c>
      <c r="I146" s="20">
        <v>51</v>
      </c>
      <c r="J146" s="20">
        <v>244</v>
      </c>
      <c r="K146" s="21">
        <v>295</v>
      </c>
      <c r="L146" s="20">
        <v>73</v>
      </c>
      <c r="M146" s="20">
        <v>231</v>
      </c>
      <c r="N146" s="21">
        <v>304</v>
      </c>
      <c r="O146" s="20">
        <v>72</v>
      </c>
      <c r="P146" s="20">
        <v>221</v>
      </c>
      <c r="Q146" s="21">
        <v>293</v>
      </c>
      <c r="T146" s="61">
        <f t="shared" si="103"/>
        <v>18.430034129692832</v>
      </c>
      <c r="U146" s="6">
        <f t="shared" si="104"/>
        <v>81.569965870307172</v>
      </c>
      <c r="V146" s="61">
        <f t="shared" si="105"/>
        <v>17.15210355987055</v>
      </c>
      <c r="W146" s="6">
        <f t="shared" si="106"/>
        <v>82.84789644012946</v>
      </c>
      <c r="X146" s="61">
        <f t="shared" si="107"/>
        <v>17.288135593220339</v>
      </c>
      <c r="Y146" s="6">
        <f t="shared" si="108"/>
        <v>82.711864406779654</v>
      </c>
      <c r="Z146" s="61">
        <f t="shared" si="109"/>
        <v>24.013157894736842</v>
      </c>
      <c r="AA146" s="82">
        <f t="shared" si="110"/>
        <v>75.98684210526315</v>
      </c>
      <c r="AB146" s="6">
        <f t="shared" si="111"/>
        <v>24.573378839590443</v>
      </c>
      <c r="AC146" s="82">
        <f t="shared" si="112"/>
        <v>75.426621160409553</v>
      </c>
      <c r="AF146" s="59">
        <f t="shared" si="113"/>
        <v>63.139931740614344</v>
      </c>
      <c r="AG146" s="73">
        <f t="shared" si="114"/>
        <v>65.695792880258907</v>
      </c>
      <c r="AH146" s="73">
        <f t="shared" si="115"/>
        <v>65.423728813559308</v>
      </c>
      <c r="AI146" s="73">
        <f t="shared" si="116"/>
        <v>51.973684210526308</v>
      </c>
      <c r="AJ146" s="73">
        <f t="shared" si="117"/>
        <v>50.853242320819106</v>
      </c>
    </row>
    <row r="147" spans="1:36" x14ac:dyDescent="0.25">
      <c r="A147" s="1873"/>
      <c r="B147" s="278" t="s">
        <v>297</v>
      </c>
      <c r="C147" s="23">
        <v>3159</v>
      </c>
      <c r="D147" s="20">
        <v>644</v>
      </c>
      <c r="E147" s="21">
        <v>3803</v>
      </c>
      <c r="F147" s="20">
        <v>3218</v>
      </c>
      <c r="G147" s="20">
        <v>588</v>
      </c>
      <c r="H147" s="21">
        <v>3806</v>
      </c>
      <c r="I147" s="20">
        <v>3240</v>
      </c>
      <c r="J147" s="20">
        <v>556</v>
      </c>
      <c r="K147" s="21">
        <v>3796</v>
      </c>
      <c r="L147" s="20">
        <v>3313</v>
      </c>
      <c r="M147" s="20">
        <v>561</v>
      </c>
      <c r="N147" s="21">
        <v>3874</v>
      </c>
      <c r="O147" s="20">
        <v>3275</v>
      </c>
      <c r="P147" s="20">
        <v>559</v>
      </c>
      <c r="Q147" s="21">
        <v>3834</v>
      </c>
      <c r="T147" s="61">
        <f t="shared" si="103"/>
        <v>83.066000525900606</v>
      </c>
      <c r="U147" s="6">
        <f t="shared" si="104"/>
        <v>16.933999474099394</v>
      </c>
      <c r="V147" s="61">
        <f t="shared" si="105"/>
        <v>84.550709406200724</v>
      </c>
      <c r="W147" s="6">
        <f t="shared" si="106"/>
        <v>15.449290593799264</v>
      </c>
      <c r="X147" s="61">
        <f t="shared" si="107"/>
        <v>85.353003161222347</v>
      </c>
      <c r="Y147" s="6">
        <f t="shared" si="108"/>
        <v>14.64699683877766</v>
      </c>
      <c r="Z147" s="61">
        <f t="shared" si="109"/>
        <v>85.518843572534848</v>
      </c>
      <c r="AA147" s="82">
        <f t="shared" si="110"/>
        <v>14.481156427465153</v>
      </c>
      <c r="AB147" s="6">
        <f t="shared" si="111"/>
        <v>85.419926969222743</v>
      </c>
      <c r="AC147" s="82">
        <f t="shared" si="112"/>
        <v>14.580073030777257</v>
      </c>
      <c r="AF147" s="59">
        <f t="shared" si="113"/>
        <v>-66.132001051801211</v>
      </c>
      <c r="AG147" s="73">
        <f t="shared" si="114"/>
        <v>-69.101418812401462</v>
      </c>
      <c r="AH147" s="73">
        <f t="shared" si="115"/>
        <v>-70.706006322444694</v>
      </c>
      <c r="AI147" s="73">
        <f t="shared" si="116"/>
        <v>-71.037687145069697</v>
      </c>
      <c r="AJ147" s="73">
        <f t="shared" si="117"/>
        <v>-70.839853938445486</v>
      </c>
    </row>
    <row r="148" spans="1:36" x14ac:dyDescent="0.25">
      <c r="A148" s="1873"/>
      <c r="B148" s="278" t="s">
        <v>298</v>
      </c>
      <c r="C148" s="23">
        <v>17804</v>
      </c>
      <c r="D148" s="20">
        <v>3943</v>
      </c>
      <c r="E148" s="21">
        <v>21747</v>
      </c>
      <c r="F148" s="20">
        <v>17828</v>
      </c>
      <c r="G148" s="20">
        <v>3659</v>
      </c>
      <c r="H148" s="21">
        <v>21487</v>
      </c>
      <c r="I148" s="20">
        <v>18481</v>
      </c>
      <c r="J148" s="20">
        <v>3681</v>
      </c>
      <c r="K148" s="21">
        <v>22162</v>
      </c>
      <c r="L148" s="20">
        <v>18052</v>
      </c>
      <c r="M148" s="20">
        <v>3399</v>
      </c>
      <c r="N148" s="21">
        <v>21451</v>
      </c>
      <c r="O148" s="20">
        <v>17483</v>
      </c>
      <c r="P148" s="20">
        <v>3302</v>
      </c>
      <c r="Q148" s="21">
        <v>20785</v>
      </c>
      <c r="T148" s="61">
        <f t="shared" si="103"/>
        <v>81.86876350761024</v>
      </c>
      <c r="U148" s="6">
        <f t="shared" si="104"/>
        <v>18.131236492389753</v>
      </c>
      <c r="V148" s="61">
        <f t="shared" si="105"/>
        <v>82.971098803927958</v>
      </c>
      <c r="W148" s="6">
        <f t="shared" si="106"/>
        <v>17.028901196072045</v>
      </c>
      <c r="X148" s="61">
        <f t="shared" si="107"/>
        <v>83.39048822308456</v>
      </c>
      <c r="Y148" s="6">
        <f t="shared" si="108"/>
        <v>16.609511776915443</v>
      </c>
      <c r="Z148" s="61">
        <f t="shared" si="109"/>
        <v>84.154584867838338</v>
      </c>
      <c r="AA148" s="82">
        <f t="shared" si="110"/>
        <v>15.845415132161673</v>
      </c>
      <c r="AB148" s="6">
        <f t="shared" si="111"/>
        <v>84.113543420736107</v>
      </c>
      <c r="AC148" s="82">
        <f t="shared" si="112"/>
        <v>15.886456579263891</v>
      </c>
      <c r="AF148" s="59">
        <f t="shared" si="113"/>
        <v>-63.737527015220486</v>
      </c>
      <c r="AG148" s="73">
        <f t="shared" si="114"/>
        <v>-65.942197607855917</v>
      </c>
      <c r="AH148" s="73">
        <f t="shared" si="115"/>
        <v>-66.78097644616912</v>
      </c>
      <c r="AI148" s="73">
        <f t="shared" si="116"/>
        <v>-68.309169735676662</v>
      </c>
      <c r="AJ148" s="73">
        <f t="shared" si="117"/>
        <v>-68.227086841472214</v>
      </c>
    </row>
    <row r="149" spans="1:36" x14ac:dyDescent="0.25">
      <c r="A149" s="1873"/>
      <c r="B149" s="279" t="s">
        <v>271</v>
      </c>
      <c r="C149" s="110">
        <v>8657</v>
      </c>
      <c r="D149" s="56">
        <v>2104</v>
      </c>
      <c r="E149" s="116">
        <v>10761</v>
      </c>
      <c r="F149" s="56">
        <v>8185</v>
      </c>
      <c r="G149" s="56">
        <v>1975</v>
      </c>
      <c r="H149" s="116">
        <v>10160</v>
      </c>
      <c r="I149" s="56">
        <v>8780</v>
      </c>
      <c r="J149" s="56">
        <v>2229</v>
      </c>
      <c r="K149" s="116">
        <v>11009</v>
      </c>
      <c r="L149" s="56">
        <v>8752</v>
      </c>
      <c r="M149" s="56">
        <v>2169</v>
      </c>
      <c r="N149" s="116">
        <v>10921</v>
      </c>
      <c r="O149" s="56">
        <v>8600</v>
      </c>
      <c r="P149" s="56">
        <v>2137</v>
      </c>
      <c r="Q149" s="116">
        <v>10737</v>
      </c>
      <c r="T149" s="100">
        <f t="shared" si="103"/>
        <v>80.447913762661457</v>
      </c>
      <c r="U149" s="98">
        <f t="shared" si="104"/>
        <v>19.552086237338536</v>
      </c>
      <c r="V149" s="100">
        <f t="shared" si="105"/>
        <v>80.561023622047244</v>
      </c>
      <c r="W149" s="98">
        <f t="shared" si="106"/>
        <v>19.438976377952756</v>
      </c>
      <c r="X149" s="100">
        <f t="shared" si="107"/>
        <v>79.752929421382504</v>
      </c>
      <c r="Y149" s="98">
        <f t="shared" si="108"/>
        <v>20.247070578617496</v>
      </c>
      <c r="Z149" s="100">
        <f t="shared" si="109"/>
        <v>80.139181393645273</v>
      </c>
      <c r="AA149" s="99">
        <f t="shared" si="110"/>
        <v>19.86081860635473</v>
      </c>
      <c r="AB149" s="98">
        <f t="shared" si="111"/>
        <v>80.096861320666861</v>
      </c>
      <c r="AC149" s="99">
        <f t="shared" si="112"/>
        <v>19.903138679333146</v>
      </c>
      <c r="AF149" s="108">
        <f t="shared" si="113"/>
        <v>-60.895827525322922</v>
      </c>
      <c r="AG149" s="246">
        <f t="shared" si="114"/>
        <v>-61.122047244094489</v>
      </c>
      <c r="AH149" s="246">
        <f t="shared" si="115"/>
        <v>-59.505858842765008</v>
      </c>
      <c r="AI149" s="246">
        <f t="shared" si="116"/>
        <v>-60.278362787290547</v>
      </c>
      <c r="AJ149" s="246">
        <f t="shared" si="117"/>
        <v>-60.193722641333714</v>
      </c>
    </row>
    <row r="152" spans="1:36" x14ac:dyDescent="0.25">
      <c r="A152" s="1531"/>
      <c r="B152" s="1531"/>
      <c r="C152" s="1531"/>
      <c r="D152" s="1531"/>
      <c r="E152" s="1531"/>
      <c r="F152" s="1531"/>
      <c r="G152" s="1531"/>
    </row>
    <row r="153" spans="1:36" x14ac:dyDescent="0.25">
      <c r="A153" s="1746" t="s">
        <v>1273</v>
      </c>
      <c r="B153" s="1747"/>
      <c r="C153" s="1747"/>
      <c r="D153" s="1747"/>
      <c r="E153" s="1747"/>
      <c r="F153" s="1747"/>
      <c r="G153" s="1748"/>
    </row>
    <row r="154" spans="1:36" x14ac:dyDescent="0.25">
      <c r="A154" s="1746"/>
      <c r="B154" s="1747"/>
      <c r="C154" s="1747"/>
      <c r="D154" s="1747"/>
      <c r="E154" s="1747"/>
      <c r="F154" s="1747"/>
      <c r="G154" s="1748"/>
    </row>
    <row r="155" spans="1:36" x14ac:dyDescent="0.25">
      <c r="A155" s="1749"/>
      <c r="B155" s="1750"/>
      <c r="C155" s="1750"/>
      <c r="D155" s="1750"/>
      <c r="E155" s="1750"/>
      <c r="F155" s="1750"/>
      <c r="G155" s="1751"/>
    </row>
  </sheetData>
  <sheetProtection algorithmName="SHA-512" hashValue="vM7j9oBN3cpdAqy9OcRoQF04THKzJohE1HD6z9E/6e40Dx5X2O+HkMhfUoOC/GPSS9tmgna0MYlq5cNv0N/jdw==" saltValue="xtHiolNZuI7FhMt4b8dxZw==" spinCount="100000" sheet="1" objects="1" scenarios="1"/>
  <mergeCells count="24">
    <mergeCell ref="A153:G155"/>
    <mergeCell ref="B9:Q9"/>
    <mergeCell ref="AF10:AF11"/>
    <mergeCell ref="I10:K10"/>
    <mergeCell ref="F10:H10"/>
    <mergeCell ref="AF9:AJ9"/>
    <mergeCell ref="T9:AC9"/>
    <mergeCell ref="T10:U10"/>
    <mergeCell ref="V10:W10"/>
    <mergeCell ref="X10:Y10"/>
    <mergeCell ref="AG10:AG11"/>
    <mergeCell ref="AI10:AI11"/>
    <mergeCell ref="AJ10:AJ11"/>
    <mergeCell ref="AH10:AH11"/>
    <mergeCell ref="A109:A149"/>
    <mergeCell ref="A1:X2"/>
    <mergeCell ref="A60:A108"/>
    <mergeCell ref="A12:A59"/>
    <mergeCell ref="AB10:AC10"/>
    <mergeCell ref="Z10:AA10"/>
    <mergeCell ref="C10:E10"/>
    <mergeCell ref="A10:A11"/>
    <mergeCell ref="O10:Q10"/>
    <mergeCell ref="L10:N10"/>
  </mergeCells>
  <conditionalFormatting sqref="AF12:AJ149">
    <cfRule type="cellIs" dxfId="158" priority="1" operator="lessThan">
      <formula>0</formula>
    </cfRule>
  </conditionalFormatting>
  <hyperlinks>
    <hyperlink ref="A5" location="Índice!A1" display="⌂ Volver al ÍNDICE" xr:uid="{F4B403D9-37D2-4EF0-BF91-50CCD45C8AF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85DCE-8608-43D3-9EDB-BC047A36223B}">
  <sheetPr>
    <tabColor theme="9" tint="-0.249977111117893"/>
  </sheetPr>
  <dimension ref="B1:X2"/>
  <sheetViews>
    <sheetView showGridLines="0" showRowColHeaders="0" zoomScale="50" zoomScaleNormal="50" workbookViewId="0">
      <selection activeCell="AL35" sqref="AL35"/>
    </sheetView>
  </sheetViews>
  <sheetFormatPr baseColWidth="10" defaultRowHeight="15" x14ac:dyDescent="0.25"/>
  <cols>
    <col min="1" max="1" width="3.7109375" customWidth="1"/>
    <col min="21" max="21" width="11" customWidth="1"/>
    <col min="22" max="24" width="11.42578125" hidden="1" customWidth="1"/>
  </cols>
  <sheetData>
    <row r="1" spans="2:2" ht="31.5" x14ac:dyDescent="0.5">
      <c r="B1" s="183"/>
    </row>
    <row r="2" spans="2:2" ht="26.25" x14ac:dyDescent="0.4">
      <c r="B2" s="182"/>
    </row>
  </sheetData>
  <sheetProtection algorithmName="SHA-512" hashValue="dL6WA0G4w3e/YQrHGUbmjSw5rbDomh7RADq0Hr1fP9LceCPnvlmnT7hH9/8g216jszL91BLuOV9h+ytn3Py1xg==" saltValue="EsTPFtpkeBaKVcoyxmCzPw==" spinCount="100000" sheet="1" objects="1" scenarios="1"/>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2710D-74F2-4181-88BB-9446970A829C}">
  <sheetPr codeName="Hoja24">
    <tabColor rgb="FFEDCFDD"/>
  </sheetPr>
  <dimension ref="A1:CO94"/>
  <sheetViews>
    <sheetView workbookViewId="0">
      <pane xSplit="1" topLeftCell="B1" activePane="topRight" state="frozen"/>
      <selection activeCell="T96" sqref="T96:T97"/>
      <selection pane="topRight" activeCell="A92" sqref="A92:G94"/>
    </sheetView>
  </sheetViews>
  <sheetFormatPr baseColWidth="10" defaultColWidth="11.42578125" defaultRowHeight="15" x14ac:dyDescent="0.25"/>
  <cols>
    <col min="1" max="1" width="65.140625" style="1" customWidth="1"/>
    <col min="2" max="2" width="65.140625" customWidth="1"/>
    <col min="3" max="140" width="7.7109375" customWidth="1"/>
  </cols>
  <sheetData>
    <row r="1" spans="1:36" ht="24" customHeight="1" x14ac:dyDescent="0.25">
      <c r="A1" s="1860" t="s">
        <v>1063</v>
      </c>
      <c r="B1" s="1860"/>
      <c r="C1" s="1860"/>
      <c r="D1" s="1860"/>
      <c r="E1" s="1860"/>
      <c r="F1" s="1860"/>
      <c r="G1" s="1860"/>
      <c r="H1" s="1860"/>
      <c r="I1" s="1860"/>
      <c r="J1" s="1860"/>
      <c r="K1" s="1860"/>
      <c r="L1" s="1860"/>
      <c r="M1" s="1860"/>
      <c r="N1" s="1860"/>
      <c r="O1" s="1860"/>
      <c r="P1" s="1860"/>
      <c r="Q1" s="1860"/>
      <c r="R1" s="1860"/>
      <c r="S1" s="1860"/>
      <c r="T1" s="1861"/>
    </row>
    <row r="2" spans="1:36" ht="15.75" customHeight="1" thickBot="1" x14ac:dyDescent="0.3">
      <c r="A2" s="1759"/>
      <c r="B2" s="1759"/>
      <c r="C2" s="1759"/>
      <c r="D2" s="1759"/>
      <c r="E2" s="1759"/>
      <c r="F2" s="1759"/>
      <c r="G2" s="1759"/>
      <c r="H2" s="1759"/>
      <c r="I2" s="1759"/>
      <c r="J2" s="1759"/>
      <c r="K2" s="1759"/>
      <c r="L2" s="1759"/>
      <c r="M2" s="1759"/>
      <c r="N2" s="1759"/>
      <c r="O2" s="1759"/>
      <c r="P2" s="1759"/>
      <c r="Q2" s="1759"/>
      <c r="R2" s="1759"/>
      <c r="S2" s="1759"/>
      <c r="T2" s="1760"/>
    </row>
    <row r="3" spans="1:36" x14ac:dyDescent="0.25">
      <c r="A3" s="42" t="s">
        <v>1033</v>
      </c>
    </row>
    <row r="4" spans="1:36" x14ac:dyDescent="0.25">
      <c r="A4" s="42" t="s">
        <v>988</v>
      </c>
    </row>
    <row r="5" spans="1:36" x14ac:dyDescent="0.25">
      <c r="A5" s="132" t="s">
        <v>712</v>
      </c>
    </row>
    <row r="6" spans="1:36" x14ac:dyDescent="0.25">
      <c r="A6" s="42"/>
    </row>
    <row r="7" spans="1:36" x14ac:dyDescent="0.25">
      <c r="A7" s="5" t="s">
        <v>1162</v>
      </c>
    </row>
    <row r="8" spans="1:36" x14ac:dyDescent="0.25">
      <c r="A8" s="5"/>
    </row>
    <row r="9" spans="1:36" s="4" customFormat="1" ht="38.25" customHeight="1" x14ac:dyDescent="0.25">
      <c r="B9" s="1862" t="s">
        <v>28</v>
      </c>
      <c r="C9" s="1864"/>
      <c r="D9" s="1864"/>
      <c r="E9" s="1864"/>
      <c r="F9" s="1864"/>
      <c r="G9" s="1864"/>
      <c r="H9" s="1864"/>
      <c r="I9" s="1864"/>
      <c r="J9" s="1864"/>
      <c r="K9" s="1864"/>
      <c r="L9" s="1864"/>
      <c r="M9" s="1864"/>
      <c r="N9" s="1864"/>
      <c r="O9" s="1864"/>
      <c r="P9" s="1864"/>
      <c r="Q9" s="1865"/>
      <c r="T9" s="1869" t="s">
        <v>507</v>
      </c>
      <c r="U9" s="1869"/>
      <c r="V9" s="1869"/>
      <c r="W9" s="1869"/>
      <c r="X9" s="1869"/>
      <c r="Y9" s="1869"/>
      <c r="Z9" s="1869"/>
      <c r="AA9" s="1869"/>
      <c r="AB9" s="1869"/>
      <c r="AC9" s="1869"/>
      <c r="AF9" s="1868" t="s">
        <v>853</v>
      </c>
      <c r="AG9" s="1864"/>
      <c r="AH9" s="1864"/>
      <c r="AI9" s="1864"/>
      <c r="AJ9" s="1865"/>
    </row>
    <row r="10" spans="1:36" x14ac:dyDescent="0.25">
      <c r="A10" s="42"/>
      <c r="B10" s="280" t="s">
        <v>994</v>
      </c>
      <c r="C10" s="1877" t="s">
        <v>314</v>
      </c>
      <c r="D10" s="1877"/>
      <c r="E10" s="1877"/>
      <c r="F10" s="1884" t="s">
        <v>167</v>
      </c>
      <c r="G10" s="1884"/>
      <c r="H10" s="1884"/>
      <c r="I10" s="1884" t="s">
        <v>168</v>
      </c>
      <c r="J10" s="1884"/>
      <c r="K10" s="1884"/>
      <c r="L10" s="1884" t="s">
        <v>169</v>
      </c>
      <c r="M10" s="1884"/>
      <c r="N10" s="1884"/>
      <c r="O10" s="1877" t="s">
        <v>170</v>
      </c>
      <c r="P10" s="1877"/>
      <c r="Q10" s="1877"/>
      <c r="T10" s="1875" t="s">
        <v>314</v>
      </c>
      <c r="U10" s="1875"/>
      <c r="V10" s="1875" t="s">
        <v>167</v>
      </c>
      <c r="W10" s="1875"/>
      <c r="X10" s="1875" t="s">
        <v>168</v>
      </c>
      <c r="Y10" s="1875"/>
      <c r="Z10" s="1875" t="s">
        <v>169</v>
      </c>
      <c r="AA10" s="1875"/>
      <c r="AB10" s="1875" t="s">
        <v>170</v>
      </c>
      <c r="AC10" s="1875"/>
      <c r="AF10" s="1883" t="s">
        <v>314</v>
      </c>
      <c r="AG10" s="1883" t="s">
        <v>167</v>
      </c>
      <c r="AH10" s="1883" t="s">
        <v>168</v>
      </c>
      <c r="AI10" s="1883" t="s">
        <v>169</v>
      </c>
      <c r="AJ10" s="1883" t="s">
        <v>170</v>
      </c>
    </row>
    <row r="11" spans="1:36" x14ac:dyDescent="0.25">
      <c r="A11" s="42"/>
      <c r="B11" s="851" t="s">
        <v>30</v>
      </c>
      <c r="C11" s="276" t="s">
        <v>31</v>
      </c>
      <c r="D11" s="274" t="s">
        <v>32</v>
      </c>
      <c r="E11" s="274" t="s">
        <v>33</v>
      </c>
      <c r="F11" s="274" t="s">
        <v>31</v>
      </c>
      <c r="G11" s="274" t="s">
        <v>32</v>
      </c>
      <c r="H11" s="274" t="s">
        <v>33</v>
      </c>
      <c r="I11" s="274" t="s">
        <v>31</v>
      </c>
      <c r="J11" s="274" t="s">
        <v>32</v>
      </c>
      <c r="K11" s="274" t="s">
        <v>33</v>
      </c>
      <c r="L11" s="274" t="s">
        <v>31</v>
      </c>
      <c r="M11" s="274" t="s">
        <v>32</v>
      </c>
      <c r="N11" s="274" t="s">
        <v>33</v>
      </c>
      <c r="O11" s="274" t="s">
        <v>31</v>
      </c>
      <c r="P11" s="274" t="s">
        <v>32</v>
      </c>
      <c r="Q11" s="274" t="s">
        <v>33</v>
      </c>
      <c r="T11" s="274" t="s">
        <v>31</v>
      </c>
      <c r="U11" s="274" t="s">
        <v>32</v>
      </c>
      <c r="V11" s="274" t="s">
        <v>31</v>
      </c>
      <c r="W11" s="274" t="s">
        <v>32</v>
      </c>
      <c r="X11" s="274" t="s">
        <v>31</v>
      </c>
      <c r="Y11" s="274" t="s">
        <v>32</v>
      </c>
      <c r="Z11" s="274" t="s">
        <v>31</v>
      </c>
      <c r="AA11" s="274" t="s">
        <v>32</v>
      </c>
      <c r="AB11" s="274" t="s">
        <v>31</v>
      </c>
      <c r="AC11" s="274" t="s">
        <v>32</v>
      </c>
      <c r="AF11" s="1883"/>
      <c r="AG11" s="1883"/>
      <c r="AH11" s="1883"/>
      <c r="AI11" s="1883"/>
      <c r="AJ11" s="1883"/>
    </row>
    <row r="12" spans="1:36" x14ac:dyDescent="0.25">
      <c r="A12" s="1885" t="s">
        <v>1079</v>
      </c>
      <c r="B12" s="1617" t="s">
        <v>810</v>
      </c>
      <c r="C12" s="161">
        <f t="shared" ref="C12:Q12" si="0">C22</f>
        <v>186072</v>
      </c>
      <c r="D12" s="305">
        <f t="shared" si="0"/>
        <v>254889</v>
      </c>
      <c r="E12" s="306">
        <f t="shared" si="0"/>
        <v>440961</v>
      </c>
      <c r="F12" s="305">
        <f t="shared" si="0"/>
        <v>182775</v>
      </c>
      <c r="G12" s="305">
        <f t="shared" si="0"/>
        <v>224160</v>
      </c>
      <c r="H12" s="306">
        <f t="shared" si="0"/>
        <v>406935</v>
      </c>
      <c r="I12" s="305">
        <f t="shared" si="0"/>
        <v>189678</v>
      </c>
      <c r="J12" s="305">
        <f t="shared" si="0"/>
        <v>225271</v>
      </c>
      <c r="K12" s="306">
        <f t="shared" si="0"/>
        <v>414949</v>
      </c>
      <c r="L12" s="305">
        <f t="shared" si="0"/>
        <v>191541</v>
      </c>
      <c r="M12" s="305">
        <f t="shared" si="0"/>
        <v>221628</v>
      </c>
      <c r="N12" s="306">
        <f t="shared" si="0"/>
        <v>413169</v>
      </c>
      <c r="O12" s="305">
        <f t="shared" si="0"/>
        <v>194538</v>
      </c>
      <c r="P12" s="305">
        <f t="shared" si="0"/>
        <v>220380</v>
      </c>
      <c r="Q12" s="306">
        <f t="shared" si="0"/>
        <v>414918</v>
      </c>
      <c r="T12" s="176">
        <f t="shared" ref="T12" si="1">IFERROR(C12/$E12*100,0)</f>
        <v>42.196928980113888</v>
      </c>
      <c r="U12" s="175">
        <f t="shared" ref="U12" si="2">IFERROR(D12/$E12*100,0)</f>
        <v>57.803071019886112</v>
      </c>
      <c r="V12" s="176">
        <f t="shared" ref="V12" si="3">IFERROR(F12/$H12*100,0)</f>
        <v>44.915035570791403</v>
      </c>
      <c r="W12" s="175">
        <f t="shared" ref="W12" si="4">IFERROR(G12/$H12*100,0)</f>
        <v>55.084964429208597</v>
      </c>
      <c r="X12" s="176">
        <f t="shared" ref="X12" si="5">IFERROR(I12/$K12*100,0)</f>
        <v>45.711159684684141</v>
      </c>
      <c r="Y12" s="175">
        <f t="shared" ref="Y12" si="6">IFERROR(J12/$K12*100,0)</f>
        <v>54.288840315315859</v>
      </c>
      <c r="Z12" s="176">
        <f t="shared" ref="Z12" si="7">IFERROR(L12/$N12*100,0)</f>
        <v>46.358995955650109</v>
      </c>
      <c r="AA12" s="175">
        <f t="shared" ref="AA12" si="8">IFERROR(M12/$N12*100,0)</f>
        <v>53.641004044349891</v>
      </c>
      <c r="AB12" s="176">
        <f t="shared" ref="AB12" si="9">IFERROR(O12/$Q12*100,0)</f>
        <v>46.885890706115426</v>
      </c>
      <c r="AC12" s="181">
        <f t="shared" ref="AC12" si="10">IFERROR(P12/$Q12*100,0)</f>
        <v>53.114109293884567</v>
      </c>
      <c r="AF12" s="177">
        <f t="shared" ref="AF12:AF14" si="11">U12-T12</f>
        <v>15.606142039772223</v>
      </c>
      <c r="AG12" s="177">
        <f t="shared" ref="AG12" si="12">W12-V12</f>
        <v>10.169928858417194</v>
      </c>
      <c r="AH12" s="177">
        <f t="shared" ref="AH12" si="13">Y12-X12</f>
        <v>8.5776806306317184</v>
      </c>
      <c r="AI12" s="177">
        <f t="shared" ref="AI12" si="14">AA12-Z12</f>
        <v>7.2820080886997829</v>
      </c>
      <c r="AJ12" s="277">
        <f t="shared" ref="AJ12" si="15">AC12-AB12</f>
        <v>6.2282185877691418</v>
      </c>
    </row>
    <row r="13" spans="1:36" x14ac:dyDescent="0.25">
      <c r="A13" s="1886"/>
      <c r="B13" s="1617" t="s">
        <v>811</v>
      </c>
      <c r="C13" s="23">
        <f t="shared" ref="C13:Q13" si="16">C31</f>
        <v>349675</v>
      </c>
      <c r="D13" s="20">
        <f t="shared" si="16"/>
        <v>259955</v>
      </c>
      <c r="E13" s="21">
        <f t="shared" si="16"/>
        <v>609630</v>
      </c>
      <c r="F13" s="20">
        <f t="shared" si="16"/>
        <v>352635</v>
      </c>
      <c r="G13" s="20">
        <f t="shared" si="16"/>
        <v>264771</v>
      </c>
      <c r="H13" s="21">
        <f t="shared" si="16"/>
        <v>617406</v>
      </c>
      <c r="I13" s="20">
        <f t="shared" si="16"/>
        <v>361634</v>
      </c>
      <c r="J13" s="20">
        <f t="shared" si="16"/>
        <v>272102</v>
      </c>
      <c r="K13" s="21">
        <f t="shared" si="16"/>
        <v>633736</v>
      </c>
      <c r="L13" s="20">
        <f t="shared" si="16"/>
        <v>362241</v>
      </c>
      <c r="M13" s="20">
        <f t="shared" si="16"/>
        <v>273105</v>
      </c>
      <c r="N13" s="21">
        <f t="shared" si="16"/>
        <v>635346</v>
      </c>
      <c r="O13" s="20">
        <f t="shared" si="16"/>
        <v>374601</v>
      </c>
      <c r="P13" s="20">
        <f t="shared" si="16"/>
        <v>278859</v>
      </c>
      <c r="Q13" s="21">
        <f t="shared" si="16"/>
        <v>653460</v>
      </c>
      <c r="T13" s="61">
        <f t="shared" ref="T13:T14" si="17">IFERROR(C13/$E13*100,0)</f>
        <v>57.358561750570011</v>
      </c>
      <c r="U13" s="6">
        <f t="shared" ref="U13:U14" si="18">IFERROR(D13/$E13*100,0)</f>
        <v>42.641438249429982</v>
      </c>
      <c r="V13" s="61">
        <f t="shared" ref="V13:V14" si="19">IFERROR(F13/$H13*100,0)</f>
        <v>57.115577108094186</v>
      </c>
      <c r="W13" s="6">
        <f t="shared" ref="W13:W14" si="20">IFERROR(G13/$H13*100,0)</f>
        <v>42.884422891905807</v>
      </c>
      <c r="X13" s="61">
        <f t="shared" ref="X13:X14" si="21">IFERROR(I13/$K13*100,0)</f>
        <v>57.063824684095586</v>
      </c>
      <c r="Y13" s="6">
        <f t="shared" ref="Y13:Y14" si="22">IFERROR(J13/$K13*100,0)</f>
        <v>42.936175315904414</v>
      </c>
      <c r="Z13" s="61">
        <f t="shared" ref="Z13" si="23">IFERROR(L13/$N13*100,0)</f>
        <v>57.014760461228995</v>
      </c>
      <c r="AA13" s="6">
        <f t="shared" ref="AA13:AA14" si="24">IFERROR(M13/$N13*100,0)</f>
        <v>42.985239538771005</v>
      </c>
      <c r="AB13" s="61">
        <f t="shared" ref="AB13:AB14" si="25">IFERROR(O13/$Q13*100,0)</f>
        <v>57.325773574511061</v>
      </c>
      <c r="AC13" s="82">
        <f t="shared" ref="AC13:AC14" si="26">IFERROR(P13/$Q13*100,0)</f>
        <v>42.674226425488939</v>
      </c>
      <c r="AF13" s="107">
        <f t="shared" si="11"/>
        <v>-14.71712350114003</v>
      </c>
      <c r="AG13" s="107">
        <f t="shared" ref="AG13:AG14" si="27">W13-V13</f>
        <v>-14.231154216188379</v>
      </c>
      <c r="AH13" s="107">
        <f t="shared" ref="AH13:AH14" si="28">Y13-X13</f>
        <v>-14.127649368191172</v>
      </c>
      <c r="AI13" s="107">
        <f t="shared" ref="AI13:AI14" si="29">AA13-Z13</f>
        <v>-14.029520922457991</v>
      </c>
      <c r="AJ13" s="126">
        <f t="shared" ref="AJ13:AJ14" si="30">AC13-AB13</f>
        <v>-14.651547149022122</v>
      </c>
    </row>
    <row r="14" spans="1:36" x14ac:dyDescent="0.25">
      <c r="A14" s="1887"/>
      <c r="B14" s="1617" t="s">
        <v>248</v>
      </c>
      <c r="C14" s="110">
        <f t="shared" ref="C14:Q14" si="31">C45</f>
        <v>183502</v>
      </c>
      <c r="D14" s="56">
        <f t="shared" si="31"/>
        <v>87605</v>
      </c>
      <c r="E14" s="116">
        <f t="shared" si="31"/>
        <v>271107</v>
      </c>
      <c r="F14" s="56">
        <f t="shared" si="31"/>
        <v>186089</v>
      </c>
      <c r="G14" s="56">
        <f t="shared" si="31"/>
        <v>85949</v>
      </c>
      <c r="H14" s="116">
        <f t="shared" si="31"/>
        <v>272038</v>
      </c>
      <c r="I14" s="56">
        <f t="shared" si="31"/>
        <v>197942</v>
      </c>
      <c r="J14" s="56">
        <f t="shared" si="31"/>
        <v>89382</v>
      </c>
      <c r="K14" s="116">
        <f t="shared" si="31"/>
        <v>287324</v>
      </c>
      <c r="L14" s="56">
        <f t="shared" si="31"/>
        <v>197719</v>
      </c>
      <c r="M14" s="56">
        <f t="shared" si="31"/>
        <v>87333</v>
      </c>
      <c r="N14" s="116">
        <f t="shared" si="31"/>
        <v>285052</v>
      </c>
      <c r="O14" s="56">
        <f t="shared" si="31"/>
        <v>199394</v>
      </c>
      <c r="P14" s="56">
        <f t="shared" si="31"/>
        <v>85575</v>
      </c>
      <c r="Q14" s="116">
        <f t="shared" si="31"/>
        <v>284969</v>
      </c>
      <c r="T14" s="100">
        <f t="shared" si="17"/>
        <v>67.686190323377858</v>
      </c>
      <c r="U14" s="98">
        <f t="shared" si="18"/>
        <v>32.313809676622149</v>
      </c>
      <c r="V14" s="100">
        <f t="shared" si="19"/>
        <v>68.405516876318757</v>
      </c>
      <c r="W14" s="98">
        <f t="shared" si="20"/>
        <v>31.59448312368125</v>
      </c>
      <c r="X14" s="100">
        <f t="shared" si="21"/>
        <v>68.89156492322256</v>
      </c>
      <c r="Y14" s="98">
        <f t="shared" si="22"/>
        <v>31.108435076777436</v>
      </c>
      <c r="Z14" s="100">
        <f>IFERROR(L14/$N14*100,0)</f>
        <v>69.362432117648709</v>
      </c>
      <c r="AA14" s="98">
        <f t="shared" si="24"/>
        <v>30.637567882351291</v>
      </c>
      <c r="AB14" s="100">
        <f t="shared" si="25"/>
        <v>69.970417834922387</v>
      </c>
      <c r="AC14" s="99">
        <f t="shared" si="26"/>
        <v>30.029582165077606</v>
      </c>
      <c r="AF14" s="332">
        <f t="shared" si="11"/>
        <v>-35.372380646755708</v>
      </c>
      <c r="AG14" s="332">
        <f t="shared" si="27"/>
        <v>-36.811033752637506</v>
      </c>
      <c r="AH14" s="332">
        <f t="shared" si="28"/>
        <v>-37.783129846445121</v>
      </c>
      <c r="AI14" s="332">
        <f t="shared" si="29"/>
        <v>-38.724864235297417</v>
      </c>
      <c r="AJ14" s="335">
        <f t="shared" si="30"/>
        <v>-39.94083566984478</v>
      </c>
    </row>
    <row r="15" spans="1:36" x14ac:dyDescent="0.25">
      <c r="A15" s="42"/>
    </row>
    <row r="16" spans="1:36" x14ac:dyDescent="0.25">
      <c r="A16" s="42"/>
    </row>
    <row r="17" spans="1:36" x14ac:dyDescent="0.25">
      <c r="A17" s="5" t="s">
        <v>1163</v>
      </c>
      <c r="C17" s="20"/>
      <c r="D17" s="20"/>
      <c r="E17" s="20"/>
      <c r="F17" s="20"/>
      <c r="G17" s="20"/>
      <c r="H17" s="20"/>
      <c r="I17" s="20"/>
      <c r="J17" s="20"/>
      <c r="K17" s="20"/>
      <c r="L17" s="20"/>
      <c r="M17" s="20"/>
      <c r="N17" s="20"/>
      <c r="O17" s="20"/>
      <c r="P17" s="20"/>
      <c r="Q17" s="20"/>
    </row>
    <row r="18" spans="1:36" x14ac:dyDescent="0.25">
      <c r="A18" s="5"/>
      <c r="C18" s="20"/>
      <c r="D18" s="20"/>
      <c r="E18" s="20"/>
      <c r="F18" s="20"/>
      <c r="G18" s="20"/>
      <c r="H18" s="20"/>
      <c r="I18" s="20"/>
      <c r="J18" s="20"/>
      <c r="K18" s="20"/>
      <c r="L18" s="20"/>
      <c r="M18" s="20"/>
      <c r="N18" s="20"/>
      <c r="O18" s="20"/>
      <c r="P18" s="20"/>
      <c r="Q18" s="20"/>
    </row>
    <row r="19" spans="1:36" s="4" customFormat="1" ht="37.5" customHeight="1" x14ac:dyDescent="0.25">
      <c r="B19" s="1862" t="s">
        <v>28</v>
      </c>
      <c r="C19" s="1864"/>
      <c r="D19" s="1864"/>
      <c r="E19" s="1864"/>
      <c r="F19" s="1864"/>
      <c r="G19" s="1864"/>
      <c r="H19" s="1864"/>
      <c r="I19" s="1864"/>
      <c r="J19" s="1864"/>
      <c r="K19" s="1864"/>
      <c r="L19" s="1864"/>
      <c r="M19" s="1864"/>
      <c r="N19" s="1864"/>
      <c r="O19" s="1864"/>
      <c r="P19" s="1864"/>
      <c r="Q19" s="1865"/>
      <c r="T19" s="1869" t="s">
        <v>507</v>
      </c>
      <c r="U19" s="1869"/>
      <c r="V19" s="1869"/>
      <c r="W19" s="1869"/>
      <c r="X19" s="1869"/>
      <c r="Y19" s="1869"/>
      <c r="Z19" s="1869"/>
      <c r="AA19" s="1869"/>
      <c r="AB19" s="1869"/>
      <c r="AC19" s="1869"/>
      <c r="AF19" s="1868" t="s">
        <v>853</v>
      </c>
      <c r="AG19" s="1864"/>
      <c r="AH19" s="1864"/>
      <c r="AI19" s="1864"/>
      <c r="AJ19" s="1865"/>
    </row>
    <row r="20" spans="1:36" x14ac:dyDescent="0.25">
      <c r="B20" s="852" t="s">
        <v>994</v>
      </c>
      <c r="C20" s="1875" t="s">
        <v>314</v>
      </c>
      <c r="D20" s="1875"/>
      <c r="E20" s="1875"/>
      <c r="F20" s="1875" t="s">
        <v>167</v>
      </c>
      <c r="G20" s="1875"/>
      <c r="H20" s="1875"/>
      <c r="I20" s="1875" t="s">
        <v>168</v>
      </c>
      <c r="J20" s="1875"/>
      <c r="K20" s="1875"/>
      <c r="L20" s="1875" t="s">
        <v>169</v>
      </c>
      <c r="M20" s="1875"/>
      <c r="N20" s="1875"/>
      <c r="O20" s="1875" t="s">
        <v>170</v>
      </c>
      <c r="P20" s="1875"/>
      <c r="Q20" s="1875"/>
      <c r="T20" s="1875" t="s">
        <v>314</v>
      </c>
      <c r="U20" s="1875"/>
      <c r="V20" s="1875" t="s">
        <v>167</v>
      </c>
      <c r="W20" s="1875"/>
      <c r="X20" s="1875" t="s">
        <v>168</v>
      </c>
      <c r="Y20" s="1875"/>
      <c r="Z20" s="1875" t="s">
        <v>169</v>
      </c>
      <c r="AA20" s="1875"/>
      <c r="AB20" s="1875" t="s">
        <v>170</v>
      </c>
      <c r="AC20" s="1875"/>
      <c r="AF20" s="1883" t="s">
        <v>314</v>
      </c>
      <c r="AG20" s="1883" t="s">
        <v>167</v>
      </c>
      <c r="AH20" s="1883" t="s">
        <v>168</v>
      </c>
      <c r="AI20" s="1883" t="s">
        <v>169</v>
      </c>
      <c r="AJ20" s="1883" t="s">
        <v>170</v>
      </c>
    </row>
    <row r="21" spans="1:36" x14ac:dyDescent="0.25">
      <c r="B21" s="271" t="s">
        <v>30</v>
      </c>
      <c r="C21" s="836" t="s">
        <v>31</v>
      </c>
      <c r="D21" s="836" t="s">
        <v>32</v>
      </c>
      <c r="E21" s="836" t="s">
        <v>33</v>
      </c>
      <c r="F21" s="836" t="s">
        <v>31</v>
      </c>
      <c r="G21" s="836" t="s">
        <v>32</v>
      </c>
      <c r="H21" s="836" t="s">
        <v>33</v>
      </c>
      <c r="I21" s="836" t="s">
        <v>31</v>
      </c>
      <c r="J21" s="836" t="s">
        <v>32</v>
      </c>
      <c r="K21" s="836" t="s">
        <v>33</v>
      </c>
      <c r="L21" s="836" t="s">
        <v>31</v>
      </c>
      <c r="M21" s="836" t="s">
        <v>32</v>
      </c>
      <c r="N21" s="836" t="s">
        <v>33</v>
      </c>
      <c r="O21" s="836" t="s">
        <v>31</v>
      </c>
      <c r="P21" s="836" t="s">
        <v>32</v>
      </c>
      <c r="Q21" s="836" t="s">
        <v>33</v>
      </c>
      <c r="T21" s="274" t="s">
        <v>31</v>
      </c>
      <c r="U21" s="274" t="s">
        <v>32</v>
      </c>
      <c r="V21" s="274" t="s">
        <v>31</v>
      </c>
      <c r="W21" s="274" t="s">
        <v>32</v>
      </c>
      <c r="X21" s="274" t="s">
        <v>31</v>
      </c>
      <c r="Y21" s="274" t="s">
        <v>32</v>
      </c>
      <c r="Z21" s="274" t="s">
        <v>31</v>
      </c>
      <c r="AA21" s="274" t="s">
        <v>32</v>
      </c>
      <c r="AB21" s="274" t="s">
        <v>31</v>
      </c>
      <c r="AC21" s="274" t="s">
        <v>32</v>
      </c>
      <c r="AF21" s="1883"/>
      <c r="AG21" s="1883"/>
      <c r="AH21" s="1883"/>
      <c r="AI21" s="1883"/>
      <c r="AJ21" s="1883"/>
    </row>
    <row r="22" spans="1:36" x14ac:dyDescent="0.25">
      <c r="A22" s="1869" t="s">
        <v>810</v>
      </c>
      <c r="B22" s="849" t="s">
        <v>1077</v>
      </c>
      <c r="C22" s="843">
        <f>SUM(C23:C30)</f>
        <v>186072</v>
      </c>
      <c r="D22" s="843">
        <f>SUM(D23:D30)</f>
        <v>254889</v>
      </c>
      <c r="E22" s="844">
        <f t="shared" ref="E22:Q22" si="32">SUM(E23:E30)</f>
        <v>440961</v>
      </c>
      <c r="F22" s="843">
        <f t="shared" si="32"/>
        <v>182775</v>
      </c>
      <c r="G22" s="843">
        <f t="shared" si="32"/>
        <v>224160</v>
      </c>
      <c r="H22" s="844">
        <f t="shared" si="32"/>
        <v>406935</v>
      </c>
      <c r="I22" s="843">
        <f t="shared" si="32"/>
        <v>189678</v>
      </c>
      <c r="J22" s="843">
        <f t="shared" si="32"/>
        <v>225271</v>
      </c>
      <c r="K22" s="844">
        <f t="shared" si="32"/>
        <v>414949</v>
      </c>
      <c r="L22" s="843">
        <f t="shared" si="32"/>
        <v>191541</v>
      </c>
      <c r="M22" s="843">
        <f t="shared" si="32"/>
        <v>221628</v>
      </c>
      <c r="N22" s="844">
        <f t="shared" si="32"/>
        <v>413169</v>
      </c>
      <c r="O22" s="843">
        <f t="shared" si="32"/>
        <v>194538</v>
      </c>
      <c r="P22" s="843">
        <f t="shared" si="32"/>
        <v>220380</v>
      </c>
      <c r="Q22" s="844">
        <f t="shared" si="32"/>
        <v>414918</v>
      </c>
      <c r="T22" s="176">
        <f t="shared" ref="T22" si="33">IFERROR(C22/$E22*100,0)</f>
        <v>42.196928980113888</v>
      </c>
      <c r="U22" s="175">
        <f t="shared" ref="U22" si="34">IFERROR(D22/$E22*100,0)</f>
        <v>57.803071019886112</v>
      </c>
      <c r="V22" s="176">
        <f t="shared" ref="V22" si="35">IFERROR(F22/$H22*100,0)</f>
        <v>44.915035570791403</v>
      </c>
      <c r="W22" s="175">
        <f t="shared" ref="W22" si="36">IFERROR(G22/$H22*100,0)</f>
        <v>55.084964429208597</v>
      </c>
      <c r="X22" s="176">
        <f t="shared" ref="X22" si="37">IFERROR(I22/$K22*100,0)</f>
        <v>45.711159684684141</v>
      </c>
      <c r="Y22" s="175">
        <f t="shared" ref="Y22" si="38">IFERROR(J22/$K22*100,0)</f>
        <v>54.288840315315859</v>
      </c>
      <c r="Z22" s="176">
        <f t="shared" ref="Z22" si="39">IFERROR(L22/$N22*100,0)</f>
        <v>46.358995955650109</v>
      </c>
      <c r="AA22" s="175">
        <f t="shared" ref="AA22" si="40">IFERROR(M22/$N22*100,0)</f>
        <v>53.641004044349891</v>
      </c>
      <c r="AB22" s="176">
        <f t="shared" ref="AB22" si="41">IFERROR(O22/$Q22*100,0)</f>
        <v>46.885890706115426</v>
      </c>
      <c r="AC22" s="181">
        <f t="shared" ref="AC22" si="42">IFERROR(P22/$Q22*100,0)</f>
        <v>53.114109293884567</v>
      </c>
      <c r="AF22" s="177">
        <f t="shared" ref="AF22" si="43">U22-T22</f>
        <v>15.606142039772223</v>
      </c>
      <c r="AG22" s="177">
        <f t="shared" ref="AG22" si="44">W22-V22</f>
        <v>10.169928858417194</v>
      </c>
      <c r="AH22" s="177">
        <f t="shared" ref="AH22" si="45">Y22-X22</f>
        <v>8.5776806306317184</v>
      </c>
      <c r="AI22" s="177">
        <f t="shared" ref="AI22" si="46">AA22-Z22</f>
        <v>7.2820080886997829</v>
      </c>
      <c r="AJ22" s="277">
        <f t="shared" ref="AJ22" si="47">AC22-AB22</f>
        <v>6.2282185877691418</v>
      </c>
    </row>
    <row r="23" spans="1:36" x14ac:dyDescent="0.25">
      <c r="A23" s="1869"/>
      <c r="B23" s="854" t="s">
        <v>318</v>
      </c>
      <c r="C23" s="20">
        <v>3970</v>
      </c>
      <c r="D23" s="20">
        <v>8377</v>
      </c>
      <c r="E23" s="21">
        <v>12347</v>
      </c>
      <c r="F23" s="20">
        <v>2834</v>
      </c>
      <c r="G23" s="20">
        <v>6568</v>
      </c>
      <c r="H23" s="21">
        <v>9402</v>
      </c>
      <c r="I23" s="20">
        <v>2882</v>
      </c>
      <c r="J23" s="20">
        <v>6465</v>
      </c>
      <c r="K23" s="21">
        <v>9347</v>
      </c>
      <c r="L23" s="20">
        <v>3001</v>
      </c>
      <c r="M23" s="20">
        <v>6675</v>
      </c>
      <c r="N23" s="21">
        <v>9676</v>
      </c>
      <c r="O23" s="20">
        <v>2992</v>
      </c>
      <c r="P23" s="20">
        <v>6748</v>
      </c>
      <c r="Q23" s="21">
        <v>9740</v>
      </c>
      <c r="T23" s="61">
        <f>IFERROR(C23/$E23*100,0)</f>
        <v>32.153559569126102</v>
      </c>
      <c r="U23" s="82">
        <f t="shared" ref="U23:U27" si="48">IFERROR(D23/$E23*100,0)</f>
        <v>67.846440430873898</v>
      </c>
      <c r="V23" s="61">
        <f t="shared" ref="V23:V27" si="49">IFERROR(F23/$H23*100,0)</f>
        <v>30.142522867475009</v>
      </c>
      <c r="W23" s="82">
        <f t="shared" ref="W23:W27" si="50">IFERROR(G23/$H23*100,0)</f>
        <v>69.857477132524991</v>
      </c>
      <c r="X23" s="61">
        <f t="shared" ref="X23:X27" si="51">IFERROR(I23/$K23*100,0)</f>
        <v>30.833422488498986</v>
      </c>
      <c r="Y23" s="82">
        <f t="shared" ref="Y23:Y27" si="52">IFERROR(J23/$K23*100,0)</f>
        <v>69.166577511501018</v>
      </c>
      <c r="Z23" s="61">
        <f>IFERROR(L23/$N23*100,0)</f>
        <v>31.014882182720132</v>
      </c>
      <c r="AA23" s="82">
        <f t="shared" ref="AA23:AA27" si="53">IFERROR(M23/$N23*100,0)</f>
        <v>68.985117817279871</v>
      </c>
      <c r="AB23" s="6">
        <f t="shared" ref="AB23:AB53" si="54">IFERROR(O23/$Q23*100,0)</f>
        <v>30.718685831622178</v>
      </c>
      <c r="AC23" s="82">
        <f t="shared" ref="AC23:AC27" si="55">IFERROR(P23/$Q23*100,0)</f>
        <v>69.281314168377833</v>
      </c>
      <c r="AF23" s="59">
        <f>U23-T23</f>
        <v>35.692880861747796</v>
      </c>
      <c r="AG23" s="59">
        <f t="shared" ref="AG23:AG53" si="56">W23-V23</f>
        <v>39.714954265049982</v>
      </c>
      <c r="AH23" s="59">
        <f t="shared" ref="AH23:AH27" si="57">Y23-X23</f>
        <v>38.333155023002035</v>
      </c>
      <c r="AI23" s="59">
        <f t="shared" ref="AI23:AI53" si="58">AA23-Z23</f>
        <v>37.970235634559742</v>
      </c>
      <c r="AJ23" s="73">
        <f t="shared" ref="AJ23:AJ53" si="59">AC23-AB23</f>
        <v>38.562628336755651</v>
      </c>
    </row>
    <row r="24" spans="1:36" x14ac:dyDescent="0.25">
      <c r="A24" s="1869"/>
      <c r="B24" s="855" t="s">
        <v>317</v>
      </c>
      <c r="C24" s="20">
        <v>20336</v>
      </c>
      <c r="D24" s="20">
        <v>29371</v>
      </c>
      <c r="E24" s="21">
        <v>49707</v>
      </c>
      <c r="F24" s="20">
        <v>13347</v>
      </c>
      <c r="G24" s="20">
        <v>17176</v>
      </c>
      <c r="H24" s="21">
        <v>30523</v>
      </c>
      <c r="I24" s="20">
        <v>13183</v>
      </c>
      <c r="J24" s="20">
        <v>16403</v>
      </c>
      <c r="K24" s="21">
        <v>29586</v>
      </c>
      <c r="L24" s="20">
        <v>14100</v>
      </c>
      <c r="M24" s="20">
        <v>16307</v>
      </c>
      <c r="N24" s="21">
        <v>30407</v>
      </c>
      <c r="O24" s="20">
        <v>15134</v>
      </c>
      <c r="P24" s="20">
        <v>16321</v>
      </c>
      <c r="Q24" s="21">
        <v>31455</v>
      </c>
      <c r="T24" s="61">
        <f t="shared" ref="T24:T27" si="60">IFERROR(C24/$E24*100,0)</f>
        <v>40.911742812883496</v>
      </c>
      <c r="U24" s="82">
        <f t="shared" si="48"/>
        <v>59.088257187116497</v>
      </c>
      <c r="V24" s="61">
        <f t="shared" si="49"/>
        <v>43.727680765324514</v>
      </c>
      <c r="W24" s="82">
        <f t="shared" si="50"/>
        <v>56.272319234675493</v>
      </c>
      <c r="X24" s="61">
        <f t="shared" si="51"/>
        <v>44.558237003988374</v>
      </c>
      <c r="Y24" s="82">
        <f t="shared" si="52"/>
        <v>55.441762996011626</v>
      </c>
      <c r="Z24" s="61">
        <f t="shared" ref="Z24:Z27" si="61">IFERROR(L24/$N24*100,0)</f>
        <v>46.370901437169074</v>
      </c>
      <c r="AA24" s="82">
        <f t="shared" si="53"/>
        <v>53.629098562830926</v>
      </c>
      <c r="AB24" s="6">
        <f t="shared" si="54"/>
        <v>48.113177555237641</v>
      </c>
      <c r="AC24" s="82">
        <f t="shared" si="55"/>
        <v>51.886822444762359</v>
      </c>
      <c r="AF24" s="59">
        <f t="shared" ref="AF24:AF27" si="62">U24-T24</f>
        <v>18.176514374233001</v>
      </c>
      <c r="AG24" s="59">
        <f t="shared" si="56"/>
        <v>12.544638469350978</v>
      </c>
      <c r="AH24" s="59">
        <f t="shared" si="57"/>
        <v>10.883525992023252</v>
      </c>
      <c r="AI24" s="59">
        <f t="shared" si="58"/>
        <v>7.2581971256618516</v>
      </c>
      <c r="AJ24" s="73">
        <f t="shared" si="59"/>
        <v>3.7736448895247179</v>
      </c>
    </row>
    <row r="25" spans="1:36" x14ac:dyDescent="0.25">
      <c r="A25" s="1869"/>
      <c r="B25" s="855" t="s">
        <v>315</v>
      </c>
      <c r="C25" s="20">
        <v>23439</v>
      </c>
      <c r="D25" s="20">
        <v>16857</v>
      </c>
      <c r="E25" s="21">
        <v>40296</v>
      </c>
      <c r="F25" s="20">
        <v>23114</v>
      </c>
      <c r="G25" s="20">
        <v>15816</v>
      </c>
      <c r="H25" s="21">
        <v>38930</v>
      </c>
      <c r="I25" s="20">
        <v>23635</v>
      </c>
      <c r="J25" s="20">
        <v>15860</v>
      </c>
      <c r="K25" s="21">
        <v>39495</v>
      </c>
      <c r="L25" s="20">
        <v>23827</v>
      </c>
      <c r="M25" s="20">
        <v>15377</v>
      </c>
      <c r="N25" s="21">
        <v>39204</v>
      </c>
      <c r="O25" s="20">
        <v>24276</v>
      </c>
      <c r="P25" s="20">
        <v>15154</v>
      </c>
      <c r="Q25" s="21">
        <v>39430</v>
      </c>
      <c r="T25" s="61">
        <f>IFERROR(C25/$E25*100,0)</f>
        <v>58.167063728409765</v>
      </c>
      <c r="U25" s="82">
        <f t="shared" si="48"/>
        <v>41.832936271590235</v>
      </c>
      <c r="V25" s="61">
        <f t="shared" si="49"/>
        <v>59.373234009761113</v>
      </c>
      <c r="W25" s="82">
        <f t="shared" si="50"/>
        <v>40.626765990238887</v>
      </c>
      <c r="X25" s="61">
        <f t="shared" si="51"/>
        <v>59.843018103557412</v>
      </c>
      <c r="Y25" s="82">
        <f t="shared" si="52"/>
        <v>40.156981896442588</v>
      </c>
      <c r="Z25" s="61">
        <f t="shared" si="61"/>
        <v>60.776961534537286</v>
      </c>
      <c r="AA25" s="82">
        <f t="shared" si="53"/>
        <v>39.223038465462707</v>
      </c>
      <c r="AB25" s="6">
        <f t="shared" si="54"/>
        <v>61.567334516865337</v>
      </c>
      <c r="AC25" s="82">
        <f t="shared" si="55"/>
        <v>38.43266548313467</v>
      </c>
      <c r="AF25" s="59">
        <f t="shared" si="62"/>
        <v>-16.33412745681953</v>
      </c>
      <c r="AG25" s="59">
        <f t="shared" si="56"/>
        <v>-18.746468019522226</v>
      </c>
      <c r="AH25" s="59">
        <f t="shared" si="57"/>
        <v>-19.686036207114824</v>
      </c>
      <c r="AI25" s="59">
        <f t="shared" si="58"/>
        <v>-21.553923069074578</v>
      </c>
      <c r="AJ25" s="73">
        <f t="shared" si="59"/>
        <v>-23.134669033730667</v>
      </c>
    </row>
    <row r="26" spans="1:36" x14ac:dyDescent="0.25">
      <c r="A26" s="1869"/>
      <c r="B26" s="855" t="s">
        <v>574</v>
      </c>
      <c r="C26" s="20">
        <v>13177</v>
      </c>
      <c r="D26" s="20">
        <v>18630</v>
      </c>
      <c r="E26" s="21">
        <v>31807</v>
      </c>
      <c r="F26" s="20">
        <v>13462</v>
      </c>
      <c r="G26" s="20">
        <v>18426</v>
      </c>
      <c r="H26" s="21">
        <v>31888</v>
      </c>
      <c r="I26" s="20">
        <v>13773</v>
      </c>
      <c r="J26" s="20">
        <v>18731</v>
      </c>
      <c r="K26" s="21">
        <v>32504</v>
      </c>
      <c r="L26" s="20">
        <v>13660</v>
      </c>
      <c r="M26" s="20">
        <v>18506</v>
      </c>
      <c r="N26" s="21">
        <v>32166</v>
      </c>
      <c r="O26" s="20">
        <v>13937</v>
      </c>
      <c r="P26" s="20">
        <v>18590</v>
      </c>
      <c r="Q26" s="21">
        <v>32527</v>
      </c>
      <c r="T26" s="61">
        <f>IFERROR(C26/$E26*100,0)</f>
        <v>41.427987549910398</v>
      </c>
      <c r="U26" s="82">
        <f t="shared" si="48"/>
        <v>58.572012450089602</v>
      </c>
      <c r="V26" s="61">
        <f t="shared" si="49"/>
        <v>42.216507777220272</v>
      </c>
      <c r="W26" s="82">
        <f t="shared" si="50"/>
        <v>57.783492222779728</v>
      </c>
      <c r="X26" s="61">
        <f t="shared" si="51"/>
        <v>42.373246369677581</v>
      </c>
      <c r="Y26" s="82">
        <f t="shared" si="52"/>
        <v>57.626753630322426</v>
      </c>
      <c r="Z26" s="61">
        <f t="shared" si="61"/>
        <v>42.467201392774982</v>
      </c>
      <c r="AA26" s="82">
        <f t="shared" si="53"/>
        <v>57.532798607225018</v>
      </c>
      <c r="AB26" s="6">
        <f t="shared" si="54"/>
        <v>42.847480554616162</v>
      </c>
      <c r="AC26" s="82">
        <f t="shared" si="55"/>
        <v>57.152519445383831</v>
      </c>
      <c r="AF26" s="59">
        <f>U26-T26</f>
        <v>17.144024900179204</v>
      </c>
      <c r="AG26" s="59">
        <f t="shared" si="56"/>
        <v>15.566984445559456</v>
      </c>
      <c r="AH26" s="59">
        <f t="shared" si="57"/>
        <v>15.253507260644845</v>
      </c>
      <c r="AI26" s="59">
        <f t="shared" si="58"/>
        <v>15.065597214450037</v>
      </c>
      <c r="AJ26" s="73">
        <f t="shared" si="59"/>
        <v>14.305038890767669</v>
      </c>
    </row>
    <row r="27" spans="1:36" x14ac:dyDescent="0.25">
      <c r="A27" s="1869"/>
      <c r="B27" s="855" t="s">
        <v>212</v>
      </c>
      <c r="C27" s="20">
        <v>63361</v>
      </c>
      <c r="D27" s="20">
        <v>50888</v>
      </c>
      <c r="E27" s="21">
        <v>114249</v>
      </c>
      <c r="F27" s="20">
        <v>61390</v>
      </c>
      <c r="G27" s="20">
        <v>45524</v>
      </c>
      <c r="H27" s="21">
        <v>106914</v>
      </c>
      <c r="I27" s="20">
        <v>64047</v>
      </c>
      <c r="J27" s="20">
        <v>45887</v>
      </c>
      <c r="K27" s="21">
        <v>109934</v>
      </c>
      <c r="L27" s="20">
        <v>63910</v>
      </c>
      <c r="M27" s="20">
        <v>43925</v>
      </c>
      <c r="N27" s="21">
        <v>107835</v>
      </c>
      <c r="O27" s="20">
        <v>64094</v>
      </c>
      <c r="P27" s="20">
        <v>42603</v>
      </c>
      <c r="Q27" s="21">
        <v>106697</v>
      </c>
      <c r="T27" s="61">
        <f t="shared" si="60"/>
        <v>55.458691104517321</v>
      </c>
      <c r="U27" s="82">
        <f t="shared" si="48"/>
        <v>44.541308895482672</v>
      </c>
      <c r="V27" s="61">
        <f t="shared" si="49"/>
        <v>57.419982415773433</v>
      </c>
      <c r="W27" s="82">
        <f t="shared" si="50"/>
        <v>42.580017584226574</v>
      </c>
      <c r="X27" s="61">
        <f t="shared" si="51"/>
        <v>58.259501155238603</v>
      </c>
      <c r="Y27" s="82">
        <f t="shared" si="52"/>
        <v>41.740498844761404</v>
      </c>
      <c r="Z27" s="61">
        <f t="shared" si="61"/>
        <v>59.266471924699772</v>
      </c>
      <c r="AA27" s="82">
        <f t="shared" si="53"/>
        <v>40.733528075300228</v>
      </c>
      <c r="AB27" s="6">
        <f t="shared" si="54"/>
        <v>60.071042297346686</v>
      </c>
      <c r="AC27" s="82">
        <f t="shared" si="55"/>
        <v>39.928957702653307</v>
      </c>
      <c r="AF27" s="59">
        <f t="shared" si="62"/>
        <v>-10.917382209034649</v>
      </c>
      <c r="AG27" s="59">
        <f t="shared" si="56"/>
        <v>-14.839964831546858</v>
      </c>
      <c r="AH27" s="59">
        <f t="shared" si="57"/>
        <v>-16.519002310477198</v>
      </c>
      <c r="AI27" s="59">
        <f t="shared" si="58"/>
        <v>-18.532943849399544</v>
      </c>
      <c r="AJ27" s="73">
        <f t="shared" si="59"/>
        <v>-20.14208459469338</v>
      </c>
    </row>
    <row r="28" spans="1:36" x14ac:dyDescent="0.25">
      <c r="A28" s="1869"/>
      <c r="B28" s="855" t="s">
        <v>323</v>
      </c>
      <c r="C28" s="20">
        <v>35230</v>
      </c>
      <c r="D28" s="20">
        <v>110646</v>
      </c>
      <c r="E28" s="21">
        <v>145876</v>
      </c>
      <c r="F28" s="20">
        <v>33517</v>
      </c>
      <c r="G28" s="20">
        <v>97265</v>
      </c>
      <c r="H28" s="21">
        <v>130782</v>
      </c>
      <c r="I28" s="20">
        <v>34367</v>
      </c>
      <c r="J28" s="20">
        <v>97323</v>
      </c>
      <c r="K28" s="21">
        <v>131690</v>
      </c>
      <c r="L28" s="20">
        <v>34872</v>
      </c>
      <c r="M28" s="20">
        <v>96521</v>
      </c>
      <c r="N28" s="21">
        <v>131393</v>
      </c>
      <c r="O28" s="20">
        <v>35719</v>
      </c>
      <c r="P28" s="20">
        <v>97088</v>
      </c>
      <c r="Q28" s="21">
        <v>132807</v>
      </c>
      <c r="T28" s="61">
        <f t="shared" ref="T28:U31" si="63">IFERROR(C28/$E28*100,0)</f>
        <v>24.150648495982889</v>
      </c>
      <c r="U28" s="82">
        <f t="shared" si="63"/>
        <v>75.849351504017122</v>
      </c>
      <c r="V28" s="61">
        <f t="shared" ref="V28:W31" si="64">IFERROR(F28/$H28*100,0)</f>
        <v>25.628144545885519</v>
      </c>
      <c r="W28" s="82">
        <f t="shared" si="64"/>
        <v>74.371855454114481</v>
      </c>
      <c r="X28" s="61">
        <f t="shared" ref="X28:Y31" si="65">IFERROR(I28/$K28*100,0)</f>
        <v>26.096894221277239</v>
      </c>
      <c r="Y28" s="82">
        <f t="shared" si="65"/>
        <v>73.903105778722761</v>
      </c>
      <c r="Z28" s="61">
        <f t="shared" ref="Z28:AA31" si="66">IFERROR(L28/$N28*100,0)</f>
        <v>26.540226648299374</v>
      </c>
      <c r="AA28" s="82">
        <f t="shared" si="66"/>
        <v>73.459773351700619</v>
      </c>
      <c r="AB28" s="6">
        <f t="shared" ref="AB28:AC31" si="67">IFERROR(O28/$Q28*100,0)</f>
        <v>26.895419669143944</v>
      </c>
      <c r="AC28" s="82">
        <f t="shared" si="67"/>
        <v>73.104580330856052</v>
      </c>
      <c r="AF28" s="59">
        <f>U28-T28</f>
        <v>51.698703008034229</v>
      </c>
      <c r="AG28" s="59">
        <f>W28-V28</f>
        <v>48.743710908228962</v>
      </c>
      <c r="AH28" s="59">
        <f>Y28-X28</f>
        <v>47.806211557445522</v>
      </c>
      <c r="AI28" s="59">
        <f>AA28-Z28</f>
        <v>46.919546703401245</v>
      </c>
      <c r="AJ28" s="73">
        <f>AC28-AB28</f>
        <v>46.209160661712104</v>
      </c>
    </row>
    <row r="29" spans="1:36" x14ac:dyDescent="0.25">
      <c r="A29" s="1869"/>
      <c r="B29" s="855" t="s">
        <v>656</v>
      </c>
      <c r="C29" s="20">
        <v>19818</v>
      </c>
      <c r="D29" s="20">
        <v>17488</v>
      </c>
      <c r="E29" s="21">
        <v>37306</v>
      </c>
      <c r="F29" s="20">
        <v>27741</v>
      </c>
      <c r="G29" s="20">
        <v>21051</v>
      </c>
      <c r="H29" s="21">
        <v>48792</v>
      </c>
      <c r="I29" s="20">
        <v>30381</v>
      </c>
      <c r="J29" s="20">
        <v>22340</v>
      </c>
      <c r="K29" s="21">
        <v>52721</v>
      </c>
      <c r="L29" s="20">
        <v>30800</v>
      </c>
      <c r="M29" s="20">
        <v>22098</v>
      </c>
      <c r="N29" s="21">
        <v>52898</v>
      </c>
      <c r="O29" s="20">
        <v>30941</v>
      </c>
      <c r="P29" s="20">
        <v>21715</v>
      </c>
      <c r="Q29" s="21">
        <v>52656</v>
      </c>
      <c r="T29" s="61">
        <f t="shared" si="63"/>
        <v>53.122822066155571</v>
      </c>
      <c r="U29" s="82">
        <f t="shared" si="63"/>
        <v>46.877177933844422</v>
      </c>
      <c r="V29" s="61">
        <f t="shared" si="64"/>
        <v>56.855632070831284</v>
      </c>
      <c r="W29" s="82">
        <f t="shared" si="64"/>
        <v>43.144367929168716</v>
      </c>
      <c r="X29" s="61">
        <f t="shared" si="65"/>
        <v>57.625993437150278</v>
      </c>
      <c r="Y29" s="82">
        <f t="shared" si="65"/>
        <v>42.374006562849722</v>
      </c>
      <c r="Z29" s="61">
        <f t="shared" si="66"/>
        <v>58.225263715074291</v>
      </c>
      <c r="AA29" s="82">
        <f t="shared" si="66"/>
        <v>41.774736284925709</v>
      </c>
      <c r="AB29" s="6">
        <f t="shared" si="67"/>
        <v>58.760635065329694</v>
      </c>
      <c r="AC29" s="82">
        <f t="shared" si="67"/>
        <v>41.239364934670313</v>
      </c>
      <c r="AF29" s="59">
        <f>U29-T29</f>
        <v>-6.2456441323111491</v>
      </c>
      <c r="AG29" s="59">
        <f t="shared" si="56"/>
        <v>-13.711264141662568</v>
      </c>
      <c r="AH29" s="59">
        <f>Y29-X29</f>
        <v>-15.251986874300556</v>
      </c>
      <c r="AI29" s="59">
        <f t="shared" si="58"/>
        <v>-16.450527430148583</v>
      </c>
      <c r="AJ29" s="73">
        <f t="shared" si="59"/>
        <v>-17.521270130659381</v>
      </c>
    </row>
    <row r="30" spans="1:36" x14ac:dyDescent="0.25">
      <c r="A30" s="1869"/>
      <c r="B30" s="855" t="s">
        <v>199</v>
      </c>
      <c r="C30" s="20">
        <v>6741</v>
      </c>
      <c r="D30" s="20">
        <v>2632</v>
      </c>
      <c r="E30" s="21">
        <v>9373</v>
      </c>
      <c r="F30" s="20">
        <v>7370</v>
      </c>
      <c r="G30" s="20">
        <v>2334</v>
      </c>
      <c r="H30" s="21">
        <v>9704</v>
      </c>
      <c r="I30" s="20">
        <v>7410</v>
      </c>
      <c r="J30" s="20">
        <v>2262</v>
      </c>
      <c r="K30" s="21">
        <v>9672</v>
      </c>
      <c r="L30" s="20">
        <v>7371</v>
      </c>
      <c r="M30" s="56">
        <v>2219</v>
      </c>
      <c r="N30" s="21">
        <v>9590</v>
      </c>
      <c r="O30" s="20">
        <v>7445</v>
      </c>
      <c r="P30" s="20">
        <v>2161</v>
      </c>
      <c r="Q30" s="21">
        <v>9606</v>
      </c>
      <c r="T30" s="61">
        <f t="shared" si="63"/>
        <v>71.919342793129204</v>
      </c>
      <c r="U30" s="82">
        <f t="shared" si="63"/>
        <v>28.0806572068708</v>
      </c>
      <c r="V30" s="61">
        <f t="shared" si="64"/>
        <v>75.948062654575438</v>
      </c>
      <c r="W30" s="82">
        <f t="shared" si="64"/>
        <v>24.05193734542457</v>
      </c>
      <c r="X30" s="61">
        <f t="shared" si="65"/>
        <v>76.612903225806448</v>
      </c>
      <c r="Y30" s="82">
        <f t="shared" si="65"/>
        <v>23.387096774193548</v>
      </c>
      <c r="Z30" s="61">
        <f t="shared" si="66"/>
        <v>76.861313868613138</v>
      </c>
      <c r="AA30" s="82">
        <f t="shared" si="66"/>
        <v>23.138686131386862</v>
      </c>
      <c r="AB30" s="6">
        <f t="shared" si="67"/>
        <v>77.503643556110774</v>
      </c>
      <c r="AC30" s="82">
        <f t="shared" si="67"/>
        <v>22.496356443889237</v>
      </c>
      <c r="AF30" s="59">
        <f>U30-T30</f>
        <v>-43.838685586258407</v>
      </c>
      <c r="AG30" s="59">
        <f t="shared" si="56"/>
        <v>-51.896125309150868</v>
      </c>
      <c r="AH30" s="59">
        <f>Y30-X30</f>
        <v>-53.225806451612897</v>
      </c>
      <c r="AI30" s="59">
        <f t="shared" si="58"/>
        <v>-53.722627737226276</v>
      </c>
      <c r="AJ30" s="73">
        <f t="shared" si="59"/>
        <v>-55.007287112221533</v>
      </c>
    </row>
    <row r="31" spans="1:36" x14ac:dyDescent="0.25">
      <c r="A31" s="1869" t="s">
        <v>811</v>
      </c>
      <c r="B31" s="849" t="s">
        <v>1077</v>
      </c>
      <c r="C31" s="843">
        <f t="shared" ref="C31:Q31" si="68">SUM(C32:C44)</f>
        <v>349675</v>
      </c>
      <c r="D31" s="843">
        <f t="shared" si="68"/>
        <v>259955</v>
      </c>
      <c r="E31" s="844">
        <f t="shared" si="68"/>
        <v>609630</v>
      </c>
      <c r="F31" s="843">
        <f t="shared" si="68"/>
        <v>352635</v>
      </c>
      <c r="G31" s="843">
        <f t="shared" si="68"/>
        <v>264771</v>
      </c>
      <c r="H31" s="844">
        <f t="shared" si="68"/>
        <v>617406</v>
      </c>
      <c r="I31" s="843">
        <f t="shared" si="68"/>
        <v>361634</v>
      </c>
      <c r="J31" s="843">
        <f t="shared" si="68"/>
        <v>272102</v>
      </c>
      <c r="K31" s="844">
        <f t="shared" si="68"/>
        <v>633736</v>
      </c>
      <c r="L31" s="843">
        <f t="shared" si="68"/>
        <v>362241</v>
      </c>
      <c r="M31" s="843">
        <f t="shared" si="68"/>
        <v>273105</v>
      </c>
      <c r="N31" s="844">
        <f t="shared" si="68"/>
        <v>635346</v>
      </c>
      <c r="O31" s="843">
        <f t="shared" si="68"/>
        <v>374601</v>
      </c>
      <c r="P31" s="843">
        <f t="shared" si="68"/>
        <v>278859</v>
      </c>
      <c r="Q31" s="844">
        <f t="shared" si="68"/>
        <v>653460</v>
      </c>
      <c r="T31" s="176">
        <f t="shared" si="63"/>
        <v>57.358561750570011</v>
      </c>
      <c r="U31" s="175">
        <f t="shared" si="63"/>
        <v>42.641438249429982</v>
      </c>
      <c r="V31" s="176">
        <f t="shared" si="64"/>
        <v>57.115577108094186</v>
      </c>
      <c r="W31" s="175">
        <f t="shared" si="64"/>
        <v>42.884422891905807</v>
      </c>
      <c r="X31" s="176">
        <f t="shared" si="65"/>
        <v>57.063824684095586</v>
      </c>
      <c r="Y31" s="175">
        <f t="shared" si="65"/>
        <v>42.936175315904414</v>
      </c>
      <c r="Z31" s="176">
        <f t="shared" si="66"/>
        <v>57.014760461228995</v>
      </c>
      <c r="AA31" s="175">
        <f t="shared" si="66"/>
        <v>42.985239538771005</v>
      </c>
      <c r="AB31" s="176">
        <f t="shared" si="67"/>
        <v>57.325773574511061</v>
      </c>
      <c r="AC31" s="181">
        <f t="shared" si="67"/>
        <v>42.674226425488939</v>
      </c>
      <c r="AF31" s="177">
        <f t="shared" ref="AF31" si="69">U31-T31</f>
        <v>-14.71712350114003</v>
      </c>
      <c r="AG31" s="177">
        <f t="shared" si="56"/>
        <v>-14.231154216188379</v>
      </c>
      <c r="AH31" s="177">
        <f t="shared" ref="AH31" si="70">Y31-X31</f>
        <v>-14.127649368191172</v>
      </c>
      <c r="AI31" s="177">
        <f t="shared" si="58"/>
        <v>-14.029520922457991</v>
      </c>
      <c r="AJ31" s="277">
        <f t="shared" si="59"/>
        <v>-14.651547149022122</v>
      </c>
    </row>
    <row r="32" spans="1:36" ht="14.45" customHeight="1" x14ac:dyDescent="0.25">
      <c r="A32" s="1869"/>
      <c r="B32" s="855" t="s">
        <v>320</v>
      </c>
      <c r="C32" s="20">
        <v>69582</v>
      </c>
      <c r="D32" s="20">
        <v>69494</v>
      </c>
      <c r="E32" s="21">
        <v>139076</v>
      </c>
      <c r="F32" s="20">
        <v>63031</v>
      </c>
      <c r="G32" s="20">
        <v>65551</v>
      </c>
      <c r="H32" s="21">
        <v>128582</v>
      </c>
      <c r="I32" s="20">
        <v>64934</v>
      </c>
      <c r="J32" s="20">
        <v>67217</v>
      </c>
      <c r="K32" s="21">
        <v>132151</v>
      </c>
      <c r="L32" s="20">
        <v>64813</v>
      </c>
      <c r="M32" s="20">
        <v>67456</v>
      </c>
      <c r="N32" s="21">
        <v>132269</v>
      </c>
      <c r="O32" s="20">
        <v>65216</v>
      </c>
      <c r="P32" s="20">
        <v>68454</v>
      </c>
      <c r="Q32" s="21">
        <v>133670</v>
      </c>
      <c r="T32" s="61">
        <f t="shared" ref="T32:T45" si="71">IFERROR(C32/$E32*100,0)</f>
        <v>50.031637378124195</v>
      </c>
      <c r="U32" s="82">
        <f t="shared" ref="U32:U45" si="72">IFERROR(D32/$E32*100,0)</f>
        <v>49.968362621875812</v>
      </c>
      <c r="V32" s="61">
        <f t="shared" ref="V32:V45" si="73">IFERROR(F32/$H32*100,0)</f>
        <v>49.020080571153038</v>
      </c>
      <c r="W32" s="82">
        <f t="shared" ref="W32:W45" si="74">IFERROR(G32/$H32*100,0)</f>
        <v>50.979919428846962</v>
      </c>
      <c r="X32" s="61">
        <f t="shared" ref="X32:X45" si="75">IFERROR(I32/$K32*100,0)</f>
        <v>49.136215389970566</v>
      </c>
      <c r="Y32" s="82">
        <f t="shared" ref="Y32:Y45" si="76">IFERROR(J32/$K32*100,0)</f>
        <v>50.863784610029441</v>
      </c>
      <c r="Z32" s="61">
        <f t="shared" ref="Z32:Z44" si="77">IFERROR(L32/$N32*100,0)</f>
        <v>49.000899681709242</v>
      </c>
      <c r="AA32" s="82">
        <f t="shared" ref="AA32:AA45" si="78">IFERROR(M32/$N32*100,0)</f>
        <v>50.999100318290758</v>
      </c>
      <c r="AB32" s="6">
        <f t="shared" ref="AB32:AB45" si="79">IFERROR(O32/$Q32*100,0)</f>
        <v>48.788808259145654</v>
      </c>
      <c r="AC32" s="82">
        <f t="shared" ref="AC32:AC45" si="80">IFERROR(P32/$Q32*100,0)</f>
        <v>51.211191740854346</v>
      </c>
      <c r="AF32" s="59">
        <f t="shared" ref="AF32:AF45" si="81">U32-T32</f>
        <v>-6.3274756248382857E-2</v>
      </c>
      <c r="AG32" s="59">
        <f t="shared" si="56"/>
        <v>1.9598388576939243</v>
      </c>
      <c r="AH32" s="59">
        <f t="shared" ref="AH32:AH45" si="82">Y32-X32</f>
        <v>1.727569220058875</v>
      </c>
      <c r="AI32" s="59">
        <f t="shared" si="58"/>
        <v>1.9982006365815153</v>
      </c>
      <c r="AJ32" s="73">
        <f t="shared" si="59"/>
        <v>2.4223834817086924</v>
      </c>
    </row>
    <row r="33" spans="1:36" ht="14.45" customHeight="1" x14ac:dyDescent="0.25">
      <c r="A33" s="1869"/>
      <c r="B33" s="855" t="s">
        <v>335</v>
      </c>
      <c r="C33" s="20">
        <v>3532</v>
      </c>
      <c r="D33" s="20">
        <v>16151</v>
      </c>
      <c r="E33" s="21">
        <v>19683</v>
      </c>
      <c r="F33" s="20">
        <v>4128</v>
      </c>
      <c r="G33" s="20">
        <v>16857</v>
      </c>
      <c r="H33" s="21">
        <v>20985</v>
      </c>
      <c r="I33" s="20">
        <v>4310</v>
      </c>
      <c r="J33" s="20">
        <v>16949</v>
      </c>
      <c r="K33" s="21">
        <v>21259</v>
      </c>
      <c r="L33" s="20">
        <v>4558</v>
      </c>
      <c r="M33" s="20">
        <v>17147</v>
      </c>
      <c r="N33" s="21">
        <v>21705</v>
      </c>
      <c r="O33" s="20">
        <v>4915</v>
      </c>
      <c r="P33" s="20">
        <v>18035</v>
      </c>
      <c r="Q33" s="21">
        <v>22950</v>
      </c>
      <c r="T33" s="61">
        <f t="shared" si="71"/>
        <v>17.944419041812733</v>
      </c>
      <c r="U33" s="82">
        <f t="shared" si="72"/>
        <v>82.055580958187264</v>
      </c>
      <c r="V33" s="61">
        <f t="shared" si="73"/>
        <v>19.671193709792707</v>
      </c>
      <c r="W33" s="82">
        <f t="shared" si="74"/>
        <v>80.328806290207282</v>
      </c>
      <c r="X33" s="61">
        <f t="shared" si="75"/>
        <v>20.273766404816783</v>
      </c>
      <c r="Y33" s="82">
        <f t="shared" si="76"/>
        <v>79.726233595183217</v>
      </c>
      <c r="Z33" s="61">
        <f t="shared" si="77"/>
        <v>20.999769638332179</v>
      </c>
      <c r="AA33" s="82">
        <f t="shared" si="78"/>
        <v>79.000230361667818</v>
      </c>
      <c r="AB33" s="6">
        <f t="shared" si="79"/>
        <v>21.416122004357298</v>
      </c>
      <c r="AC33" s="82">
        <f t="shared" si="80"/>
        <v>78.583877995642709</v>
      </c>
      <c r="AF33" s="59">
        <f t="shared" si="81"/>
        <v>64.111161916374527</v>
      </c>
      <c r="AG33" s="59">
        <f t="shared" si="56"/>
        <v>60.657612580414579</v>
      </c>
      <c r="AH33" s="59">
        <f t="shared" si="82"/>
        <v>59.452467190366434</v>
      </c>
      <c r="AI33" s="59">
        <f t="shared" si="58"/>
        <v>58.000460723335635</v>
      </c>
      <c r="AJ33" s="73">
        <f t="shared" si="59"/>
        <v>57.167755991285411</v>
      </c>
    </row>
    <row r="34" spans="1:36" ht="14.45" customHeight="1" x14ac:dyDescent="0.25">
      <c r="A34" s="1869"/>
      <c r="B34" s="855" t="s">
        <v>200</v>
      </c>
      <c r="C34" s="20">
        <v>10206</v>
      </c>
      <c r="D34" s="20">
        <v>15758</v>
      </c>
      <c r="E34" s="21">
        <v>25964</v>
      </c>
      <c r="F34" s="20">
        <v>9411</v>
      </c>
      <c r="G34" s="20">
        <v>15088</v>
      </c>
      <c r="H34" s="21">
        <v>24499</v>
      </c>
      <c r="I34" s="20">
        <v>9847</v>
      </c>
      <c r="J34" s="20">
        <v>15630</v>
      </c>
      <c r="K34" s="21">
        <v>25477</v>
      </c>
      <c r="L34" s="20">
        <v>9350</v>
      </c>
      <c r="M34" s="20">
        <v>15051</v>
      </c>
      <c r="N34" s="21">
        <v>24401</v>
      </c>
      <c r="O34" s="20">
        <v>9477</v>
      </c>
      <c r="P34" s="20">
        <v>14767</v>
      </c>
      <c r="Q34" s="21">
        <v>24244</v>
      </c>
      <c r="T34" s="61">
        <f t="shared" si="71"/>
        <v>39.308272993375439</v>
      </c>
      <c r="U34" s="82">
        <f t="shared" si="72"/>
        <v>60.691727006624554</v>
      </c>
      <c r="V34" s="61">
        <f t="shared" si="73"/>
        <v>38.413812808686068</v>
      </c>
      <c r="W34" s="82">
        <f t="shared" si="74"/>
        <v>61.586187191313932</v>
      </c>
      <c r="X34" s="61">
        <f t="shared" si="75"/>
        <v>38.650547552694583</v>
      </c>
      <c r="Y34" s="82">
        <f t="shared" si="76"/>
        <v>61.34945244730541</v>
      </c>
      <c r="Z34" s="61">
        <f t="shared" si="77"/>
        <v>38.318101717142738</v>
      </c>
      <c r="AA34" s="82">
        <f t="shared" si="78"/>
        <v>61.681898282857262</v>
      </c>
      <c r="AB34" s="6">
        <f t="shared" si="79"/>
        <v>39.090084144530607</v>
      </c>
      <c r="AC34" s="82">
        <f t="shared" si="80"/>
        <v>60.9099158554694</v>
      </c>
      <c r="AF34" s="59">
        <f t="shared" si="81"/>
        <v>21.383454013249114</v>
      </c>
      <c r="AG34" s="59">
        <f t="shared" si="56"/>
        <v>23.172374382627865</v>
      </c>
      <c r="AH34" s="59">
        <f t="shared" si="82"/>
        <v>22.698904894610827</v>
      </c>
      <c r="AI34" s="59">
        <f t="shared" si="58"/>
        <v>23.363796565714523</v>
      </c>
      <c r="AJ34" s="73">
        <f t="shared" si="59"/>
        <v>21.819831710938793</v>
      </c>
    </row>
    <row r="35" spans="1:36" ht="14.45" customHeight="1" x14ac:dyDescent="0.25">
      <c r="A35" s="1869"/>
      <c r="B35" s="855" t="s">
        <v>324</v>
      </c>
      <c r="C35" s="20">
        <v>36694</v>
      </c>
      <c r="D35" s="20">
        <v>9190</v>
      </c>
      <c r="E35" s="21">
        <v>45884</v>
      </c>
      <c r="F35" s="20">
        <v>39309</v>
      </c>
      <c r="G35" s="20">
        <v>8940</v>
      </c>
      <c r="H35" s="21">
        <v>48249</v>
      </c>
      <c r="I35" s="20">
        <v>40463</v>
      </c>
      <c r="J35" s="20">
        <v>8975</v>
      </c>
      <c r="K35" s="21">
        <v>49438</v>
      </c>
      <c r="L35" s="20">
        <v>41484</v>
      </c>
      <c r="M35" s="20">
        <v>9204</v>
      </c>
      <c r="N35" s="21">
        <v>50688</v>
      </c>
      <c r="O35" s="20">
        <v>42664</v>
      </c>
      <c r="P35" s="20">
        <v>9629</v>
      </c>
      <c r="Q35" s="21">
        <v>52293</v>
      </c>
      <c r="T35" s="61">
        <f t="shared" si="71"/>
        <v>79.971231801935318</v>
      </c>
      <c r="U35" s="82">
        <f t="shared" si="72"/>
        <v>20.028768198064682</v>
      </c>
      <c r="V35" s="61">
        <f t="shared" si="73"/>
        <v>81.471118572405643</v>
      </c>
      <c r="W35" s="82">
        <f t="shared" si="74"/>
        <v>18.528881427594353</v>
      </c>
      <c r="X35" s="61">
        <f t="shared" si="75"/>
        <v>81.845948460698253</v>
      </c>
      <c r="Y35" s="82">
        <f t="shared" si="76"/>
        <v>18.154051539301751</v>
      </c>
      <c r="Z35" s="61">
        <f t="shared" si="77"/>
        <v>81.841856060606062</v>
      </c>
      <c r="AA35" s="82">
        <f t="shared" si="78"/>
        <v>18.158143939393938</v>
      </c>
      <c r="AB35" s="6">
        <f t="shared" si="79"/>
        <v>81.586445604574237</v>
      </c>
      <c r="AC35" s="82">
        <f t="shared" si="80"/>
        <v>18.413554395425773</v>
      </c>
      <c r="AF35" s="59">
        <f t="shared" si="81"/>
        <v>-59.942463603870635</v>
      </c>
      <c r="AG35" s="59">
        <f t="shared" si="56"/>
        <v>-62.942237144811287</v>
      </c>
      <c r="AH35" s="59">
        <f t="shared" si="82"/>
        <v>-63.691896921396506</v>
      </c>
      <c r="AI35" s="59">
        <f t="shared" si="58"/>
        <v>-63.683712121212125</v>
      </c>
      <c r="AJ35" s="73">
        <f t="shared" si="59"/>
        <v>-63.17289120914846</v>
      </c>
    </row>
    <row r="36" spans="1:36" ht="14.45" customHeight="1" x14ac:dyDescent="0.25">
      <c r="A36" s="1869"/>
      <c r="B36" s="855" t="s">
        <v>327</v>
      </c>
      <c r="C36" s="20">
        <v>41820</v>
      </c>
      <c r="D36" s="20">
        <v>3064</v>
      </c>
      <c r="E36" s="21">
        <v>44884</v>
      </c>
      <c r="F36" s="20">
        <v>41473</v>
      </c>
      <c r="G36" s="20">
        <v>3578</v>
      </c>
      <c r="H36" s="21">
        <v>45051</v>
      </c>
      <c r="I36" s="20">
        <v>42024</v>
      </c>
      <c r="J36" s="20">
        <v>3896</v>
      </c>
      <c r="K36" s="21">
        <v>45920</v>
      </c>
      <c r="L36" s="20">
        <v>41913</v>
      </c>
      <c r="M36" s="20">
        <v>4013</v>
      </c>
      <c r="N36" s="21">
        <v>45926</v>
      </c>
      <c r="O36" s="20">
        <v>46808</v>
      </c>
      <c r="P36" s="20">
        <v>4667</v>
      </c>
      <c r="Q36" s="21">
        <v>51475</v>
      </c>
      <c r="T36" s="61">
        <f t="shared" si="71"/>
        <v>93.17351394706354</v>
      </c>
      <c r="U36" s="82">
        <f t="shared" si="72"/>
        <v>6.8264860529364588</v>
      </c>
      <c r="V36" s="61">
        <f t="shared" si="73"/>
        <v>92.057889946949018</v>
      </c>
      <c r="W36" s="82">
        <f t="shared" si="74"/>
        <v>7.9421100530509863</v>
      </c>
      <c r="X36" s="61">
        <f t="shared" si="75"/>
        <v>91.515679442508713</v>
      </c>
      <c r="Y36" s="82">
        <f t="shared" si="76"/>
        <v>8.484320557491289</v>
      </c>
      <c r="Z36" s="61">
        <f t="shared" si="77"/>
        <v>91.262030222531905</v>
      </c>
      <c r="AA36" s="82">
        <f t="shared" si="78"/>
        <v>8.7379697774681002</v>
      </c>
      <c r="AB36" s="6">
        <f t="shared" si="79"/>
        <v>90.933462846041763</v>
      </c>
      <c r="AC36" s="82">
        <f t="shared" si="80"/>
        <v>9.0665371539582313</v>
      </c>
      <c r="AF36" s="59">
        <f t="shared" si="81"/>
        <v>-86.347027894127081</v>
      </c>
      <c r="AG36" s="59">
        <f t="shared" si="56"/>
        <v>-84.115779893898036</v>
      </c>
      <c r="AH36" s="59">
        <f t="shared" si="82"/>
        <v>-83.031358885017426</v>
      </c>
      <c r="AI36" s="59">
        <f t="shared" si="58"/>
        <v>-82.52406044506381</v>
      </c>
      <c r="AJ36" s="73">
        <f t="shared" si="59"/>
        <v>-81.866925692083527</v>
      </c>
    </row>
    <row r="37" spans="1:36" ht="14.45" customHeight="1" x14ac:dyDescent="0.25">
      <c r="A37" s="1869"/>
      <c r="B37" s="855" t="s">
        <v>328</v>
      </c>
      <c r="C37" s="20">
        <v>49230</v>
      </c>
      <c r="D37" s="20">
        <v>24485</v>
      </c>
      <c r="E37" s="21">
        <v>73715</v>
      </c>
      <c r="F37" s="20">
        <v>50782</v>
      </c>
      <c r="G37" s="20">
        <v>24281</v>
      </c>
      <c r="H37" s="21">
        <v>75063</v>
      </c>
      <c r="I37" s="20">
        <v>52530</v>
      </c>
      <c r="J37" s="20">
        <v>24897</v>
      </c>
      <c r="K37" s="21">
        <v>77427</v>
      </c>
      <c r="L37" s="20">
        <v>51821</v>
      </c>
      <c r="M37" s="20">
        <v>25045</v>
      </c>
      <c r="N37" s="21">
        <v>76866</v>
      </c>
      <c r="O37" s="20">
        <v>56163</v>
      </c>
      <c r="P37" s="20">
        <v>25726</v>
      </c>
      <c r="Q37" s="21">
        <v>81889</v>
      </c>
      <c r="T37" s="61">
        <f t="shared" si="71"/>
        <v>66.784236586854789</v>
      </c>
      <c r="U37" s="82">
        <f t="shared" si="72"/>
        <v>33.215763413145218</v>
      </c>
      <c r="V37" s="61">
        <f t="shared" si="73"/>
        <v>67.652505228941024</v>
      </c>
      <c r="W37" s="82">
        <f t="shared" si="74"/>
        <v>32.347494771058976</v>
      </c>
      <c r="X37" s="61">
        <f t="shared" si="75"/>
        <v>67.844550350652881</v>
      </c>
      <c r="Y37" s="82">
        <f t="shared" si="76"/>
        <v>32.155449649347126</v>
      </c>
      <c r="Z37" s="61">
        <f t="shared" si="77"/>
        <v>67.417323654151389</v>
      </c>
      <c r="AA37" s="82">
        <f t="shared" si="78"/>
        <v>32.582676345848618</v>
      </c>
      <c r="AB37" s="6">
        <f t="shared" si="79"/>
        <v>68.584303142058161</v>
      </c>
      <c r="AC37" s="82">
        <f t="shared" si="80"/>
        <v>31.41569685794185</v>
      </c>
      <c r="AF37" s="59">
        <f t="shared" si="81"/>
        <v>-33.56847317370957</v>
      </c>
      <c r="AG37" s="59">
        <f t="shared" si="56"/>
        <v>-35.305010457882048</v>
      </c>
      <c r="AH37" s="59">
        <f t="shared" si="82"/>
        <v>-35.689100701305755</v>
      </c>
      <c r="AI37" s="59">
        <f t="shared" si="58"/>
        <v>-34.83464730830277</v>
      </c>
      <c r="AJ37" s="73">
        <f t="shared" si="59"/>
        <v>-37.168606284116308</v>
      </c>
    </row>
    <row r="38" spans="1:36" ht="14.45" customHeight="1" x14ac:dyDescent="0.25">
      <c r="A38" s="1869"/>
      <c r="B38" s="855" t="s">
        <v>219</v>
      </c>
      <c r="C38" s="20">
        <v>5537</v>
      </c>
      <c r="D38" s="20">
        <v>39893</v>
      </c>
      <c r="E38" s="21">
        <v>45430</v>
      </c>
      <c r="F38" s="20">
        <v>7008</v>
      </c>
      <c r="G38" s="20">
        <v>45359</v>
      </c>
      <c r="H38" s="21">
        <v>52367</v>
      </c>
      <c r="I38" s="20">
        <v>7866</v>
      </c>
      <c r="J38" s="20">
        <v>47769</v>
      </c>
      <c r="K38" s="21">
        <v>55635</v>
      </c>
      <c r="L38" s="20">
        <v>8573</v>
      </c>
      <c r="M38" s="20">
        <v>48778</v>
      </c>
      <c r="N38" s="21">
        <v>57351</v>
      </c>
      <c r="O38" s="20">
        <v>10099</v>
      </c>
      <c r="P38" s="20">
        <v>51888</v>
      </c>
      <c r="Q38" s="21">
        <v>61987</v>
      </c>
      <c r="T38" s="61">
        <f t="shared" si="71"/>
        <v>12.187981510015408</v>
      </c>
      <c r="U38" s="82">
        <f t="shared" si="72"/>
        <v>87.812018489984595</v>
      </c>
      <c r="V38" s="61">
        <f t="shared" si="73"/>
        <v>13.382473695266103</v>
      </c>
      <c r="W38" s="82">
        <f t="shared" si="74"/>
        <v>86.6175263047339</v>
      </c>
      <c r="X38" s="61">
        <f t="shared" si="75"/>
        <v>14.138581827985981</v>
      </c>
      <c r="Y38" s="82">
        <f t="shared" si="76"/>
        <v>85.861418172014012</v>
      </c>
      <c r="Z38" s="61">
        <f t="shared" si="77"/>
        <v>14.948300814283972</v>
      </c>
      <c r="AA38" s="82">
        <f t="shared" si="78"/>
        <v>85.051699185716032</v>
      </c>
      <c r="AB38" s="6">
        <f t="shared" si="79"/>
        <v>16.292125768306256</v>
      </c>
      <c r="AC38" s="82">
        <f t="shared" si="80"/>
        <v>83.707874231693751</v>
      </c>
      <c r="AF38" s="59">
        <f t="shared" si="81"/>
        <v>75.62403697996919</v>
      </c>
      <c r="AG38" s="59">
        <f t="shared" si="56"/>
        <v>73.2350526094678</v>
      </c>
      <c r="AH38" s="59">
        <f t="shared" si="82"/>
        <v>71.722836344028025</v>
      </c>
      <c r="AI38" s="59">
        <f t="shared" si="58"/>
        <v>70.103398371432064</v>
      </c>
      <c r="AJ38" s="73">
        <f t="shared" si="59"/>
        <v>67.415748463387501</v>
      </c>
    </row>
    <row r="39" spans="1:36" ht="14.45" customHeight="1" x14ac:dyDescent="0.25">
      <c r="A39" s="1869"/>
      <c r="B39" s="855" t="s">
        <v>657</v>
      </c>
      <c r="C39" s="20">
        <v>4313</v>
      </c>
      <c r="D39" s="20">
        <v>6746</v>
      </c>
      <c r="E39" s="21">
        <v>11059</v>
      </c>
      <c r="F39" s="20">
        <v>5719</v>
      </c>
      <c r="G39" s="20">
        <v>9863</v>
      </c>
      <c r="H39" s="21">
        <v>15582</v>
      </c>
      <c r="I39" s="20">
        <v>6286</v>
      </c>
      <c r="J39" s="20">
        <v>10957</v>
      </c>
      <c r="K39" s="21">
        <v>17243</v>
      </c>
      <c r="L39" s="20">
        <v>6740</v>
      </c>
      <c r="M39" s="20">
        <v>11542</v>
      </c>
      <c r="N39" s="21">
        <v>18282</v>
      </c>
      <c r="O39" s="20">
        <v>6766</v>
      </c>
      <c r="P39" s="20">
        <v>11479</v>
      </c>
      <c r="Q39" s="21">
        <v>18245</v>
      </c>
      <c r="T39" s="61">
        <f t="shared" si="71"/>
        <v>38.999909575911026</v>
      </c>
      <c r="U39" s="82">
        <f t="shared" si="72"/>
        <v>61.000090424088981</v>
      </c>
      <c r="V39" s="61">
        <f t="shared" si="73"/>
        <v>36.702605570530103</v>
      </c>
      <c r="W39" s="82">
        <f t="shared" si="74"/>
        <v>63.297394429469897</v>
      </c>
      <c r="X39" s="61">
        <f t="shared" si="75"/>
        <v>36.45537319491968</v>
      </c>
      <c r="Y39" s="82">
        <f t="shared" si="76"/>
        <v>63.54462680508032</v>
      </c>
      <c r="Z39" s="61">
        <f t="shared" si="77"/>
        <v>36.866863581665029</v>
      </c>
      <c r="AA39" s="82">
        <f t="shared" si="78"/>
        <v>63.133136418334978</v>
      </c>
      <c r="AB39" s="6">
        <f t="shared" si="79"/>
        <v>37.084132639079201</v>
      </c>
      <c r="AC39" s="82">
        <f t="shared" si="80"/>
        <v>62.915867360920799</v>
      </c>
      <c r="AF39" s="59">
        <f t="shared" si="81"/>
        <v>22.000180848177955</v>
      </c>
      <c r="AG39" s="59">
        <f t="shared" si="56"/>
        <v>26.594788858939793</v>
      </c>
      <c r="AH39" s="59">
        <f t="shared" si="82"/>
        <v>27.08925361016064</v>
      </c>
      <c r="AI39" s="59">
        <f t="shared" si="58"/>
        <v>26.266272836669948</v>
      </c>
      <c r="AJ39" s="73">
        <f t="shared" si="59"/>
        <v>25.831734721841599</v>
      </c>
    </row>
    <row r="40" spans="1:36" ht="14.45" customHeight="1" x14ac:dyDescent="0.25">
      <c r="A40" s="1869"/>
      <c r="B40" s="855" t="s">
        <v>236</v>
      </c>
      <c r="C40" s="20">
        <v>28489</v>
      </c>
      <c r="D40" s="20">
        <v>14864</v>
      </c>
      <c r="E40" s="21">
        <v>43353</v>
      </c>
      <c r="F40" s="20">
        <v>29291</v>
      </c>
      <c r="G40" s="20">
        <v>13238</v>
      </c>
      <c r="H40" s="21">
        <v>42529</v>
      </c>
      <c r="I40" s="20">
        <v>29797</v>
      </c>
      <c r="J40" s="20">
        <v>13110</v>
      </c>
      <c r="K40" s="21">
        <v>42907</v>
      </c>
      <c r="L40" s="20">
        <v>30155</v>
      </c>
      <c r="M40" s="20">
        <v>12827</v>
      </c>
      <c r="N40" s="21">
        <v>42982</v>
      </c>
      <c r="O40" s="20">
        <v>30739</v>
      </c>
      <c r="P40" s="20">
        <v>12822</v>
      </c>
      <c r="Q40" s="21">
        <v>43561</v>
      </c>
      <c r="T40" s="61">
        <f t="shared" si="71"/>
        <v>65.714022097663374</v>
      </c>
      <c r="U40" s="82">
        <f t="shared" si="72"/>
        <v>34.285977902336633</v>
      </c>
      <c r="V40" s="61">
        <f t="shared" si="73"/>
        <v>68.873004302946228</v>
      </c>
      <c r="W40" s="82">
        <f t="shared" si="74"/>
        <v>31.126995697053779</v>
      </c>
      <c r="X40" s="61">
        <f t="shared" si="75"/>
        <v>69.445545015964754</v>
      </c>
      <c r="Y40" s="82">
        <f t="shared" si="76"/>
        <v>30.554454984035239</v>
      </c>
      <c r="Z40" s="61">
        <f t="shared" si="77"/>
        <v>70.157275138430037</v>
      </c>
      <c r="AA40" s="82">
        <f t="shared" si="78"/>
        <v>29.842724861569959</v>
      </c>
      <c r="AB40" s="6">
        <f t="shared" si="79"/>
        <v>70.565414017125406</v>
      </c>
      <c r="AC40" s="82">
        <f t="shared" si="80"/>
        <v>29.434585982874591</v>
      </c>
      <c r="AF40" s="59">
        <f t="shared" si="81"/>
        <v>-31.428044195326741</v>
      </c>
      <c r="AG40" s="59">
        <f t="shared" si="56"/>
        <v>-37.746008605892449</v>
      </c>
      <c r="AH40" s="59">
        <f t="shared" si="82"/>
        <v>-38.891090031929515</v>
      </c>
      <c r="AI40" s="59">
        <f t="shared" si="58"/>
        <v>-40.314550276860075</v>
      </c>
      <c r="AJ40" s="73">
        <f t="shared" si="59"/>
        <v>-41.130828034250811</v>
      </c>
    </row>
    <row r="41" spans="1:36" ht="14.45" customHeight="1" x14ac:dyDescent="0.25">
      <c r="A41" s="1869"/>
      <c r="B41" s="855" t="s">
        <v>321</v>
      </c>
      <c r="C41" s="20">
        <v>23236</v>
      </c>
      <c r="D41" s="20">
        <v>17161</v>
      </c>
      <c r="E41" s="21">
        <v>40397</v>
      </c>
      <c r="F41" s="20">
        <v>25482</v>
      </c>
      <c r="G41" s="20">
        <v>17719</v>
      </c>
      <c r="H41" s="21">
        <v>43201</v>
      </c>
      <c r="I41" s="20">
        <v>26328</v>
      </c>
      <c r="J41" s="20">
        <v>18242</v>
      </c>
      <c r="K41" s="21">
        <v>44570</v>
      </c>
      <c r="L41" s="20">
        <v>26419</v>
      </c>
      <c r="M41" s="20">
        <v>18330</v>
      </c>
      <c r="N41" s="21">
        <v>44749</v>
      </c>
      <c r="O41" s="20">
        <v>26480</v>
      </c>
      <c r="P41" s="20">
        <v>18041</v>
      </c>
      <c r="Q41" s="21">
        <v>44521</v>
      </c>
      <c r="T41" s="61">
        <f t="shared" si="71"/>
        <v>57.519122707131721</v>
      </c>
      <c r="U41" s="82">
        <f t="shared" si="72"/>
        <v>42.480877292868279</v>
      </c>
      <c r="V41" s="61">
        <f t="shared" si="73"/>
        <v>58.984745723478625</v>
      </c>
      <c r="W41" s="82">
        <f t="shared" si="74"/>
        <v>41.015254276521382</v>
      </c>
      <c r="X41" s="61">
        <f t="shared" si="75"/>
        <v>59.071124074489568</v>
      </c>
      <c r="Y41" s="82">
        <f t="shared" si="76"/>
        <v>40.928875925510432</v>
      </c>
      <c r="Z41" s="61">
        <f t="shared" si="77"/>
        <v>59.038190797559722</v>
      </c>
      <c r="AA41" s="82">
        <f t="shared" si="78"/>
        <v>40.961809202440278</v>
      </c>
      <c r="AB41" s="6">
        <f t="shared" si="79"/>
        <v>59.477549920262348</v>
      </c>
      <c r="AC41" s="82">
        <f t="shared" si="80"/>
        <v>40.522450079737652</v>
      </c>
      <c r="AF41" s="59">
        <f t="shared" si="81"/>
        <v>-15.038245414263443</v>
      </c>
      <c r="AG41" s="59">
        <f>W41-V41</f>
        <v>-17.969491446957242</v>
      </c>
      <c r="AH41" s="59">
        <f t="shared" si="82"/>
        <v>-18.142248148979135</v>
      </c>
      <c r="AI41" s="59">
        <f>AA41-Z41</f>
        <v>-18.076381595119443</v>
      </c>
      <c r="AJ41" s="73">
        <f>AC41-AB41</f>
        <v>-18.955099840524696</v>
      </c>
    </row>
    <row r="42" spans="1:36" ht="14.45" customHeight="1" x14ac:dyDescent="0.25">
      <c r="A42" s="1869"/>
      <c r="B42" s="855" t="s">
        <v>241</v>
      </c>
      <c r="C42" s="20">
        <v>44333</v>
      </c>
      <c r="D42" s="20">
        <v>25013</v>
      </c>
      <c r="E42" s="21">
        <v>69346</v>
      </c>
      <c r="F42" s="20">
        <v>48027</v>
      </c>
      <c r="G42" s="20">
        <v>26914</v>
      </c>
      <c r="H42" s="21">
        <v>74941</v>
      </c>
      <c r="I42" s="20">
        <v>49134</v>
      </c>
      <c r="J42" s="20">
        <v>27117</v>
      </c>
      <c r="K42" s="21">
        <v>76251</v>
      </c>
      <c r="L42" s="20">
        <v>50196</v>
      </c>
      <c r="M42" s="20">
        <v>27093</v>
      </c>
      <c r="N42" s="21">
        <v>77289</v>
      </c>
      <c r="O42" s="20">
        <v>50921</v>
      </c>
      <c r="P42" s="20">
        <v>27266</v>
      </c>
      <c r="Q42" s="21">
        <v>78187</v>
      </c>
      <c r="T42" s="61">
        <f t="shared" si="71"/>
        <v>63.930147376921518</v>
      </c>
      <c r="U42" s="82">
        <f t="shared" si="72"/>
        <v>36.069852623078475</v>
      </c>
      <c r="V42" s="61">
        <f t="shared" si="73"/>
        <v>64.086414646188345</v>
      </c>
      <c r="W42" s="82">
        <f t="shared" si="74"/>
        <v>35.913585353811669</v>
      </c>
      <c r="X42" s="61">
        <f t="shared" si="75"/>
        <v>64.437187709013656</v>
      </c>
      <c r="Y42" s="82">
        <f t="shared" si="76"/>
        <v>35.562812290986344</v>
      </c>
      <c r="Z42" s="61">
        <f t="shared" si="77"/>
        <v>64.945852579280356</v>
      </c>
      <c r="AA42" s="82">
        <f t="shared" si="78"/>
        <v>35.054147420719637</v>
      </c>
      <c r="AB42" s="6">
        <f t="shared" si="79"/>
        <v>65.127195058001973</v>
      </c>
      <c r="AC42" s="82">
        <f t="shared" si="80"/>
        <v>34.872804941998034</v>
      </c>
      <c r="AF42" s="59">
        <f t="shared" si="81"/>
        <v>-27.860294753843043</v>
      </c>
      <c r="AG42" s="59">
        <f t="shared" si="56"/>
        <v>-28.172829292376676</v>
      </c>
      <c r="AH42" s="59">
        <f t="shared" si="82"/>
        <v>-28.874375418027313</v>
      </c>
      <c r="AI42" s="59">
        <f t="shared" si="58"/>
        <v>-29.891705158560718</v>
      </c>
      <c r="AJ42" s="73">
        <f t="shared" si="59"/>
        <v>-30.25439011600394</v>
      </c>
    </row>
    <row r="43" spans="1:36" ht="14.45" customHeight="1" x14ac:dyDescent="0.25">
      <c r="A43" s="1869"/>
      <c r="B43" s="855" t="s">
        <v>333</v>
      </c>
      <c r="C43" s="20">
        <v>14965</v>
      </c>
      <c r="D43" s="20">
        <v>9316</v>
      </c>
      <c r="E43" s="21">
        <v>24281</v>
      </c>
      <c r="F43" s="20">
        <v>14093</v>
      </c>
      <c r="G43" s="20">
        <v>9504</v>
      </c>
      <c r="H43" s="21">
        <v>23597</v>
      </c>
      <c r="I43" s="20">
        <v>13611</v>
      </c>
      <c r="J43" s="20">
        <v>9669</v>
      </c>
      <c r="K43" s="21">
        <v>23280</v>
      </c>
      <c r="L43" s="20">
        <v>13072</v>
      </c>
      <c r="M43" s="20">
        <v>9618</v>
      </c>
      <c r="N43" s="21">
        <v>22690</v>
      </c>
      <c r="O43" s="20">
        <v>12494</v>
      </c>
      <c r="P43" s="20">
        <v>9440</v>
      </c>
      <c r="Q43" s="21">
        <v>21934</v>
      </c>
      <c r="T43" s="61">
        <f t="shared" si="71"/>
        <v>61.632552201309664</v>
      </c>
      <c r="U43" s="82">
        <f t="shared" si="72"/>
        <v>38.367447798690336</v>
      </c>
      <c r="V43" s="61">
        <f t="shared" si="73"/>
        <v>59.723693689875837</v>
      </c>
      <c r="W43" s="82">
        <f t="shared" si="74"/>
        <v>40.276306310124163</v>
      </c>
      <c r="X43" s="61">
        <f t="shared" si="75"/>
        <v>58.466494845360828</v>
      </c>
      <c r="Y43" s="82">
        <f t="shared" si="76"/>
        <v>41.53350515463918</v>
      </c>
      <c r="Z43" s="61">
        <f t="shared" si="77"/>
        <v>57.611282503305418</v>
      </c>
      <c r="AA43" s="82">
        <f t="shared" si="78"/>
        <v>42.388717496694575</v>
      </c>
      <c r="AB43" s="6">
        <f t="shared" si="79"/>
        <v>56.961794474332081</v>
      </c>
      <c r="AC43" s="82">
        <f t="shared" si="80"/>
        <v>43.038205525667912</v>
      </c>
      <c r="AF43" s="59">
        <f t="shared" si="81"/>
        <v>-23.265104402619329</v>
      </c>
      <c r="AG43" s="59">
        <f t="shared" si="56"/>
        <v>-19.447387379751675</v>
      </c>
      <c r="AH43" s="59">
        <f t="shared" si="82"/>
        <v>-16.932989690721648</v>
      </c>
      <c r="AI43" s="59">
        <f t="shared" si="58"/>
        <v>-15.222565006610843</v>
      </c>
      <c r="AJ43" s="73">
        <f t="shared" si="59"/>
        <v>-13.923588948664168</v>
      </c>
    </row>
    <row r="44" spans="1:36" ht="14.45" customHeight="1" x14ac:dyDescent="0.25">
      <c r="A44" s="1869"/>
      <c r="B44" s="855" t="s">
        <v>326</v>
      </c>
      <c r="C44" s="20">
        <v>17738</v>
      </c>
      <c r="D44" s="20">
        <v>8820</v>
      </c>
      <c r="E44" s="21">
        <v>26558</v>
      </c>
      <c r="F44" s="20">
        <v>14881</v>
      </c>
      <c r="G44" s="20">
        <v>7879</v>
      </c>
      <c r="H44" s="21">
        <v>22760</v>
      </c>
      <c r="I44" s="20">
        <v>14504</v>
      </c>
      <c r="J44" s="20">
        <v>7674</v>
      </c>
      <c r="K44" s="21">
        <v>22178</v>
      </c>
      <c r="L44" s="20">
        <v>13147</v>
      </c>
      <c r="M44" s="56">
        <v>7001</v>
      </c>
      <c r="N44" s="21">
        <v>20148</v>
      </c>
      <c r="O44" s="20">
        <v>11859</v>
      </c>
      <c r="P44" s="20">
        <v>6645</v>
      </c>
      <c r="Q44" s="21">
        <v>18504</v>
      </c>
      <c r="T44" s="61">
        <f t="shared" si="71"/>
        <v>66.789667896678964</v>
      </c>
      <c r="U44" s="82">
        <f t="shared" si="72"/>
        <v>33.210332103321036</v>
      </c>
      <c r="V44" s="61">
        <f t="shared" si="73"/>
        <v>65.382249560632687</v>
      </c>
      <c r="W44" s="82">
        <f t="shared" si="74"/>
        <v>34.617750439367313</v>
      </c>
      <c r="X44" s="61">
        <f t="shared" si="75"/>
        <v>65.398142303183334</v>
      </c>
      <c r="Y44" s="82">
        <f t="shared" si="76"/>
        <v>34.601857696816666</v>
      </c>
      <c r="Z44" s="61">
        <f t="shared" si="77"/>
        <v>65.252134206869172</v>
      </c>
      <c r="AA44" s="82">
        <f t="shared" si="78"/>
        <v>34.747865793130835</v>
      </c>
      <c r="AB44" s="6">
        <f t="shared" si="79"/>
        <v>64.08884565499352</v>
      </c>
      <c r="AC44" s="82">
        <f t="shared" si="80"/>
        <v>35.911154345006487</v>
      </c>
      <c r="AF44" s="59">
        <f t="shared" si="81"/>
        <v>-33.579335793357927</v>
      </c>
      <c r="AG44" s="59">
        <f t="shared" si="56"/>
        <v>-30.764499121265374</v>
      </c>
      <c r="AH44" s="59">
        <f t="shared" si="82"/>
        <v>-30.796284606366669</v>
      </c>
      <c r="AI44" s="59">
        <f t="shared" si="58"/>
        <v>-30.504268413738338</v>
      </c>
      <c r="AJ44" s="73">
        <f t="shared" si="59"/>
        <v>-28.177691309987033</v>
      </c>
    </row>
    <row r="45" spans="1:36" x14ac:dyDescent="0.25">
      <c r="A45" s="1869" t="s">
        <v>248</v>
      </c>
      <c r="B45" s="849" t="s">
        <v>1077</v>
      </c>
      <c r="C45" s="843">
        <f>SUM(C46:C53)</f>
        <v>183502</v>
      </c>
      <c r="D45" s="843">
        <f t="shared" ref="D45:Q45" si="83">SUM(D46:D53)</f>
        <v>87605</v>
      </c>
      <c r="E45" s="844">
        <f t="shared" si="83"/>
        <v>271107</v>
      </c>
      <c r="F45" s="843">
        <f t="shared" si="83"/>
        <v>186089</v>
      </c>
      <c r="G45" s="843">
        <f t="shared" si="83"/>
        <v>85949</v>
      </c>
      <c r="H45" s="844">
        <f t="shared" si="83"/>
        <v>272038</v>
      </c>
      <c r="I45" s="843">
        <f t="shared" si="83"/>
        <v>197942</v>
      </c>
      <c r="J45" s="843">
        <f t="shared" si="83"/>
        <v>89382</v>
      </c>
      <c r="K45" s="844">
        <f t="shared" si="83"/>
        <v>287324</v>
      </c>
      <c r="L45" s="843">
        <f t="shared" si="83"/>
        <v>197719</v>
      </c>
      <c r="M45" s="843">
        <f t="shared" si="83"/>
        <v>87333</v>
      </c>
      <c r="N45" s="844">
        <f t="shared" si="83"/>
        <v>285052</v>
      </c>
      <c r="O45" s="843">
        <f t="shared" si="83"/>
        <v>199394</v>
      </c>
      <c r="P45" s="843">
        <f t="shared" si="83"/>
        <v>85575</v>
      </c>
      <c r="Q45" s="844">
        <f t="shared" si="83"/>
        <v>284969</v>
      </c>
      <c r="T45" s="176">
        <f t="shared" si="71"/>
        <v>67.686190323377858</v>
      </c>
      <c r="U45" s="175">
        <f t="shared" si="72"/>
        <v>32.313809676622149</v>
      </c>
      <c r="V45" s="176">
        <f t="shared" si="73"/>
        <v>68.405516876318757</v>
      </c>
      <c r="W45" s="175">
        <f t="shared" si="74"/>
        <v>31.59448312368125</v>
      </c>
      <c r="X45" s="176">
        <f t="shared" si="75"/>
        <v>68.89156492322256</v>
      </c>
      <c r="Y45" s="175">
        <f t="shared" si="76"/>
        <v>31.108435076777436</v>
      </c>
      <c r="Z45" s="176">
        <f>IFERROR(L45/$N45*100,0)</f>
        <v>69.362432117648709</v>
      </c>
      <c r="AA45" s="175">
        <f t="shared" si="78"/>
        <v>30.637567882351291</v>
      </c>
      <c r="AB45" s="176">
        <f t="shared" si="79"/>
        <v>69.970417834922387</v>
      </c>
      <c r="AC45" s="181">
        <f t="shared" si="80"/>
        <v>30.029582165077606</v>
      </c>
      <c r="AF45" s="177">
        <f t="shared" si="81"/>
        <v>-35.372380646755708</v>
      </c>
      <c r="AG45" s="177">
        <f t="shared" si="56"/>
        <v>-36.811033752637506</v>
      </c>
      <c r="AH45" s="177">
        <f t="shared" si="82"/>
        <v>-37.783129846445121</v>
      </c>
      <c r="AI45" s="177">
        <f t="shared" si="58"/>
        <v>-38.724864235297417</v>
      </c>
      <c r="AJ45" s="277">
        <f t="shared" si="59"/>
        <v>-39.94083566984478</v>
      </c>
    </row>
    <row r="46" spans="1:36" ht="14.45" customHeight="1" x14ac:dyDescent="0.25">
      <c r="A46" s="1869"/>
      <c r="B46" s="855" t="s">
        <v>331</v>
      </c>
      <c r="C46" s="20">
        <v>23194</v>
      </c>
      <c r="D46" s="20">
        <v>10770</v>
      </c>
      <c r="E46" s="21">
        <v>33964</v>
      </c>
      <c r="F46" s="20">
        <v>24997</v>
      </c>
      <c r="G46" s="20">
        <v>10201</v>
      </c>
      <c r="H46" s="21">
        <v>35198</v>
      </c>
      <c r="I46" s="20">
        <v>26188</v>
      </c>
      <c r="J46" s="20">
        <v>10437</v>
      </c>
      <c r="K46" s="21">
        <v>36625</v>
      </c>
      <c r="L46" s="20">
        <v>26440</v>
      </c>
      <c r="M46" s="20">
        <v>10193</v>
      </c>
      <c r="N46" s="21">
        <v>36633</v>
      </c>
      <c r="O46" s="20">
        <v>26787</v>
      </c>
      <c r="P46" s="20">
        <v>9925</v>
      </c>
      <c r="Q46" s="21">
        <v>36712</v>
      </c>
      <c r="T46" s="61">
        <f t="shared" ref="T46:U53" si="84">IFERROR(C46/$E46*100,0)</f>
        <v>68.289954069014243</v>
      </c>
      <c r="U46" s="82">
        <f t="shared" si="84"/>
        <v>31.710045930985746</v>
      </c>
      <c r="V46" s="61">
        <f t="shared" ref="V46:W53" si="85">IFERROR(F46/$H46*100,0)</f>
        <v>71.018239672708674</v>
      </c>
      <c r="W46" s="82">
        <f t="shared" si="85"/>
        <v>28.981760327291322</v>
      </c>
      <c r="X46" s="61">
        <f t="shared" ref="X46:Y53" si="86">IFERROR(I46/$K46*100,0)</f>
        <v>71.503071672354949</v>
      </c>
      <c r="Y46" s="82">
        <f t="shared" si="86"/>
        <v>28.496928327645048</v>
      </c>
      <c r="Z46" s="61">
        <f t="shared" ref="Z46:AA53" si="87">IFERROR(L46/$N46*100,0)</f>
        <v>72.175361013294022</v>
      </c>
      <c r="AA46" s="82">
        <f t="shared" si="87"/>
        <v>27.824638986705974</v>
      </c>
      <c r="AB46" s="6">
        <f t="shared" ref="AB46:AC52" si="88">IFERROR(O46/$Q46*100,0)</f>
        <v>72.965242972325129</v>
      </c>
      <c r="AC46" s="82">
        <f t="shared" si="88"/>
        <v>27.034757027674878</v>
      </c>
      <c r="AF46" s="59">
        <f t="shared" ref="AF46:AF53" si="89">U46-T46</f>
        <v>-36.5799081380285</v>
      </c>
      <c r="AG46" s="59">
        <f t="shared" si="56"/>
        <v>-42.036479345417348</v>
      </c>
      <c r="AH46" s="59">
        <f t="shared" ref="AH46:AH53" si="90">Y46-X46</f>
        <v>-43.006143344709898</v>
      </c>
      <c r="AI46" s="59">
        <f t="shared" si="58"/>
        <v>-44.350722026588045</v>
      </c>
      <c r="AJ46" s="73">
        <f t="shared" si="59"/>
        <v>-45.93048594465025</v>
      </c>
    </row>
    <row r="47" spans="1:36" ht="14.45" customHeight="1" x14ac:dyDescent="0.25">
      <c r="A47" s="1869"/>
      <c r="B47" s="855" t="s">
        <v>266</v>
      </c>
      <c r="C47" s="20">
        <v>12992</v>
      </c>
      <c r="D47" s="20">
        <v>22249</v>
      </c>
      <c r="E47" s="21">
        <v>35241</v>
      </c>
      <c r="F47" s="20">
        <v>13197</v>
      </c>
      <c r="G47" s="20">
        <v>22693</v>
      </c>
      <c r="H47" s="21">
        <v>35890</v>
      </c>
      <c r="I47" s="20">
        <v>14629</v>
      </c>
      <c r="J47" s="20">
        <v>24060</v>
      </c>
      <c r="K47" s="21">
        <v>38689</v>
      </c>
      <c r="L47" s="20">
        <v>14618</v>
      </c>
      <c r="M47" s="20">
        <v>23626</v>
      </c>
      <c r="N47" s="21">
        <v>38244</v>
      </c>
      <c r="O47" s="20">
        <v>14651</v>
      </c>
      <c r="P47" s="20">
        <v>23213</v>
      </c>
      <c r="Q47" s="21">
        <v>37864</v>
      </c>
      <c r="T47" s="61">
        <f t="shared" si="84"/>
        <v>36.866150222751912</v>
      </c>
      <c r="U47" s="82">
        <f t="shared" si="84"/>
        <v>63.133849777248095</v>
      </c>
      <c r="V47" s="61">
        <f t="shared" si="85"/>
        <v>36.770688213987185</v>
      </c>
      <c r="W47" s="82">
        <f t="shared" si="85"/>
        <v>63.229311786012822</v>
      </c>
      <c r="X47" s="61">
        <f t="shared" si="86"/>
        <v>37.811781126418367</v>
      </c>
      <c r="Y47" s="82">
        <f t="shared" si="86"/>
        <v>62.188218873581633</v>
      </c>
      <c r="Z47" s="61">
        <f t="shared" si="87"/>
        <v>38.222989227068297</v>
      </c>
      <c r="AA47" s="82">
        <f t="shared" si="87"/>
        <v>61.777010772931703</v>
      </c>
      <c r="AB47" s="6">
        <f t="shared" si="88"/>
        <v>38.693746038453412</v>
      </c>
      <c r="AC47" s="82">
        <f t="shared" si="88"/>
        <v>61.306253961546588</v>
      </c>
      <c r="AF47" s="59">
        <f t="shared" si="89"/>
        <v>26.267699554496183</v>
      </c>
      <c r="AG47" s="59">
        <f t="shared" si="56"/>
        <v>26.458623572025637</v>
      </c>
      <c r="AH47" s="59">
        <f t="shared" si="90"/>
        <v>24.376437747163266</v>
      </c>
      <c r="AI47" s="59">
        <f t="shared" si="58"/>
        <v>23.554021545863407</v>
      </c>
      <c r="AJ47" s="73">
        <f t="shared" si="59"/>
        <v>22.612507923093176</v>
      </c>
    </row>
    <row r="48" spans="1:36" ht="14.45" customHeight="1" x14ac:dyDescent="0.25">
      <c r="A48" s="1869"/>
      <c r="B48" s="855" t="s">
        <v>332</v>
      </c>
      <c r="C48" s="20">
        <v>41142</v>
      </c>
      <c r="D48" s="20">
        <v>14467</v>
      </c>
      <c r="E48" s="21">
        <v>55609</v>
      </c>
      <c r="F48" s="20">
        <v>39010</v>
      </c>
      <c r="G48" s="20">
        <v>13123</v>
      </c>
      <c r="H48" s="21">
        <v>52133</v>
      </c>
      <c r="I48" s="20">
        <v>40452</v>
      </c>
      <c r="J48" s="20">
        <v>13357</v>
      </c>
      <c r="K48" s="21">
        <v>53809</v>
      </c>
      <c r="L48" s="20">
        <v>39587</v>
      </c>
      <c r="M48" s="20">
        <v>12865</v>
      </c>
      <c r="N48" s="21">
        <v>52452</v>
      </c>
      <c r="O48" s="20">
        <v>38676</v>
      </c>
      <c r="P48" s="20">
        <v>12469</v>
      </c>
      <c r="Q48" s="21">
        <v>51145</v>
      </c>
      <c r="T48" s="61">
        <f t="shared" si="84"/>
        <v>73.984426981244042</v>
      </c>
      <c r="U48" s="82">
        <f t="shared" si="84"/>
        <v>26.015573018755955</v>
      </c>
      <c r="V48" s="61">
        <f t="shared" si="85"/>
        <v>74.827844167801587</v>
      </c>
      <c r="W48" s="82">
        <f t="shared" si="85"/>
        <v>25.172155832198417</v>
      </c>
      <c r="X48" s="61">
        <f t="shared" si="86"/>
        <v>75.177014997491113</v>
      </c>
      <c r="Y48" s="82">
        <f t="shared" si="86"/>
        <v>24.822985002508872</v>
      </c>
      <c r="Z48" s="61">
        <f t="shared" si="87"/>
        <v>75.472813238770684</v>
      </c>
      <c r="AA48" s="82">
        <f t="shared" si="87"/>
        <v>24.527186761229313</v>
      </c>
      <c r="AB48" s="6">
        <f t="shared" si="88"/>
        <v>75.620295239026305</v>
      </c>
      <c r="AC48" s="82">
        <f t="shared" si="88"/>
        <v>24.379704760973702</v>
      </c>
      <c r="AF48" s="59">
        <f t="shared" si="89"/>
        <v>-47.968853962488083</v>
      </c>
      <c r="AG48" s="59">
        <f t="shared" si="56"/>
        <v>-49.655688335603173</v>
      </c>
      <c r="AH48" s="59">
        <f t="shared" si="90"/>
        <v>-50.354029994982241</v>
      </c>
      <c r="AI48" s="59">
        <f t="shared" si="58"/>
        <v>-50.945626477541367</v>
      </c>
      <c r="AJ48" s="73">
        <f t="shared" si="59"/>
        <v>-51.240590478052603</v>
      </c>
    </row>
    <row r="49" spans="1:93" ht="14.45" customHeight="1" x14ac:dyDescent="0.25">
      <c r="A49" s="1869"/>
      <c r="B49" s="855" t="s">
        <v>658</v>
      </c>
      <c r="C49" s="20">
        <v>27314</v>
      </c>
      <c r="D49" s="20">
        <v>6263</v>
      </c>
      <c r="E49" s="21">
        <v>33577</v>
      </c>
      <c r="F49" s="20">
        <v>25113</v>
      </c>
      <c r="G49" s="20">
        <v>5465</v>
      </c>
      <c r="H49" s="21">
        <v>30578</v>
      </c>
      <c r="I49" s="20">
        <v>26200</v>
      </c>
      <c r="J49" s="20">
        <v>5736</v>
      </c>
      <c r="K49" s="21">
        <v>31936</v>
      </c>
      <c r="L49" s="20">
        <v>26525</v>
      </c>
      <c r="M49" s="20">
        <v>5527</v>
      </c>
      <c r="N49" s="21">
        <v>32052</v>
      </c>
      <c r="O49" s="20">
        <v>25913</v>
      </c>
      <c r="P49" s="20">
        <v>5254</v>
      </c>
      <c r="Q49" s="21">
        <v>31167</v>
      </c>
      <c r="T49" s="61">
        <f t="shared" si="84"/>
        <v>81.347350865175571</v>
      </c>
      <c r="U49" s="82">
        <f t="shared" si="84"/>
        <v>18.652649134824433</v>
      </c>
      <c r="V49" s="61">
        <f t="shared" si="85"/>
        <v>82.127673490744982</v>
      </c>
      <c r="W49" s="82">
        <f t="shared" si="85"/>
        <v>17.872326509255021</v>
      </c>
      <c r="X49" s="61">
        <f t="shared" si="86"/>
        <v>82.039078156312627</v>
      </c>
      <c r="Y49" s="82">
        <f t="shared" si="86"/>
        <v>17.960921843687373</v>
      </c>
      <c r="Z49" s="61">
        <f t="shared" si="87"/>
        <v>82.756146262323725</v>
      </c>
      <c r="AA49" s="82">
        <f t="shared" si="87"/>
        <v>17.243853737676275</v>
      </c>
      <c r="AB49" s="6">
        <f t="shared" si="88"/>
        <v>83.14242628421087</v>
      </c>
      <c r="AC49" s="82">
        <f t="shared" si="88"/>
        <v>16.857573715789137</v>
      </c>
      <c r="AF49" s="59">
        <f t="shared" si="89"/>
        <v>-62.694701730351142</v>
      </c>
      <c r="AG49" s="59">
        <f t="shared" si="56"/>
        <v>-64.255346981489964</v>
      </c>
      <c r="AH49" s="59">
        <f t="shared" si="90"/>
        <v>-64.078156312625254</v>
      </c>
      <c r="AI49" s="59">
        <f t="shared" si="58"/>
        <v>-65.512292524647449</v>
      </c>
      <c r="AJ49" s="73">
        <f t="shared" si="59"/>
        <v>-66.284852568421741</v>
      </c>
    </row>
    <row r="50" spans="1:93" ht="14.45" customHeight="1" x14ac:dyDescent="0.25">
      <c r="A50" s="1869"/>
      <c r="B50" s="855" t="s">
        <v>336</v>
      </c>
      <c r="C50" s="20">
        <v>745</v>
      </c>
      <c r="D50" s="20">
        <v>2536</v>
      </c>
      <c r="E50" s="21">
        <v>3281</v>
      </c>
      <c r="F50" s="20">
        <v>1056</v>
      </c>
      <c r="G50" s="20">
        <v>3239</v>
      </c>
      <c r="H50" s="21">
        <v>4295</v>
      </c>
      <c r="I50" s="20">
        <v>1226</v>
      </c>
      <c r="J50" s="20">
        <v>3490</v>
      </c>
      <c r="K50" s="21">
        <v>4716</v>
      </c>
      <c r="L50" s="20">
        <v>1296</v>
      </c>
      <c r="M50" s="20">
        <v>3648</v>
      </c>
      <c r="N50" s="21">
        <v>4944</v>
      </c>
      <c r="O50" s="20">
        <v>1511</v>
      </c>
      <c r="P50" s="20">
        <v>4191</v>
      </c>
      <c r="Q50" s="21">
        <v>5702</v>
      </c>
      <c r="T50" s="61">
        <f t="shared" si="84"/>
        <v>22.706491923194147</v>
      </c>
      <c r="U50" s="82">
        <f t="shared" si="84"/>
        <v>77.29350807680585</v>
      </c>
      <c r="V50" s="61">
        <f t="shared" si="85"/>
        <v>24.586728754365542</v>
      </c>
      <c r="W50" s="82">
        <f t="shared" si="85"/>
        <v>75.413271245634462</v>
      </c>
      <c r="X50" s="61">
        <f t="shared" si="86"/>
        <v>25.996607294317219</v>
      </c>
      <c r="Y50" s="82">
        <f t="shared" si="86"/>
        <v>74.003392705682785</v>
      </c>
      <c r="Z50" s="61">
        <f t="shared" si="87"/>
        <v>26.21359223300971</v>
      </c>
      <c r="AA50" s="82">
        <f t="shared" si="87"/>
        <v>73.786407766990294</v>
      </c>
      <c r="AB50" s="6">
        <f t="shared" si="88"/>
        <v>26.499473868817958</v>
      </c>
      <c r="AC50" s="82">
        <f t="shared" si="88"/>
        <v>73.500526131182042</v>
      </c>
      <c r="AF50" s="59">
        <f t="shared" si="89"/>
        <v>54.5870161536117</v>
      </c>
      <c r="AG50" s="59">
        <f t="shared" si="56"/>
        <v>50.826542491268924</v>
      </c>
      <c r="AH50" s="59">
        <f t="shared" si="90"/>
        <v>48.00678541136557</v>
      </c>
      <c r="AI50" s="59">
        <f t="shared" si="58"/>
        <v>47.572815533980588</v>
      </c>
      <c r="AJ50" s="73">
        <f t="shared" si="59"/>
        <v>47.001052262364084</v>
      </c>
    </row>
    <row r="51" spans="1:93" ht="14.45" customHeight="1" x14ac:dyDescent="0.25">
      <c r="A51" s="1869"/>
      <c r="B51" s="855" t="s">
        <v>276</v>
      </c>
      <c r="C51" s="20">
        <v>50992</v>
      </c>
      <c r="D51" s="20">
        <v>18349</v>
      </c>
      <c r="E51" s="21">
        <v>69341</v>
      </c>
      <c r="F51" s="20">
        <v>54112</v>
      </c>
      <c r="G51" s="20">
        <v>17512</v>
      </c>
      <c r="H51" s="21">
        <v>71624</v>
      </c>
      <c r="I51" s="20">
        <v>59231</v>
      </c>
      <c r="J51" s="20">
        <v>18444</v>
      </c>
      <c r="K51" s="21">
        <v>77675</v>
      </c>
      <c r="L51" s="20">
        <v>59201</v>
      </c>
      <c r="M51" s="20">
        <v>18127</v>
      </c>
      <c r="N51" s="21">
        <v>77328</v>
      </c>
      <c r="O51" s="20">
        <v>62503</v>
      </c>
      <c r="P51" s="20">
        <v>18533</v>
      </c>
      <c r="Q51" s="21">
        <v>81036</v>
      </c>
      <c r="T51" s="61">
        <f t="shared" si="84"/>
        <v>73.538022237925617</v>
      </c>
      <c r="U51" s="82">
        <f t="shared" si="84"/>
        <v>26.461977762074383</v>
      </c>
      <c r="V51" s="61">
        <f t="shared" si="85"/>
        <v>75.550094940243497</v>
      </c>
      <c r="W51" s="82">
        <f t="shared" si="85"/>
        <v>24.449905059756503</v>
      </c>
      <c r="X51" s="61">
        <f t="shared" si="86"/>
        <v>76.254908271644666</v>
      </c>
      <c r="Y51" s="82">
        <f t="shared" si="86"/>
        <v>23.745091728355327</v>
      </c>
      <c r="Z51" s="61">
        <f t="shared" si="87"/>
        <v>76.558297123939582</v>
      </c>
      <c r="AA51" s="82">
        <f t="shared" si="87"/>
        <v>23.441702876060418</v>
      </c>
      <c r="AB51" s="6">
        <f t="shared" si="88"/>
        <v>77.129917567500854</v>
      </c>
      <c r="AC51" s="82">
        <f t="shared" si="88"/>
        <v>22.870082432499135</v>
      </c>
      <c r="AF51" s="59">
        <f t="shared" si="89"/>
        <v>-47.076044475851234</v>
      </c>
      <c r="AG51" s="59">
        <f t="shared" si="56"/>
        <v>-51.100189880486994</v>
      </c>
      <c r="AH51" s="59">
        <f t="shared" si="90"/>
        <v>-52.50981654328934</v>
      </c>
      <c r="AI51" s="59">
        <f t="shared" si="58"/>
        <v>-53.116594247879164</v>
      </c>
      <c r="AJ51" s="73">
        <f t="shared" si="59"/>
        <v>-54.259835135001723</v>
      </c>
    </row>
    <row r="52" spans="1:93" ht="14.45" customHeight="1" x14ac:dyDescent="0.25">
      <c r="A52" s="1869"/>
      <c r="B52" s="855" t="s">
        <v>330</v>
      </c>
      <c r="C52" s="20">
        <v>8768</v>
      </c>
      <c r="D52" s="20">
        <v>8844</v>
      </c>
      <c r="E52" s="21">
        <v>17612</v>
      </c>
      <c r="F52" s="20">
        <v>10776</v>
      </c>
      <c r="G52" s="20">
        <v>10057</v>
      </c>
      <c r="H52" s="21">
        <v>20833</v>
      </c>
      <c r="I52" s="20">
        <v>11535</v>
      </c>
      <c r="J52" s="20">
        <v>10177</v>
      </c>
      <c r="K52" s="21">
        <v>21712</v>
      </c>
      <c r="L52" s="20">
        <v>12000</v>
      </c>
      <c r="M52" s="20">
        <v>9948</v>
      </c>
      <c r="N52" s="21">
        <v>21948</v>
      </c>
      <c r="O52" s="20">
        <v>11870</v>
      </c>
      <c r="P52" s="20">
        <v>8688</v>
      </c>
      <c r="Q52" s="21">
        <v>20558</v>
      </c>
      <c r="T52" s="61">
        <f t="shared" si="84"/>
        <v>49.78423801953214</v>
      </c>
      <c r="U52" s="82">
        <f t="shared" si="84"/>
        <v>50.215761980467867</v>
      </c>
      <c r="V52" s="61">
        <f t="shared" si="85"/>
        <v>51.725627610041755</v>
      </c>
      <c r="W52" s="82">
        <f t="shared" si="85"/>
        <v>48.274372389958238</v>
      </c>
      <c r="X52" s="61">
        <f t="shared" si="86"/>
        <v>53.127302873986736</v>
      </c>
      <c r="Y52" s="82">
        <f t="shared" si="86"/>
        <v>46.872697126013264</v>
      </c>
      <c r="Z52" s="61">
        <f t="shared" si="87"/>
        <v>54.674685620557682</v>
      </c>
      <c r="AA52" s="82">
        <f t="shared" si="87"/>
        <v>45.325314379442318</v>
      </c>
      <c r="AB52" s="6">
        <f t="shared" si="88"/>
        <v>57.739079677011382</v>
      </c>
      <c r="AC52" s="82">
        <f t="shared" si="88"/>
        <v>42.260920322988618</v>
      </c>
      <c r="AF52" s="59">
        <f t="shared" si="89"/>
        <v>0.43152396093572776</v>
      </c>
      <c r="AG52" s="59">
        <f t="shared" si="56"/>
        <v>-3.4512552200835174</v>
      </c>
      <c r="AH52" s="59">
        <f t="shared" si="90"/>
        <v>-6.2546057479734714</v>
      </c>
      <c r="AI52" s="59">
        <f t="shared" si="58"/>
        <v>-9.3493712411153638</v>
      </c>
      <c r="AJ52" s="73">
        <f t="shared" si="59"/>
        <v>-15.478159354022765</v>
      </c>
    </row>
    <row r="53" spans="1:93" ht="14.45" customHeight="1" x14ac:dyDescent="0.25">
      <c r="A53" s="1869"/>
      <c r="B53" s="856" t="s">
        <v>334</v>
      </c>
      <c r="C53" s="56">
        <v>18355</v>
      </c>
      <c r="D53" s="56">
        <v>4127</v>
      </c>
      <c r="E53" s="116">
        <v>22482</v>
      </c>
      <c r="F53" s="56">
        <v>17828</v>
      </c>
      <c r="G53" s="56">
        <v>3659</v>
      </c>
      <c r="H53" s="116">
        <v>21487</v>
      </c>
      <c r="I53" s="56">
        <v>18481</v>
      </c>
      <c r="J53" s="56">
        <v>3681</v>
      </c>
      <c r="K53" s="116">
        <v>22162</v>
      </c>
      <c r="L53" s="56">
        <v>18052</v>
      </c>
      <c r="M53" s="56">
        <v>3399</v>
      </c>
      <c r="N53" s="116">
        <v>21451</v>
      </c>
      <c r="O53" s="56">
        <v>17483</v>
      </c>
      <c r="P53" s="56">
        <v>3302</v>
      </c>
      <c r="Q53" s="116">
        <v>20785</v>
      </c>
      <c r="T53" s="100">
        <f t="shared" si="84"/>
        <v>81.643092251579048</v>
      </c>
      <c r="U53" s="99">
        <f t="shared" si="84"/>
        <v>18.356907748420959</v>
      </c>
      <c r="V53" s="100">
        <f t="shared" si="85"/>
        <v>82.971098803927958</v>
      </c>
      <c r="W53" s="99">
        <f t="shared" si="85"/>
        <v>17.028901196072045</v>
      </c>
      <c r="X53" s="100">
        <f t="shared" si="86"/>
        <v>83.39048822308456</v>
      </c>
      <c r="Y53" s="99">
        <f t="shared" si="86"/>
        <v>16.609511776915443</v>
      </c>
      <c r="Z53" s="100">
        <f t="shared" si="87"/>
        <v>84.154584867838338</v>
      </c>
      <c r="AA53" s="99">
        <f t="shared" si="87"/>
        <v>15.845415132161673</v>
      </c>
      <c r="AB53" s="98">
        <f t="shared" si="54"/>
        <v>84.113543420736107</v>
      </c>
      <c r="AC53" s="99">
        <f>IFERROR(P53/$Q53*100,0)</f>
        <v>15.886456579263891</v>
      </c>
      <c r="AF53" s="108">
        <f t="shared" si="89"/>
        <v>-63.28618450315809</v>
      </c>
      <c r="AG53" s="108">
        <f t="shared" si="56"/>
        <v>-65.942197607855917</v>
      </c>
      <c r="AH53" s="108">
        <f t="shared" si="90"/>
        <v>-66.78097644616912</v>
      </c>
      <c r="AI53" s="108">
        <f t="shared" si="58"/>
        <v>-68.309169735676662</v>
      </c>
      <c r="AJ53" s="246">
        <f t="shared" si="59"/>
        <v>-68.227086841472214</v>
      </c>
    </row>
    <row r="54" spans="1:93" x14ac:dyDescent="0.25">
      <c r="B54" s="1"/>
      <c r="C54" s="1"/>
      <c r="D54" s="1"/>
      <c r="E54" s="1"/>
      <c r="F54" s="1"/>
      <c r="G54" s="1"/>
      <c r="H54" s="1"/>
      <c r="I54" s="1"/>
      <c r="J54" s="1"/>
      <c r="K54" s="1"/>
      <c r="L54" s="1"/>
      <c r="M54" s="1"/>
      <c r="N54" s="1"/>
      <c r="O54" s="1"/>
      <c r="P54" s="1"/>
      <c r="Q54" s="1"/>
    </row>
    <row r="55" spans="1:93" x14ac:dyDescent="0.25">
      <c r="B55" s="1"/>
      <c r="C55" s="1"/>
      <c r="D55" s="1"/>
      <c r="E55" s="1"/>
      <c r="F55" s="1"/>
      <c r="G55" s="1"/>
      <c r="H55" s="1"/>
      <c r="I55" s="1"/>
      <c r="J55" s="1"/>
      <c r="K55" s="1"/>
      <c r="L55" s="1"/>
      <c r="M55" s="1"/>
      <c r="N55" s="1"/>
      <c r="O55" s="1"/>
      <c r="P55" s="1"/>
      <c r="Q55" s="1"/>
    </row>
    <row r="56" spans="1:93" x14ac:dyDescent="0.25">
      <c r="A56" s="5" t="s">
        <v>1171</v>
      </c>
      <c r="B56" s="1"/>
      <c r="C56" s="1"/>
      <c r="D56" s="1"/>
      <c r="E56" s="1"/>
      <c r="F56" s="1"/>
      <c r="G56" s="1"/>
      <c r="H56" s="1"/>
      <c r="I56" s="1"/>
      <c r="J56" s="1"/>
      <c r="K56" s="1"/>
      <c r="L56" s="1"/>
      <c r="M56" s="1"/>
      <c r="N56" s="1"/>
      <c r="O56" s="1"/>
      <c r="P56" s="1"/>
      <c r="Q56" s="1"/>
    </row>
    <row r="57" spans="1:93" x14ac:dyDescent="0.25">
      <c r="A57" s="5"/>
      <c r="B57" s="1"/>
      <c r="C57" s="1"/>
      <c r="D57" s="1"/>
      <c r="E57" s="1"/>
      <c r="F57" s="1"/>
      <c r="G57" s="1"/>
      <c r="H57" s="1"/>
      <c r="I57" s="1"/>
      <c r="J57" s="1"/>
      <c r="K57" s="1"/>
      <c r="L57" s="1"/>
      <c r="M57" s="1"/>
      <c r="N57" s="1"/>
      <c r="O57" s="1"/>
      <c r="P57" s="1"/>
      <c r="Q57" s="1"/>
    </row>
    <row r="58" spans="1:93" x14ac:dyDescent="0.25">
      <c r="A58"/>
      <c r="B58" s="1878" t="s">
        <v>28</v>
      </c>
      <c r="C58" s="1879"/>
      <c r="D58" s="1879"/>
      <c r="E58" s="1879"/>
      <c r="F58" s="1879"/>
      <c r="G58" s="1879"/>
      <c r="H58" s="1879"/>
      <c r="I58" s="1879"/>
      <c r="J58" s="1879"/>
      <c r="K58" s="1879"/>
      <c r="L58" s="1879"/>
      <c r="M58" s="1879"/>
      <c r="N58" s="1879"/>
      <c r="O58" s="1879"/>
      <c r="P58" s="1879"/>
      <c r="Q58" s="1879"/>
      <c r="R58" s="1879"/>
      <c r="S58" s="1879"/>
      <c r="T58" s="1879"/>
      <c r="U58" s="1879"/>
      <c r="V58" s="1879"/>
      <c r="W58" s="1879"/>
      <c r="X58" s="1879"/>
      <c r="Y58" s="1879"/>
      <c r="Z58" s="1879"/>
      <c r="AA58" s="1879"/>
      <c r="AB58" s="1879"/>
      <c r="AC58" s="1879"/>
      <c r="AD58" s="1879"/>
      <c r="AE58" s="1879"/>
      <c r="AF58" s="1879"/>
      <c r="AG58" s="1879"/>
      <c r="AH58" s="1879"/>
      <c r="AI58" s="1879"/>
      <c r="AJ58" s="1879"/>
      <c r="AK58" s="1879"/>
      <c r="AL58" s="1879"/>
      <c r="AM58" s="1879"/>
      <c r="AN58" s="1879"/>
      <c r="AO58" s="1879"/>
      <c r="AP58" s="1879"/>
      <c r="AQ58" s="1879"/>
      <c r="AR58" s="1879"/>
      <c r="AS58" s="1879"/>
      <c r="AT58" s="1880"/>
      <c r="AV58" s="1876" t="s">
        <v>507</v>
      </c>
      <c r="AW58" s="1876"/>
      <c r="AX58" s="1876"/>
      <c r="AY58" s="1876"/>
      <c r="AZ58" s="1876"/>
      <c r="BA58" s="1876"/>
      <c r="BB58" s="1876"/>
      <c r="BC58" s="1876"/>
      <c r="BD58" s="1876"/>
      <c r="BE58" s="1876"/>
      <c r="BF58" s="1876"/>
      <c r="BG58" s="1876"/>
      <c r="BH58" s="1876"/>
      <c r="BI58" s="1876"/>
      <c r="BJ58" s="1876"/>
      <c r="BK58" s="1876"/>
      <c r="BL58" s="1876"/>
      <c r="BM58" s="1876"/>
      <c r="BN58" s="1876"/>
      <c r="BO58" s="1876"/>
      <c r="BP58" s="1876"/>
      <c r="BQ58" s="1876"/>
      <c r="BR58" s="1876"/>
      <c r="BS58" s="1876"/>
      <c r="BT58" s="1876"/>
      <c r="BU58" s="1876"/>
      <c r="BV58" s="1876"/>
      <c r="BW58" s="1876"/>
      <c r="BX58" s="1876"/>
      <c r="BY58" s="1876"/>
      <c r="CA58" s="1876" t="s">
        <v>631</v>
      </c>
      <c r="CB58" s="1876"/>
      <c r="CC58" s="1876"/>
      <c r="CD58" s="1876"/>
      <c r="CE58" s="1876"/>
      <c r="CF58" s="1876"/>
      <c r="CG58" s="1876"/>
      <c r="CH58" s="1876"/>
      <c r="CI58" s="1876"/>
      <c r="CJ58" s="1876"/>
      <c r="CK58" s="1876"/>
      <c r="CL58" s="1876"/>
      <c r="CM58" s="1876"/>
      <c r="CN58" s="1876"/>
      <c r="CO58" s="1876"/>
    </row>
    <row r="59" spans="1:93" x14ac:dyDescent="0.25">
      <c r="A59" s="852" t="s">
        <v>994</v>
      </c>
      <c r="B59" s="1881" t="s">
        <v>314</v>
      </c>
      <c r="C59" s="1875"/>
      <c r="D59" s="1875"/>
      <c r="E59" s="1875"/>
      <c r="F59" s="1875"/>
      <c r="G59" s="1875"/>
      <c r="H59" s="1875"/>
      <c r="I59" s="1875"/>
      <c r="J59" s="1875"/>
      <c r="K59" s="1875" t="s">
        <v>167</v>
      </c>
      <c r="L59" s="1875"/>
      <c r="M59" s="1875"/>
      <c r="N59" s="1875"/>
      <c r="O59" s="1875"/>
      <c r="P59" s="1875"/>
      <c r="Q59" s="1875"/>
      <c r="R59" s="1875"/>
      <c r="S59" s="1875"/>
      <c r="T59" s="1875" t="s">
        <v>168</v>
      </c>
      <c r="U59" s="1875"/>
      <c r="V59" s="1875"/>
      <c r="W59" s="1875"/>
      <c r="X59" s="1875"/>
      <c r="Y59" s="1875"/>
      <c r="Z59" s="1875"/>
      <c r="AA59" s="1875"/>
      <c r="AB59" s="1875"/>
      <c r="AC59" s="1875" t="s">
        <v>169</v>
      </c>
      <c r="AD59" s="1875"/>
      <c r="AE59" s="1875"/>
      <c r="AF59" s="1875"/>
      <c r="AG59" s="1875"/>
      <c r="AH59" s="1875"/>
      <c r="AI59" s="1875"/>
      <c r="AJ59" s="1875"/>
      <c r="AK59" s="1875"/>
      <c r="AL59" s="1875" t="s">
        <v>170</v>
      </c>
      <c r="AM59" s="1875"/>
      <c r="AN59" s="1875"/>
      <c r="AO59" s="1875"/>
      <c r="AP59" s="1875"/>
      <c r="AQ59" s="1875"/>
      <c r="AR59" s="1875"/>
      <c r="AS59" s="1875"/>
      <c r="AT59" s="1875"/>
      <c r="AV59" s="1875" t="s">
        <v>314</v>
      </c>
      <c r="AW59" s="1875"/>
      <c r="AX59" s="1875"/>
      <c r="AY59" s="1875"/>
      <c r="AZ59" s="1875"/>
      <c r="BA59" s="1875"/>
      <c r="BB59" s="1875" t="s">
        <v>167</v>
      </c>
      <c r="BC59" s="1875"/>
      <c r="BD59" s="1875"/>
      <c r="BE59" s="1875"/>
      <c r="BF59" s="1875"/>
      <c r="BG59" s="1875"/>
      <c r="BH59" s="1875" t="s">
        <v>168</v>
      </c>
      <c r="BI59" s="1875"/>
      <c r="BJ59" s="1875"/>
      <c r="BK59" s="1875"/>
      <c r="BL59" s="1875"/>
      <c r="BM59" s="1875"/>
      <c r="BN59" s="1875" t="s">
        <v>169</v>
      </c>
      <c r="BO59" s="1875"/>
      <c r="BP59" s="1875"/>
      <c r="BQ59" s="1875"/>
      <c r="BR59" s="1875"/>
      <c r="BS59" s="1875"/>
      <c r="BT59" s="1875" t="s">
        <v>170</v>
      </c>
      <c r="BU59" s="1875"/>
      <c r="BV59" s="1875"/>
      <c r="BW59" s="1875"/>
      <c r="BX59" s="1875"/>
      <c r="BY59" s="1875"/>
      <c r="CA59" s="1874" t="s">
        <v>314</v>
      </c>
      <c r="CB59" s="1874"/>
      <c r="CC59" s="1874"/>
      <c r="CD59" s="1874" t="s">
        <v>167</v>
      </c>
      <c r="CE59" s="1874"/>
      <c r="CF59" s="1874"/>
      <c r="CG59" s="1874" t="s">
        <v>168</v>
      </c>
      <c r="CH59" s="1874"/>
      <c r="CI59" s="1874"/>
      <c r="CJ59" s="1874" t="s">
        <v>169</v>
      </c>
      <c r="CK59" s="1874"/>
      <c r="CL59" s="1874"/>
      <c r="CM59" s="1874" t="s">
        <v>170</v>
      </c>
      <c r="CN59" s="1874"/>
      <c r="CO59" s="1874"/>
    </row>
    <row r="60" spans="1:93" x14ac:dyDescent="0.25">
      <c r="A60" s="271" t="s">
        <v>30</v>
      </c>
      <c r="B60" s="1882" t="s">
        <v>31</v>
      </c>
      <c r="C60" s="1876"/>
      <c r="D60" s="1876"/>
      <c r="E60" s="1876" t="s">
        <v>32</v>
      </c>
      <c r="F60" s="1876"/>
      <c r="G60" s="1876"/>
      <c r="H60" s="1876" t="s">
        <v>33</v>
      </c>
      <c r="I60" s="1876"/>
      <c r="J60" s="1876"/>
      <c r="K60" s="1876" t="s">
        <v>31</v>
      </c>
      <c r="L60" s="1876"/>
      <c r="M60" s="1876"/>
      <c r="N60" s="1876" t="s">
        <v>32</v>
      </c>
      <c r="O60" s="1876"/>
      <c r="P60" s="1876"/>
      <c r="Q60" s="1876" t="s">
        <v>33</v>
      </c>
      <c r="R60" s="1876"/>
      <c r="S60" s="1876"/>
      <c r="T60" s="1876" t="s">
        <v>31</v>
      </c>
      <c r="U60" s="1876"/>
      <c r="V60" s="1876"/>
      <c r="W60" s="1876" t="s">
        <v>32</v>
      </c>
      <c r="X60" s="1876"/>
      <c r="Y60" s="1876"/>
      <c r="Z60" s="1876" t="s">
        <v>33</v>
      </c>
      <c r="AA60" s="1876"/>
      <c r="AB60" s="1876"/>
      <c r="AC60" s="1876" t="s">
        <v>31</v>
      </c>
      <c r="AD60" s="1876"/>
      <c r="AE60" s="1876"/>
      <c r="AF60" s="1876" t="s">
        <v>32</v>
      </c>
      <c r="AG60" s="1876"/>
      <c r="AH60" s="1876"/>
      <c r="AI60" s="1876" t="s">
        <v>33</v>
      </c>
      <c r="AJ60" s="1876"/>
      <c r="AK60" s="1876"/>
      <c r="AL60" s="1876" t="s">
        <v>31</v>
      </c>
      <c r="AM60" s="1876"/>
      <c r="AN60" s="1876"/>
      <c r="AO60" s="1876" t="s">
        <v>32</v>
      </c>
      <c r="AP60" s="1876"/>
      <c r="AQ60" s="1876"/>
      <c r="AR60" s="1876" t="s">
        <v>33</v>
      </c>
      <c r="AS60" s="1876"/>
      <c r="AT60" s="1876"/>
      <c r="AV60" s="1876" t="s">
        <v>31</v>
      </c>
      <c r="AW60" s="1876"/>
      <c r="AX60" s="1876"/>
      <c r="AY60" s="1876" t="s">
        <v>32</v>
      </c>
      <c r="AZ60" s="1876"/>
      <c r="BA60" s="1876"/>
      <c r="BB60" s="1876" t="s">
        <v>31</v>
      </c>
      <c r="BC60" s="1876"/>
      <c r="BD60" s="1876"/>
      <c r="BE60" s="1876" t="s">
        <v>32</v>
      </c>
      <c r="BF60" s="1876"/>
      <c r="BG60" s="1876"/>
      <c r="BH60" s="1876" t="s">
        <v>31</v>
      </c>
      <c r="BI60" s="1876"/>
      <c r="BJ60" s="1876"/>
      <c r="BK60" s="1876" t="s">
        <v>32</v>
      </c>
      <c r="BL60" s="1876"/>
      <c r="BM60" s="1876"/>
      <c r="BN60" s="1876" t="s">
        <v>31</v>
      </c>
      <c r="BO60" s="1876"/>
      <c r="BP60" s="1876"/>
      <c r="BQ60" s="1876" t="s">
        <v>32</v>
      </c>
      <c r="BR60" s="1876"/>
      <c r="BS60" s="1876"/>
      <c r="BT60" s="1876" t="s">
        <v>31</v>
      </c>
      <c r="BU60" s="1876"/>
      <c r="BV60" s="1876"/>
      <c r="BW60" s="1876" t="s">
        <v>32</v>
      </c>
      <c r="BX60" s="1876"/>
      <c r="BY60" s="1876"/>
      <c r="CA60" s="1874"/>
      <c r="CB60" s="1874"/>
      <c r="CC60" s="1874"/>
      <c r="CD60" s="1874"/>
      <c r="CE60" s="1874"/>
      <c r="CF60" s="1874"/>
      <c r="CG60" s="1874"/>
      <c r="CH60" s="1874"/>
      <c r="CI60" s="1874"/>
      <c r="CJ60" s="1874"/>
      <c r="CK60" s="1874"/>
      <c r="CL60" s="1874"/>
      <c r="CM60" s="1874"/>
      <c r="CN60" s="1874"/>
      <c r="CO60" s="1874"/>
    </row>
    <row r="61" spans="1:93" s="18" customFormat="1" ht="75" customHeight="1" x14ac:dyDescent="0.25">
      <c r="A61" s="857" t="s">
        <v>34</v>
      </c>
      <c r="B61" s="861" t="s">
        <v>810</v>
      </c>
      <c r="C61" s="861" t="s">
        <v>811</v>
      </c>
      <c r="D61" s="861" t="s">
        <v>248</v>
      </c>
      <c r="E61" s="861" t="s">
        <v>810</v>
      </c>
      <c r="F61" s="861" t="s">
        <v>811</v>
      </c>
      <c r="G61" s="861" t="s">
        <v>248</v>
      </c>
      <c r="H61" s="861" t="s">
        <v>810</v>
      </c>
      <c r="I61" s="861" t="s">
        <v>811</v>
      </c>
      <c r="J61" s="861" t="s">
        <v>248</v>
      </c>
      <c r="K61" s="862" t="s">
        <v>810</v>
      </c>
      <c r="L61" s="861" t="s">
        <v>811</v>
      </c>
      <c r="M61" s="861" t="s">
        <v>248</v>
      </c>
      <c r="N61" s="861" t="s">
        <v>810</v>
      </c>
      <c r="O61" s="861" t="s">
        <v>811</v>
      </c>
      <c r="P61" s="861" t="s">
        <v>248</v>
      </c>
      <c r="Q61" s="861" t="s">
        <v>810</v>
      </c>
      <c r="R61" s="861" t="s">
        <v>811</v>
      </c>
      <c r="S61" s="863" t="s">
        <v>248</v>
      </c>
      <c r="T61" s="861" t="s">
        <v>810</v>
      </c>
      <c r="U61" s="861" t="s">
        <v>811</v>
      </c>
      <c r="V61" s="861" t="s">
        <v>248</v>
      </c>
      <c r="W61" s="861" t="s">
        <v>810</v>
      </c>
      <c r="X61" s="861" t="s">
        <v>811</v>
      </c>
      <c r="Y61" s="861" t="s">
        <v>248</v>
      </c>
      <c r="Z61" s="861" t="s">
        <v>810</v>
      </c>
      <c r="AA61" s="861" t="s">
        <v>811</v>
      </c>
      <c r="AB61" s="863" t="s">
        <v>248</v>
      </c>
      <c r="AC61" s="861" t="s">
        <v>810</v>
      </c>
      <c r="AD61" s="861" t="s">
        <v>811</v>
      </c>
      <c r="AE61" s="861" t="s">
        <v>248</v>
      </c>
      <c r="AF61" s="861" t="s">
        <v>810</v>
      </c>
      <c r="AG61" s="861" t="s">
        <v>811</v>
      </c>
      <c r="AH61" s="861" t="s">
        <v>248</v>
      </c>
      <c r="AI61" s="861" t="s">
        <v>810</v>
      </c>
      <c r="AJ61" s="861" t="s">
        <v>811</v>
      </c>
      <c r="AK61" s="863" t="s">
        <v>248</v>
      </c>
      <c r="AL61" s="861" t="s">
        <v>810</v>
      </c>
      <c r="AM61" s="861" t="s">
        <v>811</v>
      </c>
      <c r="AN61" s="861" t="s">
        <v>248</v>
      </c>
      <c r="AO61" s="861" t="s">
        <v>810</v>
      </c>
      <c r="AP61" s="861" t="s">
        <v>811</v>
      </c>
      <c r="AQ61" s="861" t="s">
        <v>248</v>
      </c>
      <c r="AR61" s="861" t="s">
        <v>810</v>
      </c>
      <c r="AS61" s="861" t="s">
        <v>811</v>
      </c>
      <c r="AT61" s="863" t="s">
        <v>248</v>
      </c>
      <c r="AV61" s="858" t="s">
        <v>810</v>
      </c>
      <c r="AW61" s="859" t="s">
        <v>811</v>
      </c>
      <c r="AX61" s="859" t="s">
        <v>248</v>
      </c>
      <c r="AY61" s="859" t="s">
        <v>810</v>
      </c>
      <c r="AZ61" s="859" t="s">
        <v>811</v>
      </c>
      <c r="BA61" s="859" t="s">
        <v>248</v>
      </c>
      <c r="BB61" s="858" t="s">
        <v>810</v>
      </c>
      <c r="BC61" s="859" t="s">
        <v>811</v>
      </c>
      <c r="BD61" s="859" t="s">
        <v>248</v>
      </c>
      <c r="BE61" s="859" t="s">
        <v>810</v>
      </c>
      <c r="BF61" s="859" t="s">
        <v>811</v>
      </c>
      <c r="BG61" s="859" t="s">
        <v>248</v>
      </c>
      <c r="BH61" s="858" t="s">
        <v>810</v>
      </c>
      <c r="BI61" s="859" t="s">
        <v>811</v>
      </c>
      <c r="BJ61" s="859" t="s">
        <v>248</v>
      </c>
      <c r="BK61" s="859" t="s">
        <v>810</v>
      </c>
      <c r="BL61" s="859" t="s">
        <v>811</v>
      </c>
      <c r="BM61" s="859" t="s">
        <v>248</v>
      </c>
      <c r="BN61" s="858" t="s">
        <v>810</v>
      </c>
      <c r="BO61" s="859" t="s">
        <v>811</v>
      </c>
      <c r="BP61" s="859" t="s">
        <v>248</v>
      </c>
      <c r="BQ61" s="859" t="s">
        <v>810</v>
      </c>
      <c r="BR61" s="859" t="s">
        <v>811</v>
      </c>
      <c r="BS61" s="859" t="s">
        <v>248</v>
      </c>
      <c r="BT61" s="858" t="s">
        <v>810</v>
      </c>
      <c r="BU61" s="859" t="s">
        <v>811</v>
      </c>
      <c r="BV61" s="859" t="s">
        <v>248</v>
      </c>
      <c r="BW61" s="859" t="s">
        <v>810</v>
      </c>
      <c r="BX61" s="859" t="s">
        <v>811</v>
      </c>
      <c r="BY61" s="860" t="s">
        <v>248</v>
      </c>
      <c r="CA61" s="858" t="s">
        <v>810</v>
      </c>
      <c r="CB61" s="859" t="s">
        <v>811</v>
      </c>
      <c r="CC61" s="859" t="s">
        <v>248</v>
      </c>
      <c r="CD61" s="858" t="s">
        <v>810</v>
      </c>
      <c r="CE61" s="859" t="s">
        <v>811</v>
      </c>
      <c r="CF61" s="859" t="s">
        <v>248</v>
      </c>
      <c r="CG61" s="858" t="s">
        <v>810</v>
      </c>
      <c r="CH61" s="859" t="s">
        <v>811</v>
      </c>
      <c r="CI61" s="859" t="s">
        <v>248</v>
      </c>
      <c r="CJ61" s="858" t="s">
        <v>810</v>
      </c>
      <c r="CK61" s="859" t="s">
        <v>811</v>
      </c>
      <c r="CL61" s="859" t="s">
        <v>248</v>
      </c>
      <c r="CM61" s="858" t="s">
        <v>810</v>
      </c>
      <c r="CN61" s="859" t="s">
        <v>811</v>
      </c>
      <c r="CO61" s="860" t="s">
        <v>248</v>
      </c>
    </row>
    <row r="62" spans="1:93" x14ac:dyDescent="0.25">
      <c r="A62" s="271" t="s">
        <v>35</v>
      </c>
      <c r="B62" s="841"/>
      <c r="C62" s="841"/>
      <c r="D62" s="841"/>
      <c r="E62" s="841"/>
      <c r="F62" s="841"/>
      <c r="G62" s="841"/>
      <c r="H62" s="841"/>
      <c r="I62" s="841"/>
      <c r="J62" s="842"/>
      <c r="K62" s="837"/>
      <c r="L62" s="841"/>
      <c r="M62" s="841"/>
      <c r="N62" s="841"/>
      <c r="O62" s="841"/>
      <c r="P62" s="841"/>
      <c r="Q62" s="841"/>
      <c r="R62" s="841"/>
      <c r="S62" s="842"/>
      <c r="T62" s="837"/>
      <c r="U62" s="841"/>
      <c r="V62" s="841"/>
      <c r="W62" s="841"/>
      <c r="X62" s="841"/>
      <c r="Y62" s="841"/>
      <c r="Z62" s="841"/>
      <c r="AA62" s="841"/>
      <c r="AB62" s="842"/>
      <c r="AC62" s="837"/>
      <c r="AD62" s="841"/>
      <c r="AE62" s="841"/>
      <c r="AF62" s="841"/>
      <c r="AG62" s="841"/>
      <c r="AH62" s="841"/>
      <c r="AI62" s="841"/>
      <c r="AJ62" s="841"/>
      <c r="AK62" s="842"/>
      <c r="AL62" s="841"/>
      <c r="AM62" s="841"/>
      <c r="AN62" s="841"/>
      <c r="AO62" s="841"/>
      <c r="AP62" s="841"/>
      <c r="AQ62" s="841"/>
      <c r="AR62" s="841"/>
      <c r="AS62" s="841"/>
      <c r="AT62" s="842"/>
      <c r="AV62" s="837"/>
      <c r="AW62" s="841"/>
      <c r="AX62" s="841"/>
      <c r="AY62" s="841"/>
      <c r="AZ62" s="841"/>
      <c r="BA62" s="841"/>
      <c r="BB62" s="837"/>
      <c r="BC62" s="841"/>
      <c r="BD62" s="841"/>
      <c r="BE62" s="841"/>
      <c r="BF62" s="841"/>
      <c r="BG62" s="841"/>
      <c r="BH62" s="837"/>
      <c r="BI62" s="841"/>
      <c r="BJ62" s="841"/>
      <c r="BK62" s="841"/>
      <c r="BL62" s="841"/>
      <c r="BM62" s="841"/>
      <c r="BN62" s="837"/>
      <c r="BO62" s="841"/>
      <c r="BP62" s="841"/>
      <c r="BQ62" s="841"/>
      <c r="BR62" s="841"/>
      <c r="BS62" s="842"/>
      <c r="BT62" s="841"/>
      <c r="BU62" s="841"/>
      <c r="BV62" s="841"/>
      <c r="BW62" s="841"/>
      <c r="BX62" s="841"/>
      <c r="BY62" s="842"/>
      <c r="CA62" s="845"/>
      <c r="CB62" s="846"/>
      <c r="CC62" s="846"/>
      <c r="CD62" s="845"/>
      <c r="CE62" s="846"/>
      <c r="CF62" s="846"/>
      <c r="CG62" s="845"/>
      <c r="CH62" s="846"/>
      <c r="CI62" s="846"/>
      <c r="CJ62" s="845"/>
      <c r="CK62" s="846"/>
      <c r="CL62" s="846"/>
      <c r="CM62" s="845"/>
      <c r="CN62" s="846"/>
      <c r="CO62" s="847"/>
    </row>
    <row r="63" spans="1:93" x14ac:dyDescent="0.25">
      <c r="A63" s="855" t="s">
        <v>304</v>
      </c>
      <c r="B63" s="20">
        <v>98899</v>
      </c>
      <c r="C63" s="20">
        <v>181186</v>
      </c>
      <c r="D63" s="20">
        <v>79191</v>
      </c>
      <c r="E63" s="20">
        <v>118322</v>
      </c>
      <c r="F63" s="20">
        <v>117937</v>
      </c>
      <c r="G63" s="20">
        <v>30675</v>
      </c>
      <c r="H63" s="20">
        <f t="shared" ref="H63:J66" si="91">B63+E63</f>
        <v>217221</v>
      </c>
      <c r="I63" s="20">
        <f t="shared" si="91"/>
        <v>299123</v>
      </c>
      <c r="J63" s="20">
        <f t="shared" si="91"/>
        <v>109866</v>
      </c>
      <c r="K63" s="23">
        <v>105367</v>
      </c>
      <c r="L63" s="20">
        <v>198095</v>
      </c>
      <c r="M63" s="20">
        <v>87491</v>
      </c>
      <c r="N63" s="20">
        <v>114497</v>
      </c>
      <c r="O63" s="20">
        <v>135693</v>
      </c>
      <c r="P63" s="20">
        <v>31977</v>
      </c>
      <c r="Q63" s="20">
        <f t="shared" ref="Q63:S66" si="92">K63+N63</f>
        <v>219864</v>
      </c>
      <c r="R63" s="20">
        <f t="shared" si="92"/>
        <v>333788</v>
      </c>
      <c r="S63" s="21">
        <f t="shared" si="92"/>
        <v>119468</v>
      </c>
      <c r="T63" s="20">
        <v>110966</v>
      </c>
      <c r="U63" s="20">
        <v>206761</v>
      </c>
      <c r="V63" s="20">
        <v>93228</v>
      </c>
      <c r="W63" s="20">
        <v>117430</v>
      </c>
      <c r="X63" s="20">
        <v>142757</v>
      </c>
      <c r="Y63" s="20">
        <v>33432</v>
      </c>
      <c r="Z63" s="20">
        <f t="shared" ref="Z63:AB66" si="93">T63+W63</f>
        <v>228396</v>
      </c>
      <c r="AA63" s="20">
        <f t="shared" si="93"/>
        <v>349518</v>
      </c>
      <c r="AB63" s="20">
        <f t="shared" si="93"/>
        <v>126660</v>
      </c>
      <c r="AC63" s="23">
        <v>115426</v>
      </c>
      <c r="AD63" s="20">
        <v>211460</v>
      </c>
      <c r="AE63" s="20">
        <v>95485</v>
      </c>
      <c r="AF63" s="20">
        <v>118713</v>
      </c>
      <c r="AG63" s="20">
        <v>148103</v>
      </c>
      <c r="AH63" s="20">
        <v>33164</v>
      </c>
      <c r="AI63" s="20">
        <f t="shared" ref="AI63:AK66" si="94">AC63+AF63</f>
        <v>234139</v>
      </c>
      <c r="AJ63" s="20">
        <f t="shared" si="94"/>
        <v>359563</v>
      </c>
      <c r="AK63" s="20">
        <f t="shared" si="94"/>
        <v>128649</v>
      </c>
      <c r="AL63" s="161">
        <v>118448</v>
      </c>
      <c r="AM63" s="305">
        <v>216708</v>
      </c>
      <c r="AN63" s="305">
        <v>97305</v>
      </c>
      <c r="AO63" s="305">
        <v>119610</v>
      </c>
      <c r="AP63" s="305">
        <v>154026</v>
      </c>
      <c r="AQ63" s="305">
        <v>32750</v>
      </c>
      <c r="AR63" s="305">
        <f t="shared" ref="AR63:AT66" si="95">AL63+AO63</f>
        <v>238058</v>
      </c>
      <c r="AS63" s="305">
        <f t="shared" si="95"/>
        <v>370734</v>
      </c>
      <c r="AT63" s="306">
        <f t="shared" si="95"/>
        <v>130055</v>
      </c>
      <c r="AU63" s="20"/>
      <c r="AV63" s="176">
        <f t="shared" ref="AV63:AX66" si="96">B63/H63*100</f>
        <v>45.529207581219126</v>
      </c>
      <c r="AW63" s="175">
        <f t="shared" si="96"/>
        <v>60.572406668828535</v>
      </c>
      <c r="AX63" s="175">
        <f t="shared" si="96"/>
        <v>72.079624269564746</v>
      </c>
      <c r="AY63" s="175">
        <f t="shared" ref="AY63:BA66" si="97">E63/H63*100</f>
        <v>54.470792418780874</v>
      </c>
      <c r="AZ63" s="175">
        <f t="shared" si="97"/>
        <v>39.427593331171458</v>
      </c>
      <c r="BA63" s="175">
        <f t="shared" si="97"/>
        <v>27.920375730435261</v>
      </c>
      <c r="BB63" s="176">
        <f t="shared" ref="BB63:BD66" si="98">K63/Q63*100</f>
        <v>47.923716479278099</v>
      </c>
      <c r="BC63" s="175">
        <f t="shared" si="98"/>
        <v>59.347549941879272</v>
      </c>
      <c r="BD63" s="175">
        <f t="shared" si="98"/>
        <v>73.23383667592995</v>
      </c>
      <c r="BE63" s="175">
        <f t="shared" ref="BE63:BG66" si="99">N63/Q63*100</f>
        <v>52.076283520721901</v>
      </c>
      <c r="BF63" s="175">
        <f t="shared" si="99"/>
        <v>40.652450058120728</v>
      </c>
      <c r="BG63" s="175">
        <f t="shared" si="99"/>
        <v>26.766163324070043</v>
      </c>
      <c r="BH63" s="176">
        <f t="shared" ref="BH63:BJ66" si="100">T63/Z63*100</f>
        <v>48.584913921434705</v>
      </c>
      <c r="BI63" s="175">
        <f t="shared" si="100"/>
        <v>59.156037743406628</v>
      </c>
      <c r="BJ63" s="175">
        <f t="shared" si="100"/>
        <v>73.604926575082899</v>
      </c>
      <c r="BK63" s="175">
        <f t="shared" ref="BK63:BM66" si="101">W63/Z63*100</f>
        <v>51.415086078565295</v>
      </c>
      <c r="BL63" s="175">
        <f t="shared" si="101"/>
        <v>40.843962256593365</v>
      </c>
      <c r="BM63" s="175">
        <f t="shared" si="101"/>
        <v>26.395073424917097</v>
      </c>
      <c r="BN63" s="176">
        <f t="shared" ref="BN63:BP66" si="102">AL63/AR63*100</f>
        <v>49.755941829302103</v>
      </c>
      <c r="BO63" s="175">
        <f t="shared" si="102"/>
        <v>58.453770088527079</v>
      </c>
      <c r="BP63" s="175">
        <f t="shared" si="102"/>
        <v>74.818346084348931</v>
      </c>
      <c r="BQ63" s="175">
        <f t="shared" ref="BQ63:BS66" si="103">AF63/AI63*100</f>
        <v>50.701933466872241</v>
      </c>
      <c r="BR63" s="175">
        <f t="shared" si="103"/>
        <v>41.189721968055672</v>
      </c>
      <c r="BS63" s="175">
        <f t="shared" si="103"/>
        <v>25.778669091870128</v>
      </c>
      <c r="BT63" s="176">
        <f t="shared" ref="BT63:BV66" si="104">AL63/AR63*100</f>
        <v>49.755941829302103</v>
      </c>
      <c r="BU63" s="175">
        <f t="shared" si="104"/>
        <v>58.453770088527079</v>
      </c>
      <c r="BV63" s="175">
        <f t="shared" si="104"/>
        <v>74.818346084348931</v>
      </c>
      <c r="BW63" s="175">
        <f t="shared" ref="BW63:BY66" si="105">AO63/AR63*100</f>
        <v>50.24405817069789</v>
      </c>
      <c r="BX63" s="175">
        <f t="shared" si="105"/>
        <v>41.546229911472913</v>
      </c>
      <c r="BY63" s="181">
        <f t="shared" si="105"/>
        <v>25.181653915651069</v>
      </c>
      <c r="CA63" s="59">
        <f>AY63-AV63</f>
        <v>8.9415848375617486</v>
      </c>
      <c r="CB63" s="57">
        <f t="shared" ref="CA63:CC66" si="106">AZ63-AW63</f>
        <v>-21.144813337657077</v>
      </c>
      <c r="CC63" s="57">
        <f t="shared" si="106"/>
        <v>-44.159248539129486</v>
      </c>
      <c r="CD63" s="59">
        <f>BE63-BB63</f>
        <v>4.1525670414438025</v>
      </c>
      <c r="CE63" s="57">
        <f t="shared" ref="CE63:CF66" si="107">BF63-BC63</f>
        <v>-18.695099883758544</v>
      </c>
      <c r="CF63" s="57">
        <f t="shared" si="107"/>
        <v>-46.467673351859908</v>
      </c>
      <c r="CG63" s="59">
        <f t="shared" ref="CG63:CI66" si="108">BK63-BH63</f>
        <v>2.8301721571305904</v>
      </c>
      <c r="CH63" s="57">
        <f t="shared" si="108"/>
        <v>-18.312075486813264</v>
      </c>
      <c r="CI63" s="57">
        <f t="shared" si="108"/>
        <v>-47.209853150165799</v>
      </c>
      <c r="CJ63" s="59">
        <f t="shared" ref="CJ63:CL66" si="109">BQ63-BN63</f>
        <v>0.94599163757013827</v>
      </c>
      <c r="CK63" s="57">
        <f t="shared" si="109"/>
        <v>-17.264048120471408</v>
      </c>
      <c r="CL63" s="57">
        <f t="shared" si="109"/>
        <v>-49.039676992478803</v>
      </c>
      <c r="CM63" s="59">
        <f>BW63-BT63</f>
        <v>0.48811634139578786</v>
      </c>
      <c r="CN63" s="57">
        <f t="shared" ref="CN63:CO66" si="110">BX63-BU63</f>
        <v>-16.907540177054166</v>
      </c>
      <c r="CO63" s="60">
        <f t="shared" si="110"/>
        <v>-49.636692168697863</v>
      </c>
    </row>
    <row r="64" spans="1:93" x14ac:dyDescent="0.25">
      <c r="A64" s="855" t="s">
        <v>305</v>
      </c>
      <c r="B64" s="20">
        <v>48513</v>
      </c>
      <c r="C64" s="20">
        <v>99047</v>
      </c>
      <c r="D64" s="20">
        <v>41737</v>
      </c>
      <c r="E64" s="20">
        <v>69495</v>
      </c>
      <c r="F64" s="20">
        <v>78005</v>
      </c>
      <c r="G64" s="20">
        <v>20403</v>
      </c>
      <c r="H64" s="20">
        <f t="shared" si="91"/>
        <v>118008</v>
      </c>
      <c r="I64" s="20">
        <f t="shared" si="91"/>
        <v>177052</v>
      </c>
      <c r="J64" s="20">
        <f t="shared" si="91"/>
        <v>62140</v>
      </c>
      <c r="K64" s="23">
        <v>45427</v>
      </c>
      <c r="L64" s="20">
        <v>92184</v>
      </c>
      <c r="M64" s="20">
        <v>40272</v>
      </c>
      <c r="N64" s="20">
        <v>58422</v>
      </c>
      <c r="O64" s="20">
        <v>74523</v>
      </c>
      <c r="P64" s="20">
        <v>18905</v>
      </c>
      <c r="Q64" s="20">
        <f t="shared" si="92"/>
        <v>103849</v>
      </c>
      <c r="R64" s="20">
        <f t="shared" si="92"/>
        <v>166707</v>
      </c>
      <c r="S64" s="21">
        <f t="shared" si="92"/>
        <v>59177</v>
      </c>
      <c r="T64" s="20">
        <v>44821</v>
      </c>
      <c r="U64" s="20">
        <v>90504</v>
      </c>
      <c r="V64" s="20">
        <v>41090</v>
      </c>
      <c r="W64" s="20">
        <v>56240</v>
      </c>
      <c r="X64" s="20">
        <v>73911</v>
      </c>
      <c r="Y64" s="20">
        <v>18784</v>
      </c>
      <c r="Z64" s="20">
        <f t="shared" si="93"/>
        <v>101061</v>
      </c>
      <c r="AA64" s="20">
        <f t="shared" si="93"/>
        <v>164415</v>
      </c>
      <c r="AB64" s="20">
        <f t="shared" si="93"/>
        <v>59874</v>
      </c>
      <c r="AC64" s="23">
        <v>43783</v>
      </c>
      <c r="AD64" s="20">
        <v>89768</v>
      </c>
      <c r="AE64" s="20">
        <v>40741</v>
      </c>
      <c r="AF64" s="20">
        <v>54372</v>
      </c>
      <c r="AG64" s="20">
        <v>72998</v>
      </c>
      <c r="AH64" s="20">
        <v>18317</v>
      </c>
      <c r="AI64" s="20">
        <f t="shared" si="94"/>
        <v>98155</v>
      </c>
      <c r="AJ64" s="20">
        <f t="shared" si="94"/>
        <v>162766</v>
      </c>
      <c r="AK64" s="20">
        <f t="shared" si="94"/>
        <v>59058</v>
      </c>
      <c r="AL64" s="23">
        <v>44767</v>
      </c>
      <c r="AM64" s="20">
        <v>93587</v>
      </c>
      <c r="AN64" s="20">
        <v>41457</v>
      </c>
      <c r="AO64" s="20">
        <v>54931</v>
      </c>
      <c r="AP64" s="20">
        <v>74079</v>
      </c>
      <c r="AQ64" s="20">
        <v>18004</v>
      </c>
      <c r="AR64" s="20">
        <f t="shared" si="95"/>
        <v>99698</v>
      </c>
      <c r="AS64" s="20">
        <f t="shared" si="95"/>
        <v>167666</v>
      </c>
      <c r="AT64" s="21">
        <f t="shared" si="95"/>
        <v>59461</v>
      </c>
      <c r="AU64" s="20"/>
      <c r="AV64" s="61">
        <f t="shared" si="96"/>
        <v>41.109924750864344</v>
      </c>
      <c r="AW64" s="6">
        <f t="shared" si="96"/>
        <v>55.942322029686196</v>
      </c>
      <c r="AX64" s="6">
        <f t="shared" si="96"/>
        <v>67.16607660122304</v>
      </c>
      <c r="AY64" s="6">
        <f t="shared" si="97"/>
        <v>58.890075249135656</v>
      </c>
      <c r="AZ64" s="6">
        <f t="shared" si="97"/>
        <v>44.057677970313804</v>
      </c>
      <c r="BA64" s="6">
        <f t="shared" si="97"/>
        <v>32.833923398776953</v>
      </c>
      <c r="BB64" s="61">
        <f t="shared" si="98"/>
        <v>43.743319627536138</v>
      </c>
      <c r="BC64" s="6">
        <f t="shared" si="98"/>
        <v>55.29701812161457</v>
      </c>
      <c r="BD64" s="6">
        <f t="shared" si="98"/>
        <v>68.053466718488593</v>
      </c>
      <c r="BE64" s="6">
        <f t="shared" si="99"/>
        <v>56.256680372463862</v>
      </c>
      <c r="BF64" s="6">
        <f t="shared" si="99"/>
        <v>44.70298187838543</v>
      </c>
      <c r="BG64" s="6">
        <f t="shared" si="99"/>
        <v>31.946533281511396</v>
      </c>
      <c r="BH64" s="61">
        <f t="shared" si="100"/>
        <v>44.350441812370747</v>
      </c>
      <c r="BI64" s="6">
        <f t="shared" si="100"/>
        <v>55.046072438646107</v>
      </c>
      <c r="BJ64" s="6">
        <f t="shared" si="100"/>
        <v>68.627450980392155</v>
      </c>
      <c r="BK64" s="6">
        <f t="shared" si="101"/>
        <v>55.649558187629253</v>
      </c>
      <c r="BL64" s="6">
        <f t="shared" si="101"/>
        <v>44.953927561353893</v>
      </c>
      <c r="BM64" s="6">
        <f t="shared" si="101"/>
        <v>31.372549019607842</v>
      </c>
      <c r="BN64" s="61">
        <f t="shared" si="102"/>
        <v>44.902605869726578</v>
      </c>
      <c r="BO64" s="6">
        <f t="shared" si="102"/>
        <v>55.817518161106008</v>
      </c>
      <c r="BP64" s="6">
        <f t="shared" si="102"/>
        <v>69.721329947360459</v>
      </c>
      <c r="BQ64" s="6">
        <f t="shared" si="103"/>
        <v>55.394019662778263</v>
      </c>
      <c r="BR64" s="6">
        <f t="shared" si="103"/>
        <v>44.848432719363998</v>
      </c>
      <c r="BS64" s="6">
        <f t="shared" si="103"/>
        <v>31.015273121338343</v>
      </c>
      <c r="BT64" s="61">
        <f t="shared" si="104"/>
        <v>44.902605869726578</v>
      </c>
      <c r="BU64" s="6">
        <f t="shared" si="104"/>
        <v>55.817518161106008</v>
      </c>
      <c r="BV64" s="6">
        <f t="shared" si="104"/>
        <v>69.721329947360459</v>
      </c>
      <c r="BW64" s="6">
        <f t="shared" si="105"/>
        <v>55.097394130273422</v>
      </c>
      <c r="BX64" s="6">
        <f t="shared" si="105"/>
        <v>44.182481838893992</v>
      </c>
      <c r="BY64" s="82">
        <f t="shared" si="105"/>
        <v>30.278670052639544</v>
      </c>
      <c r="CA64" s="59">
        <f t="shared" si="106"/>
        <v>17.780150498271311</v>
      </c>
      <c r="CB64" s="57">
        <f t="shared" si="106"/>
        <v>-11.884644059372391</v>
      </c>
      <c r="CC64" s="57">
        <f t="shared" si="106"/>
        <v>-34.332153202446086</v>
      </c>
      <c r="CD64" s="59">
        <f>BE64-BB64</f>
        <v>12.513360744927724</v>
      </c>
      <c r="CE64" s="57">
        <f t="shared" si="107"/>
        <v>-10.594036243229141</v>
      </c>
      <c r="CF64" s="57">
        <f t="shared" si="107"/>
        <v>-36.106933436977201</v>
      </c>
      <c r="CG64" s="59">
        <f t="shared" si="108"/>
        <v>11.299116375258507</v>
      </c>
      <c r="CH64" s="57">
        <f t="shared" si="108"/>
        <v>-10.092144877292213</v>
      </c>
      <c r="CI64" s="57">
        <f t="shared" si="108"/>
        <v>-37.254901960784309</v>
      </c>
      <c r="CJ64" s="59">
        <f t="shared" si="109"/>
        <v>10.491413793051684</v>
      </c>
      <c r="CK64" s="57">
        <f t="shared" si="109"/>
        <v>-10.96908544174201</v>
      </c>
      <c r="CL64" s="57">
        <f t="shared" si="109"/>
        <v>-38.70605682602212</v>
      </c>
      <c r="CM64" s="59">
        <f t="shared" ref="CM64:CM66" si="111">BW64-BT64</f>
        <v>10.194788260546844</v>
      </c>
      <c r="CN64" s="57">
        <f t="shared" si="110"/>
        <v>-11.635036322212017</v>
      </c>
      <c r="CO64" s="60">
        <f t="shared" si="110"/>
        <v>-39.442659894720919</v>
      </c>
    </row>
    <row r="65" spans="1:93" x14ac:dyDescent="0.25">
      <c r="A65" s="855" t="s">
        <v>306</v>
      </c>
      <c r="B65" s="20">
        <v>16576</v>
      </c>
      <c r="C65" s="20">
        <v>32649</v>
      </c>
      <c r="D65" s="20">
        <v>18846</v>
      </c>
      <c r="E65" s="20">
        <v>28458</v>
      </c>
      <c r="F65" s="20">
        <v>29182</v>
      </c>
      <c r="G65" s="20">
        <v>9803</v>
      </c>
      <c r="H65" s="20">
        <f t="shared" si="91"/>
        <v>45034</v>
      </c>
      <c r="I65" s="20">
        <f t="shared" si="91"/>
        <v>61831</v>
      </c>
      <c r="J65" s="20">
        <f t="shared" si="91"/>
        <v>28649</v>
      </c>
      <c r="K65" s="23">
        <v>12550</v>
      </c>
      <c r="L65" s="20">
        <v>28915</v>
      </c>
      <c r="M65" s="20">
        <v>17134</v>
      </c>
      <c r="N65" s="20">
        <v>19782</v>
      </c>
      <c r="O65" s="20">
        <v>25315</v>
      </c>
      <c r="P65" s="20">
        <v>8724</v>
      </c>
      <c r="Q65" s="20">
        <f t="shared" si="92"/>
        <v>32332</v>
      </c>
      <c r="R65" s="20">
        <f t="shared" si="92"/>
        <v>54230</v>
      </c>
      <c r="S65" s="21">
        <f t="shared" si="92"/>
        <v>25858</v>
      </c>
      <c r="T65" s="20">
        <v>12736</v>
      </c>
      <c r="U65" s="20">
        <v>28832</v>
      </c>
      <c r="V65" s="20">
        <v>18571</v>
      </c>
      <c r="W65" s="20">
        <v>19138</v>
      </c>
      <c r="X65" s="20">
        <v>24915</v>
      </c>
      <c r="Y65" s="20">
        <v>9162</v>
      </c>
      <c r="Z65" s="20">
        <f t="shared" si="93"/>
        <v>31874</v>
      </c>
      <c r="AA65" s="20">
        <f t="shared" si="93"/>
        <v>53747</v>
      </c>
      <c r="AB65" s="20">
        <f t="shared" si="93"/>
        <v>27733</v>
      </c>
      <c r="AC65" s="23">
        <v>11884</v>
      </c>
      <c r="AD65" s="20">
        <v>26371</v>
      </c>
      <c r="AE65" s="20">
        <v>17733</v>
      </c>
      <c r="AF65" s="20">
        <v>17313</v>
      </c>
      <c r="AG65" s="20">
        <v>23130</v>
      </c>
      <c r="AH65" s="20">
        <v>8742</v>
      </c>
      <c r="AI65" s="20">
        <f t="shared" si="94"/>
        <v>29197</v>
      </c>
      <c r="AJ65" s="20">
        <f t="shared" si="94"/>
        <v>49501</v>
      </c>
      <c r="AK65" s="20">
        <f t="shared" si="94"/>
        <v>26475</v>
      </c>
      <c r="AL65" s="23">
        <v>11459</v>
      </c>
      <c r="AM65" s="20">
        <v>27041</v>
      </c>
      <c r="AN65" s="20">
        <v>17244</v>
      </c>
      <c r="AO65" s="20">
        <v>16341</v>
      </c>
      <c r="AP65" s="20">
        <v>22227</v>
      </c>
      <c r="AQ65" s="20">
        <v>8128</v>
      </c>
      <c r="AR65" s="20">
        <f t="shared" si="95"/>
        <v>27800</v>
      </c>
      <c r="AS65" s="20">
        <f t="shared" si="95"/>
        <v>49268</v>
      </c>
      <c r="AT65" s="21">
        <f t="shared" si="95"/>
        <v>25372</v>
      </c>
      <c r="AU65" s="20"/>
      <c r="AV65" s="61">
        <f t="shared" si="96"/>
        <v>36.80774525913754</v>
      </c>
      <c r="AW65" s="6">
        <f t="shared" si="96"/>
        <v>52.803609839724409</v>
      </c>
      <c r="AX65" s="6">
        <f t="shared" si="96"/>
        <v>65.7824007818772</v>
      </c>
      <c r="AY65" s="6">
        <f t="shared" si="97"/>
        <v>63.192254740862467</v>
      </c>
      <c r="AZ65" s="6">
        <f t="shared" si="97"/>
        <v>47.196390160275591</v>
      </c>
      <c r="BA65" s="6">
        <f t="shared" si="97"/>
        <v>34.2175992181228</v>
      </c>
      <c r="BB65" s="61">
        <f t="shared" si="98"/>
        <v>38.8160336508722</v>
      </c>
      <c r="BC65" s="6">
        <f t="shared" si="98"/>
        <v>53.319196016964774</v>
      </c>
      <c r="BD65" s="6">
        <f t="shared" si="98"/>
        <v>66.261891870987697</v>
      </c>
      <c r="BE65" s="6">
        <f t="shared" si="99"/>
        <v>61.183966349127793</v>
      </c>
      <c r="BF65" s="6">
        <f t="shared" si="99"/>
        <v>46.680803983035219</v>
      </c>
      <c r="BG65" s="6">
        <f t="shared" si="99"/>
        <v>33.738108129012296</v>
      </c>
      <c r="BH65" s="61">
        <f t="shared" si="100"/>
        <v>39.957331994729245</v>
      </c>
      <c r="BI65" s="6">
        <f t="shared" si="100"/>
        <v>53.643924312054622</v>
      </c>
      <c r="BJ65" s="6">
        <f t="shared" si="100"/>
        <v>66.963545234918683</v>
      </c>
      <c r="BK65" s="6">
        <f t="shared" si="101"/>
        <v>60.042668005270748</v>
      </c>
      <c r="BL65" s="6">
        <f t="shared" si="101"/>
        <v>46.356075687945378</v>
      </c>
      <c r="BM65" s="6">
        <f t="shared" si="101"/>
        <v>33.036454765081317</v>
      </c>
      <c r="BN65" s="61">
        <f t="shared" si="102"/>
        <v>41.219424460431654</v>
      </c>
      <c r="BO65" s="6">
        <f t="shared" si="102"/>
        <v>54.885524072420232</v>
      </c>
      <c r="BP65" s="6">
        <f t="shared" si="102"/>
        <v>67.964685480056758</v>
      </c>
      <c r="BQ65" s="6">
        <f t="shared" si="103"/>
        <v>59.297188067267179</v>
      </c>
      <c r="BR65" s="6">
        <f t="shared" si="103"/>
        <v>46.726328761035127</v>
      </c>
      <c r="BS65" s="6">
        <f t="shared" si="103"/>
        <v>33.019830028328613</v>
      </c>
      <c r="BT65" s="61">
        <f t="shared" si="104"/>
        <v>41.219424460431654</v>
      </c>
      <c r="BU65" s="6">
        <f t="shared" si="104"/>
        <v>54.885524072420232</v>
      </c>
      <c r="BV65" s="6">
        <f t="shared" si="104"/>
        <v>67.964685480056758</v>
      </c>
      <c r="BW65" s="6">
        <f t="shared" si="105"/>
        <v>58.780575539568346</v>
      </c>
      <c r="BX65" s="6">
        <f t="shared" si="105"/>
        <v>45.114475927579768</v>
      </c>
      <c r="BY65" s="82">
        <f t="shared" si="105"/>
        <v>32.035314519943242</v>
      </c>
      <c r="CA65" s="59">
        <f t="shared" si="106"/>
        <v>26.384509481724926</v>
      </c>
      <c r="CB65" s="57">
        <f t="shared" si="106"/>
        <v>-5.6072196794488178</v>
      </c>
      <c r="CC65" s="57">
        <f t="shared" si="106"/>
        <v>-31.564801563754401</v>
      </c>
      <c r="CD65" s="59">
        <f t="shared" ref="CD65:CD66" si="112">BE65-BB65</f>
        <v>22.367932698255593</v>
      </c>
      <c r="CE65" s="57">
        <f t="shared" si="107"/>
        <v>-6.6383920339295557</v>
      </c>
      <c r="CF65" s="57">
        <f t="shared" si="107"/>
        <v>-32.5237837419754</v>
      </c>
      <c r="CG65" s="59">
        <f t="shared" si="108"/>
        <v>20.085336010541504</v>
      </c>
      <c r="CH65" s="57">
        <f t="shared" si="108"/>
        <v>-7.2878486241092446</v>
      </c>
      <c r="CI65" s="57">
        <f t="shared" si="108"/>
        <v>-33.927090469837367</v>
      </c>
      <c r="CJ65" s="59">
        <f t="shared" si="109"/>
        <v>18.077763606835525</v>
      </c>
      <c r="CK65" s="57">
        <f t="shared" si="109"/>
        <v>-8.1591953113851048</v>
      </c>
      <c r="CL65" s="57">
        <f t="shared" si="109"/>
        <v>-34.944855451728145</v>
      </c>
      <c r="CM65" s="59">
        <f t="shared" si="111"/>
        <v>17.561151079136692</v>
      </c>
      <c r="CN65" s="57">
        <f t="shared" si="110"/>
        <v>-9.7710481448404636</v>
      </c>
      <c r="CO65" s="60">
        <f t="shared" si="110"/>
        <v>-35.929370960113516</v>
      </c>
    </row>
    <row r="66" spans="1:93" x14ac:dyDescent="0.25">
      <c r="A66" s="855" t="s">
        <v>307</v>
      </c>
      <c r="B66" s="20">
        <v>22084</v>
      </c>
      <c r="C66" s="20">
        <v>36793</v>
      </c>
      <c r="D66" s="20">
        <v>43728</v>
      </c>
      <c r="E66" s="20">
        <v>38614</v>
      </c>
      <c r="F66" s="20">
        <v>34831</v>
      </c>
      <c r="G66" s="20">
        <v>26724</v>
      </c>
      <c r="H66" s="20">
        <f t="shared" si="91"/>
        <v>60698</v>
      </c>
      <c r="I66" s="20">
        <f t="shared" si="91"/>
        <v>71624</v>
      </c>
      <c r="J66" s="20">
        <f t="shared" si="91"/>
        <v>70452</v>
      </c>
      <c r="K66" s="23">
        <v>19431</v>
      </c>
      <c r="L66" s="20">
        <v>33441</v>
      </c>
      <c r="M66" s="20">
        <v>41192</v>
      </c>
      <c r="N66" s="20">
        <v>31459</v>
      </c>
      <c r="O66" s="20">
        <v>29240</v>
      </c>
      <c r="P66" s="20">
        <v>26343</v>
      </c>
      <c r="Q66" s="20">
        <f t="shared" si="92"/>
        <v>50890</v>
      </c>
      <c r="R66" s="20">
        <f t="shared" si="92"/>
        <v>62681</v>
      </c>
      <c r="S66" s="21">
        <f t="shared" si="92"/>
        <v>67535</v>
      </c>
      <c r="T66" s="20">
        <v>21155</v>
      </c>
      <c r="U66" s="20">
        <v>35537</v>
      </c>
      <c r="V66" s="20">
        <v>45053</v>
      </c>
      <c r="W66" s="20">
        <v>32463</v>
      </c>
      <c r="X66" s="20">
        <v>30519</v>
      </c>
      <c r="Y66" s="20">
        <v>28004</v>
      </c>
      <c r="Z66" s="20">
        <f t="shared" si="93"/>
        <v>53618</v>
      </c>
      <c r="AA66" s="20">
        <f t="shared" si="93"/>
        <v>66056</v>
      </c>
      <c r="AB66" s="20">
        <f t="shared" si="93"/>
        <v>73057</v>
      </c>
      <c r="AC66" s="23">
        <v>20448</v>
      </c>
      <c r="AD66" s="20">
        <v>34642</v>
      </c>
      <c r="AE66" s="20">
        <v>43760</v>
      </c>
      <c r="AF66" s="20">
        <v>31230</v>
      </c>
      <c r="AG66" s="20">
        <v>28874</v>
      </c>
      <c r="AH66" s="20">
        <v>27110</v>
      </c>
      <c r="AI66" s="20">
        <f t="shared" si="94"/>
        <v>51678</v>
      </c>
      <c r="AJ66" s="20">
        <f t="shared" si="94"/>
        <v>63516</v>
      </c>
      <c r="AK66" s="20">
        <f t="shared" si="94"/>
        <v>70870</v>
      </c>
      <c r="AL66" s="23">
        <v>19864</v>
      </c>
      <c r="AM66" s="20">
        <v>37265</v>
      </c>
      <c r="AN66" s="20">
        <v>43388</v>
      </c>
      <c r="AO66" s="20">
        <v>29498</v>
      </c>
      <c r="AP66" s="20">
        <v>28527</v>
      </c>
      <c r="AQ66" s="20">
        <v>26693</v>
      </c>
      <c r="AR66" s="20">
        <f t="shared" si="95"/>
        <v>49362</v>
      </c>
      <c r="AS66" s="20">
        <f t="shared" si="95"/>
        <v>65792</v>
      </c>
      <c r="AT66" s="21">
        <f t="shared" si="95"/>
        <v>70081</v>
      </c>
      <c r="AU66" s="20"/>
      <c r="AV66" s="61">
        <f t="shared" si="96"/>
        <v>36.383406372532868</v>
      </c>
      <c r="AW66" s="6">
        <f t="shared" si="96"/>
        <v>51.369652630403216</v>
      </c>
      <c r="AX66" s="6">
        <f t="shared" si="96"/>
        <v>62.067790836314089</v>
      </c>
      <c r="AY66" s="6">
        <f t="shared" si="97"/>
        <v>63.616593627467132</v>
      </c>
      <c r="AZ66" s="6">
        <f t="shared" si="97"/>
        <v>48.630347369596784</v>
      </c>
      <c r="BA66" s="6">
        <f t="shared" si="97"/>
        <v>37.932209163685911</v>
      </c>
      <c r="BB66" s="61">
        <f t="shared" si="98"/>
        <v>38.182354097072121</v>
      </c>
      <c r="BC66" s="6">
        <f t="shared" si="98"/>
        <v>53.35109522821908</v>
      </c>
      <c r="BD66" s="6">
        <f t="shared" si="98"/>
        <v>60.993558895387579</v>
      </c>
      <c r="BE66" s="6">
        <f t="shared" si="99"/>
        <v>61.817645902927886</v>
      </c>
      <c r="BF66" s="6">
        <f t="shared" si="99"/>
        <v>46.648904771780927</v>
      </c>
      <c r="BG66" s="6">
        <f t="shared" si="99"/>
        <v>39.006441104612421</v>
      </c>
      <c r="BH66" s="61">
        <f t="shared" si="100"/>
        <v>39.455033757320301</v>
      </c>
      <c r="BI66" s="6">
        <f t="shared" si="100"/>
        <v>53.79829235799928</v>
      </c>
      <c r="BJ66" s="6">
        <f t="shared" si="100"/>
        <v>61.668286406504514</v>
      </c>
      <c r="BK66" s="6">
        <f t="shared" si="101"/>
        <v>60.544966242679699</v>
      </c>
      <c r="BL66" s="6">
        <f t="shared" si="101"/>
        <v>46.201707642000727</v>
      </c>
      <c r="BM66" s="6">
        <f t="shared" si="101"/>
        <v>38.331713593495493</v>
      </c>
      <c r="BN66" s="61">
        <f t="shared" si="102"/>
        <v>40.24148130140594</v>
      </c>
      <c r="BO66" s="6">
        <f t="shared" si="102"/>
        <v>56.640625</v>
      </c>
      <c r="BP66" s="6">
        <f t="shared" si="102"/>
        <v>61.911217020305074</v>
      </c>
      <c r="BQ66" s="6">
        <f t="shared" si="103"/>
        <v>60.431905259491472</v>
      </c>
      <c r="BR66" s="6">
        <f t="shared" si="103"/>
        <v>45.45941180175074</v>
      </c>
      <c r="BS66" s="6">
        <f t="shared" si="103"/>
        <v>38.253139551291099</v>
      </c>
      <c r="BT66" s="61">
        <f t="shared" si="104"/>
        <v>40.24148130140594</v>
      </c>
      <c r="BU66" s="6">
        <f t="shared" si="104"/>
        <v>56.640625</v>
      </c>
      <c r="BV66" s="6">
        <f t="shared" si="104"/>
        <v>61.911217020305074</v>
      </c>
      <c r="BW66" s="6">
        <f t="shared" si="105"/>
        <v>59.758518698594067</v>
      </c>
      <c r="BX66" s="6">
        <f t="shared" si="105"/>
        <v>43.359375</v>
      </c>
      <c r="BY66" s="82">
        <f t="shared" si="105"/>
        <v>38.088782979694926</v>
      </c>
      <c r="CA66" s="59">
        <f t="shared" si="106"/>
        <v>27.233187254934265</v>
      </c>
      <c r="CB66" s="57">
        <f t="shared" si="106"/>
        <v>-2.7393052608064323</v>
      </c>
      <c r="CC66" s="57">
        <f t="shared" si="106"/>
        <v>-24.135581672628177</v>
      </c>
      <c r="CD66" s="59">
        <f t="shared" si="112"/>
        <v>23.635291805855765</v>
      </c>
      <c r="CE66" s="57">
        <f t="shared" si="107"/>
        <v>-6.7021904564381529</v>
      </c>
      <c r="CF66" s="57">
        <f t="shared" si="107"/>
        <v>-21.987117790775159</v>
      </c>
      <c r="CG66" s="59">
        <f t="shared" si="108"/>
        <v>21.089932485359398</v>
      </c>
      <c r="CH66" s="57">
        <f t="shared" si="108"/>
        <v>-7.5965847159985529</v>
      </c>
      <c r="CI66" s="57">
        <f t="shared" si="108"/>
        <v>-23.33657281300902</v>
      </c>
      <c r="CJ66" s="59">
        <f t="shared" si="109"/>
        <v>20.190423958085532</v>
      </c>
      <c r="CK66" s="57">
        <f t="shared" si="109"/>
        <v>-11.18121319824926</v>
      </c>
      <c r="CL66" s="57">
        <f t="shared" si="109"/>
        <v>-23.658077469013975</v>
      </c>
      <c r="CM66" s="59">
        <f t="shared" si="111"/>
        <v>19.517037397188126</v>
      </c>
      <c r="CN66" s="57">
        <f t="shared" si="110"/>
        <v>-13.28125</v>
      </c>
      <c r="CO66" s="60">
        <f t="shared" si="110"/>
        <v>-23.822434040610148</v>
      </c>
    </row>
    <row r="67" spans="1:93" x14ac:dyDescent="0.25">
      <c r="A67" s="271" t="s">
        <v>308</v>
      </c>
      <c r="B67" s="838"/>
      <c r="C67" s="838"/>
      <c r="D67" s="838"/>
      <c r="E67" s="838"/>
      <c r="F67" s="838"/>
      <c r="G67" s="838"/>
      <c r="H67" s="838"/>
      <c r="I67" s="838"/>
      <c r="J67" s="838"/>
      <c r="K67" s="838"/>
      <c r="L67" s="838"/>
      <c r="M67" s="838"/>
      <c r="N67" s="838"/>
      <c r="O67" s="838"/>
      <c r="P67" s="838"/>
      <c r="Q67" s="838"/>
      <c r="R67" s="838"/>
      <c r="S67" s="838"/>
      <c r="T67" s="838"/>
      <c r="U67" s="838"/>
      <c r="V67" s="838"/>
      <c r="W67" s="838"/>
      <c r="X67" s="838"/>
      <c r="Y67" s="838"/>
      <c r="Z67" s="838"/>
      <c r="AA67" s="838"/>
      <c r="AB67" s="838"/>
      <c r="AC67" s="838"/>
      <c r="AD67" s="838"/>
      <c r="AE67" s="838"/>
      <c r="AF67" s="838"/>
      <c r="AG67" s="838"/>
      <c r="AH67" s="838"/>
      <c r="AI67" s="838"/>
      <c r="AJ67" s="838"/>
      <c r="AK67" s="838"/>
      <c r="AL67" s="840"/>
      <c r="AM67" s="838"/>
      <c r="AN67" s="838"/>
      <c r="AO67" s="838"/>
      <c r="AP67" s="838"/>
      <c r="AQ67" s="838"/>
      <c r="AR67" s="838"/>
      <c r="AS67" s="838"/>
      <c r="AT67" s="839"/>
      <c r="AV67" s="845"/>
      <c r="AW67" s="846"/>
      <c r="AX67" s="846"/>
      <c r="AY67" s="846"/>
      <c r="AZ67" s="846"/>
      <c r="BA67" s="846"/>
      <c r="BB67" s="845"/>
      <c r="BC67" s="846"/>
      <c r="BD67" s="846"/>
      <c r="BE67" s="846"/>
      <c r="BF67" s="846"/>
      <c r="BG67" s="846"/>
      <c r="BH67" s="845"/>
      <c r="BI67" s="846"/>
      <c r="BJ67" s="846"/>
      <c r="BK67" s="846"/>
      <c r="BL67" s="846"/>
      <c r="BM67" s="846"/>
      <c r="BN67" s="845"/>
      <c r="BO67" s="846"/>
      <c r="BP67" s="846"/>
      <c r="BQ67" s="846"/>
      <c r="BR67" s="846"/>
      <c r="BS67" s="846"/>
      <c r="BT67" s="845"/>
      <c r="BU67" s="846"/>
      <c r="BV67" s="846"/>
      <c r="BW67" s="846"/>
      <c r="BX67" s="846"/>
      <c r="BY67" s="847"/>
      <c r="CA67" s="845"/>
      <c r="CB67" s="846"/>
      <c r="CC67" s="846"/>
      <c r="CD67" s="845"/>
      <c r="CE67" s="846"/>
      <c r="CF67" s="846"/>
      <c r="CG67" s="845"/>
      <c r="CH67" s="846"/>
      <c r="CI67" s="846"/>
      <c r="CJ67" s="845"/>
      <c r="CK67" s="846"/>
      <c r="CL67" s="846"/>
      <c r="CM67" s="845"/>
      <c r="CN67" s="846"/>
      <c r="CO67" s="847"/>
    </row>
    <row r="68" spans="1:93" x14ac:dyDescent="0.25">
      <c r="A68" s="855" t="s">
        <v>310</v>
      </c>
      <c r="B68" s="20">
        <v>16738</v>
      </c>
      <c r="C68" s="20">
        <v>62518</v>
      </c>
      <c r="D68" s="20">
        <v>19716</v>
      </c>
      <c r="E68" s="20">
        <v>21089</v>
      </c>
      <c r="F68" s="20">
        <v>48396</v>
      </c>
      <c r="G68" s="20">
        <v>10018</v>
      </c>
      <c r="H68" s="20">
        <f t="shared" ref="H68:J69" si="113">B68+E68</f>
        <v>37827</v>
      </c>
      <c r="I68" s="20">
        <f t="shared" si="113"/>
        <v>110914</v>
      </c>
      <c r="J68" s="21">
        <f t="shared" si="113"/>
        <v>29734</v>
      </c>
      <c r="K68" s="20">
        <v>21701</v>
      </c>
      <c r="L68" s="20">
        <v>74392</v>
      </c>
      <c r="M68" s="20">
        <v>28041</v>
      </c>
      <c r="N68" s="20">
        <v>22793</v>
      </c>
      <c r="O68" s="20">
        <v>56868</v>
      </c>
      <c r="P68" s="20">
        <v>13409</v>
      </c>
      <c r="Q68" s="20">
        <f t="shared" ref="Q68:S69" si="114">K68+N68</f>
        <v>44494</v>
      </c>
      <c r="R68" s="20">
        <f t="shared" si="114"/>
        <v>131260</v>
      </c>
      <c r="S68" s="21">
        <f t="shared" si="114"/>
        <v>41450</v>
      </c>
      <c r="T68" s="20">
        <v>23591</v>
      </c>
      <c r="U68" s="20">
        <v>81279</v>
      </c>
      <c r="V68" s="20">
        <v>32110</v>
      </c>
      <c r="W68" s="20">
        <v>23781</v>
      </c>
      <c r="X68" s="20">
        <v>61712</v>
      </c>
      <c r="Y68" s="20">
        <v>14554</v>
      </c>
      <c r="Z68" s="20">
        <f t="shared" ref="Z68:AB69" si="115">T68+W68</f>
        <v>47372</v>
      </c>
      <c r="AA68" s="20">
        <f t="shared" si="115"/>
        <v>142991</v>
      </c>
      <c r="AB68" s="21">
        <f t="shared" si="115"/>
        <v>46664</v>
      </c>
      <c r="AC68" s="20">
        <v>25712</v>
      </c>
      <c r="AD68" s="20">
        <v>86345</v>
      </c>
      <c r="AE68" s="20">
        <v>34783</v>
      </c>
      <c r="AF68" s="20">
        <v>25899</v>
      </c>
      <c r="AG68" s="20">
        <v>66959</v>
      </c>
      <c r="AH68" s="20">
        <v>15160</v>
      </c>
      <c r="AI68" s="20">
        <f t="shared" ref="AI68:AK69" si="116">AC68+AF68</f>
        <v>51611</v>
      </c>
      <c r="AJ68" s="20">
        <f t="shared" si="116"/>
        <v>153304</v>
      </c>
      <c r="AK68" s="20">
        <f t="shared" si="116"/>
        <v>49943</v>
      </c>
      <c r="AL68" s="23">
        <v>28023</v>
      </c>
      <c r="AM68" s="20">
        <v>96098</v>
      </c>
      <c r="AN68" s="20">
        <v>38870</v>
      </c>
      <c r="AO68" s="20">
        <v>27173</v>
      </c>
      <c r="AP68" s="20">
        <v>72720</v>
      </c>
      <c r="AQ68" s="20">
        <v>15410</v>
      </c>
      <c r="AR68" s="20">
        <f t="shared" ref="AR68:AT69" si="117">AL68+AO68</f>
        <v>55196</v>
      </c>
      <c r="AS68" s="20">
        <f t="shared" si="117"/>
        <v>168818</v>
      </c>
      <c r="AT68" s="21">
        <f t="shared" si="117"/>
        <v>54280</v>
      </c>
      <c r="AV68" s="61">
        <f t="shared" ref="AV68:AV88" si="118">B68/H68*100</f>
        <v>44.248816982578582</v>
      </c>
      <c r="AW68" s="6">
        <f t="shared" ref="AW68:AW88" si="119">C68/I68*100</f>
        <v>56.366193627495178</v>
      </c>
      <c r="AX68" s="6">
        <f t="shared" ref="AX68:AX88" si="120">D68/J68*100</f>
        <v>66.307930315463778</v>
      </c>
      <c r="AY68" s="6">
        <f t="shared" ref="AY68:AY88" si="121">E68/H68*100</f>
        <v>55.751183017421425</v>
      </c>
      <c r="AZ68" s="6">
        <f t="shared" ref="AZ68:AZ88" si="122">F68/I68*100</f>
        <v>43.633806372504822</v>
      </c>
      <c r="BA68" s="6">
        <f t="shared" ref="BA68:BA88" si="123">G68/J68*100</f>
        <v>33.692069684536222</v>
      </c>
      <c r="BB68" s="61">
        <f t="shared" ref="BB68:BB88" si="124">K68/Q68*100</f>
        <v>48.772868251899133</v>
      </c>
      <c r="BC68" s="6">
        <f t="shared" ref="BC68:BC88" si="125">L68/R68*100</f>
        <v>56.675300929453002</v>
      </c>
      <c r="BD68" s="6">
        <f t="shared" ref="BD68:BD88" si="126">M68/S68*100</f>
        <v>67.650180940892639</v>
      </c>
      <c r="BE68" s="6">
        <f t="shared" ref="BE68:BE88" si="127">N68/Q68*100</f>
        <v>51.227131748100859</v>
      </c>
      <c r="BF68" s="6">
        <f t="shared" ref="BF68:BF88" si="128">O68/R68*100</f>
        <v>43.324699070547005</v>
      </c>
      <c r="BG68" s="6">
        <f t="shared" ref="BG68:BG88" si="129">P68/S68*100</f>
        <v>32.349819059107361</v>
      </c>
      <c r="BH68" s="61">
        <f t="shared" ref="BH68:BH88" si="130">T68/Z68*100</f>
        <v>49.79945959638605</v>
      </c>
      <c r="BI68" s="6">
        <f t="shared" ref="BI68:BI88" si="131">U68/AA68*100</f>
        <v>56.842039009448143</v>
      </c>
      <c r="BJ68" s="6">
        <f t="shared" ref="BJ68:BJ88" si="132">V68/AB68*100</f>
        <v>68.811074918566774</v>
      </c>
      <c r="BK68" s="6">
        <f t="shared" ref="BK68:BK88" si="133">W68/Z68*100</f>
        <v>50.20054040361395</v>
      </c>
      <c r="BL68" s="6">
        <f t="shared" ref="BL68:BL88" si="134">X68/AA68*100</f>
        <v>43.15796099055185</v>
      </c>
      <c r="BM68" s="6">
        <f t="shared" ref="BM68:BM88" si="135">Y68/AB68*100</f>
        <v>31.188925081433226</v>
      </c>
      <c r="BN68" s="61">
        <f t="shared" ref="BN68:BN88" si="136">AC68/AI68*100</f>
        <v>49.818837069616947</v>
      </c>
      <c r="BO68" s="6">
        <f t="shared" ref="BO68:BO88" si="137">AD68/AJ68*100</f>
        <v>56.322731305119248</v>
      </c>
      <c r="BP68" s="6">
        <f t="shared" ref="BP68:BP88" si="138">AE68/AK68*100</f>
        <v>69.645395751156315</v>
      </c>
      <c r="BQ68" s="6">
        <f t="shared" ref="BQ68:BQ88" si="139">AF68/AI68*100</f>
        <v>50.18116293038306</v>
      </c>
      <c r="BR68" s="6">
        <f t="shared" ref="BR68:BR88" si="140">AG68/AJ68*100</f>
        <v>43.677268694880759</v>
      </c>
      <c r="BS68" s="6">
        <f t="shared" ref="BS68:BS88" si="141">AH68/AK68*100</f>
        <v>30.354604248843682</v>
      </c>
      <c r="BT68" s="61">
        <f t="shared" ref="BT68:BT88" si="142">AL68/AR68*100</f>
        <v>50.769983332125513</v>
      </c>
      <c r="BU68" s="6">
        <f t="shared" ref="BU68:BU88" si="143">AM68/AS68*100</f>
        <v>56.924024689310379</v>
      </c>
      <c r="BV68" s="6">
        <f t="shared" ref="BV68:BV88" si="144">AN68/AT68*100</f>
        <v>71.610169491525426</v>
      </c>
      <c r="BW68" s="6">
        <f t="shared" ref="BW68:BW88" si="145">AO68/AR68*100</f>
        <v>49.23001666787448</v>
      </c>
      <c r="BX68" s="6">
        <f t="shared" ref="BX68:BX88" si="146">AP68/AS68*100</f>
        <v>43.075975310689621</v>
      </c>
      <c r="BY68" s="82">
        <f t="shared" ref="BY68:BY88" si="147">AQ68/AT68*100</f>
        <v>28.389830508474578</v>
      </c>
      <c r="CA68" s="59">
        <f t="shared" ref="CA68:CC69" si="148">AY68-AV68</f>
        <v>11.502366034842844</v>
      </c>
      <c r="CB68" s="57">
        <f t="shared" si="148"/>
        <v>-12.732387254990357</v>
      </c>
      <c r="CC68" s="57">
        <f t="shared" si="148"/>
        <v>-32.615860630927557</v>
      </c>
      <c r="CD68" s="59">
        <f t="shared" ref="CD68:CF69" si="149">BE68-BB68</f>
        <v>2.454263496201726</v>
      </c>
      <c r="CE68" s="57">
        <f t="shared" si="149"/>
        <v>-13.350601858905996</v>
      </c>
      <c r="CF68" s="57">
        <f t="shared" si="149"/>
        <v>-35.300361881785278</v>
      </c>
      <c r="CG68" s="59">
        <f t="shared" ref="CG68:CI69" si="150">BK68-BH68</f>
        <v>0.40108080722789907</v>
      </c>
      <c r="CH68" s="57">
        <f t="shared" si="150"/>
        <v>-13.684078018896294</v>
      </c>
      <c r="CI68" s="57">
        <f t="shared" si="150"/>
        <v>-37.622149837133549</v>
      </c>
      <c r="CJ68" s="59">
        <f t="shared" ref="CJ68:CL69" si="151">BQ68-BN68</f>
        <v>0.36232586076611284</v>
      </c>
      <c r="CK68" s="57">
        <f t="shared" si="151"/>
        <v>-12.645462610238489</v>
      </c>
      <c r="CL68" s="57">
        <f t="shared" si="151"/>
        <v>-39.290791502312629</v>
      </c>
      <c r="CM68" s="59">
        <f t="shared" ref="CM68:CO69" si="152">BW68-BT68</f>
        <v>-1.5399666642510326</v>
      </c>
      <c r="CN68" s="57">
        <f t="shared" si="152"/>
        <v>-13.848049378620757</v>
      </c>
      <c r="CO68" s="60">
        <f t="shared" si="152"/>
        <v>-43.220338983050851</v>
      </c>
    </row>
    <row r="69" spans="1:93" x14ac:dyDescent="0.25">
      <c r="A69" s="855" t="s">
        <v>309</v>
      </c>
      <c r="B69" s="20">
        <v>169334</v>
      </c>
      <c r="C69" s="20">
        <v>287157</v>
      </c>
      <c r="D69" s="20">
        <v>163786</v>
      </c>
      <c r="E69" s="20">
        <v>233800</v>
      </c>
      <c r="F69" s="20">
        <v>211559</v>
      </c>
      <c r="G69" s="20">
        <v>77587</v>
      </c>
      <c r="H69" s="20">
        <f t="shared" si="113"/>
        <v>403134</v>
      </c>
      <c r="I69" s="20">
        <f t="shared" si="113"/>
        <v>498716</v>
      </c>
      <c r="J69" s="21">
        <f t="shared" si="113"/>
        <v>241373</v>
      </c>
      <c r="K69" s="20">
        <v>161074</v>
      </c>
      <c r="L69" s="20">
        <v>278243</v>
      </c>
      <c r="M69" s="20">
        <v>158048</v>
      </c>
      <c r="N69" s="20">
        <v>201367</v>
      </c>
      <c r="O69" s="20">
        <v>207903</v>
      </c>
      <c r="P69" s="20">
        <v>72540</v>
      </c>
      <c r="Q69" s="20">
        <f t="shared" si="114"/>
        <v>362441</v>
      </c>
      <c r="R69" s="20">
        <f t="shared" si="114"/>
        <v>486146</v>
      </c>
      <c r="S69" s="21">
        <f t="shared" si="114"/>
        <v>230588</v>
      </c>
      <c r="T69" s="20">
        <v>166087</v>
      </c>
      <c r="U69" s="20">
        <v>280355</v>
      </c>
      <c r="V69" s="20">
        <v>165832</v>
      </c>
      <c r="W69" s="20">
        <v>201490</v>
      </c>
      <c r="X69" s="20">
        <v>210390</v>
      </c>
      <c r="Y69" s="20">
        <v>74828</v>
      </c>
      <c r="Z69" s="20">
        <f t="shared" si="115"/>
        <v>367577</v>
      </c>
      <c r="AA69" s="20">
        <f t="shared" si="115"/>
        <v>490745</v>
      </c>
      <c r="AB69" s="21">
        <f t="shared" si="115"/>
        <v>240660</v>
      </c>
      <c r="AC69" s="20">
        <v>165829</v>
      </c>
      <c r="AD69" s="20">
        <v>275896</v>
      </c>
      <c r="AE69" s="20">
        <v>162936</v>
      </c>
      <c r="AF69" s="20">
        <v>195729</v>
      </c>
      <c r="AG69" s="20">
        <v>206146</v>
      </c>
      <c r="AH69" s="20">
        <v>72173</v>
      </c>
      <c r="AI69" s="20">
        <f t="shared" si="116"/>
        <v>361558</v>
      </c>
      <c r="AJ69" s="20">
        <f t="shared" si="116"/>
        <v>482042</v>
      </c>
      <c r="AK69" s="20">
        <f t="shared" si="116"/>
        <v>235109</v>
      </c>
      <c r="AL69" s="110">
        <v>166515</v>
      </c>
      <c r="AM69" s="56">
        <v>278503</v>
      </c>
      <c r="AN69" s="56">
        <v>160524</v>
      </c>
      <c r="AO69" s="56">
        <v>193207</v>
      </c>
      <c r="AP69" s="56">
        <v>206139</v>
      </c>
      <c r="AQ69" s="56">
        <v>70165</v>
      </c>
      <c r="AR69" s="56">
        <f t="shared" si="117"/>
        <v>359722</v>
      </c>
      <c r="AS69" s="56">
        <f t="shared" si="117"/>
        <v>484642</v>
      </c>
      <c r="AT69" s="116">
        <f t="shared" si="117"/>
        <v>230689</v>
      </c>
      <c r="AV69" s="61">
        <f t="shared" si="118"/>
        <v>42.004395560781276</v>
      </c>
      <c r="AW69" s="6">
        <f t="shared" si="119"/>
        <v>57.5792635487933</v>
      </c>
      <c r="AX69" s="6">
        <f t="shared" si="120"/>
        <v>67.855973949033242</v>
      </c>
      <c r="AY69" s="6">
        <f t="shared" si="121"/>
        <v>57.995604439218717</v>
      </c>
      <c r="AZ69" s="6">
        <f t="shared" si="122"/>
        <v>42.4207364512067</v>
      </c>
      <c r="BA69" s="6">
        <f t="shared" si="123"/>
        <v>32.144026050966765</v>
      </c>
      <c r="BB69" s="61">
        <f t="shared" si="124"/>
        <v>44.441440124047773</v>
      </c>
      <c r="BC69" s="6">
        <f t="shared" si="125"/>
        <v>57.234452201601997</v>
      </c>
      <c r="BD69" s="6">
        <f t="shared" si="126"/>
        <v>68.541294429892275</v>
      </c>
      <c r="BE69" s="6">
        <f t="shared" si="127"/>
        <v>55.558559875952227</v>
      </c>
      <c r="BF69" s="6">
        <f t="shared" si="128"/>
        <v>42.765547798398011</v>
      </c>
      <c r="BG69" s="6">
        <f t="shared" si="129"/>
        <v>31.458705570107725</v>
      </c>
      <c r="BH69" s="61">
        <f t="shared" si="130"/>
        <v>45.18427431531353</v>
      </c>
      <c r="BI69" s="6">
        <f t="shared" si="131"/>
        <v>57.128447564417364</v>
      </c>
      <c r="BJ69" s="6">
        <f t="shared" si="132"/>
        <v>68.907171943821155</v>
      </c>
      <c r="BK69" s="6">
        <f t="shared" si="133"/>
        <v>54.815725684686477</v>
      </c>
      <c r="BL69" s="6">
        <f t="shared" si="134"/>
        <v>42.871552435582636</v>
      </c>
      <c r="BM69" s="6">
        <f t="shared" si="135"/>
        <v>31.092828056178838</v>
      </c>
      <c r="BN69" s="61">
        <f t="shared" si="136"/>
        <v>45.8651170766516</v>
      </c>
      <c r="BO69" s="6">
        <f t="shared" si="137"/>
        <v>57.234846756091798</v>
      </c>
      <c r="BP69" s="6">
        <f t="shared" si="138"/>
        <v>69.302323603094734</v>
      </c>
      <c r="BQ69" s="6">
        <f t="shared" si="139"/>
        <v>54.134882923348393</v>
      </c>
      <c r="BR69" s="6">
        <f t="shared" si="140"/>
        <v>42.765153243908202</v>
      </c>
      <c r="BS69" s="6">
        <f t="shared" si="141"/>
        <v>30.697676396905266</v>
      </c>
      <c r="BT69" s="61">
        <f t="shared" si="142"/>
        <v>46.289912765969277</v>
      </c>
      <c r="BU69" s="6">
        <f t="shared" si="143"/>
        <v>57.465716962211275</v>
      </c>
      <c r="BV69" s="6">
        <f t="shared" si="144"/>
        <v>69.584592243236571</v>
      </c>
      <c r="BW69" s="6">
        <f t="shared" si="145"/>
        <v>53.710087234030723</v>
      </c>
      <c r="BX69" s="6">
        <f t="shared" si="146"/>
        <v>42.534283037788718</v>
      </c>
      <c r="BY69" s="82">
        <f t="shared" si="147"/>
        <v>30.415407756763436</v>
      </c>
      <c r="CA69" s="59">
        <f t="shared" si="148"/>
        <v>15.99120887843744</v>
      </c>
      <c r="CB69" s="57">
        <f t="shared" si="148"/>
        <v>-15.1585270975866</v>
      </c>
      <c r="CC69" s="57">
        <f t="shared" si="148"/>
        <v>-35.711947898066477</v>
      </c>
      <c r="CD69" s="59">
        <f t="shared" si="149"/>
        <v>11.117119751904454</v>
      </c>
      <c r="CE69" s="57">
        <f t="shared" si="149"/>
        <v>-14.468904403203986</v>
      </c>
      <c r="CF69" s="57">
        <f t="shared" si="149"/>
        <v>-37.082588859784551</v>
      </c>
      <c r="CG69" s="59">
        <f t="shared" si="150"/>
        <v>9.6314513693729467</v>
      </c>
      <c r="CH69" s="57">
        <f t="shared" si="150"/>
        <v>-14.256895128834728</v>
      </c>
      <c r="CI69" s="57">
        <f t="shared" si="150"/>
        <v>-37.814343887642316</v>
      </c>
      <c r="CJ69" s="59">
        <f t="shared" si="151"/>
        <v>8.2697658466967923</v>
      </c>
      <c r="CK69" s="57">
        <f t="shared" si="151"/>
        <v>-14.469693512183596</v>
      </c>
      <c r="CL69" s="57">
        <f t="shared" si="151"/>
        <v>-38.604647206189469</v>
      </c>
      <c r="CM69" s="59">
        <f t="shared" si="152"/>
        <v>7.4201744680614468</v>
      </c>
      <c r="CN69" s="57">
        <f t="shared" si="152"/>
        <v>-14.931433924422556</v>
      </c>
      <c r="CO69" s="60">
        <f t="shared" si="152"/>
        <v>-39.169184486473135</v>
      </c>
    </row>
    <row r="70" spans="1:93" x14ac:dyDescent="0.25">
      <c r="A70" s="271" t="s">
        <v>125</v>
      </c>
      <c r="B70" s="838"/>
      <c r="C70" s="838"/>
      <c r="D70" s="838"/>
      <c r="E70" s="838"/>
      <c r="F70" s="838"/>
      <c r="G70" s="838"/>
      <c r="H70" s="838"/>
      <c r="I70" s="838"/>
      <c r="J70" s="839"/>
      <c r="K70" s="840"/>
      <c r="L70" s="838"/>
      <c r="M70" s="838"/>
      <c r="N70" s="838"/>
      <c r="O70" s="838"/>
      <c r="P70" s="838"/>
      <c r="Q70" s="838"/>
      <c r="R70" s="838"/>
      <c r="S70" s="839"/>
      <c r="T70" s="840"/>
      <c r="U70" s="838"/>
      <c r="V70" s="838"/>
      <c r="W70" s="838"/>
      <c r="X70" s="838"/>
      <c r="Y70" s="838"/>
      <c r="Z70" s="838"/>
      <c r="AA70" s="838"/>
      <c r="AB70" s="839"/>
      <c r="AC70" s="840"/>
      <c r="AD70" s="838"/>
      <c r="AE70" s="838"/>
      <c r="AF70" s="838"/>
      <c r="AG70" s="838"/>
      <c r="AH70" s="838"/>
      <c r="AI70" s="838"/>
      <c r="AJ70" s="838"/>
      <c r="AK70" s="839"/>
      <c r="AL70" s="838"/>
      <c r="AM70" s="838"/>
      <c r="AN70" s="838"/>
      <c r="AO70" s="838"/>
      <c r="AP70" s="838"/>
      <c r="AQ70" s="838"/>
      <c r="AR70" s="838"/>
      <c r="AS70" s="838"/>
      <c r="AT70" s="839"/>
      <c r="AV70" s="845"/>
      <c r="AW70" s="846"/>
      <c r="AX70" s="846"/>
      <c r="AY70" s="846"/>
      <c r="AZ70" s="846"/>
      <c r="BA70" s="846"/>
      <c r="BB70" s="845"/>
      <c r="BC70" s="846"/>
      <c r="BD70" s="846"/>
      <c r="BE70" s="846"/>
      <c r="BF70" s="846"/>
      <c r="BG70" s="846"/>
      <c r="BH70" s="845"/>
      <c r="BI70" s="846"/>
      <c r="BJ70" s="846"/>
      <c r="BK70" s="846"/>
      <c r="BL70" s="846"/>
      <c r="BM70" s="846"/>
      <c r="BN70" s="845"/>
      <c r="BO70" s="846"/>
      <c r="BP70" s="846"/>
      <c r="BQ70" s="846"/>
      <c r="BR70" s="846"/>
      <c r="BS70" s="846"/>
      <c r="BT70" s="845"/>
      <c r="BU70" s="846"/>
      <c r="BV70" s="846"/>
      <c r="BW70" s="846"/>
      <c r="BX70" s="846"/>
      <c r="BY70" s="847"/>
      <c r="CA70" s="845"/>
      <c r="CB70" s="846"/>
      <c r="CC70" s="846"/>
      <c r="CD70" s="845"/>
      <c r="CE70" s="846"/>
      <c r="CF70" s="846"/>
      <c r="CG70" s="845"/>
      <c r="CH70" s="846"/>
      <c r="CI70" s="846"/>
      <c r="CJ70" s="845"/>
      <c r="CK70" s="846"/>
      <c r="CL70" s="846"/>
      <c r="CM70" s="845"/>
      <c r="CN70" s="846"/>
      <c r="CO70" s="847"/>
    </row>
    <row r="71" spans="1:93" x14ac:dyDescent="0.25">
      <c r="A71" s="855" t="s">
        <v>126</v>
      </c>
      <c r="B71" s="161">
        <v>30674</v>
      </c>
      <c r="C71" s="305">
        <v>59597</v>
      </c>
      <c r="D71" s="305">
        <v>27381</v>
      </c>
      <c r="E71" s="305">
        <v>42702</v>
      </c>
      <c r="F71" s="305">
        <v>42758</v>
      </c>
      <c r="G71" s="305">
        <v>12251</v>
      </c>
      <c r="H71" s="305">
        <f t="shared" ref="H71:H88" si="153">B71+E71</f>
        <v>73376</v>
      </c>
      <c r="I71" s="305">
        <f t="shared" ref="I71:I88" si="154">C71+F71</f>
        <v>102355</v>
      </c>
      <c r="J71" s="305">
        <f t="shared" ref="J71:J88" si="155">D71+G71</f>
        <v>39632</v>
      </c>
      <c r="K71" s="161">
        <v>28965</v>
      </c>
      <c r="L71" s="305">
        <v>58066</v>
      </c>
      <c r="M71" s="305">
        <v>27385</v>
      </c>
      <c r="N71" s="305">
        <v>36227</v>
      </c>
      <c r="O71" s="305">
        <v>42284</v>
      </c>
      <c r="P71" s="305">
        <v>11591</v>
      </c>
      <c r="Q71" s="305">
        <f t="shared" ref="Q71:Q88" si="156">K71+N71</f>
        <v>65192</v>
      </c>
      <c r="R71" s="305">
        <f t="shared" ref="R71:R88" si="157">L71+O71</f>
        <v>100350</v>
      </c>
      <c r="S71" s="305">
        <f t="shared" ref="S71:S88" si="158">M71+P71</f>
        <v>38976</v>
      </c>
      <c r="T71" s="161">
        <v>29418</v>
      </c>
      <c r="U71" s="305">
        <v>58380</v>
      </c>
      <c r="V71" s="305">
        <v>27399</v>
      </c>
      <c r="W71" s="305">
        <v>35737</v>
      </c>
      <c r="X71" s="305">
        <v>42730</v>
      </c>
      <c r="Y71" s="305">
        <v>11540</v>
      </c>
      <c r="Z71" s="305">
        <f t="shared" ref="Z71:Z88" si="159">T71+W71</f>
        <v>65155</v>
      </c>
      <c r="AA71" s="305">
        <f t="shared" ref="AA71:AA88" si="160">U71+X71</f>
        <v>101110</v>
      </c>
      <c r="AB71" s="305">
        <f t="shared" ref="AB71:AB88" si="161">V71+Y71</f>
        <v>38939</v>
      </c>
      <c r="AC71" s="161">
        <v>29492</v>
      </c>
      <c r="AD71" s="305">
        <v>57901</v>
      </c>
      <c r="AE71" s="305">
        <v>27261</v>
      </c>
      <c r="AF71" s="305">
        <v>34759</v>
      </c>
      <c r="AG71" s="305">
        <v>42222</v>
      </c>
      <c r="AH71" s="305">
        <v>11205</v>
      </c>
      <c r="AI71" s="305">
        <f t="shared" ref="AI71:AI88" si="162">AC71+AF71</f>
        <v>64251</v>
      </c>
      <c r="AJ71" s="305">
        <f t="shared" ref="AJ71:AJ88" si="163">AD71+AG71</f>
        <v>100123</v>
      </c>
      <c r="AK71" s="306">
        <f t="shared" ref="AK71:AK88" si="164">AE71+AH71</f>
        <v>38466</v>
      </c>
      <c r="AL71" s="305">
        <v>29916</v>
      </c>
      <c r="AM71" s="305">
        <v>58251</v>
      </c>
      <c r="AN71" s="305">
        <v>27322</v>
      </c>
      <c r="AO71" s="305">
        <v>34320</v>
      </c>
      <c r="AP71" s="305">
        <v>42377</v>
      </c>
      <c r="AQ71" s="305">
        <v>10806</v>
      </c>
      <c r="AR71" s="305">
        <f t="shared" ref="AR71:AR88" si="165">AL71+AO71</f>
        <v>64236</v>
      </c>
      <c r="AS71" s="305">
        <f t="shared" ref="AS71:AS88" si="166">AM71+AP71</f>
        <v>100628</v>
      </c>
      <c r="AT71" s="306">
        <f t="shared" ref="AT71:AT88" si="167">AN71+AQ71</f>
        <v>38128</v>
      </c>
      <c r="AV71" s="61">
        <f t="shared" si="118"/>
        <v>41.803859572612303</v>
      </c>
      <c r="AW71" s="6">
        <f t="shared" si="119"/>
        <v>58.225782814713497</v>
      </c>
      <c r="AX71" s="6">
        <f t="shared" si="120"/>
        <v>69.088110617682688</v>
      </c>
      <c r="AY71" s="6">
        <f t="shared" si="121"/>
        <v>58.196140427387697</v>
      </c>
      <c r="AZ71" s="6">
        <f t="shared" si="122"/>
        <v>41.774217185286503</v>
      </c>
      <c r="BA71" s="6">
        <f t="shared" si="123"/>
        <v>30.91188938231732</v>
      </c>
      <c r="BB71" s="61">
        <f t="shared" si="124"/>
        <v>44.430298196097681</v>
      </c>
      <c r="BC71" s="6">
        <f t="shared" si="125"/>
        <v>57.86347782760339</v>
      </c>
      <c r="BD71" s="6">
        <f t="shared" si="126"/>
        <v>70.261186371100166</v>
      </c>
      <c r="BE71" s="6">
        <f t="shared" si="127"/>
        <v>55.569701803902319</v>
      </c>
      <c r="BF71" s="6">
        <f t="shared" si="128"/>
        <v>42.13652217239661</v>
      </c>
      <c r="BG71" s="6">
        <f t="shared" si="129"/>
        <v>29.738813628899834</v>
      </c>
      <c r="BH71" s="61">
        <f t="shared" si="130"/>
        <v>45.150794259841916</v>
      </c>
      <c r="BI71" s="6">
        <f t="shared" si="131"/>
        <v>57.739096034022353</v>
      </c>
      <c r="BJ71" s="6">
        <f t="shared" si="132"/>
        <v>70.363902514188865</v>
      </c>
      <c r="BK71" s="6">
        <f t="shared" si="133"/>
        <v>54.849205740158084</v>
      </c>
      <c r="BL71" s="6">
        <f t="shared" si="134"/>
        <v>42.260903965977647</v>
      </c>
      <c r="BM71" s="6">
        <f t="shared" si="135"/>
        <v>29.636097485811142</v>
      </c>
      <c r="BN71" s="61">
        <f t="shared" si="136"/>
        <v>45.901231109243433</v>
      </c>
      <c r="BO71" s="6">
        <f t="shared" si="137"/>
        <v>57.829869260809211</v>
      </c>
      <c r="BP71" s="6">
        <f t="shared" si="138"/>
        <v>70.870379036031821</v>
      </c>
      <c r="BQ71" s="6">
        <f t="shared" si="139"/>
        <v>54.098768890756567</v>
      </c>
      <c r="BR71" s="6">
        <f t="shared" si="140"/>
        <v>42.170130739190796</v>
      </c>
      <c r="BS71" s="6">
        <f t="shared" si="141"/>
        <v>29.129620963968179</v>
      </c>
      <c r="BT71" s="61">
        <f t="shared" si="142"/>
        <v>46.572015692135253</v>
      </c>
      <c r="BU71" s="6">
        <f t="shared" si="143"/>
        <v>57.887466709067056</v>
      </c>
      <c r="BV71" s="6">
        <f t="shared" si="144"/>
        <v>71.658623583718011</v>
      </c>
      <c r="BW71" s="6">
        <f t="shared" si="145"/>
        <v>53.427984307864747</v>
      </c>
      <c r="BX71" s="6">
        <f t="shared" si="146"/>
        <v>42.112533290932944</v>
      </c>
      <c r="BY71" s="82">
        <f t="shared" si="147"/>
        <v>28.341376416281999</v>
      </c>
      <c r="CA71" s="59">
        <f t="shared" ref="CA71:CC88" si="168">AY71-AV71</f>
        <v>16.392280854775393</v>
      </c>
      <c r="CB71" s="57">
        <f t="shared" si="168"/>
        <v>-16.451565629426995</v>
      </c>
      <c r="CC71" s="57">
        <f t="shared" si="168"/>
        <v>-38.176221235365368</v>
      </c>
      <c r="CD71" s="59">
        <f t="shared" ref="CD71:CF88" si="169">BE71-BB71</f>
        <v>11.139403607804638</v>
      </c>
      <c r="CE71" s="57">
        <f t="shared" si="169"/>
        <v>-15.72695565520678</v>
      </c>
      <c r="CF71" s="57">
        <f t="shared" si="169"/>
        <v>-40.522372742200332</v>
      </c>
      <c r="CG71" s="59">
        <f t="shared" ref="CG71:CI88" si="170">BK71-BH71</f>
        <v>9.6984114803161674</v>
      </c>
      <c r="CH71" s="57">
        <f t="shared" si="170"/>
        <v>-15.478192068044706</v>
      </c>
      <c r="CI71" s="57">
        <f t="shared" si="170"/>
        <v>-40.727805028377723</v>
      </c>
      <c r="CJ71" s="59">
        <f t="shared" ref="CJ71:CL88" si="171">BQ71-BN71</f>
        <v>8.1975377815131338</v>
      </c>
      <c r="CK71" s="57">
        <f t="shared" si="171"/>
        <v>-15.659738521618415</v>
      </c>
      <c r="CL71" s="57">
        <f t="shared" si="171"/>
        <v>-41.740758072063642</v>
      </c>
      <c r="CM71" s="59">
        <f t="shared" ref="CM71:CO88" si="172">BW71-BT71</f>
        <v>6.8559686157294948</v>
      </c>
      <c r="CN71" s="57">
        <f t="shared" si="172"/>
        <v>-15.774933418134111</v>
      </c>
      <c r="CO71" s="60">
        <f t="shared" si="172"/>
        <v>-43.317247167436008</v>
      </c>
    </row>
    <row r="72" spans="1:93" x14ac:dyDescent="0.25">
      <c r="A72" s="855" t="s">
        <v>127</v>
      </c>
      <c r="B72" s="23">
        <v>4088</v>
      </c>
      <c r="C72" s="20">
        <v>9434</v>
      </c>
      <c r="D72" s="20">
        <v>2254</v>
      </c>
      <c r="E72" s="20">
        <v>6598</v>
      </c>
      <c r="F72" s="20">
        <v>6161</v>
      </c>
      <c r="G72" s="20">
        <v>1138</v>
      </c>
      <c r="H72" s="20">
        <f t="shared" si="153"/>
        <v>10686</v>
      </c>
      <c r="I72" s="20">
        <f t="shared" si="154"/>
        <v>15595</v>
      </c>
      <c r="J72" s="20">
        <f t="shared" si="155"/>
        <v>3392</v>
      </c>
      <c r="K72" s="23">
        <v>4082</v>
      </c>
      <c r="L72" s="20">
        <v>9187</v>
      </c>
      <c r="M72" s="20">
        <v>2338</v>
      </c>
      <c r="N72" s="20">
        <v>6061</v>
      </c>
      <c r="O72" s="20">
        <v>6464</v>
      </c>
      <c r="P72" s="20">
        <v>1082</v>
      </c>
      <c r="Q72" s="20">
        <f t="shared" si="156"/>
        <v>10143</v>
      </c>
      <c r="R72" s="20">
        <f t="shared" si="157"/>
        <v>15651</v>
      </c>
      <c r="S72" s="20">
        <f t="shared" si="158"/>
        <v>3420</v>
      </c>
      <c r="T72" s="23">
        <v>4184</v>
      </c>
      <c r="U72" s="20">
        <v>9147</v>
      </c>
      <c r="V72" s="20">
        <v>2411</v>
      </c>
      <c r="W72" s="20">
        <v>6124</v>
      </c>
      <c r="X72" s="20">
        <v>6435</v>
      </c>
      <c r="Y72" s="20">
        <v>1072</v>
      </c>
      <c r="Z72" s="20">
        <f t="shared" si="159"/>
        <v>10308</v>
      </c>
      <c r="AA72" s="20">
        <f t="shared" si="160"/>
        <v>15582</v>
      </c>
      <c r="AB72" s="20">
        <f t="shared" si="161"/>
        <v>3483</v>
      </c>
      <c r="AC72" s="23">
        <v>4249</v>
      </c>
      <c r="AD72" s="20">
        <v>9135</v>
      </c>
      <c r="AE72" s="20">
        <v>2369</v>
      </c>
      <c r="AF72" s="20">
        <v>6022</v>
      </c>
      <c r="AG72" s="20">
        <v>6473</v>
      </c>
      <c r="AH72" s="20">
        <v>984</v>
      </c>
      <c r="AI72" s="20">
        <f t="shared" si="162"/>
        <v>10271</v>
      </c>
      <c r="AJ72" s="20">
        <f t="shared" si="163"/>
        <v>15608</v>
      </c>
      <c r="AK72" s="21">
        <f t="shared" si="164"/>
        <v>3353</v>
      </c>
      <c r="AL72" s="20">
        <v>4333</v>
      </c>
      <c r="AM72" s="20">
        <v>9042</v>
      </c>
      <c r="AN72" s="20">
        <v>2362</v>
      </c>
      <c r="AO72" s="20">
        <v>5944</v>
      </c>
      <c r="AP72" s="20">
        <v>6396</v>
      </c>
      <c r="AQ72" s="20">
        <v>962</v>
      </c>
      <c r="AR72" s="20">
        <f t="shared" si="165"/>
        <v>10277</v>
      </c>
      <c r="AS72" s="20">
        <f t="shared" si="166"/>
        <v>15438</v>
      </c>
      <c r="AT72" s="21">
        <f t="shared" si="167"/>
        <v>3324</v>
      </c>
      <c r="AV72" s="61">
        <f t="shared" si="118"/>
        <v>38.255661613325849</v>
      </c>
      <c r="AW72" s="6">
        <f t="shared" si="119"/>
        <v>60.493747996152614</v>
      </c>
      <c r="AX72" s="6">
        <f t="shared" si="120"/>
        <v>66.450471698113205</v>
      </c>
      <c r="AY72" s="6">
        <f t="shared" si="121"/>
        <v>61.744338386674158</v>
      </c>
      <c r="AZ72" s="6">
        <f t="shared" si="122"/>
        <v>39.506252003847386</v>
      </c>
      <c r="BA72" s="6">
        <f t="shared" si="123"/>
        <v>33.549528301886795</v>
      </c>
      <c r="BB72" s="61">
        <f t="shared" si="124"/>
        <v>40.244503598540867</v>
      </c>
      <c r="BC72" s="6">
        <f t="shared" si="125"/>
        <v>58.699124656571463</v>
      </c>
      <c r="BD72" s="6">
        <f t="shared" si="126"/>
        <v>68.362573099415201</v>
      </c>
      <c r="BE72" s="6">
        <f t="shared" si="127"/>
        <v>59.755496401459126</v>
      </c>
      <c r="BF72" s="6">
        <f t="shared" si="128"/>
        <v>41.300875343428537</v>
      </c>
      <c r="BG72" s="6">
        <f t="shared" si="129"/>
        <v>31.637426900584799</v>
      </c>
      <c r="BH72" s="61">
        <f>T72/AA72*100</f>
        <v>26.851495315107176</v>
      </c>
      <c r="BI72" s="6">
        <f>U72/AA72*100</f>
        <v>58.702348864073926</v>
      </c>
      <c r="BJ72" s="6">
        <f t="shared" si="132"/>
        <v>69.22193511340798</v>
      </c>
      <c r="BK72" s="6">
        <f>W72/AA72*100</f>
        <v>39.301758439224749</v>
      </c>
      <c r="BL72" s="6">
        <f>X72/AA72*100</f>
        <v>41.297651135926067</v>
      </c>
      <c r="BM72" s="6">
        <f t="shared" si="135"/>
        <v>30.778064886592016</v>
      </c>
      <c r="BN72" s="61">
        <f t="shared" si="136"/>
        <v>41.368902735858242</v>
      </c>
      <c r="BO72" s="6">
        <f t="shared" si="137"/>
        <v>58.527678113787807</v>
      </c>
      <c r="BP72" s="6">
        <f t="shared" si="138"/>
        <v>70.653146436027441</v>
      </c>
      <c r="BQ72" s="6">
        <f t="shared" si="139"/>
        <v>58.631097264141765</v>
      </c>
      <c r="BR72" s="6">
        <f t="shared" si="140"/>
        <v>41.4723218862122</v>
      </c>
      <c r="BS72" s="6">
        <f t="shared" si="141"/>
        <v>29.346853563972562</v>
      </c>
      <c r="BT72" s="61">
        <f t="shared" si="142"/>
        <v>42.162109565048169</v>
      </c>
      <c r="BU72" s="6">
        <f t="shared" si="143"/>
        <v>58.569762922658377</v>
      </c>
      <c r="BV72" s="6">
        <f t="shared" si="144"/>
        <v>71.058965102286393</v>
      </c>
      <c r="BW72" s="6">
        <f t="shared" si="145"/>
        <v>57.837890434951831</v>
      </c>
      <c r="BX72" s="6">
        <f t="shared" si="146"/>
        <v>41.430237077341623</v>
      </c>
      <c r="BY72" s="82">
        <f t="shared" si="147"/>
        <v>28.941034897713596</v>
      </c>
      <c r="CA72" s="59">
        <f t="shared" si="168"/>
        <v>23.48867677334831</v>
      </c>
      <c r="CB72" s="57">
        <f t="shared" si="168"/>
        <v>-20.987495992305227</v>
      </c>
      <c r="CC72" s="57">
        <f t="shared" si="168"/>
        <v>-32.90094339622641</v>
      </c>
      <c r="CD72" s="59">
        <f t="shared" si="169"/>
        <v>19.51099280291826</v>
      </c>
      <c r="CE72" s="57">
        <f t="shared" si="169"/>
        <v>-17.398249313142927</v>
      </c>
      <c r="CF72" s="57">
        <f t="shared" si="169"/>
        <v>-36.725146198830402</v>
      </c>
      <c r="CG72" s="59">
        <f t="shared" si="170"/>
        <v>12.450263124117573</v>
      </c>
      <c r="CH72" s="57">
        <f t="shared" si="170"/>
        <v>-17.404697728147859</v>
      </c>
      <c r="CI72" s="57">
        <f t="shared" si="170"/>
        <v>-38.44387022681596</v>
      </c>
      <c r="CJ72" s="59">
        <f t="shared" si="171"/>
        <v>17.262194528283523</v>
      </c>
      <c r="CK72" s="57">
        <f t="shared" si="171"/>
        <v>-17.055356227575608</v>
      </c>
      <c r="CL72" s="57">
        <f t="shared" si="171"/>
        <v>-41.306292872054883</v>
      </c>
      <c r="CM72" s="59">
        <f t="shared" si="172"/>
        <v>15.675780869903662</v>
      </c>
      <c r="CN72" s="57">
        <f t="shared" si="172"/>
        <v>-17.139525845316754</v>
      </c>
      <c r="CO72" s="60">
        <f t="shared" si="172"/>
        <v>-42.117930204572801</v>
      </c>
    </row>
    <row r="73" spans="1:93" x14ac:dyDescent="0.25">
      <c r="A73" s="855" t="s">
        <v>128</v>
      </c>
      <c r="B73" s="23">
        <v>3097</v>
      </c>
      <c r="C73" s="20">
        <v>4930</v>
      </c>
      <c r="D73" s="20">
        <v>2306</v>
      </c>
      <c r="E73" s="20">
        <v>4363</v>
      </c>
      <c r="F73" s="20">
        <v>3501</v>
      </c>
      <c r="G73" s="20">
        <v>1071</v>
      </c>
      <c r="H73" s="20">
        <f t="shared" si="153"/>
        <v>7460</v>
      </c>
      <c r="I73" s="20">
        <f t="shared" si="154"/>
        <v>8431</v>
      </c>
      <c r="J73" s="20">
        <f t="shared" si="155"/>
        <v>3377</v>
      </c>
      <c r="K73" s="23">
        <v>2509</v>
      </c>
      <c r="L73" s="20">
        <v>4651</v>
      </c>
      <c r="M73" s="20">
        <v>2241</v>
      </c>
      <c r="N73" s="20">
        <v>3414</v>
      </c>
      <c r="O73" s="20">
        <v>3541</v>
      </c>
      <c r="P73" s="20">
        <v>1025</v>
      </c>
      <c r="Q73" s="20">
        <f t="shared" si="156"/>
        <v>5923</v>
      </c>
      <c r="R73" s="20">
        <f t="shared" si="157"/>
        <v>8192</v>
      </c>
      <c r="S73" s="20">
        <f t="shared" si="158"/>
        <v>3266</v>
      </c>
      <c r="T73" s="23">
        <v>2512</v>
      </c>
      <c r="U73" s="20">
        <v>4679</v>
      </c>
      <c r="V73" s="20">
        <v>2289</v>
      </c>
      <c r="W73" s="20">
        <v>3324</v>
      </c>
      <c r="X73" s="20">
        <v>3615</v>
      </c>
      <c r="Y73" s="20">
        <v>976</v>
      </c>
      <c r="Z73" s="20">
        <f t="shared" si="159"/>
        <v>5836</v>
      </c>
      <c r="AA73" s="20">
        <f t="shared" si="160"/>
        <v>8294</v>
      </c>
      <c r="AB73" s="20">
        <f t="shared" si="161"/>
        <v>3265</v>
      </c>
      <c r="AC73" s="23">
        <v>2503</v>
      </c>
      <c r="AD73" s="20">
        <v>4651</v>
      </c>
      <c r="AE73" s="20">
        <v>2275</v>
      </c>
      <c r="AF73" s="20">
        <v>3142</v>
      </c>
      <c r="AG73" s="20">
        <v>3658</v>
      </c>
      <c r="AH73" s="20">
        <v>965</v>
      </c>
      <c r="AI73" s="20">
        <f t="shared" si="162"/>
        <v>5645</v>
      </c>
      <c r="AJ73" s="20">
        <f t="shared" si="163"/>
        <v>8309</v>
      </c>
      <c r="AK73" s="21">
        <f t="shared" si="164"/>
        <v>3240</v>
      </c>
      <c r="AL73" s="20">
        <v>2424</v>
      </c>
      <c r="AM73" s="20">
        <v>4638</v>
      </c>
      <c r="AN73" s="20">
        <v>2181</v>
      </c>
      <c r="AO73" s="20">
        <v>3088</v>
      </c>
      <c r="AP73" s="20">
        <v>3787</v>
      </c>
      <c r="AQ73" s="20">
        <v>921</v>
      </c>
      <c r="AR73" s="20">
        <f t="shared" si="165"/>
        <v>5512</v>
      </c>
      <c r="AS73" s="20">
        <f t="shared" si="166"/>
        <v>8425</v>
      </c>
      <c r="AT73" s="21">
        <f t="shared" si="167"/>
        <v>3102</v>
      </c>
      <c r="AV73" s="61">
        <f t="shared" si="118"/>
        <v>41.514745308310992</v>
      </c>
      <c r="AW73" s="6">
        <f t="shared" si="119"/>
        <v>58.474676788044121</v>
      </c>
      <c r="AX73" s="6">
        <f t="shared" si="120"/>
        <v>68.285460467870891</v>
      </c>
      <c r="AY73" s="6">
        <f t="shared" si="121"/>
        <v>58.485254691689001</v>
      </c>
      <c r="AZ73" s="6">
        <f t="shared" si="122"/>
        <v>41.525323211955879</v>
      </c>
      <c r="BA73" s="6">
        <f t="shared" si="123"/>
        <v>31.714539532129109</v>
      </c>
      <c r="BB73" s="61">
        <f t="shared" si="124"/>
        <v>42.360290393381732</v>
      </c>
      <c r="BC73" s="6">
        <f t="shared" si="125"/>
        <v>56.77490234375</v>
      </c>
      <c r="BD73" s="6">
        <f t="shared" si="126"/>
        <v>68.616044090630751</v>
      </c>
      <c r="BE73" s="6">
        <f t="shared" si="127"/>
        <v>57.639709606618275</v>
      </c>
      <c r="BF73" s="6">
        <f t="shared" si="128"/>
        <v>43.22509765625</v>
      </c>
      <c r="BG73" s="6">
        <f t="shared" si="129"/>
        <v>31.383955909369259</v>
      </c>
      <c r="BH73" s="61">
        <f t="shared" si="130"/>
        <v>43.04318026045236</v>
      </c>
      <c r="BI73" s="6">
        <f t="shared" si="131"/>
        <v>56.41427537979262</v>
      </c>
      <c r="BJ73" s="6">
        <f t="shared" si="132"/>
        <v>70.107197549770291</v>
      </c>
      <c r="BK73" s="6">
        <f t="shared" si="133"/>
        <v>56.95681973954764</v>
      </c>
      <c r="BL73" s="6">
        <f t="shared" si="134"/>
        <v>43.58572462020738</v>
      </c>
      <c r="BM73" s="6">
        <f t="shared" si="135"/>
        <v>29.892802450229709</v>
      </c>
      <c r="BN73" s="61">
        <f t="shared" si="136"/>
        <v>44.340124003542961</v>
      </c>
      <c r="BO73" s="6">
        <f t="shared" si="137"/>
        <v>55.975448309062457</v>
      </c>
      <c r="BP73" s="6">
        <f t="shared" si="138"/>
        <v>70.216049382716051</v>
      </c>
      <c r="BQ73" s="6">
        <f t="shared" si="139"/>
        <v>55.659875996457039</v>
      </c>
      <c r="BR73" s="6">
        <f t="shared" si="140"/>
        <v>44.024551690937535</v>
      </c>
      <c r="BS73" s="6">
        <f t="shared" si="141"/>
        <v>29.783950617283949</v>
      </c>
      <c r="BT73" s="61">
        <f t="shared" si="142"/>
        <v>43.976777939042087</v>
      </c>
      <c r="BU73" s="6">
        <f t="shared" si="143"/>
        <v>55.05044510385757</v>
      </c>
      <c r="BV73" s="6">
        <f t="shared" si="144"/>
        <v>70.30947775628627</v>
      </c>
      <c r="BW73" s="6">
        <f t="shared" si="145"/>
        <v>56.023222060957913</v>
      </c>
      <c r="BX73" s="6">
        <f t="shared" si="146"/>
        <v>44.949554896142438</v>
      </c>
      <c r="BY73" s="82">
        <f t="shared" si="147"/>
        <v>29.690522243713737</v>
      </c>
      <c r="CA73" s="59">
        <f t="shared" si="168"/>
        <v>16.970509383378008</v>
      </c>
      <c r="CB73" s="57">
        <f t="shared" si="168"/>
        <v>-16.949353576088242</v>
      </c>
      <c r="CC73" s="57">
        <f t="shared" si="168"/>
        <v>-36.570920935741782</v>
      </c>
      <c r="CD73" s="59">
        <f t="shared" si="169"/>
        <v>15.279419213236544</v>
      </c>
      <c r="CE73" s="57">
        <f t="shared" si="169"/>
        <v>-13.5498046875</v>
      </c>
      <c r="CF73" s="57">
        <f t="shared" si="169"/>
        <v>-37.232088181261489</v>
      </c>
      <c r="CG73" s="59">
        <f t="shared" si="170"/>
        <v>13.913639479095281</v>
      </c>
      <c r="CH73" s="57">
        <f t="shared" si="170"/>
        <v>-12.828550759585241</v>
      </c>
      <c r="CI73" s="57">
        <f t="shared" si="170"/>
        <v>-40.214395099540582</v>
      </c>
      <c r="CJ73" s="59">
        <f t="shared" si="171"/>
        <v>11.319751992914078</v>
      </c>
      <c r="CK73" s="57">
        <f t="shared" si="171"/>
        <v>-11.950896618124922</v>
      </c>
      <c r="CL73" s="57">
        <f t="shared" si="171"/>
        <v>-40.432098765432102</v>
      </c>
      <c r="CM73" s="59">
        <f t="shared" si="172"/>
        <v>12.046444121915826</v>
      </c>
      <c r="CN73" s="57">
        <f t="shared" si="172"/>
        <v>-10.100890207715132</v>
      </c>
      <c r="CO73" s="60">
        <f t="shared" si="172"/>
        <v>-40.618955512572533</v>
      </c>
    </row>
    <row r="74" spans="1:93" x14ac:dyDescent="0.25">
      <c r="A74" s="855" t="s">
        <v>311</v>
      </c>
      <c r="B74" s="23">
        <v>1289</v>
      </c>
      <c r="C74" s="20">
        <v>3847</v>
      </c>
      <c r="D74" s="20">
        <v>1789</v>
      </c>
      <c r="E74" s="20">
        <v>1634</v>
      </c>
      <c r="F74" s="20">
        <v>2493</v>
      </c>
      <c r="G74" s="20">
        <v>730</v>
      </c>
      <c r="H74" s="20">
        <f t="shared" si="153"/>
        <v>2923</v>
      </c>
      <c r="I74" s="20">
        <f t="shared" si="154"/>
        <v>6340</v>
      </c>
      <c r="J74" s="20">
        <f t="shared" si="155"/>
        <v>2519</v>
      </c>
      <c r="K74" s="23">
        <v>1316</v>
      </c>
      <c r="L74" s="20">
        <v>3861</v>
      </c>
      <c r="M74" s="20">
        <v>1685</v>
      </c>
      <c r="N74" s="20">
        <v>1528</v>
      </c>
      <c r="O74" s="20">
        <v>2478</v>
      </c>
      <c r="P74" s="20">
        <v>611</v>
      </c>
      <c r="Q74" s="20">
        <f t="shared" si="156"/>
        <v>2844</v>
      </c>
      <c r="R74" s="20">
        <f t="shared" si="157"/>
        <v>6339</v>
      </c>
      <c r="S74" s="20">
        <f t="shared" si="158"/>
        <v>2296</v>
      </c>
      <c r="T74" s="23">
        <v>1376</v>
      </c>
      <c r="U74" s="20">
        <v>4061</v>
      </c>
      <c r="V74" s="20">
        <v>1781</v>
      </c>
      <c r="W74" s="20">
        <v>1569</v>
      </c>
      <c r="X74" s="20">
        <v>2574</v>
      </c>
      <c r="Y74" s="20">
        <v>596</v>
      </c>
      <c r="Z74" s="20">
        <f t="shared" si="159"/>
        <v>2945</v>
      </c>
      <c r="AA74" s="20">
        <f t="shared" si="160"/>
        <v>6635</v>
      </c>
      <c r="AB74" s="20">
        <f t="shared" si="161"/>
        <v>2377</v>
      </c>
      <c r="AC74" s="23">
        <v>1407</v>
      </c>
      <c r="AD74" s="20">
        <v>4086</v>
      </c>
      <c r="AE74" s="20">
        <v>1838</v>
      </c>
      <c r="AF74" s="20">
        <v>1577</v>
      </c>
      <c r="AG74" s="20">
        <v>2619</v>
      </c>
      <c r="AH74" s="20">
        <v>636</v>
      </c>
      <c r="AI74" s="20">
        <f t="shared" si="162"/>
        <v>2984</v>
      </c>
      <c r="AJ74" s="20">
        <f t="shared" si="163"/>
        <v>6705</v>
      </c>
      <c r="AK74" s="21">
        <f t="shared" si="164"/>
        <v>2474</v>
      </c>
      <c r="AL74" s="20">
        <v>1386</v>
      </c>
      <c r="AM74" s="20">
        <v>3954</v>
      </c>
      <c r="AN74" s="20">
        <v>1773</v>
      </c>
      <c r="AO74" s="20">
        <v>1555</v>
      </c>
      <c r="AP74" s="20">
        <v>2601</v>
      </c>
      <c r="AQ74" s="20">
        <v>600</v>
      </c>
      <c r="AR74" s="20">
        <f t="shared" si="165"/>
        <v>2941</v>
      </c>
      <c r="AS74" s="20">
        <f t="shared" si="166"/>
        <v>6555</v>
      </c>
      <c r="AT74" s="21">
        <f t="shared" si="167"/>
        <v>2373</v>
      </c>
      <c r="AV74" s="61">
        <f t="shared" si="118"/>
        <v>44.098528908655496</v>
      </c>
      <c r="AW74" s="6">
        <f t="shared" si="119"/>
        <v>60.678233438485805</v>
      </c>
      <c r="AX74" s="6">
        <f t="shared" si="120"/>
        <v>71.020246129416435</v>
      </c>
      <c r="AY74" s="6">
        <f t="shared" si="121"/>
        <v>55.901471091344511</v>
      </c>
      <c r="AZ74" s="6">
        <f t="shared" si="122"/>
        <v>39.321766561514195</v>
      </c>
      <c r="BA74" s="6">
        <f t="shared" si="123"/>
        <v>28.979753870583565</v>
      </c>
      <c r="BB74" s="61">
        <f t="shared" si="124"/>
        <v>46.272855133614627</v>
      </c>
      <c r="BC74" s="6">
        <f t="shared" si="125"/>
        <v>60.908660672030294</v>
      </c>
      <c r="BD74" s="6">
        <f t="shared" si="126"/>
        <v>73.388501742160287</v>
      </c>
      <c r="BE74" s="6">
        <f t="shared" si="127"/>
        <v>53.727144866385366</v>
      </c>
      <c r="BF74" s="6">
        <f t="shared" si="128"/>
        <v>39.091339327969706</v>
      </c>
      <c r="BG74" s="6">
        <f t="shared" si="129"/>
        <v>26.61149825783972</v>
      </c>
      <c r="BH74" s="61">
        <f t="shared" si="130"/>
        <v>46.723259762308999</v>
      </c>
      <c r="BI74" s="6">
        <f t="shared" si="131"/>
        <v>61.205727204220054</v>
      </c>
      <c r="BJ74" s="6">
        <f t="shared" si="132"/>
        <v>74.926377787126626</v>
      </c>
      <c r="BK74" s="6">
        <f t="shared" si="133"/>
        <v>53.276740237691001</v>
      </c>
      <c r="BL74" s="6">
        <f t="shared" si="134"/>
        <v>38.794272795779953</v>
      </c>
      <c r="BM74" s="6">
        <f t="shared" si="135"/>
        <v>25.073622212873371</v>
      </c>
      <c r="BN74" s="61">
        <f t="shared" si="136"/>
        <v>47.151474530831102</v>
      </c>
      <c r="BO74" s="6">
        <f t="shared" si="137"/>
        <v>60.939597315436245</v>
      </c>
      <c r="BP74" s="6">
        <f t="shared" si="138"/>
        <v>74.292643492320138</v>
      </c>
      <c r="BQ74" s="6">
        <f t="shared" si="139"/>
        <v>52.848525469168905</v>
      </c>
      <c r="BR74" s="6">
        <f t="shared" si="140"/>
        <v>39.060402684563762</v>
      </c>
      <c r="BS74" s="6">
        <f t="shared" si="141"/>
        <v>25.707356507679869</v>
      </c>
      <c r="BT74" s="61">
        <f t="shared" si="142"/>
        <v>47.12682760965658</v>
      </c>
      <c r="BU74" s="6">
        <f t="shared" si="143"/>
        <v>60.320366132723116</v>
      </c>
      <c r="BV74" s="6">
        <f t="shared" si="144"/>
        <v>74.715549936788875</v>
      </c>
      <c r="BW74" s="6">
        <f t="shared" si="145"/>
        <v>52.873172390343427</v>
      </c>
      <c r="BX74" s="6">
        <f t="shared" si="146"/>
        <v>39.679633867276884</v>
      </c>
      <c r="BY74" s="82">
        <f t="shared" si="147"/>
        <v>25.284450063211121</v>
      </c>
      <c r="CA74" s="59">
        <f t="shared" si="168"/>
        <v>11.802942182689016</v>
      </c>
      <c r="CB74" s="57">
        <f t="shared" si="168"/>
        <v>-21.356466876971609</v>
      </c>
      <c r="CC74" s="57">
        <f t="shared" si="168"/>
        <v>-42.04049225883287</v>
      </c>
      <c r="CD74" s="59">
        <f t="shared" si="169"/>
        <v>7.4542897327707394</v>
      </c>
      <c r="CE74" s="57">
        <f t="shared" si="169"/>
        <v>-21.817321344060588</v>
      </c>
      <c r="CF74" s="57">
        <f t="shared" si="169"/>
        <v>-46.777003484320566</v>
      </c>
      <c r="CG74" s="59">
        <f t="shared" si="170"/>
        <v>6.5534804753820026</v>
      </c>
      <c r="CH74" s="57">
        <f t="shared" si="170"/>
        <v>-22.4114544084401</v>
      </c>
      <c r="CI74" s="57">
        <f t="shared" si="170"/>
        <v>-49.852755574253251</v>
      </c>
      <c r="CJ74" s="59">
        <f t="shared" si="171"/>
        <v>5.697050938337803</v>
      </c>
      <c r="CK74" s="57">
        <f t="shared" si="171"/>
        <v>-21.879194630872483</v>
      </c>
      <c r="CL74" s="57">
        <f t="shared" si="171"/>
        <v>-48.58528698464027</v>
      </c>
      <c r="CM74" s="59">
        <f t="shared" si="172"/>
        <v>5.7463447806868473</v>
      </c>
      <c r="CN74" s="57">
        <f t="shared" si="172"/>
        <v>-20.640732265446232</v>
      </c>
      <c r="CO74" s="60">
        <f t="shared" si="172"/>
        <v>-49.43109987357775</v>
      </c>
    </row>
    <row r="75" spans="1:93" x14ac:dyDescent="0.25">
      <c r="A75" s="855" t="s">
        <v>130</v>
      </c>
      <c r="B75" s="23">
        <v>4847</v>
      </c>
      <c r="C75" s="20">
        <v>11012</v>
      </c>
      <c r="D75" s="20">
        <v>4858</v>
      </c>
      <c r="E75" s="20">
        <v>5935</v>
      </c>
      <c r="F75" s="20">
        <v>7224</v>
      </c>
      <c r="G75" s="20">
        <v>2339</v>
      </c>
      <c r="H75" s="20">
        <f t="shared" si="153"/>
        <v>10782</v>
      </c>
      <c r="I75" s="20">
        <f t="shared" si="154"/>
        <v>18236</v>
      </c>
      <c r="J75" s="20">
        <f t="shared" si="155"/>
        <v>7197</v>
      </c>
      <c r="K75" s="23">
        <v>4073</v>
      </c>
      <c r="L75" s="20">
        <v>10792</v>
      </c>
      <c r="M75" s="20">
        <v>4735</v>
      </c>
      <c r="N75" s="20">
        <v>4864</v>
      </c>
      <c r="O75" s="20">
        <v>7251</v>
      </c>
      <c r="P75" s="20">
        <v>2265</v>
      </c>
      <c r="Q75" s="20">
        <f t="shared" si="156"/>
        <v>8937</v>
      </c>
      <c r="R75" s="20">
        <f t="shared" si="157"/>
        <v>18043</v>
      </c>
      <c r="S75" s="20">
        <f t="shared" si="158"/>
        <v>7000</v>
      </c>
      <c r="T75" s="23">
        <v>4213</v>
      </c>
      <c r="U75" s="20">
        <v>11681</v>
      </c>
      <c r="V75" s="20">
        <v>5036</v>
      </c>
      <c r="W75" s="20">
        <v>4959</v>
      </c>
      <c r="X75" s="20">
        <v>7662</v>
      </c>
      <c r="Y75" s="20">
        <v>2351</v>
      </c>
      <c r="Z75" s="20">
        <f t="shared" si="159"/>
        <v>9172</v>
      </c>
      <c r="AA75" s="20">
        <f t="shared" si="160"/>
        <v>19343</v>
      </c>
      <c r="AB75" s="20">
        <f t="shared" si="161"/>
        <v>7387</v>
      </c>
      <c r="AC75" s="23">
        <v>4239</v>
      </c>
      <c r="AD75" s="20">
        <v>11650</v>
      </c>
      <c r="AE75" s="20">
        <v>5039</v>
      </c>
      <c r="AF75" s="20">
        <v>4830</v>
      </c>
      <c r="AG75" s="20">
        <v>7789</v>
      </c>
      <c r="AH75" s="20">
        <v>2407</v>
      </c>
      <c r="AI75" s="20">
        <f t="shared" si="162"/>
        <v>9069</v>
      </c>
      <c r="AJ75" s="20">
        <f t="shared" si="163"/>
        <v>19439</v>
      </c>
      <c r="AK75" s="21">
        <f t="shared" si="164"/>
        <v>7446</v>
      </c>
      <c r="AL75" s="20">
        <v>4233</v>
      </c>
      <c r="AM75" s="20">
        <v>13149</v>
      </c>
      <c r="AN75" s="20">
        <v>5311</v>
      </c>
      <c r="AO75" s="20">
        <v>4898</v>
      </c>
      <c r="AP75" s="20">
        <v>8205</v>
      </c>
      <c r="AQ75" s="20">
        <v>2512</v>
      </c>
      <c r="AR75" s="20">
        <f t="shared" si="165"/>
        <v>9131</v>
      </c>
      <c r="AS75" s="20">
        <f t="shared" si="166"/>
        <v>21354</v>
      </c>
      <c r="AT75" s="21">
        <f t="shared" si="167"/>
        <v>7823</v>
      </c>
      <c r="AV75" s="61">
        <f t="shared" si="118"/>
        <v>44.954553886106474</v>
      </c>
      <c r="AW75" s="6">
        <f t="shared" si="119"/>
        <v>60.386049572274622</v>
      </c>
      <c r="AX75" s="6">
        <f t="shared" si="120"/>
        <v>67.500347366958451</v>
      </c>
      <c r="AY75" s="6">
        <f t="shared" si="121"/>
        <v>55.045446113893526</v>
      </c>
      <c r="AZ75" s="6">
        <f t="shared" si="122"/>
        <v>39.613950427725378</v>
      </c>
      <c r="BA75" s="6">
        <f t="shared" si="123"/>
        <v>32.499652633041542</v>
      </c>
      <c r="BB75" s="61">
        <f t="shared" si="124"/>
        <v>45.574577598746785</v>
      </c>
      <c r="BC75" s="6">
        <f t="shared" si="125"/>
        <v>59.812669733414623</v>
      </c>
      <c r="BD75" s="6">
        <f t="shared" si="126"/>
        <v>67.642857142857139</v>
      </c>
      <c r="BE75" s="6">
        <f t="shared" si="127"/>
        <v>54.425422401253222</v>
      </c>
      <c r="BF75" s="6">
        <f t="shared" si="128"/>
        <v>40.187330266585377</v>
      </c>
      <c r="BG75" s="6">
        <f t="shared" si="129"/>
        <v>32.357142857142854</v>
      </c>
      <c r="BH75" s="61">
        <f t="shared" si="130"/>
        <v>45.933275185346709</v>
      </c>
      <c r="BI75" s="6">
        <f t="shared" si="131"/>
        <v>60.388771131675547</v>
      </c>
      <c r="BJ75" s="6">
        <f t="shared" si="132"/>
        <v>68.173818870989578</v>
      </c>
      <c r="BK75" s="6">
        <f t="shared" si="133"/>
        <v>54.066724814653291</v>
      </c>
      <c r="BL75" s="6">
        <f t="shared" si="134"/>
        <v>39.61122886832446</v>
      </c>
      <c r="BM75" s="6">
        <f t="shared" si="135"/>
        <v>31.826181129010422</v>
      </c>
      <c r="BN75" s="61">
        <f t="shared" si="136"/>
        <v>46.741647370162092</v>
      </c>
      <c r="BO75" s="6">
        <f t="shared" si="137"/>
        <v>59.931066412881314</v>
      </c>
      <c r="BP75" s="6">
        <f t="shared" si="138"/>
        <v>67.673918882621535</v>
      </c>
      <c r="BQ75" s="6">
        <f t="shared" si="139"/>
        <v>53.258352629837916</v>
      </c>
      <c r="BR75" s="6">
        <f t="shared" si="140"/>
        <v>40.068933587118678</v>
      </c>
      <c r="BS75" s="6">
        <f t="shared" si="141"/>
        <v>32.326081117378457</v>
      </c>
      <c r="BT75" s="61">
        <f t="shared" si="142"/>
        <v>46.358558755886541</v>
      </c>
      <c r="BU75" s="6">
        <f t="shared" si="143"/>
        <v>61.576285473447598</v>
      </c>
      <c r="BV75" s="6">
        <f t="shared" si="144"/>
        <v>67.889556436149817</v>
      </c>
      <c r="BW75" s="6">
        <f t="shared" si="145"/>
        <v>53.641441244113466</v>
      </c>
      <c r="BX75" s="6">
        <f t="shared" si="146"/>
        <v>38.423714526552402</v>
      </c>
      <c r="BY75" s="82">
        <f t="shared" si="147"/>
        <v>32.110443563850183</v>
      </c>
      <c r="CA75" s="59">
        <f t="shared" si="168"/>
        <v>10.090892227787052</v>
      </c>
      <c r="CB75" s="57">
        <f t="shared" si="168"/>
        <v>-20.772099144549244</v>
      </c>
      <c r="CC75" s="57">
        <f t="shared" si="168"/>
        <v>-35.000694733916909</v>
      </c>
      <c r="CD75" s="59">
        <f t="shared" si="169"/>
        <v>8.8508448025064368</v>
      </c>
      <c r="CE75" s="57">
        <f t="shared" si="169"/>
        <v>-19.625339466829246</v>
      </c>
      <c r="CF75" s="57">
        <f t="shared" si="169"/>
        <v>-35.285714285714285</v>
      </c>
      <c r="CG75" s="59">
        <f t="shared" si="170"/>
        <v>8.1334496293065826</v>
      </c>
      <c r="CH75" s="57">
        <f t="shared" si="170"/>
        <v>-20.777542263351087</v>
      </c>
      <c r="CI75" s="57">
        <f t="shared" si="170"/>
        <v>-36.347637741979156</v>
      </c>
      <c r="CJ75" s="59">
        <f t="shared" si="171"/>
        <v>6.5167052596758239</v>
      </c>
      <c r="CK75" s="57">
        <f t="shared" si="171"/>
        <v>-19.862132825762636</v>
      </c>
      <c r="CL75" s="57">
        <f t="shared" si="171"/>
        <v>-35.347837765243078</v>
      </c>
      <c r="CM75" s="59">
        <f t="shared" si="172"/>
        <v>7.2828824882269245</v>
      </c>
      <c r="CN75" s="57">
        <f t="shared" si="172"/>
        <v>-23.152570946895196</v>
      </c>
      <c r="CO75" s="60">
        <f t="shared" si="172"/>
        <v>-35.779112872299635</v>
      </c>
    </row>
    <row r="76" spans="1:93" x14ac:dyDescent="0.25">
      <c r="A76" s="855" t="s">
        <v>131</v>
      </c>
      <c r="B76" s="23">
        <v>1210</v>
      </c>
      <c r="C76" s="20">
        <v>3584</v>
      </c>
      <c r="D76" s="20">
        <v>281</v>
      </c>
      <c r="E76" s="20">
        <v>2202</v>
      </c>
      <c r="F76" s="20">
        <v>2363</v>
      </c>
      <c r="G76" s="20">
        <v>362</v>
      </c>
      <c r="H76" s="20">
        <f t="shared" si="153"/>
        <v>3412</v>
      </c>
      <c r="I76" s="20">
        <f t="shared" si="154"/>
        <v>5947</v>
      </c>
      <c r="J76" s="20">
        <f t="shared" si="155"/>
        <v>643</v>
      </c>
      <c r="K76" s="23">
        <v>1048</v>
      </c>
      <c r="L76" s="20">
        <v>3603</v>
      </c>
      <c r="M76" s="20">
        <v>563</v>
      </c>
      <c r="N76" s="20">
        <v>1835</v>
      </c>
      <c r="O76" s="20">
        <v>2831</v>
      </c>
      <c r="P76" s="20">
        <v>417</v>
      </c>
      <c r="Q76" s="20">
        <f t="shared" si="156"/>
        <v>2883</v>
      </c>
      <c r="R76" s="20">
        <f t="shared" si="157"/>
        <v>6434</v>
      </c>
      <c r="S76" s="20">
        <f t="shared" si="158"/>
        <v>980</v>
      </c>
      <c r="T76" s="23">
        <v>1097</v>
      </c>
      <c r="U76" s="20">
        <v>3701</v>
      </c>
      <c r="V76" s="20">
        <v>562</v>
      </c>
      <c r="W76" s="20">
        <v>1763</v>
      </c>
      <c r="X76" s="20">
        <v>2906</v>
      </c>
      <c r="Y76" s="20">
        <v>445</v>
      </c>
      <c r="Z76" s="20">
        <f t="shared" si="159"/>
        <v>2860</v>
      </c>
      <c r="AA76" s="20">
        <f t="shared" si="160"/>
        <v>6607</v>
      </c>
      <c r="AB76" s="20">
        <f t="shared" si="161"/>
        <v>1007</v>
      </c>
      <c r="AC76" s="23">
        <v>1102</v>
      </c>
      <c r="AD76" s="20">
        <v>3749</v>
      </c>
      <c r="AE76" s="20">
        <v>605</v>
      </c>
      <c r="AF76" s="20">
        <v>1729</v>
      </c>
      <c r="AG76" s="20">
        <v>2976</v>
      </c>
      <c r="AH76" s="20">
        <v>440</v>
      </c>
      <c r="AI76" s="20">
        <f t="shared" si="162"/>
        <v>2831</v>
      </c>
      <c r="AJ76" s="20">
        <f t="shared" si="163"/>
        <v>6725</v>
      </c>
      <c r="AK76" s="21">
        <f t="shared" si="164"/>
        <v>1045</v>
      </c>
      <c r="AL76" s="20">
        <v>1142</v>
      </c>
      <c r="AM76" s="20">
        <v>3796</v>
      </c>
      <c r="AN76" s="20">
        <v>644</v>
      </c>
      <c r="AO76" s="20">
        <v>1696</v>
      </c>
      <c r="AP76" s="20">
        <v>2949</v>
      </c>
      <c r="AQ76" s="20">
        <v>478</v>
      </c>
      <c r="AR76" s="20">
        <f t="shared" si="165"/>
        <v>2838</v>
      </c>
      <c r="AS76" s="20">
        <f t="shared" si="166"/>
        <v>6745</v>
      </c>
      <c r="AT76" s="21">
        <f t="shared" si="167"/>
        <v>1122</v>
      </c>
      <c r="AV76" s="61">
        <f t="shared" si="118"/>
        <v>35.463071512309497</v>
      </c>
      <c r="AW76" s="6">
        <f t="shared" si="119"/>
        <v>60.265680174878092</v>
      </c>
      <c r="AX76" s="6">
        <f t="shared" si="120"/>
        <v>43.701399688958006</v>
      </c>
      <c r="AY76" s="6">
        <f t="shared" si="121"/>
        <v>64.536928487690503</v>
      </c>
      <c r="AZ76" s="6">
        <f t="shared" si="122"/>
        <v>39.734319825121908</v>
      </c>
      <c r="BA76" s="6">
        <f t="shared" si="123"/>
        <v>56.298600311041994</v>
      </c>
      <c r="BB76" s="61">
        <f t="shared" si="124"/>
        <v>36.351023239680885</v>
      </c>
      <c r="BC76" s="6">
        <f t="shared" si="125"/>
        <v>55.999378302766559</v>
      </c>
      <c r="BD76" s="6">
        <f t="shared" si="126"/>
        <v>57.448979591836732</v>
      </c>
      <c r="BE76" s="6">
        <f t="shared" si="127"/>
        <v>63.648976760319108</v>
      </c>
      <c r="BF76" s="6">
        <f t="shared" si="128"/>
        <v>44.000621697233449</v>
      </c>
      <c r="BG76" s="6">
        <f t="shared" si="129"/>
        <v>42.551020408163268</v>
      </c>
      <c r="BH76" s="61">
        <f t="shared" si="130"/>
        <v>38.356643356643353</v>
      </c>
      <c r="BI76" s="6">
        <f t="shared" si="131"/>
        <v>56.01634629937945</v>
      </c>
      <c r="BJ76" s="6">
        <f t="shared" si="132"/>
        <v>55.80933465739821</v>
      </c>
      <c r="BK76" s="6">
        <f t="shared" si="133"/>
        <v>61.64335664335664</v>
      </c>
      <c r="BL76" s="6">
        <f t="shared" si="134"/>
        <v>43.983653700620557</v>
      </c>
      <c r="BM76" s="6">
        <f t="shared" si="135"/>
        <v>44.19066534260179</v>
      </c>
      <c r="BN76" s="61">
        <f t="shared" si="136"/>
        <v>38.926174496644293</v>
      </c>
      <c r="BO76" s="6">
        <f t="shared" si="137"/>
        <v>55.747211895910773</v>
      </c>
      <c r="BP76" s="6">
        <f t="shared" si="138"/>
        <v>57.894736842105267</v>
      </c>
      <c r="BQ76" s="6">
        <f t="shared" si="139"/>
        <v>61.073825503355707</v>
      </c>
      <c r="BR76" s="6">
        <f t="shared" si="140"/>
        <v>44.25278810408922</v>
      </c>
      <c r="BS76" s="6">
        <f t="shared" si="141"/>
        <v>42.105263157894733</v>
      </c>
      <c r="BT76" s="61">
        <f t="shared" si="142"/>
        <v>40.239605355884429</v>
      </c>
      <c r="BU76" s="6">
        <f t="shared" si="143"/>
        <v>56.278724981467754</v>
      </c>
      <c r="BV76" s="6">
        <f t="shared" si="144"/>
        <v>57.397504456327987</v>
      </c>
      <c r="BW76" s="6">
        <f t="shared" si="145"/>
        <v>59.760394644115578</v>
      </c>
      <c r="BX76" s="6">
        <f t="shared" si="146"/>
        <v>43.721275018532246</v>
      </c>
      <c r="BY76" s="82">
        <f t="shared" si="147"/>
        <v>42.602495543672013</v>
      </c>
      <c r="CA76" s="59">
        <f t="shared" si="168"/>
        <v>29.073856975381005</v>
      </c>
      <c r="CB76" s="57">
        <f t="shared" si="168"/>
        <v>-20.531360349756184</v>
      </c>
      <c r="CC76" s="57">
        <f t="shared" si="168"/>
        <v>12.597200622083989</v>
      </c>
      <c r="CD76" s="59">
        <f t="shared" si="169"/>
        <v>27.297953520638224</v>
      </c>
      <c r="CE76" s="57">
        <f t="shared" si="169"/>
        <v>-11.99875660553311</v>
      </c>
      <c r="CF76" s="57">
        <f t="shared" si="169"/>
        <v>-14.897959183673464</v>
      </c>
      <c r="CG76" s="59">
        <f t="shared" si="170"/>
        <v>23.286713286713287</v>
      </c>
      <c r="CH76" s="57">
        <f t="shared" si="170"/>
        <v>-12.032692598758892</v>
      </c>
      <c r="CI76" s="57">
        <f t="shared" si="170"/>
        <v>-11.618669314796421</v>
      </c>
      <c r="CJ76" s="59">
        <f t="shared" si="171"/>
        <v>22.147651006711413</v>
      </c>
      <c r="CK76" s="57">
        <f t="shared" si="171"/>
        <v>-11.494423791821553</v>
      </c>
      <c r="CL76" s="57">
        <f t="shared" si="171"/>
        <v>-15.789473684210535</v>
      </c>
      <c r="CM76" s="59">
        <f t="shared" si="172"/>
        <v>19.52078928823115</v>
      </c>
      <c r="CN76" s="57">
        <f t="shared" si="172"/>
        <v>-12.557449962935507</v>
      </c>
      <c r="CO76" s="60">
        <f t="shared" si="172"/>
        <v>-14.795008912655973</v>
      </c>
    </row>
    <row r="77" spans="1:93" x14ac:dyDescent="0.25">
      <c r="A77" s="855" t="s">
        <v>154</v>
      </c>
      <c r="B77" s="23">
        <v>3081</v>
      </c>
      <c r="C77" s="20">
        <v>7776</v>
      </c>
      <c r="D77" s="20">
        <v>1895</v>
      </c>
      <c r="E77" s="20">
        <v>4364</v>
      </c>
      <c r="F77" s="20">
        <v>5127</v>
      </c>
      <c r="G77" s="20">
        <v>872</v>
      </c>
      <c r="H77" s="20">
        <f t="shared" si="153"/>
        <v>7445</v>
      </c>
      <c r="I77" s="20">
        <f t="shared" si="154"/>
        <v>12903</v>
      </c>
      <c r="J77" s="20">
        <f t="shared" si="155"/>
        <v>2767</v>
      </c>
      <c r="K77" s="23">
        <v>3095</v>
      </c>
      <c r="L77" s="20">
        <v>8066</v>
      </c>
      <c r="M77" s="20">
        <v>1663</v>
      </c>
      <c r="N77" s="20">
        <v>3676</v>
      </c>
      <c r="O77" s="20">
        <v>5277</v>
      </c>
      <c r="P77" s="20">
        <v>817</v>
      </c>
      <c r="Q77" s="20">
        <f t="shared" si="156"/>
        <v>6771</v>
      </c>
      <c r="R77" s="20">
        <f t="shared" si="157"/>
        <v>13343</v>
      </c>
      <c r="S77" s="20">
        <f t="shared" si="158"/>
        <v>2480</v>
      </c>
      <c r="T77" s="23">
        <v>3225</v>
      </c>
      <c r="U77" s="20">
        <v>8193</v>
      </c>
      <c r="V77" s="20">
        <v>1754</v>
      </c>
      <c r="W77" s="20">
        <v>3696</v>
      </c>
      <c r="X77" s="20">
        <v>5408</v>
      </c>
      <c r="Y77" s="20">
        <v>794</v>
      </c>
      <c r="Z77" s="20">
        <f t="shared" si="159"/>
        <v>6921</v>
      </c>
      <c r="AA77" s="20">
        <f t="shared" si="160"/>
        <v>13601</v>
      </c>
      <c r="AB77" s="20">
        <f t="shared" si="161"/>
        <v>2548</v>
      </c>
      <c r="AC77" s="23">
        <v>3291</v>
      </c>
      <c r="AD77" s="20">
        <v>8155</v>
      </c>
      <c r="AE77" s="20">
        <v>1778</v>
      </c>
      <c r="AF77" s="20">
        <v>3609</v>
      </c>
      <c r="AG77" s="20">
        <v>5331</v>
      </c>
      <c r="AH77" s="20">
        <v>804</v>
      </c>
      <c r="AI77" s="20">
        <f t="shared" si="162"/>
        <v>6900</v>
      </c>
      <c r="AJ77" s="20">
        <f t="shared" si="163"/>
        <v>13486</v>
      </c>
      <c r="AK77" s="21">
        <f t="shared" si="164"/>
        <v>2582</v>
      </c>
      <c r="AL77" s="20">
        <v>3398</v>
      </c>
      <c r="AM77" s="20">
        <v>8156</v>
      </c>
      <c r="AN77" s="20">
        <v>1809</v>
      </c>
      <c r="AO77" s="20">
        <v>3661</v>
      </c>
      <c r="AP77" s="20">
        <v>5381</v>
      </c>
      <c r="AQ77" s="20">
        <v>840</v>
      </c>
      <c r="AR77" s="20">
        <f t="shared" si="165"/>
        <v>7059</v>
      </c>
      <c r="AS77" s="20">
        <f t="shared" si="166"/>
        <v>13537</v>
      </c>
      <c r="AT77" s="21">
        <f t="shared" si="167"/>
        <v>2649</v>
      </c>
      <c r="AV77" s="61">
        <f t="shared" si="118"/>
        <v>41.383478844862324</v>
      </c>
      <c r="AW77" s="6">
        <f t="shared" si="119"/>
        <v>60.265054638456171</v>
      </c>
      <c r="AX77" s="6">
        <f t="shared" si="120"/>
        <v>68.4857246114926</v>
      </c>
      <c r="AY77" s="6">
        <f t="shared" si="121"/>
        <v>58.616521155137683</v>
      </c>
      <c r="AZ77" s="6">
        <f t="shared" si="122"/>
        <v>39.734945361543829</v>
      </c>
      <c r="BA77" s="6">
        <f t="shared" si="123"/>
        <v>31.514275388507407</v>
      </c>
      <c r="BB77" s="61">
        <f t="shared" si="124"/>
        <v>45.709644070299809</v>
      </c>
      <c r="BC77" s="6">
        <f t="shared" si="125"/>
        <v>60.451172899647752</v>
      </c>
      <c r="BD77" s="6">
        <f t="shared" si="126"/>
        <v>67.056451612903217</v>
      </c>
      <c r="BE77" s="6">
        <f t="shared" si="127"/>
        <v>54.290355929700198</v>
      </c>
      <c r="BF77" s="6">
        <f t="shared" si="128"/>
        <v>39.548827100352248</v>
      </c>
      <c r="BG77" s="6">
        <f t="shared" si="129"/>
        <v>32.943548387096769</v>
      </c>
      <c r="BH77" s="61">
        <f t="shared" si="130"/>
        <v>46.597312527091461</v>
      </c>
      <c r="BI77" s="6">
        <f t="shared" si="131"/>
        <v>60.238217778104556</v>
      </c>
      <c r="BJ77" s="6">
        <f t="shared" si="132"/>
        <v>68.838304552590273</v>
      </c>
      <c r="BK77" s="6">
        <f t="shared" si="133"/>
        <v>53.402687472908539</v>
      </c>
      <c r="BL77" s="6">
        <f t="shared" si="134"/>
        <v>39.761782221895444</v>
      </c>
      <c r="BM77" s="6">
        <f t="shared" si="135"/>
        <v>31.161695447409731</v>
      </c>
      <c r="BN77" s="61">
        <f t="shared" si="136"/>
        <v>47.695652173913047</v>
      </c>
      <c r="BO77" s="6">
        <f t="shared" si="137"/>
        <v>60.470117158534777</v>
      </c>
      <c r="BP77" s="6">
        <f t="shared" si="138"/>
        <v>68.861347792408992</v>
      </c>
      <c r="BQ77" s="6">
        <f t="shared" si="139"/>
        <v>52.304347826086961</v>
      </c>
      <c r="BR77" s="6">
        <f t="shared" si="140"/>
        <v>39.529882841465223</v>
      </c>
      <c r="BS77" s="6">
        <f t="shared" si="141"/>
        <v>31.138652207591015</v>
      </c>
      <c r="BT77" s="61">
        <f t="shared" si="142"/>
        <v>48.137129905085708</v>
      </c>
      <c r="BU77" s="6">
        <f t="shared" si="143"/>
        <v>60.249686045652652</v>
      </c>
      <c r="BV77" s="6">
        <f t="shared" si="144"/>
        <v>68.289920724801817</v>
      </c>
      <c r="BW77" s="6">
        <f t="shared" si="145"/>
        <v>51.862870094914292</v>
      </c>
      <c r="BX77" s="6">
        <f t="shared" si="146"/>
        <v>39.750313954347341</v>
      </c>
      <c r="BY77" s="82">
        <f t="shared" si="147"/>
        <v>31.71007927519819</v>
      </c>
      <c r="CA77" s="59">
        <f t="shared" si="168"/>
        <v>17.233042310275358</v>
      </c>
      <c r="CB77" s="57">
        <f t="shared" si="168"/>
        <v>-20.530109276912341</v>
      </c>
      <c r="CC77" s="57">
        <f t="shared" si="168"/>
        <v>-36.971449222985193</v>
      </c>
      <c r="CD77" s="59">
        <f t="shared" si="169"/>
        <v>8.5807118594003882</v>
      </c>
      <c r="CE77" s="57">
        <f t="shared" si="169"/>
        <v>-20.902345799295503</v>
      </c>
      <c r="CF77" s="57">
        <f t="shared" si="169"/>
        <v>-34.112903225806448</v>
      </c>
      <c r="CG77" s="59">
        <f t="shared" si="170"/>
        <v>6.8053749458170785</v>
      </c>
      <c r="CH77" s="57">
        <f t="shared" si="170"/>
        <v>-20.476435556209111</v>
      </c>
      <c r="CI77" s="57">
        <f t="shared" si="170"/>
        <v>-37.676609105180546</v>
      </c>
      <c r="CJ77" s="59">
        <f t="shared" si="171"/>
        <v>4.608695652173914</v>
      </c>
      <c r="CK77" s="57">
        <f t="shared" si="171"/>
        <v>-20.940234317069553</v>
      </c>
      <c r="CL77" s="57">
        <f t="shared" si="171"/>
        <v>-37.722695584817977</v>
      </c>
      <c r="CM77" s="59">
        <f t="shared" si="172"/>
        <v>3.7257401898285849</v>
      </c>
      <c r="CN77" s="57">
        <f t="shared" si="172"/>
        <v>-20.499372091305311</v>
      </c>
      <c r="CO77" s="60">
        <f t="shared" si="172"/>
        <v>-36.579841449603627</v>
      </c>
    </row>
    <row r="78" spans="1:93" x14ac:dyDescent="0.25">
      <c r="A78" s="855" t="s">
        <v>155</v>
      </c>
      <c r="B78" s="23">
        <v>10034</v>
      </c>
      <c r="C78" s="20">
        <v>21912</v>
      </c>
      <c r="D78" s="20">
        <v>7662</v>
      </c>
      <c r="E78" s="20">
        <v>13356</v>
      </c>
      <c r="F78" s="20">
        <v>15103</v>
      </c>
      <c r="G78" s="20">
        <v>3571</v>
      </c>
      <c r="H78" s="20">
        <f t="shared" si="153"/>
        <v>23390</v>
      </c>
      <c r="I78" s="20">
        <f t="shared" si="154"/>
        <v>37015</v>
      </c>
      <c r="J78" s="20">
        <f t="shared" si="155"/>
        <v>11233</v>
      </c>
      <c r="K78" s="23">
        <v>9377</v>
      </c>
      <c r="L78" s="20">
        <v>22574</v>
      </c>
      <c r="M78" s="20">
        <v>8442</v>
      </c>
      <c r="N78" s="20">
        <v>10871</v>
      </c>
      <c r="O78" s="20">
        <v>15859</v>
      </c>
      <c r="P78" s="20">
        <v>3650</v>
      </c>
      <c r="Q78" s="20">
        <f t="shared" si="156"/>
        <v>20248</v>
      </c>
      <c r="R78" s="20">
        <f t="shared" si="157"/>
        <v>38433</v>
      </c>
      <c r="S78" s="20">
        <f t="shared" si="158"/>
        <v>12092</v>
      </c>
      <c r="T78" s="23">
        <v>9559</v>
      </c>
      <c r="U78" s="20">
        <v>23046</v>
      </c>
      <c r="V78" s="20">
        <v>8789</v>
      </c>
      <c r="W78" s="20">
        <v>11053</v>
      </c>
      <c r="X78" s="20">
        <v>16247</v>
      </c>
      <c r="Y78" s="20">
        <v>3817</v>
      </c>
      <c r="Z78" s="20">
        <f t="shared" si="159"/>
        <v>20612</v>
      </c>
      <c r="AA78" s="20">
        <f t="shared" si="160"/>
        <v>39293</v>
      </c>
      <c r="AB78" s="20">
        <f t="shared" si="161"/>
        <v>12606</v>
      </c>
      <c r="AC78" s="23">
        <v>9780</v>
      </c>
      <c r="AD78" s="20">
        <v>22868</v>
      </c>
      <c r="AE78" s="20">
        <v>8994</v>
      </c>
      <c r="AF78" s="20">
        <v>10789</v>
      </c>
      <c r="AG78" s="20">
        <v>16506</v>
      </c>
      <c r="AH78" s="20">
        <v>3831</v>
      </c>
      <c r="AI78" s="20">
        <f t="shared" si="162"/>
        <v>20569</v>
      </c>
      <c r="AJ78" s="20">
        <f t="shared" si="163"/>
        <v>39374</v>
      </c>
      <c r="AK78" s="21">
        <f t="shared" si="164"/>
        <v>12825</v>
      </c>
      <c r="AL78" s="20">
        <v>9952</v>
      </c>
      <c r="AM78" s="20">
        <v>23250</v>
      </c>
      <c r="AN78" s="20">
        <v>9214</v>
      </c>
      <c r="AO78" s="20">
        <v>10778</v>
      </c>
      <c r="AP78" s="20">
        <v>16991</v>
      </c>
      <c r="AQ78" s="20">
        <v>4200</v>
      </c>
      <c r="AR78" s="20">
        <f t="shared" si="165"/>
        <v>20730</v>
      </c>
      <c r="AS78" s="20">
        <f t="shared" si="166"/>
        <v>40241</v>
      </c>
      <c r="AT78" s="21">
        <f t="shared" si="167"/>
        <v>13414</v>
      </c>
      <c r="AV78" s="61">
        <f t="shared" si="118"/>
        <v>42.898674647285162</v>
      </c>
      <c r="AW78" s="6">
        <f t="shared" si="119"/>
        <v>59.197622585438339</v>
      </c>
      <c r="AX78" s="6">
        <f t="shared" si="120"/>
        <v>68.209739161399455</v>
      </c>
      <c r="AY78" s="6">
        <f t="shared" si="121"/>
        <v>57.101325352714838</v>
      </c>
      <c r="AZ78" s="6">
        <f t="shared" si="122"/>
        <v>40.802377414561661</v>
      </c>
      <c r="BA78" s="6">
        <f t="shared" si="123"/>
        <v>31.790260838600553</v>
      </c>
      <c r="BB78" s="61">
        <f t="shared" si="124"/>
        <v>46.310746740418807</v>
      </c>
      <c r="BC78" s="6">
        <f t="shared" si="125"/>
        <v>58.735982098717244</v>
      </c>
      <c r="BD78" s="6">
        <f t="shared" si="126"/>
        <v>69.81475355607013</v>
      </c>
      <c r="BE78" s="6">
        <f t="shared" si="127"/>
        <v>53.689253259581193</v>
      </c>
      <c r="BF78" s="6">
        <f t="shared" si="128"/>
        <v>41.264017901282749</v>
      </c>
      <c r="BG78" s="6">
        <f t="shared" si="129"/>
        <v>30.18524644392987</v>
      </c>
      <c r="BH78" s="61">
        <f t="shared" si="130"/>
        <v>46.375897535416257</v>
      </c>
      <c r="BI78" s="6">
        <f t="shared" si="131"/>
        <v>58.651668236072588</v>
      </c>
      <c r="BJ78" s="6">
        <f t="shared" si="132"/>
        <v>69.720767888307151</v>
      </c>
      <c r="BK78" s="6">
        <f t="shared" si="133"/>
        <v>53.624102464583736</v>
      </c>
      <c r="BL78" s="6">
        <f t="shared" si="134"/>
        <v>41.348331763927412</v>
      </c>
      <c r="BM78" s="6">
        <f t="shared" si="135"/>
        <v>30.279232111692846</v>
      </c>
      <c r="BN78" s="61">
        <f t="shared" si="136"/>
        <v>47.547279887208902</v>
      </c>
      <c r="BO78" s="6">
        <f t="shared" si="137"/>
        <v>58.078935338040324</v>
      </c>
      <c r="BP78" s="6">
        <f t="shared" si="138"/>
        <v>70.128654970760223</v>
      </c>
      <c r="BQ78" s="6">
        <f t="shared" si="139"/>
        <v>52.452720112791098</v>
      </c>
      <c r="BR78" s="6">
        <f t="shared" si="140"/>
        <v>41.921064661959669</v>
      </c>
      <c r="BS78" s="6">
        <f t="shared" si="141"/>
        <v>29.871345029239766</v>
      </c>
      <c r="BT78" s="61">
        <f t="shared" si="142"/>
        <v>48.007718282682106</v>
      </c>
      <c r="BU78" s="6">
        <f t="shared" si="143"/>
        <v>57.776894212370465</v>
      </c>
      <c r="BV78" s="6">
        <f t="shared" si="144"/>
        <v>68.689428954823313</v>
      </c>
      <c r="BW78" s="6">
        <f t="shared" si="145"/>
        <v>51.992281717317901</v>
      </c>
      <c r="BX78" s="6">
        <f t="shared" si="146"/>
        <v>42.223105787629535</v>
      </c>
      <c r="BY78" s="82">
        <f t="shared" si="147"/>
        <v>31.310571045176683</v>
      </c>
      <c r="CA78" s="59">
        <f t="shared" si="168"/>
        <v>14.202650705429676</v>
      </c>
      <c r="CB78" s="57">
        <f t="shared" si="168"/>
        <v>-18.395245170876677</v>
      </c>
      <c r="CC78" s="57">
        <f t="shared" si="168"/>
        <v>-36.419478322798902</v>
      </c>
      <c r="CD78" s="59">
        <f t="shared" si="169"/>
        <v>7.3785065191623858</v>
      </c>
      <c r="CE78" s="57">
        <f t="shared" si="169"/>
        <v>-17.471964197434495</v>
      </c>
      <c r="CF78" s="57">
        <f t="shared" si="169"/>
        <v>-39.62950711214026</v>
      </c>
      <c r="CG78" s="59">
        <f t="shared" si="170"/>
        <v>7.2482049291674784</v>
      </c>
      <c r="CH78" s="57">
        <f t="shared" si="170"/>
        <v>-17.303336472145176</v>
      </c>
      <c r="CI78" s="57">
        <f t="shared" si="170"/>
        <v>-39.441535776614302</v>
      </c>
      <c r="CJ78" s="59">
        <f t="shared" si="171"/>
        <v>4.9054402255821969</v>
      </c>
      <c r="CK78" s="57">
        <f t="shared" si="171"/>
        <v>-16.157870676080655</v>
      </c>
      <c r="CL78" s="57">
        <f t="shared" si="171"/>
        <v>-40.257309941520461</v>
      </c>
      <c r="CM78" s="59">
        <f t="shared" si="172"/>
        <v>3.9845634346357954</v>
      </c>
      <c r="CN78" s="57">
        <f t="shared" si="172"/>
        <v>-15.553788424740929</v>
      </c>
      <c r="CO78" s="60">
        <f t="shared" si="172"/>
        <v>-37.378857909646626</v>
      </c>
    </row>
    <row r="79" spans="1:93" x14ac:dyDescent="0.25">
      <c r="A79" s="855" t="s">
        <v>134</v>
      </c>
      <c r="B79" s="23">
        <v>27387</v>
      </c>
      <c r="C79" s="20">
        <v>52952</v>
      </c>
      <c r="D79" s="20">
        <v>31288</v>
      </c>
      <c r="E79" s="20">
        <v>38774</v>
      </c>
      <c r="F79" s="20">
        <v>42879</v>
      </c>
      <c r="G79" s="20">
        <v>14654</v>
      </c>
      <c r="H79" s="20">
        <f t="shared" si="153"/>
        <v>66161</v>
      </c>
      <c r="I79" s="20">
        <f t="shared" si="154"/>
        <v>95831</v>
      </c>
      <c r="J79" s="20">
        <f t="shared" si="155"/>
        <v>45942</v>
      </c>
      <c r="K79" s="23">
        <v>29090</v>
      </c>
      <c r="L79" s="20">
        <v>55041</v>
      </c>
      <c r="M79" s="20">
        <v>35190</v>
      </c>
      <c r="N79" s="20">
        <v>35461</v>
      </c>
      <c r="O79" s="20">
        <v>46017</v>
      </c>
      <c r="P79" s="20">
        <v>15867</v>
      </c>
      <c r="Q79" s="20">
        <f t="shared" si="156"/>
        <v>64551</v>
      </c>
      <c r="R79" s="20">
        <f t="shared" si="157"/>
        <v>101058</v>
      </c>
      <c r="S79" s="20">
        <f t="shared" si="158"/>
        <v>51057</v>
      </c>
      <c r="T79" s="23">
        <v>30626</v>
      </c>
      <c r="U79" s="20">
        <v>56733</v>
      </c>
      <c r="V79" s="20">
        <v>37958</v>
      </c>
      <c r="W79" s="20">
        <v>35950</v>
      </c>
      <c r="X79" s="20">
        <v>47755</v>
      </c>
      <c r="Y79" s="20">
        <v>16830</v>
      </c>
      <c r="Z79" s="20">
        <f t="shared" si="159"/>
        <v>66576</v>
      </c>
      <c r="AA79" s="20">
        <f t="shared" si="160"/>
        <v>104488</v>
      </c>
      <c r="AB79" s="20">
        <f t="shared" si="161"/>
        <v>54788</v>
      </c>
      <c r="AC79" s="23">
        <v>31669</v>
      </c>
      <c r="AD79" s="20">
        <v>57714</v>
      </c>
      <c r="AE79" s="20">
        <v>38611</v>
      </c>
      <c r="AF79" s="20">
        <v>35799</v>
      </c>
      <c r="AG79" s="20">
        <v>48491</v>
      </c>
      <c r="AH79" s="20">
        <v>16723</v>
      </c>
      <c r="AI79" s="20">
        <f t="shared" si="162"/>
        <v>67468</v>
      </c>
      <c r="AJ79" s="20">
        <f t="shared" si="163"/>
        <v>106205</v>
      </c>
      <c r="AK79" s="21">
        <f t="shared" si="164"/>
        <v>55334</v>
      </c>
      <c r="AL79" s="20">
        <v>32532</v>
      </c>
      <c r="AM79" s="20">
        <v>59154</v>
      </c>
      <c r="AN79" s="20">
        <v>39450</v>
      </c>
      <c r="AO79" s="20">
        <v>36045</v>
      </c>
      <c r="AP79" s="20">
        <v>50076</v>
      </c>
      <c r="AQ79" s="20">
        <v>15910</v>
      </c>
      <c r="AR79" s="20">
        <f t="shared" si="165"/>
        <v>68577</v>
      </c>
      <c r="AS79" s="20">
        <f t="shared" si="166"/>
        <v>109230</v>
      </c>
      <c r="AT79" s="21">
        <f t="shared" si="167"/>
        <v>55360</v>
      </c>
      <c r="AV79" s="61">
        <f t="shared" si="118"/>
        <v>41.394477108870788</v>
      </c>
      <c r="AW79" s="6">
        <f t="shared" si="119"/>
        <v>55.255606223455878</v>
      </c>
      <c r="AX79" s="6">
        <f t="shared" si="120"/>
        <v>68.10326063297201</v>
      </c>
      <c r="AY79" s="6">
        <f t="shared" si="121"/>
        <v>58.605522891129212</v>
      </c>
      <c r="AZ79" s="6">
        <f t="shared" si="122"/>
        <v>44.744393776544122</v>
      </c>
      <c r="BA79" s="6">
        <f t="shared" si="123"/>
        <v>31.896739367027994</v>
      </c>
      <c r="BB79" s="61">
        <f t="shared" si="124"/>
        <v>45.065142290591936</v>
      </c>
      <c r="BC79" s="6">
        <f t="shared" si="125"/>
        <v>54.464762809475744</v>
      </c>
      <c r="BD79" s="6">
        <f t="shared" si="126"/>
        <v>68.922968447029788</v>
      </c>
      <c r="BE79" s="6">
        <f t="shared" si="127"/>
        <v>54.934857709408071</v>
      </c>
      <c r="BF79" s="6">
        <f t="shared" si="128"/>
        <v>45.535237190524249</v>
      </c>
      <c r="BG79" s="6">
        <f t="shared" si="129"/>
        <v>31.077031552970208</v>
      </c>
      <c r="BH79" s="61">
        <f t="shared" si="130"/>
        <v>46.001562124489304</v>
      </c>
      <c r="BI79" s="6">
        <f t="shared" si="131"/>
        <v>54.296187121966156</v>
      </c>
      <c r="BJ79" s="6">
        <f t="shared" si="132"/>
        <v>69.281594509746654</v>
      </c>
      <c r="BK79" s="6">
        <f t="shared" si="133"/>
        <v>53.998437875510696</v>
      </c>
      <c r="BL79" s="6">
        <f t="shared" si="134"/>
        <v>45.703812878033837</v>
      </c>
      <c r="BM79" s="6">
        <f t="shared" si="135"/>
        <v>30.718405490253343</v>
      </c>
      <c r="BN79" s="61">
        <f t="shared" si="136"/>
        <v>46.939289737356972</v>
      </c>
      <c r="BO79" s="6">
        <f t="shared" si="137"/>
        <v>54.342074290287655</v>
      </c>
      <c r="BP79" s="6">
        <f t="shared" si="138"/>
        <v>69.778074962952246</v>
      </c>
      <c r="BQ79" s="6">
        <f t="shared" si="139"/>
        <v>53.060710262643028</v>
      </c>
      <c r="BR79" s="6">
        <f t="shared" si="140"/>
        <v>45.657925709712352</v>
      </c>
      <c r="BS79" s="6">
        <f t="shared" si="141"/>
        <v>30.221925037047747</v>
      </c>
      <c r="BT79" s="61">
        <f t="shared" si="142"/>
        <v>47.438645610044183</v>
      </c>
      <c r="BU79" s="6">
        <f t="shared" si="143"/>
        <v>54.155451798956335</v>
      </c>
      <c r="BV79" s="6">
        <f t="shared" si="144"/>
        <v>71.260838150289018</v>
      </c>
      <c r="BW79" s="6">
        <f t="shared" si="145"/>
        <v>52.561354389955817</v>
      </c>
      <c r="BX79" s="6">
        <f t="shared" si="146"/>
        <v>45.844548201043665</v>
      </c>
      <c r="BY79" s="82">
        <f t="shared" si="147"/>
        <v>28.739161849710982</v>
      </c>
      <c r="CA79" s="59">
        <f t="shared" si="168"/>
        <v>17.211045782258424</v>
      </c>
      <c r="CB79" s="57">
        <f t="shared" si="168"/>
        <v>-10.511212446911756</v>
      </c>
      <c r="CC79" s="57">
        <f t="shared" si="168"/>
        <v>-36.206521265944019</v>
      </c>
      <c r="CD79" s="59">
        <f t="shared" si="169"/>
        <v>9.8697154188161349</v>
      </c>
      <c r="CE79" s="57">
        <f t="shared" si="169"/>
        <v>-8.9295256189514944</v>
      </c>
      <c r="CF79" s="57">
        <f t="shared" si="169"/>
        <v>-37.845936894059577</v>
      </c>
      <c r="CG79" s="59">
        <f t="shared" si="170"/>
        <v>7.9968757510213919</v>
      </c>
      <c r="CH79" s="57">
        <f t="shared" si="170"/>
        <v>-8.5923742439323192</v>
      </c>
      <c r="CI79" s="57">
        <f t="shared" si="170"/>
        <v>-38.563189019493308</v>
      </c>
      <c r="CJ79" s="59">
        <f t="shared" si="171"/>
        <v>6.1214205252860552</v>
      </c>
      <c r="CK79" s="57">
        <f t="shared" si="171"/>
        <v>-8.6841485805753038</v>
      </c>
      <c r="CL79" s="57">
        <f t="shared" si="171"/>
        <v>-39.556149925904499</v>
      </c>
      <c r="CM79" s="59">
        <f t="shared" si="172"/>
        <v>5.1227087799116333</v>
      </c>
      <c r="CN79" s="57">
        <f t="shared" si="172"/>
        <v>-8.3109035979126702</v>
      </c>
      <c r="CO79" s="60">
        <f t="shared" si="172"/>
        <v>-42.521676300578036</v>
      </c>
    </row>
    <row r="80" spans="1:93" x14ac:dyDescent="0.25">
      <c r="A80" s="855" t="s">
        <v>164</v>
      </c>
      <c r="B80" s="23">
        <v>18695</v>
      </c>
      <c r="C80" s="20">
        <v>35913</v>
      </c>
      <c r="D80" s="20">
        <v>13328</v>
      </c>
      <c r="E80" s="20">
        <v>24840</v>
      </c>
      <c r="F80" s="20">
        <v>26298</v>
      </c>
      <c r="G80" s="20">
        <v>5662</v>
      </c>
      <c r="H80" s="20">
        <f t="shared" si="153"/>
        <v>43535</v>
      </c>
      <c r="I80" s="20">
        <f t="shared" si="154"/>
        <v>62211</v>
      </c>
      <c r="J80" s="20">
        <f t="shared" si="155"/>
        <v>18990</v>
      </c>
      <c r="K80" s="23">
        <v>18344</v>
      </c>
      <c r="L80" s="20">
        <v>36972</v>
      </c>
      <c r="M80" s="20">
        <v>14005</v>
      </c>
      <c r="N80" s="20">
        <v>20936</v>
      </c>
      <c r="O80" s="20">
        <v>26706</v>
      </c>
      <c r="P80" s="20">
        <v>5854</v>
      </c>
      <c r="Q80" s="20">
        <f t="shared" si="156"/>
        <v>39280</v>
      </c>
      <c r="R80" s="20">
        <f t="shared" si="157"/>
        <v>63678</v>
      </c>
      <c r="S80" s="20">
        <f t="shared" si="158"/>
        <v>19859</v>
      </c>
      <c r="T80" s="23">
        <v>18792</v>
      </c>
      <c r="U80" s="20">
        <v>37886</v>
      </c>
      <c r="V80" s="20">
        <v>14452</v>
      </c>
      <c r="W80" s="20">
        <v>20757</v>
      </c>
      <c r="X80" s="20">
        <v>27556</v>
      </c>
      <c r="Y80" s="20">
        <v>5908</v>
      </c>
      <c r="Z80" s="20">
        <f t="shared" si="159"/>
        <v>39549</v>
      </c>
      <c r="AA80" s="20">
        <f t="shared" si="160"/>
        <v>65442</v>
      </c>
      <c r="AB80" s="20">
        <f t="shared" si="161"/>
        <v>20360</v>
      </c>
      <c r="AC80" s="23">
        <v>19819</v>
      </c>
      <c r="AD80" s="20">
        <v>38555</v>
      </c>
      <c r="AE80" s="20">
        <v>14777</v>
      </c>
      <c r="AF80" s="20">
        <v>21637</v>
      </c>
      <c r="AG80" s="20">
        <v>28346</v>
      </c>
      <c r="AH80" s="20">
        <v>6045</v>
      </c>
      <c r="AI80" s="20">
        <f t="shared" si="162"/>
        <v>41456</v>
      </c>
      <c r="AJ80" s="20">
        <f t="shared" si="163"/>
        <v>66901</v>
      </c>
      <c r="AK80" s="21">
        <f t="shared" si="164"/>
        <v>20822</v>
      </c>
      <c r="AL80" s="20">
        <v>20626</v>
      </c>
      <c r="AM80" s="20">
        <v>39481</v>
      </c>
      <c r="AN80" s="20">
        <v>15380</v>
      </c>
      <c r="AO80" s="20">
        <v>21664</v>
      </c>
      <c r="AP80" s="20">
        <v>28888</v>
      </c>
      <c r="AQ80" s="20">
        <v>5910</v>
      </c>
      <c r="AR80" s="20">
        <f t="shared" si="165"/>
        <v>42290</v>
      </c>
      <c r="AS80" s="20">
        <f t="shared" si="166"/>
        <v>68369</v>
      </c>
      <c r="AT80" s="21">
        <f t="shared" si="167"/>
        <v>21290</v>
      </c>
      <c r="AV80" s="61">
        <f t="shared" si="118"/>
        <v>42.942460089583093</v>
      </c>
      <c r="AW80" s="6">
        <f t="shared" si="119"/>
        <v>57.727733037565699</v>
      </c>
      <c r="AX80" s="6">
        <f t="shared" si="120"/>
        <v>70.184307530279099</v>
      </c>
      <c r="AY80" s="6">
        <f t="shared" si="121"/>
        <v>57.057539910416907</v>
      </c>
      <c r="AZ80" s="6">
        <f t="shared" si="122"/>
        <v>42.272266962434294</v>
      </c>
      <c r="BA80" s="6">
        <f t="shared" si="123"/>
        <v>29.815692469720904</v>
      </c>
      <c r="BB80" s="61">
        <f t="shared" si="124"/>
        <v>46.700610997963338</v>
      </c>
      <c r="BC80" s="6">
        <f t="shared" si="125"/>
        <v>58.060868745877691</v>
      </c>
      <c r="BD80" s="6">
        <f t="shared" si="126"/>
        <v>70.522181378719978</v>
      </c>
      <c r="BE80" s="6">
        <f t="shared" si="127"/>
        <v>53.299389002036655</v>
      </c>
      <c r="BF80" s="6">
        <f t="shared" si="128"/>
        <v>41.939131254122302</v>
      </c>
      <c r="BG80" s="6">
        <f t="shared" si="129"/>
        <v>29.477818621280022</v>
      </c>
      <c r="BH80" s="61">
        <f t="shared" si="130"/>
        <v>47.515739968140785</v>
      </c>
      <c r="BI80" s="6">
        <f t="shared" si="131"/>
        <v>57.89248494850402</v>
      </c>
      <c r="BJ80" s="6">
        <f t="shared" si="132"/>
        <v>70.982318271119837</v>
      </c>
      <c r="BK80" s="6">
        <f t="shared" si="133"/>
        <v>52.484260031859208</v>
      </c>
      <c r="BL80" s="6">
        <f t="shared" si="134"/>
        <v>42.10751505149598</v>
      </c>
      <c r="BM80" s="6">
        <f t="shared" si="135"/>
        <v>29.017681728880156</v>
      </c>
      <c r="BN80" s="61">
        <f t="shared" si="136"/>
        <v>47.807313778463914</v>
      </c>
      <c r="BO80" s="6">
        <f t="shared" si="137"/>
        <v>57.629930793261686</v>
      </c>
      <c r="BP80" s="6">
        <f t="shared" si="138"/>
        <v>70.968206704447226</v>
      </c>
      <c r="BQ80" s="6">
        <f t="shared" si="139"/>
        <v>52.192686221536086</v>
      </c>
      <c r="BR80" s="6">
        <f t="shared" si="140"/>
        <v>42.370069206738314</v>
      </c>
      <c r="BS80" s="6">
        <f t="shared" si="141"/>
        <v>29.031793295552781</v>
      </c>
      <c r="BT80" s="61">
        <f t="shared" si="142"/>
        <v>48.772759517616457</v>
      </c>
      <c r="BU80" s="6">
        <f t="shared" si="143"/>
        <v>57.74693208910471</v>
      </c>
      <c r="BV80" s="6">
        <f t="shared" si="144"/>
        <v>72.240488492249881</v>
      </c>
      <c r="BW80" s="6">
        <f t="shared" si="145"/>
        <v>51.227240482383543</v>
      </c>
      <c r="BX80" s="6">
        <f t="shared" si="146"/>
        <v>42.25306791089529</v>
      </c>
      <c r="BY80" s="82">
        <f t="shared" si="147"/>
        <v>27.759511507750119</v>
      </c>
      <c r="CA80" s="59">
        <f t="shared" si="168"/>
        <v>14.115079820833813</v>
      </c>
      <c r="CB80" s="57">
        <f t="shared" si="168"/>
        <v>-15.455466075131405</v>
      </c>
      <c r="CC80" s="57">
        <f t="shared" si="168"/>
        <v>-40.368615060558199</v>
      </c>
      <c r="CD80" s="59">
        <f t="shared" si="169"/>
        <v>6.598778004073317</v>
      </c>
      <c r="CE80" s="57">
        <f t="shared" si="169"/>
        <v>-16.12173749175539</v>
      </c>
      <c r="CF80" s="57">
        <f t="shared" si="169"/>
        <v>-41.044362757439956</v>
      </c>
      <c r="CG80" s="59">
        <f t="shared" si="170"/>
        <v>4.9685200637184224</v>
      </c>
      <c r="CH80" s="57">
        <f t="shared" si="170"/>
        <v>-15.78496989700804</v>
      </c>
      <c r="CI80" s="57">
        <f t="shared" si="170"/>
        <v>-41.964636542239681</v>
      </c>
      <c r="CJ80" s="59">
        <f t="shared" si="171"/>
        <v>4.3853724430721712</v>
      </c>
      <c r="CK80" s="57">
        <f t="shared" si="171"/>
        <v>-15.259861586523371</v>
      </c>
      <c r="CL80" s="57">
        <f t="shared" si="171"/>
        <v>-41.936413408894445</v>
      </c>
      <c r="CM80" s="59">
        <f t="shared" si="172"/>
        <v>2.454480964767086</v>
      </c>
      <c r="CN80" s="57">
        <f t="shared" si="172"/>
        <v>-15.493864178209421</v>
      </c>
      <c r="CO80" s="60">
        <f t="shared" si="172"/>
        <v>-44.480976984499762</v>
      </c>
    </row>
    <row r="81" spans="1:93" x14ac:dyDescent="0.25">
      <c r="A81" s="855" t="s">
        <v>312</v>
      </c>
      <c r="B81" s="23">
        <v>17056</v>
      </c>
      <c r="C81" s="20">
        <v>12158</v>
      </c>
      <c r="D81" s="20">
        <v>49976</v>
      </c>
      <c r="E81" s="20">
        <v>23156</v>
      </c>
      <c r="F81" s="20">
        <v>17629</v>
      </c>
      <c r="G81" s="20">
        <v>25410</v>
      </c>
      <c r="H81" s="20">
        <f t="shared" si="153"/>
        <v>40212</v>
      </c>
      <c r="I81" s="20">
        <f t="shared" si="154"/>
        <v>29787</v>
      </c>
      <c r="J81" s="20">
        <f t="shared" si="155"/>
        <v>75386</v>
      </c>
      <c r="K81" s="23">
        <v>16647</v>
      </c>
      <c r="L81" s="20">
        <v>9049</v>
      </c>
      <c r="M81" s="20">
        <v>42345</v>
      </c>
      <c r="N81" s="20">
        <v>21268</v>
      </c>
      <c r="O81" s="20">
        <v>13969</v>
      </c>
      <c r="P81" s="20">
        <v>22434</v>
      </c>
      <c r="Q81" s="20">
        <f t="shared" si="156"/>
        <v>37915</v>
      </c>
      <c r="R81" s="20">
        <f t="shared" si="157"/>
        <v>23018</v>
      </c>
      <c r="S81" s="20">
        <f t="shared" si="158"/>
        <v>64779</v>
      </c>
      <c r="T81" s="23">
        <v>18991</v>
      </c>
      <c r="U81" s="20">
        <v>9999</v>
      </c>
      <c r="V81" s="20">
        <v>48538</v>
      </c>
      <c r="W81" s="20">
        <v>22668</v>
      </c>
      <c r="X81" s="20">
        <v>14895</v>
      </c>
      <c r="Y81" s="20">
        <v>24617</v>
      </c>
      <c r="Z81" s="20">
        <f t="shared" si="159"/>
        <v>41659</v>
      </c>
      <c r="AA81" s="20">
        <f t="shared" si="160"/>
        <v>24894</v>
      </c>
      <c r="AB81" s="20">
        <f t="shared" si="161"/>
        <v>73155</v>
      </c>
      <c r="AC81" s="23">
        <v>17446</v>
      </c>
      <c r="AD81" s="20">
        <v>8435</v>
      </c>
      <c r="AE81" s="20">
        <v>45541</v>
      </c>
      <c r="AF81" s="20">
        <v>20651</v>
      </c>
      <c r="AG81" s="20">
        <v>13055</v>
      </c>
      <c r="AH81" s="20">
        <v>23043</v>
      </c>
      <c r="AI81" s="20">
        <f t="shared" si="162"/>
        <v>38097</v>
      </c>
      <c r="AJ81" s="20">
        <f t="shared" si="163"/>
        <v>21490</v>
      </c>
      <c r="AK81" s="21">
        <f t="shared" si="164"/>
        <v>68584</v>
      </c>
      <c r="AL81" s="20">
        <v>16243</v>
      </c>
      <c r="AM81" s="20">
        <v>11747</v>
      </c>
      <c r="AN81" s="20">
        <v>43410</v>
      </c>
      <c r="AO81" s="20">
        <v>19269</v>
      </c>
      <c r="AP81" s="20">
        <v>12818</v>
      </c>
      <c r="AQ81" s="20">
        <v>22040</v>
      </c>
      <c r="AR81" s="20">
        <f t="shared" si="165"/>
        <v>35512</v>
      </c>
      <c r="AS81" s="20">
        <f t="shared" si="166"/>
        <v>24565</v>
      </c>
      <c r="AT81" s="21">
        <f t="shared" si="167"/>
        <v>65450</v>
      </c>
      <c r="AV81" s="61">
        <f t="shared" si="118"/>
        <v>42.41519944295235</v>
      </c>
      <c r="AW81" s="6">
        <f t="shared" si="119"/>
        <v>40.816463557927953</v>
      </c>
      <c r="AX81" s="6">
        <f t="shared" si="120"/>
        <v>66.293476242273101</v>
      </c>
      <c r="AY81" s="6">
        <f t="shared" si="121"/>
        <v>57.584800557047643</v>
      </c>
      <c r="AZ81" s="6">
        <f t="shared" si="122"/>
        <v>59.183536442072047</v>
      </c>
      <c r="BA81" s="6">
        <f t="shared" si="123"/>
        <v>33.706523757726899</v>
      </c>
      <c r="BB81" s="61">
        <f t="shared" si="124"/>
        <v>43.906105762890682</v>
      </c>
      <c r="BC81" s="6">
        <f t="shared" si="125"/>
        <v>39.31271179077244</v>
      </c>
      <c r="BD81" s="6">
        <f t="shared" si="126"/>
        <v>65.368406428009081</v>
      </c>
      <c r="BE81" s="6">
        <f t="shared" si="127"/>
        <v>56.093894237109318</v>
      </c>
      <c r="BF81" s="6">
        <f t="shared" si="128"/>
        <v>60.68728820922756</v>
      </c>
      <c r="BG81" s="6">
        <f t="shared" si="129"/>
        <v>34.631593571990919</v>
      </c>
      <c r="BH81" s="61">
        <f t="shared" si="130"/>
        <v>45.586787968986293</v>
      </c>
      <c r="BI81" s="6">
        <f t="shared" si="131"/>
        <v>40.166305133767175</v>
      </c>
      <c r="BJ81" s="6">
        <f t="shared" si="132"/>
        <v>66.349531816007115</v>
      </c>
      <c r="BK81" s="6">
        <f t="shared" si="133"/>
        <v>54.4132120310137</v>
      </c>
      <c r="BL81" s="6">
        <f t="shared" si="134"/>
        <v>59.833694866232825</v>
      </c>
      <c r="BM81" s="6">
        <f t="shared" si="135"/>
        <v>33.650468183992892</v>
      </c>
      <c r="BN81" s="61">
        <f t="shared" si="136"/>
        <v>45.793632044517942</v>
      </c>
      <c r="BO81" s="6">
        <f t="shared" si="137"/>
        <v>39.250814332247558</v>
      </c>
      <c r="BP81" s="6">
        <f t="shared" si="138"/>
        <v>66.401784672809981</v>
      </c>
      <c r="BQ81" s="6">
        <f t="shared" si="139"/>
        <v>54.206367955482058</v>
      </c>
      <c r="BR81" s="6">
        <f t="shared" si="140"/>
        <v>60.74918566775245</v>
      </c>
      <c r="BS81" s="6">
        <f t="shared" si="141"/>
        <v>33.598215327190019</v>
      </c>
      <c r="BT81" s="61">
        <f t="shared" si="142"/>
        <v>45.739468348727193</v>
      </c>
      <c r="BU81" s="6">
        <f t="shared" si="143"/>
        <v>47.820069204152247</v>
      </c>
      <c r="BV81" s="6">
        <f t="shared" si="144"/>
        <v>66.325439266615732</v>
      </c>
      <c r="BW81" s="6">
        <f t="shared" si="145"/>
        <v>54.260531651272814</v>
      </c>
      <c r="BX81" s="6">
        <f t="shared" si="146"/>
        <v>52.179930795847753</v>
      </c>
      <c r="BY81" s="82">
        <f t="shared" si="147"/>
        <v>33.674560733384261</v>
      </c>
      <c r="CA81" s="59">
        <f t="shared" si="168"/>
        <v>15.169601114095293</v>
      </c>
      <c r="CB81" s="57">
        <f t="shared" si="168"/>
        <v>18.367072884144093</v>
      </c>
      <c r="CC81" s="57">
        <f t="shared" si="168"/>
        <v>-32.586952484546202</v>
      </c>
      <c r="CD81" s="59">
        <f t="shared" si="169"/>
        <v>12.187788474218635</v>
      </c>
      <c r="CE81" s="57">
        <f t="shared" si="169"/>
        <v>21.374576418455121</v>
      </c>
      <c r="CF81" s="57">
        <f t="shared" si="169"/>
        <v>-30.736812856018162</v>
      </c>
      <c r="CG81" s="59">
        <f t="shared" si="170"/>
        <v>8.8264240620274066</v>
      </c>
      <c r="CH81" s="57">
        <f t="shared" si="170"/>
        <v>19.667389732465651</v>
      </c>
      <c r="CI81" s="57">
        <f t="shared" si="170"/>
        <v>-32.699063632014223</v>
      </c>
      <c r="CJ81" s="59">
        <f t="shared" si="171"/>
        <v>8.4127359109641162</v>
      </c>
      <c r="CK81" s="57">
        <f t="shared" si="171"/>
        <v>21.498371335504892</v>
      </c>
      <c r="CL81" s="57">
        <f t="shared" si="171"/>
        <v>-32.803569345619962</v>
      </c>
      <c r="CM81" s="59">
        <f t="shared" si="172"/>
        <v>8.5210633025456204</v>
      </c>
      <c r="CN81" s="57">
        <f t="shared" si="172"/>
        <v>4.3598615916955055</v>
      </c>
      <c r="CO81" s="60">
        <f t="shared" si="172"/>
        <v>-32.65087853323147</v>
      </c>
    </row>
    <row r="82" spans="1:93" x14ac:dyDescent="0.25">
      <c r="A82" s="855" t="s">
        <v>136</v>
      </c>
      <c r="B82" s="23">
        <v>2784</v>
      </c>
      <c r="C82" s="20">
        <v>6826</v>
      </c>
      <c r="D82" s="20">
        <v>1082</v>
      </c>
      <c r="E82" s="20">
        <v>3982</v>
      </c>
      <c r="F82" s="20">
        <v>4440</v>
      </c>
      <c r="G82" s="20">
        <v>589</v>
      </c>
      <c r="H82" s="20">
        <f t="shared" si="153"/>
        <v>6766</v>
      </c>
      <c r="I82" s="20">
        <f t="shared" si="154"/>
        <v>11266</v>
      </c>
      <c r="J82" s="20">
        <f t="shared" si="155"/>
        <v>1671</v>
      </c>
      <c r="K82" s="23">
        <v>2532</v>
      </c>
      <c r="L82" s="20">
        <v>5974</v>
      </c>
      <c r="M82" s="20">
        <v>1154</v>
      </c>
      <c r="N82" s="20">
        <v>3095</v>
      </c>
      <c r="O82" s="20">
        <v>3865</v>
      </c>
      <c r="P82" s="20">
        <v>545</v>
      </c>
      <c r="Q82" s="20">
        <f t="shared" si="156"/>
        <v>5627</v>
      </c>
      <c r="R82" s="20">
        <f t="shared" si="157"/>
        <v>9839</v>
      </c>
      <c r="S82" s="20">
        <f t="shared" si="158"/>
        <v>1699</v>
      </c>
      <c r="T82" s="23">
        <v>2506</v>
      </c>
      <c r="U82" s="20">
        <v>5794</v>
      </c>
      <c r="V82" s="20">
        <v>1155</v>
      </c>
      <c r="W82" s="20">
        <v>3028</v>
      </c>
      <c r="X82" s="20">
        <v>3878</v>
      </c>
      <c r="Y82" s="20">
        <v>504</v>
      </c>
      <c r="Z82" s="20">
        <f t="shared" si="159"/>
        <v>5534</v>
      </c>
      <c r="AA82" s="20">
        <f t="shared" si="160"/>
        <v>9672</v>
      </c>
      <c r="AB82" s="20">
        <f t="shared" si="161"/>
        <v>1659</v>
      </c>
      <c r="AC82" s="23">
        <v>2542</v>
      </c>
      <c r="AD82" s="20">
        <v>5820</v>
      </c>
      <c r="AE82" s="20">
        <v>1131</v>
      </c>
      <c r="AF82" s="20">
        <v>2941</v>
      </c>
      <c r="AG82" s="20">
        <v>4010</v>
      </c>
      <c r="AH82" s="20">
        <v>510</v>
      </c>
      <c r="AI82" s="20">
        <f t="shared" si="162"/>
        <v>5483</v>
      </c>
      <c r="AJ82" s="20">
        <f t="shared" si="163"/>
        <v>9830</v>
      </c>
      <c r="AK82" s="21">
        <f t="shared" si="164"/>
        <v>1641</v>
      </c>
      <c r="AL82" s="20">
        <v>2585</v>
      </c>
      <c r="AM82" s="20">
        <v>5904</v>
      </c>
      <c r="AN82" s="20">
        <v>1119</v>
      </c>
      <c r="AO82" s="20">
        <v>2909</v>
      </c>
      <c r="AP82" s="20">
        <v>4006</v>
      </c>
      <c r="AQ82" s="20">
        <v>504</v>
      </c>
      <c r="AR82" s="20">
        <f t="shared" si="165"/>
        <v>5494</v>
      </c>
      <c r="AS82" s="20">
        <f t="shared" si="166"/>
        <v>9910</v>
      </c>
      <c r="AT82" s="21">
        <f t="shared" si="167"/>
        <v>1623</v>
      </c>
      <c r="AV82" s="61">
        <f t="shared" si="118"/>
        <v>41.146911025716818</v>
      </c>
      <c r="AW82" s="6">
        <f t="shared" si="119"/>
        <v>60.589383987218184</v>
      </c>
      <c r="AX82" s="6">
        <f t="shared" si="120"/>
        <v>64.751645721125072</v>
      </c>
      <c r="AY82" s="6">
        <f t="shared" si="121"/>
        <v>58.853088974283182</v>
      </c>
      <c r="AZ82" s="6">
        <f t="shared" si="122"/>
        <v>39.410616012781823</v>
      </c>
      <c r="BA82" s="6">
        <f t="shared" si="123"/>
        <v>35.248354278874928</v>
      </c>
      <c r="BB82" s="61">
        <f t="shared" si="124"/>
        <v>44.997334281144482</v>
      </c>
      <c r="BC82" s="6">
        <f t="shared" si="125"/>
        <v>60.717552596808623</v>
      </c>
      <c r="BD82" s="6">
        <f t="shared" si="126"/>
        <v>67.92230723955268</v>
      </c>
      <c r="BE82" s="6">
        <f t="shared" si="127"/>
        <v>55.002665718855518</v>
      </c>
      <c r="BF82" s="6">
        <f t="shared" si="128"/>
        <v>39.282447403191384</v>
      </c>
      <c r="BG82" s="6">
        <f t="shared" si="129"/>
        <v>32.077692760447327</v>
      </c>
      <c r="BH82" s="61">
        <f t="shared" si="130"/>
        <v>45.283700758944704</v>
      </c>
      <c r="BI82" s="6">
        <f t="shared" si="131"/>
        <v>59.904880066170385</v>
      </c>
      <c r="BJ82" s="6">
        <f t="shared" si="132"/>
        <v>69.620253164556971</v>
      </c>
      <c r="BK82" s="6">
        <f t="shared" si="133"/>
        <v>54.716299241055296</v>
      </c>
      <c r="BL82" s="6">
        <f t="shared" si="134"/>
        <v>40.095119933829608</v>
      </c>
      <c r="BM82" s="6">
        <f t="shared" si="135"/>
        <v>30.37974683544304</v>
      </c>
      <c r="BN82" s="61">
        <f t="shared" si="136"/>
        <v>46.36148094109064</v>
      </c>
      <c r="BO82" s="6">
        <f t="shared" si="137"/>
        <v>59.206510681586977</v>
      </c>
      <c r="BP82" s="6">
        <f t="shared" si="138"/>
        <v>68.921389396709316</v>
      </c>
      <c r="BQ82" s="6">
        <f t="shared" si="139"/>
        <v>53.638519058909353</v>
      </c>
      <c r="BR82" s="6">
        <f t="shared" si="140"/>
        <v>40.793489318413023</v>
      </c>
      <c r="BS82" s="6">
        <f t="shared" si="141"/>
        <v>31.078610603290674</v>
      </c>
      <c r="BT82" s="61">
        <f t="shared" si="142"/>
        <v>47.051328722242445</v>
      </c>
      <c r="BU82" s="6">
        <f t="shared" si="143"/>
        <v>59.576185671039347</v>
      </c>
      <c r="BV82" s="6">
        <f t="shared" si="144"/>
        <v>68.946395563770793</v>
      </c>
      <c r="BW82" s="6">
        <f t="shared" si="145"/>
        <v>52.948671277757555</v>
      </c>
      <c r="BX82" s="6">
        <f t="shared" si="146"/>
        <v>40.423814328960646</v>
      </c>
      <c r="BY82" s="82">
        <f t="shared" si="147"/>
        <v>31.053604436229204</v>
      </c>
      <c r="CA82" s="59">
        <f t="shared" si="168"/>
        <v>17.706177948566364</v>
      </c>
      <c r="CB82" s="57">
        <f t="shared" si="168"/>
        <v>-21.178767974436361</v>
      </c>
      <c r="CC82" s="57">
        <f t="shared" si="168"/>
        <v>-29.503291442250145</v>
      </c>
      <c r="CD82" s="59">
        <f t="shared" si="169"/>
        <v>10.005331437711035</v>
      </c>
      <c r="CE82" s="57">
        <f t="shared" si="169"/>
        <v>-21.43510519361724</v>
      </c>
      <c r="CF82" s="57">
        <f t="shared" si="169"/>
        <v>-35.844614479105353</v>
      </c>
      <c r="CG82" s="59">
        <f t="shared" si="170"/>
        <v>9.4325984821105919</v>
      </c>
      <c r="CH82" s="57">
        <f t="shared" si="170"/>
        <v>-19.809760132340777</v>
      </c>
      <c r="CI82" s="57">
        <f t="shared" si="170"/>
        <v>-39.240506329113927</v>
      </c>
      <c r="CJ82" s="59">
        <f t="shared" si="171"/>
        <v>7.2770381178187122</v>
      </c>
      <c r="CK82" s="57">
        <f t="shared" si="171"/>
        <v>-18.413021363173954</v>
      </c>
      <c r="CL82" s="57">
        <f t="shared" si="171"/>
        <v>-37.842778793418645</v>
      </c>
      <c r="CM82" s="59">
        <f t="shared" si="172"/>
        <v>5.8973425555151096</v>
      </c>
      <c r="CN82" s="57">
        <f t="shared" si="172"/>
        <v>-19.152371342078702</v>
      </c>
      <c r="CO82" s="60">
        <f t="shared" si="172"/>
        <v>-37.892791127541585</v>
      </c>
    </row>
    <row r="83" spans="1:93" x14ac:dyDescent="0.25">
      <c r="A83" s="855" t="s">
        <v>137</v>
      </c>
      <c r="B83" s="23">
        <v>8345</v>
      </c>
      <c r="C83" s="20">
        <v>15554</v>
      </c>
      <c r="D83" s="20">
        <v>5604</v>
      </c>
      <c r="E83" s="20">
        <v>10754</v>
      </c>
      <c r="F83" s="20">
        <v>11028</v>
      </c>
      <c r="G83" s="20">
        <v>2425</v>
      </c>
      <c r="H83" s="20">
        <f t="shared" si="153"/>
        <v>19099</v>
      </c>
      <c r="I83" s="20">
        <f t="shared" si="154"/>
        <v>26582</v>
      </c>
      <c r="J83" s="20">
        <f t="shared" si="155"/>
        <v>8029</v>
      </c>
      <c r="K83" s="23">
        <v>7136</v>
      </c>
      <c r="L83" s="20">
        <v>14845</v>
      </c>
      <c r="M83" s="20">
        <v>5788</v>
      </c>
      <c r="N83" s="20">
        <v>8808</v>
      </c>
      <c r="O83" s="20">
        <v>10744</v>
      </c>
      <c r="P83" s="20">
        <v>2324</v>
      </c>
      <c r="Q83" s="20">
        <f t="shared" si="156"/>
        <v>15944</v>
      </c>
      <c r="R83" s="20">
        <f t="shared" si="157"/>
        <v>25589</v>
      </c>
      <c r="S83" s="20">
        <f t="shared" si="158"/>
        <v>8112</v>
      </c>
      <c r="T83" s="23">
        <v>7253</v>
      </c>
      <c r="U83" s="20">
        <v>14769</v>
      </c>
      <c r="V83" s="20">
        <v>5831</v>
      </c>
      <c r="W83" s="20">
        <v>8789</v>
      </c>
      <c r="X83" s="20">
        <v>10788</v>
      </c>
      <c r="Y83" s="20">
        <v>2367</v>
      </c>
      <c r="Z83" s="20">
        <f t="shared" si="159"/>
        <v>16042</v>
      </c>
      <c r="AA83" s="20">
        <f t="shared" si="160"/>
        <v>25557</v>
      </c>
      <c r="AB83" s="20">
        <f t="shared" si="161"/>
        <v>8198</v>
      </c>
      <c r="AC83" s="23">
        <v>7313</v>
      </c>
      <c r="AD83" s="20">
        <v>14767</v>
      </c>
      <c r="AE83" s="20">
        <v>5874</v>
      </c>
      <c r="AF83" s="20">
        <v>8589</v>
      </c>
      <c r="AG83" s="20">
        <v>10634</v>
      </c>
      <c r="AH83" s="20">
        <v>2374</v>
      </c>
      <c r="AI83" s="20">
        <f t="shared" si="162"/>
        <v>15902</v>
      </c>
      <c r="AJ83" s="20">
        <f t="shared" si="163"/>
        <v>25401</v>
      </c>
      <c r="AK83" s="21">
        <f t="shared" si="164"/>
        <v>8248</v>
      </c>
      <c r="AL83" s="20">
        <v>7426</v>
      </c>
      <c r="AM83" s="20">
        <v>14909</v>
      </c>
      <c r="AN83" s="20">
        <v>5880</v>
      </c>
      <c r="AO83" s="20">
        <v>8480</v>
      </c>
      <c r="AP83" s="20">
        <v>10731</v>
      </c>
      <c r="AQ83" s="20">
        <v>2349</v>
      </c>
      <c r="AR83" s="20">
        <f t="shared" si="165"/>
        <v>15906</v>
      </c>
      <c r="AS83" s="20">
        <f t="shared" si="166"/>
        <v>25640</v>
      </c>
      <c r="AT83" s="21">
        <f t="shared" si="167"/>
        <v>8229</v>
      </c>
      <c r="AV83" s="61">
        <f t="shared" si="118"/>
        <v>43.693387088329231</v>
      </c>
      <c r="AW83" s="6">
        <f t="shared" si="119"/>
        <v>58.513279662929804</v>
      </c>
      <c r="AX83" s="6">
        <f t="shared" si="120"/>
        <v>69.796985926018181</v>
      </c>
      <c r="AY83" s="6">
        <f t="shared" si="121"/>
        <v>56.306612911670776</v>
      </c>
      <c r="AZ83" s="6">
        <f t="shared" si="122"/>
        <v>41.486720337070196</v>
      </c>
      <c r="BA83" s="6">
        <f t="shared" si="123"/>
        <v>30.203014073981816</v>
      </c>
      <c r="BB83" s="61">
        <f t="shared" si="124"/>
        <v>44.756648268941298</v>
      </c>
      <c r="BC83" s="6">
        <f t="shared" si="125"/>
        <v>58.013208800656535</v>
      </c>
      <c r="BD83" s="6">
        <f t="shared" si="126"/>
        <v>71.351084812623284</v>
      </c>
      <c r="BE83" s="6">
        <f t="shared" si="127"/>
        <v>55.243351731058709</v>
      </c>
      <c r="BF83" s="6">
        <f t="shared" si="128"/>
        <v>41.986791199343472</v>
      </c>
      <c r="BG83" s="6">
        <f t="shared" si="129"/>
        <v>28.648915187376726</v>
      </c>
      <c r="BH83" s="61">
        <f t="shared" si="130"/>
        <v>45.212567011594565</v>
      </c>
      <c r="BI83" s="6">
        <f t="shared" si="131"/>
        <v>57.788472825448999</v>
      </c>
      <c r="BJ83" s="6">
        <f t="shared" si="132"/>
        <v>71.12710417174921</v>
      </c>
      <c r="BK83" s="6">
        <f t="shared" si="133"/>
        <v>54.787432988405435</v>
      </c>
      <c r="BL83" s="6">
        <f t="shared" si="134"/>
        <v>42.211527174551009</v>
      </c>
      <c r="BM83" s="6">
        <f t="shared" si="135"/>
        <v>28.872895828250794</v>
      </c>
      <c r="BN83" s="61">
        <f t="shared" si="136"/>
        <v>45.987926047038108</v>
      </c>
      <c r="BO83" s="6">
        <f t="shared" si="137"/>
        <v>58.135506476122991</v>
      </c>
      <c r="BP83" s="6">
        <f t="shared" si="138"/>
        <v>71.217264791464601</v>
      </c>
      <c r="BQ83" s="6">
        <f t="shared" si="139"/>
        <v>54.012073952961892</v>
      </c>
      <c r="BR83" s="6">
        <f t="shared" si="140"/>
        <v>41.864493523877009</v>
      </c>
      <c r="BS83" s="6">
        <f t="shared" si="141"/>
        <v>28.782735208535403</v>
      </c>
      <c r="BT83" s="61">
        <f t="shared" si="142"/>
        <v>46.686784861058719</v>
      </c>
      <c r="BU83" s="6">
        <f t="shared" si="143"/>
        <v>58.147425897035873</v>
      </c>
      <c r="BV83" s="6">
        <f t="shared" si="144"/>
        <v>71.454611738971934</v>
      </c>
      <c r="BW83" s="6">
        <f t="shared" si="145"/>
        <v>53.313215138941281</v>
      </c>
      <c r="BX83" s="6">
        <f t="shared" si="146"/>
        <v>41.85257410296412</v>
      </c>
      <c r="BY83" s="82">
        <f t="shared" si="147"/>
        <v>28.545388261028069</v>
      </c>
      <c r="CA83" s="59">
        <f t="shared" si="168"/>
        <v>12.613225823341544</v>
      </c>
      <c r="CB83" s="57">
        <f t="shared" si="168"/>
        <v>-17.026559325859608</v>
      </c>
      <c r="CC83" s="57">
        <f t="shared" si="168"/>
        <v>-39.593971852036361</v>
      </c>
      <c r="CD83" s="59">
        <f t="shared" si="169"/>
        <v>10.486703462117411</v>
      </c>
      <c r="CE83" s="57">
        <f t="shared" si="169"/>
        <v>-16.026417601313064</v>
      </c>
      <c r="CF83" s="57">
        <f t="shared" si="169"/>
        <v>-42.702169625246555</v>
      </c>
      <c r="CG83" s="59">
        <f t="shared" si="170"/>
        <v>9.5748659768108695</v>
      </c>
      <c r="CH83" s="57">
        <f t="shared" si="170"/>
        <v>-15.57694565089799</v>
      </c>
      <c r="CI83" s="57">
        <f t="shared" si="170"/>
        <v>-42.254208343498419</v>
      </c>
      <c r="CJ83" s="59">
        <f t="shared" si="171"/>
        <v>8.0241479059237832</v>
      </c>
      <c r="CK83" s="57">
        <f t="shared" si="171"/>
        <v>-16.271012952245982</v>
      </c>
      <c r="CL83" s="57">
        <f t="shared" si="171"/>
        <v>-42.434529582929201</v>
      </c>
      <c r="CM83" s="59">
        <f t="shared" si="172"/>
        <v>6.6264302778825623</v>
      </c>
      <c r="CN83" s="57">
        <f t="shared" si="172"/>
        <v>-16.294851794071754</v>
      </c>
      <c r="CO83" s="60">
        <f t="shared" si="172"/>
        <v>-42.909223477943868</v>
      </c>
    </row>
    <row r="84" spans="1:93" x14ac:dyDescent="0.25">
      <c r="A84" s="855" t="s">
        <v>138</v>
      </c>
      <c r="B84" s="23">
        <v>38106</v>
      </c>
      <c r="C84" s="20">
        <v>64919</v>
      </c>
      <c r="D84" s="20">
        <v>21223</v>
      </c>
      <c r="E84" s="20">
        <v>49707</v>
      </c>
      <c r="F84" s="20">
        <v>47618</v>
      </c>
      <c r="G84" s="20">
        <v>10566</v>
      </c>
      <c r="H84" s="20">
        <f t="shared" si="153"/>
        <v>87813</v>
      </c>
      <c r="I84" s="20">
        <f t="shared" si="154"/>
        <v>112537</v>
      </c>
      <c r="J84" s="20">
        <f t="shared" si="155"/>
        <v>31789</v>
      </c>
      <c r="K84" s="23">
        <v>39045</v>
      </c>
      <c r="L84" s="20">
        <v>69234</v>
      </c>
      <c r="M84" s="20">
        <v>24531</v>
      </c>
      <c r="N84" s="20">
        <v>45285</v>
      </c>
      <c r="O84" s="20">
        <v>50460</v>
      </c>
      <c r="P84" s="20">
        <v>11483</v>
      </c>
      <c r="Q84" s="20">
        <f t="shared" si="156"/>
        <v>84330</v>
      </c>
      <c r="R84" s="20">
        <f t="shared" si="157"/>
        <v>119694</v>
      </c>
      <c r="S84" s="20">
        <f t="shared" si="158"/>
        <v>36014</v>
      </c>
      <c r="T84" s="23">
        <v>39758</v>
      </c>
      <c r="U84" s="20">
        <v>70268</v>
      </c>
      <c r="V84" s="20">
        <v>25041</v>
      </c>
      <c r="W84" s="20">
        <v>44667</v>
      </c>
      <c r="X84" s="20">
        <v>51090</v>
      </c>
      <c r="Y84" s="20">
        <v>11380</v>
      </c>
      <c r="Z84" s="20">
        <f t="shared" si="159"/>
        <v>84425</v>
      </c>
      <c r="AA84" s="20">
        <f t="shared" si="160"/>
        <v>121358</v>
      </c>
      <c r="AB84" s="20">
        <f t="shared" si="161"/>
        <v>36421</v>
      </c>
      <c r="AC84" s="23">
        <v>39868</v>
      </c>
      <c r="AD84" s="20">
        <v>69910</v>
      </c>
      <c r="AE84" s="20">
        <v>25703</v>
      </c>
      <c r="AF84" s="20">
        <v>43917</v>
      </c>
      <c r="AG84" s="20">
        <v>51559</v>
      </c>
      <c r="AH84" s="20">
        <v>11027</v>
      </c>
      <c r="AI84" s="20">
        <f t="shared" si="162"/>
        <v>83785</v>
      </c>
      <c r="AJ84" s="20">
        <f t="shared" si="163"/>
        <v>121469</v>
      </c>
      <c r="AK84" s="21">
        <f t="shared" si="164"/>
        <v>36730</v>
      </c>
      <c r="AL84" s="20">
        <v>40806</v>
      </c>
      <c r="AM84" s="20">
        <v>72996</v>
      </c>
      <c r="AN84" s="20">
        <v>26411</v>
      </c>
      <c r="AO84" s="20">
        <v>44145</v>
      </c>
      <c r="AP84" s="20">
        <v>53073</v>
      </c>
      <c r="AQ84" s="20">
        <v>11082</v>
      </c>
      <c r="AR84" s="20">
        <f t="shared" si="165"/>
        <v>84951</v>
      </c>
      <c r="AS84" s="20">
        <f t="shared" si="166"/>
        <v>126069</v>
      </c>
      <c r="AT84" s="21">
        <f t="shared" si="167"/>
        <v>37493</v>
      </c>
      <c r="AV84" s="61">
        <f t="shared" si="118"/>
        <v>43.394486010044069</v>
      </c>
      <c r="AW84" s="6">
        <f t="shared" si="119"/>
        <v>57.686805228502621</v>
      </c>
      <c r="AX84" s="6">
        <f t="shared" si="120"/>
        <v>66.762087514549066</v>
      </c>
      <c r="AY84" s="6">
        <f t="shared" si="121"/>
        <v>56.605513989955924</v>
      </c>
      <c r="AZ84" s="6">
        <f t="shared" si="122"/>
        <v>42.313194771497379</v>
      </c>
      <c r="BA84" s="6">
        <f t="shared" si="123"/>
        <v>33.237912485450941</v>
      </c>
      <c r="BB84" s="61">
        <f t="shared" si="124"/>
        <v>46.300249021700459</v>
      </c>
      <c r="BC84" s="6">
        <f t="shared" si="125"/>
        <v>57.842498370845654</v>
      </c>
      <c r="BD84" s="6">
        <f t="shared" si="126"/>
        <v>68.115177430999054</v>
      </c>
      <c r="BE84" s="6">
        <f t="shared" si="127"/>
        <v>53.699750978299541</v>
      </c>
      <c r="BF84" s="6">
        <f t="shared" si="128"/>
        <v>42.157501629154339</v>
      </c>
      <c r="BG84" s="6">
        <f t="shared" si="129"/>
        <v>31.884822569000942</v>
      </c>
      <c r="BH84" s="61">
        <f t="shared" si="130"/>
        <v>47.09268581581285</v>
      </c>
      <c r="BI84" s="6">
        <f t="shared" si="131"/>
        <v>57.901415646269719</v>
      </c>
      <c r="BJ84" s="6">
        <f t="shared" si="132"/>
        <v>68.754290107355644</v>
      </c>
      <c r="BK84" s="6">
        <f t="shared" si="133"/>
        <v>52.90731418418715</v>
      </c>
      <c r="BL84" s="6">
        <f t="shared" si="134"/>
        <v>42.098584353730281</v>
      </c>
      <c r="BM84" s="6">
        <f t="shared" si="135"/>
        <v>31.245709892644353</v>
      </c>
      <c r="BN84" s="61">
        <f t="shared" si="136"/>
        <v>47.583696365697918</v>
      </c>
      <c r="BO84" s="6">
        <f t="shared" si="137"/>
        <v>57.553779153528886</v>
      </c>
      <c r="BP84" s="6">
        <f t="shared" si="138"/>
        <v>69.978219439150564</v>
      </c>
      <c r="BQ84" s="6">
        <f t="shared" si="139"/>
        <v>52.416303634302089</v>
      </c>
      <c r="BR84" s="6">
        <f t="shared" si="140"/>
        <v>42.446220846471114</v>
      </c>
      <c r="BS84" s="6">
        <f t="shared" si="141"/>
        <v>30.021780560849443</v>
      </c>
      <c r="BT84" s="61">
        <f t="shared" si="142"/>
        <v>48.034749443797011</v>
      </c>
      <c r="BU84" s="6">
        <f t="shared" si="143"/>
        <v>57.901625300430716</v>
      </c>
      <c r="BV84" s="6">
        <f t="shared" si="144"/>
        <v>70.442482596751404</v>
      </c>
      <c r="BW84" s="6">
        <f t="shared" si="145"/>
        <v>51.965250556202989</v>
      </c>
      <c r="BX84" s="6">
        <f t="shared" si="146"/>
        <v>42.098374699569284</v>
      </c>
      <c r="BY84" s="82">
        <f t="shared" si="147"/>
        <v>29.557517403248607</v>
      </c>
      <c r="CA84" s="59">
        <f t="shared" si="168"/>
        <v>13.211027979911854</v>
      </c>
      <c r="CB84" s="57">
        <f t="shared" si="168"/>
        <v>-15.373610457005242</v>
      </c>
      <c r="CC84" s="57">
        <f t="shared" si="168"/>
        <v>-33.524175029098124</v>
      </c>
      <c r="CD84" s="59">
        <f t="shared" si="169"/>
        <v>7.3995019565990816</v>
      </c>
      <c r="CE84" s="57">
        <f t="shared" si="169"/>
        <v>-15.684996741691315</v>
      </c>
      <c r="CF84" s="57">
        <f t="shared" si="169"/>
        <v>-36.230354861998109</v>
      </c>
      <c r="CG84" s="59">
        <f t="shared" si="170"/>
        <v>5.8146283683743007</v>
      </c>
      <c r="CH84" s="57">
        <f t="shared" si="170"/>
        <v>-15.802831292539437</v>
      </c>
      <c r="CI84" s="57">
        <f t="shared" si="170"/>
        <v>-37.508580214711287</v>
      </c>
      <c r="CJ84" s="59">
        <f t="shared" si="171"/>
        <v>4.8326072686041712</v>
      </c>
      <c r="CK84" s="57">
        <f t="shared" si="171"/>
        <v>-15.107558307057772</v>
      </c>
      <c r="CL84" s="57">
        <f t="shared" si="171"/>
        <v>-39.956438878301121</v>
      </c>
      <c r="CM84" s="59">
        <f t="shared" si="172"/>
        <v>3.9305011124059774</v>
      </c>
      <c r="CN84" s="57">
        <f t="shared" si="172"/>
        <v>-15.803250600861432</v>
      </c>
      <c r="CO84" s="60">
        <f t="shared" si="172"/>
        <v>-40.884965193502794</v>
      </c>
    </row>
    <row r="85" spans="1:93" x14ac:dyDescent="0.25">
      <c r="A85" s="855" t="s">
        <v>139</v>
      </c>
      <c r="B85" s="23">
        <v>5391</v>
      </c>
      <c r="C85" s="20">
        <v>13072</v>
      </c>
      <c r="D85" s="20">
        <v>4896</v>
      </c>
      <c r="E85" s="20">
        <v>7163</v>
      </c>
      <c r="F85" s="20">
        <v>9542</v>
      </c>
      <c r="G85" s="20">
        <v>2346</v>
      </c>
      <c r="H85" s="20">
        <f t="shared" si="153"/>
        <v>12554</v>
      </c>
      <c r="I85" s="20">
        <f t="shared" si="154"/>
        <v>22614</v>
      </c>
      <c r="J85" s="20">
        <f t="shared" si="155"/>
        <v>7242</v>
      </c>
      <c r="K85" s="23">
        <v>5461</v>
      </c>
      <c r="L85" s="20">
        <v>13902</v>
      </c>
      <c r="M85" s="20">
        <v>5037</v>
      </c>
      <c r="N85" s="20">
        <v>6329</v>
      </c>
      <c r="O85" s="20">
        <v>9883</v>
      </c>
      <c r="P85" s="20">
        <v>2119</v>
      </c>
      <c r="Q85" s="20">
        <f t="shared" si="156"/>
        <v>11790</v>
      </c>
      <c r="R85" s="20">
        <f t="shared" si="157"/>
        <v>23785</v>
      </c>
      <c r="S85" s="20">
        <f t="shared" si="158"/>
        <v>7156</v>
      </c>
      <c r="T85" s="23">
        <v>5644</v>
      </c>
      <c r="U85" s="20">
        <v>13923</v>
      </c>
      <c r="V85" s="20">
        <v>4983</v>
      </c>
      <c r="W85" s="20">
        <v>6388</v>
      </c>
      <c r="X85" s="20">
        <v>10056</v>
      </c>
      <c r="Y85" s="20">
        <v>2083</v>
      </c>
      <c r="Z85" s="20">
        <f t="shared" si="159"/>
        <v>12032</v>
      </c>
      <c r="AA85" s="20">
        <f t="shared" si="160"/>
        <v>23979</v>
      </c>
      <c r="AB85" s="20">
        <f t="shared" si="161"/>
        <v>7066</v>
      </c>
      <c r="AC85" s="23">
        <v>5686</v>
      </c>
      <c r="AD85" s="20">
        <v>13873</v>
      </c>
      <c r="AE85" s="20">
        <v>4995</v>
      </c>
      <c r="AF85" s="20">
        <v>6232</v>
      </c>
      <c r="AG85" s="20">
        <v>9954</v>
      </c>
      <c r="AH85" s="20">
        <v>2009</v>
      </c>
      <c r="AI85" s="20">
        <f t="shared" si="162"/>
        <v>11918</v>
      </c>
      <c r="AJ85" s="20">
        <f t="shared" si="163"/>
        <v>23827</v>
      </c>
      <c r="AK85" s="21">
        <f t="shared" si="164"/>
        <v>7004</v>
      </c>
      <c r="AL85" s="20">
        <v>5645</v>
      </c>
      <c r="AM85" s="20">
        <v>13836</v>
      </c>
      <c r="AN85" s="20">
        <v>5015</v>
      </c>
      <c r="AO85" s="20">
        <v>6096</v>
      </c>
      <c r="AP85" s="20">
        <v>10135</v>
      </c>
      <c r="AQ85" s="20">
        <v>1956</v>
      </c>
      <c r="AR85" s="20">
        <f t="shared" si="165"/>
        <v>11741</v>
      </c>
      <c r="AS85" s="20">
        <f t="shared" si="166"/>
        <v>23971</v>
      </c>
      <c r="AT85" s="21">
        <f t="shared" si="167"/>
        <v>6971</v>
      </c>
      <c r="AV85" s="61">
        <f t="shared" si="118"/>
        <v>42.942488449896452</v>
      </c>
      <c r="AW85" s="6">
        <f t="shared" si="119"/>
        <v>57.804899619704607</v>
      </c>
      <c r="AX85" s="6">
        <f t="shared" si="120"/>
        <v>67.605633802816897</v>
      </c>
      <c r="AY85" s="6">
        <f t="shared" si="121"/>
        <v>57.057511550103555</v>
      </c>
      <c r="AZ85" s="6">
        <f t="shared" si="122"/>
        <v>42.195100380295393</v>
      </c>
      <c r="BA85" s="6">
        <f t="shared" si="123"/>
        <v>32.394366197183103</v>
      </c>
      <c r="BB85" s="61">
        <f t="shared" si="124"/>
        <v>46.318914334181507</v>
      </c>
      <c r="BC85" s="6">
        <f t="shared" si="125"/>
        <v>58.448602060121921</v>
      </c>
      <c r="BD85" s="6">
        <f t="shared" si="126"/>
        <v>70.388485187255441</v>
      </c>
      <c r="BE85" s="6">
        <f t="shared" si="127"/>
        <v>53.681085665818493</v>
      </c>
      <c r="BF85" s="6">
        <f t="shared" si="128"/>
        <v>41.551397939878079</v>
      </c>
      <c r="BG85" s="6">
        <f t="shared" si="129"/>
        <v>29.611514812744549</v>
      </c>
      <c r="BH85" s="61">
        <f t="shared" si="130"/>
        <v>46.908244680851062</v>
      </c>
      <c r="BI85" s="6">
        <f t="shared" si="131"/>
        <v>58.06330539221819</v>
      </c>
      <c r="BJ85" s="6">
        <f t="shared" si="132"/>
        <v>70.52080384941975</v>
      </c>
      <c r="BK85" s="6">
        <f t="shared" si="133"/>
        <v>53.091755319148938</v>
      </c>
      <c r="BL85" s="6">
        <f t="shared" si="134"/>
        <v>41.93669460778181</v>
      </c>
      <c r="BM85" s="6">
        <f t="shared" si="135"/>
        <v>29.479196150580243</v>
      </c>
      <c r="BN85" s="61">
        <f t="shared" si="136"/>
        <v>47.709347205907029</v>
      </c>
      <c r="BO85" s="6">
        <f t="shared" si="137"/>
        <v>58.2238636840559</v>
      </c>
      <c r="BP85" s="6">
        <f t="shared" si="138"/>
        <v>71.316390633923476</v>
      </c>
      <c r="BQ85" s="6">
        <f t="shared" si="139"/>
        <v>52.290652794092971</v>
      </c>
      <c r="BR85" s="6">
        <f t="shared" si="140"/>
        <v>41.776136315944093</v>
      </c>
      <c r="BS85" s="6">
        <f t="shared" si="141"/>
        <v>28.683609366076528</v>
      </c>
      <c r="BT85" s="61">
        <f t="shared" si="142"/>
        <v>48.079379950600462</v>
      </c>
      <c r="BU85" s="6">
        <f t="shared" si="143"/>
        <v>57.719744691502228</v>
      </c>
      <c r="BV85" s="6">
        <f t="shared" si="144"/>
        <v>71.940898006024952</v>
      </c>
      <c r="BW85" s="6">
        <f t="shared" si="145"/>
        <v>51.920620049399538</v>
      </c>
      <c r="BX85" s="6">
        <f t="shared" si="146"/>
        <v>42.280255308497765</v>
      </c>
      <c r="BY85" s="82">
        <f t="shared" si="147"/>
        <v>28.059101993975037</v>
      </c>
      <c r="CA85" s="59">
        <f t="shared" si="168"/>
        <v>14.115023100207104</v>
      </c>
      <c r="CB85" s="57">
        <f t="shared" si="168"/>
        <v>-15.609799239409213</v>
      </c>
      <c r="CC85" s="57">
        <f t="shared" si="168"/>
        <v>-35.211267605633793</v>
      </c>
      <c r="CD85" s="59">
        <f t="shared" si="169"/>
        <v>7.3621713316369863</v>
      </c>
      <c r="CE85" s="57">
        <f t="shared" si="169"/>
        <v>-16.897204120243842</v>
      </c>
      <c r="CF85" s="57">
        <f t="shared" si="169"/>
        <v>-40.776970374510896</v>
      </c>
      <c r="CG85" s="59">
        <f t="shared" si="170"/>
        <v>6.1835106382978751</v>
      </c>
      <c r="CH85" s="57">
        <f t="shared" si="170"/>
        <v>-16.12661078443638</v>
      </c>
      <c r="CI85" s="57">
        <f t="shared" si="170"/>
        <v>-41.041607698839506</v>
      </c>
      <c r="CJ85" s="59">
        <f t="shared" si="171"/>
        <v>4.5813055881859412</v>
      </c>
      <c r="CK85" s="57">
        <f t="shared" si="171"/>
        <v>-16.447727368111806</v>
      </c>
      <c r="CL85" s="57">
        <f t="shared" si="171"/>
        <v>-42.632781267846951</v>
      </c>
      <c r="CM85" s="59">
        <f t="shared" si="172"/>
        <v>3.8412400987990765</v>
      </c>
      <c r="CN85" s="57">
        <f t="shared" si="172"/>
        <v>-15.439489383004464</v>
      </c>
      <c r="CO85" s="60">
        <f t="shared" si="172"/>
        <v>-43.881796012049918</v>
      </c>
    </row>
    <row r="86" spans="1:93" x14ac:dyDescent="0.25">
      <c r="A86" s="855" t="s">
        <v>140</v>
      </c>
      <c r="B86" s="23">
        <v>2228</v>
      </c>
      <c r="C86" s="20">
        <v>4997</v>
      </c>
      <c r="D86" s="20">
        <v>687</v>
      </c>
      <c r="E86" s="20">
        <v>3605</v>
      </c>
      <c r="F86" s="20">
        <v>2804</v>
      </c>
      <c r="G86" s="20">
        <v>439</v>
      </c>
      <c r="H86" s="20">
        <f t="shared" si="153"/>
        <v>5833</v>
      </c>
      <c r="I86" s="20">
        <f t="shared" si="154"/>
        <v>7801</v>
      </c>
      <c r="J86" s="20">
        <f t="shared" si="155"/>
        <v>1126</v>
      </c>
      <c r="K86" s="23">
        <v>2370</v>
      </c>
      <c r="L86" s="20">
        <v>5412</v>
      </c>
      <c r="M86" s="20">
        <v>1017</v>
      </c>
      <c r="N86" s="20">
        <v>3275</v>
      </c>
      <c r="O86" s="20">
        <v>3226</v>
      </c>
      <c r="P86" s="20">
        <v>634</v>
      </c>
      <c r="Q86" s="20">
        <f t="shared" si="156"/>
        <v>5645</v>
      </c>
      <c r="R86" s="20">
        <f t="shared" si="157"/>
        <v>8638</v>
      </c>
      <c r="S86" s="20">
        <f t="shared" si="158"/>
        <v>1651</v>
      </c>
      <c r="T86" s="23">
        <v>2488</v>
      </c>
      <c r="U86" s="20">
        <v>5598</v>
      </c>
      <c r="V86" s="20">
        <v>1156</v>
      </c>
      <c r="W86" s="20">
        <v>3302</v>
      </c>
      <c r="X86" s="20">
        <v>3359</v>
      </c>
      <c r="Y86" s="20">
        <v>641</v>
      </c>
      <c r="Z86" s="20">
        <f t="shared" si="159"/>
        <v>5790</v>
      </c>
      <c r="AA86" s="20">
        <f t="shared" si="160"/>
        <v>8957</v>
      </c>
      <c r="AB86" s="20">
        <f t="shared" si="161"/>
        <v>1797</v>
      </c>
      <c r="AC86" s="23">
        <v>2594</v>
      </c>
      <c r="AD86" s="20">
        <v>5694</v>
      </c>
      <c r="AE86" s="20">
        <v>1277</v>
      </c>
      <c r="AF86" s="20">
        <v>3349</v>
      </c>
      <c r="AG86" s="20">
        <v>3475</v>
      </c>
      <c r="AH86" s="20">
        <v>652</v>
      </c>
      <c r="AI86" s="20">
        <f t="shared" si="162"/>
        <v>5943</v>
      </c>
      <c r="AJ86" s="20">
        <f t="shared" si="163"/>
        <v>9169</v>
      </c>
      <c r="AK86" s="21">
        <f t="shared" si="164"/>
        <v>1929</v>
      </c>
      <c r="AL86" s="20">
        <v>2790</v>
      </c>
      <c r="AM86" s="20">
        <v>5856</v>
      </c>
      <c r="AN86" s="20">
        <v>1396</v>
      </c>
      <c r="AO86" s="20">
        <v>3380</v>
      </c>
      <c r="AP86" s="20">
        <v>3593</v>
      </c>
      <c r="AQ86" s="20">
        <v>628</v>
      </c>
      <c r="AR86" s="20">
        <f t="shared" si="165"/>
        <v>6170</v>
      </c>
      <c r="AS86" s="20">
        <f t="shared" si="166"/>
        <v>9449</v>
      </c>
      <c r="AT86" s="21">
        <f t="shared" si="167"/>
        <v>2024</v>
      </c>
      <c r="AV86" s="61">
        <f t="shared" si="118"/>
        <v>38.196468369621122</v>
      </c>
      <c r="AW86" s="6">
        <f t="shared" si="119"/>
        <v>64.055890270478145</v>
      </c>
      <c r="AX86" s="6">
        <f t="shared" si="120"/>
        <v>61.012433392539968</v>
      </c>
      <c r="AY86" s="6">
        <f t="shared" si="121"/>
        <v>61.803531630378885</v>
      </c>
      <c r="AZ86" s="6">
        <f t="shared" si="122"/>
        <v>35.944109729521855</v>
      </c>
      <c r="BA86" s="6">
        <f t="shared" si="123"/>
        <v>38.987566607460032</v>
      </c>
      <c r="BB86" s="61">
        <f t="shared" si="124"/>
        <v>41.984056687333926</v>
      </c>
      <c r="BC86" s="6">
        <f t="shared" si="125"/>
        <v>62.65339198888632</v>
      </c>
      <c r="BD86" s="6">
        <f t="shared" si="126"/>
        <v>61.599030890369477</v>
      </c>
      <c r="BE86" s="6">
        <f t="shared" si="127"/>
        <v>58.015943312666074</v>
      </c>
      <c r="BF86" s="6">
        <f t="shared" si="128"/>
        <v>37.346608011113688</v>
      </c>
      <c r="BG86" s="6">
        <f t="shared" si="129"/>
        <v>38.40096910963053</v>
      </c>
      <c r="BH86" s="61">
        <f t="shared" si="130"/>
        <v>42.9706390328152</v>
      </c>
      <c r="BI86" s="6">
        <f t="shared" si="131"/>
        <v>62.498604443452045</v>
      </c>
      <c r="BJ86" s="6">
        <f t="shared" si="132"/>
        <v>64.329437952142456</v>
      </c>
      <c r="BK86" s="6">
        <f t="shared" si="133"/>
        <v>57.029360967184807</v>
      </c>
      <c r="BL86" s="6">
        <f t="shared" si="134"/>
        <v>37.501395556547948</v>
      </c>
      <c r="BM86" s="6">
        <f t="shared" si="135"/>
        <v>35.670562047857537</v>
      </c>
      <c r="BN86" s="61">
        <f t="shared" si="136"/>
        <v>43.647989231028099</v>
      </c>
      <c r="BO86" s="6">
        <f t="shared" si="137"/>
        <v>62.100556222052575</v>
      </c>
      <c r="BP86" s="6">
        <f t="shared" si="138"/>
        <v>66.20010368066356</v>
      </c>
      <c r="BQ86" s="6">
        <f t="shared" si="139"/>
        <v>56.352010768971908</v>
      </c>
      <c r="BR86" s="6">
        <f t="shared" si="140"/>
        <v>37.899443777947432</v>
      </c>
      <c r="BS86" s="6">
        <f t="shared" si="141"/>
        <v>33.79989631933644</v>
      </c>
      <c r="BT86" s="61">
        <f t="shared" si="142"/>
        <v>45.21880064829822</v>
      </c>
      <c r="BU86" s="6">
        <f t="shared" si="143"/>
        <v>61.974812149433802</v>
      </c>
      <c r="BV86" s="6">
        <f t="shared" si="144"/>
        <v>68.972332015810281</v>
      </c>
      <c r="BW86" s="6">
        <f t="shared" si="145"/>
        <v>54.78119935170178</v>
      </c>
      <c r="BX86" s="6">
        <f t="shared" si="146"/>
        <v>38.025187850566198</v>
      </c>
      <c r="BY86" s="82">
        <f t="shared" si="147"/>
        <v>31.027667984189723</v>
      </c>
      <c r="CA86" s="59">
        <f t="shared" si="168"/>
        <v>23.607063260757762</v>
      </c>
      <c r="CB86" s="57">
        <f t="shared" si="168"/>
        <v>-28.111780540956289</v>
      </c>
      <c r="CC86" s="57">
        <f t="shared" si="168"/>
        <v>-22.024866785079936</v>
      </c>
      <c r="CD86" s="59">
        <f t="shared" si="169"/>
        <v>16.031886625332149</v>
      </c>
      <c r="CE86" s="57">
        <f t="shared" si="169"/>
        <v>-25.306783977772632</v>
      </c>
      <c r="CF86" s="57">
        <f t="shared" si="169"/>
        <v>-23.198061780738946</v>
      </c>
      <c r="CG86" s="59">
        <f t="shared" si="170"/>
        <v>14.058721934369608</v>
      </c>
      <c r="CH86" s="57">
        <f t="shared" si="170"/>
        <v>-24.997208886904097</v>
      </c>
      <c r="CI86" s="57">
        <f t="shared" si="170"/>
        <v>-28.658875904284919</v>
      </c>
      <c r="CJ86" s="59">
        <f t="shared" si="171"/>
        <v>12.70402153794381</v>
      </c>
      <c r="CK86" s="57">
        <f t="shared" si="171"/>
        <v>-24.201112444105142</v>
      </c>
      <c r="CL86" s="57">
        <f t="shared" si="171"/>
        <v>-32.400207361327119</v>
      </c>
      <c r="CM86" s="59">
        <f t="shared" si="172"/>
        <v>9.5623987034035594</v>
      </c>
      <c r="CN86" s="57">
        <f t="shared" si="172"/>
        <v>-23.949624298867604</v>
      </c>
      <c r="CO86" s="60">
        <f t="shared" si="172"/>
        <v>-37.944664031620562</v>
      </c>
    </row>
    <row r="87" spans="1:93" x14ac:dyDescent="0.25">
      <c r="A87" s="855" t="s">
        <v>141</v>
      </c>
      <c r="B87" s="23">
        <v>6755</v>
      </c>
      <c r="C87" s="20">
        <v>13210</v>
      </c>
      <c r="D87" s="20">
        <v>5957</v>
      </c>
      <c r="E87" s="20">
        <v>10091</v>
      </c>
      <c r="F87" s="20">
        <v>10149</v>
      </c>
      <c r="G87" s="20">
        <v>2693</v>
      </c>
      <c r="H87" s="20">
        <f t="shared" si="153"/>
        <v>16846</v>
      </c>
      <c r="I87" s="20">
        <f t="shared" si="154"/>
        <v>23359</v>
      </c>
      <c r="J87" s="20">
        <f t="shared" si="155"/>
        <v>8650</v>
      </c>
      <c r="K87" s="23">
        <v>6343</v>
      </c>
      <c r="L87" s="20">
        <v>13867</v>
      </c>
      <c r="M87" s="20">
        <v>6269</v>
      </c>
      <c r="N87" s="20">
        <v>9255</v>
      </c>
      <c r="O87" s="20">
        <v>10659</v>
      </c>
      <c r="P87" s="20">
        <v>2448</v>
      </c>
      <c r="Q87" s="20">
        <f t="shared" si="156"/>
        <v>15598</v>
      </c>
      <c r="R87" s="20">
        <f t="shared" si="157"/>
        <v>24526</v>
      </c>
      <c r="S87" s="20">
        <f t="shared" si="158"/>
        <v>8717</v>
      </c>
      <c r="T87" s="23">
        <v>6413</v>
      </c>
      <c r="U87" s="20">
        <v>14099</v>
      </c>
      <c r="V87" s="20">
        <v>6384</v>
      </c>
      <c r="W87" s="20">
        <v>9222</v>
      </c>
      <c r="X87" s="20">
        <v>10859</v>
      </c>
      <c r="Y87" s="20">
        <v>2396</v>
      </c>
      <c r="Z87" s="20">
        <f t="shared" si="159"/>
        <v>15635</v>
      </c>
      <c r="AA87" s="20">
        <f t="shared" si="160"/>
        <v>24958</v>
      </c>
      <c r="AB87" s="20">
        <f t="shared" si="161"/>
        <v>8780</v>
      </c>
      <c r="AC87" s="23">
        <v>6480</v>
      </c>
      <c r="AD87" s="20">
        <v>14315</v>
      </c>
      <c r="AE87" s="20">
        <v>6443</v>
      </c>
      <c r="AF87" s="20">
        <v>9169</v>
      </c>
      <c r="AG87" s="20">
        <v>11100</v>
      </c>
      <c r="AH87" s="20">
        <v>2378</v>
      </c>
      <c r="AI87" s="20">
        <f t="shared" si="162"/>
        <v>15649</v>
      </c>
      <c r="AJ87" s="20">
        <f t="shared" si="163"/>
        <v>25415</v>
      </c>
      <c r="AK87" s="21">
        <f t="shared" si="164"/>
        <v>8821</v>
      </c>
      <c r="AL87" s="20">
        <v>6639</v>
      </c>
      <c r="AM87" s="20">
        <v>14703</v>
      </c>
      <c r="AN87" s="20">
        <v>6469</v>
      </c>
      <c r="AO87" s="20">
        <v>9245</v>
      </c>
      <c r="AP87" s="20">
        <v>11580</v>
      </c>
      <c r="AQ87" s="20">
        <v>2323</v>
      </c>
      <c r="AR87" s="20">
        <f t="shared" si="165"/>
        <v>15884</v>
      </c>
      <c r="AS87" s="20">
        <f t="shared" si="166"/>
        <v>26283</v>
      </c>
      <c r="AT87" s="21">
        <f t="shared" si="167"/>
        <v>8792</v>
      </c>
      <c r="AV87" s="61">
        <f t="shared" si="118"/>
        <v>40.098539712691441</v>
      </c>
      <c r="AW87" s="6">
        <f t="shared" si="119"/>
        <v>56.552078428014894</v>
      </c>
      <c r="AX87" s="6">
        <f t="shared" si="120"/>
        <v>68.867052023121389</v>
      </c>
      <c r="AY87" s="6">
        <f t="shared" si="121"/>
        <v>59.901460287308559</v>
      </c>
      <c r="AZ87" s="6">
        <f t="shared" si="122"/>
        <v>43.447921571985106</v>
      </c>
      <c r="BA87" s="6">
        <f t="shared" si="123"/>
        <v>31.132947976878611</v>
      </c>
      <c r="BB87" s="61">
        <f t="shared" si="124"/>
        <v>40.665469932042569</v>
      </c>
      <c r="BC87" s="6">
        <f t="shared" si="125"/>
        <v>56.539998369077715</v>
      </c>
      <c r="BD87" s="6">
        <f t="shared" si="126"/>
        <v>71.916943902718828</v>
      </c>
      <c r="BE87" s="6">
        <f t="shared" si="127"/>
        <v>59.334530067957424</v>
      </c>
      <c r="BF87" s="6">
        <f t="shared" si="128"/>
        <v>43.460001630922285</v>
      </c>
      <c r="BG87" s="6">
        <f t="shared" si="129"/>
        <v>28.083056097281172</v>
      </c>
      <c r="BH87" s="61">
        <f t="shared" si="130"/>
        <v>41.016949152542367</v>
      </c>
      <c r="BI87" s="6">
        <f t="shared" si="131"/>
        <v>56.490904719929482</v>
      </c>
      <c r="BJ87" s="6">
        <f t="shared" si="132"/>
        <v>72.710706150341693</v>
      </c>
      <c r="BK87" s="6">
        <f t="shared" si="133"/>
        <v>58.983050847457633</v>
      </c>
      <c r="BL87" s="6">
        <f t="shared" si="134"/>
        <v>43.509095280070518</v>
      </c>
      <c r="BM87" s="6">
        <f t="shared" si="135"/>
        <v>27.289293849658314</v>
      </c>
      <c r="BN87" s="61">
        <f t="shared" si="136"/>
        <v>41.40839670266471</v>
      </c>
      <c r="BO87" s="6">
        <f t="shared" si="137"/>
        <v>56.325004918355305</v>
      </c>
      <c r="BP87" s="6">
        <f t="shared" si="138"/>
        <v>73.041605260174578</v>
      </c>
      <c r="BQ87" s="6">
        <f t="shared" si="139"/>
        <v>58.59160329733529</v>
      </c>
      <c r="BR87" s="6">
        <f t="shared" si="140"/>
        <v>43.674995081644695</v>
      </c>
      <c r="BS87" s="6">
        <f t="shared" si="141"/>
        <v>26.958394739825415</v>
      </c>
      <c r="BT87" s="61">
        <f t="shared" si="142"/>
        <v>41.796776630571649</v>
      </c>
      <c r="BU87" s="6">
        <f t="shared" si="143"/>
        <v>55.941102613856863</v>
      </c>
      <c r="BV87" s="6">
        <f t="shared" si="144"/>
        <v>73.578252957233843</v>
      </c>
      <c r="BW87" s="6">
        <f t="shared" si="145"/>
        <v>58.203223369428358</v>
      </c>
      <c r="BX87" s="6">
        <f t="shared" si="146"/>
        <v>44.058897386143137</v>
      </c>
      <c r="BY87" s="82">
        <f t="shared" si="147"/>
        <v>26.421747042766153</v>
      </c>
      <c r="CA87" s="59">
        <f t="shared" si="168"/>
        <v>19.802920574617119</v>
      </c>
      <c r="CB87" s="57">
        <f t="shared" si="168"/>
        <v>-13.104156856029789</v>
      </c>
      <c r="CC87" s="57">
        <f t="shared" si="168"/>
        <v>-37.734104046242777</v>
      </c>
      <c r="CD87" s="59">
        <f t="shared" si="169"/>
        <v>18.669060135914854</v>
      </c>
      <c r="CE87" s="57">
        <f t="shared" si="169"/>
        <v>-13.07999673815543</v>
      </c>
      <c r="CF87" s="57">
        <f t="shared" si="169"/>
        <v>-43.833887805437655</v>
      </c>
      <c r="CG87" s="59">
        <f t="shared" si="170"/>
        <v>17.966101694915267</v>
      </c>
      <c r="CH87" s="57">
        <f t="shared" si="170"/>
        <v>-12.981809439858964</v>
      </c>
      <c r="CI87" s="57">
        <f t="shared" si="170"/>
        <v>-45.421412300683379</v>
      </c>
      <c r="CJ87" s="59">
        <f t="shared" si="171"/>
        <v>17.18320659467058</v>
      </c>
      <c r="CK87" s="57">
        <f t="shared" si="171"/>
        <v>-12.650009836710609</v>
      </c>
      <c r="CL87" s="57">
        <f t="shared" si="171"/>
        <v>-46.083210520349162</v>
      </c>
      <c r="CM87" s="59">
        <f t="shared" si="172"/>
        <v>16.406446738856708</v>
      </c>
      <c r="CN87" s="57">
        <f t="shared" si="172"/>
        <v>-11.882205227713726</v>
      </c>
      <c r="CO87" s="60">
        <f t="shared" si="172"/>
        <v>-47.156505914467687</v>
      </c>
    </row>
    <row r="88" spans="1:93" x14ac:dyDescent="0.25">
      <c r="A88" s="856" t="s">
        <v>142</v>
      </c>
      <c r="B88" s="110">
        <v>1005</v>
      </c>
      <c r="C88" s="56">
        <v>7982</v>
      </c>
      <c r="D88" s="56">
        <v>1035</v>
      </c>
      <c r="E88" s="56">
        <v>1663</v>
      </c>
      <c r="F88" s="56">
        <v>2838</v>
      </c>
      <c r="G88" s="56">
        <v>487</v>
      </c>
      <c r="H88" s="56">
        <f t="shared" si="153"/>
        <v>2668</v>
      </c>
      <c r="I88" s="56">
        <f t="shared" si="154"/>
        <v>10820</v>
      </c>
      <c r="J88" s="56">
        <f t="shared" si="155"/>
        <v>1522</v>
      </c>
      <c r="K88" s="110">
        <v>1342</v>
      </c>
      <c r="L88" s="56">
        <v>7539</v>
      </c>
      <c r="M88" s="56">
        <v>1701</v>
      </c>
      <c r="N88" s="56">
        <v>1972</v>
      </c>
      <c r="O88" s="56">
        <v>3257</v>
      </c>
      <c r="P88" s="56">
        <v>783</v>
      </c>
      <c r="Q88" s="56">
        <f t="shared" si="156"/>
        <v>3314</v>
      </c>
      <c r="R88" s="56">
        <f t="shared" si="157"/>
        <v>10796</v>
      </c>
      <c r="S88" s="56">
        <f t="shared" si="158"/>
        <v>2484</v>
      </c>
      <c r="T88" s="110">
        <v>1623</v>
      </c>
      <c r="U88" s="56">
        <v>9677</v>
      </c>
      <c r="V88" s="56">
        <v>2423</v>
      </c>
      <c r="W88" s="56">
        <v>2275</v>
      </c>
      <c r="X88" s="56">
        <v>4289</v>
      </c>
      <c r="Y88" s="56">
        <v>1065</v>
      </c>
      <c r="Z88" s="56">
        <f t="shared" si="159"/>
        <v>3898</v>
      </c>
      <c r="AA88" s="56">
        <f t="shared" si="160"/>
        <v>13966</v>
      </c>
      <c r="AB88" s="56">
        <f t="shared" si="161"/>
        <v>3488</v>
      </c>
      <c r="AC88" s="110">
        <v>2061</v>
      </c>
      <c r="AD88" s="56">
        <v>10963</v>
      </c>
      <c r="AE88" s="56">
        <v>3208</v>
      </c>
      <c r="AF88" s="56">
        <v>2887</v>
      </c>
      <c r="AG88" s="56">
        <v>4907</v>
      </c>
      <c r="AH88" s="56">
        <v>1300</v>
      </c>
      <c r="AI88" s="56">
        <f t="shared" si="162"/>
        <v>4948</v>
      </c>
      <c r="AJ88" s="56">
        <f t="shared" si="163"/>
        <v>15870</v>
      </c>
      <c r="AK88" s="116">
        <f t="shared" si="164"/>
        <v>4508</v>
      </c>
      <c r="AL88" s="56">
        <v>2462</v>
      </c>
      <c r="AM88" s="56">
        <v>11779</v>
      </c>
      <c r="AN88" s="56">
        <v>4248</v>
      </c>
      <c r="AO88" s="56">
        <v>3207</v>
      </c>
      <c r="AP88" s="56">
        <v>5272</v>
      </c>
      <c r="AQ88" s="56">
        <v>1554</v>
      </c>
      <c r="AR88" s="56">
        <f t="shared" si="165"/>
        <v>5669</v>
      </c>
      <c r="AS88" s="56">
        <f t="shared" si="166"/>
        <v>17051</v>
      </c>
      <c r="AT88" s="116">
        <f t="shared" si="167"/>
        <v>5802</v>
      </c>
      <c r="AV88" s="100">
        <f t="shared" si="118"/>
        <v>37.668665667166415</v>
      </c>
      <c r="AW88" s="98">
        <f t="shared" si="119"/>
        <v>73.77079482439926</v>
      </c>
      <c r="AX88" s="98">
        <f t="shared" si="120"/>
        <v>68.002628120893561</v>
      </c>
      <c r="AY88" s="98">
        <f t="shared" si="121"/>
        <v>62.331334332833585</v>
      </c>
      <c r="AZ88" s="98">
        <f t="shared" si="122"/>
        <v>26.22920517560074</v>
      </c>
      <c r="BA88" s="98">
        <f t="shared" si="123"/>
        <v>31.997371879106439</v>
      </c>
      <c r="BB88" s="100">
        <f t="shared" si="124"/>
        <v>40.494870247435124</v>
      </c>
      <c r="BC88" s="98">
        <f t="shared" si="125"/>
        <v>69.83141904409041</v>
      </c>
      <c r="BD88" s="98">
        <f t="shared" si="126"/>
        <v>68.478260869565219</v>
      </c>
      <c r="BE88" s="98">
        <f t="shared" si="127"/>
        <v>59.505129752564876</v>
      </c>
      <c r="BF88" s="98">
        <f t="shared" si="128"/>
        <v>30.168580955909597</v>
      </c>
      <c r="BG88" s="98">
        <f t="shared" si="129"/>
        <v>31.521739130434785</v>
      </c>
      <c r="BH88" s="100">
        <f t="shared" si="130"/>
        <v>41.636736788096464</v>
      </c>
      <c r="BI88" s="98">
        <f t="shared" si="131"/>
        <v>69.289703565802668</v>
      </c>
      <c r="BJ88" s="98">
        <f t="shared" si="132"/>
        <v>69.466743119266056</v>
      </c>
      <c r="BK88" s="98">
        <f t="shared" si="133"/>
        <v>58.363263211903536</v>
      </c>
      <c r="BL88" s="98">
        <f t="shared" si="134"/>
        <v>30.710296434197339</v>
      </c>
      <c r="BM88" s="98">
        <f t="shared" si="135"/>
        <v>30.533256880733944</v>
      </c>
      <c r="BN88" s="100">
        <f t="shared" si="136"/>
        <v>41.653193209377527</v>
      </c>
      <c r="BO88" s="98">
        <f t="shared" si="137"/>
        <v>69.08002520478891</v>
      </c>
      <c r="BP88" s="98">
        <f t="shared" si="138"/>
        <v>71.162377994676135</v>
      </c>
      <c r="BQ88" s="98">
        <f t="shared" si="139"/>
        <v>58.346806790622473</v>
      </c>
      <c r="BR88" s="98">
        <f t="shared" si="140"/>
        <v>30.91997479521109</v>
      </c>
      <c r="BS88" s="98">
        <f t="shared" si="141"/>
        <v>28.837622005323873</v>
      </c>
      <c r="BT88" s="100">
        <f t="shared" si="142"/>
        <v>43.429176221555835</v>
      </c>
      <c r="BU88" s="98">
        <f t="shared" si="143"/>
        <v>69.08099231716615</v>
      </c>
      <c r="BV88" s="98">
        <f t="shared" si="144"/>
        <v>73.216132368148905</v>
      </c>
      <c r="BW88" s="98">
        <f t="shared" si="145"/>
        <v>56.570823778444165</v>
      </c>
      <c r="BX88" s="98">
        <f t="shared" si="146"/>
        <v>30.91900768283385</v>
      </c>
      <c r="BY88" s="99">
        <f t="shared" si="147"/>
        <v>26.783867631851088</v>
      </c>
      <c r="CA88" s="108">
        <f t="shared" si="168"/>
        <v>24.662668665667169</v>
      </c>
      <c r="CB88" s="109">
        <f t="shared" si="168"/>
        <v>-47.541589648798521</v>
      </c>
      <c r="CC88" s="109">
        <f t="shared" si="168"/>
        <v>-36.005256241787123</v>
      </c>
      <c r="CD88" s="108">
        <f t="shared" si="169"/>
        <v>19.010259505129753</v>
      </c>
      <c r="CE88" s="109">
        <f t="shared" si="169"/>
        <v>-39.662838088180813</v>
      </c>
      <c r="CF88" s="109">
        <f t="shared" si="169"/>
        <v>-36.956521739130437</v>
      </c>
      <c r="CG88" s="108">
        <f t="shared" si="170"/>
        <v>16.726526423807073</v>
      </c>
      <c r="CH88" s="109">
        <f t="shared" si="170"/>
        <v>-38.579407131605329</v>
      </c>
      <c r="CI88" s="109">
        <f t="shared" si="170"/>
        <v>-38.933486238532112</v>
      </c>
      <c r="CJ88" s="108">
        <f t="shared" si="171"/>
        <v>16.693613581244946</v>
      </c>
      <c r="CK88" s="109">
        <f t="shared" si="171"/>
        <v>-38.160050409577821</v>
      </c>
      <c r="CL88" s="109">
        <f t="shared" si="171"/>
        <v>-42.324755989352262</v>
      </c>
      <c r="CM88" s="108">
        <f t="shared" si="172"/>
        <v>13.14164755688833</v>
      </c>
      <c r="CN88" s="109">
        <f t="shared" si="172"/>
        <v>-38.161984634332299</v>
      </c>
      <c r="CO88" s="236">
        <f t="shared" si="172"/>
        <v>-46.432264736297817</v>
      </c>
    </row>
    <row r="89" spans="1:93" x14ac:dyDescent="0.25">
      <c r="AV89" s="6"/>
      <c r="AW89" s="6"/>
      <c r="AX89" s="6"/>
      <c r="AY89" s="6"/>
      <c r="AZ89" s="6"/>
    </row>
    <row r="90" spans="1:93" x14ac:dyDescent="0.25">
      <c r="AV90" s="6"/>
      <c r="AW90" s="6"/>
      <c r="AX90" s="6"/>
      <c r="AY90" s="6"/>
      <c r="AZ90" s="6"/>
    </row>
    <row r="91" spans="1:93" x14ac:dyDescent="0.25">
      <c r="A91" s="1537"/>
      <c r="B91" s="1531"/>
      <c r="C91" s="1531"/>
      <c r="D91" s="1531"/>
      <c r="E91" s="1531"/>
      <c r="F91" s="1531"/>
      <c r="G91" s="1531"/>
      <c r="AV91" s="6"/>
      <c r="AW91" s="6"/>
      <c r="AX91" s="6"/>
      <c r="AY91" s="6"/>
      <c r="AZ91" s="6"/>
    </row>
    <row r="92" spans="1:93" ht="15" customHeight="1" x14ac:dyDescent="0.25">
      <c r="A92" s="1746" t="s">
        <v>1273</v>
      </c>
      <c r="B92" s="1747"/>
      <c r="C92" s="1747"/>
      <c r="D92" s="1747"/>
      <c r="E92" s="1747"/>
      <c r="F92" s="1747"/>
      <c r="G92" s="1748"/>
    </row>
    <row r="93" spans="1:93" x14ac:dyDescent="0.25">
      <c r="A93" s="1746"/>
      <c r="B93" s="1747"/>
      <c r="C93" s="1747"/>
      <c r="D93" s="1747"/>
      <c r="E93" s="1747"/>
      <c r="F93" s="1747"/>
      <c r="G93" s="1748"/>
    </row>
    <row r="94" spans="1:93" x14ac:dyDescent="0.25">
      <c r="A94" s="1749"/>
      <c r="B94" s="1750"/>
      <c r="C94" s="1750"/>
      <c r="D94" s="1750"/>
      <c r="E94" s="1750"/>
      <c r="F94" s="1750"/>
      <c r="G94" s="1751"/>
    </row>
  </sheetData>
  <sheetProtection algorithmName="SHA-512" hashValue="Eq8iKJTjozXoHuxzKNH/y1PnZPM2Lu86tdRma1TbYzEV9aQ+/8f2vQUQoW99iuxKnH0l8UVHp/NuNTpZAkjdyg==" saltValue="jV9ziktRrfLXfXK016Bw2g==" spinCount="100000" sheet="1" objects="1" scenarios="1"/>
  <mergeCells count="85">
    <mergeCell ref="A92:G94"/>
    <mergeCell ref="T9:AC9"/>
    <mergeCell ref="T10:U10"/>
    <mergeCell ref="V10:W10"/>
    <mergeCell ref="AC60:AE60"/>
    <mergeCell ref="X10:Y10"/>
    <mergeCell ref="Z10:AA10"/>
    <mergeCell ref="AB10:AC10"/>
    <mergeCell ref="T59:AB59"/>
    <mergeCell ref="T60:V60"/>
    <mergeCell ref="B9:Q9"/>
    <mergeCell ref="C10:E10"/>
    <mergeCell ref="F10:H10"/>
    <mergeCell ref="I10:K10"/>
    <mergeCell ref="L10:N10"/>
    <mergeCell ref="A12:A14"/>
    <mergeCell ref="AF19:AJ19"/>
    <mergeCell ref="AJ20:AJ21"/>
    <mergeCell ref="AI20:AI21"/>
    <mergeCell ref="AF20:AF21"/>
    <mergeCell ref="AG20:AG21"/>
    <mergeCell ref="AH20:AH21"/>
    <mergeCell ref="AF9:AJ9"/>
    <mergeCell ref="AF10:AF11"/>
    <mergeCell ref="AG10:AG11"/>
    <mergeCell ref="AH10:AH11"/>
    <mergeCell ref="AI10:AI11"/>
    <mergeCell ref="AJ10:AJ11"/>
    <mergeCell ref="O10:Q10"/>
    <mergeCell ref="W60:Y60"/>
    <mergeCell ref="Z60:AB60"/>
    <mergeCell ref="A45:A53"/>
    <mergeCell ref="B58:AT58"/>
    <mergeCell ref="H60:J60"/>
    <mergeCell ref="K60:M60"/>
    <mergeCell ref="N60:P60"/>
    <mergeCell ref="B59:J59"/>
    <mergeCell ref="K59:S59"/>
    <mergeCell ref="Q60:S60"/>
    <mergeCell ref="B60:D60"/>
    <mergeCell ref="E60:G60"/>
    <mergeCell ref="AR60:AT60"/>
    <mergeCell ref="AC59:AK59"/>
    <mergeCell ref="AL59:AT59"/>
    <mergeCell ref="A22:A30"/>
    <mergeCell ref="T19:AC19"/>
    <mergeCell ref="T20:U20"/>
    <mergeCell ref="V20:W20"/>
    <mergeCell ref="X20:Y20"/>
    <mergeCell ref="B19:Q19"/>
    <mergeCell ref="Z20:AA20"/>
    <mergeCell ref="AB20:AC20"/>
    <mergeCell ref="F20:H20"/>
    <mergeCell ref="C20:E20"/>
    <mergeCell ref="O20:Q20"/>
    <mergeCell ref="I20:K20"/>
    <mergeCell ref="L20:N20"/>
    <mergeCell ref="CA59:CC60"/>
    <mergeCell ref="CD59:CF60"/>
    <mergeCell ref="AL60:AN60"/>
    <mergeCell ref="AO60:AQ60"/>
    <mergeCell ref="A31:A44"/>
    <mergeCell ref="AF60:AH60"/>
    <mergeCell ref="AI60:AK60"/>
    <mergeCell ref="BK60:BM60"/>
    <mergeCell ref="BN60:BP60"/>
    <mergeCell ref="BW60:BY60"/>
    <mergeCell ref="BQ60:BS60"/>
    <mergeCell ref="BT60:BV60"/>
    <mergeCell ref="A1:T2"/>
    <mergeCell ref="CG59:CI60"/>
    <mergeCell ref="CJ59:CL60"/>
    <mergeCell ref="CM59:CO60"/>
    <mergeCell ref="AV59:BA59"/>
    <mergeCell ref="BB59:BG59"/>
    <mergeCell ref="BH59:BM59"/>
    <mergeCell ref="CA58:CO58"/>
    <mergeCell ref="AV58:BY58"/>
    <mergeCell ref="BN59:BS59"/>
    <mergeCell ref="BT59:BY59"/>
    <mergeCell ref="AV60:AX60"/>
    <mergeCell ref="AY60:BA60"/>
    <mergeCell ref="BB60:BD60"/>
    <mergeCell ref="BE60:BG60"/>
    <mergeCell ref="BH60:BJ60"/>
  </mergeCells>
  <conditionalFormatting sqref="AF12:AJ14">
    <cfRule type="cellIs" dxfId="157" priority="2" operator="lessThan">
      <formula>0</formula>
    </cfRule>
  </conditionalFormatting>
  <conditionalFormatting sqref="AF22:AJ53">
    <cfRule type="cellIs" dxfId="156" priority="3" operator="lessThan">
      <formula>0</formula>
    </cfRule>
  </conditionalFormatting>
  <conditionalFormatting sqref="CA63:CO88">
    <cfRule type="cellIs" dxfId="155" priority="1" operator="lessThan">
      <formula>0</formula>
    </cfRule>
  </conditionalFormatting>
  <hyperlinks>
    <hyperlink ref="A5" location="Índice!A1" display="⌂ Volver al ÍNDICE" xr:uid="{E62066CD-9D86-4469-9EC7-70488559A6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EE3D1-F196-4595-819E-08DDCF2A73DC}">
  <sheetPr codeName="Hoja22">
    <tabColor rgb="FFEDCFDD"/>
  </sheetPr>
  <dimension ref="A1:AJ176"/>
  <sheetViews>
    <sheetView zoomScale="80" zoomScaleNormal="80" workbookViewId="0">
      <pane xSplit="2" ySplit="11" topLeftCell="C12" activePane="bottomRight" state="frozen"/>
      <selection activeCell="T96" sqref="T96:T97"/>
      <selection pane="topRight" activeCell="T96" sqref="T96:T97"/>
      <selection pane="bottomLeft" activeCell="T96" sqref="T96:T97"/>
      <selection pane="bottomRight" activeCell="A174" sqref="A174:G176"/>
    </sheetView>
  </sheetViews>
  <sheetFormatPr baseColWidth="10" defaultRowHeight="15" x14ac:dyDescent="0.25"/>
  <cols>
    <col min="1" max="1" width="32.85546875" customWidth="1"/>
    <col min="2" max="2" width="30.7109375" customWidth="1"/>
    <col min="3" max="7" width="7.7109375" customWidth="1"/>
    <col min="8" max="8" width="8.7109375" customWidth="1"/>
    <col min="9" max="10" width="7.7109375" customWidth="1"/>
    <col min="11" max="11" width="8.28515625" customWidth="1"/>
    <col min="12" max="13" width="7.7109375" customWidth="1"/>
    <col min="14" max="14" width="8.42578125" customWidth="1"/>
    <col min="15" max="16" width="7.7109375" customWidth="1"/>
    <col min="17" max="17" width="8.42578125" customWidth="1"/>
    <col min="18" max="140" width="7.7109375" customWidth="1"/>
  </cols>
  <sheetData>
    <row r="1" spans="1:36" ht="24" customHeight="1" x14ac:dyDescent="0.25">
      <c r="A1" s="1888" t="s">
        <v>1071</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9"/>
    </row>
    <row r="2" spans="1:36" ht="15.75" customHeight="1" thickBot="1" x14ac:dyDescent="0.3">
      <c r="A2" s="1790"/>
      <c r="B2" s="1790"/>
      <c r="C2" s="1790"/>
      <c r="D2" s="1790"/>
      <c r="E2" s="1790"/>
      <c r="F2" s="1790"/>
      <c r="G2" s="1790"/>
      <c r="H2" s="1790"/>
      <c r="I2" s="1790"/>
      <c r="J2" s="1790"/>
      <c r="K2" s="1790"/>
      <c r="L2" s="1790"/>
      <c r="M2" s="1790"/>
      <c r="N2" s="1790"/>
      <c r="O2" s="1790"/>
      <c r="P2" s="1790"/>
      <c r="Q2" s="1790"/>
      <c r="R2" s="1790"/>
      <c r="S2" s="1790"/>
      <c r="T2" s="1790"/>
      <c r="U2" s="1790"/>
      <c r="V2" s="1790"/>
      <c r="W2" s="1790"/>
      <c r="X2" s="1790"/>
      <c r="Y2" s="1791"/>
    </row>
    <row r="3" spans="1:36" x14ac:dyDescent="0.25">
      <c r="A3" s="42" t="s">
        <v>1033</v>
      </c>
    </row>
    <row r="4" spans="1:36" x14ac:dyDescent="0.25">
      <c r="A4" s="42" t="s">
        <v>988</v>
      </c>
    </row>
    <row r="5" spans="1:36" x14ac:dyDescent="0.25">
      <c r="A5" s="132" t="s">
        <v>712</v>
      </c>
    </row>
    <row r="6" spans="1:36" x14ac:dyDescent="0.25">
      <c r="A6" s="42"/>
    </row>
    <row r="7" spans="1:36" x14ac:dyDescent="0.25">
      <c r="A7" s="5" t="s">
        <v>1164</v>
      </c>
    </row>
    <row r="8" spans="1:36" x14ac:dyDescent="0.25">
      <c r="A8" s="5"/>
    </row>
    <row r="9" spans="1:36" s="1" customFormat="1" ht="36.75" customHeight="1" x14ac:dyDescent="0.25">
      <c r="B9" s="1891" t="s">
        <v>28</v>
      </c>
      <c r="C9" s="1891"/>
      <c r="D9" s="1891"/>
      <c r="E9" s="1891"/>
      <c r="F9" s="1891"/>
      <c r="G9" s="1891"/>
      <c r="H9" s="1891"/>
      <c r="I9" s="1891"/>
      <c r="J9" s="1891"/>
      <c r="K9" s="1891"/>
      <c r="L9" s="1891"/>
      <c r="M9" s="1891"/>
      <c r="N9" s="1891"/>
      <c r="O9" s="1891"/>
      <c r="P9" s="1891"/>
      <c r="Q9" s="1891"/>
      <c r="T9" s="1869" t="s">
        <v>507</v>
      </c>
      <c r="U9" s="1869"/>
      <c r="V9" s="1869"/>
      <c r="W9" s="1869"/>
      <c r="X9" s="1869"/>
      <c r="Y9" s="1869"/>
      <c r="Z9" s="1869"/>
      <c r="AA9" s="1869"/>
      <c r="AB9" s="1869"/>
      <c r="AC9" s="1869"/>
      <c r="AF9" s="1868" t="s">
        <v>853</v>
      </c>
      <c r="AG9" s="1864"/>
      <c r="AH9" s="1864"/>
      <c r="AI9" s="1864"/>
      <c r="AJ9" s="1865"/>
    </row>
    <row r="10" spans="1:36" ht="14.45" customHeight="1" x14ac:dyDescent="0.25">
      <c r="B10" s="852" t="s">
        <v>994</v>
      </c>
      <c r="C10" s="1875" t="s">
        <v>314</v>
      </c>
      <c r="D10" s="1875"/>
      <c r="E10" s="1875"/>
      <c r="F10" s="1875" t="s">
        <v>167</v>
      </c>
      <c r="G10" s="1875"/>
      <c r="H10" s="1875"/>
      <c r="I10" s="1875" t="s">
        <v>168</v>
      </c>
      <c r="J10" s="1875"/>
      <c r="K10" s="1875"/>
      <c r="L10" s="1875" t="s">
        <v>169</v>
      </c>
      <c r="M10" s="1875"/>
      <c r="N10" s="1875"/>
      <c r="O10" s="1875" t="s">
        <v>170</v>
      </c>
      <c r="P10" s="1875"/>
      <c r="Q10" s="1875"/>
      <c r="T10" s="1875" t="s">
        <v>314</v>
      </c>
      <c r="U10" s="1875"/>
      <c r="V10" s="1875" t="s">
        <v>167</v>
      </c>
      <c r="W10" s="1875"/>
      <c r="X10" s="1875" t="s">
        <v>168</v>
      </c>
      <c r="Y10" s="1875"/>
      <c r="Z10" s="1875" t="s">
        <v>169</v>
      </c>
      <c r="AA10" s="1875"/>
      <c r="AB10" s="1875" t="s">
        <v>170</v>
      </c>
      <c r="AC10" s="1875"/>
      <c r="AF10" s="1883" t="s">
        <v>314</v>
      </c>
      <c r="AG10" s="1883" t="s">
        <v>167</v>
      </c>
      <c r="AH10" s="1883" t="s">
        <v>168</v>
      </c>
      <c r="AI10" s="1883" t="s">
        <v>169</v>
      </c>
      <c r="AJ10" s="1883" t="s">
        <v>170</v>
      </c>
    </row>
    <row r="11" spans="1:36" x14ac:dyDescent="0.25">
      <c r="B11" s="271" t="s">
        <v>30</v>
      </c>
      <c r="C11" s="274" t="s">
        <v>31</v>
      </c>
      <c r="D11" s="274" t="s">
        <v>32</v>
      </c>
      <c r="E11" s="274" t="s">
        <v>33</v>
      </c>
      <c r="F11" s="274" t="s">
        <v>31</v>
      </c>
      <c r="G11" s="274" t="s">
        <v>32</v>
      </c>
      <c r="H11" s="274" t="s">
        <v>33</v>
      </c>
      <c r="I11" s="274" t="s">
        <v>31</v>
      </c>
      <c r="J11" s="274" t="s">
        <v>32</v>
      </c>
      <c r="K11" s="274" t="s">
        <v>33</v>
      </c>
      <c r="L11" s="274" t="s">
        <v>31</v>
      </c>
      <c r="M11" s="274" t="s">
        <v>32</v>
      </c>
      <c r="N11" s="274" t="s">
        <v>33</v>
      </c>
      <c r="O11" s="274" t="s">
        <v>31</v>
      </c>
      <c r="P11" s="274" t="s">
        <v>32</v>
      </c>
      <c r="Q11" s="274" t="s">
        <v>33</v>
      </c>
      <c r="T11" s="274" t="s">
        <v>31</v>
      </c>
      <c r="U11" s="274" t="s">
        <v>32</v>
      </c>
      <c r="V11" s="274" t="s">
        <v>31</v>
      </c>
      <c r="W11" s="274" t="s">
        <v>32</v>
      </c>
      <c r="X11" s="274" t="s">
        <v>31</v>
      </c>
      <c r="Y11" s="274" t="s">
        <v>32</v>
      </c>
      <c r="Z11" s="274" t="s">
        <v>31</v>
      </c>
      <c r="AA11" s="274" t="s">
        <v>32</v>
      </c>
      <c r="AB11" s="274" t="s">
        <v>31</v>
      </c>
      <c r="AC11" s="274" t="s">
        <v>32</v>
      </c>
      <c r="AF11" s="1883"/>
      <c r="AG11" s="1883"/>
      <c r="AH11" s="1883"/>
      <c r="AI11" s="1883"/>
      <c r="AJ11" s="1883"/>
    </row>
    <row r="12" spans="1:36" x14ac:dyDescent="0.25">
      <c r="A12" s="1869" t="s">
        <v>810</v>
      </c>
      <c r="B12" s="849" t="s">
        <v>1076</v>
      </c>
      <c r="C12" s="850">
        <v>22632</v>
      </c>
      <c r="D12" s="843">
        <v>27838</v>
      </c>
      <c r="E12" s="843">
        <v>50470</v>
      </c>
      <c r="F12" s="850">
        <v>30582</v>
      </c>
      <c r="G12" s="843">
        <v>35893</v>
      </c>
      <c r="H12" s="843">
        <v>66475</v>
      </c>
      <c r="I12" s="850">
        <v>32180</v>
      </c>
      <c r="J12" s="843">
        <v>38143</v>
      </c>
      <c r="K12" s="843">
        <v>70323</v>
      </c>
      <c r="L12" s="850">
        <v>35251</v>
      </c>
      <c r="M12" s="843">
        <v>39829</v>
      </c>
      <c r="N12" s="843">
        <v>75080</v>
      </c>
      <c r="O12" s="850">
        <v>36527</v>
      </c>
      <c r="P12" s="843">
        <v>39754</v>
      </c>
      <c r="Q12" s="844">
        <v>76281</v>
      </c>
      <c r="T12" s="176">
        <f t="shared" ref="T12" si="0">IFERROR(C12/$E12*100,0)</f>
        <v>44.842480681593031</v>
      </c>
      <c r="U12" s="175">
        <f t="shared" ref="U12" si="1">IFERROR(D12/$E12*100,0)</f>
        <v>55.157519318406976</v>
      </c>
      <c r="V12" s="176">
        <f t="shared" ref="V12" si="2">IFERROR(F12/$H12*100,0)</f>
        <v>46.005265137269653</v>
      </c>
      <c r="W12" s="175">
        <f t="shared" ref="W12" si="3">IFERROR(G12/$H12*100,0)</f>
        <v>53.994734862730354</v>
      </c>
      <c r="X12" s="176">
        <f t="shared" ref="X12" si="4">IFERROR(I12/$K12*100,0)</f>
        <v>45.760277576326381</v>
      </c>
      <c r="Y12" s="175">
        <f t="shared" ref="Y12" si="5">IFERROR(J12/$K12*100,0)</f>
        <v>54.239722423673619</v>
      </c>
      <c r="Z12" s="176">
        <f t="shared" ref="Z12" si="6">IFERROR(L12/$N12*100,0)</f>
        <v>46.951251997868944</v>
      </c>
      <c r="AA12" s="175">
        <f t="shared" ref="AA12" si="7">IFERROR(M12/$N12*100,0)</f>
        <v>53.048748002131063</v>
      </c>
      <c r="AB12" s="176">
        <f t="shared" ref="AB12" si="8">IFERROR(O12/$Q12*100,0)</f>
        <v>47.884794378678833</v>
      </c>
      <c r="AC12" s="181">
        <f t="shared" ref="AC12" si="9">IFERROR(P12/$Q12*100,0)</f>
        <v>52.115205621321167</v>
      </c>
      <c r="AF12" s="178">
        <f>U12-T12</f>
        <v>10.315038636813945</v>
      </c>
      <c r="AG12" s="178">
        <f>W12-V12</f>
        <v>7.989469725460701</v>
      </c>
      <c r="AH12" s="178">
        <f>Y12-X12</f>
        <v>8.4794448473472386</v>
      </c>
      <c r="AI12" s="178">
        <f>AA12-Z12</f>
        <v>6.0974960042621191</v>
      </c>
      <c r="AJ12" s="180">
        <f>AC12-AB12</f>
        <v>4.230411242642333</v>
      </c>
    </row>
    <row r="13" spans="1:36" x14ac:dyDescent="0.25">
      <c r="A13" s="1869"/>
      <c r="B13" s="278" t="s">
        <v>288</v>
      </c>
      <c r="C13" s="23">
        <v>6342</v>
      </c>
      <c r="D13" s="20">
        <v>4776</v>
      </c>
      <c r="E13" s="21">
        <v>11118</v>
      </c>
      <c r="F13" s="20">
        <v>8572</v>
      </c>
      <c r="G13" s="20">
        <v>6493</v>
      </c>
      <c r="H13" s="21">
        <v>15065</v>
      </c>
      <c r="I13" s="20">
        <v>8890</v>
      </c>
      <c r="J13" s="20">
        <v>6543</v>
      </c>
      <c r="K13" s="21">
        <v>15433</v>
      </c>
      <c r="L13" s="20">
        <v>9594</v>
      </c>
      <c r="M13" s="20">
        <v>6775</v>
      </c>
      <c r="N13" s="21">
        <v>16369</v>
      </c>
      <c r="O13" s="20">
        <v>9559</v>
      </c>
      <c r="P13" s="20">
        <v>6728</v>
      </c>
      <c r="Q13" s="21">
        <v>16287</v>
      </c>
      <c r="T13" s="61">
        <f t="shared" ref="T13:T71" si="10">IFERROR(C13/$E13*100,0)</f>
        <v>57.042633567188339</v>
      </c>
      <c r="U13" s="6">
        <f t="shared" ref="U13:U71" si="11">IFERROR(D13/$E13*100,0)</f>
        <v>42.957366432811654</v>
      </c>
      <c r="V13" s="61">
        <f t="shared" ref="V13:V71" si="12">IFERROR(F13/$H13*100,0)</f>
        <v>56.900099568536348</v>
      </c>
      <c r="W13" s="6">
        <f t="shared" ref="W13:W71" si="13">IFERROR(G13/$H13*100,0)</f>
        <v>43.099900431463652</v>
      </c>
      <c r="X13" s="61">
        <f t="shared" ref="X13:X71" si="14">IFERROR(I13/$K13*100,0)</f>
        <v>57.603835935981337</v>
      </c>
      <c r="Y13" s="6">
        <f t="shared" ref="Y13:Y71" si="15">IFERROR(J13/$K13*100,0)</f>
        <v>42.396164064018663</v>
      </c>
      <c r="Z13" s="61">
        <f t="shared" ref="Z13:Z71" si="16">IFERROR(L13/$N13*100,0)</f>
        <v>58.610788685930729</v>
      </c>
      <c r="AA13" s="82">
        <f t="shared" ref="AA13:AA71" si="17">IFERROR(M13/$N13*100,0)</f>
        <v>41.389211314069279</v>
      </c>
      <c r="AB13" s="6">
        <f t="shared" ref="AB13:AB71" si="18">IFERROR(O13/$Q13*100,0)</f>
        <v>58.690980536624302</v>
      </c>
      <c r="AC13" s="82">
        <f t="shared" ref="AC13:AC71" si="19">IFERROR(P13/$Q13*100,0)</f>
        <v>41.309019463375698</v>
      </c>
      <c r="AF13" s="59">
        <f t="shared" ref="AF13:AF70" si="20">U13-T13</f>
        <v>-14.085267134376686</v>
      </c>
      <c r="AG13" s="73">
        <f t="shared" ref="AG13:AG70" si="21">W13-V13</f>
        <v>-13.800199137072696</v>
      </c>
      <c r="AH13" s="73">
        <f t="shared" ref="AH13:AH70" si="22">Y13-X13</f>
        <v>-15.207671871962674</v>
      </c>
      <c r="AI13" s="73">
        <f t="shared" ref="AI13:AI70" si="23">AA13-Z13</f>
        <v>-17.22157737186145</v>
      </c>
      <c r="AJ13" s="73">
        <f t="shared" ref="AJ13:AJ70" si="24">AC13-AB13</f>
        <v>-17.381961073248604</v>
      </c>
    </row>
    <row r="14" spans="1:36" x14ac:dyDescent="0.25">
      <c r="A14" s="1869"/>
      <c r="B14" s="278" t="s">
        <v>190</v>
      </c>
      <c r="C14" s="23">
        <v>563</v>
      </c>
      <c r="D14" s="20">
        <v>513</v>
      </c>
      <c r="E14" s="21">
        <v>1076</v>
      </c>
      <c r="F14" s="20">
        <v>1397</v>
      </c>
      <c r="G14" s="20">
        <v>1306</v>
      </c>
      <c r="H14" s="21">
        <v>2703</v>
      </c>
      <c r="I14" s="20">
        <v>1542</v>
      </c>
      <c r="J14" s="20">
        <v>1426</v>
      </c>
      <c r="K14" s="21">
        <v>2968</v>
      </c>
      <c r="L14" s="20">
        <v>1579</v>
      </c>
      <c r="M14" s="20">
        <v>1528</v>
      </c>
      <c r="N14" s="21">
        <v>3107</v>
      </c>
      <c r="O14" s="20">
        <v>1672</v>
      </c>
      <c r="P14" s="20">
        <v>1526</v>
      </c>
      <c r="Q14" s="21">
        <v>3198</v>
      </c>
      <c r="T14" s="61">
        <f t="shared" si="10"/>
        <v>52.32342007434945</v>
      </c>
      <c r="U14" s="6">
        <f t="shared" si="11"/>
        <v>47.676579925650557</v>
      </c>
      <c r="V14" s="61">
        <f t="shared" si="12"/>
        <v>51.683314835368108</v>
      </c>
      <c r="W14" s="6">
        <f t="shared" si="13"/>
        <v>48.316685164631892</v>
      </c>
      <c r="X14" s="61">
        <f t="shared" si="14"/>
        <v>51.954177897574127</v>
      </c>
      <c r="Y14" s="6">
        <f t="shared" si="15"/>
        <v>48.04582210242588</v>
      </c>
      <c r="Z14" s="61">
        <f t="shared" si="16"/>
        <v>50.82072738976504</v>
      </c>
      <c r="AA14" s="82">
        <f t="shared" si="17"/>
        <v>49.179272610234953</v>
      </c>
      <c r="AB14" s="6">
        <f t="shared" si="18"/>
        <v>52.28267667292058</v>
      </c>
      <c r="AC14" s="82">
        <f t="shared" si="19"/>
        <v>47.717323327079427</v>
      </c>
      <c r="AF14" s="59">
        <f t="shared" si="20"/>
        <v>-4.6468401486988924</v>
      </c>
      <c r="AG14" s="73">
        <f t="shared" si="21"/>
        <v>-3.3666296707362164</v>
      </c>
      <c r="AH14" s="73">
        <f t="shared" si="22"/>
        <v>-3.9083557951482462</v>
      </c>
      <c r="AI14" s="73">
        <f t="shared" si="23"/>
        <v>-1.6414547795300862</v>
      </c>
      <c r="AJ14" s="73">
        <f t="shared" si="24"/>
        <v>-4.565353345841153</v>
      </c>
    </row>
    <row r="15" spans="1:36" x14ac:dyDescent="0.25">
      <c r="A15" s="1869"/>
      <c r="B15" s="278" t="s">
        <v>193</v>
      </c>
      <c r="C15" s="23">
        <v>212</v>
      </c>
      <c r="D15" s="20">
        <v>194</v>
      </c>
      <c r="E15" s="21">
        <v>406</v>
      </c>
      <c r="F15" s="20">
        <v>252</v>
      </c>
      <c r="G15" s="20">
        <v>267</v>
      </c>
      <c r="H15" s="21">
        <v>519</v>
      </c>
      <c r="I15" s="20">
        <v>214</v>
      </c>
      <c r="J15" s="20">
        <v>212</v>
      </c>
      <c r="K15" s="21">
        <v>426</v>
      </c>
      <c r="L15" s="20">
        <v>206</v>
      </c>
      <c r="M15" s="20">
        <v>219</v>
      </c>
      <c r="N15" s="21">
        <v>425</v>
      </c>
      <c r="O15" s="20">
        <v>207</v>
      </c>
      <c r="P15" s="20">
        <v>239</v>
      </c>
      <c r="Q15" s="21">
        <v>446</v>
      </c>
      <c r="T15" s="61">
        <f t="shared" si="10"/>
        <v>52.216748768472911</v>
      </c>
      <c r="U15" s="6">
        <f t="shared" si="11"/>
        <v>47.783251231527096</v>
      </c>
      <c r="V15" s="61">
        <f t="shared" si="12"/>
        <v>48.554913294797686</v>
      </c>
      <c r="W15" s="6">
        <f t="shared" si="13"/>
        <v>51.445086705202314</v>
      </c>
      <c r="X15" s="61">
        <f t="shared" si="14"/>
        <v>50.23474178403756</v>
      </c>
      <c r="Y15" s="6">
        <f t="shared" si="15"/>
        <v>49.76525821596244</v>
      </c>
      <c r="Z15" s="61">
        <f t="shared" si="16"/>
        <v>48.470588235294116</v>
      </c>
      <c r="AA15" s="82">
        <f t="shared" si="17"/>
        <v>51.529411764705877</v>
      </c>
      <c r="AB15" s="6">
        <f t="shared" si="18"/>
        <v>46.412556053811663</v>
      </c>
      <c r="AC15" s="82">
        <f t="shared" si="19"/>
        <v>53.587443946188337</v>
      </c>
      <c r="AF15" s="59">
        <f t="shared" si="20"/>
        <v>-4.4334975369458149</v>
      </c>
      <c r="AG15" s="73">
        <f t="shared" si="21"/>
        <v>2.8901734104046284</v>
      </c>
      <c r="AH15" s="73">
        <f t="shared" si="22"/>
        <v>-0.46948356807511971</v>
      </c>
      <c r="AI15" s="73">
        <f t="shared" si="23"/>
        <v>3.0588235294117609</v>
      </c>
      <c r="AJ15" s="73">
        <f t="shared" si="24"/>
        <v>7.1748878923766739</v>
      </c>
    </row>
    <row r="16" spans="1:36" x14ac:dyDescent="0.25">
      <c r="A16" s="1869"/>
      <c r="B16" s="278" t="s">
        <v>633</v>
      </c>
      <c r="C16" s="23">
        <v>195</v>
      </c>
      <c r="D16" s="20">
        <v>112</v>
      </c>
      <c r="E16" s="21">
        <v>307</v>
      </c>
      <c r="F16" s="20">
        <v>316</v>
      </c>
      <c r="G16" s="20">
        <v>109</v>
      </c>
      <c r="H16" s="21">
        <v>425</v>
      </c>
      <c r="I16" s="20">
        <v>348</v>
      </c>
      <c r="J16" s="20">
        <v>164</v>
      </c>
      <c r="K16" s="21">
        <v>512</v>
      </c>
      <c r="L16" s="20">
        <v>382</v>
      </c>
      <c r="M16" s="20">
        <v>190</v>
      </c>
      <c r="N16" s="21">
        <v>572</v>
      </c>
      <c r="O16" s="20">
        <v>373</v>
      </c>
      <c r="P16" s="20">
        <v>188</v>
      </c>
      <c r="Q16" s="21">
        <v>561</v>
      </c>
      <c r="T16" s="61">
        <f>IFERROR(C16/$E16*100,0)</f>
        <v>63.517915309446252</v>
      </c>
      <c r="U16" s="6">
        <f>IFERROR(D16/$E16*100,0)</f>
        <v>36.482084690553748</v>
      </c>
      <c r="V16" s="61">
        <f>IFERROR(F16/$H16*100,0)</f>
        <v>74.352941176470594</v>
      </c>
      <c r="W16" s="6">
        <f>IFERROR(G16/$H16*100,0)</f>
        <v>25.647058823529413</v>
      </c>
      <c r="X16" s="61">
        <f>IFERROR(I16/$K16*100,0)</f>
        <v>67.96875</v>
      </c>
      <c r="Y16" s="6">
        <f>IFERROR(J16/$K16*100,0)</f>
        <v>32.03125</v>
      </c>
      <c r="Z16" s="61">
        <f>IFERROR(L16/$N16*100,0)</f>
        <v>66.783216783216787</v>
      </c>
      <c r="AA16" s="82">
        <f>IFERROR(M16/$N16*100,0)</f>
        <v>33.21678321678322</v>
      </c>
      <c r="AB16" s="6">
        <f>IFERROR(O16/$Q16*100,0)</f>
        <v>66.488413547237073</v>
      </c>
      <c r="AC16" s="82">
        <f>IFERROR(P16/$Q16*100,0)</f>
        <v>33.511586452762927</v>
      </c>
      <c r="AF16" s="59">
        <f>U16-T16</f>
        <v>-27.035830618892504</v>
      </c>
      <c r="AG16" s="73">
        <f>W16-V16</f>
        <v>-48.705882352941181</v>
      </c>
      <c r="AH16" s="73">
        <f>Y16-X16</f>
        <v>-35.9375</v>
      </c>
      <c r="AI16" s="73">
        <f>AA16-Z16</f>
        <v>-33.566433566433567</v>
      </c>
      <c r="AJ16" s="73">
        <f>AC16-AB16</f>
        <v>-32.976827094474146</v>
      </c>
    </row>
    <row r="17" spans="1:36" x14ac:dyDescent="0.25">
      <c r="A17" s="1869"/>
      <c r="B17" s="278" t="s">
        <v>172</v>
      </c>
      <c r="C17" s="23">
        <v>703</v>
      </c>
      <c r="D17" s="20">
        <v>440</v>
      </c>
      <c r="E17" s="21">
        <v>1143</v>
      </c>
      <c r="F17" s="20">
        <v>741</v>
      </c>
      <c r="G17" s="20">
        <v>392</v>
      </c>
      <c r="H17" s="21">
        <v>1133</v>
      </c>
      <c r="I17" s="20">
        <v>714</v>
      </c>
      <c r="J17" s="20">
        <v>392</v>
      </c>
      <c r="K17" s="21">
        <v>1106</v>
      </c>
      <c r="L17" s="20">
        <v>750</v>
      </c>
      <c r="M17" s="20">
        <v>445</v>
      </c>
      <c r="N17" s="21">
        <v>1195</v>
      </c>
      <c r="O17" s="20">
        <v>715</v>
      </c>
      <c r="P17" s="20">
        <v>346</v>
      </c>
      <c r="Q17" s="21">
        <v>1061</v>
      </c>
      <c r="T17" s="61">
        <f t="shared" si="10"/>
        <v>61.504811898512692</v>
      </c>
      <c r="U17" s="6">
        <f t="shared" si="11"/>
        <v>38.495188101487315</v>
      </c>
      <c r="V17" s="61">
        <f t="shared" si="12"/>
        <v>65.401588702559579</v>
      </c>
      <c r="W17" s="6">
        <f t="shared" si="13"/>
        <v>34.598411297440421</v>
      </c>
      <c r="X17" s="61">
        <f t="shared" si="14"/>
        <v>64.556962025316452</v>
      </c>
      <c r="Y17" s="6">
        <f t="shared" si="15"/>
        <v>35.443037974683541</v>
      </c>
      <c r="Z17" s="61">
        <f t="shared" si="16"/>
        <v>62.761506276150627</v>
      </c>
      <c r="AA17" s="82">
        <f t="shared" si="17"/>
        <v>37.238493723849366</v>
      </c>
      <c r="AB17" s="6">
        <f t="shared" si="18"/>
        <v>67.389255419415647</v>
      </c>
      <c r="AC17" s="82">
        <f t="shared" si="19"/>
        <v>32.610744580584353</v>
      </c>
      <c r="AF17" s="59">
        <f t="shared" si="20"/>
        <v>-23.009623797025377</v>
      </c>
      <c r="AG17" s="73">
        <f t="shared" si="21"/>
        <v>-30.803177405119158</v>
      </c>
      <c r="AH17" s="73">
        <f t="shared" si="22"/>
        <v>-29.11392405063291</v>
      </c>
      <c r="AI17" s="73">
        <f t="shared" si="23"/>
        <v>-25.52301255230126</v>
      </c>
      <c r="AJ17" s="73">
        <f t="shared" si="24"/>
        <v>-34.778510838831295</v>
      </c>
    </row>
    <row r="18" spans="1:36" x14ac:dyDescent="0.25">
      <c r="A18" s="1869"/>
      <c r="B18" s="278" t="s">
        <v>175</v>
      </c>
      <c r="C18" s="23">
        <v>153</v>
      </c>
      <c r="D18" s="20">
        <v>84</v>
      </c>
      <c r="E18" s="21">
        <v>237</v>
      </c>
      <c r="F18" s="20">
        <v>153</v>
      </c>
      <c r="G18" s="20">
        <v>74</v>
      </c>
      <c r="H18" s="21">
        <v>227</v>
      </c>
      <c r="I18" s="20">
        <v>148</v>
      </c>
      <c r="J18" s="20">
        <v>85</v>
      </c>
      <c r="K18" s="21">
        <v>233</v>
      </c>
      <c r="L18" s="20">
        <v>148</v>
      </c>
      <c r="M18" s="20">
        <v>63</v>
      </c>
      <c r="N18" s="21">
        <v>211</v>
      </c>
      <c r="O18" s="20">
        <v>148</v>
      </c>
      <c r="P18" s="20">
        <v>69</v>
      </c>
      <c r="Q18" s="21">
        <v>217</v>
      </c>
      <c r="T18" s="61">
        <f t="shared" si="10"/>
        <v>64.556962025316452</v>
      </c>
      <c r="U18" s="6">
        <f t="shared" si="11"/>
        <v>35.443037974683541</v>
      </c>
      <c r="V18" s="61">
        <f t="shared" si="12"/>
        <v>67.40088105726872</v>
      </c>
      <c r="W18" s="6">
        <f t="shared" si="13"/>
        <v>32.599118942731273</v>
      </c>
      <c r="X18" s="61">
        <f t="shared" si="14"/>
        <v>63.519313304721024</v>
      </c>
      <c r="Y18" s="6">
        <f t="shared" si="15"/>
        <v>36.480686695278969</v>
      </c>
      <c r="Z18" s="61">
        <f t="shared" si="16"/>
        <v>70.142180094786738</v>
      </c>
      <c r="AA18" s="82">
        <f t="shared" si="17"/>
        <v>29.857819905213269</v>
      </c>
      <c r="AB18" s="6">
        <f t="shared" si="18"/>
        <v>68.202764976958534</v>
      </c>
      <c r="AC18" s="82">
        <f t="shared" si="19"/>
        <v>31.797235023041477</v>
      </c>
      <c r="AF18" s="59">
        <f t="shared" si="20"/>
        <v>-29.11392405063291</v>
      </c>
      <c r="AG18" s="73">
        <f t="shared" si="21"/>
        <v>-34.801762114537446</v>
      </c>
      <c r="AH18" s="73">
        <f t="shared" si="22"/>
        <v>-27.038626609442055</v>
      </c>
      <c r="AI18" s="73">
        <f t="shared" si="23"/>
        <v>-40.284360189573469</v>
      </c>
      <c r="AJ18" s="73">
        <f t="shared" si="24"/>
        <v>-36.405529953917053</v>
      </c>
    </row>
    <row r="19" spans="1:36" x14ac:dyDescent="0.25">
      <c r="A19" s="1869"/>
      <c r="B19" s="278" t="s">
        <v>173</v>
      </c>
      <c r="C19" s="23">
        <v>153</v>
      </c>
      <c r="D19" s="20">
        <v>100</v>
      </c>
      <c r="E19" s="21">
        <v>253</v>
      </c>
      <c r="F19" s="20">
        <v>163</v>
      </c>
      <c r="G19" s="20">
        <v>100</v>
      </c>
      <c r="H19" s="21">
        <v>263</v>
      </c>
      <c r="I19" s="20">
        <v>172</v>
      </c>
      <c r="J19" s="20">
        <v>93</v>
      </c>
      <c r="K19" s="21">
        <v>265</v>
      </c>
      <c r="L19" s="20">
        <v>190</v>
      </c>
      <c r="M19" s="20">
        <v>86</v>
      </c>
      <c r="N19" s="21">
        <v>276</v>
      </c>
      <c r="O19" s="20">
        <v>184</v>
      </c>
      <c r="P19" s="20">
        <v>103</v>
      </c>
      <c r="Q19" s="21">
        <v>287</v>
      </c>
      <c r="T19" s="61">
        <f t="shared" si="10"/>
        <v>60.474308300395251</v>
      </c>
      <c r="U19" s="6">
        <f t="shared" si="11"/>
        <v>39.525691699604742</v>
      </c>
      <c r="V19" s="61">
        <f t="shared" si="12"/>
        <v>61.977186311787072</v>
      </c>
      <c r="W19" s="6">
        <f t="shared" si="13"/>
        <v>38.022813688212928</v>
      </c>
      <c r="X19" s="61">
        <f t="shared" si="14"/>
        <v>64.905660377358487</v>
      </c>
      <c r="Y19" s="6">
        <f t="shared" si="15"/>
        <v>35.094339622641506</v>
      </c>
      <c r="Z19" s="61">
        <f t="shared" si="16"/>
        <v>68.840579710144922</v>
      </c>
      <c r="AA19" s="82">
        <f t="shared" si="17"/>
        <v>31.159420289855071</v>
      </c>
      <c r="AB19" s="6">
        <f t="shared" si="18"/>
        <v>64.111498257839713</v>
      </c>
      <c r="AC19" s="82">
        <f t="shared" si="19"/>
        <v>35.88850174216028</v>
      </c>
      <c r="AF19" s="59">
        <f t="shared" si="20"/>
        <v>-20.948616600790508</v>
      </c>
      <c r="AG19" s="73">
        <f t="shared" si="21"/>
        <v>-23.954372623574145</v>
      </c>
      <c r="AH19" s="73">
        <f t="shared" si="22"/>
        <v>-29.811320754716981</v>
      </c>
      <c r="AI19" s="73">
        <f t="shared" si="23"/>
        <v>-37.681159420289852</v>
      </c>
      <c r="AJ19" s="73">
        <f t="shared" si="24"/>
        <v>-28.222996515679434</v>
      </c>
    </row>
    <row r="20" spans="1:36" x14ac:dyDescent="0.25">
      <c r="A20" s="1869"/>
      <c r="B20" s="278" t="s">
        <v>174</v>
      </c>
      <c r="C20" s="23">
        <v>571</v>
      </c>
      <c r="D20" s="20">
        <v>409</v>
      </c>
      <c r="E20" s="21">
        <v>980</v>
      </c>
      <c r="F20" s="20">
        <v>581</v>
      </c>
      <c r="G20" s="20">
        <v>447</v>
      </c>
      <c r="H20" s="21">
        <v>1028</v>
      </c>
      <c r="I20" s="20">
        <v>643</v>
      </c>
      <c r="J20" s="20">
        <v>437</v>
      </c>
      <c r="K20" s="21">
        <v>1080</v>
      </c>
      <c r="L20" s="20">
        <v>674</v>
      </c>
      <c r="M20" s="20">
        <v>435</v>
      </c>
      <c r="N20" s="21">
        <v>1109</v>
      </c>
      <c r="O20" s="20">
        <v>643</v>
      </c>
      <c r="P20" s="20">
        <v>447</v>
      </c>
      <c r="Q20" s="21">
        <v>1090</v>
      </c>
      <c r="T20" s="61">
        <f t="shared" si="10"/>
        <v>58.265306122448976</v>
      </c>
      <c r="U20" s="6">
        <f t="shared" si="11"/>
        <v>41.734693877551024</v>
      </c>
      <c r="V20" s="61">
        <f t="shared" si="12"/>
        <v>56.517509727626461</v>
      </c>
      <c r="W20" s="6">
        <f t="shared" si="13"/>
        <v>43.482490272373539</v>
      </c>
      <c r="X20" s="61">
        <f t="shared" si="14"/>
        <v>59.537037037037031</v>
      </c>
      <c r="Y20" s="6">
        <f t="shared" si="15"/>
        <v>40.462962962962962</v>
      </c>
      <c r="Z20" s="61">
        <f t="shared" si="16"/>
        <v>60.775473399458967</v>
      </c>
      <c r="AA20" s="82">
        <f t="shared" si="17"/>
        <v>39.224526600541026</v>
      </c>
      <c r="AB20" s="6">
        <f t="shared" si="18"/>
        <v>58.990825688073386</v>
      </c>
      <c r="AC20" s="82">
        <f t="shared" si="19"/>
        <v>41.009174311926607</v>
      </c>
      <c r="AF20" s="59">
        <f t="shared" si="20"/>
        <v>-16.530612244897952</v>
      </c>
      <c r="AG20" s="73">
        <f t="shared" si="21"/>
        <v>-13.035019455252922</v>
      </c>
      <c r="AH20" s="73">
        <f t="shared" si="22"/>
        <v>-19.074074074074069</v>
      </c>
      <c r="AI20" s="73">
        <f t="shared" si="23"/>
        <v>-21.550946798917941</v>
      </c>
      <c r="AJ20" s="73">
        <f t="shared" si="24"/>
        <v>-17.981651376146779</v>
      </c>
    </row>
    <row r="21" spans="1:36" x14ac:dyDescent="0.25">
      <c r="A21" s="1869"/>
      <c r="B21" s="278" t="s">
        <v>634</v>
      </c>
      <c r="C21" s="23">
        <v>87</v>
      </c>
      <c r="D21" s="20">
        <v>63</v>
      </c>
      <c r="E21" s="21">
        <v>150</v>
      </c>
      <c r="F21" s="20">
        <v>74</v>
      </c>
      <c r="G21" s="20">
        <v>48</v>
      </c>
      <c r="H21" s="21">
        <v>122</v>
      </c>
      <c r="I21" s="20">
        <v>75</v>
      </c>
      <c r="J21" s="20">
        <v>58</v>
      </c>
      <c r="K21" s="21">
        <v>133</v>
      </c>
      <c r="L21" s="20">
        <v>56</v>
      </c>
      <c r="M21" s="20">
        <v>63</v>
      </c>
      <c r="N21" s="21">
        <v>119</v>
      </c>
      <c r="O21" s="20">
        <v>69</v>
      </c>
      <c r="P21" s="20">
        <v>57</v>
      </c>
      <c r="Q21" s="21">
        <v>126</v>
      </c>
      <c r="T21" s="61">
        <f t="shared" si="10"/>
        <v>57.999999999999993</v>
      </c>
      <c r="U21" s="6">
        <f t="shared" si="11"/>
        <v>42</v>
      </c>
      <c r="V21" s="61">
        <f t="shared" si="12"/>
        <v>60.655737704918032</v>
      </c>
      <c r="W21" s="6">
        <f t="shared" si="13"/>
        <v>39.344262295081968</v>
      </c>
      <c r="X21" s="61">
        <f t="shared" si="14"/>
        <v>56.390977443609025</v>
      </c>
      <c r="Y21" s="6">
        <f t="shared" si="15"/>
        <v>43.609022556390975</v>
      </c>
      <c r="Z21" s="61">
        <f t="shared" si="16"/>
        <v>47.058823529411761</v>
      </c>
      <c r="AA21" s="82">
        <f t="shared" si="17"/>
        <v>52.941176470588239</v>
      </c>
      <c r="AB21" s="6">
        <f t="shared" si="18"/>
        <v>54.761904761904766</v>
      </c>
      <c r="AC21" s="82">
        <f t="shared" si="19"/>
        <v>45.238095238095241</v>
      </c>
      <c r="AF21" s="59">
        <f t="shared" si="20"/>
        <v>-15.999999999999993</v>
      </c>
      <c r="AG21" s="73">
        <f t="shared" si="21"/>
        <v>-21.311475409836063</v>
      </c>
      <c r="AH21" s="73">
        <f t="shared" si="22"/>
        <v>-12.781954887218049</v>
      </c>
      <c r="AI21" s="73">
        <f t="shared" si="23"/>
        <v>5.8823529411764781</v>
      </c>
      <c r="AJ21" s="73">
        <f t="shared" si="24"/>
        <v>-9.5238095238095255</v>
      </c>
    </row>
    <row r="22" spans="1:36" x14ac:dyDescent="0.25">
      <c r="A22" s="1869"/>
      <c r="B22" s="278" t="s">
        <v>177</v>
      </c>
      <c r="C22" s="23">
        <v>238</v>
      </c>
      <c r="D22" s="20">
        <v>253</v>
      </c>
      <c r="E22" s="21">
        <v>491</v>
      </c>
      <c r="F22" s="20">
        <v>405</v>
      </c>
      <c r="G22" s="20">
        <v>333</v>
      </c>
      <c r="H22" s="21">
        <v>738</v>
      </c>
      <c r="I22" s="20">
        <v>394</v>
      </c>
      <c r="J22" s="20">
        <v>341</v>
      </c>
      <c r="K22" s="21">
        <v>735</v>
      </c>
      <c r="L22" s="20">
        <v>443</v>
      </c>
      <c r="M22" s="20">
        <v>377</v>
      </c>
      <c r="N22" s="21">
        <v>820</v>
      </c>
      <c r="O22" s="20">
        <v>464</v>
      </c>
      <c r="P22" s="20">
        <v>394</v>
      </c>
      <c r="Q22" s="21">
        <v>858</v>
      </c>
      <c r="T22" s="61">
        <f>IFERROR(C22/$E22*100,0)</f>
        <v>48.472505091649694</v>
      </c>
      <c r="U22" s="6">
        <f>IFERROR(D22/$E22*100,0)</f>
        <v>51.527494908350299</v>
      </c>
      <c r="V22" s="61">
        <f>IFERROR(F22/$H22*100,0)</f>
        <v>54.878048780487809</v>
      </c>
      <c r="W22" s="6">
        <f>IFERROR(G22/$H22*100,0)</f>
        <v>45.121951219512198</v>
      </c>
      <c r="X22" s="61">
        <f>IFERROR(I22/$K22*100,0)</f>
        <v>53.605442176870746</v>
      </c>
      <c r="Y22" s="6">
        <f>IFERROR(J22/$K22*100,0)</f>
        <v>46.394557823129254</v>
      </c>
      <c r="Z22" s="61">
        <f>IFERROR(L22/$N22*100,0)</f>
        <v>54.024390243902445</v>
      </c>
      <c r="AA22" s="82">
        <f>IFERROR(M22/$N22*100,0)</f>
        <v>45.975609756097562</v>
      </c>
      <c r="AB22" s="6">
        <f>IFERROR(O22/$Q22*100,0)</f>
        <v>54.079254079254078</v>
      </c>
      <c r="AC22" s="82">
        <f>IFERROR(P22/$Q22*100,0)</f>
        <v>45.920745920745922</v>
      </c>
      <c r="AF22" s="59">
        <f>U22-T22</f>
        <v>3.0549898167006049</v>
      </c>
      <c r="AG22" s="73">
        <f>W22-V22</f>
        <v>-9.7560975609756113</v>
      </c>
      <c r="AH22" s="73">
        <f>Y22-X22</f>
        <v>-7.2108843537414913</v>
      </c>
      <c r="AI22" s="73">
        <f>AA22-Z22</f>
        <v>-8.0487804878048834</v>
      </c>
      <c r="AJ22" s="73">
        <f>AC22-AB22</f>
        <v>-8.1585081585081554</v>
      </c>
    </row>
    <row r="23" spans="1:36" x14ac:dyDescent="0.25">
      <c r="A23" s="1869"/>
      <c r="B23" s="278" t="s">
        <v>179</v>
      </c>
      <c r="C23" s="23">
        <v>176</v>
      </c>
      <c r="D23" s="20">
        <v>214</v>
      </c>
      <c r="E23" s="21">
        <v>390</v>
      </c>
      <c r="F23" s="20">
        <v>264</v>
      </c>
      <c r="G23" s="20">
        <v>251</v>
      </c>
      <c r="H23" s="21">
        <v>515</v>
      </c>
      <c r="I23" s="20">
        <v>273</v>
      </c>
      <c r="J23" s="20">
        <v>239</v>
      </c>
      <c r="K23" s="21">
        <v>512</v>
      </c>
      <c r="L23" s="20">
        <v>302</v>
      </c>
      <c r="M23" s="20">
        <v>311</v>
      </c>
      <c r="N23" s="21">
        <v>613</v>
      </c>
      <c r="O23" s="20">
        <v>261</v>
      </c>
      <c r="P23" s="20">
        <v>279</v>
      </c>
      <c r="Q23" s="21">
        <v>540</v>
      </c>
      <c r="T23" s="61">
        <f t="shared" si="10"/>
        <v>45.128205128205131</v>
      </c>
      <c r="U23" s="6">
        <f t="shared" si="11"/>
        <v>54.871794871794876</v>
      </c>
      <c r="V23" s="61">
        <f t="shared" si="12"/>
        <v>51.262135922330096</v>
      </c>
      <c r="W23" s="6">
        <f t="shared" si="13"/>
        <v>48.737864077669904</v>
      </c>
      <c r="X23" s="61">
        <f t="shared" si="14"/>
        <v>53.3203125</v>
      </c>
      <c r="Y23" s="6">
        <f t="shared" si="15"/>
        <v>46.6796875</v>
      </c>
      <c r="Z23" s="61">
        <f t="shared" si="16"/>
        <v>49.265905383360518</v>
      </c>
      <c r="AA23" s="82">
        <f t="shared" si="17"/>
        <v>50.734094616639482</v>
      </c>
      <c r="AB23" s="6">
        <f t="shared" si="18"/>
        <v>48.333333333333336</v>
      </c>
      <c r="AC23" s="82">
        <f t="shared" si="19"/>
        <v>51.666666666666671</v>
      </c>
      <c r="AF23" s="59">
        <f t="shared" si="20"/>
        <v>9.7435897435897445</v>
      </c>
      <c r="AG23" s="73">
        <f t="shared" si="21"/>
        <v>-2.5242718446601913</v>
      </c>
      <c r="AH23" s="73">
        <f t="shared" si="22"/>
        <v>-6.640625</v>
      </c>
      <c r="AI23" s="73">
        <f t="shared" si="23"/>
        <v>1.468189233278963</v>
      </c>
      <c r="AJ23" s="73">
        <f t="shared" si="24"/>
        <v>3.3333333333333357</v>
      </c>
    </row>
    <row r="24" spans="1:36" x14ac:dyDescent="0.25">
      <c r="A24" s="1869"/>
      <c r="B24" s="278" t="s">
        <v>635</v>
      </c>
      <c r="C24" s="23">
        <v>299</v>
      </c>
      <c r="D24" s="20">
        <v>140</v>
      </c>
      <c r="E24" s="21">
        <v>439</v>
      </c>
      <c r="F24" s="20">
        <v>492</v>
      </c>
      <c r="G24" s="20">
        <v>180</v>
      </c>
      <c r="H24" s="21">
        <v>672</v>
      </c>
      <c r="I24" s="20">
        <v>551</v>
      </c>
      <c r="J24" s="20">
        <v>195</v>
      </c>
      <c r="K24" s="21">
        <v>746</v>
      </c>
      <c r="L24" s="20">
        <v>691</v>
      </c>
      <c r="M24" s="20">
        <v>257</v>
      </c>
      <c r="N24" s="21">
        <v>948</v>
      </c>
      <c r="O24" s="20">
        <v>825</v>
      </c>
      <c r="P24" s="20">
        <v>309</v>
      </c>
      <c r="Q24" s="21">
        <v>1134</v>
      </c>
      <c r="T24" s="61">
        <f>IFERROR(C24/$E24*100,0)</f>
        <v>68.109339407744869</v>
      </c>
      <c r="U24" s="6">
        <f>IFERROR(D24/$E24*100,0)</f>
        <v>31.890660592255127</v>
      </c>
      <c r="V24" s="61">
        <f>IFERROR(F24/$H24*100,0)</f>
        <v>73.214285714285708</v>
      </c>
      <c r="W24" s="6">
        <f>IFERROR(G24/$H24*100,0)</f>
        <v>26.785714285714285</v>
      </c>
      <c r="X24" s="61">
        <f>IFERROR(I24/$K24*100,0)</f>
        <v>73.860589812332449</v>
      </c>
      <c r="Y24" s="6">
        <f>IFERROR(J24/$K24*100,0)</f>
        <v>26.139410187667561</v>
      </c>
      <c r="Z24" s="61">
        <f>IFERROR(L24/$N24*100,0)</f>
        <v>72.890295358649794</v>
      </c>
      <c r="AA24" s="82">
        <f>IFERROR(M24/$N24*100,0)</f>
        <v>27.109704641350213</v>
      </c>
      <c r="AB24" s="6">
        <f>IFERROR(O24/$Q24*100,0)</f>
        <v>72.75132275132276</v>
      </c>
      <c r="AC24" s="82">
        <f>IFERROR(P24/$Q24*100,0)</f>
        <v>27.24867724867725</v>
      </c>
      <c r="AF24" s="59">
        <f>U24-T24</f>
        <v>-36.218678815489739</v>
      </c>
      <c r="AG24" s="73">
        <f>W24-V24</f>
        <v>-46.428571428571423</v>
      </c>
      <c r="AH24" s="73">
        <f>Y24-X24</f>
        <v>-47.721179624664884</v>
      </c>
      <c r="AI24" s="73">
        <f>AA24-Z24</f>
        <v>-45.780590717299582</v>
      </c>
      <c r="AJ24" s="73">
        <f>AC24-AB24</f>
        <v>-45.502645502645507</v>
      </c>
    </row>
    <row r="25" spans="1:36" x14ac:dyDescent="0.25">
      <c r="A25" s="1869"/>
      <c r="B25" s="278" t="s">
        <v>212</v>
      </c>
      <c r="C25" s="23">
        <v>2487</v>
      </c>
      <c r="D25" s="20">
        <v>2404</v>
      </c>
      <c r="E25" s="21">
        <v>4891</v>
      </c>
      <c r="F25" s="20">
        <v>2708</v>
      </c>
      <c r="G25" s="20">
        <v>2401</v>
      </c>
      <c r="H25" s="21">
        <v>5109</v>
      </c>
      <c r="I25" s="20">
        <v>2802</v>
      </c>
      <c r="J25" s="20">
        <v>2526</v>
      </c>
      <c r="K25" s="21">
        <v>5328</v>
      </c>
      <c r="L25" s="20">
        <v>3300</v>
      </c>
      <c r="M25" s="20">
        <v>2571</v>
      </c>
      <c r="N25" s="21">
        <v>5871</v>
      </c>
      <c r="O25" s="20">
        <v>3528</v>
      </c>
      <c r="P25" s="20">
        <v>2784</v>
      </c>
      <c r="Q25" s="21">
        <v>6312</v>
      </c>
      <c r="T25" s="61">
        <f t="shared" si="10"/>
        <v>50.848497239828262</v>
      </c>
      <c r="U25" s="6">
        <f t="shared" si="11"/>
        <v>49.151502760171745</v>
      </c>
      <c r="V25" s="61">
        <f t="shared" si="12"/>
        <v>53.004501859463694</v>
      </c>
      <c r="W25" s="6">
        <f t="shared" si="13"/>
        <v>46.995498140536306</v>
      </c>
      <c r="X25" s="61">
        <f t="shared" si="14"/>
        <v>52.590090090090094</v>
      </c>
      <c r="Y25" s="6">
        <f t="shared" si="15"/>
        <v>47.409909909909906</v>
      </c>
      <c r="Z25" s="61">
        <f t="shared" si="16"/>
        <v>56.208482370975986</v>
      </c>
      <c r="AA25" s="82">
        <f t="shared" si="17"/>
        <v>43.791517629024021</v>
      </c>
      <c r="AB25" s="6">
        <f t="shared" si="18"/>
        <v>55.893536121673002</v>
      </c>
      <c r="AC25" s="82">
        <f t="shared" si="19"/>
        <v>44.106463878326998</v>
      </c>
      <c r="AF25" s="59">
        <f t="shared" si="20"/>
        <v>-1.6969944796565173</v>
      </c>
      <c r="AG25" s="73">
        <f t="shared" si="21"/>
        <v>-6.0090037189273886</v>
      </c>
      <c r="AH25" s="73">
        <f t="shared" si="22"/>
        <v>-5.1801801801801872</v>
      </c>
      <c r="AI25" s="73">
        <f t="shared" si="23"/>
        <v>-12.416964741951965</v>
      </c>
      <c r="AJ25" s="73">
        <f t="shared" si="24"/>
        <v>-11.787072243346003</v>
      </c>
    </row>
    <row r="26" spans="1:36" x14ac:dyDescent="0.25">
      <c r="A26" s="1869"/>
      <c r="B26" s="278" t="s">
        <v>636</v>
      </c>
      <c r="C26" s="23">
        <v>250</v>
      </c>
      <c r="D26" s="20">
        <v>220</v>
      </c>
      <c r="E26" s="21">
        <v>470</v>
      </c>
      <c r="F26" s="20">
        <v>328</v>
      </c>
      <c r="G26" s="20">
        <v>260</v>
      </c>
      <c r="H26" s="21">
        <v>588</v>
      </c>
      <c r="I26" s="20">
        <v>344</v>
      </c>
      <c r="J26" s="20">
        <v>266</v>
      </c>
      <c r="K26" s="21">
        <v>610</v>
      </c>
      <c r="L26" s="20">
        <v>370</v>
      </c>
      <c r="M26" s="20">
        <v>310</v>
      </c>
      <c r="N26" s="21">
        <v>680</v>
      </c>
      <c r="O26" s="20">
        <v>396</v>
      </c>
      <c r="P26" s="20">
        <v>288</v>
      </c>
      <c r="Q26" s="21">
        <v>684</v>
      </c>
      <c r="T26" s="61">
        <f t="shared" si="10"/>
        <v>53.191489361702125</v>
      </c>
      <c r="U26" s="6">
        <f t="shared" si="11"/>
        <v>46.808510638297875</v>
      </c>
      <c r="V26" s="61">
        <f t="shared" si="12"/>
        <v>55.782312925170061</v>
      </c>
      <c r="W26" s="6">
        <f t="shared" si="13"/>
        <v>44.217687074829932</v>
      </c>
      <c r="X26" s="61">
        <f t="shared" si="14"/>
        <v>56.393442622950815</v>
      </c>
      <c r="Y26" s="6">
        <f t="shared" si="15"/>
        <v>43.606557377049185</v>
      </c>
      <c r="Z26" s="61">
        <f t="shared" si="16"/>
        <v>54.411764705882348</v>
      </c>
      <c r="AA26" s="82">
        <f t="shared" si="17"/>
        <v>45.588235294117645</v>
      </c>
      <c r="AB26" s="6">
        <f t="shared" si="18"/>
        <v>57.894736842105267</v>
      </c>
      <c r="AC26" s="82">
        <f t="shared" si="19"/>
        <v>42.105263157894733</v>
      </c>
      <c r="AF26" s="59">
        <f t="shared" si="20"/>
        <v>-6.3829787234042499</v>
      </c>
      <c r="AG26" s="73">
        <f t="shared" si="21"/>
        <v>-11.564625850340128</v>
      </c>
      <c r="AH26" s="73">
        <f t="shared" si="22"/>
        <v>-12.78688524590163</v>
      </c>
      <c r="AI26" s="73">
        <f t="shared" si="23"/>
        <v>-8.823529411764703</v>
      </c>
      <c r="AJ26" s="73">
        <f t="shared" si="24"/>
        <v>-15.789473684210535</v>
      </c>
    </row>
    <row r="27" spans="1:36" x14ac:dyDescent="0.25">
      <c r="A27" s="1869"/>
      <c r="B27" s="278" t="s">
        <v>182</v>
      </c>
      <c r="C27" s="23">
        <v>249</v>
      </c>
      <c r="D27" s="20">
        <v>678</v>
      </c>
      <c r="E27" s="21">
        <v>927</v>
      </c>
      <c r="F27" s="20">
        <v>319</v>
      </c>
      <c r="G27" s="20">
        <v>913</v>
      </c>
      <c r="H27" s="21">
        <v>1232</v>
      </c>
      <c r="I27" s="20">
        <v>375</v>
      </c>
      <c r="J27" s="20">
        <v>985</v>
      </c>
      <c r="K27" s="21">
        <v>1360</v>
      </c>
      <c r="L27" s="20">
        <v>424</v>
      </c>
      <c r="M27" s="20">
        <v>1058</v>
      </c>
      <c r="N27" s="21">
        <v>1482</v>
      </c>
      <c r="O27" s="20">
        <v>355</v>
      </c>
      <c r="P27" s="20">
        <v>1015</v>
      </c>
      <c r="Q27" s="21">
        <v>1370</v>
      </c>
      <c r="T27" s="61">
        <f t="shared" si="10"/>
        <v>26.860841423948216</v>
      </c>
      <c r="U27" s="6">
        <f t="shared" si="11"/>
        <v>73.139158576051784</v>
      </c>
      <c r="V27" s="61">
        <f t="shared" si="12"/>
        <v>25.892857142857146</v>
      </c>
      <c r="W27" s="6">
        <f t="shared" si="13"/>
        <v>74.107142857142861</v>
      </c>
      <c r="X27" s="61">
        <f t="shared" si="14"/>
        <v>27.573529411764707</v>
      </c>
      <c r="Y27" s="6">
        <f t="shared" si="15"/>
        <v>72.42647058823529</v>
      </c>
      <c r="Z27" s="61">
        <f t="shared" si="16"/>
        <v>28.609986504723345</v>
      </c>
      <c r="AA27" s="82">
        <f t="shared" si="17"/>
        <v>71.390013495276648</v>
      </c>
      <c r="AB27" s="6">
        <f t="shared" si="18"/>
        <v>25.912408759124091</v>
      </c>
      <c r="AC27" s="82">
        <f t="shared" si="19"/>
        <v>74.087591240875923</v>
      </c>
      <c r="AF27" s="59">
        <f t="shared" si="20"/>
        <v>46.278317152103568</v>
      </c>
      <c r="AG27" s="73">
        <f t="shared" si="21"/>
        <v>48.214285714285715</v>
      </c>
      <c r="AH27" s="73">
        <f t="shared" si="22"/>
        <v>44.85294117647058</v>
      </c>
      <c r="AI27" s="73">
        <f t="shared" si="23"/>
        <v>42.780026990553303</v>
      </c>
      <c r="AJ27" s="73">
        <f t="shared" si="24"/>
        <v>48.175182481751833</v>
      </c>
    </row>
    <row r="28" spans="1:36" x14ac:dyDescent="0.25">
      <c r="A28" s="1869"/>
      <c r="B28" s="278" t="s">
        <v>203</v>
      </c>
      <c r="C28" s="23">
        <v>319</v>
      </c>
      <c r="D28" s="20">
        <v>399</v>
      </c>
      <c r="E28" s="21">
        <v>718</v>
      </c>
      <c r="F28" s="20">
        <v>92</v>
      </c>
      <c r="G28" s="20">
        <v>89</v>
      </c>
      <c r="H28" s="21">
        <v>181</v>
      </c>
      <c r="I28" s="20">
        <v>61</v>
      </c>
      <c r="J28" s="20">
        <v>67</v>
      </c>
      <c r="K28" s="21">
        <v>128</v>
      </c>
      <c r="L28" s="20">
        <v>125</v>
      </c>
      <c r="M28" s="20">
        <v>128</v>
      </c>
      <c r="N28" s="21">
        <v>253</v>
      </c>
      <c r="O28" s="20">
        <v>123</v>
      </c>
      <c r="P28" s="20">
        <v>131</v>
      </c>
      <c r="Q28" s="21">
        <v>254</v>
      </c>
      <c r="T28" s="61">
        <f t="shared" si="10"/>
        <v>44.428969359331475</v>
      </c>
      <c r="U28" s="6">
        <f t="shared" si="11"/>
        <v>55.571030640668525</v>
      </c>
      <c r="V28" s="61">
        <f t="shared" si="12"/>
        <v>50.828729281767963</v>
      </c>
      <c r="W28" s="6">
        <f t="shared" si="13"/>
        <v>49.171270718232044</v>
      </c>
      <c r="X28" s="61">
        <f t="shared" si="14"/>
        <v>47.65625</v>
      </c>
      <c r="Y28" s="6">
        <f t="shared" si="15"/>
        <v>52.34375</v>
      </c>
      <c r="Z28" s="61">
        <f t="shared" si="16"/>
        <v>49.40711462450593</v>
      </c>
      <c r="AA28" s="82">
        <f t="shared" si="17"/>
        <v>50.59288537549407</v>
      </c>
      <c r="AB28" s="6">
        <f t="shared" si="18"/>
        <v>48.425196850393696</v>
      </c>
      <c r="AC28" s="82">
        <f t="shared" si="19"/>
        <v>51.574803149606296</v>
      </c>
      <c r="AF28" s="59">
        <f t="shared" si="20"/>
        <v>11.14206128133705</v>
      </c>
      <c r="AG28" s="73">
        <f t="shared" si="21"/>
        <v>-1.6574585635359185</v>
      </c>
      <c r="AH28" s="73">
        <f t="shared" si="22"/>
        <v>4.6875</v>
      </c>
      <c r="AI28" s="73">
        <f t="shared" si="23"/>
        <v>1.1857707509881408</v>
      </c>
      <c r="AJ28" s="73">
        <f t="shared" si="24"/>
        <v>3.1496062992125999</v>
      </c>
    </row>
    <row r="29" spans="1:36" x14ac:dyDescent="0.25">
      <c r="A29" s="1869"/>
      <c r="B29" s="278" t="s">
        <v>180</v>
      </c>
      <c r="C29" s="23">
        <v>78</v>
      </c>
      <c r="D29" s="20">
        <v>107</v>
      </c>
      <c r="E29" s="21">
        <v>185</v>
      </c>
      <c r="F29" s="20">
        <v>303</v>
      </c>
      <c r="G29" s="20">
        <v>422</v>
      </c>
      <c r="H29" s="21">
        <v>725</v>
      </c>
      <c r="I29" s="20">
        <v>296</v>
      </c>
      <c r="J29" s="20">
        <v>540</v>
      </c>
      <c r="K29" s="21">
        <v>836</v>
      </c>
      <c r="L29" s="20">
        <v>240</v>
      </c>
      <c r="M29" s="20">
        <v>444</v>
      </c>
      <c r="N29" s="21">
        <v>684</v>
      </c>
      <c r="O29" s="20">
        <v>141</v>
      </c>
      <c r="P29" s="20">
        <v>263</v>
      </c>
      <c r="Q29" s="21">
        <v>404</v>
      </c>
      <c r="T29" s="61">
        <f t="shared" si="10"/>
        <v>42.162162162162161</v>
      </c>
      <c r="U29" s="6">
        <f t="shared" si="11"/>
        <v>57.837837837837839</v>
      </c>
      <c r="V29" s="61">
        <f t="shared" si="12"/>
        <v>41.793103448275865</v>
      </c>
      <c r="W29" s="6">
        <f t="shared" si="13"/>
        <v>58.206896551724142</v>
      </c>
      <c r="X29" s="61">
        <f t="shared" si="14"/>
        <v>35.406698564593306</v>
      </c>
      <c r="Y29" s="6">
        <f t="shared" si="15"/>
        <v>64.593301435406701</v>
      </c>
      <c r="Z29" s="61">
        <f t="shared" si="16"/>
        <v>35.087719298245609</v>
      </c>
      <c r="AA29" s="82">
        <f t="shared" si="17"/>
        <v>64.912280701754383</v>
      </c>
      <c r="AB29" s="6">
        <f t="shared" si="18"/>
        <v>34.900990099009896</v>
      </c>
      <c r="AC29" s="82">
        <f t="shared" si="19"/>
        <v>65.099009900990097</v>
      </c>
      <c r="AF29" s="59">
        <f t="shared" si="20"/>
        <v>15.675675675675677</v>
      </c>
      <c r="AG29" s="73">
        <f t="shared" si="21"/>
        <v>16.413793103448278</v>
      </c>
      <c r="AH29" s="73">
        <f t="shared" si="22"/>
        <v>29.186602870813395</v>
      </c>
      <c r="AI29" s="73">
        <f t="shared" si="23"/>
        <v>29.824561403508774</v>
      </c>
      <c r="AJ29" s="73">
        <f t="shared" si="24"/>
        <v>30.198019801980202</v>
      </c>
    </row>
    <row r="30" spans="1:36" x14ac:dyDescent="0.25">
      <c r="A30" s="1869"/>
      <c r="B30" s="278" t="s">
        <v>181</v>
      </c>
      <c r="C30" s="23">
        <v>148</v>
      </c>
      <c r="D30" s="20">
        <v>229</v>
      </c>
      <c r="E30" s="21">
        <v>377</v>
      </c>
      <c r="F30" s="20">
        <v>161</v>
      </c>
      <c r="G30" s="20">
        <v>221</v>
      </c>
      <c r="H30" s="21">
        <v>382</v>
      </c>
      <c r="I30" s="20">
        <v>150</v>
      </c>
      <c r="J30" s="20">
        <v>248</v>
      </c>
      <c r="K30" s="21">
        <v>398</v>
      </c>
      <c r="L30" s="20">
        <v>152</v>
      </c>
      <c r="M30" s="20">
        <v>273</v>
      </c>
      <c r="N30" s="21">
        <v>425</v>
      </c>
      <c r="O30" s="20">
        <v>188</v>
      </c>
      <c r="P30" s="20">
        <v>262</v>
      </c>
      <c r="Q30" s="21">
        <v>450</v>
      </c>
      <c r="T30" s="61">
        <f t="shared" si="10"/>
        <v>39.257294429708224</v>
      </c>
      <c r="U30" s="6">
        <f t="shared" si="11"/>
        <v>60.742705570291776</v>
      </c>
      <c r="V30" s="61">
        <f t="shared" si="12"/>
        <v>42.146596858638738</v>
      </c>
      <c r="W30" s="6">
        <f t="shared" si="13"/>
        <v>57.853403141361262</v>
      </c>
      <c r="X30" s="61">
        <f t="shared" si="14"/>
        <v>37.688442211055282</v>
      </c>
      <c r="Y30" s="6">
        <f t="shared" si="15"/>
        <v>62.311557788944725</v>
      </c>
      <c r="Z30" s="61">
        <f t="shared" si="16"/>
        <v>35.764705882352942</v>
      </c>
      <c r="AA30" s="82">
        <f t="shared" si="17"/>
        <v>64.235294117647058</v>
      </c>
      <c r="AB30" s="6">
        <f t="shared" si="18"/>
        <v>41.777777777777779</v>
      </c>
      <c r="AC30" s="82">
        <f t="shared" si="19"/>
        <v>58.222222222222221</v>
      </c>
      <c r="AF30" s="59">
        <f t="shared" si="20"/>
        <v>21.485411140583551</v>
      </c>
      <c r="AG30" s="73">
        <f t="shared" si="21"/>
        <v>15.706806282722525</v>
      </c>
      <c r="AH30" s="73">
        <f t="shared" si="22"/>
        <v>24.623115577889443</v>
      </c>
      <c r="AI30" s="73">
        <f t="shared" si="23"/>
        <v>28.470588235294116</v>
      </c>
      <c r="AJ30" s="73">
        <f t="shared" si="24"/>
        <v>16.444444444444443</v>
      </c>
    </row>
    <row r="31" spans="1:36" x14ac:dyDescent="0.25">
      <c r="A31" s="1869"/>
      <c r="B31" s="278" t="s">
        <v>204</v>
      </c>
      <c r="C31" s="23">
        <v>677</v>
      </c>
      <c r="D31" s="20">
        <v>80</v>
      </c>
      <c r="E31" s="21">
        <v>757</v>
      </c>
      <c r="F31" s="20">
        <v>1441</v>
      </c>
      <c r="G31" s="20">
        <v>156</v>
      </c>
      <c r="H31" s="21">
        <v>1597</v>
      </c>
      <c r="I31" s="20">
        <v>1549</v>
      </c>
      <c r="J31" s="20">
        <v>188</v>
      </c>
      <c r="K31" s="21">
        <v>1737</v>
      </c>
      <c r="L31" s="20">
        <v>1585</v>
      </c>
      <c r="M31" s="20">
        <v>236</v>
      </c>
      <c r="N31" s="21">
        <v>1821</v>
      </c>
      <c r="O31" s="20">
        <v>1817</v>
      </c>
      <c r="P31" s="20">
        <v>215</v>
      </c>
      <c r="Q31" s="21">
        <v>2032</v>
      </c>
      <c r="T31" s="61">
        <f>IFERROR(C31/$E31*100,0)</f>
        <v>89.431968295904881</v>
      </c>
      <c r="U31" s="6">
        <f>IFERROR(D31/$E31*100,0)</f>
        <v>10.568031704095112</v>
      </c>
      <c r="V31" s="61">
        <f>IFERROR(F31/$H31*100,0)</f>
        <v>90.231684408265494</v>
      </c>
      <c r="W31" s="6">
        <f>IFERROR(G31/$H31*100,0)</f>
        <v>9.7683155917345026</v>
      </c>
      <c r="X31" s="61">
        <f>IFERROR(I31/$K31*100,0)</f>
        <v>89.176741508347718</v>
      </c>
      <c r="Y31" s="6">
        <f>IFERROR(J31/$K31*100,0)</f>
        <v>10.823258491652274</v>
      </c>
      <c r="Z31" s="61">
        <f>IFERROR(L31/$N31*100,0)</f>
        <v>87.040087863811095</v>
      </c>
      <c r="AA31" s="82">
        <f>IFERROR(M31/$N31*100,0)</f>
        <v>12.959912136188906</v>
      </c>
      <c r="AB31" s="6">
        <f>IFERROR(O31/$Q31*100,0)</f>
        <v>89.419291338582667</v>
      </c>
      <c r="AC31" s="82">
        <f>IFERROR(P31/$Q31*100,0)</f>
        <v>10.580708661417324</v>
      </c>
      <c r="AF31" s="59">
        <f>U31-T31</f>
        <v>-78.863936591809761</v>
      </c>
      <c r="AG31" s="73">
        <f>W31-V31</f>
        <v>-80.463368816530988</v>
      </c>
      <c r="AH31" s="73">
        <f>Y31-X31</f>
        <v>-78.353483016695449</v>
      </c>
      <c r="AI31" s="73">
        <f>AA31-Z31</f>
        <v>-74.080175727622191</v>
      </c>
      <c r="AJ31" s="73">
        <f>AC31-AB31</f>
        <v>-78.838582677165348</v>
      </c>
    </row>
    <row r="32" spans="1:36" x14ac:dyDescent="0.25">
      <c r="A32" s="1869"/>
      <c r="B32" s="278" t="s">
        <v>195</v>
      </c>
      <c r="C32" s="23">
        <v>49</v>
      </c>
      <c r="D32" s="20">
        <v>84</v>
      </c>
      <c r="E32" s="21">
        <v>133</v>
      </c>
      <c r="F32" s="20">
        <v>131</v>
      </c>
      <c r="G32" s="20">
        <v>105</v>
      </c>
      <c r="H32" s="21">
        <v>236</v>
      </c>
      <c r="I32" s="20">
        <v>113</v>
      </c>
      <c r="J32" s="20">
        <v>94</v>
      </c>
      <c r="K32" s="21">
        <v>207</v>
      </c>
      <c r="L32" s="20">
        <v>123</v>
      </c>
      <c r="M32" s="20">
        <v>116</v>
      </c>
      <c r="N32" s="21">
        <v>239</v>
      </c>
      <c r="O32" s="20">
        <v>114</v>
      </c>
      <c r="P32" s="20">
        <v>117</v>
      </c>
      <c r="Q32" s="21">
        <v>231</v>
      </c>
      <c r="T32" s="61">
        <f t="shared" si="10"/>
        <v>36.84210526315789</v>
      </c>
      <c r="U32" s="6">
        <f t="shared" si="11"/>
        <v>63.157894736842103</v>
      </c>
      <c r="V32" s="61">
        <f t="shared" si="12"/>
        <v>55.508474576271183</v>
      </c>
      <c r="W32" s="6">
        <f t="shared" si="13"/>
        <v>44.49152542372881</v>
      </c>
      <c r="X32" s="61">
        <f t="shared" si="14"/>
        <v>54.589371980676326</v>
      </c>
      <c r="Y32" s="6">
        <f t="shared" si="15"/>
        <v>45.410628019323674</v>
      </c>
      <c r="Z32" s="61">
        <f t="shared" si="16"/>
        <v>51.464435146443513</v>
      </c>
      <c r="AA32" s="82">
        <f t="shared" si="17"/>
        <v>48.535564853556487</v>
      </c>
      <c r="AB32" s="6">
        <f t="shared" si="18"/>
        <v>49.350649350649348</v>
      </c>
      <c r="AC32" s="82">
        <f t="shared" si="19"/>
        <v>50.649350649350644</v>
      </c>
      <c r="AF32" s="59">
        <f t="shared" si="20"/>
        <v>26.315789473684212</v>
      </c>
      <c r="AG32" s="73">
        <f t="shared" si="21"/>
        <v>-11.016949152542374</v>
      </c>
      <c r="AH32" s="73">
        <f t="shared" si="22"/>
        <v>-9.1787439613526516</v>
      </c>
      <c r="AI32" s="73">
        <f t="shared" si="23"/>
        <v>-2.9288702928870265</v>
      </c>
      <c r="AJ32" s="73">
        <f t="shared" si="24"/>
        <v>1.298701298701296</v>
      </c>
    </row>
    <row r="33" spans="1:36" x14ac:dyDescent="0.25">
      <c r="A33" s="1869"/>
      <c r="B33" s="278" t="s">
        <v>196</v>
      </c>
      <c r="C33" s="23">
        <v>274</v>
      </c>
      <c r="D33" s="20">
        <v>448</v>
      </c>
      <c r="E33" s="21">
        <v>722</v>
      </c>
      <c r="F33" s="20">
        <v>481</v>
      </c>
      <c r="G33" s="20">
        <v>748</v>
      </c>
      <c r="H33" s="21">
        <v>1229</v>
      </c>
      <c r="I33" s="20">
        <v>534</v>
      </c>
      <c r="J33" s="20">
        <v>840</v>
      </c>
      <c r="K33" s="21">
        <v>1374</v>
      </c>
      <c r="L33" s="20">
        <v>563</v>
      </c>
      <c r="M33" s="20">
        <v>857</v>
      </c>
      <c r="N33" s="21">
        <v>1420</v>
      </c>
      <c r="O33" s="20">
        <v>540</v>
      </c>
      <c r="P33" s="20">
        <v>851</v>
      </c>
      <c r="Q33" s="21">
        <v>1391</v>
      </c>
      <c r="T33" s="61">
        <f t="shared" si="10"/>
        <v>37.95013850415512</v>
      </c>
      <c r="U33" s="6">
        <f t="shared" si="11"/>
        <v>62.049861495844873</v>
      </c>
      <c r="V33" s="61">
        <f t="shared" si="12"/>
        <v>39.137510170870627</v>
      </c>
      <c r="W33" s="6">
        <f t="shared" si="13"/>
        <v>60.862489829129373</v>
      </c>
      <c r="X33" s="61">
        <f t="shared" si="14"/>
        <v>38.864628820960704</v>
      </c>
      <c r="Y33" s="6">
        <f t="shared" si="15"/>
        <v>61.135371179039296</v>
      </c>
      <c r="Z33" s="61">
        <f t="shared" si="16"/>
        <v>39.647887323943664</v>
      </c>
      <c r="AA33" s="82">
        <f t="shared" si="17"/>
        <v>60.352112676056336</v>
      </c>
      <c r="AB33" s="6">
        <f t="shared" si="18"/>
        <v>38.820992092020127</v>
      </c>
      <c r="AC33" s="82">
        <f t="shared" si="19"/>
        <v>61.179007907979866</v>
      </c>
      <c r="AF33" s="59">
        <f t="shared" si="20"/>
        <v>24.099722991689752</v>
      </c>
      <c r="AG33" s="73">
        <f t="shared" si="21"/>
        <v>21.724979658258746</v>
      </c>
      <c r="AH33" s="73">
        <f t="shared" si="22"/>
        <v>22.270742358078593</v>
      </c>
      <c r="AI33" s="73">
        <f t="shared" si="23"/>
        <v>20.704225352112672</v>
      </c>
      <c r="AJ33" s="73">
        <f t="shared" si="24"/>
        <v>22.358015815959739</v>
      </c>
    </row>
    <row r="34" spans="1:36" x14ac:dyDescent="0.25">
      <c r="A34" s="1869"/>
      <c r="B34" s="278" t="s">
        <v>366</v>
      </c>
      <c r="C34" s="23">
        <v>103</v>
      </c>
      <c r="D34" s="20">
        <v>64</v>
      </c>
      <c r="E34" s="21">
        <v>167</v>
      </c>
      <c r="F34" s="20">
        <v>90</v>
      </c>
      <c r="G34" s="20">
        <v>41</v>
      </c>
      <c r="H34" s="21">
        <v>131</v>
      </c>
      <c r="I34" s="20">
        <v>102</v>
      </c>
      <c r="J34" s="20">
        <v>56</v>
      </c>
      <c r="K34" s="21">
        <v>158</v>
      </c>
      <c r="L34" s="20">
        <v>100</v>
      </c>
      <c r="M34" s="20">
        <v>50</v>
      </c>
      <c r="N34" s="21">
        <v>150</v>
      </c>
      <c r="O34" s="20">
        <v>86</v>
      </c>
      <c r="P34" s="20">
        <v>43</v>
      </c>
      <c r="Q34" s="21">
        <v>129</v>
      </c>
      <c r="T34" s="61">
        <f>IFERROR(C34/$E34*100,0)</f>
        <v>61.676646706586823</v>
      </c>
      <c r="U34" s="6">
        <f>IFERROR(D34/$E34*100,0)</f>
        <v>38.323353293413177</v>
      </c>
      <c r="V34" s="61">
        <f>IFERROR(F34/$H34*100,0)</f>
        <v>68.702290076335885</v>
      </c>
      <c r="W34" s="6">
        <f>IFERROR(G34/$H34*100,0)</f>
        <v>31.297709923664126</v>
      </c>
      <c r="X34" s="61">
        <f>IFERROR(I34/$K34*100,0)</f>
        <v>64.556962025316452</v>
      </c>
      <c r="Y34" s="6">
        <f>IFERROR(J34/$K34*100,0)</f>
        <v>35.443037974683541</v>
      </c>
      <c r="Z34" s="61">
        <f>IFERROR(L34/$N34*100,0)</f>
        <v>66.666666666666657</v>
      </c>
      <c r="AA34" s="82">
        <f>IFERROR(M34/$N34*100,0)</f>
        <v>33.333333333333329</v>
      </c>
      <c r="AB34" s="6">
        <f>IFERROR(O34/$Q34*100,0)</f>
        <v>66.666666666666657</v>
      </c>
      <c r="AC34" s="82">
        <f>IFERROR(P34/$Q34*100,0)</f>
        <v>33.333333333333329</v>
      </c>
      <c r="AF34" s="59">
        <f>U34-T34</f>
        <v>-23.353293413173645</v>
      </c>
      <c r="AG34" s="73">
        <f>W34-V34</f>
        <v>-37.404580152671755</v>
      </c>
      <c r="AH34" s="73">
        <f>Y34-X34</f>
        <v>-29.11392405063291</v>
      </c>
      <c r="AI34" s="73">
        <f>AA34-Z34</f>
        <v>-33.333333333333329</v>
      </c>
      <c r="AJ34" s="73">
        <f>AC34-AB34</f>
        <v>-33.333333333333329</v>
      </c>
    </row>
    <row r="35" spans="1:36" x14ac:dyDescent="0.25">
      <c r="A35" s="1869"/>
      <c r="B35" s="278" t="s">
        <v>194</v>
      </c>
      <c r="C35" s="23">
        <v>851</v>
      </c>
      <c r="D35" s="20">
        <v>2054</v>
      </c>
      <c r="E35" s="21">
        <v>2905</v>
      </c>
      <c r="F35" s="20">
        <v>803</v>
      </c>
      <c r="G35" s="20">
        <v>1933</v>
      </c>
      <c r="H35" s="21">
        <v>2736</v>
      </c>
      <c r="I35" s="20">
        <v>754</v>
      </c>
      <c r="J35" s="20">
        <v>1857</v>
      </c>
      <c r="K35" s="21">
        <v>2611</v>
      </c>
      <c r="L35" s="20">
        <v>836</v>
      </c>
      <c r="M35" s="20">
        <v>1905</v>
      </c>
      <c r="N35" s="21">
        <v>2741</v>
      </c>
      <c r="O35" s="20">
        <v>851</v>
      </c>
      <c r="P35" s="20">
        <v>1790</v>
      </c>
      <c r="Q35" s="21">
        <v>2641</v>
      </c>
      <c r="T35" s="61">
        <f t="shared" si="10"/>
        <v>29.294320137693632</v>
      </c>
      <c r="U35" s="6">
        <f t="shared" si="11"/>
        <v>70.705679862306368</v>
      </c>
      <c r="V35" s="61">
        <f t="shared" si="12"/>
        <v>29.349415204678365</v>
      </c>
      <c r="W35" s="6">
        <f t="shared" si="13"/>
        <v>70.650584795321635</v>
      </c>
      <c r="X35" s="61">
        <f t="shared" si="14"/>
        <v>28.877824588280355</v>
      </c>
      <c r="Y35" s="6">
        <f t="shared" si="15"/>
        <v>71.122175411719653</v>
      </c>
      <c r="Z35" s="61">
        <f t="shared" si="16"/>
        <v>30.499817584823059</v>
      </c>
      <c r="AA35" s="82">
        <f t="shared" si="17"/>
        <v>69.500182415176951</v>
      </c>
      <c r="AB35" s="6">
        <f t="shared" si="18"/>
        <v>32.222642938280956</v>
      </c>
      <c r="AC35" s="82">
        <f t="shared" si="19"/>
        <v>67.777357061719044</v>
      </c>
      <c r="AF35" s="59">
        <f t="shared" si="20"/>
        <v>41.411359724612737</v>
      </c>
      <c r="AG35" s="73">
        <f t="shared" si="21"/>
        <v>41.301169590643269</v>
      </c>
      <c r="AH35" s="73">
        <f t="shared" si="22"/>
        <v>42.244350823439298</v>
      </c>
      <c r="AI35" s="73">
        <f t="shared" si="23"/>
        <v>39.000364830353888</v>
      </c>
      <c r="AJ35" s="73">
        <f t="shared" si="24"/>
        <v>35.554714123438089</v>
      </c>
    </row>
    <row r="36" spans="1:36" x14ac:dyDescent="0.25">
      <c r="A36" s="1869"/>
      <c r="B36" s="278" t="s">
        <v>185</v>
      </c>
      <c r="C36" s="23">
        <v>425</v>
      </c>
      <c r="D36" s="20">
        <v>1288</v>
      </c>
      <c r="E36" s="21">
        <v>1713</v>
      </c>
      <c r="F36" s="20">
        <v>417</v>
      </c>
      <c r="G36" s="20">
        <v>1326</v>
      </c>
      <c r="H36" s="21">
        <v>1743</v>
      </c>
      <c r="I36" s="20">
        <v>502</v>
      </c>
      <c r="J36" s="20">
        <v>1598</v>
      </c>
      <c r="K36" s="21">
        <v>2100</v>
      </c>
      <c r="L36" s="20">
        <v>608</v>
      </c>
      <c r="M36" s="20">
        <v>1816</v>
      </c>
      <c r="N36" s="21">
        <v>2424</v>
      </c>
      <c r="O36" s="20">
        <v>622</v>
      </c>
      <c r="P36" s="20">
        <v>1783</v>
      </c>
      <c r="Q36" s="21">
        <v>2405</v>
      </c>
      <c r="T36" s="61">
        <f t="shared" si="10"/>
        <v>24.810274372445999</v>
      </c>
      <c r="U36" s="6">
        <f t="shared" si="11"/>
        <v>75.189725627553997</v>
      </c>
      <c r="V36" s="61">
        <f t="shared" si="12"/>
        <v>23.924268502581754</v>
      </c>
      <c r="W36" s="6">
        <f t="shared" si="13"/>
        <v>76.075731497418246</v>
      </c>
      <c r="X36" s="61">
        <f t="shared" si="14"/>
        <v>23.904761904761905</v>
      </c>
      <c r="Y36" s="6">
        <f t="shared" si="15"/>
        <v>76.095238095238088</v>
      </c>
      <c r="Z36" s="61">
        <f t="shared" si="16"/>
        <v>25.082508250825082</v>
      </c>
      <c r="AA36" s="82">
        <f t="shared" si="17"/>
        <v>74.917491749174914</v>
      </c>
      <c r="AB36" s="6">
        <f t="shared" si="18"/>
        <v>25.862785862785863</v>
      </c>
      <c r="AC36" s="82">
        <f t="shared" si="19"/>
        <v>74.13721413721413</v>
      </c>
      <c r="AF36" s="59">
        <f t="shared" si="20"/>
        <v>50.379451255107995</v>
      </c>
      <c r="AG36" s="73">
        <f t="shared" si="21"/>
        <v>52.151462994836493</v>
      </c>
      <c r="AH36" s="73">
        <f t="shared" si="22"/>
        <v>52.190476190476183</v>
      </c>
      <c r="AI36" s="73">
        <f t="shared" si="23"/>
        <v>49.834983498349828</v>
      </c>
      <c r="AJ36" s="73">
        <f t="shared" si="24"/>
        <v>48.274428274428267</v>
      </c>
    </row>
    <row r="37" spans="1:36" x14ac:dyDescent="0.25">
      <c r="A37" s="1869"/>
      <c r="B37" s="278" t="s">
        <v>188</v>
      </c>
      <c r="C37" s="23">
        <v>78</v>
      </c>
      <c r="D37" s="20">
        <v>123</v>
      </c>
      <c r="E37" s="21">
        <v>201</v>
      </c>
      <c r="F37" s="20">
        <v>72</v>
      </c>
      <c r="G37" s="20">
        <v>153</v>
      </c>
      <c r="H37" s="21">
        <v>225</v>
      </c>
      <c r="I37" s="20">
        <v>80</v>
      </c>
      <c r="J37" s="20">
        <v>153</v>
      </c>
      <c r="K37" s="21">
        <v>233</v>
      </c>
      <c r="L37" s="20">
        <v>90</v>
      </c>
      <c r="M37" s="20">
        <v>167</v>
      </c>
      <c r="N37" s="21">
        <v>257</v>
      </c>
      <c r="O37" s="20">
        <v>91</v>
      </c>
      <c r="P37" s="20">
        <v>170</v>
      </c>
      <c r="Q37" s="21">
        <v>261</v>
      </c>
      <c r="T37" s="61">
        <f t="shared" si="10"/>
        <v>38.805970149253731</v>
      </c>
      <c r="U37" s="6">
        <f t="shared" si="11"/>
        <v>61.194029850746269</v>
      </c>
      <c r="V37" s="61">
        <f t="shared" si="12"/>
        <v>32</v>
      </c>
      <c r="W37" s="6">
        <f t="shared" si="13"/>
        <v>68</v>
      </c>
      <c r="X37" s="61">
        <f t="shared" si="14"/>
        <v>34.334763948497852</v>
      </c>
      <c r="Y37" s="6">
        <f t="shared" si="15"/>
        <v>65.665236051502134</v>
      </c>
      <c r="Z37" s="61">
        <f t="shared" si="16"/>
        <v>35.019455252918284</v>
      </c>
      <c r="AA37" s="82">
        <f t="shared" si="17"/>
        <v>64.980544747081709</v>
      </c>
      <c r="AB37" s="6">
        <f t="shared" si="18"/>
        <v>34.865900383141764</v>
      </c>
      <c r="AC37" s="82">
        <f t="shared" si="19"/>
        <v>65.134099616858236</v>
      </c>
      <c r="AF37" s="59">
        <f t="shared" si="20"/>
        <v>22.388059701492537</v>
      </c>
      <c r="AG37" s="73">
        <f t="shared" si="21"/>
        <v>36</v>
      </c>
      <c r="AH37" s="73">
        <f t="shared" si="22"/>
        <v>31.330472103004283</v>
      </c>
      <c r="AI37" s="73">
        <f t="shared" si="23"/>
        <v>29.961089494163424</v>
      </c>
      <c r="AJ37" s="73">
        <f t="shared" si="24"/>
        <v>30.268199233716473</v>
      </c>
    </row>
    <row r="38" spans="1:36" x14ac:dyDescent="0.25">
      <c r="A38" s="1869"/>
      <c r="B38" s="278" t="s">
        <v>189</v>
      </c>
      <c r="C38" s="23">
        <v>99</v>
      </c>
      <c r="D38" s="20">
        <v>225</v>
      </c>
      <c r="E38" s="21">
        <v>324</v>
      </c>
      <c r="F38" s="20">
        <v>149</v>
      </c>
      <c r="G38" s="20">
        <v>331</v>
      </c>
      <c r="H38" s="21">
        <v>480</v>
      </c>
      <c r="I38" s="20">
        <v>148</v>
      </c>
      <c r="J38" s="20">
        <v>378</v>
      </c>
      <c r="K38" s="21">
        <v>526</v>
      </c>
      <c r="L38" s="20">
        <v>133</v>
      </c>
      <c r="M38" s="20">
        <v>348</v>
      </c>
      <c r="N38" s="21">
        <v>481</v>
      </c>
      <c r="O38" s="20">
        <v>104</v>
      </c>
      <c r="P38" s="20">
        <v>297</v>
      </c>
      <c r="Q38" s="21">
        <v>401</v>
      </c>
      <c r="T38" s="61">
        <f t="shared" si="10"/>
        <v>30.555555555555557</v>
      </c>
      <c r="U38" s="6">
        <f t="shared" si="11"/>
        <v>69.444444444444443</v>
      </c>
      <c r="V38" s="61">
        <f t="shared" si="12"/>
        <v>31.041666666666668</v>
      </c>
      <c r="W38" s="6">
        <f t="shared" si="13"/>
        <v>68.958333333333329</v>
      </c>
      <c r="X38" s="61">
        <f t="shared" si="14"/>
        <v>28.13688212927757</v>
      </c>
      <c r="Y38" s="6">
        <f t="shared" si="15"/>
        <v>71.863117870722434</v>
      </c>
      <c r="Z38" s="61">
        <f t="shared" si="16"/>
        <v>27.650727650727653</v>
      </c>
      <c r="AA38" s="82">
        <f t="shared" si="17"/>
        <v>72.349272349272354</v>
      </c>
      <c r="AB38" s="6">
        <f t="shared" si="18"/>
        <v>25.935162094763093</v>
      </c>
      <c r="AC38" s="82">
        <f t="shared" si="19"/>
        <v>74.064837905236914</v>
      </c>
      <c r="AF38" s="59">
        <f t="shared" si="20"/>
        <v>38.888888888888886</v>
      </c>
      <c r="AG38" s="73">
        <f t="shared" si="21"/>
        <v>37.916666666666657</v>
      </c>
      <c r="AH38" s="73">
        <f t="shared" si="22"/>
        <v>43.726235741444867</v>
      </c>
      <c r="AI38" s="73">
        <f t="shared" si="23"/>
        <v>44.698544698544701</v>
      </c>
      <c r="AJ38" s="73">
        <f t="shared" si="24"/>
        <v>48.12967581047382</v>
      </c>
    </row>
    <row r="39" spans="1:36" x14ac:dyDescent="0.25">
      <c r="A39" s="1869"/>
      <c r="B39" s="278" t="s">
        <v>231</v>
      </c>
      <c r="C39" s="23">
        <v>380</v>
      </c>
      <c r="D39" s="20">
        <v>781</v>
      </c>
      <c r="E39" s="21">
        <v>1161</v>
      </c>
      <c r="F39" s="20">
        <v>452</v>
      </c>
      <c r="G39" s="20">
        <v>879</v>
      </c>
      <c r="H39" s="21">
        <v>1331</v>
      </c>
      <c r="I39" s="20">
        <v>545</v>
      </c>
      <c r="J39" s="20">
        <v>1019</v>
      </c>
      <c r="K39" s="21">
        <v>1564</v>
      </c>
      <c r="L39" s="20">
        <v>621</v>
      </c>
      <c r="M39" s="20">
        <v>1054</v>
      </c>
      <c r="N39" s="21">
        <v>1675</v>
      </c>
      <c r="O39" s="20">
        <v>640</v>
      </c>
      <c r="P39" s="20">
        <v>1047</v>
      </c>
      <c r="Q39" s="21">
        <v>1687</v>
      </c>
      <c r="T39" s="61">
        <f t="shared" si="10"/>
        <v>32.730404823428074</v>
      </c>
      <c r="U39" s="6">
        <f t="shared" si="11"/>
        <v>67.269595176571912</v>
      </c>
      <c r="V39" s="61">
        <f t="shared" si="12"/>
        <v>33.959429000751314</v>
      </c>
      <c r="W39" s="6">
        <f t="shared" si="13"/>
        <v>66.040570999248686</v>
      </c>
      <c r="X39" s="61">
        <f t="shared" si="14"/>
        <v>34.846547314578004</v>
      </c>
      <c r="Y39" s="6">
        <f t="shared" si="15"/>
        <v>65.153452685421996</v>
      </c>
      <c r="Z39" s="61">
        <f t="shared" si="16"/>
        <v>37.07462686567164</v>
      </c>
      <c r="AA39" s="82">
        <f t="shared" si="17"/>
        <v>62.925373134328353</v>
      </c>
      <c r="AB39" s="6">
        <f t="shared" si="18"/>
        <v>37.937166567871962</v>
      </c>
      <c r="AC39" s="82">
        <f t="shared" si="19"/>
        <v>62.062833432128038</v>
      </c>
      <c r="AF39" s="59">
        <f t="shared" si="20"/>
        <v>34.539190353143837</v>
      </c>
      <c r="AG39" s="73">
        <f t="shared" si="21"/>
        <v>32.081141998497372</v>
      </c>
      <c r="AH39" s="73">
        <f t="shared" si="22"/>
        <v>30.306905370843992</v>
      </c>
      <c r="AI39" s="73">
        <f t="shared" si="23"/>
        <v>25.850746268656714</v>
      </c>
      <c r="AJ39" s="73">
        <f t="shared" si="24"/>
        <v>24.125666864256075</v>
      </c>
    </row>
    <row r="40" spans="1:36" x14ac:dyDescent="0.25">
      <c r="A40" s="1869"/>
      <c r="B40" s="278" t="s">
        <v>229</v>
      </c>
      <c r="C40" s="23">
        <v>24</v>
      </c>
      <c r="D40" s="20">
        <v>258</v>
      </c>
      <c r="E40" s="21">
        <v>282</v>
      </c>
      <c r="F40" s="20">
        <v>35</v>
      </c>
      <c r="G40" s="20">
        <v>224</v>
      </c>
      <c r="H40" s="21">
        <v>259</v>
      </c>
      <c r="I40" s="20">
        <v>22</v>
      </c>
      <c r="J40" s="20">
        <v>192</v>
      </c>
      <c r="K40" s="21">
        <v>214</v>
      </c>
      <c r="L40" s="20">
        <v>18</v>
      </c>
      <c r="M40" s="20">
        <v>196</v>
      </c>
      <c r="N40" s="21">
        <v>214</v>
      </c>
      <c r="O40" s="20">
        <v>20</v>
      </c>
      <c r="P40" s="20">
        <v>171</v>
      </c>
      <c r="Q40" s="21">
        <v>191</v>
      </c>
      <c r="T40" s="61">
        <f t="shared" si="10"/>
        <v>8.5106382978723403</v>
      </c>
      <c r="U40" s="6">
        <f t="shared" si="11"/>
        <v>91.489361702127653</v>
      </c>
      <c r="V40" s="61">
        <f t="shared" si="12"/>
        <v>13.513513513513514</v>
      </c>
      <c r="W40" s="6">
        <f t="shared" si="13"/>
        <v>86.486486486486484</v>
      </c>
      <c r="X40" s="61">
        <f t="shared" si="14"/>
        <v>10.2803738317757</v>
      </c>
      <c r="Y40" s="6">
        <f t="shared" si="15"/>
        <v>89.719626168224295</v>
      </c>
      <c r="Z40" s="61">
        <f t="shared" si="16"/>
        <v>8.4112149532710276</v>
      </c>
      <c r="AA40" s="82">
        <f t="shared" si="17"/>
        <v>91.588785046728972</v>
      </c>
      <c r="AB40" s="6">
        <f t="shared" si="18"/>
        <v>10.471204188481675</v>
      </c>
      <c r="AC40" s="82">
        <f t="shared" si="19"/>
        <v>89.528795811518322</v>
      </c>
      <c r="AF40" s="59">
        <f t="shared" si="20"/>
        <v>82.978723404255305</v>
      </c>
      <c r="AG40" s="73">
        <f t="shared" si="21"/>
        <v>72.972972972972968</v>
      </c>
      <c r="AH40" s="73">
        <f t="shared" si="22"/>
        <v>79.43925233644859</v>
      </c>
      <c r="AI40" s="73">
        <f t="shared" si="23"/>
        <v>83.177570093457945</v>
      </c>
      <c r="AJ40" s="73">
        <f t="shared" si="24"/>
        <v>79.057591623036643</v>
      </c>
    </row>
    <row r="41" spans="1:36" x14ac:dyDescent="0.25">
      <c r="A41" s="1869"/>
      <c r="B41" s="278" t="s">
        <v>186</v>
      </c>
      <c r="C41" s="23">
        <v>32</v>
      </c>
      <c r="D41" s="20">
        <v>95</v>
      </c>
      <c r="E41" s="21">
        <v>127</v>
      </c>
      <c r="F41" s="20">
        <v>24</v>
      </c>
      <c r="G41" s="20">
        <v>117</v>
      </c>
      <c r="H41" s="21">
        <v>141</v>
      </c>
      <c r="I41" s="20">
        <v>26</v>
      </c>
      <c r="J41" s="20">
        <v>123</v>
      </c>
      <c r="K41" s="21">
        <v>149</v>
      </c>
      <c r="L41" s="20">
        <v>37</v>
      </c>
      <c r="M41" s="20">
        <v>133</v>
      </c>
      <c r="N41" s="21">
        <v>170</v>
      </c>
      <c r="O41" s="20">
        <v>39</v>
      </c>
      <c r="P41" s="20">
        <v>160</v>
      </c>
      <c r="Q41" s="21">
        <v>199</v>
      </c>
      <c r="T41" s="61">
        <f t="shared" si="10"/>
        <v>25.196850393700785</v>
      </c>
      <c r="U41" s="6">
        <f t="shared" si="11"/>
        <v>74.803149606299215</v>
      </c>
      <c r="V41" s="61">
        <f t="shared" si="12"/>
        <v>17.021276595744681</v>
      </c>
      <c r="W41" s="6">
        <f t="shared" si="13"/>
        <v>82.978723404255319</v>
      </c>
      <c r="X41" s="61">
        <f t="shared" si="14"/>
        <v>17.449664429530202</v>
      </c>
      <c r="Y41" s="6">
        <f t="shared" si="15"/>
        <v>82.550335570469798</v>
      </c>
      <c r="Z41" s="61">
        <f t="shared" si="16"/>
        <v>21.764705882352942</v>
      </c>
      <c r="AA41" s="82">
        <f t="shared" si="17"/>
        <v>78.235294117647058</v>
      </c>
      <c r="AB41" s="6">
        <f t="shared" si="18"/>
        <v>19.597989949748744</v>
      </c>
      <c r="AC41" s="82">
        <f t="shared" si="19"/>
        <v>80.402010050251263</v>
      </c>
      <c r="AF41" s="59">
        <f t="shared" si="20"/>
        <v>49.606299212598429</v>
      </c>
      <c r="AG41" s="73">
        <f t="shared" si="21"/>
        <v>65.957446808510639</v>
      </c>
      <c r="AH41" s="73">
        <f t="shared" si="22"/>
        <v>65.100671140939596</v>
      </c>
      <c r="AI41" s="73">
        <f t="shared" si="23"/>
        <v>56.470588235294116</v>
      </c>
      <c r="AJ41" s="73">
        <f t="shared" si="24"/>
        <v>60.80402010050252</v>
      </c>
    </row>
    <row r="42" spans="1:36" x14ac:dyDescent="0.25">
      <c r="A42" s="1869"/>
      <c r="B42" s="278" t="s">
        <v>225</v>
      </c>
      <c r="C42" s="23">
        <v>185</v>
      </c>
      <c r="D42" s="20">
        <v>505</v>
      </c>
      <c r="E42" s="21">
        <v>690</v>
      </c>
      <c r="F42" s="20">
        <v>275</v>
      </c>
      <c r="G42" s="20">
        <v>547</v>
      </c>
      <c r="H42" s="21">
        <v>822</v>
      </c>
      <c r="I42" s="20">
        <v>308</v>
      </c>
      <c r="J42" s="20">
        <v>583</v>
      </c>
      <c r="K42" s="21">
        <v>891</v>
      </c>
      <c r="L42" s="20">
        <v>303</v>
      </c>
      <c r="M42" s="20">
        <v>612</v>
      </c>
      <c r="N42" s="21">
        <v>915</v>
      </c>
      <c r="O42" s="20">
        <v>319</v>
      </c>
      <c r="P42" s="20">
        <v>549</v>
      </c>
      <c r="Q42" s="21">
        <v>868</v>
      </c>
      <c r="T42" s="61">
        <f t="shared" si="10"/>
        <v>26.811594202898554</v>
      </c>
      <c r="U42" s="6">
        <f t="shared" si="11"/>
        <v>73.188405797101453</v>
      </c>
      <c r="V42" s="61">
        <f t="shared" si="12"/>
        <v>33.454987834549875</v>
      </c>
      <c r="W42" s="6">
        <f t="shared" si="13"/>
        <v>66.545012165450117</v>
      </c>
      <c r="X42" s="61">
        <f t="shared" si="14"/>
        <v>34.567901234567898</v>
      </c>
      <c r="Y42" s="6">
        <f t="shared" si="15"/>
        <v>65.432098765432102</v>
      </c>
      <c r="Z42" s="61">
        <f t="shared" si="16"/>
        <v>33.114754098360656</v>
      </c>
      <c r="AA42" s="82">
        <f t="shared" si="17"/>
        <v>66.885245901639351</v>
      </c>
      <c r="AB42" s="6">
        <f t="shared" si="18"/>
        <v>36.751152073732719</v>
      </c>
      <c r="AC42" s="82">
        <f t="shared" si="19"/>
        <v>63.248847926267281</v>
      </c>
      <c r="AF42" s="59">
        <f t="shared" si="20"/>
        <v>46.376811594202898</v>
      </c>
      <c r="AG42" s="73">
        <f t="shared" si="21"/>
        <v>33.090024330900242</v>
      </c>
      <c r="AH42" s="73">
        <f t="shared" si="22"/>
        <v>30.864197530864203</v>
      </c>
      <c r="AI42" s="73">
        <f t="shared" si="23"/>
        <v>33.770491803278695</v>
      </c>
      <c r="AJ42" s="73">
        <f t="shared" si="24"/>
        <v>26.497695852534562</v>
      </c>
    </row>
    <row r="43" spans="1:36" x14ac:dyDescent="0.25">
      <c r="A43" s="1869"/>
      <c r="B43" s="278" t="s">
        <v>226</v>
      </c>
      <c r="C43" s="23">
        <v>1221</v>
      </c>
      <c r="D43" s="20">
        <v>4609</v>
      </c>
      <c r="E43" s="21">
        <v>5830</v>
      </c>
      <c r="F43" s="20">
        <v>1920</v>
      </c>
      <c r="G43" s="20">
        <v>6544</v>
      </c>
      <c r="H43" s="21">
        <v>8464</v>
      </c>
      <c r="I43" s="20">
        <v>1965</v>
      </c>
      <c r="J43" s="20">
        <v>7003</v>
      </c>
      <c r="K43" s="21">
        <v>8968</v>
      </c>
      <c r="L43" s="20">
        <v>1961</v>
      </c>
      <c r="M43" s="20">
        <v>6828</v>
      </c>
      <c r="N43" s="21">
        <v>8789</v>
      </c>
      <c r="O43" s="20">
        <v>1933</v>
      </c>
      <c r="P43" s="20">
        <v>6601</v>
      </c>
      <c r="Q43" s="21">
        <v>8534</v>
      </c>
      <c r="T43" s="61">
        <f t="shared" si="10"/>
        <v>20.943396226415096</v>
      </c>
      <c r="U43" s="6">
        <f t="shared" si="11"/>
        <v>79.056603773584911</v>
      </c>
      <c r="V43" s="61">
        <f t="shared" si="12"/>
        <v>22.684310018903592</v>
      </c>
      <c r="W43" s="6">
        <f t="shared" si="13"/>
        <v>77.315689981096412</v>
      </c>
      <c r="X43" s="61">
        <f t="shared" si="14"/>
        <v>21.911239964317573</v>
      </c>
      <c r="Y43" s="6">
        <f t="shared" si="15"/>
        <v>78.088760035682427</v>
      </c>
      <c r="Z43" s="61">
        <f t="shared" si="16"/>
        <v>22.311980885197404</v>
      </c>
      <c r="AA43" s="82">
        <f t="shared" si="17"/>
        <v>77.6880191148026</v>
      </c>
      <c r="AB43" s="6">
        <f t="shared" si="18"/>
        <v>22.650574173892664</v>
      </c>
      <c r="AC43" s="82">
        <f t="shared" si="19"/>
        <v>77.349425826107336</v>
      </c>
      <c r="AF43" s="59">
        <f t="shared" si="20"/>
        <v>58.113207547169814</v>
      </c>
      <c r="AG43" s="73">
        <f t="shared" si="21"/>
        <v>54.631379962192824</v>
      </c>
      <c r="AH43" s="73">
        <f t="shared" si="22"/>
        <v>56.177520071364853</v>
      </c>
      <c r="AI43" s="73">
        <f t="shared" si="23"/>
        <v>55.3760382296052</v>
      </c>
      <c r="AJ43" s="73">
        <f t="shared" si="24"/>
        <v>54.698851652214671</v>
      </c>
    </row>
    <row r="44" spans="1:36" x14ac:dyDescent="0.25">
      <c r="A44" s="1869"/>
      <c r="B44" s="278" t="s">
        <v>198</v>
      </c>
      <c r="C44" s="23">
        <v>115</v>
      </c>
      <c r="D44" s="20">
        <v>231</v>
      </c>
      <c r="E44" s="21">
        <v>346</v>
      </c>
      <c r="F44" s="20">
        <v>155</v>
      </c>
      <c r="G44" s="20">
        <v>242</v>
      </c>
      <c r="H44" s="21">
        <v>397</v>
      </c>
      <c r="I44" s="20">
        <v>146</v>
      </c>
      <c r="J44" s="20">
        <v>268</v>
      </c>
      <c r="K44" s="21">
        <v>414</v>
      </c>
      <c r="L44" s="20">
        <v>167</v>
      </c>
      <c r="M44" s="20">
        <v>289</v>
      </c>
      <c r="N44" s="21">
        <v>456</v>
      </c>
      <c r="O44" s="20">
        <v>181</v>
      </c>
      <c r="P44" s="20">
        <v>333</v>
      </c>
      <c r="Q44" s="21">
        <v>514</v>
      </c>
      <c r="T44" s="61">
        <f t="shared" si="10"/>
        <v>33.236994219653177</v>
      </c>
      <c r="U44" s="6">
        <f t="shared" si="11"/>
        <v>66.763005780346816</v>
      </c>
      <c r="V44" s="61">
        <f t="shared" si="12"/>
        <v>39.042821158690174</v>
      </c>
      <c r="W44" s="6">
        <f t="shared" si="13"/>
        <v>60.957178841309826</v>
      </c>
      <c r="X44" s="61">
        <f t="shared" si="14"/>
        <v>35.265700483091791</v>
      </c>
      <c r="Y44" s="6">
        <f t="shared" si="15"/>
        <v>64.734299516908209</v>
      </c>
      <c r="Z44" s="61">
        <f t="shared" si="16"/>
        <v>36.622807017543856</v>
      </c>
      <c r="AA44" s="82">
        <f t="shared" si="17"/>
        <v>63.377192982456144</v>
      </c>
      <c r="AB44" s="6">
        <f t="shared" si="18"/>
        <v>35.21400778210117</v>
      </c>
      <c r="AC44" s="82">
        <f t="shared" si="19"/>
        <v>64.785992217898837</v>
      </c>
      <c r="AF44" s="59">
        <f t="shared" si="20"/>
        <v>33.52601156069364</v>
      </c>
      <c r="AG44" s="73">
        <f t="shared" si="21"/>
        <v>21.914357682619652</v>
      </c>
      <c r="AH44" s="73">
        <f t="shared" si="22"/>
        <v>29.468599033816417</v>
      </c>
      <c r="AI44" s="73">
        <f t="shared" si="23"/>
        <v>26.754385964912288</v>
      </c>
      <c r="AJ44" s="73">
        <f t="shared" si="24"/>
        <v>29.571984435797667</v>
      </c>
    </row>
    <row r="45" spans="1:36" x14ac:dyDescent="0.25">
      <c r="A45" s="1869"/>
      <c r="B45" s="278" t="s">
        <v>191</v>
      </c>
      <c r="C45" s="23">
        <v>43</v>
      </c>
      <c r="D45" s="20">
        <v>66</v>
      </c>
      <c r="E45" s="21">
        <v>109</v>
      </c>
      <c r="F45" s="20">
        <v>46</v>
      </c>
      <c r="G45" s="20">
        <v>106</v>
      </c>
      <c r="H45" s="21">
        <v>152</v>
      </c>
      <c r="I45" s="20">
        <v>70</v>
      </c>
      <c r="J45" s="20">
        <v>116</v>
      </c>
      <c r="K45" s="21">
        <v>186</v>
      </c>
      <c r="L45" s="20">
        <v>48</v>
      </c>
      <c r="M45" s="20">
        <v>112</v>
      </c>
      <c r="N45" s="21">
        <v>160</v>
      </c>
      <c r="O45" s="20">
        <v>52</v>
      </c>
      <c r="P45" s="20">
        <v>105</v>
      </c>
      <c r="Q45" s="21">
        <v>157</v>
      </c>
      <c r="T45" s="61">
        <f t="shared" si="10"/>
        <v>39.449541284403672</v>
      </c>
      <c r="U45" s="6">
        <f t="shared" si="11"/>
        <v>60.550458715596335</v>
      </c>
      <c r="V45" s="61">
        <f t="shared" si="12"/>
        <v>30.263157894736842</v>
      </c>
      <c r="W45" s="6">
        <f t="shared" si="13"/>
        <v>69.73684210526315</v>
      </c>
      <c r="X45" s="61">
        <f t="shared" si="14"/>
        <v>37.634408602150536</v>
      </c>
      <c r="Y45" s="6">
        <f t="shared" si="15"/>
        <v>62.365591397849464</v>
      </c>
      <c r="Z45" s="61">
        <f t="shared" si="16"/>
        <v>30</v>
      </c>
      <c r="AA45" s="82">
        <f t="shared" si="17"/>
        <v>70</v>
      </c>
      <c r="AB45" s="6">
        <f t="shared" si="18"/>
        <v>33.121019108280251</v>
      </c>
      <c r="AC45" s="82">
        <f t="shared" si="19"/>
        <v>66.878980891719735</v>
      </c>
      <c r="AF45" s="59">
        <f t="shared" si="20"/>
        <v>21.100917431192663</v>
      </c>
      <c r="AG45" s="73">
        <f t="shared" si="21"/>
        <v>39.473684210526308</v>
      </c>
      <c r="AH45" s="73">
        <f t="shared" si="22"/>
        <v>24.731182795698928</v>
      </c>
      <c r="AI45" s="73">
        <f t="shared" si="23"/>
        <v>40</v>
      </c>
      <c r="AJ45" s="73">
        <f t="shared" si="24"/>
        <v>33.757961783439484</v>
      </c>
    </row>
    <row r="46" spans="1:36" x14ac:dyDescent="0.25">
      <c r="A46" s="1869"/>
      <c r="B46" s="278" t="s">
        <v>197</v>
      </c>
      <c r="C46" s="23">
        <v>24</v>
      </c>
      <c r="D46" s="20">
        <v>47</v>
      </c>
      <c r="E46" s="21">
        <v>71</v>
      </c>
      <c r="F46" s="20">
        <v>32</v>
      </c>
      <c r="G46" s="20">
        <v>40</v>
      </c>
      <c r="H46" s="21">
        <v>72</v>
      </c>
      <c r="I46" s="20">
        <v>45</v>
      </c>
      <c r="J46" s="20">
        <v>41</v>
      </c>
      <c r="K46" s="21">
        <v>86</v>
      </c>
      <c r="L46" s="20">
        <v>42</v>
      </c>
      <c r="M46" s="20">
        <v>44</v>
      </c>
      <c r="N46" s="21">
        <v>86</v>
      </c>
      <c r="O46" s="20">
        <v>44</v>
      </c>
      <c r="P46" s="20">
        <v>35</v>
      </c>
      <c r="Q46" s="21">
        <v>79</v>
      </c>
      <c r="T46" s="61">
        <f t="shared" si="10"/>
        <v>33.802816901408448</v>
      </c>
      <c r="U46" s="6">
        <f t="shared" si="11"/>
        <v>66.197183098591552</v>
      </c>
      <c r="V46" s="61">
        <f t="shared" si="12"/>
        <v>44.444444444444443</v>
      </c>
      <c r="W46" s="6">
        <f t="shared" si="13"/>
        <v>55.555555555555557</v>
      </c>
      <c r="X46" s="61">
        <f t="shared" si="14"/>
        <v>52.325581395348841</v>
      </c>
      <c r="Y46" s="6">
        <f t="shared" si="15"/>
        <v>47.674418604651166</v>
      </c>
      <c r="Z46" s="61">
        <f t="shared" si="16"/>
        <v>48.837209302325576</v>
      </c>
      <c r="AA46" s="82">
        <f t="shared" si="17"/>
        <v>51.162790697674424</v>
      </c>
      <c r="AB46" s="6">
        <f t="shared" si="18"/>
        <v>55.696202531645568</v>
      </c>
      <c r="AC46" s="82">
        <f t="shared" si="19"/>
        <v>44.303797468354425</v>
      </c>
      <c r="AD46" s="5"/>
      <c r="AE46" s="5"/>
      <c r="AF46" s="59">
        <f t="shared" si="20"/>
        <v>32.394366197183103</v>
      </c>
      <c r="AG46" s="73">
        <f t="shared" si="21"/>
        <v>11.111111111111114</v>
      </c>
      <c r="AH46" s="73">
        <f t="shared" si="22"/>
        <v>-4.6511627906976756</v>
      </c>
      <c r="AI46" s="73">
        <f t="shared" si="23"/>
        <v>2.3255813953488484</v>
      </c>
      <c r="AJ46" s="73">
        <f t="shared" si="24"/>
        <v>-11.392405063291143</v>
      </c>
    </row>
    <row r="47" spans="1:36" x14ac:dyDescent="0.25">
      <c r="A47" s="1869"/>
      <c r="B47" s="278" t="s">
        <v>227</v>
      </c>
      <c r="C47" s="23">
        <v>44</v>
      </c>
      <c r="D47" s="20">
        <v>409</v>
      </c>
      <c r="E47" s="21">
        <v>453</v>
      </c>
      <c r="F47" s="20">
        <v>75</v>
      </c>
      <c r="G47" s="20">
        <v>487</v>
      </c>
      <c r="H47" s="21">
        <v>562</v>
      </c>
      <c r="I47" s="20">
        <v>81</v>
      </c>
      <c r="J47" s="20">
        <v>505</v>
      </c>
      <c r="K47" s="21">
        <v>586</v>
      </c>
      <c r="L47" s="20">
        <v>99</v>
      </c>
      <c r="M47" s="20">
        <v>554</v>
      </c>
      <c r="N47" s="21">
        <v>653</v>
      </c>
      <c r="O47" s="20">
        <v>91</v>
      </c>
      <c r="P47" s="20">
        <v>511</v>
      </c>
      <c r="Q47" s="21">
        <v>602</v>
      </c>
      <c r="T47" s="61">
        <f t="shared" si="10"/>
        <v>9.7130242825607063</v>
      </c>
      <c r="U47" s="6">
        <f t="shared" si="11"/>
        <v>90.28697571743929</v>
      </c>
      <c r="V47" s="61">
        <f t="shared" si="12"/>
        <v>13.345195729537366</v>
      </c>
      <c r="W47" s="6">
        <f t="shared" si="13"/>
        <v>86.654804270462634</v>
      </c>
      <c r="X47" s="61">
        <f t="shared" si="14"/>
        <v>13.822525597269625</v>
      </c>
      <c r="Y47" s="6">
        <f t="shared" si="15"/>
        <v>86.177474402730383</v>
      </c>
      <c r="Z47" s="61">
        <f t="shared" si="16"/>
        <v>15.160796324655438</v>
      </c>
      <c r="AA47" s="82">
        <f t="shared" si="17"/>
        <v>84.839203675344564</v>
      </c>
      <c r="AB47" s="6">
        <f t="shared" si="18"/>
        <v>15.11627906976744</v>
      </c>
      <c r="AC47" s="82">
        <f t="shared" si="19"/>
        <v>84.883720930232556</v>
      </c>
      <c r="AF47" s="59">
        <f t="shared" si="20"/>
        <v>80.57395143487858</v>
      </c>
      <c r="AG47" s="73">
        <f t="shared" si="21"/>
        <v>73.309608540925268</v>
      </c>
      <c r="AH47" s="73">
        <f t="shared" si="22"/>
        <v>72.354948805460765</v>
      </c>
      <c r="AI47" s="73">
        <f t="shared" si="23"/>
        <v>69.678407350689127</v>
      </c>
      <c r="AJ47" s="73">
        <f t="shared" si="24"/>
        <v>69.767441860465112</v>
      </c>
    </row>
    <row r="48" spans="1:36" x14ac:dyDescent="0.25">
      <c r="A48" s="1869"/>
      <c r="B48" s="278" t="s">
        <v>184</v>
      </c>
      <c r="C48" s="23">
        <v>520</v>
      </c>
      <c r="D48" s="20">
        <v>684</v>
      </c>
      <c r="E48" s="21">
        <v>1204</v>
      </c>
      <c r="F48" s="20">
        <v>588</v>
      </c>
      <c r="G48" s="20">
        <v>756</v>
      </c>
      <c r="H48" s="21">
        <v>1344</v>
      </c>
      <c r="I48" s="20">
        <v>660</v>
      </c>
      <c r="J48" s="20">
        <v>806</v>
      </c>
      <c r="K48" s="21">
        <v>1466</v>
      </c>
      <c r="L48" s="20">
        <v>696</v>
      </c>
      <c r="M48" s="20">
        <v>898</v>
      </c>
      <c r="N48" s="21">
        <v>1594</v>
      </c>
      <c r="O48" s="20">
        <v>734</v>
      </c>
      <c r="P48" s="20">
        <v>887</v>
      </c>
      <c r="Q48" s="21">
        <v>1621</v>
      </c>
      <c r="T48" s="61">
        <f t="shared" si="10"/>
        <v>43.189368770764119</v>
      </c>
      <c r="U48" s="6">
        <f t="shared" si="11"/>
        <v>56.810631229235874</v>
      </c>
      <c r="V48" s="61">
        <f t="shared" si="12"/>
        <v>43.75</v>
      </c>
      <c r="W48" s="6">
        <f t="shared" si="13"/>
        <v>56.25</v>
      </c>
      <c r="X48" s="61">
        <f t="shared" si="14"/>
        <v>45.020463847203274</v>
      </c>
      <c r="Y48" s="6">
        <f t="shared" si="15"/>
        <v>54.979536152796726</v>
      </c>
      <c r="Z48" s="61">
        <f t="shared" si="16"/>
        <v>43.663739021329988</v>
      </c>
      <c r="AA48" s="82">
        <f t="shared" si="17"/>
        <v>56.336260978670019</v>
      </c>
      <c r="AB48" s="6">
        <f t="shared" si="18"/>
        <v>45.28069093152375</v>
      </c>
      <c r="AC48" s="82">
        <f t="shared" si="19"/>
        <v>54.71930906847625</v>
      </c>
      <c r="AF48" s="59">
        <f t="shared" si="20"/>
        <v>13.621262458471755</v>
      </c>
      <c r="AG48" s="73">
        <f t="shared" si="21"/>
        <v>12.5</v>
      </c>
      <c r="AH48" s="73">
        <f t="shared" si="22"/>
        <v>9.9590723055934518</v>
      </c>
      <c r="AI48" s="73">
        <f t="shared" si="23"/>
        <v>12.672521957340031</v>
      </c>
      <c r="AJ48" s="73">
        <f t="shared" si="24"/>
        <v>9.4386181369524991</v>
      </c>
    </row>
    <row r="49" spans="1:36" x14ac:dyDescent="0.25">
      <c r="A49" s="1869"/>
      <c r="B49" s="278" t="s">
        <v>230</v>
      </c>
      <c r="C49" s="23">
        <v>56</v>
      </c>
      <c r="D49" s="20">
        <v>222</v>
      </c>
      <c r="E49" s="21">
        <v>278</v>
      </c>
      <c r="F49" s="20">
        <v>148</v>
      </c>
      <c r="G49" s="20">
        <v>541</v>
      </c>
      <c r="H49" s="21">
        <v>689</v>
      </c>
      <c r="I49" s="20">
        <v>152</v>
      </c>
      <c r="J49" s="20">
        <v>593</v>
      </c>
      <c r="K49" s="21">
        <v>745</v>
      </c>
      <c r="L49" s="20">
        <v>148</v>
      </c>
      <c r="M49" s="20">
        <v>566</v>
      </c>
      <c r="N49" s="21">
        <v>714</v>
      </c>
      <c r="O49" s="20">
        <v>162</v>
      </c>
      <c r="P49" s="20">
        <v>579</v>
      </c>
      <c r="Q49" s="21">
        <v>741</v>
      </c>
      <c r="T49" s="61">
        <f t="shared" si="10"/>
        <v>20.14388489208633</v>
      </c>
      <c r="U49" s="6">
        <f t="shared" si="11"/>
        <v>79.856115107913666</v>
      </c>
      <c r="V49" s="61">
        <f t="shared" si="12"/>
        <v>21.480406386066765</v>
      </c>
      <c r="W49" s="6">
        <f t="shared" si="13"/>
        <v>78.519593613933239</v>
      </c>
      <c r="X49" s="61">
        <f t="shared" si="14"/>
        <v>20.402684563758388</v>
      </c>
      <c r="Y49" s="6">
        <f t="shared" si="15"/>
        <v>79.597315436241615</v>
      </c>
      <c r="Z49" s="61">
        <f t="shared" si="16"/>
        <v>20.728291316526612</v>
      </c>
      <c r="AA49" s="82">
        <f t="shared" si="17"/>
        <v>79.271708683473392</v>
      </c>
      <c r="AB49" s="6">
        <f t="shared" si="18"/>
        <v>21.862348178137651</v>
      </c>
      <c r="AC49" s="82">
        <f t="shared" si="19"/>
        <v>78.137651821862349</v>
      </c>
      <c r="AF49" s="59">
        <f t="shared" si="20"/>
        <v>59.712230215827333</v>
      </c>
      <c r="AG49" s="73">
        <f t="shared" si="21"/>
        <v>57.039187227866478</v>
      </c>
      <c r="AH49" s="73">
        <f t="shared" si="22"/>
        <v>59.194630872483231</v>
      </c>
      <c r="AI49" s="73">
        <f t="shared" si="23"/>
        <v>58.543417366946784</v>
      </c>
      <c r="AJ49" s="73">
        <f t="shared" si="24"/>
        <v>56.275303643724698</v>
      </c>
    </row>
    <row r="50" spans="1:36" x14ac:dyDescent="0.25">
      <c r="A50" s="1869"/>
      <c r="B50" s="278" t="s">
        <v>183</v>
      </c>
      <c r="C50" s="23">
        <v>437</v>
      </c>
      <c r="D50" s="20">
        <v>551</v>
      </c>
      <c r="E50" s="21">
        <v>988</v>
      </c>
      <c r="F50" s="20">
        <v>523</v>
      </c>
      <c r="G50" s="20">
        <v>717</v>
      </c>
      <c r="H50" s="21">
        <v>1240</v>
      </c>
      <c r="I50" s="20">
        <v>540</v>
      </c>
      <c r="J50" s="20">
        <v>727</v>
      </c>
      <c r="K50" s="21">
        <v>1267</v>
      </c>
      <c r="L50" s="20">
        <v>491</v>
      </c>
      <c r="M50" s="20">
        <v>651</v>
      </c>
      <c r="N50" s="21">
        <v>1142</v>
      </c>
      <c r="O50" s="20">
        <v>472</v>
      </c>
      <c r="P50" s="20">
        <v>619</v>
      </c>
      <c r="Q50" s="21">
        <v>1091</v>
      </c>
      <c r="T50" s="61">
        <f t="shared" si="10"/>
        <v>44.230769230769226</v>
      </c>
      <c r="U50" s="6">
        <f t="shared" si="11"/>
        <v>55.769230769230774</v>
      </c>
      <c r="V50" s="61">
        <f t="shared" si="12"/>
        <v>42.177419354838705</v>
      </c>
      <c r="W50" s="6">
        <f t="shared" si="13"/>
        <v>57.822580645161295</v>
      </c>
      <c r="X50" s="61">
        <f t="shared" si="14"/>
        <v>42.620363062352013</v>
      </c>
      <c r="Y50" s="6">
        <f t="shared" si="15"/>
        <v>57.37963693764798</v>
      </c>
      <c r="Z50" s="61">
        <f t="shared" si="16"/>
        <v>42.99474605954466</v>
      </c>
      <c r="AA50" s="82">
        <f t="shared" si="17"/>
        <v>57.005253940455333</v>
      </c>
      <c r="AB50" s="6">
        <f t="shared" si="18"/>
        <v>43.263061411549039</v>
      </c>
      <c r="AC50" s="82">
        <f t="shared" si="19"/>
        <v>56.736938588450961</v>
      </c>
      <c r="AF50" s="59">
        <f t="shared" si="20"/>
        <v>11.538461538461547</v>
      </c>
      <c r="AG50" s="73">
        <f t="shared" si="21"/>
        <v>15.645161290322591</v>
      </c>
      <c r="AH50" s="73">
        <f t="shared" si="22"/>
        <v>14.759273875295968</v>
      </c>
      <c r="AI50" s="73">
        <f t="shared" si="23"/>
        <v>14.010507880910673</v>
      </c>
      <c r="AJ50" s="73">
        <f t="shared" si="24"/>
        <v>13.473877176901922</v>
      </c>
    </row>
    <row r="51" spans="1:36" x14ac:dyDescent="0.25">
      <c r="A51" s="1869"/>
      <c r="B51" s="278" t="s">
        <v>235</v>
      </c>
      <c r="C51" s="23">
        <v>17</v>
      </c>
      <c r="D51" s="20">
        <v>15</v>
      </c>
      <c r="E51" s="21">
        <v>32</v>
      </c>
      <c r="F51" s="20">
        <v>36</v>
      </c>
      <c r="G51" s="20">
        <v>17</v>
      </c>
      <c r="H51" s="21">
        <v>53</v>
      </c>
      <c r="I51" s="20">
        <v>29</v>
      </c>
      <c r="J51" s="20">
        <v>12</v>
      </c>
      <c r="K51" s="21">
        <v>41</v>
      </c>
      <c r="L51" s="20">
        <v>64</v>
      </c>
      <c r="M51" s="20">
        <v>37</v>
      </c>
      <c r="N51" s="21">
        <v>101</v>
      </c>
      <c r="O51" s="20">
        <v>47</v>
      </c>
      <c r="P51" s="20">
        <v>26</v>
      </c>
      <c r="Q51" s="21">
        <v>73</v>
      </c>
      <c r="T51" s="61">
        <f t="shared" si="10"/>
        <v>53.125</v>
      </c>
      <c r="U51" s="6">
        <f t="shared" si="11"/>
        <v>46.875</v>
      </c>
      <c r="V51" s="61">
        <f t="shared" si="12"/>
        <v>67.924528301886795</v>
      </c>
      <c r="W51" s="6">
        <f t="shared" si="13"/>
        <v>32.075471698113205</v>
      </c>
      <c r="X51" s="61">
        <f t="shared" si="14"/>
        <v>70.731707317073173</v>
      </c>
      <c r="Y51" s="6">
        <f t="shared" si="15"/>
        <v>29.268292682926827</v>
      </c>
      <c r="Z51" s="61">
        <f t="shared" si="16"/>
        <v>63.366336633663366</v>
      </c>
      <c r="AA51" s="82">
        <f t="shared" si="17"/>
        <v>36.633663366336634</v>
      </c>
      <c r="AB51" s="6">
        <f t="shared" si="18"/>
        <v>64.38356164383562</v>
      </c>
      <c r="AC51" s="82">
        <f t="shared" si="19"/>
        <v>35.61643835616438</v>
      </c>
      <c r="AF51" s="59">
        <f t="shared" si="20"/>
        <v>-6.25</v>
      </c>
      <c r="AG51" s="73">
        <f t="shared" si="21"/>
        <v>-35.84905660377359</v>
      </c>
      <c r="AH51" s="73">
        <f t="shared" si="22"/>
        <v>-41.463414634146346</v>
      </c>
      <c r="AI51" s="73">
        <f t="shared" si="23"/>
        <v>-26.732673267326732</v>
      </c>
      <c r="AJ51" s="73">
        <f t="shared" si="24"/>
        <v>-28.767123287671239</v>
      </c>
    </row>
    <row r="52" spans="1:36" x14ac:dyDescent="0.25">
      <c r="A52" s="1869"/>
      <c r="B52" s="278" t="s">
        <v>218</v>
      </c>
      <c r="C52" s="23">
        <v>76</v>
      </c>
      <c r="D52" s="20">
        <v>388</v>
      </c>
      <c r="E52" s="21">
        <v>464</v>
      </c>
      <c r="F52" s="20">
        <v>204</v>
      </c>
      <c r="G52" s="20">
        <v>832</v>
      </c>
      <c r="H52" s="21">
        <v>1036</v>
      </c>
      <c r="I52" s="20">
        <v>228</v>
      </c>
      <c r="J52" s="20">
        <v>1051</v>
      </c>
      <c r="K52" s="21">
        <v>1279</v>
      </c>
      <c r="L52" s="20">
        <v>272</v>
      </c>
      <c r="M52" s="20">
        <v>1204</v>
      </c>
      <c r="N52" s="21">
        <v>1476</v>
      </c>
      <c r="O52" s="20">
        <v>300</v>
      </c>
      <c r="P52" s="20">
        <v>1422</v>
      </c>
      <c r="Q52" s="21">
        <v>1722</v>
      </c>
      <c r="T52" s="61">
        <f t="shared" si="10"/>
        <v>16.379310344827587</v>
      </c>
      <c r="U52" s="6">
        <f t="shared" si="11"/>
        <v>83.620689655172413</v>
      </c>
      <c r="V52" s="61">
        <f t="shared" si="12"/>
        <v>19.691119691119692</v>
      </c>
      <c r="W52" s="6">
        <f t="shared" si="13"/>
        <v>80.308880308880305</v>
      </c>
      <c r="X52" s="61">
        <f t="shared" si="14"/>
        <v>17.82642689601251</v>
      </c>
      <c r="Y52" s="6">
        <f t="shared" si="15"/>
        <v>82.173573103987479</v>
      </c>
      <c r="Z52" s="61">
        <f t="shared" si="16"/>
        <v>18.428184281842817</v>
      </c>
      <c r="AA52" s="82">
        <f t="shared" si="17"/>
        <v>81.571815718157183</v>
      </c>
      <c r="AB52" s="6">
        <f t="shared" si="18"/>
        <v>17.421602787456447</v>
      </c>
      <c r="AC52" s="82">
        <f t="shared" si="19"/>
        <v>82.57839721254355</v>
      </c>
      <c r="AF52" s="59">
        <f t="shared" si="20"/>
        <v>67.241379310344826</v>
      </c>
      <c r="AG52" s="73">
        <f t="shared" si="21"/>
        <v>60.617760617760609</v>
      </c>
      <c r="AH52" s="73">
        <f t="shared" si="22"/>
        <v>64.347146207974973</v>
      </c>
      <c r="AI52" s="73">
        <f t="shared" si="23"/>
        <v>63.143631436314365</v>
      </c>
      <c r="AJ52" s="73">
        <f t="shared" si="24"/>
        <v>65.156794425087099</v>
      </c>
    </row>
    <row r="53" spans="1:36" x14ac:dyDescent="0.25">
      <c r="A53" s="1869"/>
      <c r="B53" s="278" t="s">
        <v>637</v>
      </c>
      <c r="C53" s="23">
        <v>113</v>
      </c>
      <c r="D53" s="20">
        <v>45</v>
      </c>
      <c r="E53" s="21">
        <v>158</v>
      </c>
      <c r="F53" s="20">
        <v>163</v>
      </c>
      <c r="G53" s="20">
        <v>60</v>
      </c>
      <c r="H53" s="21">
        <v>223</v>
      </c>
      <c r="I53" s="20">
        <v>192</v>
      </c>
      <c r="J53" s="20">
        <v>59</v>
      </c>
      <c r="K53" s="21">
        <v>251</v>
      </c>
      <c r="L53" s="20">
        <v>226</v>
      </c>
      <c r="M53" s="20">
        <v>56</v>
      </c>
      <c r="N53" s="21">
        <v>282</v>
      </c>
      <c r="O53" s="20">
        <v>187</v>
      </c>
      <c r="P53" s="20">
        <v>47</v>
      </c>
      <c r="Q53" s="21">
        <v>234</v>
      </c>
      <c r="T53" s="61">
        <f t="shared" si="10"/>
        <v>71.51898734177216</v>
      </c>
      <c r="U53" s="6">
        <f t="shared" si="11"/>
        <v>28.481012658227851</v>
      </c>
      <c r="V53" s="61">
        <f t="shared" si="12"/>
        <v>73.094170403587441</v>
      </c>
      <c r="W53" s="6">
        <f t="shared" si="13"/>
        <v>26.905829596412556</v>
      </c>
      <c r="X53" s="61">
        <f t="shared" si="14"/>
        <v>76.494023904382473</v>
      </c>
      <c r="Y53" s="6">
        <f t="shared" si="15"/>
        <v>23.50597609561753</v>
      </c>
      <c r="Z53" s="61">
        <f t="shared" si="16"/>
        <v>80.141843971631204</v>
      </c>
      <c r="AA53" s="82">
        <f t="shared" si="17"/>
        <v>19.858156028368796</v>
      </c>
      <c r="AB53" s="6">
        <f t="shared" si="18"/>
        <v>79.914529914529922</v>
      </c>
      <c r="AC53" s="82">
        <f t="shared" si="19"/>
        <v>20.085470085470085</v>
      </c>
      <c r="AF53" s="59">
        <f t="shared" si="20"/>
        <v>-43.037974683544306</v>
      </c>
      <c r="AG53" s="73">
        <f t="shared" si="21"/>
        <v>-46.188340807174882</v>
      </c>
      <c r="AH53" s="73">
        <f t="shared" si="22"/>
        <v>-52.988047808764946</v>
      </c>
      <c r="AI53" s="73">
        <f t="shared" si="23"/>
        <v>-60.283687943262407</v>
      </c>
      <c r="AJ53" s="73">
        <f t="shared" si="24"/>
        <v>-59.829059829059837</v>
      </c>
    </row>
    <row r="54" spans="1:36" x14ac:dyDescent="0.25">
      <c r="A54" s="1869"/>
      <c r="B54" s="278" t="s">
        <v>187</v>
      </c>
      <c r="C54" s="23">
        <v>11</v>
      </c>
      <c r="D54" s="20">
        <v>22</v>
      </c>
      <c r="E54" s="21">
        <v>33</v>
      </c>
      <c r="F54" s="20">
        <v>41</v>
      </c>
      <c r="G54" s="20">
        <v>75</v>
      </c>
      <c r="H54" s="21">
        <v>116</v>
      </c>
      <c r="I54" s="20">
        <v>41</v>
      </c>
      <c r="J54" s="20">
        <v>62</v>
      </c>
      <c r="K54" s="21">
        <v>103</v>
      </c>
      <c r="L54" s="20">
        <v>53</v>
      </c>
      <c r="M54" s="20">
        <v>66</v>
      </c>
      <c r="N54" s="21">
        <v>119</v>
      </c>
      <c r="O54" s="20">
        <v>34</v>
      </c>
      <c r="P54" s="20">
        <v>43</v>
      </c>
      <c r="Q54" s="21">
        <v>77</v>
      </c>
      <c r="T54" s="61">
        <f t="shared" si="10"/>
        <v>33.333333333333329</v>
      </c>
      <c r="U54" s="6">
        <f t="shared" si="11"/>
        <v>66.666666666666657</v>
      </c>
      <c r="V54" s="61">
        <f t="shared" si="12"/>
        <v>35.344827586206897</v>
      </c>
      <c r="W54" s="6">
        <f t="shared" si="13"/>
        <v>64.65517241379311</v>
      </c>
      <c r="X54" s="61">
        <f t="shared" si="14"/>
        <v>39.805825242718448</v>
      </c>
      <c r="Y54" s="6">
        <f t="shared" si="15"/>
        <v>60.194174757281552</v>
      </c>
      <c r="Z54" s="61">
        <f t="shared" si="16"/>
        <v>44.537815126050425</v>
      </c>
      <c r="AA54" s="82">
        <f t="shared" si="17"/>
        <v>55.462184873949582</v>
      </c>
      <c r="AB54" s="6">
        <f t="shared" si="18"/>
        <v>44.155844155844157</v>
      </c>
      <c r="AC54" s="82">
        <f t="shared" si="19"/>
        <v>55.844155844155843</v>
      </c>
      <c r="AF54" s="59">
        <f t="shared" si="20"/>
        <v>33.333333333333329</v>
      </c>
      <c r="AG54" s="73">
        <f t="shared" si="21"/>
        <v>29.310344827586214</v>
      </c>
      <c r="AH54" s="73">
        <f t="shared" si="22"/>
        <v>20.388349514563103</v>
      </c>
      <c r="AI54" s="73">
        <f t="shared" si="23"/>
        <v>10.924369747899156</v>
      </c>
      <c r="AJ54" s="73">
        <f t="shared" si="24"/>
        <v>11.688311688311686</v>
      </c>
    </row>
    <row r="55" spans="1:36" x14ac:dyDescent="0.25">
      <c r="A55" s="1869"/>
      <c r="B55" s="278" t="s">
        <v>245</v>
      </c>
      <c r="C55" s="23">
        <v>50</v>
      </c>
      <c r="D55" s="20">
        <v>59</v>
      </c>
      <c r="E55" s="21">
        <v>109</v>
      </c>
      <c r="F55" s="20">
        <v>68</v>
      </c>
      <c r="G55" s="20">
        <v>129</v>
      </c>
      <c r="H55" s="21">
        <v>197</v>
      </c>
      <c r="I55" s="20">
        <v>66</v>
      </c>
      <c r="J55" s="20">
        <v>140</v>
      </c>
      <c r="K55" s="21">
        <v>206</v>
      </c>
      <c r="L55" s="20">
        <v>58</v>
      </c>
      <c r="M55" s="20">
        <v>116</v>
      </c>
      <c r="N55" s="21">
        <v>174</v>
      </c>
      <c r="O55" s="20">
        <v>65</v>
      </c>
      <c r="P55" s="20">
        <v>137</v>
      </c>
      <c r="Q55" s="21">
        <v>202</v>
      </c>
      <c r="T55" s="61">
        <f t="shared" si="10"/>
        <v>45.871559633027523</v>
      </c>
      <c r="U55" s="6">
        <f t="shared" si="11"/>
        <v>54.128440366972477</v>
      </c>
      <c r="V55" s="61">
        <f t="shared" si="12"/>
        <v>34.517766497461928</v>
      </c>
      <c r="W55" s="6">
        <f t="shared" si="13"/>
        <v>65.482233502538065</v>
      </c>
      <c r="X55" s="61">
        <f t="shared" si="14"/>
        <v>32.038834951456316</v>
      </c>
      <c r="Y55" s="6">
        <f t="shared" si="15"/>
        <v>67.961165048543691</v>
      </c>
      <c r="Z55" s="61">
        <f t="shared" si="16"/>
        <v>33.333333333333329</v>
      </c>
      <c r="AA55" s="82">
        <f t="shared" si="17"/>
        <v>66.666666666666657</v>
      </c>
      <c r="AB55" s="6">
        <f t="shared" si="18"/>
        <v>32.178217821782177</v>
      </c>
      <c r="AC55" s="82">
        <f t="shared" si="19"/>
        <v>67.821782178217831</v>
      </c>
      <c r="AF55" s="59">
        <f t="shared" si="20"/>
        <v>8.2568807339449535</v>
      </c>
      <c r="AG55" s="73">
        <f t="shared" si="21"/>
        <v>30.964467005076138</v>
      </c>
      <c r="AH55" s="73">
        <f t="shared" si="22"/>
        <v>35.922330097087375</v>
      </c>
      <c r="AI55" s="73">
        <f t="shared" si="23"/>
        <v>33.333333333333329</v>
      </c>
      <c r="AJ55" s="73">
        <f>AC55-AB55</f>
        <v>35.643564356435654</v>
      </c>
    </row>
    <row r="56" spans="1:36" x14ac:dyDescent="0.25">
      <c r="A56" s="1869"/>
      <c r="B56" s="278" t="s">
        <v>638</v>
      </c>
      <c r="C56" s="23">
        <v>26</v>
      </c>
      <c r="D56" s="20">
        <v>16</v>
      </c>
      <c r="E56" s="21">
        <v>42</v>
      </c>
      <c r="F56" s="20">
        <v>16</v>
      </c>
      <c r="G56" s="20">
        <v>30</v>
      </c>
      <c r="H56" s="21">
        <v>46</v>
      </c>
      <c r="I56" s="20">
        <v>19</v>
      </c>
      <c r="J56" s="20">
        <v>21</v>
      </c>
      <c r="K56" s="21">
        <v>40</v>
      </c>
      <c r="L56" s="20">
        <v>31</v>
      </c>
      <c r="M56" s="20">
        <v>29</v>
      </c>
      <c r="N56" s="21">
        <v>60</v>
      </c>
      <c r="O56" s="20">
        <v>26</v>
      </c>
      <c r="P56" s="20">
        <v>27</v>
      </c>
      <c r="Q56" s="21">
        <v>53</v>
      </c>
      <c r="T56" s="61">
        <f>IFERROR(C56/$E56*100,0)</f>
        <v>61.904761904761905</v>
      </c>
      <c r="U56" s="6">
        <f>IFERROR(D56/$E56*100,0)</f>
        <v>38.095238095238095</v>
      </c>
      <c r="V56" s="61">
        <f>IFERROR(F56/$H56*100,0)</f>
        <v>34.782608695652172</v>
      </c>
      <c r="W56" s="6">
        <f>IFERROR(G56/$H56*100,0)</f>
        <v>65.217391304347828</v>
      </c>
      <c r="X56" s="61">
        <f>IFERROR(I56/$K56*100,0)</f>
        <v>47.5</v>
      </c>
      <c r="Y56" s="6">
        <f>IFERROR(J56/$K56*100,0)</f>
        <v>52.5</v>
      </c>
      <c r="Z56" s="61">
        <f>IFERROR(L56/$N56*100,0)</f>
        <v>51.666666666666671</v>
      </c>
      <c r="AA56" s="82">
        <f>IFERROR(M56/$N56*100,0)</f>
        <v>48.333333333333336</v>
      </c>
      <c r="AB56" s="6">
        <f>IFERROR(O56/$Q56*100,0)</f>
        <v>49.056603773584904</v>
      </c>
      <c r="AC56" s="82">
        <f>IFERROR(P56/$Q56*100,0)</f>
        <v>50.943396226415096</v>
      </c>
      <c r="AF56" s="59">
        <f>U56-T56</f>
        <v>-23.80952380952381</v>
      </c>
      <c r="AG56" s="73">
        <f>W56-V56</f>
        <v>30.434782608695656</v>
      </c>
      <c r="AH56" s="73">
        <f>Y56-X56</f>
        <v>5</v>
      </c>
      <c r="AI56" s="73">
        <f>AA56-Z56</f>
        <v>-3.3333333333333357</v>
      </c>
      <c r="AJ56" s="73">
        <f>AC56-AB56</f>
        <v>1.8867924528301927</v>
      </c>
    </row>
    <row r="57" spans="1:36" x14ac:dyDescent="0.25">
      <c r="A57" s="1869"/>
      <c r="B57" s="278" t="s">
        <v>639</v>
      </c>
      <c r="C57" s="23">
        <v>11</v>
      </c>
      <c r="D57" s="20">
        <v>29</v>
      </c>
      <c r="E57" s="21">
        <v>40</v>
      </c>
      <c r="F57" s="20">
        <v>21</v>
      </c>
      <c r="G57" s="20">
        <v>17</v>
      </c>
      <c r="H57" s="21">
        <v>38</v>
      </c>
      <c r="I57" s="20">
        <v>11</v>
      </c>
      <c r="J57" s="20">
        <v>24</v>
      </c>
      <c r="K57" s="21">
        <v>35</v>
      </c>
      <c r="L57" s="20">
        <v>24</v>
      </c>
      <c r="M57" s="20">
        <v>18</v>
      </c>
      <c r="N57" s="21">
        <v>42</v>
      </c>
      <c r="O57" s="20">
        <v>19</v>
      </c>
      <c r="P57" s="20">
        <v>19</v>
      </c>
      <c r="Q57" s="21">
        <v>38</v>
      </c>
      <c r="T57" s="61">
        <f t="shared" si="10"/>
        <v>27.500000000000004</v>
      </c>
      <c r="U57" s="6">
        <f t="shared" si="11"/>
        <v>72.5</v>
      </c>
      <c r="V57" s="61">
        <f t="shared" si="12"/>
        <v>55.26315789473685</v>
      </c>
      <c r="W57" s="6">
        <f t="shared" si="13"/>
        <v>44.736842105263158</v>
      </c>
      <c r="X57" s="61">
        <f t="shared" si="14"/>
        <v>31.428571428571427</v>
      </c>
      <c r="Y57" s="6">
        <f t="shared" si="15"/>
        <v>68.571428571428569</v>
      </c>
      <c r="Z57" s="61">
        <f t="shared" si="16"/>
        <v>57.142857142857139</v>
      </c>
      <c r="AA57" s="82">
        <f t="shared" si="17"/>
        <v>42.857142857142854</v>
      </c>
      <c r="AB57" s="6">
        <f t="shared" si="18"/>
        <v>50</v>
      </c>
      <c r="AC57" s="82">
        <f t="shared" si="19"/>
        <v>50</v>
      </c>
      <c r="AF57" s="59">
        <f t="shared" si="20"/>
        <v>45</v>
      </c>
      <c r="AG57" s="73">
        <f t="shared" si="21"/>
        <v>-10.526315789473692</v>
      </c>
      <c r="AH57" s="73">
        <f t="shared" si="22"/>
        <v>37.142857142857139</v>
      </c>
      <c r="AI57" s="73">
        <f t="shared" si="23"/>
        <v>-14.285714285714285</v>
      </c>
      <c r="AJ57" s="73">
        <f t="shared" si="24"/>
        <v>0</v>
      </c>
    </row>
    <row r="58" spans="1:36" x14ac:dyDescent="0.25">
      <c r="A58" s="1869"/>
      <c r="B58" s="278" t="s">
        <v>176</v>
      </c>
      <c r="C58" s="23">
        <v>121</v>
      </c>
      <c r="D58" s="20">
        <v>98</v>
      </c>
      <c r="E58" s="21">
        <v>219</v>
      </c>
      <c r="F58" s="20">
        <v>145</v>
      </c>
      <c r="G58" s="20">
        <v>139</v>
      </c>
      <c r="H58" s="21">
        <v>284</v>
      </c>
      <c r="I58" s="20">
        <v>163</v>
      </c>
      <c r="J58" s="20">
        <v>124</v>
      </c>
      <c r="K58" s="21">
        <v>287</v>
      </c>
      <c r="L58" s="20">
        <v>174</v>
      </c>
      <c r="M58" s="20">
        <v>132</v>
      </c>
      <c r="N58" s="21">
        <v>306</v>
      </c>
      <c r="O58" s="20">
        <v>823</v>
      </c>
      <c r="P58" s="20">
        <v>790</v>
      </c>
      <c r="Q58" s="21">
        <v>1613</v>
      </c>
      <c r="T58" s="61">
        <f>IFERROR(C58/$E58*100,0)</f>
        <v>55.25114155251142</v>
      </c>
      <c r="U58" s="6">
        <f>IFERROR(D58/$E58*100,0)</f>
        <v>44.74885844748858</v>
      </c>
      <c r="V58" s="61">
        <f>IFERROR(F58/$H58*100,0)</f>
        <v>51.056338028169016</v>
      </c>
      <c r="W58" s="6">
        <f>IFERROR(G58/$H58*100,0)</f>
        <v>48.943661971830984</v>
      </c>
      <c r="X58" s="61">
        <f>IFERROR(I58/$K58*100,0)</f>
        <v>56.79442508710801</v>
      </c>
      <c r="Y58" s="6">
        <f>IFERROR(J58/$K58*100,0)</f>
        <v>43.20557491289199</v>
      </c>
      <c r="Z58" s="61">
        <f>IFERROR(L58/$N58*100,0)</f>
        <v>56.862745098039213</v>
      </c>
      <c r="AA58" s="82">
        <f>IFERROR(M58/$N58*100,0)</f>
        <v>43.137254901960787</v>
      </c>
      <c r="AB58" s="6">
        <f>IFERROR(O58/$Q58*100,0)</f>
        <v>51.022938623682577</v>
      </c>
      <c r="AC58" s="82">
        <f>IFERROR(P58/$Q58*100,0)</f>
        <v>48.977061376317423</v>
      </c>
      <c r="AF58" s="59">
        <f>U58-T58</f>
        <v>-10.50228310502284</v>
      </c>
      <c r="AG58" s="73">
        <f>W58-V58</f>
        <v>-2.1126760563380316</v>
      </c>
      <c r="AH58" s="73">
        <f>Y58-X58</f>
        <v>-13.58885017421602</v>
      </c>
      <c r="AI58" s="73">
        <f>AA58-Z58</f>
        <v>-13.725490196078425</v>
      </c>
      <c r="AJ58" s="73">
        <f>AC58-AB58</f>
        <v>-2.045877247365155</v>
      </c>
    </row>
    <row r="59" spans="1:36" x14ac:dyDescent="0.25">
      <c r="A59" s="1869"/>
      <c r="B59" s="278" t="s">
        <v>640</v>
      </c>
      <c r="C59" s="23">
        <v>0</v>
      </c>
      <c r="D59" s="20">
        <v>0</v>
      </c>
      <c r="E59" s="21">
        <v>0</v>
      </c>
      <c r="F59" s="20">
        <v>0</v>
      </c>
      <c r="G59" s="20">
        <v>0</v>
      </c>
      <c r="H59" s="21">
        <v>0</v>
      </c>
      <c r="I59" s="20">
        <v>0</v>
      </c>
      <c r="J59" s="20">
        <v>0</v>
      </c>
      <c r="K59" s="21">
        <v>0</v>
      </c>
      <c r="L59" s="20">
        <v>0</v>
      </c>
      <c r="M59" s="20">
        <v>0</v>
      </c>
      <c r="N59" s="21">
        <v>0</v>
      </c>
      <c r="O59" s="20">
        <v>8</v>
      </c>
      <c r="P59" s="20">
        <v>9</v>
      </c>
      <c r="Q59" s="21">
        <v>17</v>
      </c>
      <c r="T59" s="61">
        <f t="shared" si="10"/>
        <v>0</v>
      </c>
      <c r="U59" s="6">
        <f t="shared" si="11"/>
        <v>0</v>
      </c>
      <c r="V59" s="61">
        <f t="shared" si="12"/>
        <v>0</v>
      </c>
      <c r="W59" s="6">
        <f t="shared" si="13"/>
        <v>0</v>
      </c>
      <c r="X59" s="61">
        <f t="shared" si="14"/>
        <v>0</v>
      </c>
      <c r="Y59" s="6">
        <f t="shared" si="15"/>
        <v>0</v>
      </c>
      <c r="Z59" s="61">
        <f t="shared" si="16"/>
        <v>0</v>
      </c>
      <c r="AA59" s="82">
        <f t="shared" si="17"/>
        <v>0</v>
      </c>
      <c r="AB59" s="6">
        <f t="shared" si="18"/>
        <v>47.058823529411761</v>
      </c>
      <c r="AC59" s="82">
        <f t="shared" si="19"/>
        <v>52.941176470588239</v>
      </c>
      <c r="AF59" s="59">
        <f t="shared" si="20"/>
        <v>0</v>
      </c>
      <c r="AG59" s="73">
        <f t="shared" si="21"/>
        <v>0</v>
      </c>
      <c r="AH59" s="73">
        <f t="shared" si="22"/>
        <v>0</v>
      </c>
      <c r="AI59" s="73">
        <f t="shared" si="23"/>
        <v>0</v>
      </c>
      <c r="AJ59" s="73">
        <f t="shared" si="24"/>
        <v>5.8823529411764781</v>
      </c>
    </row>
    <row r="60" spans="1:36" x14ac:dyDescent="0.25">
      <c r="A60" s="1869"/>
      <c r="B60" s="278" t="s">
        <v>232</v>
      </c>
      <c r="C60" s="23">
        <v>118</v>
      </c>
      <c r="D60" s="20">
        <v>270</v>
      </c>
      <c r="E60" s="21">
        <v>388</v>
      </c>
      <c r="F60" s="20">
        <v>165</v>
      </c>
      <c r="G60" s="20">
        <v>488</v>
      </c>
      <c r="H60" s="21">
        <v>653</v>
      </c>
      <c r="I60" s="20">
        <v>180</v>
      </c>
      <c r="J60" s="20">
        <v>512</v>
      </c>
      <c r="K60" s="21">
        <v>692</v>
      </c>
      <c r="L60" s="20">
        <v>188</v>
      </c>
      <c r="M60" s="20">
        <v>546</v>
      </c>
      <c r="N60" s="21">
        <v>734</v>
      </c>
      <c r="O60" s="20">
        <v>180</v>
      </c>
      <c r="P60" s="20">
        <v>505</v>
      </c>
      <c r="Q60" s="21">
        <v>685</v>
      </c>
      <c r="T60" s="61">
        <f t="shared" si="10"/>
        <v>30.412371134020617</v>
      </c>
      <c r="U60" s="6">
        <f t="shared" si="11"/>
        <v>69.587628865979383</v>
      </c>
      <c r="V60" s="61">
        <f t="shared" si="12"/>
        <v>25.267993874425727</v>
      </c>
      <c r="W60" s="6">
        <f t="shared" si="13"/>
        <v>74.732006125574273</v>
      </c>
      <c r="X60" s="61">
        <f t="shared" si="14"/>
        <v>26.011560693641616</v>
      </c>
      <c r="Y60" s="6">
        <f t="shared" si="15"/>
        <v>73.988439306358373</v>
      </c>
      <c r="Z60" s="61">
        <f t="shared" si="16"/>
        <v>25.61307901907357</v>
      </c>
      <c r="AA60" s="82">
        <f t="shared" si="17"/>
        <v>74.386920980926433</v>
      </c>
      <c r="AB60" s="6">
        <f t="shared" si="18"/>
        <v>26.277372262773724</v>
      </c>
      <c r="AC60" s="82">
        <f t="shared" si="19"/>
        <v>73.722627737226276</v>
      </c>
      <c r="AF60" s="59">
        <f t="shared" si="20"/>
        <v>39.175257731958766</v>
      </c>
      <c r="AG60" s="73">
        <f t="shared" si="21"/>
        <v>49.464012251148546</v>
      </c>
      <c r="AH60" s="73">
        <f t="shared" si="22"/>
        <v>47.97687861271676</v>
      </c>
      <c r="AI60" s="73">
        <f t="shared" si="23"/>
        <v>48.773841961852867</v>
      </c>
      <c r="AJ60" s="73">
        <f t="shared" si="24"/>
        <v>47.445255474452551</v>
      </c>
    </row>
    <row r="61" spans="1:36" x14ac:dyDescent="0.25">
      <c r="A61" s="1869"/>
      <c r="B61" s="278" t="s">
        <v>641</v>
      </c>
      <c r="C61" s="23">
        <v>74</v>
      </c>
      <c r="D61" s="20">
        <v>80</v>
      </c>
      <c r="E61" s="21">
        <v>154</v>
      </c>
      <c r="F61" s="20">
        <v>69</v>
      </c>
      <c r="G61" s="20">
        <v>64</v>
      </c>
      <c r="H61" s="21">
        <v>133</v>
      </c>
      <c r="I61" s="20">
        <v>76</v>
      </c>
      <c r="J61" s="20">
        <v>75</v>
      </c>
      <c r="K61" s="21">
        <v>151</v>
      </c>
      <c r="L61" s="20">
        <v>85</v>
      </c>
      <c r="M61" s="20">
        <v>95</v>
      </c>
      <c r="N61" s="21">
        <v>180</v>
      </c>
      <c r="O61" s="20">
        <v>83</v>
      </c>
      <c r="P61" s="20">
        <v>86</v>
      </c>
      <c r="Q61" s="21">
        <v>169</v>
      </c>
      <c r="T61" s="61">
        <f>IFERROR(C61/$E61*100,0)</f>
        <v>48.051948051948052</v>
      </c>
      <c r="U61" s="6">
        <f>IFERROR(D61/$E61*100,0)</f>
        <v>51.94805194805194</v>
      </c>
      <c r="V61" s="61">
        <f>IFERROR(F61/$H61*100,0)</f>
        <v>51.879699248120303</v>
      </c>
      <c r="W61" s="6">
        <f>IFERROR(G61/$H61*100,0)</f>
        <v>48.120300751879697</v>
      </c>
      <c r="X61" s="61">
        <f>IFERROR(I61/$K61*100,0)</f>
        <v>50.331125827814574</v>
      </c>
      <c r="Y61" s="6">
        <f>IFERROR(J61/$K61*100,0)</f>
        <v>49.668874172185426</v>
      </c>
      <c r="Z61" s="61">
        <f>IFERROR(L61/$N61*100,0)</f>
        <v>47.222222222222221</v>
      </c>
      <c r="AA61" s="82">
        <f>IFERROR(M61/$N61*100,0)</f>
        <v>52.777777777777779</v>
      </c>
      <c r="AB61" s="6">
        <f>IFERROR(O61/$Q61*100,0)</f>
        <v>49.112426035502956</v>
      </c>
      <c r="AC61" s="82">
        <f>IFERROR(P61/$Q61*100,0)</f>
        <v>50.887573964497044</v>
      </c>
      <c r="AF61" s="59">
        <f>U61-T61</f>
        <v>3.8961038961038881</v>
      </c>
      <c r="AG61" s="73">
        <f>W61-V61</f>
        <v>-3.7593984962406068</v>
      </c>
      <c r="AH61" s="73">
        <f>Y61-X61</f>
        <v>-0.66225165562914867</v>
      </c>
      <c r="AI61" s="73">
        <f>AA61-Z61</f>
        <v>5.5555555555555571</v>
      </c>
      <c r="AJ61" s="73">
        <f>AC61-AB61</f>
        <v>1.7751479289940875</v>
      </c>
    </row>
    <row r="62" spans="1:36" x14ac:dyDescent="0.25">
      <c r="A62" s="1869"/>
      <c r="B62" s="278" t="s">
        <v>642</v>
      </c>
      <c r="C62" s="23">
        <v>59</v>
      </c>
      <c r="D62" s="20">
        <v>43</v>
      </c>
      <c r="E62" s="21">
        <v>102</v>
      </c>
      <c r="F62" s="20">
        <v>60</v>
      </c>
      <c r="G62" s="20">
        <v>33</v>
      </c>
      <c r="H62" s="21">
        <v>93</v>
      </c>
      <c r="I62" s="20">
        <v>60</v>
      </c>
      <c r="J62" s="20">
        <v>45</v>
      </c>
      <c r="K62" s="21">
        <v>105</v>
      </c>
      <c r="L62" s="20">
        <v>67</v>
      </c>
      <c r="M62" s="20">
        <v>50</v>
      </c>
      <c r="N62" s="21">
        <v>117</v>
      </c>
      <c r="O62" s="20">
        <v>30</v>
      </c>
      <c r="P62" s="20">
        <v>15</v>
      </c>
      <c r="Q62" s="21">
        <v>45</v>
      </c>
      <c r="T62" s="61">
        <f t="shared" si="10"/>
        <v>57.843137254901968</v>
      </c>
      <c r="U62" s="6">
        <f t="shared" si="11"/>
        <v>42.156862745098039</v>
      </c>
      <c r="V62" s="61">
        <f t="shared" si="12"/>
        <v>64.516129032258064</v>
      </c>
      <c r="W62" s="6">
        <f t="shared" si="13"/>
        <v>35.483870967741936</v>
      </c>
      <c r="X62" s="61">
        <f t="shared" si="14"/>
        <v>57.142857142857139</v>
      </c>
      <c r="Y62" s="6">
        <f t="shared" si="15"/>
        <v>42.857142857142854</v>
      </c>
      <c r="Z62" s="61">
        <f t="shared" si="16"/>
        <v>57.26495726495726</v>
      </c>
      <c r="AA62" s="82">
        <f t="shared" si="17"/>
        <v>42.735042735042732</v>
      </c>
      <c r="AB62" s="6">
        <f t="shared" si="18"/>
        <v>66.666666666666657</v>
      </c>
      <c r="AC62" s="82">
        <f t="shared" si="19"/>
        <v>33.333333333333329</v>
      </c>
      <c r="AF62" s="59">
        <f t="shared" si="20"/>
        <v>-15.68627450980393</v>
      </c>
      <c r="AG62" s="73">
        <f t="shared" si="21"/>
        <v>-29.032258064516128</v>
      </c>
      <c r="AH62" s="73">
        <f t="shared" si="22"/>
        <v>-14.285714285714285</v>
      </c>
      <c r="AI62" s="73">
        <f t="shared" si="23"/>
        <v>-14.529914529914528</v>
      </c>
      <c r="AJ62" s="73">
        <f t="shared" si="24"/>
        <v>-33.333333333333329</v>
      </c>
    </row>
    <row r="63" spans="1:36" x14ac:dyDescent="0.25">
      <c r="A63" s="1869"/>
      <c r="B63" s="278" t="s">
        <v>201</v>
      </c>
      <c r="C63" s="23">
        <v>775</v>
      </c>
      <c r="D63" s="20">
        <v>839</v>
      </c>
      <c r="E63" s="21">
        <v>1614</v>
      </c>
      <c r="F63" s="20">
        <v>1312</v>
      </c>
      <c r="G63" s="20">
        <v>1185</v>
      </c>
      <c r="H63" s="21">
        <v>2497</v>
      </c>
      <c r="I63" s="20">
        <v>1241</v>
      </c>
      <c r="J63" s="20">
        <v>1128</v>
      </c>
      <c r="K63" s="21">
        <v>2369</v>
      </c>
      <c r="L63" s="20">
        <v>1562</v>
      </c>
      <c r="M63" s="20">
        <v>1240</v>
      </c>
      <c r="N63" s="21">
        <v>2802</v>
      </c>
      <c r="O63" s="20">
        <v>1321</v>
      </c>
      <c r="P63" s="20">
        <v>1090</v>
      </c>
      <c r="Q63" s="21">
        <v>2411</v>
      </c>
      <c r="T63" s="61">
        <f t="shared" si="10"/>
        <v>48.017348203221808</v>
      </c>
      <c r="U63" s="6">
        <f t="shared" si="11"/>
        <v>51.982651796778192</v>
      </c>
      <c r="V63" s="61">
        <f t="shared" si="12"/>
        <v>52.54305166199439</v>
      </c>
      <c r="W63" s="6">
        <f t="shared" si="13"/>
        <v>47.456948338005603</v>
      </c>
      <c r="X63" s="61">
        <f t="shared" si="14"/>
        <v>52.384972562262554</v>
      </c>
      <c r="Y63" s="6">
        <f t="shared" si="15"/>
        <v>47.615027437737439</v>
      </c>
      <c r="Z63" s="61">
        <f t="shared" si="16"/>
        <v>55.745895788722343</v>
      </c>
      <c r="AA63" s="82">
        <f t="shared" si="17"/>
        <v>44.254104211277657</v>
      </c>
      <c r="AB63" s="6">
        <f t="shared" si="18"/>
        <v>54.790543343011201</v>
      </c>
      <c r="AC63" s="82">
        <f t="shared" si="19"/>
        <v>45.209456656988799</v>
      </c>
      <c r="AF63" s="59">
        <f t="shared" si="20"/>
        <v>3.965303593556385</v>
      </c>
      <c r="AG63" s="73">
        <f t="shared" si="21"/>
        <v>-5.0861033239887874</v>
      </c>
      <c r="AH63" s="73">
        <f t="shared" si="22"/>
        <v>-4.7699451245251154</v>
      </c>
      <c r="AI63" s="73">
        <f t="shared" si="23"/>
        <v>-11.491791577444687</v>
      </c>
      <c r="AJ63" s="73">
        <f t="shared" si="24"/>
        <v>-9.5810866860224024</v>
      </c>
    </row>
    <row r="64" spans="1:36" x14ac:dyDescent="0.25">
      <c r="A64" s="1869"/>
      <c r="B64" s="278" t="s">
        <v>178</v>
      </c>
      <c r="C64" s="23">
        <v>521</v>
      </c>
      <c r="D64" s="20">
        <v>486</v>
      </c>
      <c r="E64" s="21">
        <v>1007</v>
      </c>
      <c r="F64" s="20">
        <v>615</v>
      </c>
      <c r="G64" s="20">
        <v>610</v>
      </c>
      <c r="H64" s="21">
        <v>1225</v>
      </c>
      <c r="I64" s="20">
        <v>689</v>
      </c>
      <c r="J64" s="20">
        <v>685</v>
      </c>
      <c r="K64" s="21">
        <v>1374</v>
      </c>
      <c r="L64" s="20">
        <v>763</v>
      </c>
      <c r="M64" s="20">
        <v>712</v>
      </c>
      <c r="N64" s="21">
        <v>1475</v>
      </c>
      <c r="O64" s="20">
        <v>697</v>
      </c>
      <c r="P64" s="20">
        <v>693</v>
      </c>
      <c r="Q64" s="21">
        <v>1390</v>
      </c>
      <c r="T64" s="61">
        <f t="shared" si="10"/>
        <v>51.737835153922539</v>
      </c>
      <c r="U64" s="6">
        <f t="shared" si="11"/>
        <v>48.262164846077461</v>
      </c>
      <c r="V64" s="61">
        <f t="shared" si="12"/>
        <v>50.204081632653065</v>
      </c>
      <c r="W64" s="6">
        <f t="shared" si="13"/>
        <v>49.795918367346935</v>
      </c>
      <c r="X64" s="61">
        <f t="shared" si="14"/>
        <v>50.145560407569143</v>
      </c>
      <c r="Y64" s="6">
        <f t="shared" si="15"/>
        <v>49.854439592430857</v>
      </c>
      <c r="Z64" s="61">
        <f t="shared" si="16"/>
        <v>51.728813559322028</v>
      </c>
      <c r="AA64" s="82">
        <f t="shared" si="17"/>
        <v>48.271186440677965</v>
      </c>
      <c r="AB64" s="6">
        <f t="shared" si="18"/>
        <v>50.143884892086334</v>
      </c>
      <c r="AC64" s="82">
        <f t="shared" si="19"/>
        <v>49.856115107913666</v>
      </c>
      <c r="AF64" s="59">
        <f t="shared" si="20"/>
        <v>-3.4756703078450784</v>
      </c>
      <c r="AG64" s="73">
        <f t="shared" si="21"/>
        <v>-0.40816326530612912</v>
      </c>
      <c r="AH64" s="73">
        <f t="shared" si="22"/>
        <v>-0.29112081513828514</v>
      </c>
      <c r="AI64" s="73">
        <f t="shared" si="23"/>
        <v>-3.4576271186440621</v>
      </c>
      <c r="AJ64" s="73">
        <f t="shared" si="24"/>
        <v>-0.28776978417266719</v>
      </c>
    </row>
    <row r="65" spans="1:36" x14ac:dyDescent="0.25">
      <c r="A65" s="1869"/>
      <c r="B65" s="278" t="s">
        <v>202</v>
      </c>
      <c r="C65" s="23">
        <v>880</v>
      </c>
      <c r="D65" s="20">
        <v>676</v>
      </c>
      <c r="E65" s="21">
        <v>1556</v>
      </c>
      <c r="F65" s="20">
        <v>1265</v>
      </c>
      <c r="G65" s="20">
        <v>833</v>
      </c>
      <c r="H65" s="21">
        <v>2098</v>
      </c>
      <c r="I65" s="20">
        <v>1370</v>
      </c>
      <c r="J65" s="20">
        <v>953</v>
      </c>
      <c r="K65" s="21">
        <v>2323</v>
      </c>
      <c r="L65" s="20">
        <v>1568</v>
      </c>
      <c r="M65" s="20">
        <v>1002</v>
      </c>
      <c r="N65" s="21">
        <v>2570</v>
      </c>
      <c r="O65" s="20">
        <v>1974</v>
      </c>
      <c r="P65" s="20">
        <v>1100</v>
      </c>
      <c r="Q65" s="21">
        <v>3074</v>
      </c>
      <c r="T65" s="61">
        <f>IFERROR(C65/$E65*100,0)</f>
        <v>56.555269922879184</v>
      </c>
      <c r="U65" s="6">
        <f>IFERROR(D65/$E65*100,0)</f>
        <v>43.444730077120823</v>
      </c>
      <c r="V65" s="61">
        <f>IFERROR(F65/$H65*100,0)</f>
        <v>60.295519542421353</v>
      </c>
      <c r="W65" s="6">
        <f>IFERROR(G65/$H65*100,0)</f>
        <v>39.704480457578647</v>
      </c>
      <c r="X65" s="61">
        <f>IFERROR(I65/$K65*100,0)</f>
        <v>58.975462763667672</v>
      </c>
      <c r="Y65" s="6">
        <f>IFERROR(J65/$K65*100,0)</f>
        <v>41.024537236332328</v>
      </c>
      <c r="Z65" s="61">
        <f>IFERROR(L65/$N65*100,0)</f>
        <v>61.011673151750976</v>
      </c>
      <c r="AA65" s="82">
        <f>IFERROR(M65/$N65*100,0)</f>
        <v>38.988326848249031</v>
      </c>
      <c r="AB65" s="6">
        <f>IFERROR(O65/$Q65*100,0)</f>
        <v>64.216005204944693</v>
      </c>
      <c r="AC65" s="82">
        <f>IFERROR(P65/$Q65*100,0)</f>
        <v>35.7839947950553</v>
      </c>
      <c r="AF65" s="59">
        <f>U65-T65</f>
        <v>-13.11053984575836</v>
      </c>
      <c r="AG65" s="73">
        <f>W65-V65</f>
        <v>-20.591039084842706</v>
      </c>
      <c r="AH65" s="73">
        <f>Y65-X65</f>
        <v>-17.950925527335343</v>
      </c>
      <c r="AI65" s="73">
        <f>AA65-Z65</f>
        <v>-22.023346303501945</v>
      </c>
      <c r="AJ65" s="73">
        <f>AC65-AB65</f>
        <v>-28.432010409889394</v>
      </c>
    </row>
    <row r="66" spans="1:36" x14ac:dyDescent="0.25">
      <c r="A66" s="1869"/>
      <c r="B66" s="278" t="s">
        <v>643</v>
      </c>
      <c r="C66" s="23">
        <v>448</v>
      </c>
      <c r="D66" s="20">
        <v>166</v>
      </c>
      <c r="E66" s="21">
        <v>614</v>
      </c>
      <c r="F66" s="20">
        <v>410</v>
      </c>
      <c r="G66" s="20">
        <v>182</v>
      </c>
      <c r="H66" s="21">
        <v>592</v>
      </c>
      <c r="I66" s="20">
        <v>612</v>
      </c>
      <c r="J66" s="20">
        <v>284</v>
      </c>
      <c r="K66" s="21">
        <v>896</v>
      </c>
      <c r="L66" s="20">
        <v>751</v>
      </c>
      <c r="M66" s="20">
        <v>464</v>
      </c>
      <c r="N66" s="21">
        <v>1215</v>
      </c>
      <c r="O66" s="20">
        <v>867</v>
      </c>
      <c r="P66" s="20">
        <v>409</v>
      </c>
      <c r="Q66" s="21">
        <v>1276</v>
      </c>
      <c r="T66" s="61">
        <f t="shared" si="10"/>
        <v>72.964169381107496</v>
      </c>
      <c r="U66" s="6">
        <f t="shared" si="11"/>
        <v>27.035830618892508</v>
      </c>
      <c r="V66" s="61">
        <f t="shared" si="12"/>
        <v>69.256756756756758</v>
      </c>
      <c r="W66" s="6">
        <f t="shared" si="13"/>
        <v>30.743243243243246</v>
      </c>
      <c r="X66" s="61">
        <f t="shared" si="14"/>
        <v>68.303571428571431</v>
      </c>
      <c r="Y66" s="6">
        <f t="shared" si="15"/>
        <v>31.696428571428569</v>
      </c>
      <c r="Z66" s="61">
        <f t="shared" si="16"/>
        <v>61.81069958847737</v>
      </c>
      <c r="AA66" s="82">
        <f t="shared" si="17"/>
        <v>38.189300411522638</v>
      </c>
      <c r="AB66" s="6">
        <f t="shared" si="18"/>
        <v>67.946708463949847</v>
      </c>
      <c r="AC66" s="82">
        <f t="shared" si="19"/>
        <v>32.053291536050153</v>
      </c>
      <c r="AF66" s="59">
        <f t="shared" si="20"/>
        <v>-45.928338762214992</v>
      </c>
      <c r="AG66" s="73">
        <f t="shared" si="21"/>
        <v>-38.513513513513516</v>
      </c>
      <c r="AH66" s="73">
        <f t="shared" si="22"/>
        <v>-36.607142857142861</v>
      </c>
      <c r="AI66" s="73">
        <f t="shared" si="23"/>
        <v>-23.621399176954732</v>
      </c>
      <c r="AJ66" s="73">
        <f>AC66-AB66</f>
        <v>-35.893416927899693</v>
      </c>
    </row>
    <row r="67" spans="1:36" x14ac:dyDescent="0.25">
      <c r="A67" s="1869"/>
      <c r="B67" s="278" t="s">
        <v>246</v>
      </c>
      <c r="C67" s="23">
        <v>74</v>
      </c>
      <c r="D67" s="20">
        <v>115</v>
      </c>
      <c r="E67" s="21">
        <v>189</v>
      </c>
      <c r="F67" s="20">
        <v>310</v>
      </c>
      <c r="G67" s="20">
        <v>415</v>
      </c>
      <c r="H67" s="21">
        <v>725</v>
      </c>
      <c r="I67" s="20">
        <v>359</v>
      </c>
      <c r="J67" s="20">
        <v>499</v>
      </c>
      <c r="K67" s="21">
        <v>858</v>
      </c>
      <c r="L67" s="20">
        <v>492</v>
      </c>
      <c r="M67" s="20">
        <v>566</v>
      </c>
      <c r="N67" s="21">
        <v>1058</v>
      </c>
      <c r="O67" s="20">
        <v>499</v>
      </c>
      <c r="P67" s="20">
        <v>580</v>
      </c>
      <c r="Q67" s="21">
        <v>1079</v>
      </c>
      <c r="T67" s="61">
        <f t="shared" si="10"/>
        <v>39.153439153439152</v>
      </c>
      <c r="U67" s="6">
        <f t="shared" si="11"/>
        <v>60.846560846560848</v>
      </c>
      <c r="V67" s="61">
        <f t="shared" si="12"/>
        <v>42.758620689655174</v>
      </c>
      <c r="W67" s="6">
        <f t="shared" si="13"/>
        <v>57.241379310344833</v>
      </c>
      <c r="X67" s="61">
        <f t="shared" si="14"/>
        <v>41.841491841491838</v>
      </c>
      <c r="Y67" s="6">
        <f t="shared" si="15"/>
        <v>58.158508158508162</v>
      </c>
      <c r="Z67" s="61">
        <f t="shared" si="16"/>
        <v>46.502835538752365</v>
      </c>
      <c r="AA67" s="82">
        <f t="shared" si="17"/>
        <v>53.497164461247635</v>
      </c>
      <c r="AB67" s="6">
        <f t="shared" si="18"/>
        <v>46.246524559777576</v>
      </c>
      <c r="AC67" s="82">
        <f t="shared" si="19"/>
        <v>53.753475440222431</v>
      </c>
      <c r="AF67" s="59">
        <f t="shared" si="20"/>
        <v>21.693121693121697</v>
      </c>
      <c r="AG67" s="73">
        <f t="shared" si="21"/>
        <v>14.482758620689658</v>
      </c>
      <c r="AH67" s="73">
        <f t="shared" si="22"/>
        <v>16.317016317016325</v>
      </c>
      <c r="AI67" s="73">
        <f t="shared" si="23"/>
        <v>6.9943289224952707</v>
      </c>
      <c r="AJ67" s="73">
        <f t="shared" si="24"/>
        <v>7.5069508804448546</v>
      </c>
    </row>
    <row r="68" spans="1:36" x14ac:dyDescent="0.25">
      <c r="A68" s="1869"/>
      <c r="B68" s="278" t="s">
        <v>247</v>
      </c>
      <c r="C68" s="23">
        <v>0</v>
      </c>
      <c r="D68" s="20">
        <v>16</v>
      </c>
      <c r="E68" s="21">
        <v>16</v>
      </c>
      <c r="F68" s="20">
        <v>16</v>
      </c>
      <c r="G68" s="20">
        <v>22</v>
      </c>
      <c r="H68" s="21">
        <v>38</v>
      </c>
      <c r="I68" s="20">
        <v>15</v>
      </c>
      <c r="J68" s="20">
        <v>26</v>
      </c>
      <c r="K68" s="21">
        <v>41</v>
      </c>
      <c r="L68" s="20">
        <v>11</v>
      </c>
      <c r="M68" s="20">
        <v>29</v>
      </c>
      <c r="N68" s="21">
        <v>40</v>
      </c>
      <c r="O68" s="20">
        <v>2</v>
      </c>
      <c r="P68" s="20">
        <v>10</v>
      </c>
      <c r="Q68" s="21">
        <v>12</v>
      </c>
      <c r="T68" s="61">
        <f>IFERROR(C68/$E68*100,0)</f>
        <v>0</v>
      </c>
      <c r="U68" s="6">
        <f>IFERROR(D68/$E68*100,0)</f>
        <v>100</v>
      </c>
      <c r="V68" s="61">
        <f>IFERROR(F68/$H68*100,0)</f>
        <v>42.105263157894733</v>
      </c>
      <c r="W68" s="6">
        <f>IFERROR(G68/$H68*100,0)</f>
        <v>57.894736842105267</v>
      </c>
      <c r="X68" s="61">
        <f>IFERROR(I68/$K68*100,0)</f>
        <v>36.585365853658537</v>
      </c>
      <c r="Y68" s="6">
        <f>IFERROR(J68/$K68*100,0)</f>
        <v>63.414634146341463</v>
      </c>
      <c r="Z68" s="61">
        <f>IFERROR(L68/$N68*100,0)</f>
        <v>27.500000000000004</v>
      </c>
      <c r="AA68" s="82">
        <f>IFERROR(M68/$N68*100,0)</f>
        <v>72.5</v>
      </c>
      <c r="AB68" s="6">
        <f>IFERROR(O68/$Q68*100,0)</f>
        <v>16.666666666666664</v>
      </c>
      <c r="AC68" s="82">
        <f>IFERROR(P68/$Q68*100,0)</f>
        <v>83.333333333333343</v>
      </c>
      <c r="AF68" s="59">
        <f>U68-T68</f>
        <v>100</v>
      </c>
      <c r="AG68" s="73">
        <f>W68-V68</f>
        <v>15.789473684210535</v>
      </c>
      <c r="AH68" s="73">
        <f>Y68-X68</f>
        <v>26.829268292682926</v>
      </c>
      <c r="AI68" s="73">
        <f>AA68-Z68</f>
        <v>45</v>
      </c>
      <c r="AJ68" s="73">
        <f>AC68-AB68</f>
        <v>66.666666666666686</v>
      </c>
    </row>
    <row r="69" spans="1:36" x14ac:dyDescent="0.25">
      <c r="A69" s="1869"/>
      <c r="B69" s="278" t="s">
        <v>192</v>
      </c>
      <c r="C69" s="23">
        <v>321</v>
      </c>
      <c r="D69" s="20">
        <v>275</v>
      </c>
      <c r="E69" s="21">
        <v>596</v>
      </c>
      <c r="F69" s="20">
        <v>426</v>
      </c>
      <c r="G69" s="20">
        <v>412</v>
      </c>
      <c r="H69" s="21">
        <v>838</v>
      </c>
      <c r="I69" s="20">
        <v>434</v>
      </c>
      <c r="J69" s="20">
        <v>442</v>
      </c>
      <c r="K69" s="21">
        <v>876</v>
      </c>
      <c r="L69" s="20">
        <v>521</v>
      </c>
      <c r="M69" s="20">
        <v>458</v>
      </c>
      <c r="N69" s="21">
        <v>979</v>
      </c>
      <c r="O69" s="20">
        <v>539</v>
      </c>
      <c r="P69" s="20">
        <v>404</v>
      </c>
      <c r="Q69" s="21">
        <v>943</v>
      </c>
      <c r="T69" s="61">
        <f>IFERROR(C69/$E69*100,0)</f>
        <v>53.85906040268457</v>
      </c>
      <c r="U69" s="6">
        <f>IFERROR(D69/$E69*100,0)</f>
        <v>46.14093959731543</v>
      </c>
      <c r="V69" s="61">
        <f>IFERROR(F69/$H69*100,0)</f>
        <v>50.835322195704059</v>
      </c>
      <c r="W69" s="6">
        <f>IFERROR(G69/$H69*100,0)</f>
        <v>49.164677804295941</v>
      </c>
      <c r="X69" s="61">
        <f>IFERROR(I69/$K69*100,0)</f>
        <v>49.543378995433791</v>
      </c>
      <c r="Y69" s="6">
        <f>IFERROR(J69/$K69*100,0)</f>
        <v>50.456621004566216</v>
      </c>
      <c r="Z69" s="61">
        <f>IFERROR(L69/$N69*100,0)</f>
        <v>53.217568947906024</v>
      </c>
      <c r="AA69" s="82">
        <f>IFERROR(M69/$N69*100,0)</f>
        <v>46.782431052093976</v>
      </c>
      <c r="AB69" s="6">
        <f>IFERROR(O69/$Q69*100,0)</f>
        <v>57.158006362672317</v>
      </c>
      <c r="AC69" s="82">
        <f>IFERROR(P69/$Q69*100,0)</f>
        <v>42.841993637327683</v>
      </c>
      <c r="AF69" s="59">
        <f>U69-T69</f>
        <v>-7.7181208053691392</v>
      </c>
      <c r="AG69" s="73">
        <f>W69-V69</f>
        <v>-1.6706443914081177</v>
      </c>
      <c r="AH69" s="73">
        <f>Y69-X69</f>
        <v>0.91324200913242493</v>
      </c>
      <c r="AI69" s="73">
        <f>AA69-Z69</f>
        <v>-6.4351378958120478</v>
      </c>
      <c r="AJ69" s="73">
        <f>AC69-AB69</f>
        <v>-14.316012725344635</v>
      </c>
    </row>
    <row r="70" spans="1:36" x14ac:dyDescent="0.25">
      <c r="A70" s="1869"/>
      <c r="B70" s="278" t="s">
        <v>199</v>
      </c>
      <c r="C70" s="110">
        <v>77</v>
      </c>
      <c r="D70" s="56">
        <v>41</v>
      </c>
      <c r="E70" s="116">
        <v>118</v>
      </c>
      <c r="F70" s="56">
        <v>62</v>
      </c>
      <c r="G70" s="56">
        <v>51</v>
      </c>
      <c r="H70" s="116">
        <v>113</v>
      </c>
      <c r="I70" s="56">
        <v>61</v>
      </c>
      <c r="J70" s="56">
        <v>44</v>
      </c>
      <c r="K70" s="116">
        <v>105</v>
      </c>
      <c r="L70" s="56">
        <v>46</v>
      </c>
      <c r="M70" s="56">
        <v>44</v>
      </c>
      <c r="N70" s="116">
        <v>90</v>
      </c>
      <c r="O70" s="56">
        <v>63</v>
      </c>
      <c r="P70" s="56">
        <v>51</v>
      </c>
      <c r="Q70" s="116">
        <v>114</v>
      </c>
      <c r="T70" s="61">
        <f t="shared" si="10"/>
        <v>65.254237288135599</v>
      </c>
      <c r="U70" s="6">
        <f t="shared" si="11"/>
        <v>34.745762711864408</v>
      </c>
      <c r="V70" s="61">
        <f t="shared" si="12"/>
        <v>54.86725663716814</v>
      </c>
      <c r="W70" s="6">
        <f t="shared" si="13"/>
        <v>45.132743362831853</v>
      </c>
      <c r="X70" s="61">
        <f t="shared" si="14"/>
        <v>58.095238095238102</v>
      </c>
      <c r="Y70" s="6">
        <f t="shared" si="15"/>
        <v>41.904761904761905</v>
      </c>
      <c r="Z70" s="61">
        <f t="shared" si="16"/>
        <v>51.111111111111107</v>
      </c>
      <c r="AA70" s="82">
        <f t="shared" si="17"/>
        <v>48.888888888888886</v>
      </c>
      <c r="AB70" s="6">
        <f t="shared" si="18"/>
        <v>55.26315789473685</v>
      </c>
      <c r="AC70" s="82">
        <f t="shared" si="19"/>
        <v>44.736842105263158</v>
      </c>
      <c r="AF70" s="59">
        <f t="shared" si="20"/>
        <v>-30.50847457627119</v>
      </c>
      <c r="AG70" s="73">
        <f t="shared" si="21"/>
        <v>-9.7345132743362868</v>
      </c>
      <c r="AH70" s="73">
        <f t="shared" si="22"/>
        <v>-16.190476190476197</v>
      </c>
      <c r="AI70" s="73">
        <f t="shared" si="23"/>
        <v>-2.2222222222222214</v>
      </c>
      <c r="AJ70" s="73">
        <f t="shared" si="24"/>
        <v>-10.526315789473692</v>
      </c>
    </row>
    <row r="71" spans="1:36" x14ac:dyDescent="0.25">
      <c r="A71" s="1890" t="s">
        <v>811</v>
      </c>
      <c r="B71" s="849" t="s">
        <v>1076</v>
      </c>
      <c r="C71" s="850">
        <f>SUM(C72:C124)</f>
        <v>41687</v>
      </c>
      <c r="D71" s="843">
        <f t="shared" ref="D71:Q71" si="25">SUM(D72:D124)</f>
        <v>39102</v>
      </c>
      <c r="E71" s="844">
        <f t="shared" si="25"/>
        <v>80789</v>
      </c>
      <c r="F71" s="850">
        <f t="shared" si="25"/>
        <v>58760</v>
      </c>
      <c r="G71" s="843">
        <f t="shared" si="25"/>
        <v>52733</v>
      </c>
      <c r="H71" s="844">
        <f t="shared" si="25"/>
        <v>111493</v>
      </c>
      <c r="I71" s="850">
        <f t="shared" si="25"/>
        <v>60775</v>
      </c>
      <c r="J71" s="843">
        <f t="shared" si="25"/>
        <v>55475</v>
      </c>
      <c r="K71" s="844">
        <f t="shared" si="25"/>
        <v>116250</v>
      </c>
      <c r="L71" s="850">
        <f t="shared" si="25"/>
        <v>65879</v>
      </c>
      <c r="M71" s="843">
        <f t="shared" si="25"/>
        <v>60797</v>
      </c>
      <c r="N71" s="844">
        <f t="shared" si="25"/>
        <v>126676</v>
      </c>
      <c r="O71" s="850">
        <f t="shared" si="25"/>
        <v>68607</v>
      </c>
      <c r="P71" s="843">
        <f t="shared" si="25"/>
        <v>60124</v>
      </c>
      <c r="Q71" s="844">
        <f t="shared" si="25"/>
        <v>128731</v>
      </c>
      <c r="T71" s="176">
        <f t="shared" si="10"/>
        <v>51.599846513758067</v>
      </c>
      <c r="U71" s="175">
        <f t="shared" si="11"/>
        <v>48.400153486241933</v>
      </c>
      <c r="V71" s="176">
        <f t="shared" si="12"/>
        <v>52.702860269254572</v>
      </c>
      <c r="W71" s="175">
        <f t="shared" si="13"/>
        <v>47.297139730745428</v>
      </c>
      <c r="X71" s="176">
        <f t="shared" si="14"/>
        <v>52.27956989247312</v>
      </c>
      <c r="Y71" s="175">
        <f t="shared" si="15"/>
        <v>47.720430107526887</v>
      </c>
      <c r="Z71" s="176">
        <f t="shared" si="16"/>
        <v>52.005904828065297</v>
      </c>
      <c r="AA71" s="175">
        <f t="shared" si="17"/>
        <v>47.994095171934696</v>
      </c>
      <c r="AB71" s="176">
        <f t="shared" si="18"/>
        <v>53.294855163092024</v>
      </c>
      <c r="AC71" s="181">
        <f t="shared" si="19"/>
        <v>46.705144836907969</v>
      </c>
      <c r="AF71" s="178">
        <f>U71-T71</f>
        <v>-3.1996930275161333</v>
      </c>
      <c r="AG71" s="178">
        <f>W71-V71</f>
        <v>-5.4057205385091436</v>
      </c>
      <c r="AH71" s="178">
        <f>Y71-X71</f>
        <v>-4.5591397849462325</v>
      </c>
      <c r="AI71" s="178">
        <f>AA71-Z71</f>
        <v>-4.0118096561306018</v>
      </c>
      <c r="AJ71" s="180">
        <f>AC71-AB71</f>
        <v>-6.5897103261840542</v>
      </c>
    </row>
    <row r="72" spans="1:36" x14ac:dyDescent="0.25">
      <c r="A72" s="1890"/>
      <c r="B72" s="278" t="s">
        <v>300</v>
      </c>
      <c r="C72" s="23">
        <v>217</v>
      </c>
      <c r="D72" s="20">
        <v>589</v>
      </c>
      <c r="E72" s="21">
        <v>806</v>
      </c>
      <c r="F72" s="23">
        <v>377</v>
      </c>
      <c r="G72" s="20">
        <v>727</v>
      </c>
      <c r="H72" s="21">
        <v>1104</v>
      </c>
      <c r="I72" s="23">
        <v>400</v>
      </c>
      <c r="J72" s="20">
        <v>712</v>
      </c>
      <c r="K72" s="21">
        <v>1112</v>
      </c>
      <c r="L72" s="23">
        <v>325</v>
      </c>
      <c r="M72" s="20">
        <v>831</v>
      </c>
      <c r="N72" s="21">
        <v>1156</v>
      </c>
      <c r="O72" s="23">
        <v>528</v>
      </c>
      <c r="P72" s="20">
        <v>991</v>
      </c>
      <c r="Q72" s="21">
        <v>1519</v>
      </c>
      <c r="T72" s="61">
        <f t="shared" ref="T72:T125" si="26">IFERROR(C72/$E72*100,0)</f>
        <v>26.923076923076923</v>
      </c>
      <c r="U72" s="6">
        <f t="shared" ref="U72:U125" si="27">IFERROR(D72/$E72*100,0)</f>
        <v>73.076923076923066</v>
      </c>
      <c r="V72" s="61">
        <f t="shared" ref="V72:V125" si="28">IFERROR(F72/$H72*100,0)</f>
        <v>34.14855072463768</v>
      </c>
      <c r="W72" s="6">
        <f t="shared" ref="W72:W125" si="29">IFERROR(G72/$H72*100,0)</f>
        <v>65.851449275362313</v>
      </c>
      <c r="X72" s="61">
        <f t="shared" ref="X72:X125" si="30">IFERROR(I72/$K72*100,0)</f>
        <v>35.97122302158273</v>
      </c>
      <c r="Y72" s="6">
        <f t="shared" ref="Y72:Y125" si="31">IFERROR(J72/$K72*100,0)</f>
        <v>64.02877697841727</v>
      </c>
      <c r="Z72" s="61">
        <f t="shared" ref="Z72:Z125" si="32">IFERROR(L72/$N72*100,0)</f>
        <v>28.11418685121107</v>
      </c>
      <c r="AA72" s="82">
        <f t="shared" ref="AA72:AA125" si="33">IFERROR(M72/$N72*100,0)</f>
        <v>71.885813148788927</v>
      </c>
      <c r="AB72" s="6">
        <f t="shared" ref="AB72:AB125" si="34">IFERROR(O72/$Q72*100,0)</f>
        <v>34.759710335747201</v>
      </c>
      <c r="AC72" s="82">
        <f t="shared" ref="AC72:AC125" si="35">IFERROR(P72/$Q72*100,0)</f>
        <v>65.240289664252799</v>
      </c>
      <c r="AF72" s="59">
        <f t="shared" ref="AF72:AF124" si="36">U72-T72</f>
        <v>46.153846153846146</v>
      </c>
      <c r="AG72" s="73">
        <f t="shared" ref="AG72:AG124" si="37">W72-V72</f>
        <v>31.702898550724633</v>
      </c>
      <c r="AH72" s="73">
        <f t="shared" ref="AH72:AH124" si="38">Y72-X72</f>
        <v>28.057553956834539</v>
      </c>
      <c r="AI72" s="73">
        <f t="shared" ref="AI72:AI124" si="39">AA72-Z72</f>
        <v>43.771626297577853</v>
      </c>
      <c r="AJ72" s="73">
        <f t="shared" ref="AJ72:AJ124" si="40">AC72-AB72</f>
        <v>30.480579328505598</v>
      </c>
    </row>
    <row r="73" spans="1:36" x14ac:dyDescent="0.25">
      <c r="A73" s="1890"/>
      <c r="B73" s="278" t="s">
        <v>208</v>
      </c>
      <c r="C73" s="23">
        <v>4385</v>
      </c>
      <c r="D73" s="20">
        <v>6439</v>
      </c>
      <c r="E73" s="21">
        <v>10824</v>
      </c>
      <c r="F73" s="23">
        <v>6319</v>
      </c>
      <c r="G73" s="20">
        <v>8225</v>
      </c>
      <c r="H73" s="21">
        <v>14544</v>
      </c>
      <c r="I73" s="23">
        <v>6199</v>
      </c>
      <c r="J73" s="20">
        <v>7789</v>
      </c>
      <c r="K73" s="21">
        <v>13988</v>
      </c>
      <c r="L73" s="23">
        <v>6914</v>
      </c>
      <c r="M73" s="20">
        <v>8481</v>
      </c>
      <c r="N73" s="21">
        <v>15395</v>
      </c>
      <c r="O73" s="23">
        <v>6777</v>
      </c>
      <c r="P73" s="20">
        <v>8104</v>
      </c>
      <c r="Q73" s="21">
        <v>14881</v>
      </c>
      <c r="T73" s="61">
        <f t="shared" si="26"/>
        <v>40.511825572801179</v>
      </c>
      <c r="U73" s="6">
        <f t="shared" si="27"/>
        <v>59.488174427198814</v>
      </c>
      <c r="V73" s="61">
        <f t="shared" si="28"/>
        <v>43.447469746974697</v>
      </c>
      <c r="W73" s="6">
        <f t="shared" si="29"/>
        <v>56.552530253025303</v>
      </c>
      <c r="X73" s="61">
        <f t="shared" si="30"/>
        <v>44.316557048899057</v>
      </c>
      <c r="Y73" s="6">
        <f t="shared" si="31"/>
        <v>55.68344295110095</v>
      </c>
      <c r="Z73" s="61">
        <f t="shared" si="32"/>
        <v>44.910685287430987</v>
      </c>
      <c r="AA73" s="82">
        <f t="shared" si="33"/>
        <v>55.089314712569013</v>
      </c>
      <c r="AB73" s="6">
        <f t="shared" si="34"/>
        <v>45.541294267858348</v>
      </c>
      <c r="AC73" s="82">
        <f t="shared" si="35"/>
        <v>54.458705732141652</v>
      </c>
      <c r="AF73" s="59">
        <f t="shared" si="36"/>
        <v>18.976348854397635</v>
      </c>
      <c r="AG73" s="73">
        <f t="shared" si="37"/>
        <v>13.105060506050606</v>
      </c>
      <c r="AH73" s="73">
        <f t="shared" si="38"/>
        <v>11.366885902201894</v>
      </c>
      <c r="AI73" s="73">
        <f t="shared" si="39"/>
        <v>10.178629425138027</v>
      </c>
      <c r="AJ73" s="73">
        <f t="shared" si="40"/>
        <v>8.9174114642833047</v>
      </c>
    </row>
    <row r="74" spans="1:36" x14ac:dyDescent="0.25">
      <c r="A74" s="1890"/>
      <c r="B74" s="278" t="s">
        <v>277</v>
      </c>
      <c r="C74" s="23">
        <v>329</v>
      </c>
      <c r="D74" s="20">
        <v>185</v>
      </c>
      <c r="E74" s="21">
        <v>514</v>
      </c>
      <c r="F74" s="23">
        <v>386</v>
      </c>
      <c r="G74" s="20">
        <v>176</v>
      </c>
      <c r="H74" s="21">
        <v>562</v>
      </c>
      <c r="I74" s="23">
        <v>393</v>
      </c>
      <c r="J74" s="20">
        <v>184</v>
      </c>
      <c r="K74" s="21">
        <v>577</v>
      </c>
      <c r="L74" s="23">
        <v>405</v>
      </c>
      <c r="M74" s="20">
        <v>207</v>
      </c>
      <c r="N74" s="21">
        <v>612</v>
      </c>
      <c r="O74" s="23">
        <v>409</v>
      </c>
      <c r="P74" s="20">
        <v>203</v>
      </c>
      <c r="Q74" s="21">
        <v>612</v>
      </c>
      <c r="T74" s="61">
        <f t="shared" si="26"/>
        <v>64.007782101167308</v>
      </c>
      <c r="U74" s="6">
        <f t="shared" si="27"/>
        <v>35.992217898832685</v>
      </c>
      <c r="V74" s="61">
        <f t="shared" si="28"/>
        <v>68.683274021352318</v>
      </c>
      <c r="W74" s="6">
        <f t="shared" si="29"/>
        <v>31.316725978647685</v>
      </c>
      <c r="X74" s="61">
        <f t="shared" si="30"/>
        <v>68.110918544194107</v>
      </c>
      <c r="Y74" s="6">
        <f t="shared" si="31"/>
        <v>31.88908145580589</v>
      </c>
      <c r="Z74" s="61">
        <f t="shared" si="32"/>
        <v>66.17647058823529</v>
      </c>
      <c r="AA74" s="82">
        <f t="shared" si="33"/>
        <v>33.82352941176471</v>
      </c>
      <c r="AB74" s="6">
        <f t="shared" si="34"/>
        <v>66.830065359477118</v>
      </c>
      <c r="AC74" s="82">
        <f t="shared" si="35"/>
        <v>33.169934640522875</v>
      </c>
      <c r="AF74" s="59">
        <f t="shared" si="36"/>
        <v>-28.015564202334623</v>
      </c>
      <c r="AG74" s="73">
        <f t="shared" si="37"/>
        <v>-37.366548042704636</v>
      </c>
      <c r="AH74" s="73">
        <f t="shared" si="38"/>
        <v>-36.221837088388213</v>
      </c>
      <c r="AI74" s="73">
        <f t="shared" si="39"/>
        <v>-32.35294117647058</v>
      </c>
      <c r="AJ74" s="73">
        <f t="shared" si="40"/>
        <v>-33.660130718954242</v>
      </c>
    </row>
    <row r="75" spans="1:36" x14ac:dyDescent="0.25">
      <c r="A75" s="1890"/>
      <c r="B75" s="278" t="s">
        <v>262</v>
      </c>
      <c r="C75" s="23">
        <v>227</v>
      </c>
      <c r="D75" s="20">
        <v>183</v>
      </c>
      <c r="E75" s="21">
        <v>410</v>
      </c>
      <c r="F75" s="23">
        <v>210</v>
      </c>
      <c r="G75" s="20">
        <v>199</v>
      </c>
      <c r="H75" s="21">
        <v>409</v>
      </c>
      <c r="I75" s="23">
        <v>211</v>
      </c>
      <c r="J75" s="20">
        <v>225</v>
      </c>
      <c r="K75" s="21">
        <v>436</v>
      </c>
      <c r="L75" s="23">
        <v>239</v>
      </c>
      <c r="M75" s="20">
        <v>236</v>
      </c>
      <c r="N75" s="21">
        <v>475</v>
      </c>
      <c r="O75" s="23">
        <v>251</v>
      </c>
      <c r="P75" s="20">
        <v>244</v>
      </c>
      <c r="Q75" s="21">
        <v>495</v>
      </c>
      <c r="T75" s="61">
        <f t="shared" si="26"/>
        <v>55.365853658536594</v>
      </c>
      <c r="U75" s="6">
        <f t="shared" si="27"/>
        <v>44.634146341463413</v>
      </c>
      <c r="V75" s="61">
        <f t="shared" si="28"/>
        <v>51.344743276283623</v>
      </c>
      <c r="W75" s="6">
        <f t="shared" si="29"/>
        <v>48.655256723716384</v>
      </c>
      <c r="X75" s="61">
        <f t="shared" si="30"/>
        <v>48.394495412844037</v>
      </c>
      <c r="Y75" s="6">
        <f t="shared" si="31"/>
        <v>51.605504587155963</v>
      </c>
      <c r="Z75" s="61">
        <f t="shared" si="32"/>
        <v>50.315789473684212</v>
      </c>
      <c r="AA75" s="82">
        <f t="shared" si="33"/>
        <v>49.684210526315795</v>
      </c>
      <c r="AB75" s="6">
        <f t="shared" si="34"/>
        <v>50.707070707070713</v>
      </c>
      <c r="AC75" s="82">
        <f t="shared" si="35"/>
        <v>49.292929292929294</v>
      </c>
      <c r="AF75" s="59">
        <f t="shared" si="36"/>
        <v>-10.73170731707318</v>
      </c>
      <c r="AG75" s="73">
        <f t="shared" si="37"/>
        <v>-2.6894865525672387</v>
      </c>
      <c r="AH75" s="73">
        <f t="shared" si="38"/>
        <v>3.2110091743119256</v>
      </c>
      <c r="AI75" s="73">
        <f t="shared" si="39"/>
        <v>-0.63157894736841769</v>
      </c>
      <c r="AJ75" s="73">
        <f t="shared" si="40"/>
        <v>-1.4141414141414188</v>
      </c>
    </row>
    <row r="76" spans="1:36" x14ac:dyDescent="0.25">
      <c r="A76" s="1890"/>
      <c r="B76" s="278" t="s">
        <v>233</v>
      </c>
      <c r="C76" s="23">
        <v>444</v>
      </c>
      <c r="D76" s="20">
        <v>230</v>
      </c>
      <c r="E76" s="21">
        <v>674</v>
      </c>
      <c r="F76" s="23">
        <v>569</v>
      </c>
      <c r="G76" s="20">
        <v>330</v>
      </c>
      <c r="H76" s="21">
        <v>899</v>
      </c>
      <c r="I76" s="23">
        <v>572</v>
      </c>
      <c r="J76" s="20">
        <v>317</v>
      </c>
      <c r="K76" s="21">
        <v>889</v>
      </c>
      <c r="L76" s="23">
        <v>637</v>
      </c>
      <c r="M76" s="20">
        <v>335</v>
      </c>
      <c r="N76" s="21">
        <v>972</v>
      </c>
      <c r="O76" s="23">
        <v>706</v>
      </c>
      <c r="P76" s="20">
        <v>352</v>
      </c>
      <c r="Q76" s="21">
        <v>1058</v>
      </c>
      <c r="T76" s="61">
        <f t="shared" si="26"/>
        <v>65.875370919881306</v>
      </c>
      <c r="U76" s="6">
        <f t="shared" si="27"/>
        <v>34.124629080118694</v>
      </c>
      <c r="V76" s="61">
        <f t="shared" si="28"/>
        <v>63.292547274749722</v>
      </c>
      <c r="W76" s="6">
        <f t="shared" si="29"/>
        <v>36.707452725250278</v>
      </c>
      <c r="X76" s="61">
        <f t="shared" si="30"/>
        <v>64.34195725534309</v>
      </c>
      <c r="Y76" s="6">
        <f t="shared" si="31"/>
        <v>35.658042744656917</v>
      </c>
      <c r="Z76" s="61">
        <f t="shared" si="32"/>
        <v>65.534979423868307</v>
      </c>
      <c r="AA76" s="82">
        <f t="shared" si="33"/>
        <v>34.465020576131685</v>
      </c>
      <c r="AB76" s="6">
        <f t="shared" si="34"/>
        <v>66.729678638941408</v>
      </c>
      <c r="AC76" s="82">
        <f t="shared" si="35"/>
        <v>33.270321361058599</v>
      </c>
      <c r="AF76" s="59">
        <f t="shared" si="36"/>
        <v>-31.750741839762611</v>
      </c>
      <c r="AG76" s="73">
        <f t="shared" si="37"/>
        <v>-26.585094549499445</v>
      </c>
      <c r="AH76" s="73">
        <f t="shared" si="38"/>
        <v>-28.683914510686172</v>
      </c>
      <c r="AI76" s="73">
        <f t="shared" si="39"/>
        <v>-31.069958847736622</v>
      </c>
      <c r="AJ76" s="73">
        <f t="shared" si="40"/>
        <v>-33.459357277882809</v>
      </c>
    </row>
    <row r="77" spans="1:36" x14ac:dyDescent="0.25">
      <c r="A77" s="1890"/>
      <c r="B77" s="278" t="s">
        <v>211</v>
      </c>
      <c r="C77" s="23">
        <v>353</v>
      </c>
      <c r="D77" s="20">
        <v>207</v>
      </c>
      <c r="E77" s="21">
        <v>560</v>
      </c>
      <c r="F77" s="23">
        <v>321</v>
      </c>
      <c r="G77" s="20">
        <v>184</v>
      </c>
      <c r="H77" s="21">
        <v>505</v>
      </c>
      <c r="I77" s="20">
        <v>395</v>
      </c>
      <c r="J77" s="20">
        <v>271</v>
      </c>
      <c r="K77" s="21">
        <v>666</v>
      </c>
      <c r="L77" s="20">
        <v>470</v>
      </c>
      <c r="M77" s="20">
        <v>284</v>
      </c>
      <c r="N77" s="21">
        <v>754</v>
      </c>
      <c r="O77" s="23">
        <v>463</v>
      </c>
      <c r="P77" s="20">
        <v>298</v>
      </c>
      <c r="Q77" s="21">
        <v>761</v>
      </c>
      <c r="T77" s="61">
        <f t="shared" si="26"/>
        <v>63.035714285714285</v>
      </c>
      <c r="U77" s="6">
        <f t="shared" si="27"/>
        <v>36.964285714285715</v>
      </c>
      <c r="V77" s="61">
        <f t="shared" si="28"/>
        <v>63.564356435643568</v>
      </c>
      <c r="W77" s="6">
        <f t="shared" si="29"/>
        <v>36.435643564356432</v>
      </c>
      <c r="X77" s="61">
        <f t="shared" si="30"/>
        <v>59.309309309309313</v>
      </c>
      <c r="Y77" s="6">
        <f t="shared" si="31"/>
        <v>40.690690690690687</v>
      </c>
      <c r="Z77" s="61">
        <f t="shared" si="32"/>
        <v>62.334217506631298</v>
      </c>
      <c r="AA77" s="82">
        <f t="shared" si="33"/>
        <v>37.665782493368702</v>
      </c>
      <c r="AB77" s="6">
        <f t="shared" si="34"/>
        <v>60.840998685939553</v>
      </c>
      <c r="AC77" s="82">
        <f t="shared" si="35"/>
        <v>39.159001314060447</v>
      </c>
      <c r="AF77" s="59">
        <f t="shared" si="36"/>
        <v>-26.071428571428569</v>
      </c>
      <c r="AG77" s="73">
        <f t="shared" si="37"/>
        <v>-27.128712871287135</v>
      </c>
      <c r="AH77" s="73">
        <f t="shared" si="38"/>
        <v>-18.618618618618626</v>
      </c>
      <c r="AI77" s="73">
        <f t="shared" si="39"/>
        <v>-24.668435013262595</v>
      </c>
      <c r="AJ77" s="73">
        <f t="shared" si="40"/>
        <v>-21.681997371879106</v>
      </c>
    </row>
    <row r="78" spans="1:36" x14ac:dyDescent="0.25">
      <c r="A78" s="1890"/>
      <c r="B78" s="278" t="s">
        <v>282</v>
      </c>
      <c r="C78" s="23">
        <v>750</v>
      </c>
      <c r="D78" s="20">
        <v>467</v>
      </c>
      <c r="E78" s="21">
        <v>1217</v>
      </c>
      <c r="F78" s="23">
        <v>1143</v>
      </c>
      <c r="G78" s="20">
        <v>623</v>
      </c>
      <c r="H78" s="21">
        <v>1766</v>
      </c>
      <c r="I78" s="20">
        <v>1306</v>
      </c>
      <c r="J78" s="20">
        <v>669</v>
      </c>
      <c r="K78" s="21">
        <v>1975</v>
      </c>
      <c r="L78" s="20">
        <v>1560</v>
      </c>
      <c r="M78" s="20">
        <v>842</v>
      </c>
      <c r="N78" s="21">
        <v>2402</v>
      </c>
      <c r="O78" s="20">
        <v>1868</v>
      </c>
      <c r="P78" s="20">
        <v>916</v>
      </c>
      <c r="Q78" s="21">
        <v>2784</v>
      </c>
      <c r="T78" s="61">
        <f t="shared" si="26"/>
        <v>61.62695152013147</v>
      </c>
      <c r="U78" s="6">
        <f t="shared" si="27"/>
        <v>38.37304847986853</v>
      </c>
      <c r="V78" s="61">
        <f t="shared" si="28"/>
        <v>64.722536806342006</v>
      </c>
      <c r="W78" s="6">
        <f t="shared" si="29"/>
        <v>35.277463193657979</v>
      </c>
      <c r="X78" s="61">
        <f t="shared" si="30"/>
        <v>66.12658227848101</v>
      </c>
      <c r="Y78" s="6">
        <f t="shared" si="31"/>
        <v>33.87341772151899</v>
      </c>
      <c r="Z78" s="61">
        <f t="shared" si="32"/>
        <v>64.945878434637805</v>
      </c>
      <c r="AA78" s="82">
        <f t="shared" si="33"/>
        <v>35.054121565362202</v>
      </c>
      <c r="AB78" s="6">
        <f t="shared" si="34"/>
        <v>67.097701149425291</v>
      </c>
      <c r="AC78" s="82">
        <f t="shared" si="35"/>
        <v>32.902298850574709</v>
      </c>
      <c r="AF78" s="59">
        <f t="shared" si="36"/>
        <v>-23.253903040262941</v>
      </c>
      <c r="AG78" s="73">
        <f t="shared" si="37"/>
        <v>-29.445073612684027</v>
      </c>
      <c r="AH78" s="73">
        <f t="shared" si="38"/>
        <v>-32.25316455696202</v>
      </c>
      <c r="AI78" s="73">
        <f t="shared" si="39"/>
        <v>-29.891756869275603</v>
      </c>
      <c r="AJ78" s="73">
        <f t="shared" si="40"/>
        <v>-34.195402298850581</v>
      </c>
    </row>
    <row r="79" spans="1:36" x14ac:dyDescent="0.25">
      <c r="A79" s="1890"/>
      <c r="B79" s="278" t="s">
        <v>644</v>
      </c>
      <c r="C79" s="23">
        <v>1314</v>
      </c>
      <c r="D79" s="20">
        <v>1301</v>
      </c>
      <c r="E79" s="21">
        <v>2615</v>
      </c>
      <c r="F79" s="20">
        <v>1941</v>
      </c>
      <c r="G79" s="20">
        <v>1962</v>
      </c>
      <c r="H79" s="21">
        <v>3903</v>
      </c>
      <c r="I79" s="20">
        <v>1937</v>
      </c>
      <c r="J79" s="20">
        <v>1861</v>
      </c>
      <c r="K79" s="21">
        <v>3798</v>
      </c>
      <c r="L79" s="20">
        <v>1838</v>
      </c>
      <c r="M79" s="20">
        <v>1709</v>
      </c>
      <c r="N79" s="21">
        <v>3547</v>
      </c>
      <c r="O79" s="20">
        <v>1779</v>
      </c>
      <c r="P79" s="20">
        <v>1635</v>
      </c>
      <c r="Q79" s="21">
        <v>3414</v>
      </c>
      <c r="T79" s="61">
        <f t="shared" si="26"/>
        <v>50.248565965583168</v>
      </c>
      <c r="U79" s="6">
        <f t="shared" si="27"/>
        <v>49.751434034416825</v>
      </c>
      <c r="V79" s="61">
        <f t="shared" si="28"/>
        <v>49.730976172175254</v>
      </c>
      <c r="W79" s="6">
        <f t="shared" si="29"/>
        <v>50.269023827824753</v>
      </c>
      <c r="X79" s="61">
        <f t="shared" si="30"/>
        <v>51.00052659294365</v>
      </c>
      <c r="Y79" s="6">
        <f t="shared" si="31"/>
        <v>48.999473407056342</v>
      </c>
      <c r="Z79" s="61">
        <f t="shared" si="32"/>
        <v>51.818438116718355</v>
      </c>
      <c r="AA79" s="82">
        <f t="shared" si="33"/>
        <v>48.181561883281645</v>
      </c>
      <c r="AB79" s="6">
        <f t="shared" si="34"/>
        <v>52.108963093145867</v>
      </c>
      <c r="AC79" s="82">
        <f t="shared" si="35"/>
        <v>47.891036906854126</v>
      </c>
      <c r="AF79" s="59">
        <f t="shared" si="36"/>
        <v>-0.49713193116634358</v>
      </c>
      <c r="AG79" s="73">
        <f t="shared" si="37"/>
        <v>0.53804765564949975</v>
      </c>
      <c r="AH79" s="73">
        <f t="shared" si="38"/>
        <v>-2.001053185887308</v>
      </c>
      <c r="AI79" s="73">
        <f t="shared" si="39"/>
        <v>-3.6368762334367091</v>
      </c>
      <c r="AJ79" s="73">
        <f t="shared" si="40"/>
        <v>-4.2179261862917414</v>
      </c>
    </row>
    <row r="80" spans="1:36" x14ac:dyDescent="0.25">
      <c r="A80" s="1890"/>
      <c r="B80" s="278" t="s">
        <v>217</v>
      </c>
      <c r="C80" s="23">
        <v>197</v>
      </c>
      <c r="D80" s="20">
        <v>792</v>
      </c>
      <c r="E80" s="21">
        <v>989</v>
      </c>
      <c r="F80" s="20">
        <v>245</v>
      </c>
      <c r="G80" s="20">
        <v>925</v>
      </c>
      <c r="H80" s="21">
        <v>1170</v>
      </c>
      <c r="I80" s="20">
        <v>218</v>
      </c>
      <c r="J80" s="20">
        <v>837</v>
      </c>
      <c r="K80" s="21">
        <v>1055</v>
      </c>
      <c r="L80" s="20">
        <v>259</v>
      </c>
      <c r="M80" s="20">
        <v>939</v>
      </c>
      <c r="N80" s="21">
        <v>1198</v>
      </c>
      <c r="O80" s="20">
        <v>252</v>
      </c>
      <c r="P80" s="20">
        <v>928</v>
      </c>
      <c r="Q80" s="21">
        <v>1180</v>
      </c>
      <c r="T80" s="61">
        <f t="shared" si="26"/>
        <v>19.919110212335692</v>
      </c>
      <c r="U80" s="6">
        <f t="shared" si="27"/>
        <v>80.080889787664304</v>
      </c>
      <c r="V80" s="61">
        <f t="shared" si="28"/>
        <v>20.94017094017094</v>
      </c>
      <c r="W80" s="6">
        <f t="shared" si="29"/>
        <v>79.059829059829056</v>
      </c>
      <c r="X80" s="61">
        <f t="shared" si="30"/>
        <v>20.66350710900474</v>
      </c>
      <c r="Y80" s="6">
        <f t="shared" si="31"/>
        <v>79.33649289099526</v>
      </c>
      <c r="Z80" s="61">
        <f t="shared" si="32"/>
        <v>21.619365609348915</v>
      </c>
      <c r="AA80" s="82">
        <f t="shared" si="33"/>
        <v>78.380634390651082</v>
      </c>
      <c r="AB80" s="6">
        <f t="shared" si="34"/>
        <v>21.35593220338983</v>
      </c>
      <c r="AC80" s="82">
        <f t="shared" si="35"/>
        <v>78.644067796610173</v>
      </c>
      <c r="AF80" s="59">
        <f t="shared" si="36"/>
        <v>60.161779575328609</v>
      </c>
      <c r="AG80" s="73">
        <f t="shared" si="37"/>
        <v>58.119658119658112</v>
      </c>
      <c r="AH80" s="73">
        <f t="shared" si="38"/>
        <v>58.672985781990519</v>
      </c>
      <c r="AI80" s="73">
        <f t="shared" si="39"/>
        <v>56.761268781302164</v>
      </c>
      <c r="AJ80" s="73">
        <f t="shared" si="40"/>
        <v>57.288135593220346</v>
      </c>
    </row>
    <row r="81" spans="1:36" x14ac:dyDescent="0.25">
      <c r="A81" s="1890"/>
      <c r="B81" s="278" t="s">
        <v>216</v>
      </c>
      <c r="C81" s="23">
        <v>145</v>
      </c>
      <c r="D81" s="20">
        <v>755</v>
      </c>
      <c r="E81" s="21">
        <v>900</v>
      </c>
      <c r="F81" s="20">
        <v>285</v>
      </c>
      <c r="G81" s="20">
        <v>1417</v>
      </c>
      <c r="H81" s="21">
        <v>1702</v>
      </c>
      <c r="I81" s="20">
        <v>292</v>
      </c>
      <c r="J81" s="20">
        <v>1447</v>
      </c>
      <c r="K81" s="21">
        <v>1739</v>
      </c>
      <c r="L81" s="20">
        <v>364</v>
      </c>
      <c r="M81" s="20">
        <v>1727</v>
      </c>
      <c r="N81" s="21">
        <v>2091</v>
      </c>
      <c r="O81" s="20">
        <v>392</v>
      </c>
      <c r="P81" s="20">
        <v>1869</v>
      </c>
      <c r="Q81" s="21">
        <v>2261</v>
      </c>
      <c r="T81" s="61">
        <f t="shared" si="26"/>
        <v>16.111111111111111</v>
      </c>
      <c r="U81" s="6">
        <f t="shared" si="27"/>
        <v>83.888888888888886</v>
      </c>
      <c r="V81" s="61">
        <f t="shared" si="28"/>
        <v>16.745005875440658</v>
      </c>
      <c r="W81" s="6">
        <f t="shared" si="29"/>
        <v>83.254994124559346</v>
      </c>
      <c r="X81" s="61">
        <f t="shared" si="30"/>
        <v>16.791259344450836</v>
      </c>
      <c r="Y81" s="6">
        <f t="shared" si="31"/>
        <v>83.208740655549164</v>
      </c>
      <c r="Z81" s="61">
        <f t="shared" si="32"/>
        <v>17.407938785270204</v>
      </c>
      <c r="AA81" s="82">
        <f t="shared" si="33"/>
        <v>82.592061214729796</v>
      </c>
      <c r="AB81" s="6">
        <f t="shared" si="34"/>
        <v>17.337461300309599</v>
      </c>
      <c r="AC81" s="82">
        <f t="shared" si="35"/>
        <v>82.662538699690401</v>
      </c>
      <c r="AF81" s="59">
        <f t="shared" si="36"/>
        <v>67.777777777777771</v>
      </c>
      <c r="AG81" s="73">
        <f t="shared" si="37"/>
        <v>66.509988249118692</v>
      </c>
      <c r="AH81" s="73">
        <f t="shared" si="38"/>
        <v>66.417481311098328</v>
      </c>
      <c r="AI81" s="73">
        <f t="shared" si="39"/>
        <v>65.184122429459592</v>
      </c>
      <c r="AJ81" s="73">
        <f t="shared" si="40"/>
        <v>65.325077399380802</v>
      </c>
    </row>
    <row r="82" spans="1:36" x14ac:dyDescent="0.25">
      <c r="A82" s="1890"/>
      <c r="B82" s="278" t="s">
        <v>200</v>
      </c>
      <c r="C82" s="23">
        <v>907</v>
      </c>
      <c r="D82" s="20">
        <v>1378</v>
      </c>
      <c r="E82" s="21">
        <v>2285</v>
      </c>
      <c r="F82" s="20">
        <v>1121</v>
      </c>
      <c r="G82" s="20">
        <v>1478</v>
      </c>
      <c r="H82" s="21">
        <v>2599</v>
      </c>
      <c r="I82" s="20">
        <v>1137</v>
      </c>
      <c r="J82" s="20">
        <v>1552</v>
      </c>
      <c r="K82" s="21">
        <v>2689</v>
      </c>
      <c r="L82" s="20">
        <v>1212</v>
      </c>
      <c r="M82" s="20">
        <v>1605</v>
      </c>
      <c r="N82" s="21">
        <v>2817</v>
      </c>
      <c r="O82" s="20">
        <v>1359</v>
      </c>
      <c r="P82" s="20">
        <v>1592</v>
      </c>
      <c r="Q82" s="21">
        <v>2951</v>
      </c>
      <c r="T82" s="61">
        <f t="shared" si="26"/>
        <v>39.693654266958426</v>
      </c>
      <c r="U82" s="6">
        <f t="shared" si="27"/>
        <v>60.306345733041574</v>
      </c>
      <c r="V82" s="61">
        <f t="shared" si="28"/>
        <v>43.1319738360908</v>
      </c>
      <c r="W82" s="6">
        <f t="shared" si="29"/>
        <v>56.868026163909192</v>
      </c>
      <c r="X82" s="61">
        <f t="shared" si="30"/>
        <v>42.283376719970249</v>
      </c>
      <c r="Y82" s="6">
        <f t="shared" si="31"/>
        <v>57.716623280029758</v>
      </c>
      <c r="Z82" s="61">
        <f t="shared" si="32"/>
        <v>43.024494142705002</v>
      </c>
      <c r="AA82" s="82">
        <f t="shared" si="33"/>
        <v>56.975505857294998</v>
      </c>
      <c r="AB82" s="6">
        <f t="shared" si="34"/>
        <v>46.052185699762795</v>
      </c>
      <c r="AC82" s="82">
        <f t="shared" si="35"/>
        <v>53.947814300237205</v>
      </c>
      <c r="AF82" s="59">
        <f t="shared" si="36"/>
        <v>20.612691466083149</v>
      </c>
      <c r="AG82" s="73">
        <f t="shared" si="37"/>
        <v>13.736052327818392</v>
      </c>
      <c r="AH82" s="73">
        <f t="shared" si="38"/>
        <v>15.433246560059509</v>
      </c>
      <c r="AI82" s="73">
        <f t="shared" si="39"/>
        <v>13.951011714589995</v>
      </c>
      <c r="AJ82" s="73">
        <f t="shared" si="40"/>
        <v>7.8956286004744101</v>
      </c>
    </row>
    <row r="83" spans="1:36" x14ac:dyDescent="0.25">
      <c r="A83" s="1890"/>
      <c r="B83" s="278" t="s">
        <v>250</v>
      </c>
      <c r="C83" s="23">
        <v>38</v>
      </c>
      <c r="D83" s="20">
        <v>1</v>
      </c>
      <c r="E83" s="21">
        <v>39</v>
      </c>
      <c r="F83" s="20">
        <v>30</v>
      </c>
      <c r="G83" s="20">
        <v>1</v>
      </c>
      <c r="H83" s="21">
        <v>31</v>
      </c>
      <c r="I83" s="20">
        <v>28</v>
      </c>
      <c r="J83" s="20">
        <v>0</v>
      </c>
      <c r="K83" s="21">
        <v>28</v>
      </c>
      <c r="L83" s="20">
        <v>31</v>
      </c>
      <c r="M83" s="20">
        <v>0</v>
      </c>
      <c r="N83" s="21">
        <v>31</v>
      </c>
      <c r="O83" s="20">
        <v>28</v>
      </c>
      <c r="P83" s="20">
        <v>0</v>
      </c>
      <c r="Q83" s="21">
        <v>28</v>
      </c>
      <c r="T83" s="61">
        <f t="shared" si="26"/>
        <v>97.435897435897431</v>
      </c>
      <c r="U83" s="6">
        <f t="shared" si="27"/>
        <v>2.5641025641025639</v>
      </c>
      <c r="V83" s="61">
        <f t="shared" si="28"/>
        <v>96.774193548387103</v>
      </c>
      <c r="W83" s="6">
        <f t="shared" si="29"/>
        <v>3.225806451612903</v>
      </c>
      <c r="X83" s="61">
        <f t="shared" si="30"/>
        <v>100</v>
      </c>
      <c r="Y83" s="6">
        <f t="shared" si="31"/>
        <v>0</v>
      </c>
      <c r="Z83" s="61">
        <f t="shared" si="32"/>
        <v>100</v>
      </c>
      <c r="AA83" s="82">
        <f t="shared" si="33"/>
        <v>0</v>
      </c>
      <c r="AB83" s="6">
        <f t="shared" si="34"/>
        <v>100</v>
      </c>
      <c r="AC83" s="82">
        <f t="shared" si="35"/>
        <v>0</v>
      </c>
      <c r="AF83" s="59">
        <f t="shared" si="36"/>
        <v>-94.871794871794862</v>
      </c>
      <c r="AG83" s="73">
        <f t="shared" si="37"/>
        <v>-93.548387096774206</v>
      </c>
      <c r="AH83" s="73">
        <f t="shared" si="38"/>
        <v>-100</v>
      </c>
      <c r="AI83" s="73">
        <f t="shared" si="39"/>
        <v>-100</v>
      </c>
      <c r="AJ83" s="73">
        <f t="shared" si="40"/>
        <v>-100</v>
      </c>
    </row>
    <row r="84" spans="1:36" x14ac:dyDescent="0.25">
      <c r="A84" s="1890"/>
      <c r="B84" s="278" t="s">
        <v>251</v>
      </c>
      <c r="C84" s="23">
        <v>412</v>
      </c>
      <c r="D84" s="20">
        <v>59</v>
      </c>
      <c r="E84" s="21">
        <v>471</v>
      </c>
      <c r="F84" s="20">
        <v>1539</v>
      </c>
      <c r="G84" s="20">
        <v>356</v>
      </c>
      <c r="H84" s="21">
        <v>1895</v>
      </c>
      <c r="I84" s="20">
        <v>1568</v>
      </c>
      <c r="J84" s="20">
        <v>458</v>
      </c>
      <c r="K84" s="21">
        <v>2026</v>
      </c>
      <c r="L84" s="20">
        <v>1502</v>
      </c>
      <c r="M84" s="20">
        <v>490</v>
      </c>
      <c r="N84" s="21">
        <v>1992</v>
      </c>
      <c r="O84" s="20">
        <v>2214</v>
      </c>
      <c r="P84" s="20">
        <v>469</v>
      </c>
      <c r="Q84" s="21">
        <v>2683</v>
      </c>
      <c r="T84" s="61">
        <f t="shared" si="26"/>
        <v>87.473460721868364</v>
      </c>
      <c r="U84" s="6">
        <f t="shared" si="27"/>
        <v>12.526539278131635</v>
      </c>
      <c r="V84" s="61">
        <f t="shared" si="28"/>
        <v>81.213720316622698</v>
      </c>
      <c r="W84" s="6">
        <f t="shared" si="29"/>
        <v>18.786279683377309</v>
      </c>
      <c r="X84" s="61">
        <f t="shared" si="30"/>
        <v>77.3938795656466</v>
      </c>
      <c r="Y84" s="6">
        <f t="shared" si="31"/>
        <v>22.606120434353404</v>
      </c>
      <c r="Z84" s="61">
        <f t="shared" si="32"/>
        <v>75.401606425702823</v>
      </c>
      <c r="AA84" s="82">
        <f t="shared" si="33"/>
        <v>24.598393574297191</v>
      </c>
      <c r="AB84" s="6">
        <f t="shared" si="34"/>
        <v>82.519567648155046</v>
      </c>
      <c r="AC84" s="82">
        <f t="shared" si="35"/>
        <v>17.48043235184495</v>
      </c>
      <c r="AF84" s="59">
        <f t="shared" si="36"/>
        <v>-74.946921443736727</v>
      </c>
      <c r="AG84" s="73">
        <f t="shared" si="37"/>
        <v>-62.427440633245389</v>
      </c>
      <c r="AH84" s="73">
        <f t="shared" si="38"/>
        <v>-54.7877591312932</v>
      </c>
      <c r="AI84" s="73">
        <f t="shared" si="39"/>
        <v>-50.803212851405632</v>
      </c>
      <c r="AJ84" s="73">
        <f t="shared" si="40"/>
        <v>-65.039135296310093</v>
      </c>
    </row>
    <row r="85" spans="1:36" x14ac:dyDescent="0.25">
      <c r="A85" s="1890"/>
      <c r="B85" s="278" t="s">
        <v>252</v>
      </c>
      <c r="C85" s="23">
        <v>124</v>
      </c>
      <c r="D85" s="20">
        <v>17</v>
      </c>
      <c r="E85" s="21">
        <v>141</v>
      </c>
      <c r="F85" s="20">
        <v>116</v>
      </c>
      <c r="G85" s="20">
        <v>17</v>
      </c>
      <c r="H85" s="21">
        <v>133</v>
      </c>
      <c r="I85" s="20">
        <v>93</v>
      </c>
      <c r="J85" s="20">
        <v>19</v>
      </c>
      <c r="K85" s="21">
        <v>112</v>
      </c>
      <c r="L85" s="20">
        <v>89</v>
      </c>
      <c r="M85" s="20">
        <v>15</v>
      </c>
      <c r="N85" s="21">
        <v>104</v>
      </c>
      <c r="O85" s="20">
        <v>112</v>
      </c>
      <c r="P85" s="20">
        <v>15</v>
      </c>
      <c r="Q85" s="21">
        <v>127</v>
      </c>
      <c r="T85" s="61">
        <f t="shared" si="26"/>
        <v>87.943262411347519</v>
      </c>
      <c r="U85" s="6">
        <f t="shared" si="27"/>
        <v>12.056737588652481</v>
      </c>
      <c r="V85" s="61">
        <f t="shared" si="28"/>
        <v>87.218045112781951</v>
      </c>
      <c r="W85" s="6">
        <f t="shared" si="29"/>
        <v>12.781954887218044</v>
      </c>
      <c r="X85" s="61">
        <f t="shared" si="30"/>
        <v>83.035714285714292</v>
      </c>
      <c r="Y85" s="6">
        <f t="shared" si="31"/>
        <v>16.964285714285715</v>
      </c>
      <c r="Z85" s="61">
        <f t="shared" si="32"/>
        <v>85.576923076923066</v>
      </c>
      <c r="AA85" s="82">
        <f t="shared" si="33"/>
        <v>14.423076923076922</v>
      </c>
      <c r="AB85" s="6">
        <f t="shared" si="34"/>
        <v>88.188976377952756</v>
      </c>
      <c r="AC85" s="82">
        <f t="shared" si="35"/>
        <v>11.811023622047244</v>
      </c>
      <c r="AF85" s="59">
        <f t="shared" si="36"/>
        <v>-75.886524822695037</v>
      </c>
      <c r="AG85" s="73">
        <f t="shared" si="37"/>
        <v>-74.436090225563902</v>
      </c>
      <c r="AH85" s="73">
        <f t="shared" si="38"/>
        <v>-66.071428571428584</v>
      </c>
      <c r="AI85" s="73">
        <f t="shared" si="39"/>
        <v>-71.153846153846146</v>
      </c>
      <c r="AJ85" s="73">
        <f t="shared" si="40"/>
        <v>-76.377952755905511</v>
      </c>
    </row>
    <row r="86" spans="1:36" x14ac:dyDescent="0.25">
      <c r="A86" s="1890"/>
      <c r="B86" s="278" t="s">
        <v>237</v>
      </c>
      <c r="C86" s="23">
        <v>1127</v>
      </c>
      <c r="D86" s="20">
        <v>316</v>
      </c>
      <c r="E86" s="21">
        <v>1443</v>
      </c>
      <c r="F86" s="20">
        <v>1079</v>
      </c>
      <c r="G86" s="20">
        <v>323</v>
      </c>
      <c r="H86" s="21">
        <v>1402</v>
      </c>
      <c r="I86" s="20">
        <v>1110</v>
      </c>
      <c r="J86" s="20">
        <v>334</v>
      </c>
      <c r="K86" s="21">
        <v>1444</v>
      </c>
      <c r="L86" s="20">
        <v>1261</v>
      </c>
      <c r="M86" s="20">
        <v>370</v>
      </c>
      <c r="N86" s="21">
        <v>1631</v>
      </c>
      <c r="O86" s="20">
        <v>1307</v>
      </c>
      <c r="P86" s="20">
        <v>358</v>
      </c>
      <c r="Q86" s="21">
        <v>1665</v>
      </c>
      <c r="T86" s="61">
        <f t="shared" si="26"/>
        <v>78.101178101178107</v>
      </c>
      <c r="U86" s="6">
        <f t="shared" si="27"/>
        <v>21.8988218988219</v>
      </c>
      <c r="V86" s="61">
        <f t="shared" si="28"/>
        <v>76.961483594864475</v>
      </c>
      <c r="W86" s="6">
        <f t="shared" si="29"/>
        <v>23.038516405135521</v>
      </c>
      <c r="X86" s="61">
        <f t="shared" si="30"/>
        <v>76.86980609418282</v>
      </c>
      <c r="Y86" s="6">
        <f t="shared" si="31"/>
        <v>23.130193905817176</v>
      </c>
      <c r="Z86" s="61">
        <f t="shared" si="32"/>
        <v>77.314530962599633</v>
      </c>
      <c r="AA86" s="82">
        <f t="shared" si="33"/>
        <v>22.68546903740037</v>
      </c>
      <c r="AB86" s="6">
        <f t="shared" si="34"/>
        <v>78.498498498498506</v>
      </c>
      <c r="AC86" s="82">
        <f t="shared" si="35"/>
        <v>21.501501501501501</v>
      </c>
      <c r="AF86" s="59">
        <f t="shared" si="36"/>
        <v>-56.202356202356206</v>
      </c>
      <c r="AG86" s="73">
        <f t="shared" si="37"/>
        <v>-53.922967189728951</v>
      </c>
      <c r="AH86" s="73">
        <f t="shared" si="38"/>
        <v>-53.739612188365641</v>
      </c>
      <c r="AI86" s="73">
        <f t="shared" si="39"/>
        <v>-54.629061925199267</v>
      </c>
      <c r="AJ86" s="73">
        <f t="shared" si="40"/>
        <v>-56.996996996997005</v>
      </c>
    </row>
    <row r="87" spans="1:36" x14ac:dyDescent="0.25">
      <c r="A87" s="1890"/>
      <c r="B87" s="278" t="s">
        <v>234</v>
      </c>
      <c r="C87" s="23">
        <v>69</v>
      </c>
      <c r="D87" s="20">
        <v>46</v>
      </c>
      <c r="E87" s="21">
        <v>115</v>
      </c>
      <c r="F87" s="20">
        <v>77</v>
      </c>
      <c r="G87" s="20">
        <v>51</v>
      </c>
      <c r="H87" s="21">
        <v>128</v>
      </c>
      <c r="I87" s="20">
        <v>78</v>
      </c>
      <c r="J87" s="20">
        <v>57</v>
      </c>
      <c r="K87" s="21">
        <v>135</v>
      </c>
      <c r="L87" s="20">
        <v>92</v>
      </c>
      <c r="M87" s="20">
        <v>68</v>
      </c>
      <c r="N87" s="21">
        <v>160</v>
      </c>
      <c r="O87" s="20">
        <v>73</v>
      </c>
      <c r="P87" s="20">
        <v>60</v>
      </c>
      <c r="Q87" s="21">
        <v>133</v>
      </c>
      <c r="T87" s="61">
        <f t="shared" si="26"/>
        <v>60</v>
      </c>
      <c r="U87" s="6">
        <f t="shared" si="27"/>
        <v>40</v>
      </c>
      <c r="V87" s="61">
        <f t="shared" si="28"/>
        <v>60.15625</v>
      </c>
      <c r="W87" s="6">
        <f t="shared" si="29"/>
        <v>39.84375</v>
      </c>
      <c r="X87" s="61">
        <f t="shared" si="30"/>
        <v>57.777777777777771</v>
      </c>
      <c r="Y87" s="6">
        <f t="shared" si="31"/>
        <v>42.222222222222221</v>
      </c>
      <c r="Z87" s="61">
        <f t="shared" si="32"/>
        <v>57.499999999999993</v>
      </c>
      <c r="AA87" s="82">
        <f t="shared" si="33"/>
        <v>42.5</v>
      </c>
      <c r="AB87" s="6">
        <f t="shared" si="34"/>
        <v>54.887218045112782</v>
      </c>
      <c r="AC87" s="82">
        <f t="shared" si="35"/>
        <v>45.112781954887218</v>
      </c>
      <c r="AF87" s="59">
        <f t="shared" si="36"/>
        <v>-20</v>
      </c>
      <c r="AG87" s="73">
        <f t="shared" si="37"/>
        <v>-20.3125</v>
      </c>
      <c r="AH87" s="73">
        <f t="shared" si="38"/>
        <v>-15.55555555555555</v>
      </c>
      <c r="AI87" s="73">
        <f t="shared" si="39"/>
        <v>-14.999999999999993</v>
      </c>
      <c r="AJ87" s="73">
        <f t="shared" si="40"/>
        <v>-9.7744360902255636</v>
      </c>
    </row>
    <row r="88" spans="1:36" x14ac:dyDescent="0.25">
      <c r="A88" s="1890"/>
      <c r="B88" s="278" t="s">
        <v>302</v>
      </c>
      <c r="C88" s="23">
        <v>7</v>
      </c>
      <c r="D88" s="20">
        <v>23</v>
      </c>
      <c r="E88" s="21">
        <v>30</v>
      </c>
      <c r="F88" s="20">
        <v>12</v>
      </c>
      <c r="G88" s="20">
        <v>153</v>
      </c>
      <c r="H88" s="21">
        <v>165</v>
      </c>
      <c r="I88" s="20">
        <v>31</v>
      </c>
      <c r="J88" s="20">
        <v>154</v>
      </c>
      <c r="K88" s="21">
        <v>185</v>
      </c>
      <c r="L88" s="20">
        <v>41</v>
      </c>
      <c r="M88" s="20">
        <v>176</v>
      </c>
      <c r="N88" s="21">
        <v>217</v>
      </c>
      <c r="O88" s="20">
        <v>49</v>
      </c>
      <c r="P88" s="20">
        <v>154</v>
      </c>
      <c r="Q88" s="21">
        <v>203</v>
      </c>
      <c r="T88" s="61">
        <f t="shared" si="26"/>
        <v>23.333333333333332</v>
      </c>
      <c r="U88" s="6">
        <f t="shared" si="27"/>
        <v>76.666666666666671</v>
      </c>
      <c r="V88" s="61">
        <f t="shared" si="28"/>
        <v>7.2727272727272725</v>
      </c>
      <c r="W88" s="6">
        <f t="shared" si="29"/>
        <v>92.72727272727272</v>
      </c>
      <c r="X88" s="61">
        <f t="shared" si="30"/>
        <v>16.756756756756758</v>
      </c>
      <c r="Y88" s="6">
        <f t="shared" si="31"/>
        <v>83.243243243243242</v>
      </c>
      <c r="Z88" s="61">
        <f t="shared" si="32"/>
        <v>18.894009216589861</v>
      </c>
      <c r="AA88" s="82">
        <f t="shared" si="33"/>
        <v>81.105990783410135</v>
      </c>
      <c r="AB88" s="6">
        <f t="shared" si="34"/>
        <v>24.137931034482758</v>
      </c>
      <c r="AC88" s="82">
        <f t="shared" si="35"/>
        <v>75.862068965517238</v>
      </c>
      <c r="AF88" s="59">
        <f t="shared" si="36"/>
        <v>53.333333333333343</v>
      </c>
      <c r="AG88" s="73">
        <f t="shared" si="37"/>
        <v>85.454545454545453</v>
      </c>
      <c r="AH88" s="73">
        <f t="shared" si="38"/>
        <v>66.486486486486484</v>
      </c>
      <c r="AI88" s="73">
        <f t="shared" si="39"/>
        <v>62.21198156682027</v>
      </c>
      <c r="AJ88" s="73">
        <f t="shared" si="40"/>
        <v>51.724137931034477</v>
      </c>
    </row>
    <row r="89" spans="1:36" x14ac:dyDescent="0.25">
      <c r="A89" s="1890"/>
      <c r="B89" s="278" t="s">
        <v>214</v>
      </c>
      <c r="C89" s="23">
        <v>158</v>
      </c>
      <c r="D89" s="20">
        <v>219</v>
      </c>
      <c r="E89" s="21">
        <v>377</v>
      </c>
      <c r="F89" s="20">
        <v>178</v>
      </c>
      <c r="G89" s="20">
        <v>266</v>
      </c>
      <c r="H89" s="21">
        <v>444</v>
      </c>
      <c r="I89" s="20">
        <v>188</v>
      </c>
      <c r="J89" s="20">
        <v>301</v>
      </c>
      <c r="K89" s="21">
        <v>489</v>
      </c>
      <c r="L89" s="20">
        <v>202</v>
      </c>
      <c r="M89" s="20">
        <v>295</v>
      </c>
      <c r="N89" s="21">
        <v>497</v>
      </c>
      <c r="O89" s="20">
        <v>203</v>
      </c>
      <c r="P89" s="20">
        <v>273</v>
      </c>
      <c r="Q89" s="21">
        <v>476</v>
      </c>
      <c r="T89" s="61">
        <f t="shared" si="26"/>
        <v>41.909814323607428</v>
      </c>
      <c r="U89" s="6">
        <f t="shared" si="27"/>
        <v>58.090185676392572</v>
      </c>
      <c r="V89" s="61">
        <f t="shared" si="28"/>
        <v>40.090090090090094</v>
      </c>
      <c r="W89" s="6">
        <f t="shared" si="29"/>
        <v>59.909909909909906</v>
      </c>
      <c r="X89" s="61">
        <f t="shared" si="30"/>
        <v>38.445807770961146</v>
      </c>
      <c r="Y89" s="6">
        <f t="shared" si="31"/>
        <v>61.554192229038854</v>
      </c>
      <c r="Z89" s="61">
        <f t="shared" si="32"/>
        <v>40.643863179074444</v>
      </c>
      <c r="AA89" s="82">
        <f t="shared" si="33"/>
        <v>59.356136820925556</v>
      </c>
      <c r="AB89" s="6">
        <f t="shared" si="34"/>
        <v>42.647058823529413</v>
      </c>
      <c r="AC89" s="82">
        <f t="shared" si="35"/>
        <v>57.352941176470587</v>
      </c>
      <c r="AF89" s="59">
        <f t="shared" si="36"/>
        <v>16.180371352785144</v>
      </c>
      <c r="AG89" s="73">
        <f t="shared" si="37"/>
        <v>19.819819819819813</v>
      </c>
      <c r="AH89" s="73">
        <f t="shared" si="38"/>
        <v>23.108384458077708</v>
      </c>
      <c r="AI89" s="73">
        <f t="shared" si="39"/>
        <v>18.712273641851112</v>
      </c>
      <c r="AJ89" s="73">
        <f t="shared" si="40"/>
        <v>14.705882352941174</v>
      </c>
    </row>
    <row r="90" spans="1:36" x14ac:dyDescent="0.25">
      <c r="A90" s="1890"/>
      <c r="B90" s="278" t="s">
        <v>280</v>
      </c>
      <c r="C90" s="23">
        <v>318</v>
      </c>
      <c r="D90" s="20">
        <v>252</v>
      </c>
      <c r="E90" s="21">
        <v>570</v>
      </c>
      <c r="F90" s="20">
        <v>431</v>
      </c>
      <c r="G90" s="20">
        <v>231</v>
      </c>
      <c r="H90" s="21">
        <v>662</v>
      </c>
      <c r="I90" s="20">
        <v>476</v>
      </c>
      <c r="J90" s="20">
        <v>256</v>
      </c>
      <c r="K90" s="21">
        <v>732</v>
      </c>
      <c r="L90" s="20">
        <v>443</v>
      </c>
      <c r="M90" s="20">
        <v>292</v>
      </c>
      <c r="N90" s="21">
        <v>735</v>
      </c>
      <c r="O90" s="20">
        <v>413</v>
      </c>
      <c r="P90" s="20">
        <v>268</v>
      </c>
      <c r="Q90" s="21">
        <v>681</v>
      </c>
      <c r="T90" s="61">
        <f t="shared" si="26"/>
        <v>55.78947368421052</v>
      </c>
      <c r="U90" s="6">
        <f t="shared" si="27"/>
        <v>44.210526315789473</v>
      </c>
      <c r="V90" s="61">
        <f t="shared" si="28"/>
        <v>65.105740181268885</v>
      </c>
      <c r="W90" s="6">
        <f t="shared" si="29"/>
        <v>34.894259818731115</v>
      </c>
      <c r="X90" s="61">
        <f t="shared" si="30"/>
        <v>65.027322404371574</v>
      </c>
      <c r="Y90" s="6">
        <f t="shared" si="31"/>
        <v>34.972677595628419</v>
      </c>
      <c r="Z90" s="61">
        <f t="shared" si="32"/>
        <v>60.272108843537417</v>
      </c>
      <c r="AA90" s="82">
        <f t="shared" si="33"/>
        <v>39.727891156462583</v>
      </c>
      <c r="AB90" s="6">
        <f t="shared" si="34"/>
        <v>60.646108663729812</v>
      </c>
      <c r="AC90" s="82">
        <f t="shared" si="35"/>
        <v>39.353891336270195</v>
      </c>
      <c r="AF90" s="59">
        <f t="shared" si="36"/>
        <v>-11.578947368421048</v>
      </c>
      <c r="AG90" s="73">
        <f t="shared" si="37"/>
        <v>-30.21148036253777</v>
      </c>
      <c r="AH90" s="73">
        <f t="shared" si="38"/>
        <v>-30.054644808743156</v>
      </c>
      <c r="AI90" s="73">
        <f t="shared" si="39"/>
        <v>-20.544217687074834</v>
      </c>
      <c r="AJ90" s="73">
        <f t="shared" si="40"/>
        <v>-21.292217327459618</v>
      </c>
    </row>
    <row r="91" spans="1:36" x14ac:dyDescent="0.25">
      <c r="A91" s="1890"/>
      <c r="B91" s="278" t="s">
        <v>279</v>
      </c>
      <c r="C91" s="23">
        <v>555</v>
      </c>
      <c r="D91" s="20">
        <v>306</v>
      </c>
      <c r="E91" s="21">
        <v>861</v>
      </c>
      <c r="F91" s="20">
        <v>1233</v>
      </c>
      <c r="G91" s="20">
        <v>554</v>
      </c>
      <c r="H91" s="21">
        <v>1787</v>
      </c>
      <c r="I91" s="20">
        <v>1217</v>
      </c>
      <c r="J91" s="20">
        <v>566</v>
      </c>
      <c r="K91" s="21">
        <v>1783</v>
      </c>
      <c r="L91" s="20">
        <v>1401</v>
      </c>
      <c r="M91" s="20">
        <v>613</v>
      </c>
      <c r="N91" s="21">
        <v>2014</v>
      </c>
      <c r="O91" s="20">
        <v>1438</v>
      </c>
      <c r="P91" s="20">
        <v>622</v>
      </c>
      <c r="Q91" s="21">
        <v>2060</v>
      </c>
      <c r="T91" s="61">
        <f t="shared" si="26"/>
        <v>64.459930313588856</v>
      </c>
      <c r="U91" s="6">
        <f t="shared" si="27"/>
        <v>35.540069686411151</v>
      </c>
      <c r="V91" s="61">
        <f t="shared" si="28"/>
        <v>68.99832120872972</v>
      </c>
      <c r="W91" s="6">
        <f t="shared" si="29"/>
        <v>31.001678791270287</v>
      </c>
      <c r="X91" s="61">
        <f t="shared" si="30"/>
        <v>68.255748738081891</v>
      </c>
      <c r="Y91" s="6">
        <f t="shared" si="31"/>
        <v>31.744251261918116</v>
      </c>
      <c r="Z91" s="61">
        <f t="shared" si="32"/>
        <v>69.563058589870906</v>
      </c>
      <c r="AA91" s="82">
        <f t="shared" si="33"/>
        <v>30.436941410129098</v>
      </c>
      <c r="AB91" s="6">
        <f t="shared" si="34"/>
        <v>69.805825242718441</v>
      </c>
      <c r="AC91" s="82">
        <f t="shared" si="35"/>
        <v>30.194174757281555</v>
      </c>
      <c r="AF91" s="59">
        <f t="shared" si="36"/>
        <v>-28.919860627177705</v>
      </c>
      <c r="AG91" s="73">
        <f t="shared" si="37"/>
        <v>-37.996642417459434</v>
      </c>
      <c r="AH91" s="73">
        <f t="shared" si="38"/>
        <v>-36.511497476163775</v>
      </c>
      <c r="AI91" s="73">
        <f t="shared" si="39"/>
        <v>-39.126117179741811</v>
      </c>
      <c r="AJ91" s="73">
        <f t="shared" si="40"/>
        <v>-39.611650485436883</v>
      </c>
    </row>
    <row r="92" spans="1:36" x14ac:dyDescent="0.25">
      <c r="A92" s="1890"/>
      <c r="B92" s="278" t="s">
        <v>240</v>
      </c>
      <c r="C92" s="23">
        <v>308</v>
      </c>
      <c r="D92" s="20">
        <v>165</v>
      </c>
      <c r="E92" s="21">
        <v>473</v>
      </c>
      <c r="F92" s="20">
        <v>382</v>
      </c>
      <c r="G92" s="20">
        <v>175</v>
      </c>
      <c r="H92" s="21">
        <v>557</v>
      </c>
      <c r="I92" s="20">
        <v>355</v>
      </c>
      <c r="J92" s="20">
        <v>177</v>
      </c>
      <c r="K92" s="21">
        <v>532</v>
      </c>
      <c r="L92" s="20">
        <v>348</v>
      </c>
      <c r="M92" s="20">
        <v>216</v>
      </c>
      <c r="N92" s="21">
        <v>564</v>
      </c>
      <c r="O92" s="20">
        <v>367</v>
      </c>
      <c r="P92" s="20">
        <v>219</v>
      </c>
      <c r="Q92" s="21">
        <v>586</v>
      </c>
      <c r="T92" s="61">
        <f t="shared" si="26"/>
        <v>65.116279069767444</v>
      </c>
      <c r="U92" s="6">
        <f t="shared" si="27"/>
        <v>34.883720930232556</v>
      </c>
      <c r="V92" s="61">
        <f t="shared" si="28"/>
        <v>68.581687612208256</v>
      </c>
      <c r="W92" s="6">
        <f t="shared" si="29"/>
        <v>31.41831238779174</v>
      </c>
      <c r="X92" s="61">
        <f t="shared" si="30"/>
        <v>66.729323308270665</v>
      </c>
      <c r="Y92" s="6">
        <f t="shared" si="31"/>
        <v>33.270676691729321</v>
      </c>
      <c r="Z92" s="61">
        <f t="shared" si="32"/>
        <v>61.702127659574465</v>
      </c>
      <c r="AA92" s="82">
        <f t="shared" si="33"/>
        <v>38.297872340425535</v>
      </c>
      <c r="AB92" s="6">
        <f t="shared" si="34"/>
        <v>62.627986348122867</v>
      </c>
      <c r="AC92" s="82">
        <f t="shared" si="35"/>
        <v>37.372013651877133</v>
      </c>
      <c r="AF92" s="59">
        <f t="shared" si="36"/>
        <v>-30.232558139534888</v>
      </c>
      <c r="AG92" s="73">
        <f t="shared" si="37"/>
        <v>-37.163375224416512</v>
      </c>
      <c r="AH92" s="73">
        <f t="shared" si="38"/>
        <v>-33.458646616541344</v>
      </c>
      <c r="AI92" s="73">
        <f t="shared" si="39"/>
        <v>-23.40425531914893</v>
      </c>
      <c r="AJ92" s="73">
        <f t="shared" si="40"/>
        <v>-25.255972696245735</v>
      </c>
    </row>
    <row r="93" spans="1:36" x14ac:dyDescent="0.25">
      <c r="A93" s="1890"/>
      <c r="B93" s="278" t="s">
        <v>206</v>
      </c>
      <c r="C93" s="23">
        <v>571</v>
      </c>
      <c r="D93" s="20">
        <v>837</v>
      </c>
      <c r="E93" s="21">
        <v>1408</v>
      </c>
      <c r="F93" s="20">
        <v>611</v>
      </c>
      <c r="G93" s="20">
        <v>892</v>
      </c>
      <c r="H93" s="21">
        <v>1503</v>
      </c>
      <c r="I93" s="20">
        <v>656</v>
      </c>
      <c r="J93" s="20">
        <v>1008</v>
      </c>
      <c r="K93" s="21">
        <v>1664</v>
      </c>
      <c r="L93" s="20">
        <v>870</v>
      </c>
      <c r="M93" s="20">
        <v>1260</v>
      </c>
      <c r="N93" s="21">
        <v>2130</v>
      </c>
      <c r="O93" s="20">
        <v>705</v>
      </c>
      <c r="P93" s="20">
        <v>1057</v>
      </c>
      <c r="Q93" s="21">
        <v>1762</v>
      </c>
      <c r="T93" s="61">
        <f t="shared" si="26"/>
        <v>40.553977272727273</v>
      </c>
      <c r="U93" s="6">
        <f t="shared" si="27"/>
        <v>59.446022727272727</v>
      </c>
      <c r="V93" s="61">
        <f t="shared" si="28"/>
        <v>40.652029274783764</v>
      </c>
      <c r="W93" s="6">
        <f t="shared" si="29"/>
        <v>59.347970725216236</v>
      </c>
      <c r="X93" s="61">
        <f t="shared" si="30"/>
        <v>39.42307692307692</v>
      </c>
      <c r="Y93" s="6">
        <f t="shared" si="31"/>
        <v>60.576923076923073</v>
      </c>
      <c r="Z93" s="61">
        <f t="shared" si="32"/>
        <v>40.845070422535215</v>
      </c>
      <c r="AA93" s="82">
        <f t="shared" si="33"/>
        <v>59.154929577464785</v>
      </c>
      <c r="AB93" s="6">
        <f t="shared" si="34"/>
        <v>40.011350737797954</v>
      </c>
      <c r="AC93" s="82">
        <f t="shared" si="35"/>
        <v>59.988649262202046</v>
      </c>
      <c r="AF93" s="59">
        <f t="shared" si="36"/>
        <v>18.892045454545453</v>
      </c>
      <c r="AG93" s="73">
        <f t="shared" si="37"/>
        <v>18.695941450432471</v>
      </c>
      <c r="AH93" s="73">
        <f t="shared" si="38"/>
        <v>21.153846153846153</v>
      </c>
      <c r="AI93" s="73">
        <f t="shared" si="39"/>
        <v>18.309859154929569</v>
      </c>
      <c r="AJ93" s="73">
        <f t="shared" si="40"/>
        <v>19.977298524404091</v>
      </c>
    </row>
    <row r="94" spans="1:36" x14ac:dyDescent="0.25">
      <c r="A94" s="1890"/>
      <c r="B94" s="278" t="s">
        <v>207</v>
      </c>
      <c r="C94" s="23">
        <v>665</v>
      </c>
      <c r="D94" s="20">
        <v>865</v>
      </c>
      <c r="E94" s="21">
        <v>1530</v>
      </c>
      <c r="F94" s="20">
        <v>790</v>
      </c>
      <c r="G94" s="20">
        <v>1017</v>
      </c>
      <c r="H94" s="21">
        <v>1807</v>
      </c>
      <c r="I94" s="20">
        <v>868</v>
      </c>
      <c r="J94" s="20">
        <v>1158</v>
      </c>
      <c r="K94" s="21">
        <v>2026</v>
      </c>
      <c r="L94" s="20">
        <v>998</v>
      </c>
      <c r="M94" s="20">
        <v>1268</v>
      </c>
      <c r="N94" s="21">
        <v>2266</v>
      </c>
      <c r="O94" s="20">
        <v>1067</v>
      </c>
      <c r="P94" s="20">
        <v>1226</v>
      </c>
      <c r="Q94" s="21">
        <v>2293</v>
      </c>
      <c r="T94" s="61">
        <f t="shared" si="26"/>
        <v>43.464052287581701</v>
      </c>
      <c r="U94" s="6">
        <f t="shared" si="27"/>
        <v>56.535947712418299</v>
      </c>
      <c r="V94" s="61">
        <f t="shared" si="28"/>
        <v>43.718871057000555</v>
      </c>
      <c r="W94" s="6">
        <f t="shared" si="29"/>
        <v>56.281128942999445</v>
      </c>
      <c r="X94" s="61">
        <f t="shared" si="30"/>
        <v>42.843040473840077</v>
      </c>
      <c r="Y94" s="6">
        <f t="shared" si="31"/>
        <v>57.156959526159923</v>
      </c>
      <c r="Z94" s="61">
        <f t="shared" si="32"/>
        <v>44.042365401588704</v>
      </c>
      <c r="AA94" s="82">
        <f t="shared" si="33"/>
        <v>55.957634598411296</v>
      </c>
      <c r="AB94" s="6">
        <f t="shared" si="34"/>
        <v>46.532926297426954</v>
      </c>
      <c r="AC94" s="82">
        <f t="shared" si="35"/>
        <v>53.467073702573053</v>
      </c>
      <c r="AF94" s="59">
        <f t="shared" si="36"/>
        <v>13.071895424836597</v>
      </c>
      <c r="AG94" s="73">
        <f t="shared" si="37"/>
        <v>12.562257885998889</v>
      </c>
      <c r="AH94" s="73">
        <f t="shared" si="38"/>
        <v>14.313919052319847</v>
      </c>
      <c r="AI94" s="73">
        <f t="shared" si="39"/>
        <v>11.915269196822592</v>
      </c>
      <c r="AJ94" s="73">
        <f t="shared" si="40"/>
        <v>6.9341474051460992</v>
      </c>
    </row>
    <row r="95" spans="1:36" x14ac:dyDescent="0.25">
      <c r="A95" s="1890"/>
      <c r="B95" s="278" t="s">
        <v>299</v>
      </c>
      <c r="C95" s="23">
        <v>0</v>
      </c>
      <c r="D95" s="20">
        <v>0</v>
      </c>
      <c r="E95" s="21">
        <v>0</v>
      </c>
      <c r="F95" s="20">
        <v>15</v>
      </c>
      <c r="G95" s="20">
        <v>16</v>
      </c>
      <c r="H95" s="21">
        <v>31</v>
      </c>
      <c r="I95" s="20">
        <v>22</v>
      </c>
      <c r="J95" s="20">
        <v>11</v>
      </c>
      <c r="K95" s="21">
        <v>33</v>
      </c>
      <c r="L95" s="20">
        <v>35</v>
      </c>
      <c r="M95" s="20">
        <v>16</v>
      </c>
      <c r="N95" s="21">
        <v>51</v>
      </c>
      <c r="O95" s="20">
        <v>36</v>
      </c>
      <c r="P95" s="20">
        <v>22</v>
      </c>
      <c r="Q95" s="21">
        <v>58</v>
      </c>
      <c r="T95" s="61">
        <f t="shared" si="26"/>
        <v>0</v>
      </c>
      <c r="U95" s="6">
        <f t="shared" si="27"/>
        <v>0</v>
      </c>
      <c r="V95" s="61">
        <f t="shared" si="28"/>
        <v>48.387096774193552</v>
      </c>
      <c r="W95" s="6">
        <f t="shared" si="29"/>
        <v>51.612903225806448</v>
      </c>
      <c r="X95" s="61">
        <f t="shared" si="30"/>
        <v>66.666666666666657</v>
      </c>
      <c r="Y95" s="6">
        <f t="shared" si="31"/>
        <v>33.333333333333329</v>
      </c>
      <c r="Z95" s="61">
        <f t="shared" si="32"/>
        <v>68.627450980392155</v>
      </c>
      <c r="AA95" s="82">
        <f t="shared" si="33"/>
        <v>31.372549019607842</v>
      </c>
      <c r="AB95" s="6">
        <f t="shared" si="34"/>
        <v>62.068965517241381</v>
      </c>
      <c r="AC95" s="82">
        <f t="shared" si="35"/>
        <v>37.931034482758619</v>
      </c>
      <c r="AF95" s="59">
        <f t="shared" si="36"/>
        <v>0</v>
      </c>
      <c r="AG95" s="73">
        <f t="shared" si="37"/>
        <v>3.2258064516128968</v>
      </c>
      <c r="AH95" s="73">
        <f t="shared" si="38"/>
        <v>-33.333333333333329</v>
      </c>
      <c r="AI95" s="73">
        <f t="shared" si="39"/>
        <v>-37.254901960784309</v>
      </c>
      <c r="AJ95" s="73">
        <f t="shared" si="40"/>
        <v>-24.137931034482762</v>
      </c>
    </row>
    <row r="96" spans="1:36" x14ac:dyDescent="0.25">
      <c r="A96" s="1890"/>
      <c r="B96" s="278" t="s">
        <v>645</v>
      </c>
      <c r="C96" s="23">
        <v>336</v>
      </c>
      <c r="D96" s="20">
        <v>130</v>
      </c>
      <c r="E96" s="21">
        <v>466</v>
      </c>
      <c r="F96" s="20">
        <v>791</v>
      </c>
      <c r="G96" s="20">
        <v>285</v>
      </c>
      <c r="H96" s="21">
        <v>1076</v>
      </c>
      <c r="I96" s="20">
        <v>862</v>
      </c>
      <c r="J96" s="20">
        <v>374</v>
      </c>
      <c r="K96" s="21">
        <v>1236</v>
      </c>
      <c r="L96" s="20">
        <v>919</v>
      </c>
      <c r="M96" s="20">
        <v>498</v>
      </c>
      <c r="N96" s="21">
        <v>1417</v>
      </c>
      <c r="O96" s="20">
        <v>1273</v>
      </c>
      <c r="P96" s="20">
        <v>562</v>
      </c>
      <c r="Q96" s="21">
        <v>1835</v>
      </c>
      <c r="T96" s="61">
        <f t="shared" si="26"/>
        <v>72.103004291845494</v>
      </c>
      <c r="U96" s="6">
        <f t="shared" si="27"/>
        <v>27.896995708154503</v>
      </c>
      <c r="V96" s="61">
        <f t="shared" si="28"/>
        <v>73.513011152416354</v>
      </c>
      <c r="W96" s="6">
        <f t="shared" si="29"/>
        <v>26.486988847583643</v>
      </c>
      <c r="X96" s="61">
        <f t="shared" si="30"/>
        <v>69.741100323624593</v>
      </c>
      <c r="Y96" s="6">
        <f t="shared" si="31"/>
        <v>30.258899676375407</v>
      </c>
      <c r="Z96" s="61">
        <f t="shared" si="32"/>
        <v>64.855328158080454</v>
      </c>
      <c r="AA96" s="82">
        <f t="shared" si="33"/>
        <v>35.144671841919553</v>
      </c>
      <c r="AB96" s="6">
        <f t="shared" si="34"/>
        <v>69.373297002724797</v>
      </c>
      <c r="AC96" s="82">
        <f t="shared" si="35"/>
        <v>30.626702997275206</v>
      </c>
      <c r="AF96" s="59">
        <f t="shared" si="36"/>
        <v>-44.206008583690988</v>
      </c>
      <c r="AG96" s="73">
        <f t="shared" si="37"/>
        <v>-47.026022304832708</v>
      </c>
      <c r="AH96" s="73">
        <f t="shared" si="38"/>
        <v>-39.482200647249186</v>
      </c>
      <c r="AI96" s="73">
        <f t="shared" si="39"/>
        <v>-29.7106563161609</v>
      </c>
      <c r="AJ96" s="73">
        <f t="shared" si="40"/>
        <v>-38.746594005449595</v>
      </c>
    </row>
    <row r="97" spans="1:36" x14ac:dyDescent="0.25">
      <c r="A97" s="1890"/>
      <c r="B97" s="278" t="s">
        <v>242</v>
      </c>
      <c r="C97" s="23">
        <v>138</v>
      </c>
      <c r="D97" s="20">
        <v>68</v>
      </c>
      <c r="E97" s="21">
        <v>206</v>
      </c>
      <c r="F97" s="20">
        <v>311</v>
      </c>
      <c r="G97" s="20">
        <v>188</v>
      </c>
      <c r="H97" s="21">
        <v>499</v>
      </c>
      <c r="I97" s="20">
        <v>320</v>
      </c>
      <c r="J97" s="20">
        <v>170</v>
      </c>
      <c r="K97" s="21">
        <v>490</v>
      </c>
      <c r="L97" s="20">
        <v>312</v>
      </c>
      <c r="M97" s="20">
        <v>192</v>
      </c>
      <c r="N97" s="21">
        <v>504</v>
      </c>
      <c r="O97" s="20">
        <v>255</v>
      </c>
      <c r="P97" s="20">
        <v>175</v>
      </c>
      <c r="Q97" s="21">
        <v>430</v>
      </c>
      <c r="T97" s="61">
        <f t="shared" si="26"/>
        <v>66.990291262135926</v>
      </c>
      <c r="U97" s="6">
        <f t="shared" si="27"/>
        <v>33.009708737864081</v>
      </c>
      <c r="V97" s="61">
        <f t="shared" si="28"/>
        <v>62.324649298597187</v>
      </c>
      <c r="W97" s="6">
        <f t="shared" si="29"/>
        <v>37.675350701402806</v>
      </c>
      <c r="X97" s="61">
        <f t="shared" si="30"/>
        <v>65.306122448979593</v>
      </c>
      <c r="Y97" s="6">
        <f t="shared" si="31"/>
        <v>34.693877551020407</v>
      </c>
      <c r="Z97" s="61">
        <f t="shared" si="32"/>
        <v>61.904761904761905</v>
      </c>
      <c r="AA97" s="82">
        <f t="shared" si="33"/>
        <v>38.095238095238095</v>
      </c>
      <c r="AB97" s="6">
        <f t="shared" si="34"/>
        <v>59.302325581395351</v>
      </c>
      <c r="AC97" s="82">
        <f t="shared" si="35"/>
        <v>40.697674418604649</v>
      </c>
      <c r="AF97" s="59">
        <f t="shared" si="36"/>
        <v>-33.980582524271846</v>
      </c>
      <c r="AG97" s="73">
        <f t="shared" si="37"/>
        <v>-24.649298597194381</v>
      </c>
      <c r="AH97" s="73">
        <f t="shared" si="38"/>
        <v>-30.612244897959187</v>
      </c>
      <c r="AI97" s="73">
        <f t="shared" si="39"/>
        <v>-23.80952380952381</v>
      </c>
      <c r="AJ97" s="73">
        <f t="shared" si="40"/>
        <v>-18.604651162790702</v>
      </c>
    </row>
    <row r="98" spans="1:36" x14ac:dyDescent="0.25">
      <c r="A98" s="1890"/>
      <c r="B98" s="278" t="s">
        <v>646</v>
      </c>
      <c r="C98" s="23">
        <v>399</v>
      </c>
      <c r="D98" s="20">
        <v>211</v>
      </c>
      <c r="E98" s="21">
        <v>610</v>
      </c>
      <c r="F98" s="20">
        <v>609</v>
      </c>
      <c r="G98" s="20">
        <v>450</v>
      </c>
      <c r="H98" s="21">
        <v>1059</v>
      </c>
      <c r="I98" s="20">
        <v>655</v>
      </c>
      <c r="J98" s="20">
        <v>503</v>
      </c>
      <c r="K98" s="21">
        <v>1158</v>
      </c>
      <c r="L98" s="20">
        <v>763</v>
      </c>
      <c r="M98" s="20">
        <v>481</v>
      </c>
      <c r="N98" s="21">
        <v>1244</v>
      </c>
      <c r="O98" s="20">
        <v>860</v>
      </c>
      <c r="P98" s="20">
        <v>509</v>
      </c>
      <c r="Q98" s="21">
        <v>1369</v>
      </c>
      <c r="T98" s="61">
        <f t="shared" si="26"/>
        <v>65.409836065573771</v>
      </c>
      <c r="U98" s="6">
        <f t="shared" si="27"/>
        <v>34.590163934426229</v>
      </c>
      <c r="V98" s="61">
        <f t="shared" si="28"/>
        <v>57.507082152974512</v>
      </c>
      <c r="W98" s="6">
        <f t="shared" si="29"/>
        <v>42.492917847025495</v>
      </c>
      <c r="X98" s="61">
        <f t="shared" si="30"/>
        <v>56.56303972366149</v>
      </c>
      <c r="Y98" s="6">
        <f t="shared" si="31"/>
        <v>43.436960276338517</v>
      </c>
      <c r="Z98" s="61">
        <f t="shared" si="32"/>
        <v>61.334405144694536</v>
      </c>
      <c r="AA98" s="82">
        <f t="shared" si="33"/>
        <v>38.665594855305471</v>
      </c>
      <c r="AB98" s="6">
        <f t="shared" si="34"/>
        <v>62.819576333089842</v>
      </c>
      <c r="AC98" s="82">
        <f t="shared" si="35"/>
        <v>37.180423666910151</v>
      </c>
      <c r="AF98" s="59">
        <f t="shared" si="36"/>
        <v>-30.819672131147541</v>
      </c>
      <c r="AG98" s="73">
        <f t="shared" si="37"/>
        <v>-15.014164305949016</v>
      </c>
      <c r="AH98" s="73">
        <f t="shared" si="38"/>
        <v>-13.126079447322972</v>
      </c>
      <c r="AI98" s="73">
        <f t="shared" si="39"/>
        <v>-22.668810289389064</v>
      </c>
      <c r="AJ98" s="73">
        <f t="shared" si="40"/>
        <v>-25.63915266617969</v>
      </c>
    </row>
    <row r="99" spans="1:36" x14ac:dyDescent="0.25">
      <c r="A99" s="1890"/>
      <c r="B99" s="278" t="s">
        <v>210</v>
      </c>
      <c r="C99" s="23">
        <v>199</v>
      </c>
      <c r="D99" s="20">
        <v>248</v>
      </c>
      <c r="E99" s="21">
        <v>447</v>
      </c>
      <c r="F99" s="20">
        <v>168</v>
      </c>
      <c r="G99" s="20">
        <v>206</v>
      </c>
      <c r="H99" s="21">
        <v>374</v>
      </c>
      <c r="I99" s="20">
        <v>178</v>
      </c>
      <c r="J99" s="20">
        <v>230</v>
      </c>
      <c r="K99" s="21">
        <v>408</v>
      </c>
      <c r="L99" s="20">
        <v>174</v>
      </c>
      <c r="M99" s="20">
        <v>235</v>
      </c>
      <c r="N99" s="21">
        <v>409</v>
      </c>
      <c r="O99" s="20">
        <v>151</v>
      </c>
      <c r="P99" s="20">
        <v>210</v>
      </c>
      <c r="Q99" s="21">
        <v>361</v>
      </c>
      <c r="T99" s="61">
        <f t="shared" si="26"/>
        <v>44.519015659955258</v>
      </c>
      <c r="U99" s="6">
        <f t="shared" si="27"/>
        <v>55.480984340044749</v>
      </c>
      <c r="V99" s="61">
        <f t="shared" si="28"/>
        <v>44.919786096256686</v>
      </c>
      <c r="W99" s="6">
        <f t="shared" si="29"/>
        <v>55.080213903743314</v>
      </c>
      <c r="X99" s="61">
        <f t="shared" si="30"/>
        <v>43.627450980392155</v>
      </c>
      <c r="Y99" s="6">
        <f t="shared" si="31"/>
        <v>56.372549019607845</v>
      </c>
      <c r="Z99" s="61">
        <f t="shared" si="32"/>
        <v>42.542787286063572</v>
      </c>
      <c r="AA99" s="82">
        <f t="shared" si="33"/>
        <v>57.457212713936435</v>
      </c>
      <c r="AB99" s="6">
        <f t="shared" si="34"/>
        <v>41.828254847645432</v>
      </c>
      <c r="AC99" s="82">
        <f t="shared" si="35"/>
        <v>58.171745152354568</v>
      </c>
      <c r="AF99" s="59">
        <f t="shared" si="36"/>
        <v>10.961968680089491</v>
      </c>
      <c r="AG99" s="73">
        <f t="shared" si="37"/>
        <v>10.160427807486627</v>
      </c>
      <c r="AH99" s="73">
        <f t="shared" si="38"/>
        <v>12.745098039215691</v>
      </c>
      <c r="AI99" s="73">
        <f t="shared" si="39"/>
        <v>14.914425427872864</v>
      </c>
      <c r="AJ99" s="73">
        <f t="shared" si="40"/>
        <v>16.343490304709135</v>
      </c>
    </row>
    <row r="100" spans="1:36" x14ac:dyDescent="0.25">
      <c r="A100" s="1890"/>
      <c r="B100" s="278" t="s">
        <v>284</v>
      </c>
      <c r="C100" s="23">
        <v>394</v>
      </c>
      <c r="D100" s="20">
        <v>211</v>
      </c>
      <c r="E100" s="21">
        <v>605</v>
      </c>
      <c r="F100" s="20">
        <v>377</v>
      </c>
      <c r="G100" s="20">
        <v>215</v>
      </c>
      <c r="H100" s="21">
        <v>592</v>
      </c>
      <c r="I100" s="20">
        <v>425</v>
      </c>
      <c r="J100" s="20">
        <v>242</v>
      </c>
      <c r="K100" s="21">
        <v>667</v>
      </c>
      <c r="L100" s="20">
        <v>443</v>
      </c>
      <c r="M100" s="20">
        <v>228</v>
      </c>
      <c r="N100" s="21">
        <v>671</v>
      </c>
      <c r="O100" s="20">
        <v>452</v>
      </c>
      <c r="P100" s="20">
        <v>219</v>
      </c>
      <c r="Q100" s="21">
        <v>671</v>
      </c>
      <c r="T100" s="61">
        <f t="shared" si="26"/>
        <v>65.123966942148755</v>
      </c>
      <c r="U100" s="6">
        <f t="shared" si="27"/>
        <v>34.876033057851238</v>
      </c>
      <c r="V100" s="61">
        <f t="shared" si="28"/>
        <v>63.682432432432435</v>
      </c>
      <c r="W100" s="6">
        <f t="shared" si="29"/>
        <v>36.317567567567565</v>
      </c>
      <c r="X100" s="61">
        <f t="shared" si="30"/>
        <v>63.718140929535224</v>
      </c>
      <c r="Y100" s="6">
        <f t="shared" si="31"/>
        <v>36.281859070464769</v>
      </c>
      <c r="Z100" s="61">
        <f t="shared" si="32"/>
        <v>66.020864381520113</v>
      </c>
      <c r="AA100" s="82">
        <f t="shared" si="33"/>
        <v>33.97913561847988</v>
      </c>
      <c r="AB100" s="6">
        <f t="shared" si="34"/>
        <v>67.362146050670646</v>
      </c>
      <c r="AC100" s="82">
        <f t="shared" si="35"/>
        <v>32.637853949329362</v>
      </c>
      <c r="AF100" s="59">
        <f t="shared" si="36"/>
        <v>-30.247933884297517</v>
      </c>
      <c r="AG100" s="73">
        <f t="shared" si="37"/>
        <v>-27.36486486486487</v>
      </c>
      <c r="AH100" s="73">
        <f t="shared" si="38"/>
        <v>-27.436281859070455</v>
      </c>
      <c r="AI100" s="73">
        <f t="shared" si="39"/>
        <v>-32.041728763040233</v>
      </c>
      <c r="AJ100" s="73">
        <f t="shared" si="40"/>
        <v>-34.724292101341284</v>
      </c>
    </row>
    <row r="101" spans="1:36" x14ac:dyDescent="0.25">
      <c r="A101" s="1890"/>
      <c r="B101" s="278" t="s">
        <v>219</v>
      </c>
      <c r="C101" s="23">
        <v>230</v>
      </c>
      <c r="D101" s="20">
        <v>1269</v>
      </c>
      <c r="E101" s="21">
        <v>1499</v>
      </c>
      <c r="F101" s="20">
        <v>368</v>
      </c>
      <c r="G101" s="20">
        <v>1647</v>
      </c>
      <c r="H101" s="21">
        <v>2015</v>
      </c>
      <c r="I101" s="20">
        <v>320</v>
      </c>
      <c r="J101" s="20">
        <v>1546</v>
      </c>
      <c r="K101" s="21">
        <v>1866</v>
      </c>
      <c r="L101" s="20">
        <v>278</v>
      </c>
      <c r="M101" s="20">
        <v>1543</v>
      </c>
      <c r="N101" s="21">
        <v>1821</v>
      </c>
      <c r="O101" s="20">
        <v>303</v>
      </c>
      <c r="P101" s="20">
        <v>1519</v>
      </c>
      <c r="Q101" s="21">
        <v>1822</v>
      </c>
      <c r="T101" s="61">
        <f t="shared" si="26"/>
        <v>15.343562374916612</v>
      </c>
      <c r="U101" s="6">
        <f t="shared" si="27"/>
        <v>84.656437625083385</v>
      </c>
      <c r="V101" s="61">
        <f t="shared" si="28"/>
        <v>18.263027295285362</v>
      </c>
      <c r="W101" s="6">
        <f t="shared" si="29"/>
        <v>81.736972704714645</v>
      </c>
      <c r="X101" s="61">
        <f t="shared" si="30"/>
        <v>17.14898177920686</v>
      </c>
      <c r="Y101" s="6">
        <f t="shared" si="31"/>
        <v>82.851018220793136</v>
      </c>
      <c r="Z101" s="61">
        <f t="shared" si="32"/>
        <v>15.266337177375069</v>
      </c>
      <c r="AA101" s="82">
        <f t="shared" si="33"/>
        <v>84.733662822624936</v>
      </c>
      <c r="AB101" s="6">
        <f t="shared" si="34"/>
        <v>16.630076838638857</v>
      </c>
      <c r="AC101" s="82">
        <f t="shared" si="35"/>
        <v>83.369923161361143</v>
      </c>
      <c r="AF101" s="59">
        <f t="shared" si="36"/>
        <v>69.312875250166769</v>
      </c>
      <c r="AG101" s="73">
        <f t="shared" si="37"/>
        <v>63.473945409429284</v>
      </c>
      <c r="AH101" s="73">
        <f t="shared" si="38"/>
        <v>65.702036441586273</v>
      </c>
      <c r="AI101" s="73">
        <f t="shared" si="39"/>
        <v>69.467325645249872</v>
      </c>
      <c r="AJ101" s="73">
        <f t="shared" si="40"/>
        <v>66.739846322722286</v>
      </c>
    </row>
    <row r="102" spans="1:36" x14ac:dyDescent="0.25">
      <c r="A102" s="1890"/>
      <c r="B102" s="278" t="s">
        <v>228</v>
      </c>
      <c r="C102" s="23">
        <v>211</v>
      </c>
      <c r="D102" s="20">
        <v>750</v>
      </c>
      <c r="E102" s="21">
        <v>961</v>
      </c>
      <c r="F102" s="20">
        <v>349</v>
      </c>
      <c r="G102" s="20">
        <v>1248</v>
      </c>
      <c r="H102" s="21">
        <v>1597</v>
      </c>
      <c r="I102" s="20">
        <v>397</v>
      </c>
      <c r="J102" s="20">
        <v>1444</v>
      </c>
      <c r="K102" s="21">
        <v>1841</v>
      </c>
      <c r="L102" s="20">
        <v>407</v>
      </c>
      <c r="M102" s="20">
        <v>1437</v>
      </c>
      <c r="N102" s="21">
        <v>1844</v>
      </c>
      <c r="O102" s="20">
        <v>383</v>
      </c>
      <c r="P102" s="20">
        <v>1367</v>
      </c>
      <c r="Q102" s="21">
        <v>1750</v>
      </c>
      <c r="T102" s="61">
        <f t="shared" si="26"/>
        <v>21.956295525494276</v>
      </c>
      <c r="U102" s="6">
        <f t="shared" si="27"/>
        <v>78.043704474505731</v>
      </c>
      <c r="V102" s="61">
        <f t="shared" si="28"/>
        <v>21.853475266123983</v>
      </c>
      <c r="W102" s="6">
        <f t="shared" si="29"/>
        <v>78.146524733876021</v>
      </c>
      <c r="X102" s="61">
        <f t="shared" si="30"/>
        <v>21.564367191743617</v>
      </c>
      <c r="Y102" s="6">
        <f t="shared" si="31"/>
        <v>78.435632808256386</v>
      </c>
      <c r="Z102" s="61">
        <f t="shared" si="32"/>
        <v>22.071583514099782</v>
      </c>
      <c r="AA102" s="82">
        <f t="shared" si="33"/>
        <v>77.928416485900215</v>
      </c>
      <c r="AB102" s="6">
        <f t="shared" si="34"/>
        <v>21.885714285714286</v>
      </c>
      <c r="AC102" s="82">
        <f t="shared" si="35"/>
        <v>78.114285714285714</v>
      </c>
      <c r="AF102" s="59">
        <f t="shared" si="36"/>
        <v>56.087408949011454</v>
      </c>
      <c r="AG102" s="73">
        <f t="shared" si="37"/>
        <v>56.293049467752041</v>
      </c>
      <c r="AH102" s="73">
        <f t="shared" si="38"/>
        <v>56.871265616512773</v>
      </c>
      <c r="AI102" s="73">
        <f t="shared" si="39"/>
        <v>55.856832971800429</v>
      </c>
      <c r="AJ102" s="73">
        <f t="shared" si="40"/>
        <v>56.228571428571428</v>
      </c>
    </row>
    <row r="103" spans="1:36" x14ac:dyDescent="0.25">
      <c r="A103" s="1890"/>
      <c r="B103" s="278" t="s">
        <v>238</v>
      </c>
      <c r="C103" s="23">
        <v>728</v>
      </c>
      <c r="D103" s="20">
        <v>476</v>
      </c>
      <c r="E103" s="21">
        <v>1204</v>
      </c>
      <c r="F103" s="20">
        <v>891</v>
      </c>
      <c r="G103" s="20">
        <v>611</v>
      </c>
      <c r="H103" s="21">
        <v>1502</v>
      </c>
      <c r="I103" s="20">
        <v>968</v>
      </c>
      <c r="J103" s="20">
        <v>655</v>
      </c>
      <c r="K103" s="21">
        <v>1623</v>
      </c>
      <c r="L103" s="20">
        <v>961</v>
      </c>
      <c r="M103" s="20">
        <v>683</v>
      </c>
      <c r="N103" s="21">
        <v>1644</v>
      </c>
      <c r="O103" s="20">
        <v>975</v>
      </c>
      <c r="P103" s="20">
        <v>697</v>
      </c>
      <c r="Q103" s="21">
        <v>1672</v>
      </c>
      <c r="T103" s="61">
        <f t="shared" si="26"/>
        <v>60.465116279069761</v>
      </c>
      <c r="U103" s="6">
        <f t="shared" si="27"/>
        <v>39.534883720930232</v>
      </c>
      <c r="V103" s="61">
        <f t="shared" si="28"/>
        <v>59.320905459387482</v>
      </c>
      <c r="W103" s="6">
        <f t="shared" si="29"/>
        <v>40.679094540612518</v>
      </c>
      <c r="X103" s="61">
        <f t="shared" si="30"/>
        <v>59.642637091805298</v>
      </c>
      <c r="Y103" s="6">
        <f t="shared" si="31"/>
        <v>40.357362908194702</v>
      </c>
      <c r="Z103" s="61">
        <f t="shared" si="32"/>
        <v>58.454987834549875</v>
      </c>
      <c r="AA103" s="82">
        <f t="shared" si="33"/>
        <v>41.545012165450125</v>
      </c>
      <c r="AB103" s="6">
        <f t="shared" si="34"/>
        <v>58.313397129186605</v>
      </c>
      <c r="AC103" s="82">
        <f t="shared" si="35"/>
        <v>41.686602870813402</v>
      </c>
      <c r="AD103" s="5"/>
      <c r="AE103" s="5"/>
      <c r="AF103" s="59">
        <f t="shared" si="36"/>
        <v>-20.930232558139529</v>
      </c>
      <c r="AG103" s="73">
        <f t="shared" si="37"/>
        <v>-18.641810918774965</v>
      </c>
      <c r="AH103" s="73">
        <f t="shared" si="38"/>
        <v>-19.285274183610596</v>
      </c>
      <c r="AI103" s="73">
        <f t="shared" si="39"/>
        <v>-16.909975669099751</v>
      </c>
      <c r="AJ103" s="73">
        <f t="shared" si="40"/>
        <v>-16.626794258373202</v>
      </c>
    </row>
    <row r="104" spans="1:36" x14ac:dyDescent="0.25">
      <c r="A104" s="1890"/>
      <c r="B104" s="278" t="s">
        <v>221</v>
      </c>
      <c r="C104" s="23">
        <v>50</v>
      </c>
      <c r="D104" s="20">
        <v>257</v>
      </c>
      <c r="E104" s="21">
        <v>307</v>
      </c>
      <c r="F104" s="20">
        <v>61</v>
      </c>
      <c r="G104" s="20">
        <v>234</v>
      </c>
      <c r="H104" s="21">
        <v>295</v>
      </c>
      <c r="I104" s="20">
        <v>63</v>
      </c>
      <c r="J104" s="20">
        <v>267</v>
      </c>
      <c r="K104" s="21">
        <v>330</v>
      </c>
      <c r="L104" s="20">
        <v>70</v>
      </c>
      <c r="M104" s="20">
        <v>336</v>
      </c>
      <c r="N104" s="21">
        <v>406</v>
      </c>
      <c r="O104" s="20">
        <v>70</v>
      </c>
      <c r="P104" s="20">
        <v>319</v>
      </c>
      <c r="Q104" s="21">
        <v>389</v>
      </c>
      <c r="T104" s="61">
        <f t="shared" si="26"/>
        <v>16.286644951140065</v>
      </c>
      <c r="U104" s="6">
        <f t="shared" si="27"/>
        <v>83.713355048859938</v>
      </c>
      <c r="V104" s="61">
        <f t="shared" si="28"/>
        <v>20.677966101694913</v>
      </c>
      <c r="W104" s="6">
        <f t="shared" si="29"/>
        <v>79.322033898305094</v>
      </c>
      <c r="X104" s="61">
        <f t="shared" si="30"/>
        <v>19.090909090909093</v>
      </c>
      <c r="Y104" s="6">
        <f t="shared" si="31"/>
        <v>80.909090909090907</v>
      </c>
      <c r="Z104" s="61">
        <f t="shared" si="32"/>
        <v>17.241379310344829</v>
      </c>
      <c r="AA104" s="82">
        <f t="shared" si="33"/>
        <v>82.758620689655174</v>
      </c>
      <c r="AB104" s="6">
        <f t="shared" si="34"/>
        <v>17.994858611825194</v>
      </c>
      <c r="AC104" s="82">
        <f t="shared" si="35"/>
        <v>82.005141388174806</v>
      </c>
      <c r="AF104" s="59">
        <f t="shared" si="36"/>
        <v>67.426710097719877</v>
      </c>
      <c r="AG104" s="73">
        <f t="shared" si="37"/>
        <v>58.64406779661018</v>
      </c>
      <c r="AH104" s="73">
        <f t="shared" si="38"/>
        <v>61.818181818181813</v>
      </c>
      <c r="AI104" s="73">
        <f t="shared" si="39"/>
        <v>65.517241379310349</v>
      </c>
      <c r="AJ104" s="73">
        <f t="shared" si="40"/>
        <v>64.010282776349612</v>
      </c>
    </row>
    <row r="105" spans="1:36" x14ac:dyDescent="0.25">
      <c r="A105" s="1890"/>
      <c r="B105" s="278" t="s">
        <v>222</v>
      </c>
      <c r="C105" s="23">
        <v>449</v>
      </c>
      <c r="D105" s="20">
        <v>1493</v>
      </c>
      <c r="E105" s="21">
        <v>1942</v>
      </c>
      <c r="F105" s="20">
        <v>554</v>
      </c>
      <c r="G105" s="20">
        <v>1897</v>
      </c>
      <c r="H105" s="21">
        <v>2451</v>
      </c>
      <c r="I105" s="20">
        <v>572</v>
      </c>
      <c r="J105" s="20">
        <v>1823</v>
      </c>
      <c r="K105" s="21">
        <v>2395</v>
      </c>
      <c r="L105" s="20">
        <v>550</v>
      </c>
      <c r="M105" s="20">
        <v>1797</v>
      </c>
      <c r="N105" s="21">
        <v>2347</v>
      </c>
      <c r="O105" s="20">
        <v>552</v>
      </c>
      <c r="P105" s="20">
        <v>1708</v>
      </c>
      <c r="Q105" s="21">
        <v>2260</v>
      </c>
      <c r="T105" s="61">
        <f t="shared" si="26"/>
        <v>23.120494335736357</v>
      </c>
      <c r="U105" s="6">
        <f t="shared" si="27"/>
        <v>76.879505664263647</v>
      </c>
      <c r="V105" s="61">
        <f t="shared" si="28"/>
        <v>22.60301917584659</v>
      </c>
      <c r="W105" s="6">
        <f t="shared" si="29"/>
        <v>77.396980824153403</v>
      </c>
      <c r="X105" s="61">
        <f t="shared" si="30"/>
        <v>23.883089770354907</v>
      </c>
      <c r="Y105" s="6">
        <f t="shared" si="31"/>
        <v>76.1169102296451</v>
      </c>
      <c r="Z105" s="61">
        <f t="shared" si="32"/>
        <v>23.434171282488283</v>
      </c>
      <c r="AA105" s="82">
        <f t="shared" si="33"/>
        <v>76.565828717511721</v>
      </c>
      <c r="AB105" s="6">
        <f t="shared" si="34"/>
        <v>24.424778761061948</v>
      </c>
      <c r="AC105" s="82">
        <f t="shared" si="35"/>
        <v>75.575221238938056</v>
      </c>
      <c r="AF105" s="59">
        <f t="shared" si="36"/>
        <v>53.759011328527293</v>
      </c>
      <c r="AG105" s="73">
        <f t="shared" si="37"/>
        <v>54.793961648306812</v>
      </c>
      <c r="AH105" s="73">
        <f t="shared" si="38"/>
        <v>52.233820459290193</v>
      </c>
      <c r="AI105" s="73">
        <f t="shared" si="39"/>
        <v>53.131657435023442</v>
      </c>
      <c r="AJ105" s="73">
        <f t="shared" si="40"/>
        <v>51.150442477876112</v>
      </c>
    </row>
    <row r="106" spans="1:36" x14ac:dyDescent="0.25">
      <c r="A106" s="1890"/>
      <c r="B106" s="278" t="s">
        <v>223</v>
      </c>
      <c r="C106" s="23">
        <v>67</v>
      </c>
      <c r="D106" s="20">
        <v>483</v>
      </c>
      <c r="E106" s="21">
        <v>550</v>
      </c>
      <c r="F106" s="20">
        <v>124</v>
      </c>
      <c r="G106" s="20">
        <v>566</v>
      </c>
      <c r="H106" s="21">
        <v>690</v>
      </c>
      <c r="I106" s="20">
        <v>128</v>
      </c>
      <c r="J106" s="20">
        <v>624</v>
      </c>
      <c r="K106" s="21">
        <v>752</v>
      </c>
      <c r="L106" s="20">
        <v>169</v>
      </c>
      <c r="M106" s="20">
        <v>692</v>
      </c>
      <c r="N106" s="21">
        <v>861</v>
      </c>
      <c r="O106" s="20">
        <v>179</v>
      </c>
      <c r="P106" s="20">
        <v>718</v>
      </c>
      <c r="Q106" s="21">
        <v>897</v>
      </c>
      <c r="T106" s="61">
        <f t="shared" si="26"/>
        <v>12.181818181818182</v>
      </c>
      <c r="U106" s="6">
        <f t="shared" si="27"/>
        <v>87.818181818181813</v>
      </c>
      <c r="V106" s="61">
        <f t="shared" si="28"/>
        <v>17.971014492753625</v>
      </c>
      <c r="W106" s="6">
        <f t="shared" si="29"/>
        <v>82.028985507246375</v>
      </c>
      <c r="X106" s="61">
        <f t="shared" si="30"/>
        <v>17.021276595744681</v>
      </c>
      <c r="Y106" s="6">
        <f t="shared" si="31"/>
        <v>82.978723404255319</v>
      </c>
      <c r="Z106" s="61">
        <f t="shared" si="32"/>
        <v>19.628339140534262</v>
      </c>
      <c r="AA106" s="82">
        <f t="shared" si="33"/>
        <v>80.371660859465734</v>
      </c>
      <c r="AB106" s="6">
        <f t="shared" si="34"/>
        <v>19.955406911928648</v>
      </c>
      <c r="AC106" s="82">
        <f t="shared" si="35"/>
        <v>80.044593088071352</v>
      </c>
      <c r="AF106" s="59">
        <f t="shared" si="36"/>
        <v>75.636363636363626</v>
      </c>
      <c r="AG106" s="73">
        <f t="shared" si="37"/>
        <v>64.05797101449275</v>
      </c>
      <c r="AH106" s="73">
        <f t="shared" si="38"/>
        <v>65.957446808510639</v>
      </c>
      <c r="AI106" s="73">
        <f t="shared" si="39"/>
        <v>60.743321718931469</v>
      </c>
      <c r="AJ106" s="73">
        <f t="shared" si="40"/>
        <v>60.089186176142704</v>
      </c>
    </row>
    <row r="107" spans="1:36" x14ac:dyDescent="0.25">
      <c r="A107" s="1890"/>
      <c r="B107" s="278" t="s">
        <v>224</v>
      </c>
      <c r="C107" s="23">
        <v>48</v>
      </c>
      <c r="D107" s="20">
        <v>380</v>
      </c>
      <c r="E107" s="21">
        <v>428</v>
      </c>
      <c r="F107" s="20">
        <v>80</v>
      </c>
      <c r="G107" s="20">
        <v>441</v>
      </c>
      <c r="H107" s="21">
        <v>521</v>
      </c>
      <c r="I107" s="20">
        <v>79</v>
      </c>
      <c r="J107" s="20">
        <v>450</v>
      </c>
      <c r="K107" s="21">
        <v>529</v>
      </c>
      <c r="L107" s="20">
        <v>76</v>
      </c>
      <c r="M107" s="20">
        <v>487</v>
      </c>
      <c r="N107" s="21">
        <v>563</v>
      </c>
      <c r="O107" s="20">
        <v>74</v>
      </c>
      <c r="P107" s="20">
        <v>473</v>
      </c>
      <c r="Q107" s="21">
        <v>547</v>
      </c>
      <c r="T107" s="61">
        <f t="shared" si="26"/>
        <v>11.214953271028037</v>
      </c>
      <c r="U107" s="6">
        <f t="shared" si="27"/>
        <v>88.785046728971963</v>
      </c>
      <c r="V107" s="61">
        <f t="shared" si="28"/>
        <v>15.355086372360843</v>
      </c>
      <c r="W107" s="6">
        <f t="shared" si="29"/>
        <v>84.644913627639156</v>
      </c>
      <c r="X107" s="61">
        <f t="shared" si="30"/>
        <v>14.933837429111533</v>
      </c>
      <c r="Y107" s="6">
        <f t="shared" si="31"/>
        <v>85.066162570888466</v>
      </c>
      <c r="Z107" s="61">
        <f t="shared" si="32"/>
        <v>13.49911190053286</v>
      </c>
      <c r="AA107" s="82">
        <f t="shared" si="33"/>
        <v>86.500888099467147</v>
      </c>
      <c r="AB107" s="6">
        <f t="shared" si="34"/>
        <v>13.528336380255942</v>
      </c>
      <c r="AC107" s="82">
        <f t="shared" si="35"/>
        <v>86.471663619744049</v>
      </c>
      <c r="AF107" s="59">
        <f t="shared" si="36"/>
        <v>77.570093457943926</v>
      </c>
      <c r="AG107" s="73">
        <f t="shared" si="37"/>
        <v>69.289827255278311</v>
      </c>
      <c r="AH107" s="73">
        <f t="shared" si="38"/>
        <v>70.132325141776931</v>
      </c>
      <c r="AI107" s="73">
        <f t="shared" si="39"/>
        <v>73.001776198934294</v>
      </c>
      <c r="AJ107" s="73">
        <f t="shared" si="40"/>
        <v>72.943327239488113</v>
      </c>
    </row>
    <row r="108" spans="1:36" x14ac:dyDescent="0.25">
      <c r="A108" s="1890"/>
      <c r="B108" s="278" t="s">
        <v>285</v>
      </c>
      <c r="C108" s="23">
        <v>980</v>
      </c>
      <c r="D108" s="20">
        <v>679</v>
      </c>
      <c r="E108" s="21">
        <v>1659</v>
      </c>
      <c r="F108" s="20">
        <v>2344</v>
      </c>
      <c r="G108" s="20">
        <v>1391</v>
      </c>
      <c r="H108" s="21">
        <v>3735</v>
      </c>
      <c r="I108" s="20">
        <v>2328</v>
      </c>
      <c r="J108" s="20">
        <v>1375</v>
      </c>
      <c r="K108" s="21">
        <v>3703</v>
      </c>
      <c r="L108" s="20">
        <v>2841</v>
      </c>
      <c r="M108" s="20">
        <v>1547</v>
      </c>
      <c r="N108" s="21">
        <v>4388</v>
      </c>
      <c r="O108" s="20">
        <v>3126</v>
      </c>
      <c r="P108" s="20">
        <v>1517</v>
      </c>
      <c r="Q108" s="21">
        <v>4643</v>
      </c>
      <c r="T108" s="61">
        <f t="shared" si="26"/>
        <v>59.071729957805907</v>
      </c>
      <c r="U108" s="6">
        <f t="shared" si="27"/>
        <v>40.928270042194093</v>
      </c>
      <c r="V108" s="61">
        <f t="shared" si="28"/>
        <v>62.757697456492636</v>
      </c>
      <c r="W108" s="6">
        <f t="shared" si="29"/>
        <v>37.242302543507364</v>
      </c>
      <c r="X108" s="61">
        <f t="shared" si="30"/>
        <v>62.867944909532817</v>
      </c>
      <c r="Y108" s="6">
        <f t="shared" si="31"/>
        <v>37.132055090467183</v>
      </c>
      <c r="Z108" s="61">
        <f t="shared" si="32"/>
        <v>64.744758432087508</v>
      </c>
      <c r="AA108" s="82">
        <f t="shared" si="33"/>
        <v>35.255241567912485</v>
      </c>
      <c r="AB108" s="6">
        <f t="shared" si="34"/>
        <v>67.327159164333409</v>
      </c>
      <c r="AC108" s="82">
        <f t="shared" si="35"/>
        <v>32.672840835666591</v>
      </c>
      <c r="AF108" s="59">
        <f t="shared" si="36"/>
        <v>-18.143459915611814</v>
      </c>
      <c r="AG108" s="73">
        <f t="shared" si="37"/>
        <v>-25.515394912985272</v>
      </c>
      <c r="AH108" s="73">
        <f t="shared" si="38"/>
        <v>-25.735889819065633</v>
      </c>
      <c r="AI108" s="73">
        <f t="shared" si="39"/>
        <v>-29.489516864175023</v>
      </c>
      <c r="AJ108" s="73">
        <f t="shared" si="40"/>
        <v>-34.654318328666818</v>
      </c>
    </row>
    <row r="109" spans="1:36" x14ac:dyDescent="0.25">
      <c r="A109" s="1890"/>
      <c r="B109" s="278" t="s">
        <v>213</v>
      </c>
      <c r="C109" s="23">
        <v>142</v>
      </c>
      <c r="D109" s="20">
        <v>352</v>
      </c>
      <c r="E109" s="21">
        <v>494</v>
      </c>
      <c r="F109" s="20">
        <v>178</v>
      </c>
      <c r="G109" s="20">
        <v>554</v>
      </c>
      <c r="H109" s="21">
        <v>732</v>
      </c>
      <c r="I109" s="20">
        <v>178</v>
      </c>
      <c r="J109" s="20">
        <v>642</v>
      </c>
      <c r="K109" s="21">
        <v>820</v>
      </c>
      <c r="L109" s="20">
        <v>173</v>
      </c>
      <c r="M109" s="20">
        <v>630</v>
      </c>
      <c r="N109" s="21">
        <v>803</v>
      </c>
      <c r="O109" s="20">
        <v>165</v>
      </c>
      <c r="P109" s="20">
        <v>639</v>
      </c>
      <c r="Q109" s="21">
        <v>804</v>
      </c>
      <c r="T109" s="61">
        <f t="shared" si="26"/>
        <v>28.74493927125506</v>
      </c>
      <c r="U109" s="6">
        <f t="shared" si="27"/>
        <v>71.255060728744937</v>
      </c>
      <c r="V109" s="61">
        <f t="shared" si="28"/>
        <v>24.316939890710383</v>
      </c>
      <c r="W109" s="6">
        <f t="shared" si="29"/>
        <v>75.683060109289613</v>
      </c>
      <c r="X109" s="61">
        <f t="shared" si="30"/>
        <v>21.707317073170731</v>
      </c>
      <c r="Y109" s="6">
        <f t="shared" si="31"/>
        <v>78.292682926829272</v>
      </c>
      <c r="Z109" s="61">
        <f t="shared" si="32"/>
        <v>21.544209215442091</v>
      </c>
      <c r="AA109" s="82">
        <f t="shared" si="33"/>
        <v>78.455790784557905</v>
      </c>
      <c r="AB109" s="6">
        <f t="shared" si="34"/>
        <v>20.522388059701495</v>
      </c>
      <c r="AC109" s="82">
        <f t="shared" si="35"/>
        <v>79.477611940298516</v>
      </c>
      <c r="AF109" s="59">
        <f t="shared" si="36"/>
        <v>42.510121457489873</v>
      </c>
      <c r="AG109" s="73">
        <f t="shared" si="37"/>
        <v>51.366120218579226</v>
      </c>
      <c r="AH109" s="73">
        <f t="shared" si="38"/>
        <v>56.585365853658544</v>
      </c>
      <c r="AI109" s="73">
        <f t="shared" si="39"/>
        <v>56.91158156911581</v>
      </c>
      <c r="AJ109" s="73">
        <f t="shared" si="40"/>
        <v>58.955223880597018</v>
      </c>
    </row>
    <row r="110" spans="1:36" x14ac:dyDescent="0.25">
      <c r="A110" s="1890"/>
      <c r="B110" s="278" t="s">
        <v>236</v>
      </c>
      <c r="C110" s="23">
        <v>1762</v>
      </c>
      <c r="D110" s="20">
        <v>1307</v>
      </c>
      <c r="E110" s="21">
        <v>3069</v>
      </c>
      <c r="F110" s="20">
        <v>1545</v>
      </c>
      <c r="G110" s="20">
        <v>839</v>
      </c>
      <c r="H110" s="21">
        <v>2384</v>
      </c>
      <c r="I110" s="20">
        <v>1771</v>
      </c>
      <c r="J110" s="20">
        <v>1029</v>
      </c>
      <c r="K110" s="21">
        <v>2800</v>
      </c>
      <c r="L110" s="20">
        <v>1858</v>
      </c>
      <c r="M110" s="20">
        <v>1023</v>
      </c>
      <c r="N110" s="21">
        <v>2881</v>
      </c>
      <c r="O110" s="20">
        <v>1903</v>
      </c>
      <c r="P110" s="20">
        <v>1015</v>
      </c>
      <c r="Q110" s="21">
        <v>2918</v>
      </c>
      <c r="T110" s="61">
        <f t="shared" ref="T110:T123" si="41">IFERROR(C110/$E110*100,0)</f>
        <v>57.412838057999352</v>
      </c>
      <c r="U110" s="6">
        <f t="shared" si="27"/>
        <v>42.587161942000648</v>
      </c>
      <c r="V110" s="61">
        <f t="shared" ref="V110:V123" si="42">IFERROR(F110/$H110*100,0)</f>
        <v>64.807046979865774</v>
      </c>
      <c r="W110" s="6">
        <f t="shared" si="29"/>
        <v>35.192953020134226</v>
      </c>
      <c r="X110" s="61">
        <f t="shared" ref="X110:X123" si="43">IFERROR(I110/$K110*100,0)</f>
        <v>63.249999999999993</v>
      </c>
      <c r="Y110" s="6">
        <f t="shared" si="31"/>
        <v>36.75</v>
      </c>
      <c r="Z110" s="61">
        <f t="shared" ref="Z110:Z123" si="44">IFERROR(L110/$N110*100,0)</f>
        <v>64.491496008330444</v>
      </c>
      <c r="AA110" s="82">
        <f t="shared" si="33"/>
        <v>35.508503991669556</v>
      </c>
      <c r="AB110" s="6">
        <f t="shared" ref="AB110:AB123" si="45">IFERROR(O110/$Q110*100,0)</f>
        <v>65.215901302261827</v>
      </c>
      <c r="AC110" s="82">
        <f t="shared" si="35"/>
        <v>34.784098697738173</v>
      </c>
      <c r="AF110" s="59">
        <f t="shared" ref="AF110:AF123" si="46">U110-T110</f>
        <v>-14.825676115998704</v>
      </c>
      <c r="AG110" s="73">
        <f t="shared" ref="AG110:AG123" si="47">W110-V110</f>
        <v>-29.614093959731548</v>
      </c>
      <c r="AH110" s="73">
        <f t="shared" ref="AH110:AH123" si="48">Y110-X110</f>
        <v>-26.499999999999993</v>
      </c>
      <c r="AI110" s="73">
        <f t="shared" ref="AI110:AI123" si="49">AA110-Z110</f>
        <v>-28.982992016660887</v>
      </c>
      <c r="AJ110" s="73">
        <f t="shared" ref="AJ110:AJ123" si="50">AC110-AB110</f>
        <v>-30.431802604523654</v>
      </c>
    </row>
    <row r="111" spans="1:36" x14ac:dyDescent="0.25">
      <c r="A111" s="1890"/>
      <c r="B111" s="278" t="s">
        <v>239</v>
      </c>
      <c r="C111" s="23">
        <v>898</v>
      </c>
      <c r="D111" s="20">
        <v>262</v>
      </c>
      <c r="E111" s="21">
        <v>1160</v>
      </c>
      <c r="F111" s="20">
        <v>1489</v>
      </c>
      <c r="G111" s="20">
        <v>461</v>
      </c>
      <c r="H111" s="21">
        <v>1950</v>
      </c>
      <c r="I111" s="20">
        <v>1456</v>
      </c>
      <c r="J111" s="20">
        <v>513</v>
      </c>
      <c r="K111" s="21">
        <v>1969</v>
      </c>
      <c r="L111" s="20">
        <v>1701</v>
      </c>
      <c r="M111" s="20">
        <v>702</v>
      </c>
      <c r="N111" s="21">
        <v>2403</v>
      </c>
      <c r="O111" s="20">
        <v>1473</v>
      </c>
      <c r="P111" s="20">
        <v>438</v>
      </c>
      <c r="Q111" s="21">
        <v>1911</v>
      </c>
      <c r="T111" s="61">
        <f t="shared" si="41"/>
        <v>77.413793103448285</v>
      </c>
      <c r="U111" s="6">
        <f t="shared" si="27"/>
        <v>22.586206896551726</v>
      </c>
      <c r="V111" s="61">
        <f t="shared" si="42"/>
        <v>76.358974358974365</v>
      </c>
      <c r="W111" s="6">
        <f t="shared" si="29"/>
        <v>23.641025641025639</v>
      </c>
      <c r="X111" s="61">
        <f t="shared" si="43"/>
        <v>73.946165566277301</v>
      </c>
      <c r="Y111" s="6">
        <f t="shared" si="31"/>
        <v>26.053834433722699</v>
      </c>
      <c r="Z111" s="61">
        <f t="shared" si="44"/>
        <v>70.786516853932582</v>
      </c>
      <c r="AA111" s="82">
        <f t="shared" si="33"/>
        <v>29.213483146067414</v>
      </c>
      <c r="AB111" s="6">
        <f t="shared" si="45"/>
        <v>77.080062794348521</v>
      </c>
      <c r="AC111" s="82">
        <f t="shared" si="35"/>
        <v>22.919937205651493</v>
      </c>
      <c r="AF111" s="59">
        <f t="shared" si="46"/>
        <v>-54.827586206896555</v>
      </c>
      <c r="AG111" s="73">
        <f t="shared" si="47"/>
        <v>-52.71794871794873</v>
      </c>
      <c r="AH111" s="73">
        <f t="shared" si="48"/>
        <v>-47.892331132554602</v>
      </c>
      <c r="AI111" s="73">
        <f t="shared" si="49"/>
        <v>-41.573033707865164</v>
      </c>
      <c r="AJ111" s="73">
        <f t="shared" si="50"/>
        <v>-54.160125588697028</v>
      </c>
    </row>
    <row r="112" spans="1:36" x14ac:dyDescent="0.25">
      <c r="A112" s="1890"/>
      <c r="B112" s="278" t="s">
        <v>365</v>
      </c>
      <c r="C112" s="23">
        <v>32</v>
      </c>
      <c r="D112" s="20">
        <v>43</v>
      </c>
      <c r="E112" s="21">
        <v>75</v>
      </c>
      <c r="F112" s="20">
        <v>43</v>
      </c>
      <c r="G112" s="20">
        <v>52</v>
      </c>
      <c r="H112" s="21">
        <v>95</v>
      </c>
      <c r="I112" s="20">
        <v>46</v>
      </c>
      <c r="J112" s="20">
        <v>49</v>
      </c>
      <c r="K112" s="21">
        <v>95</v>
      </c>
      <c r="L112" s="20">
        <v>47</v>
      </c>
      <c r="M112" s="20">
        <v>38</v>
      </c>
      <c r="N112" s="21">
        <v>85</v>
      </c>
      <c r="O112" s="20">
        <v>33</v>
      </c>
      <c r="P112" s="20">
        <v>35</v>
      </c>
      <c r="Q112" s="21">
        <v>68</v>
      </c>
      <c r="T112" s="61">
        <f t="shared" si="41"/>
        <v>42.666666666666671</v>
      </c>
      <c r="U112" s="6">
        <f t="shared" si="27"/>
        <v>57.333333333333336</v>
      </c>
      <c r="V112" s="61">
        <f t="shared" si="42"/>
        <v>45.263157894736842</v>
      </c>
      <c r="W112" s="6">
        <f t="shared" si="29"/>
        <v>54.736842105263165</v>
      </c>
      <c r="X112" s="61">
        <f t="shared" si="43"/>
        <v>48.421052631578945</v>
      </c>
      <c r="Y112" s="6">
        <f t="shared" si="31"/>
        <v>51.578947368421055</v>
      </c>
      <c r="Z112" s="61">
        <f t="shared" si="44"/>
        <v>55.294117647058826</v>
      </c>
      <c r="AA112" s="82">
        <f t="shared" si="33"/>
        <v>44.705882352941181</v>
      </c>
      <c r="AB112" s="6">
        <f t="shared" si="45"/>
        <v>48.529411764705884</v>
      </c>
      <c r="AC112" s="82">
        <f t="shared" si="35"/>
        <v>51.470588235294116</v>
      </c>
      <c r="AF112" s="59">
        <f t="shared" si="46"/>
        <v>14.666666666666664</v>
      </c>
      <c r="AG112" s="73">
        <f t="shared" si="47"/>
        <v>9.4736842105263221</v>
      </c>
      <c r="AH112" s="73">
        <f t="shared" si="48"/>
        <v>3.1578947368421098</v>
      </c>
      <c r="AI112" s="73">
        <f t="shared" si="49"/>
        <v>-10.588235294117645</v>
      </c>
      <c r="AJ112" s="73">
        <f t="shared" si="50"/>
        <v>2.941176470588232</v>
      </c>
    </row>
    <row r="113" spans="1:36" x14ac:dyDescent="0.25">
      <c r="A113" s="1890"/>
      <c r="B113" s="278" t="s">
        <v>241</v>
      </c>
      <c r="C113" s="23">
        <v>933</v>
      </c>
      <c r="D113" s="20">
        <v>311</v>
      </c>
      <c r="E113" s="21">
        <v>1244</v>
      </c>
      <c r="F113" s="20">
        <v>1283</v>
      </c>
      <c r="G113" s="20">
        <v>392</v>
      </c>
      <c r="H113" s="21">
        <v>1675</v>
      </c>
      <c r="I113" s="20">
        <v>1290</v>
      </c>
      <c r="J113" s="20">
        <v>418</v>
      </c>
      <c r="K113" s="21">
        <v>1708</v>
      </c>
      <c r="L113" s="20">
        <v>1321</v>
      </c>
      <c r="M113" s="20">
        <v>396</v>
      </c>
      <c r="N113" s="21">
        <v>1717</v>
      </c>
      <c r="O113" s="20">
        <v>1477</v>
      </c>
      <c r="P113" s="20">
        <v>520</v>
      </c>
      <c r="Q113" s="21">
        <v>1997</v>
      </c>
      <c r="T113" s="61">
        <f t="shared" si="41"/>
        <v>75</v>
      </c>
      <c r="U113" s="6">
        <f t="shared" si="27"/>
        <v>25</v>
      </c>
      <c r="V113" s="61">
        <f t="shared" si="42"/>
        <v>76.597014925373131</v>
      </c>
      <c r="W113" s="6">
        <f t="shared" si="29"/>
        <v>23.402985074626866</v>
      </c>
      <c r="X113" s="61">
        <f t="shared" si="43"/>
        <v>75.526932084309124</v>
      </c>
      <c r="Y113" s="6">
        <f t="shared" si="31"/>
        <v>24.473067915690866</v>
      </c>
      <c r="Z113" s="61">
        <f t="shared" si="44"/>
        <v>76.936517181129886</v>
      </c>
      <c r="AA113" s="82">
        <f t="shared" si="33"/>
        <v>23.063482818870124</v>
      </c>
      <c r="AB113" s="6">
        <f t="shared" si="45"/>
        <v>73.960941412118174</v>
      </c>
      <c r="AC113" s="82">
        <f t="shared" si="35"/>
        <v>26.039058587881826</v>
      </c>
      <c r="AF113" s="59">
        <f t="shared" si="46"/>
        <v>-50</v>
      </c>
      <c r="AG113" s="73">
        <f t="shared" si="47"/>
        <v>-53.194029850746261</v>
      </c>
      <c r="AH113" s="73">
        <f t="shared" si="48"/>
        <v>-51.053864168618261</v>
      </c>
      <c r="AI113" s="73">
        <f t="shared" si="49"/>
        <v>-53.873034362259759</v>
      </c>
      <c r="AJ113" s="73">
        <f t="shared" si="50"/>
        <v>-47.921882824236349</v>
      </c>
    </row>
    <row r="114" spans="1:36" x14ac:dyDescent="0.25">
      <c r="A114" s="1890"/>
      <c r="B114" s="278" t="s">
        <v>253</v>
      </c>
      <c r="C114" s="23">
        <v>144</v>
      </c>
      <c r="D114" s="20">
        <v>44</v>
      </c>
      <c r="E114" s="21">
        <v>188</v>
      </c>
      <c r="F114" s="20">
        <v>443</v>
      </c>
      <c r="G114" s="20">
        <v>112</v>
      </c>
      <c r="H114" s="21">
        <v>555</v>
      </c>
      <c r="I114" s="20">
        <v>547</v>
      </c>
      <c r="J114" s="20">
        <v>174</v>
      </c>
      <c r="K114" s="21">
        <v>721</v>
      </c>
      <c r="L114" s="20">
        <v>507</v>
      </c>
      <c r="M114" s="20">
        <v>242</v>
      </c>
      <c r="N114" s="21">
        <v>749</v>
      </c>
      <c r="O114" s="20">
        <v>936</v>
      </c>
      <c r="P114" s="20">
        <v>305</v>
      </c>
      <c r="Q114" s="21">
        <v>1241</v>
      </c>
      <c r="T114" s="61">
        <f t="shared" si="41"/>
        <v>76.59574468085107</v>
      </c>
      <c r="U114" s="6">
        <f t="shared" si="27"/>
        <v>23.404255319148938</v>
      </c>
      <c r="V114" s="61">
        <f t="shared" si="42"/>
        <v>79.819819819819813</v>
      </c>
      <c r="W114" s="6">
        <f t="shared" si="29"/>
        <v>20.18018018018018</v>
      </c>
      <c r="X114" s="61">
        <f t="shared" si="43"/>
        <v>75.866851595006935</v>
      </c>
      <c r="Y114" s="6">
        <f t="shared" si="31"/>
        <v>24.133148404993065</v>
      </c>
      <c r="Z114" s="61">
        <f t="shared" si="44"/>
        <v>67.69025367156209</v>
      </c>
      <c r="AA114" s="82">
        <f t="shared" si="33"/>
        <v>32.309746328437917</v>
      </c>
      <c r="AB114" s="6">
        <f t="shared" si="45"/>
        <v>75.423045930701051</v>
      </c>
      <c r="AC114" s="82">
        <f t="shared" si="35"/>
        <v>24.576954069298953</v>
      </c>
      <c r="AF114" s="59">
        <f t="shared" si="46"/>
        <v>-53.191489361702132</v>
      </c>
      <c r="AG114" s="73">
        <f t="shared" si="47"/>
        <v>-59.639639639639633</v>
      </c>
      <c r="AH114" s="73">
        <f t="shared" si="48"/>
        <v>-51.73370319001387</v>
      </c>
      <c r="AI114" s="73">
        <f t="shared" si="49"/>
        <v>-35.380507343124172</v>
      </c>
      <c r="AJ114" s="73">
        <f t="shared" si="50"/>
        <v>-50.846091861402101</v>
      </c>
    </row>
    <row r="115" spans="1:36" x14ac:dyDescent="0.25">
      <c r="A115" s="1890"/>
      <c r="B115" s="278" t="s">
        <v>220</v>
      </c>
      <c r="C115" s="23">
        <v>159</v>
      </c>
      <c r="D115" s="20">
        <v>283</v>
      </c>
      <c r="E115" s="21">
        <v>442</v>
      </c>
      <c r="F115" s="20">
        <v>575</v>
      </c>
      <c r="G115" s="20">
        <v>878</v>
      </c>
      <c r="H115" s="21">
        <v>1453</v>
      </c>
      <c r="I115" s="20">
        <v>574</v>
      </c>
      <c r="J115" s="20">
        <v>935</v>
      </c>
      <c r="K115" s="21">
        <v>1509</v>
      </c>
      <c r="L115" s="20">
        <v>802</v>
      </c>
      <c r="M115" s="20">
        <v>1303</v>
      </c>
      <c r="N115" s="21">
        <v>2105</v>
      </c>
      <c r="O115" s="20">
        <v>363</v>
      </c>
      <c r="P115" s="20">
        <v>989</v>
      </c>
      <c r="Q115" s="21">
        <v>1352</v>
      </c>
      <c r="T115" s="61">
        <f t="shared" si="41"/>
        <v>35.972850678733032</v>
      </c>
      <c r="U115" s="6">
        <f t="shared" si="27"/>
        <v>64.027149321266961</v>
      </c>
      <c r="V115" s="61">
        <f t="shared" si="42"/>
        <v>39.573296627666899</v>
      </c>
      <c r="W115" s="6">
        <f t="shared" si="29"/>
        <v>60.426703372333101</v>
      </c>
      <c r="X115" s="61">
        <f t="shared" si="43"/>
        <v>38.038436050364481</v>
      </c>
      <c r="Y115" s="6">
        <f t="shared" si="31"/>
        <v>61.961563949635526</v>
      </c>
      <c r="Z115" s="61">
        <f t="shared" si="44"/>
        <v>38.099762470308789</v>
      </c>
      <c r="AA115" s="82">
        <f t="shared" si="33"/>
        <v>61.900237529691218</v>
      </c>
      <c r="AB115" s="6">
        <f t="shared" si="45"/>
        <v>26.849112426035504</v>
      </c>
      <c r="AC115" s="82">
        <f t="shared" si="35"/>
        <v>73.150887573964496</v>
      </c>
      <c r="AF115" s="59">
        <f t="shared" si="46"/>
        <v>28.054298642533929</v>
      </c>
      <c r="AG115" s="73">
        <f t="shared" si="47"/>
        <v>20.853406744666202</v>
      </c>
      <c r="AH115" s="73">
        <f t="shared" si="48"/>
        <v>23.923127899271044</v>
      </c>
      <c r="AI115" s="73">
        <f t="shared" si="49"/>
        <v>23.800475059382428</v>
      </c>
      <c r="AJ115" s="73">
        <f t="shared" si="50"/>
        <v>46.301775147928993</v>
      </c>
    </row>
    <row r="116" spans="1:36" x14ac:dyDescent="0.25">
      <c r="A116" s="1890"/>
      <c r="B116" s="278" t="s">
        <v>215</v>
      </c>
      <c r="C116" s="23">
        <v>17</v>
      </c>
      <c r="D116" s="20">
        <v>20</v>
      </c>
      <c r="E116" s="21">
        <v>37</v>
      </c>
      <c r="F116" s="20">
        <v>498</v>
      </c>
      <c r="G116" s="20">
        <v>1485</v>
      </c>
      <c r="H116" s="21">
        <v>1983</v>
      </c>
      <c r="I116" s="20">
        <v>539</v>
      </c>
      <c r="J116" s="20">
        <v>1698</v>
      </c>
      <c r="K116" s="21">
        <v>2237</v>
      </c>
      <c r="L116" s="20">
        <v>698</v>
      </c>
      <c r="M116" s="20">
        <v>2204</v>
      </c>
      <c r="N116" s="21">
        <v>2902</v>
      </c>
      <c r="O116" s="20">
        <v>869</v>
      </c>
      <c r="P116" s="20">
        <v>2532</v>
      </c>
      <c r="Q116" s="21">
        <v>3401</v>
      </c>
      <c r="T116" s="61">
        <f t="shared" si="41"/>
        <v>45.945945945945951</v>
      </c>
      <c r="U116" s="6">
        <f t="shared" si="27"/>
        <v>54.054054054054056</v>
      </c>
      <c r="V116" s="61">
        <f t="shared" si="42"/>
        <v>25.113464447806354</v>
      </c>
      <c r="W116" s="6">
        <f t="shared" si="29"/>
        <v>74.886535552193649</v>
      </c>
      <c r="X116" s="61">
        <f t="shared" si="43"/>
        <v>24.094769780956639</v>
      </c>
      <c r="Y116" s="6">
        <f t="shared" si="31"/>
        <v>75.905230219043361</v>
      </c>
      <c r="Z116" s="61">
        <f t="shared" si="44"/>
        <v>24.052377670572021</v>
      </c>
      <c r="AA116" s="82">
        <f t="shared" si="33"/>
        <v>75.947622329427972</v>
      </c>
      <c r="AB116" s="6">
        <f t="shared" si="45"/>
        <v>25.551308438694502</v>
      </c>
      <c r="AC116" s="82">
        <f t="shared" si="35"/>
        <v>74.448691561305509</v>
      </c>
      <c r="AF116" s="59">
        <f t="shared" si="46"/>
        <v>8.1081081081081052</v>
      </c>
      <c r="AG116" s="73">
        <f t="shared" si="47"/>
        <v>49.773071104387299</v>
      </c>
      <c r="AH116" s="73">
        <f t="shared" si="48"/>
        <v>51.810460438086722</v>
      </c>
      <c r="AI116" s="73">
        <f t="shared" si="49"/>
        <v>51.895244658855951</v>
      </c>
      <c r="AJ116" s="73">
        <f t="shared" si="50"/>
        <v>48.897383122611004</v>
      </c>
    </row>
    <row r="117" spans="1:36" x14ac:dyDescent="0.25">
      <c r="A117" s="1890"/>
      <c r="B117" s="278" t="s">
        <v>647</v>
      </c>
      <c r="C117" s="23">
        <v>107</v>
      </c>
      <c r="D117" s="20">
        <v>122</v>
      </c>
      <c r="E117" s="21">
        <v>229</v>
      </c>
      <c r="F117" s="20">
        <v>130</v>
      </c>
      <c r="G117" s="20">
        <v>81</v>
      </c>
      <c r="H117" s="21">
        <v>211</v>
      </c>
      <c r="I117" s="20">
        <v>147</v>
      </c>
      <c r="J117" s="20">
        <v>83</v>
      </c>
      <c r="K117" s="21">
        <v>230</v>
      </c>
      <c r="L117" s="20">
        <v>182</v>
      </c>
      <c r="M117" s="20">
        <v>96</v>
      </c>
      <c r="N117" s="21">
        <v>278</v>
      </c>
      <c r="O117" s="20">
        <v>298</v>
      </c>
      <c r="P117" s="20">
        <v>156</v>
      </c>
      <c r="Q117" s="21">
        <v>454</v>
      </c>
      <c r="T117" s="61">
        <f t="shared" si="41"/>
        <v>46.724890829694324</v>
      </c>
      <c r="U117" s="6">
        <f t="shared" si="27"/>
        <v>53.275109170305676</v>
      </c>
      <c r="V117" s="61">
        <f t="shared" si="42"/>
        <v>61.611374407582943</v>
      </c>
      <c r="W117" s="6">
        <f t="shared" si="29"/>
        <v>38.388625592417064</v>
      </c>
      <c r="X117" s="61">
        <f t="shared" si="43"/>
        <v>63.913043478260867</v>
      </c>
      <c r="Y117" s="6">
        <f t="shared" si="31"/>
        <v>36.086956521739133</v>
      </c>
      <c r="Z117" s="61">
        <f t="shared" si="44"/>
        <v>65.467625899280577</v>
      </c>
      <c r="AA117" s="82">
        <f t="shared" si="33"/>
        <v>34.532374100719423</v>
      </c>
      <c r="AB117" s="6">
        <f t="shared" si="45"/>
        <v>65.63876651982379</v>
      </c>
      <c r="AC117" s="82">
        <f t="shared" si="35"/>
        <v>34.36123348017621</v>
      </c>
      <c r="AF117" s="59">
        <f t="shared" si="46"/>
        <v>6.5502183406113517</v>
      </c>
      <c r="AG117" s="73">
        <f t="shared" si="47"/>
        <v>-23.222748815165879</v>
      </c>
      <c r="AH117" s="73">
        <f t="shared" si="48"/>
        <v>-27.826086956521735</v>
      </c>
      <c r="AI117" s="73">
        <f t="shared" si="49"/>
        <v>-30.935251798561154</v>
      </c>
      <c r="AJ117" s="73">
        <f t="shared" si="50"/>
        <v>-31.277533039647579</v>
      </c>
    </row>
    <row r="118" spans="1:36" x14ac:dyDescent="0.25">
      <c r="A118" s="1890"/>
      <c r="B118" s="278" t="s">
        <v>264</v>
      </c>
      <c r="C118" s="23">
        <v>220</v>
      </c>
      <c r="D118" s="20">
        <v>128</v>
      </c>
      <c r="E118" s="21">
        <v>348</v>
      </c>
      <c r="F118" s="20">
        <v>313</v>
      </c>
      <c r="G118" s="20">
        <v>171</v>
      </c>
      <c r="H118" s="21">
        <v>484</v>
      </c>
      <c r="I118" s="20">
        <v>300</v>
      </c>
      <c r="J118" s="20">
        <v>210</v>
      </c>
      <c r="K118" s="21">
        <v>510</v>
      </c>
      <c r="L118" s="20">
        <v>307</v>
      </c>
      <c r="M118" s="20">
        <v>211</v>
      </c>
      <c r="N118" s="21">
        <v>518</v>
      </c>
      <c r="O118" s="20">
        <v>328</v>
      </c>
      <c r="P118" s="20">
        <v>224</v>
      </c>
      <c r="Q118" s="21">
        <v>552</v>
      </c>
      <c r="T118" s="61">
        <f t="shared" si="41"/>
        <v>63.218390804597703</v>
      </c>
      <c r="U118" s="6">
        <f t="shared" si="27"/>
        <v>36.781609195402297</v>
      </c>
      <c r="V118" s="61">
        <f t="shared" si="42"/>
        <v>64.669421487603302</v>
      </c>
      <c r="W118" s="6">
        <f t="shared" si="29"/>
        <v>35.330578512396691</v>
      </c>
      <c r="X118" s="61">
        <f t="shared" si="43"/>
        <v>58.82352941176471</v>
      </c>
      <c r="Y118" s="6">
        <f t="shared" si="31"/>
        <v>41.17647058823529</v>
      </c>
      <c r="Z118" s="61">
        <f t="shared" si="44"/>
        <v>59.266409266409269</v>
      </c>
      <c r="AA118" s="82">
        <f t="shared" si="33"/>
        <v>40.733590733590738</v>
      </c>
      <c r="AB118" s="6">
        <f t="shared" si="45"/>
        <v>59.420289855072461</v>
      </c>
      <c r="AC118" s="82">
        <f t="shared" si="35"/>
        <v>40.579710144927539</v>
      </c>
      <c r="AF118" s="59">
        <f t="shared" si="46"/>
        <v>-26.436781609195407</v>
      </c>
      <c r="AG118" s="73">
        <f t="shared" si="47"/>
        <v>-29.33884297520661</v>
      </c>
      <c r="AH118" s="73">
        <f t="shared" si="48"/>
        <v>-17.64705882352942</v>
      </c>
      <c r="AI118" s="73">
        <f t="shared" si="49"/>
        <v>-18.532818532818531</v>
      </c>
      <c r="AJ118" s="73">
        <f t="shared" si="50"/>
        <v>-18.840579710144922</v>
      </c>
    </row>
    <row r="119" spans="1:36" x14ac:dyDescent="0.25">
      <c r="A119" s="1890"/>
      <c r="B119" s="278" t="s">
        <v>283</v>
      </c>
      <c r="C119" s="23">
        <v>350</v>
      </c>
      <c r="D119" s="20">
        <v>168</v>
      </c>
      <c r="E119" s="21">
        <v>518</v>
      </c>
      <c r="F119" s="20">
        <v>552</v>
      </c>
      <c r="G119" s="20">
        <v>311</v>
      </c>
      <c r="H119" s="21">
        <v>863</v>
      </c>
      <c r="I119" s="20">
        <v>501</v>
      </c>
      <c r="J119" s="20">
        <v>293</v>
      </c>
      <c r="K119" s="21">
        <v>794</v>
      </c>
      <c r="L119" s="20">
        <v>584</v>
      </c>
      <c r="M119" s="20">
        <v>320</v>
      </c>
      <c r="N119" s="21">
        <v>904</v>
      </c>
      <c r="O119" s="20">
        <v>320</v>
      </c>
      <c r="P119" s="20">
        <v>212</v>
      </c>
      <c r="Q119" s="21">
        <v>532</v>
      </c>
      <c r="T119" s="61">
        <f t="shared" si="41"/>
        <v>67.567567567567565</v>
      </c>
      <c r="U119" s="6">
        <f t="shared" si="27"/>
        <v>32.432432432432435</v>
      </c>
      <c r="V119" s="61">
        <f t="shared" si="42"/>
        <v>63.96292004634995</v>
      </c>
      <c r="W119" s="6">
        <f t="shared" si="29"/>
        <v>36.037079953650057</v>
      </c>
      <c r="X119" s="61">
        <f t="shared" si="43"/>
        <v>63.098236775818641</v>
      </c>
      <c r="Y119" s="6">
        <f t="shared" si="31"/>
        <v>36.901763224181359</v>
      </c>
      <c r="Z119" s="61">
        <f t="shared" si="44"/>
        <v>64.601769911504419</v>
      </c>
      <c r="AA119" s="82">
        <f t="shared" si="33"/>
        <v>35.398230088495573</v>
      </c>
      <c r="AB119" s="6">
        <f t="shared" si="45"/>
        <v>60.150375939849624</v>
      </c>
      <c r="AC119" s="82">
        <f t="shared" si="35"/>
        <v>39.849624060150376</v>
      </c>
      <c r="AF119" s="59">
        <f t="shared" si="46"/>
        <v>-35.13513513513513</v>
      </c>
      <c r="AG119" s="73">
        <f t="shared" si="47"/>
        <v>-27.925840092699893</v>
      </c>
      <c r="AH119" s="73">
        <f t="shared" si="48"/>
        <v>-26.196473551637283</v>
      </c>
      <c r="AI119" s="73">
        <f t="shared" si="49"/>
        <v>-29.203539823008846</v>
      </c>
      <c r="AJ119" s="73">
        <f t="shared" si="50"/>
        <v>-20.300751879699249</v>
      </c>
    </row>
    <row r="120" spans="1:36" x14ac:dyDescent="0.25">
      <c r="A120" s="1890"/>
      <c r="B120" s="278" t="s">
        <v>244</v>
      </c>
      <c r="C120" s="23">
        <v>2913</v>
      </c>
      <c r="D120" s="20">
        <v>2803</v>
      </c>
      <c r="E120" s="21">
        <v>5716</v>
      </c>
      <c r="F120" s="20">
        <v>4675</v>
      </c>
      <c r="G120" s="20">
        <v>3652</v>
      </c>
      <c r="H120" s="21">
        <v>8327</v>
      </c>
      <c r="I120" s="20">
        <v>4892</v>
      </c>
      <c r="J120" s="20">
        <v>3975</v>
      </c>
      <c r="K120" s="21">
        <v>8867</v>
      </c>
      <c r="L120" s="20">
        <v>4699</v>
      </c>
      <c r="M120" s="20">
        <v>3952</v>
      </c>
      <c r="N120" s="21">
        <v>8651</v>
      </c>
      <c r="O120" s="20">
        <v>4248</v>
      </c>
      <c r="P120" s="20">
        <v>3680</v>
      </c>
      <c r="Q120" s="21">
        <v>7928</v>
      </c>
      <c r="T120" s="61">
        <f t="shared" si="41"/>
        <v>50.962211336599019</v>
      </c>
      <c r="U120" s="6">
        <f t="shared" si="27"/>
        <v>49.037788663400974</v>
      </c>
      <c r="V120" s="61">
        <f t="shared" si="42"/>
        <v>56.14266842800528</v>
      </c>
      <c r="W120" s="6">
        <f t="shared" si="29"/>
        <v>43.85733157199472</v>
      </c>
      <c r="X120" s="61">
        <f t="shared" si="43"/>
        <v>55.170858238412087</v>
      </c>
      <c r="Y120" s="6">
        <f t="shared" si="31"/>
        <v>44.829141761587913</v>
      </c>
      <c r="Z120" s="61">
        <f t="shared" si="44"/>
        <v>54.317419951450695</v>
      </c>
      <c r="AA120" s="82">
        <f t="shared" si="33"/>
        <v>45.682580048549298</v>
      </c>
      <c r="AB120" s="6">
        <f t="shared" si="45"/>
        <v>53.582240161453079</v>
      </c>
      <c r="AC120" s="82">
        <f t="shared" si="35"/>
        <v>46.417759838546921</v>
      </c>
      <c r="AF120" s="59">
        <f t="shared" si="46"/>
        <v>-1.9244226731980447</v>
      </c>
      <c r="AG120" s="73">
        <f t="shared" si="47"/>
        <v>-12.285336856010559</v>
      </c>
      <c r="AH120" s="73">
        <f t="shared" si="48"/>
        <v>-10.341716476824175</v>
      </c>
      <c r="AI120" s="73">
        <f t="shared" si="49"/>
        <v>-8.6348399029013976</v>
      </c>
      <c r="AJ120" s="73">
        <f t="shared" si="50"/>
        <v>-7.164480322906158</v>
      </c>
    </row>
    <row r="121" spans="1:36" x14ac:dyDescent="0.25">
      <c r="A121" s="1890"/>
      <c r="B121" s="278" t="s">
        <v>649</v>
      </c>
      <c r="C121" s="23">
        <v>13910</v>
      </c>
      <c r="D121" s="20">
        <v>9880</v>
      </c>
      <c r="E121" s="21">
        <v>23790</v>
      </c>
      <c r="F121" s="20">
        <v>16619</v>
      </c>
      <c r="G121" s="20">
        <v>12416</v>
      </c>
      <c r="H121" s="21">
        <v>29035</v>
      </c>
      <c r="I121" s="20">
        <v>17541</v>
      </c>
      <c r="J121" s="20">
        <v>13743</v>
      </c>
      <c r="K121" s="21">
        <v>31284</v>
      </c>
      <c r="L121" s="20">
        <v>19123</v>
      </c>
      <c r="M121" s="20">
        <v>15433</v>
      </c>
      <c r="N121" s="21">
        <v>34556</v>
      </c>
      <c r="O121" s="20">
        <v>20328</v>
      </c>
      <c r="P121" s="20">
        <v>15747</v>
      </c>
      <c r="Q121" s="21">
        <v>36075</v>
      </c>
      <c r="T121" s="61">
        <f t="shared" si="41"/>
        <v>58.469945355191257</v>
      </c>
      <c r="U121" s="6">
        <f t="shared" si="27"/>
        <v>41.530054644808743</v>
      </c>
      <c r="V121" s="61">
        <f t="shared" si="42"/>
        <v>57.237816428448426</v>
      </c>
      <c r="W121" s="6">
        <f t="shared" si="29"/>
        <v>42.762183571551574</v>
      </c>
      <c r="X121" s="61">
        <f t="shared" si="43"/>
        <v>56.070195627157645</v>
      </c>
      <c r="Y121" s="6">
        <f t="shared" si="31"/>
        <v>43.929804372842348</v>
      </c>
      <c r="Z121" s="61">
        <f t="shared" si="44"/>
        <v>55.339159624956594</v>
      </c>
      <c r="AA121" s="82">
        <f t="shared" si="33"/>
        <v>44.660840375043406</v>
      </c>
      <c r="AB121" s="6">
        <f t="shared" si="45"/>
        <v>56.349272349272347</v>
      </c>
      <c r="AC121" s="82">
        <f t="shared" si="35"/>
        <v>43.650727650727653</v>
      </c>
      <c r="AF121" s="59">
        <f t="shared" si="46"/>
        <v>-16.939890710382514</v>
      </c>
      <c r="AG121" s="73">
        <f t="shared" si="47"/>
        <v>-14.475632856896851</v>
      </c>
      <c r="AH121" s="73">
        <f t="shared" si="48"/>
        <v>-12.140391254315297</v>
      </c>
      <c r="AI121" s="73">
        <f t="shared" si="49"/>
        <v>-10.678319249913187</v>
      </c>
      <c r="AJ121" s="73">
        <f t="shared" si="50"/>
        <v>-12.698544698544694</v>
      </c>
    </row>
    <row r="122" spans="1:36" x14ac:dyDescent="0.25">
      <c r="A122" s="1890"/>
      <c r="B122" s="278" t="s">
        <v>209</v>
      </c>
      <c r="C122" s="23">
        <v>1155</v>
      </c>
      <c r="D122" s="20">
        <v>460</v>
      </c>
      <c r="E122" s="21">
        <v>1615</v>
      </c>
      <c r="F122" s="20">
        <v>2512</v>
      </c>
      <c r="G122" s="20">
        <v>934</v>
      </c>
      <c r="H122" s="21">
        <v>3446</v>
      </c>
      <c r="I122" s="20">
        <v>2624</v>
      </c>
      <c r="J122" s="20">
        <v>972</v>
      </c>
      <c r="K122" s="21">
        <v>3596</v>
      </c>
      <c r="L122" s="20">
        <v>3047</v>
      </c>
      <c r="M122" s="20">
        <v>1091</v>
      </c>
      <c r="N122" s="21">
        <v>4138</v>
      </c>
      <c r="O122" s="20">
        <v>3083</v>
      </c>
      <c r="P122" s="20">
        <v>1159</v>
      </c>
      <c r="Q122" s="21">
        <v>4242</v>
      </c>
      <c r="T122" s="61">
        <f t="shared" si="41"/>
        <v>71.517027863777088</v>
      </c>
      <c r="U122" s="6">
        <f t="shared" si="27"/>
        <v>28.482972136222912</v>
      </c>
      <c r="V122" s="61">
        <f t="shared" si="42"/>
        <v>72.896111433546139</v>
      </c>
      <c r="W122" s="6">
        <f t="shared" si="29"/>
        <v>27.103888566453861</v>
      </c>
      <c r="X122" s="61">
        <f t="shared" si="43"/>
        <v>72.969966629588441</v>
      </c>
      <c r="Y122" s="6">
        <f t="shared" si="31"/>
        <v>27.030033370411566</v>
      </c>
      <c r="Z122" s="61">
        <f t="shared" si="44"/>
        <v>73.634606089898497</v>
      </c>
      <c r="AA122" s="82">
        <f t="shared" si="33"/>
        <v>26.365393910101499</v>
      </c>
      <c r="AB122" s="6">
        <f t="shared" si="45"/>
        <v>72.677982083922672</v>
      </c>
      <c r="AC122" s="82">
        <f t="shared" si="35"/>
        <v>27.322017916077325</v>
      </c>
      <c r="AF122" s="59">
        <f t="shared" si="46"/>
        <v>-43.034055727554176</v>
      </c>
      <c r="AG122" s="73">
        <f t="shared" si="47"/>
        <v>-45.792222867092278</v>
      </c>
      <c r="AH122" s="73">
        <f t="shared" si="48"/>
        <v>-45.939933259176875</v>
      </c>
      <c r="AI122" s="73">
        <f t="shared" si="49"/>
        <v>-47.269212179796995</v>
      </c>
      <c r="AJ122" s="73">
        <f t="shared" si="50"/>
        <v>-45.355964167845343</v>
      </c>
    </row>
    <row r="123" spans="1:36" x14ac:dyDescent="0.25">
      <c r="A123" s="1890"/>
      <c r="B123" s="278" t="s">
        <v>205</v>
      </c>
      <c r="C123" s="23">
        <v>413</v>
      </c>
      <c r="D123" s="20">
        <v>325</v>
      </c>
      <c r="E123" s="21">
        <v>738</v>
      </c>
      <c r="F123" s="20">
        <v>370</v>
      </c>
      <c r="G123" s="20">
        <v>236</v>
      </c>
      <c r="H123" s="21">
        <v>606</v>
      </c>
      <c r="I123" s="20">
        <v>337</v>
      </c>
      <c r="J123" s="20">
        <v>242</v>
      </c>
      <c r="K123" s="21">
        <v>579</v>
      </c>
      <c r="L123" s="20">
        <v>341</v>
      </c>
      <c r="M123" s="20">
        <v>216</v>
      </c>
      <c r="N123" s="21">
        <v>557</v>
      </c>
      <c r="O123" s="20">
        <v>380</v>
      </c>
      <c r="P123" s="20">
        <v>191</v>
      </c>
      <c r="Q123" s="21">
        <v>571</v>
      </c>
      <c r="T123" s="61">
        <f t="shared" si="41"/>
        <v>55.962059620596207</v>
      </c>
      <c r="U123" s="6">
        <f t="shared" si="27"/>
        <v>44.037940379403793</v>
      </c>
      <c r="V123" s="61">
        <f t="shared" si="42"/>
        <v>61.056105610561048</v>
      </c>
      <c r="W123" s="6">
        <f t="shared" si="29"/>
        <v>38.943894389438945</v>
      </c>
      <c r="X123" s="61">
        <f t="shared" si="43"/>
        <v>58.203799654576862</v>
      </c>
      <c r="Y123" s="6">
        <f t="shared" si="31"/>
        <v>41.796200345423145</v>
      </c>
      <c r="Z123" s="61">
        <f t="shared" si="44"/>
        <v>61.220825852782767</v>
      </c>
      <c r="AA123" s="82">
        <f t="shared" si="33"/>
        <v>38.779174147217233</v>
      </c>
      <c r="AB123" s="6">
        <f t="shared" si="45"/>
        <v>66.549912434325748</v>
      </c>
      <c r="AC123" s="82">
        <f t="shared" si="35"/>
        <v>33.450087565674259</v>
      </c>
      <c r="AF123" s="59">
        <f t="shared" si="46"/>
        <v>-11.924119241192415</v>
      </c>
      <c r="AG123" s="73">
        <f t="shared" si="47"/>
        <v>-22.112211221122102</v>
      </c>
      <c r="AH123" s="73">
        <f t="shared" si="48"/>
        <v>-16.407599309153717</v>
      </c>
      <c r="AI123" s="73">
        <f t="shared" si="49"/>
        <v>-22.441651705565533</v>
      </c>
      <c r="AJ123" s="73">
        <f t="shared" si="50"/>
        <v>-33.099824868651488</v>
      </c>
    </row>
    <row r="124" spans="1:36" x14ac:dyDescent="0.25">
      <c r="A124" s="1890"/>
      <c r="B124" s="278" t="s">
        <v>243</v>
      </c>
      <c r="C124" s="23">
        <v>683</v>
      </c>
      <c r="D124" s="20">
        <v>307</v>
      </c>
      <c r="E124" s="21">
        <v>990</v>
      </c>
      <c r="F124" s="20">
        <v>1098</v>
      </c>
      <c r="G124" s="20">
        <v>482</v>
      </c>
      <c r="H124" s="21">
        <v>1580</v>
      </c>
      <c r="I124" s="20">
        <v>987</v>
      </c>
      <c r="J124" s="20">
        <v>433</v>
      </c>
      <c r="K124" s="21">
        <v>1420</v>
      </c>
      <c r="L124" s="20">
        <v>990</v>
      </c>
      <c r="M124" s="20">
        <v>509</v>
      </c>
      <c r="N124" s="21">
        <v>1499</v>
      </c>
      <c r="O124" s="20">
        <v>954</v>
      </c>
      <c r="P124" s="20">
        <v>414</v>
      </c>
      <c r="Q124" s="21">
        <v>1368</v>
      </c>
      <c r="T124" s="61">
        <f t="shared" si="26"/>
        <v>68.98989898989899</v>
      </c>
      <c r="U124" s="6">
        <f t="shared" si="27"/>
        <v>31.01010101010101</v>
      </c>
      <c r="V124" s="61">
        <f t="shared" si="28"/>
        <v>69.493670886075947</v>
      </c>
      <c r="W124" s="6">
        <f t="shared" si="29"/>
        <v>30.506329113924053</v>
      </c>
      <c r="X124" s="61">
        <f t="shared" si="30"/>
        <v>69.507042253521121</v>
      </c>
      <c r="Y124" s="6">
        <f t="shared" si="31"/>
        <v>30.492957746478872</v>
      </c>
      <c r="Z124" s="61">
        <f t="shared" si="32"/>
        <v>66.04402935290193</v>
      </c>
      <c r="AA124" s="82">
        <f t="shared" si="33"/>
        <v>33.955970647098063</v>
      </c>
      <c r="AB124" s="6">
        <f t="shared" si="34"/>
        <v>69.73684210526315</v>
      </c>
      <c r="AC124" s="82">
        <f t="shared" si="35"/>
        <v>30.263157894736842</v>
      </c>
      <c r="AF124" s="59">
        <f t="shared" si="36"/>
        <v>-37.979797979797979</v>
      </c>
      <c r="AG124" s="73">
        <f t="shared" si="37"/>
        <v>-38.987341772151893</v>
      </c>
      <c r="AH124" s="73">
        <f t="shared" si="38"/>
        <v>-39.014084507042249</v>
      </c>
      <c r="AI124" s="73">
        <f t="shared" si="39"/>
        <v>-32.088058705803867</v>
      </c>
      <c r="AJ124" s="73">
        <f t="shared" si="40"/>
        <v>-39.473684210526308</v>
      </c>
    </row>
    <row r="125" spans="1:36" x14ac:dyDescent="0.25">
      <c r="A125" s="1890" t="s">
        <v>248</v>
      </c>
      <c r="B125" s="849" t="s">
        <v>1076</v>
      </c>
      <c r="C125" s="850">
        <f>SUM(C126:C170)</f>
        <v>27645</v>
      </c>
      <c r="D125" s="843">
        <f t="shared" ref="D125:Q125" si="51">SUM(D126:D170)</f>
        <v>12139</v>
      </c>
      <c r="E125" s="844">
        <f t="shared" si="51"/>
        <v>39784</v>
      </c>
      <c r="F125" s="850">
        <f t="shared" si="51"/>
        <v>42828</v>
      </c>
      <c r="G125" s="843">
        <f t="shared" si="51"/>
        <v>16322</v>
      </c>
      <c r="H125" s="844">
        <f t="shared" si="51"/>
        <v>59150</v>
      </c>
      <c r="I125" s="850">
        <f t="shared" si="51"/>
        <v>43832</v>
      </c>
      <c r="J125" s="843">
        <f t="shared" si="51"/>
        <v>16846</v>
      </c>
      <c r="K125" s="844">
        <f t="shared" si="51"/>
        <v>60678</v>
      </c>
      <c r="L125" s="850">
        <f t="shared" si="51"/>
        <v>45456</v>
      </c>
      <c r="M125" s="843">
        <f t="shared" si="51"/>
        <v>19690</v>
      </c>
      <c r="N125" s="844">
        <f t="shared" si="51"/>
        <v>65146</v>
      </c>
      <c r="O125" s="843">
        <f t="shared" si="51"/>
        <v>52133</v>
      </c>
      <c r="P125" s="843">
        <f t="shared" si="51"/>
        <v>19373</v>
      </c>
      <c r="Q125" s="844">
        <f t="shared" si="51"/>
        <v>71506</v>
      </c>
      <c r="T125" s="176">
        <f t="shared" si="26"/>
        <v>69.487733762316509</v>
      </c>
      <c r="U125" s="175">
        <f t="shared" si="27"/>
        <v>30.512266237683487</v>
      </c>
      <c r="V125" s="176">
        <f t="shared" si="28"/>
        <v>72.405748098055795</v>
      </c>
      <c r="W125" s="175">
        <f t="shared" si="29"/>
        <v>27.594251901944212</v>
      </c>
      <c r="X125" s="176">
        <f t="shared" si="30"/>
        <v>72.23705461617061</v>
      </c>
      <c r="Y125" s="175">
        <f t="shared" si="31"/>
        <v>27.762945383829397</v>
      </c>
      <c r="Z125" s="176">
        <f t="shared" si="32"/>
        <v>69.775581002670933</v>
      </c>
      <c r="AA125" s="175">
        <f t="shared" si="33"/>
        <v>30.224418997329078</v>
      </c>
      <c r="AB125" s="176">
        <f t="shared" si="34"/>
        <v>72.907168629205941</v>
      </c>
      <c r="AC125" s="181">
        <f t="shared" si="35"/>
        <v>27.092831370794059</v>
      </c>
      <c r="AF125" s="178">
        <f>U125-T125</f>
        <v>-38.975467524633018</v>
      </c>
      <c r="AG125" s="178">
        <f>W125-V125</f>
        <v>-44.811496196111584</v>
      </c>
      <c r="AH125" s="178">
        <f>Y125-X125</f>
        <v>-44.474109232341213</v>
      </c>
      <c r="AI125" s="178">
        <f>AA125-Z125</f>
        <v>-39.551162005341851</v>
      </c>
      <c r="AJ125" s="180">
        <f>AC125-AB125</f>
        <v>-45.814337258411882</v>
      </c>
    </row>
    <row r="126" spans="1:36" x14ac:dyDescent="0.25">
      <c r="A126" s="1890"/>
      <c r="B126" s="278" t="s">
        <v>259</v>
      </c>
      <c r="C126" s="23">
        <v>319</v>
      </c>
      <c r="D126" s="20">
        <v>154</v>
      </c>
      <c r="E126" s="21">
        <v>473</v>
      </c>
      <c r="F126" s="23">
        <v>289</v>
      </c>
      <c r="G126" s="20">
        <v>156</v>
      </c>
      <c r="H126" s="21">
        <v>445</v>
      </c>
      <c r="I126" s="23">
        <v>282</v>
      </c>
      <c r="J126" s="20">
        <v>147</v>
      </c>
      <c r="K126" s="21">
        <v>429</v>
      </c>
      <c r="L126" s="23">
        <v>358</v>
      </c>
      <c r="M126" s="20">
        <v>168</v>
      </c>
      <c r="N126" s="21">
        <v>526</v>
      </c>
      <c r="O126" s="20">
        <v>316</v>
      </c>
      <c r="P126" s="20">
        <v>198</v>
      </c>
      <c r="Q126" s="21">
        <v>514</v>
      </c>
      <c r="T126" s="61">
        <f t="shared" ref="T126:T170" si="52">IFERROR(C126/$E126*100,0)</f>
        <v>67.441860465116278</v>
      </c>
      <c r="U126" s="6">
        <f t="shared" ref="U126:U170" si="53">IFERROR(D126/$E126*100,0)</f>
        <v>32.558139534883722</v>
      </c>
      <c r="V126" s="61">
        <f t="shared" ref="V126:V170" si="54">IFERROR(F126/$H126*100,0)</f>
        <v>64.943820224719104</v>
      </c>
      <c r="W126" s="6">
        <f t="shared" ref="W126:W170" si="55">IFERROR(G126/$H126*100,0)</f>
        <v>35.056179775280896</v>
      </c>
      <c r="X126" s="61">
        <f t="shared" ref="X126:X170" si="56">IFERROR(I126/$K126*100,0)</f>
        <v>65.734265734265733</v>
      </c>
      <c r="Y126" s="6">
        <f t="shared" ref="Y126:Y170" si="57">IFERROR(J126/$K126*100,0)</f>
        <v>34.265734265734267</v>
      </c>
      <c r="Z126" s="61">
        <f t="shared" ref="Z126:Z170" si="58">IFERROR(L126/$N126*100,0)</f>
        <v>68.06083650190115</v>
      </c>
      <c r="AA126" s="82">
        <f t="shared" ref="AA126:AA170" si="59">IFERROR(M126/$N126*100,0)</f>
        <v>31.939163498098861</v>
      </c>
      <c r="AB126" s="6">
        <f t="shared" ref="AB126:AB170" si="60">IFERROR(O126/$Q126*100,0)</f>
        <v>61.478599221789885</v>
      </c>
      <c r="AC126" s="82">
        <f t="shared" ref="AC126:AC170" si="61">IFERROR(P126/$Q126*100,0)</f>
        <v>38.521400778210122</v>
      </c>
      <c r="AF126" s="59">
        <f t="shared" ref="AF126:AF170" si="62">U126-T126</f>
        <v>-34.883720930232556</v>
      </c>
      <c r="AG126" s="73">
        <f t="shared" ref="AG126:AG170" si="63">W126-V126</f>
        <v>-29.887640449438209</v>
      </c>
      <c r="AH126" s="73">
        <f t="shared" ref="AH126:AH170" si="64">Y126-X126</f>
        <v>-31.468531468531467</v>
      </c>
      <c r="AI126" s="73">
        <f t="shared" ref="AI126:AI170" si="65">AA126-Z126</f>
        <v>-36.121673003802286</v>
      </c>
      <c r="AJ126" s="73">
        <f t="shared" ref="AJ126:AJ170" si="66">AC126-AB126</f>
        <v>-22.957198443579763</v>
      </c>
    </row>
    <row r="127" spans="1:36" x14ac:dyDescent="0.25">
      <c r="A127" s="1890"/>
      <c r="B127" s="278" t="s">
        <v>254</v>
      </c>
      <c r="C127" s="23">
        <v>723</v>
      </c>
      <c r="D127" s="20">
        <v>607</v>
      </c>
      <c r="E127" s="21">
        <v>1330</v>
      </c>
      <c r="F127" s="23">
        <v>883</v>
      </c>
      <c r="G127" s="20">
        <v>611</v>
      </c>
      <c r="H127" s="21">
        <v>1494</v>
      </c>
      <c r="I127" s="23">
        <v>872</v>
      </c>
      <c r="J127" s="20">
        <v>561</v>
      </c>
      <c r="K127" s="21">
        <v>1433</v>
      </c>
      <c r="L127" s="23">
        <v>1091</v>
      </c>
      <c r="M127" s="20">
        <v>638</v>
      </c>
      <c r="N127" s="21">
        <v>1729</v>
      </c>
      <c r="O127" s="20">
        <v>1361</v>
      </c>
      <c r="P127" s="20">
        <v>841</v>
      </c>
      <c r="Q127" s="21">
        <v>2202</v>
      </c>
      <c r="T127" s="61">
        <f t="shared" si="52"/>
        <v>54.360902255639097</v>
      </c>
      <c r="U127" s="6">
        <f t="shared" si="53"/>
        <v>45.639097744360903</v>
      </c>
      <c r="V127" s="61">
        <f t="shared" si="54"/>
        <v>59.103078982597054</v>
      </c>
      <c r="W127" s="6">
        <f t="shared" si="55"/>
        <v>40.896921017402946</v>
      </c>
      <c r="X127" s="61">
        <f t="shared" si="56"/>
        <v>60.851360781577114</v>
      </c>
      <c r="Y127" s="6">
        <f t="shared" si="57"/>
        <v>39.148639218422886</v>
      </c>
      <c r="Z127" s="61">
        <f t="shared" si="58"/>
        <v>63.10005783689995</v>
      </c>
      <c r="AA127" s="82">
        <f t="shared" si="59"/>
        <v>36.899942163100057</v>
      </c>
      <c r="AB127" s="6">
        <f t="shared" si="60"/>
        <v>61.807447774750223</v>
      </c>
      <c r="AC127" s="82">
        <f t="shared" si="61"/>
        <v>38.19255222524977</v>
      </c>
      <c r="AF127" s="59">
        <f t="shared" si="62"/>
        <v>-8.7218045112781937</v>
      </c>
      <c r="AG127" s="73">
        <f t="shared" si="63"/>
        <v>-18.206157965194109</v>
      </c>
      <c r="AH127" s="73">
        <f t="shared" si="64"/>
        <v>-21.702721563154228</v>
      </c>
      <c r="AI127" s="73">
        <f t="shared" si="65"/>
        <v>-26.200115673799893</v>
      </c>
      <c r="AJ127" s="73">
        <f t="shared" si="66"/>
        <v>-23.614895549500453</v>
      </c>
    </row>
    <row r="128" spans="1:36" x14ac:dyDescent="0.25">
      <c r="A128" s="1890"/>
      <c r="B128" s="278" t="s">
        <v>256</v>
      </c>
      <c r="C128" s="23">
        <v>400</v>
      </c>
      <c r="D128" s="20">
        <v>217</v>
      </c>
      <c r="E128" s="21">
        <v>617</v>
      </c>
      <c r="F128" s="23">
        <v>415</v>
      </c>
      <c r="G128" s="20">
        <v>241</v>
      </c>
      <c r="H128" s="21">
        <v>656</v>
      </c>
      <c r="I128" s="23">
        <v>371</v>
      </c>
      <c r="J128" s="20">
        <v>224</v>
      </c>
      <c r="K128" s="21">
        <v>595</v>
      </c>
      <c r="L128" s="23">
        <v>444</v>
      </c>
      <c r="M128" s="20">
        <v>220</v>
      </c>
      <c r="N128" s="21">
        <v>664</v>
      </c>
      <c r="O128" s="20">
        <v>437</v>
      </c>
      <c r="P128" s="20">
        <v>217</v>
      </c>
      <c r="Q128" s="21">
        <v>654</v>
      </c>
      <c r="T128" s="61">
        <f t="shared" si="52"/>
        <v>64.829821717990271</v>
      </c>
      <c r="U128" s="6">
        <f t="shared" si="53"/>
        <v>35.170178282009722</v>
      </c>
      <c r="V128" s="61">
        <f t="shared" si="54"/>
        <v>63.262195121951216</v>
      </c>
      <c r="W128" s="6">
        <f t="shared" si="55"/>
        <v>36.737804878048777</v>
      </c>
      <c r="X128" s="61">
        <f t="shared" si="56"/>
        <v>62.352941176470587</v>
      </c>
      <c r="Y128" s="6">
        <f t="shared" si="57"/>
        <v>37.647058823529413</v>
      </c>
      <c r="Z128" s="61">
        <f t="shared" si="58"/>
        <v>66.867469879518069</v>
      </c>
      <c r="AA128" s="82">
        <f t="shared" si="59"/>
        <v>33.132530120481931</v>
      </c>
      <c r="AB128" s="6">
        <f t="shared" si="60"/>
        <v>66.819571865443422</v>
      </c>
      <c r="AC128" s="82">
        <f t="shared" si="61"/>
        <v>33.180428134556578</v>
      </c>
      <c r="AF128" s="59">
        <f t="shared" si="62"/>
        <v>-29.659643435980549</v>
      </c>
      <c r="AG128" s="73">
        <f t="shared" si="63"/>
        <v>-26.524390243902438</v>
      </c>
      <c r="AH128" s="73">
        <f t="shared" si="64"/>
        <v>-24.705882352941174</v>
      </c>
      <c r="AI128" s="73">
        <f t="shared" si="65"/>
        <v>-33.734939759036138</v>
      </c>
      <c r="AJ128" s="73">
        <f t="shared" si="66"/>
        <v>-33.639143730886843</v>
      </c>
    </row>
    <row r="129" spans="1:36" x14ac:dyDescent="0.25">
      <c r="A129" s="1890"/>
      <c r="B129" s="278" t="s">
        <v>258</v>
      </c>
      <c r="C129" s="23">
        <v>123</v>
      </c>
      <c r="D129" s="20">
        <v>37</v>
      </c>
      <c r="E129" s="21">
        <v>160</v>
      </c>
      <c r="F129" s="23">
        <v>118</v>
      </c>
      <c r="G129" s="20">
        <v>25</v>
      </c>
      <c r="H129" s="21">
        <v>143</v>
      </c>
      <c r="I129" s="23">
        <v>115</v>
      </c>
      <c r="J129" s="20">
        <v>24</v>
      </c>
      <c r="K129" s="21">
        <v>139</v>
      </c>
      <c r="L129" s="23">
        <v>109</v>
      </c>
      <c r="M129" s="20">
        <v>24</v>
      </c>
      <c r="N129" s="21">
        <v>133</v>
      </c>
      <c r="O129" s="20">
        <v>104</v>
      </c>
      <c r="P129" s="20">
        <v>21</v>
      </c>
      <c r="Q129" s="21">
        <v>125</v>
      </c>
      <c r="T129" s="61">
        <f t="shared" si="52"/>
        <v>76.875</v>
      </c>
      <c r="U129" s="6">
        <f t="shared" si="53"/>
        <v>23.125</v>
      </c>
      <c r="V129" s="61">
        <f t="shared" si="54"/>
        <v>82.51748251748252</v>
      </c>
      <c r="W129" s="6">
        <f t="shared" si="55"/>
        <v>17.482517482517483</v>
      </c>
      <c r="X129" s="61">
        <f t="shared" si="56"/>
        <v>82.733812949640281</v>
      </c>
      <c r="Y129" s="6">
        <f t="shared" si="57"/>
        <v>17.266187050359711</v>
      </c>
      <c r="Z129" s="61">
        <f t="shared" si="58"/>
        <v>81.954887218045116</v>
      </c>
      <c r="AA129" s="82">
        <f t="shared" si="59"/>
        <v>18.045112781954884</v>
      </c>
      <c r="AB129" s="6">
        <f t="shared" si="60"/>
        <v>83.2</v>
      </c>
      <c r="AC129" s="82">
        <f t="shared" si="61"/>
        <v>16.8</v>
      </c>
      <c r="AF129" s="59">
        <f t="shared" si="62"/>
        <v>-53.75</v>
      </c>
      <c r="AG129" s="73">
        <f t="shared" si="63"/>
        <v>-65.03496503496504</v>
      </c>
      <c r="AH129" s="73">
        <f t="shared" si="64"/>
        <v>-65.467625899280563</v>
      </c>
      <c r="AI129" s="73">
        <f t="shared" si="65"/>
        <v>-63.909774436090231</v>
      </c>
      <c r="AJ129" s="73">
        <f t="shared" si="66"/>
        <v>-66.400000000000006</v>
      </c>
    </row>
    <row r="130" spans="1:36" x14ac:dyDescent="0.25">
      <c r="A130" s="1890"/>
      <c r="B130" s="278" t="s">
        <v>278</v>
      </c>
      <c r="C130" s="23">
        <v>146</v>
      </c>
      <c r="D130" s="20">
        <v>59</v>
      </c>
      <c r="E130" s="21">
        <v>205</v>
      </c>
      <c r="F130" s="23">
        <v>288</v>
      </c>
      <c r="G130" s="20">
        <v>188</v>
      </c>
      <c r="H130" s="21">
        <v>476</v>
      </c>
      <c r="I130" s="20">
        <v>348</v>
      </c>
      <c r="J130" s="20">
        <v>217</v>
      </c>
      <c r="K130" s="21">
        <v>565</v>
      </c>
      <c r="L130" s="20">
        <v>446</v>
      </c>
      <c r="M130" s="20">
        <v>388</v>
      </c>
      <c r="N130" s="21">
        <v>834</v>
      </c>
      <c r="O130" s="20">
        <v>592</v>
      </c>
      <c r="P130" s="20">
        <v>435</v>
      </c>
      <c r="Q130" s="21">
        <v>1027</v>
      </c>
      <c r="T130" s="61">
        <f t="shared" si="52"/>
        <v>71.219512195121951</v>
      </c>
      <c r="U130" s="6">
        <f t="shared" si="53"/>
        <v>28.780487804878046</v>
      </c>
      <c r="V130" s="61">
        <f t="shared" si="54"/>
        <v>60.504201680672267</v>
      </c>
      <c r="W130" s="6">
        <f t="shared" si="55"/>
        <v>39.495798319327733</v>
      </c>
      <c r="X130" s="61">
        <f t="shared" si="56"/>
        <v>61.592920353982308</v>
      </c>
      <c r="Y130" s="6">
        <f t="shared" si="57"/>
        <v>38.407079646017699</v>
      </c>
      <c r="Z130" s="61">
        <f t="shared" si="58"/>
        <v>53.477218225419662</v>
      </c>
      <c r="AA130" s="82">
        <f t="shared" si="59"/>
        <v>46.522781774580338</v>
      </c>
      <c r="AB130" s="6">
        <f t="shared" si="60"/>
        <v>57.643622200584218</v>
      </c>
      <c r="AC130" s="82">
        <f t="shared" si="61"/>
        <v>42.356377799415775</v>
      </c>
      <c r="AF130" s="59">
        <f t="shared" si="62"/>
        <v>-42.439024390243901</v>
      </c>
      <c r="AG130" s="73">
        <f t="shared" si="63"/>
        <v>-21.008403361344534</v>
      </c>
      <c r="AH130" s="73">
        <f t="shared" si="64"/>
        <v>-23.185840707964608</v>
      </c>
      <c r="AI130" s="73">
        <f t="shared" si="65"/>
        <v>-6.9544364508393244</v>
      </c>
      <c r="AJ130" s="73">
        <f t="shared" si="66"/>
        <v>-15.287244401168444</v>
      </c>
    </row>
    <row r="131" spans="1:36" x14ac:dyDescent="0.25">
      <c r="A131" s="1890"/>
      <c r="B131" s="278" t="s">
        <v>289</v>
      </c>
      <c r="C131" s="23">
        <v>13</v>
      </c>
      <c r="D131" s="20">
        <v>31</v>
      </c>
      <c r="E131" s="21">
        <v>44</v>
      </c>
      <c r="F131" s="20">
        <v>16</v>
      </c>
      <c r="G131" s="20">
        <v>103</v>
      </c>
      <c r="H131" s="21">
        <v>119</v>
      </c>
      <c r="I131" s="20">
        <v>25</v>
      </c>
      <c r="J131" s="20">
        <v>161</v>
      </c>
      <c r="K131" s="21">
        <v>186</v>
      </c>
      <c r="L131" s="20">
        <v>48</v>
      </c>
      <c r="M131" s="20">
        <v>235</v>
      </c>
      <c r="N131" s="21">
        <v>283</v>
      </c>
      <c r="O131" s="20">
        <v>64</v>
      </c>
      <c r="P131" s="20">
        <v>245</v>
      </c>
      <c r="Q131" s="21">
        <v>309</v>
      </c>
      <c r="T131" s="61">
        <f t="shared" si="52"/>
        <v>29.545454545454547</v>
      </c>
      <c r="U131" s="6">
        <f t="shared" si="53"/>
        <v>70.454545454545453</v>
      </c>
      <c r="V131" s="61">
        <f t="shared" si="54"/>
        <v>13.445378151260504</v>
      </c>
      <c r="W131" s="6">
        <f t="shared" si="55"/>
        <v>86.554621848739501</v>
      </c>
      <c r="X131" s="61">
        <f t="shared" si="56"/>
        <v>13.440860215053762</v>
      </c>
      <c r="Y131" s="6">
        <f t="shared" si="57"/>
        <v>86.55913978494624</v>
      </c>
      <c r="Z131" s="61">
        <f t="shared" si="58"/>
        <v>16.96113074204947</v>
      </c>
      <c r="AA131" s="82">
        <f t="shared" si="59"/>
        <v>83.038869257950537</v>
      </c>
      <c r="AB131" s="6">
        <f t="shared" si="60"/>
        <v>20.711974110032365</v>
      </c>
      <c r="AC131" s="82">
        <f t="shared" si="61"/>
        <v>79.288025889967642</v>
      </c>
      <c r="AF131" s="59">
        <f t="shared" si="62"/>
        <v>40.909090909090907</v>
      </c>
      <c r="AG131" s="73">
        <f t="shared" si="63"/>
        <v>73.109243697479002</v>
      </c>
      <c r="AH131" s="73">
        <f t="shared" si="64"/>
        <v>73.118279569892479</v>
      </c>
      <c r="AI131" s="73">
        <f t="shared" si="65"/>
        <v>66.077738515901075</v>
      </c>
      <c r="AJ131" s="73">
        <f t="shared" si="66"/>
        <v>58.576051779935277</v>
      </c>
    </row>
    <row r="132" spans="1:36" x14ac:dyDescent="0.25">
      <c r="A132" s="1890"/>
      <c r="B132" s="278" t="s">
        <v>650</v>
      </c>
      <c r="C132" s="23">
        <v>1985</v>
      </c>
      <c r="D132" s="20">
        <v>316</v>
      </c>
      <c r="E132" s="21">
        <v>2301</v>
      </c>
      <c r="F132" s="20">
        <v>2915</v>
      </c>
      <c r="G132" s="20">
        <v>419</v>
      </c>
      <c r="H132" s="21">
        <v>3334</v>
      </c>
      <c r="I132" s="20">
        <v>2253</v>
      </c>
      <c r="J132" s="20">
        <v>459</v>
      </c>
      <c r="K132" s="21">
        <v>2712</v>
      </c>
      <c r="L132" s="20">
        <v>1967</v>
      </c>
      <c r="M132" s="20">
        <v>507</v>
      </c>
      <c r="N132" s="21">
        <v>2474</v>
      </c>
      <c r="O132" s="20">
        <v>2771</v>
      </c>
      <c r="P132" s="20">
        <v>663</v>
      </c>
      <c r="Q132" s="21">
        <v>3434</v>
      </c>
      <c r="T132" s="61">
        <f t="shared" si="52"/>
        <v>86.266840504128638</v>
      </c>
      <c r="U132" s="6">
        <f t="shared" si="53"/>
        <v>13.733159495871361</v>
      </c>
      <c r="V132" s="61">
        <f t="shared" si="54"/>
        <v>87.432513497300533</v>
      </c>
      <c r="W132" s="6">
        <f t="shared" si="55"/>
        <v>12.56748650269946</v>
      </c>
      <c r="X132" s="61">
        <f t="shared" si="56"/>
        <v>83.075221238938056</v>
      </c>
      <c r="Y132" s="6">
        <f t="shared" si="57"/>
        <v>16.924778761061948</v>
      </c>
      <c r="Z132" s="61">
        <f t="shared" si="58"/>
        <v>79.506871463217465</v>
      </c>
      <c r="AA132" s="82">
        <f t="shared" si="59"/>
        <v>20.493128536782539</v>
      </c>
      <c r="AB132" s="6">
        <f t="shared" si="60"/>
        <v>80.693069306930695</v>
      </c>
      <c r="AC132" s="82">
        <f t="shared" si="61"/>
        <v>19.306930693069308</v>
      </c>
      <c r="AF132" s="59">
        <f t="shared" si="62"/>
        <v>-72.533681008257275</v>
      </c>
      <c r="AG132" s="73">
        <f t="shared" si="63"/>
        <v>-74.865026994601067</v>
      </c>
      <c r="AH132" s="73">
        <f t="shared" si="64"/>
        <v>-66.150442477876112</v>
      </c>
      <c r="AI132" s="73">
        <f t="shared" si="65"/>
        <v>-59.013742926434929</v>
      </c>
      <c r="AJ132" s="73">
        <f t="shared" si="66"/>
        <v>-61.386138613861391</v>
      </c>
    </row>
    <row r="133" spans="1:36" x14ac:dyDescent="0.25">
      <c r="A133" s="1890"/>
      <c r="B133" s="278" t="s">
        <v>255</v>
      </c>
      <c r="C133" s="23">
        <v>90</v>
      </c>
      <c r="D133" s="20">
        <v>47</v>
      </c>
      <c r="E133" s="21">
        <v>137</v>
      </c>
      <c r="F133" s="20">
        <v>242</v>
      </c>
      <c r="G133" s="20">
        <v>123</v>
      </c>
      <c r="H133" s="21">
        <v>365</v>
      </c>
      <c r="I133" s="20">
        <v>323</v>
      </c>
      <c r="J133" s="20">
        <v>158</v>
      </c>
      <c r="K133" s="21">
        <v>481</v>
      </c>
      <c r="L133" s="20">
        <v>524</v>
      </c>
      <c r="M133" s="20">
        <v>223</v>
      </c>
      <c r="N133" s="21">
        <v>747</v>
      </c>
      <c r="O133" s="20">
        <v>165</v>
      </c>
      <c r="P133" s="20">
        <v>62</v>
      </c>
      <c r="Q133" s="21">
        <v>227</v>
      </c>
      <c r="T133" s="61">
        <f t="shared" si="52"/>
        <v>65.693430656934311</v>
      </c>
      <c r="U133" s="6">
        <f t="shared" si="53"/>
        <v>34.306569343065696</v>
      </c>
      <c r="V133" s="61">
        <f t="shared" si="54"/>
        <v>66.301369863013704</v>
      </c>
      <c r="W133" s="6">
        <f t="shared" si="55"/>
        <v>33.698630136986303</v>
      </c>
      <c r="X133" s="61">
        <f t="shared" si="56"/>
        <v>67.151767151767146</v>
      </c>
      <c r="Y133" s="6">
        <f t="shared" si="57"/>
        <v>32.848232848232847</v>
      </c>
      <c r="Z133" s="61">
        <f t="shared" si="58"/>
        <v>70.147255689424355</v>
      </c>
      <c r="AA133" s="82">
        <f t="shared" si="59"/>
        <v>29.852744310575634</v>
      </c>
      <c r="AB133" s="6">
        <f t="shared" si="60"/>
        <v>72.687224669603523</v>
      </c>
      <c r="AC133" s="82">
        <f t="shared" si="61"/>
        <v>27.312775330396477</v>
      </c>
      <c r="AF133" s="59">
        <f t="shared" si="62"/>
        <v>-31.386861313868614</v>
      </c>
      <c r="AG133" s="73">
        <f t="shared" si="63"/>
        <v>-32.602739726027401</v>
      </c>
      <c r="AH133" s="73">
        <f t="shared" si="64"/>
        <v>-34.303534303534299</v>
      </c>
      <c r="AI133" s="73">
        <f t="shared" si="65"/>
        <v>-40.294511378848725</v>
      </c>
      <c r="AJ133" s="73">
        <f t="shared" si="66"/>
        <v>-45.374449339207047</v>
      </c>
    </row>
    <row r="134" spans="1:36" x14ac:dyDescent="0.25">
      <c r="A134" s="1890"/>
      <c r="B134" s="278" t="s">
        <v>651</v>
      </c>
      <c r="C134" s="23">
        <v>1247</v>
      </c>
      <c r="D134" s="20">
        <v>401</v>
      </c>
      <c r="E134" s="21">
        <v>1648</v>
      </c>
      <c r="F134" s="20">
        <v>2186</v>
      </c>
      <c r="G134" s="20">
        <v>656</v>
      </c>
      <c r="H134" s="21">
        <v>2842</v>
      </c>
      <c r="I134" s="20">
        <v>2149</v>
      </c>
      <c r="J134" s="20">
        <v>671</v>
      </c>
      <c r="K134" s="21">
        <v>2820</v>
      </c>
      <c r="L134" s="20">
        <v>2155</v>
      </c>
      <c r="M134" s="20">
        <v>753</v>
      </c>
      <c r="N134" s="21">
        <v>2908</v>
      </c>
      <c r="O134" s="20">
        <v>1985</v>
      </c>
      <c r="P134" s="20">
        <v>626</v>
      </c>
      <c r="Q134" s="21">
        <v>2611</v>
      </c>
      <c r="T134" s="61">
        <f t="shared" si="52"/>
        <v>75.667475728155338</v>
      </c>
      <c r="U134" s="6">
        <f t="shared" si="53"/>
        <v>24.332524271844662</v>
      </c>
      <c r="V134" s="61">
        <f t="shared" si="54"/>
        <v>76.917663617171002</v>
      </c>
      <c r="W134" s="6">
        <f t="shared" si="55"/>
        <v>23.082336382828995</v>
      </c>
      <c r="X134" s="61">
        <f t="shared" si="56"/>
        <v>76.205673758865245</v>
      </c>
      <c r="Y134" s="6">
        <f t="shared" si="57"/>
        <v>23.794326241134751</v>
      </c>
      <c r="Z134" s="61">
        <f t="shared" si="58"/>
        <v>74.105914718019264</v>
      </c>
      <c r="AA134" s="82">
        <f t="shared" si="59"/>
        <v>25.894085281980743</v>
      </c>
      <c r="AB134" s="6">
        <f t="shared" si="60"/>
        <v>76.024511681348145</v>
      </c>
      <c r="AC134" s="82">
        <f t="shared" si="61"/>
        <v>23.975488318651859</v>
      </c>
      <c r="AF134" s="59">
        <f t="shared" si="62"/>
        <v>-51.334951456310677</v>
      </c>
      <c r="AG134" s="73">
        <f t="shared" si="63"/>
        <v>-53.835327234342003</v>
      </c>
      <c r="AH134" s="73">
        <f t="shared" si="64"/>
        <v>-52.411347517730491</v>
      </c>
      <c r="AI134" s="73">
        <f t="shared" si="65"/>
        <v>-48.211829436038521</v>
      </c>
      <c r="AJ134" s="73">
        <f t="shared" si="66"/>
        <v>-52.049023362696289</v>
      </c>
    </row>
    <row r="135" spans="1:36" x14ac:dyDescent="0.25">
      <c r="A135" s="1890"/>
      <c r="B135" s="278" t="s">
        <v>265</v>
      </c>
      <c r="C135" s="23">
        <v>342</v>
      </c>
      <c r="D135" s="20">
        <v>544</v>
      </c>
      <c r="E135" s="21">
        <v>886</v>
      </c>
      <c r="F135" s="20">
        <v>471</v>
      </c>
      <c r="G135" s="20">
        <v>765</v>
      </c>
      <c r="H135" s="21">
        <v>1236</v>
      </c>
      <c r="I135" s="20">
        <v>499</v>
      </c>
      <c r="J135" s="20">
        <v>792</v>
      </c>
      <c r="K135" s="21">
        <v>1291</v>
      </c>
      <c r="L135" s="20">
        <v>653</v>
      </c>
      <c r="M135" s="20">
        <v>933</v>
      </c>
      <c r="N135" s="21">
        <v>1586</v>
      </c>
      <c r="O135" s="20">
        <v>594</v>
      </c>
      <c r="P135" s="20">
        <v>859</v>
      </c>
      <c r="Q135" s="21">
        <v>1453</v>
      </c>
      <c r="T135" s="61">
        <f t="shared" si="52"/>
        <v>38.60045146726862</v>
      </c>
      <c r="U135" s="6">
        <f t="shared" si="53"/>
        <v>61.399548532731373</v>
      </c>
      <c r="V135" s="61">
        <f t="shared" si="54"/>
        <v>38.106796116504853</v>
      </c>
      <c r="W135" s="6">
        <f t="shared" si="55"/>
        <v>61.89320388349514</v>
      </c>
      <c r="X135" s="61">
        <f t="shared" si="56"/>
        <v>38.652207591014722</v>
      </c>
      <c r="Y135" s="6">
        <f t="shared" si="57"/>
        <v>61.347792408985278</v>
      </c>
      <c r="Z135" s="61">
        <f t="shared" si="58"/>
        <v>41.172761664564945</v>
      </c>
      <c r="AA135" s="82">
        <f t="shared" si="59"/>
        <v>58.827238335435062</v>
      </c>
      <c r="AB135" s="6">
        <f t="shared" si="60"/>
        <v>40.880935994494152</v>
      </c>
      <c r="AC135" s="82">
        <f t="shared" si="61"/>
        <v>59.119064005505848</v>
      </c>
      <c r="AF135" s="59">
        <f t="shared" si="62"/>
        <v>22.799097065462753</v>
      </c>
      <c r="AG135" s="73">
        <f t="shared" si="63"/>
        <v>23.786407766990287</v>
      </c>
      <c r="AH135" s="73">
        <f t="shared" si="64"/>
        <v>22.695584817970555</v>
      </c>
      <c r="AI135" s="73">
        <f t="shared" si="65"/>
        <v>17.654476670870118</v>
      </c>
      <c r="AJ135" s="73">
        <f t="shared" si="66"/>
        <v>18.238128011011696</v>
      </c>
    </row>
    <row r="136" spans="1:36" x14ac:dyDescent="0.25">
      <c r="A136" s="1890"/>
      <c r="B136" s="278" t="s">
        <v>294</v>
      </c>
      <c r="C136" s="23">
        <v>400</v>
      </c>
      <c r="D136" s="20">
        <v>381</v>
      </c>
      <c r="E136" s="21">
        <v>781</v>
      </c>
      <c r="F136" s="20">
        <v>655</v>
      </c>
      <c r="G136" s="20">
        <v>598</v>
      </c>
      <c r="H136" s="21">
        <v>1253</v>
      </c>
      <c r="I136" s="20">
        <v>598</v>
      </c>
      <c r="J136" s="20">
        <v>620</v>
      </c>
      <c r="K136" s="21">
        <v>1218</v>
      </c>
      <c r="L136" s="20">
        <v>617</v>
      </c>
      <c r="M136" s="20">
        <v>661</v>
      </c>
      <c r="N136" s="21">
        <v>1278</v>
      </c>
      <c r="O136" s="20">
        <v>665</v>
      </c>
      <c r="P136" s="20">
        <v>660</v>
      </c>
      <c r="Q136" s="21">
        <v>1325</v>
      </c>
      <c r="T136" s="61">
        <f t="shared" si="52"/>
        <v>51.216389244558258</v>
      </c>
      <c r="U136" s="6">
        <f t="shared" si="53"/>
        <v>48.783610755441742</v>
      </c>
      <c r="V136" s="61">
        <f t="shared" si="54"/>
        <v>52.274541101356739</v>
      </c>
      <c r="W136" s="6">
        <f t="shared" si="55"/>
        <v>47.725458898643261</v>
      </c>
      <c r="X136" s="61">
        <f t="shared" si="56"/>
        <v>49.096880131362894</v>
      </c>
      <c r="Y136" s="6">
        <f t="shared" si="57"/>
        <v>50.903119868637113</v>
      </c>
      <c r="Z136" s="61">
        <f t="shared" si="58"/>
        <v>48.278560250391237</v>
      </c>
      <c r="AA136" s="82">
        <f t="shared" si="59"/>
        <v>51.721439749608763</v>
      </c>
      <c r="AB136" s="6">
        <f t="shared" si="60"/>
        <v>50.188679245283019</v>
      </c>
      <c r="AC136" s="82">
        <f t="shared" si="61"/>
        <v>49.811320754716981</v>
      </c>
      <c r="AF136" s="59">
        <f t="shared" si="62"/>
        <v>-2.4327784891165152</v>
      </c>
      <c r="AG136" s="73">
        <f t="shared" si="63"/>
        <v>-4.5490822027134783</v>
      </c>
      <c r="AH136" s="73">
        <f t="shared" si="64"/>
        <v>1.8062397372742183</v>
      </c>
      <c r="AI136" s="73">
        <f t="shared" si="65"/>
        <v>3.4428794992175256</v>
      </c>
      <c r="AJ136" s="73">
        <f t="shared" si="66"/>
        <v>-0.37735849056603854</v>
      </c>
    </row>
    <row r="137" spans="1:36" x14ac:dyDescent="0.25">
      <c r="A137" s="1890"/>
      <c r="B137" s="278" t="s">
        <v>301</v>
      </c>
      <c r="C137" s="23">
        <v>73</v>
      </c>
      <c r="D137" s="20">
        <v>317</v>
      </c>
      <c r="E137" s="21">
        <v>390</v>
      </c>
      <c r="F137" s="20">
        <v>119</v>
      </c>
      <c r="G137" s="20">
        <v>469</v>
      </c>
      <c r="H137" s="21">
        <v>588</v>
      </c>
      <c r="I137" s="20">
        <v>121</v>
      </c>
      <c r="J137" s="20">
        <v>434</v>
      </c>
      <c r="K137" s="21">
        <v>555</v>
      </c>
      <c r="L137" s="20">
        <v>141</v>
      </c>
      <c r="M137" s="20">
        <v>574</v>
      </c>
      <c r="N137" s="21">
        <v>715</v>
      </c>
      <c r="O137" s="20">
        <v>154</v>
      </c>
      <c r="P137" s="20">
        <v>578</v>
      </c>
      <c r="Q137" s="21">
        <v>732</v>
      </c>
      <c r="T137" s="61">
        <f t="shared" si="52"/>
        <v>18.717948717948719</v>
      </c>
      <c r="U137" s="6">
        <f t="shared" si="53"/>
        <v>81.282051282051285</v>
      </c>
      <c r="V137" s="61">
        <f t="shared" si="54"/>
        <v>20.238095238095237</v>
      </c>
      <c r="W137" s="6">
        <f t="shared" si="55"/>
        <v>79.761904761904773</v>
      </c>
      <c r="X137" s="61">
        <f t="shared" si="56"/>
        <v>21.801801801801801</v>
      </c>
      <c r="Y137" s="6">
        <f t="shared" si="57"/>
        <v>78.198198198198199</v>
      </c>
      <c r="Z137" s="61">
        <f t="shared" si="58"/>
        <v>19.72027972027972</v>
      </c>
      <c r="AA137" s="82">
        <f t="shared" si="59"/>
        <v>80.27972027972028</v>
      </c>
      <c r="AB137" s="6">
        <f t="shared" si="60"/>
        <v>21.038251366120221</v>
      </c>
      <c r="AC137" s="82">
        <f t="shared" si="61"/>
        <v>78.961748633879779</v>
      </c>
      <c r="AF137" s="59">
        <f t="shared" si="62"/>
        <v>62.564102564102569</v>
      </c>
      <c r="AG137" s="73">
        <f t="shared" si="63"/>
        <v>59.523809523809533</v>
      </c>
      <c r="AH137" s="73">
        <f t="shared" si="64"/>
        <v>56.396396396396398</v>
      </c>
      <c r="AI137" s="73">
        <f t="shared" si="65"/>
        <v>60.55944055944056</v>
      </c>
      <c r="AJ137" s="73">
        <f t="shared" si="66"/>
        <v>57.923497267759558</v>
      </c>
    </row>
    <row r="138" spans="1:36" x14ac:dyDescent="0.25">
      <c r="A138" s="1890"/>
      <c r="B138" s="278" t="s">
        <v>263</v>
      </c>
      <c r="C138" s="23">
        <v>588</v>
      </c>
      <c r="D138" s="20">
        <v>928</v>
      </c>
      <c r="E138" s="21">
        <v>1516</v>
      </c>
      <c r="F138" s="20">
        <v>576</v>
      </c>
      <c r="G138" s="20">
        <v>935</v>
      </c>
      <c r="H138" s="21">
        <v>1511</v>
      </c>
      <c r="I138" s="20">
        <v>639</v>
      </c>
      <c r="J138" s="20">
        <v>956</v>
      </c>
      <c r="K138" s="21">
        <v>1595</v>
      </c>
      <c r="L138" s="20">
        <v>839</v>
      </c>
      <c r="M138" s="20">
        <v>1288</v>
      </c>
      <c r="N138" s="21">
        <v>2127</v>
      </c>
      <c r="O138" s="20">
        <v>767</v>
      </c>
      <c r="P138" s="20">
        <v>1152</v>
      </c>
      <c r="Q138" s="21">
        <v>1919</v>
      </c>
      <c r="T138" s="61">
        <f t="shared" si="52"/>
        <v>38.786279683377309</v>
      </c>
      <c r="U138" s="6">
        <f t="shared" si="53"/>
        <v>61.213720316622691</v>
      </c>
      <c r="V138" s="61">
        <f t="shared" si="54"/>
        <v>38.12045003309067</v>
      </c>
      <c r="W138" s="6">
        <f t="shared" si="55"/>
        <v>61.87954996690933</v>
      </c>
      <c r="X138" s="61">
        <f t="shared" si="56"/>
        <v>40.062695924764888</v>
      </c>
      <c r="Y138" s="6">
        <f t="shared" si="57"/>
        <v>59.937304075235112</v>
      </c>
      <c r="Z138" s="61">
        <f t="shared" si="58"/>
        <v>39.445228020686415</v>
      </c>
      <c r="AA138" s="82">
        <f t="shared" si="59"/>
        <v>60.554771979313585</v>
      </c>
      <c r="AB138" s="6">
        <f t="shared" si="60"/>
        <v>39.968733715476809</v>
      </c>
      <c r="AC138" s="82">
        <f t="shared" si="61"/>
        <v>60.031266284523191</v>
      </c>
      <c r="AF138" s="59">
        <f t="shared" si="62"/>
        <v>22.427440633245382</v>
      </c>
      <c r="AG138" s="73">
        <f t="shared" si="63"/>
        <v>23.759099933818661</v>
      </c>
      <c r="AH138" s="73">
        <f t="shared" si="64"/>
        <v>19.874608150470223</v>
      </c>
      <c r="AI138" s="73">
        <f t="shared" si="65"/>
        <v>21.109543958627171</v>
      </c>
      <c r="AJ138" s="73">
        <f t="shared" si="66"/>
        <v>20.062532569046382</v>
      </c>
    </row>
    <row r="139" spans="1:36" x14ac:dyDescent="0.25">
      <c r="A139" s="1890"/>
      <c r="B139" s="278" t="s">
        <v>257</v>
      </c>
      <c r="C139" s="23">
        <v>311</v>
      </c>
      <c r="D139" s="20">
        <v>120</v>
      </c>
      <c r="E139" s="21">
        <v>431</v>
      </c>
      <c r="F139" s="20">
        <v>361</v>
      </c>
      <c r="G139" s="20">
        <v>131</v>
      </c>
      <c r="H139" s="21">
        <v>492</v>
      </c>
      <c r="I139" s="20">
        <v>352</v>
      </c>
      <c r="J139" s="20">
        <v>113</v>
      </c>
      <c r="K139" s="21">
        <v>465</v>
      </c>
      <c r="L139" s="20">
        <v>385</v>
      </c>
      <c r="M139" s="20">
        <v>155</v>
      </c>
      <c r="N139" s="21">
        <v>540</v>
      </c>
      <c r="O139" s="20">
        <v>423</v>
      </c>
      <c r="P139" s="20">
        <v>136</v>
      </c>
      <c r="Q139" s="21">
        <v>559</v>
      </c>
      <c r="T139" s="61">
        <f t="shared" si="52"/>
        <v>72.157772621809741</v>
      </c>
      <c r="U139" s="6">
        <f t="shared" si="53"/>
        <v>27.842227378190255</v>
      </c>
      <c r="V139" s="61">
        <f t="shared" si="54"/>
        <v>73.373983739837399</v>
      </c>
      <c r="W139" s="6">
        <f t="shared" si="55"/>
        <v>26.626016260162601</v>
      </c>
      <c r="X139" s="61">
        <f t="shared" si="56"/>
        <v>75.6989247311828</v>
      </c>
      <c r="Y139" s="6">
        <f t="shared" si="57"/>
        <v>24.301075268817204</v>
      </c>
      <c r="Z139" s="61">
        <f t="shared" si="58"/>
        <v>71.296296296296291</v>
      </c>
      <c r="AA139" s="82">
        <f t="shared" si="59"/>
        <v>28.703703703703702</v>
      </c>
      <c r="AB139" s="6">
        <f t="shared" si="60"/>
        <v>75.670840787119857</v>
      </c>
      <c r="AC139" s="82">
        <f t="shared" si="61"/>
        <v>24.329159212880143</v>
      </c>
      <c r="AF139" s="59">
        <f t="shared" si="62"/>
        <v>-44.315545243619482</v>
      </c>
      <c r="AG139" s="73">
        <f t="shared" si="63"/>
        <v>-46.747967479674799</v>
      </c>
      <c r="AH139" s="73">
        <f t="shared" si="64"/>
        <v>-51.397849462365599</v>
      </c>
      <c r="AI139" s="73">
        <f t="shared" si="65"/>
        <v>-42.592592592592588</v>
      </c>
      <c r="AJ139" s="73">
        <f t="shared" si="66"/>
        <v>-51.341681574239715</v>
      </c>
    </row>
    <row r="140" spans="1:36" x14ac:dyDescent="0.25">
      <c r="A140" s="1890"/>
      <c r="B140" s="278" t="s">
        <v>266</v>
      </c>
      <c r="C140" s="23">
        <v>149</v>
      </c>
      <c r="D140" s="20">
        <v>129</v>
      </c>
      <c r="E140" s="21">
        <v>278</v>
      </c>
      <c r="F140" s="20">
        <v>319</v>
      </c>
      <c r="G140" s="20">
        <v>226</v>
      </c>
      <c r="H140" s="21">
        <v>545</v>
      </c>
      <c r="I140" s="20">
        <v>336</v>
      </c>
      <c r="J140" s="20">
        <v>213</v>
      </c>
      <c r="K140" s="21">
        <v>549</v>
      </c>
      <c r="L140" s="20">
        <v>441</v>
      </c>
      <c r="M140" s="20">
        <v>254</v>
      </c>
      <c r="N140" s="21">
        <v>695</v>
      </c>
      <c r="O140" s="20">
        <v>397</v>
      </c>
      <c r="P140" s="20">
        <v>231</v>
      </c>
      <c r="Q140" s="21">
        <v>628</v>
      </c>
      <c r="T140" s="61">
        <f t="shared" si="52"/>
        <v>53.597122302158276</v>
      </c>
      <c r="U140" s="6">
        <f t="shared" si="53"/>
        <v>46.402877697841724</v>
      </c>
      <c r="V140" s="61">
        <f t="shared" si="54"/>
        <v>58.532110091743114</v>
      </c>
      <c r="W140" s="6">
        <f t="shared" si="55"/>
        <v>41.467889908256886</v>
      </c>
      <c r="X140" s="61">
        <f t="shared" si="56"/>
        <v>61.202185792349731</v>
      </c>
      <c r="Y140" s="6">
        <f t="shared" si="57"/>
        <v>38.797814207650269</v>
      </c>
      <c r="Z140" s="61">
        <f t="shared" si="58"/>
        <v>63.453237410071935</v>
      </c>
      <c r="AA140" s="82">
        <f t="shared" si="59"/>
        <v>36.546762589928058</v>
      </c>
      <c r="AB140" s="6">
        <f t="shared" si="60"/>
        <v>63.216560509554142</v>
      </c>
      <c r="AC140" s="82">
        <f t="shared" si="61"/>
        <v>36.783439490445858</v>
      </c>
      <c r="AF140" s="59">
        <f t="shared" si="62"/>
        <v>-7.1942446043165518</v>
      </c>
      <c r="AG140" s="73">
        <f t="shared" si="63"/>
        <v>-17.064220183486228</v>
      </c>
      <c r="AH140" s="73">
        <f t="shared" si="64"/>
        <v>-22.404371584699462</v>
      </c>
      <c r="AI140" s="73">
        <f t="shared" si="65"/>
        <v>-26.906474820143877</v>
      </c>
      <c r="AJ140" s="73">
        <f t="shared" si="66"/>
        <v>-26.433121019108285</v>
      </c>
    </row>
    <row r="141" spans="1:36" x14ac:dyDescent="0.25">
      <c r="A141" s="1890"/>
      <c r="B141" s="278" t="s">
        <v>291</v>
      </c>
      <c r="C141" s="23">
        <v>0</v>
      </c>
      <c r="D141" s="20">
        <v>0</v>
      </c>
      <c r="E141" s="21">
        <v>0</v>
      </c>
      <c r="F141" s="20">
        <v>4</v>
      </c>
      <c r="G141" s="20">
        <v>20</v>
      </c>
      <c r="H141" s="21">
        <v>24</v>
      </c>
      <c r="I141" s="20">
        <v>9</v>
      </c>
      <c r="J141" s="20">
        <v>27</v>
      </c>
      <c r="K141" s="21">
        <v>36</v>
      </c>
      <c r="L141" s="20">
        <v>15</v>
      </c>
      <c r="M141" s="20">
        <v>22</v>
      </c>
      <c r="N141" s="21">
        <v>37</v>
      </c>
      <c r="O141" s="20">
        <v>7</v>
      </c>
      <c r="P141" s="20">
        <v>38</v>
      </c>
      <c r="Q141" s="21">
        <v>45</v>
      </c>
      <c r="T141" s="61">
        <f t="shared" si="52"/>
        <v>0</v>
      </c>
      <c r="U141" s="6">
        <f t="shared" si="53"/>
        <v>0</v>
      </c>
      <c r="V141" s="61">
        <f t="shared" si="54"/>
        <v>16.666666666666664</v>
      </c>
      <c r="W141" s="6">
        <f t="shared" si="55"/>
        <v>83.333333333333343</v>
      </c>
      <c r="X141" s="61">
        <f t="shared" si="56"/>
        <v>25</v>
      </c>
      <c r="Y141" s="6">
        <f t="shared" si="57"/>
        <v>75</v>
      </c>
      <c r="Z141" s="61">
        <f t="shared" si="58"/>
        <v>40.54054054054054</v>
      </c>
      <c r="AA141" s="82">
        <f t="shared" si="59"/>
        <v>59.45945945945946</v>
      </c>
      <c r="AB141" s="6">
        <f t="shared" si="60"/>
        <v>15.555555555555555</v>
      </c>
      <c r="AC141" s="82">
        <f t="shared" si="61"/>
        <v>84.444444444444443</v>
      </c>
      <c r="AF141" s="59">
        <f t="shared" si="62"/>
        <v>0</v>
      </c>
      <c r="AG141" s="73">
        <f t="shared" si="63"/>
        <v>66.666666666666686</v>
      </c>
      <c r="AH141" s="73">
        <f t="shared" si="64"/>
        <v>50</v>
      </c>
      <c r="AI141" s="73">
        <f t="shared" si="65"/>
        <v>18.918918918918919</v>
      </c>
      <c r="AJ141" s="73">
        <f t="shared" si="66"/>
        <v>68.888888888888886</v>
      </c>
    </row>
    <row r="142" spans="1:36" x14ac:dyDescent="0.25">
      <c r="A142" s="1890"/>
      <c r="B142" s="278" t="s">
        <v>290</v>
      </c>
      <c r="C142" s="23">
        <v>91</v>
      </c>
      <c r="D142" s="20">
        <v>164</v>
      </c>
      <c r="E142" s="21">
        <v>255</v>
      </c>
      <c r="F142" s="20">
        <v>61</v>
      </c>
      <c r="G142" s="20">
        <v>110</v>
      </c>
      <c r="H142" s="21">
        <v>171</v>
      </c>
      <c r="I142" s="20">
        <v>43</v>
      </c>
      <c r="J142" s="20">
        <v>76</v>
      </c>
      <c r="K142" s="21">
        <v>119</v>
      </c>
      <c r="L142" s="20">
        <v>38</v>
      </c>
      <c r="M142" s="20">
        <v>78</v>
      </c>
      <c r="N142" s="21">
        <v>116</v>
      </c>
      <c r="O142" s="20">
        <v>271</v>
      </c>
      <c r="P142" s="20">
        <v>199</v>
      </c>
      <c r="Q142" s="21">
        <v>470</v>
      </c>
      <c r="T142" s="61">
        <f t="shared" si="52"/>
        <v>35.686274509803923</v>
      </c>
      <c r="U142" s="6">
        <f t="shared" si="53"/>
        <v>64.313725490196077</v>
      </c>
      <c r="V142" s="61">
        <f t="shared" si="54"/>
        <v>35.672514619883039</v>
      </c>
      <c r="W142" s="6">
        <f t="shared" si="55"/>
        <v>64.327485380116954</v>
      </c>
      <c r="X142" s="61">
        <f t="shared" si="56"/>
        <v>36.134453781512605</v>
      </c>
      <c r="Y142" s="6">
        <f t="shared" si="57"/>
        <v>63.865546218487388</v>
      </c>
      <c r="Z142" s="61">
        <f t="shared" si="58"/>
        <v>32.758620689655174</v>
      </c>
      <c r="AA142" s="82">
        <f t="shared" si="59"/>
        <v>67.241379310344826</v>
      </c>
      <c r="AB142" s="6">
        <f t="shared" si="60"/>
        <v>57.659574468085104</v>
      </c>
      <c r="AC142" s="82">
        <f t="shared" si="61"/>
        <v>42.340425531914896</v>
      </c>
      <c r="AF142" s="59">
        <f t="shared" si="62"/>
        <v>28.627450980392155</v>
      </c>
      <c r="AG142" s="73">
        <f t="shared" si="63"/>
        <v>28.654970760233915</v>
      </c>
      <c r="AH142" s="73">
        <f t="shared" si="64"/>
        <v>27.731092436974784</v>
      </c>
      <c r="AI142" s="73">
        <f t="shared" si="65"/>
        <v>34.482758620689651</v>
      </c>
      <c r="AJ142" s="73">
        <f t="shared" si="66"/>
        <v>-15.319148936170208</v>
      </c>
    </row>
    <row r="143" spans="1:36" x14ac:dyDescent="0.25">
      <c r="A143" s="1890"/>
      <c r="B143" s="278" t="s">
        <v>268</v>
      </c>
      <c r="C143" s="23">
        <v>527</v>
      </c>
      <c r="D143" s="20">
        <v>168</v>
      </c>
      <c r="E143" s="21">
        <v>695</v>
      </c>
      <c r="F143" s="20">
        <v>820</v>
      </c>
      <c r="G143" s="20">
        <v>251</v>
      </c>
      <c r="H143" s="21">
        <v>1071</v>
      </c>
      <c r="I143" s="20">
        <v>1086</v>
      </c>
      <c r="J143" s="20">
        <v>357</v>
      </c>
      <c r="K143" s="21">
        <v>1443</v>
      </c>
      <c r="L143" s="20">
        <v>1187</v>
      </c>
      <c r="M143" s="20">
        <v>385</v>
      </c>
      <c r="N143" s="21">
        <v>1572</v>
      </c>
      <c r="O143" s="20">
        <v>1304</v>
      </c>
      <c r="P143" s="20">
        <v>437</v>
      </c>
      <c r="Q143" s="21">
        <v>1741</v>
      </c>
      <c r="T143" s="61">
        <f t="shared" si="52"/>
        <v>75.827338129496397</v>
      </c>
      <c r="U143" s="6">
        <f t="shared" si="53"/>
        <v>24.172661870503596</v>
      </c>
      <c r="V143" s="61">
        <f t="shared" si="54"/>
        <v>76.563958916900106</v>
      </c>
      <c r="W143" s="6">
        <f t="shared" si="55"/>
        <v>23.436041083099905</v>
      </c>
      <c r="X143" s="61">
        <f t="shared" si="56"/>
        <v>75.259875259875258</v>
      </c>
      <c r="Y143" s="6">
        <f t="shared" si="57"/>
        <v>24.740124740124742</v>
      </c>
      <c r="Z143" s="61">
        <f t="shared" si="58"/>
        <v>75.508905852417314</v>
      </c>
      <c r="AA143" s="82">
        <f t="shared" si="59"/>
        <v>24.491094147582697</v>
      </c>
      <c r="AB143" s="6">
        <f t="shared" si="60"/>
        <v>74.899483055715109</v>
      </c>
      <c r="AC143" s="82">
        <f t="shared" si="61"/>
        <v>25.100516944284895</v>
      </c>
      <c r="AF143" s="59">
        <f t="shared" si="62"/>
        <v>-51.654676258992801</v>
      </c>
      <c r="AG143" s="73">
        <f t="shared" si="63"/>
        <v>-53.127917833800197</v>
      </c>
      <c r="AH143" s="73">
        <f t="shared" si="64"/>
        <v>-50.519750519750517</v>
      </c>
      <c r="AI143" s="73">
        <f t="shared" si="65"/>
        <v>-51.017811704834614</v>
      </c>
      <c r="AJ143" s="73">
        <f t="shared" si="66"/>
        <v>-49.798966111430218</v>
      </c>
    </row>
    <row r="144" spans="1:36" x14ac:dyDescent="0.25">
      <c r="A144" s="1890"/>
      <c r="B144" s="278" t="s">
        <v>269</v>
      </c>
      <c r="C144" s="23">
        <v>24</v>
      </c>
      <c r="D144" s="20">
        <v>25</v>
      </c>
      <c r="E144" s="21">
        <v>49</v>
      </c>
      <c r="F144" s="20">
        <v>26</v>
      </c>
      <c r="G144" s="20">
        <v>29</v>
      </c>
      <c r="H144" s="21">
        <v>55</v>
      </c>
      <c r="I144" s="20">
        <v>24</v>
      </c>
      <c r="J144" s="20">
        <v>26</v>
      </c>
      <c r="K144" s="21">
        <v>50</v>
      </c>
      <c r="L144" s="20">
        <v>40</v>
      </c>
      <c r="M144" s="20">
        <v>47</v>
      </c>
      <c r="N144" s="21">
        <v>87</v>
      </c>
      <c r="O144" s="20">
        <v>25</v>
      </c>
      <c r="P144" s="20">
        <v>33</v>
      </c>
      <c r="Q144" s="21">
        <v>58</v>
      </c>
      <c r="T144" s="61">
        <f t="shared" si="52"/>
        <v>48.979591836734691</v>
      </c>
      <c r="U144" s="6">
        <f t="shared" si="53"/>
        <v>51.020408163265309</v>
      </c>
      <c r="V144" s="61">
        <f t="shared" si="54"/>
        <v>47.272727272727273</v>
      </c>
      <c r="W144" s="6">
        <f t="shared" si="55"/>
        <v>52.72727272727272</v>
      </c>
      <c r="X144" s="61">
        <f t="shared" si="56"/>
        <v>48</v>
      </c>
      <c r="Y144" s="6">
        <f t="shared" si="57"/>
        <v>52</v>
      </c>
      <c r="Z144" s="61">
        <f t="shared" si="58"/>
        <v>45.977011494252871</v>
      </c>
      <c r="AA144" s="82">
        <f t="shared" si="59"/>
        <v>54.022988505747129</v>
      </c>
      <c r="AB144" s="6">
        <f t="shared" si="60"/>
        <v>43.103448275862064</v>
      </c>
      <c r="AC144" s="82">
        <f t="shared" si="61"/>
        <v>56.896551724137936</v>
      </c>
      <c r="AF144" s="59">
        <f t="shared" si="62"/>
        <v>2.0408163265306172</v>
      </c>
      <c r="AG144" s="73">
        <f t="shared" si="63"/>
        <v>5.4545454545454461</v>
      </c>
      <c r="AH144" s="73">
        <f t="shared" si="64"/>
        <v>4</v>
      </c>
      <c r="AI144" s="73">
        <f t="shared" si="65"/>
        <v>8.0459770114942586</v>
      </c>
      <c r="AJ144" s="73">
        <f t="shared" si="66"/>
        <v>13.793103448275872</v>
      </c>
    </row>
    <row r="145" spans="1:36" x14ac:dyDescent="0.25">
      <c r="A145" s="1890"/>
      <c r="B145" s="278" t="s">
        <v>274</v>
      </c>
      <c r="C145" s="23">
        <v>93</v>
      </c>
      <c r="D145" s="20">
        <v>42</v>
      </c>
      <c r="E145" s="21">
        <v>135</v>
      </c>
      <c r="F145" s="20">
        <v>142</v>
      </c>
      <c r="G145" s="20">
        <v>32</v>
      </c>
      <c r="H145" s="21">
        <v>174</v>
      </c>
      <c r="I145" s="20">
        <v>155</v>
      </c>
      <c r="J145" s="20">
        <v>44</v>
      </c>
      <c r="K145" s="21">
        <v>199</v>
      </c>
      <c r="L145" s="20">
        <v>131</v>
      </c>
      <c r="M145" s="20">
        <v>46</v>
      </c>
      <c r="N145" s="21">
        <v>177</v>
      </c>
      <c r="O145" s="20">
        <v>105</v>
      </c>
      <c r="P145" s="20">
        <v>46</v>
      </c>
      <c r="Q145" s="21">
        <v>151</v>
      </c>
      <c r="T145" s="61">
        <f t="shared" si="52"/>
        <v>68.888888888888886</v>
      </c>
      <c r="U145" s="6">
        <f t="shared" si="53"/>
        <v>31.111111111111111</v>
      </c>
      <c r="V145" s="61">
        <f t="shared" si="54"/>
        <v>81.609195402298852</v>
      </c>
      <c r="W145" s="6">
        <f t="shared" si="55"/>
        <v>18.390804597701148</v>
      </c>
      <c r="X145" s="61">
        <f t="shared" si="56"/>
        <v>77.889447236180914</v>
      </c>
      <c r="Y145" s="6">
        <f t="shared" si="57"/>
        <v>22.110552763819097</v>
      </c>
      <c r="Z145" s="61">
        <f t="shared" si="58"/>
        <v>74.011299435028249</v>
      </c>
      <c r="AA145" s="82">
        <f t="shared" si="59"/>
        <v>25.988700564971751</v>
      </c>
      <c r="AB145" s="6">
        <f t="shared" si="60"/>
        <v>69.536423841059602</v>
      </c>
      <c r="AC145" s="82">
        <f t="shared" si="61"/>
        <v>30.463576158940398</v>
      </c>
      <c r="AF145" s="59">
        <f t="shared" si="62"/>
        <v>-37.777777777777771</v>
      </c>
      <c r="AG145" s="73">
        <f t="shared" si="63"/>
        <v>-63.218390804597703</v>
      </c>
      <c r="AH145" s="73">
        <f t="shared" si="64"/>
        <v>-55.778894472361813</v>
      </c>
      <c r="AI145" s="73">
        <f t="shared" si="65"/>
        <v>-48.022598870056498</v>
      </c>
      <c r="AJ145" s="73">
        <f t="shared" si="66"/>
        <v>-39.072847682119203</v>
      </c>
    </row>
    <row r="146" spans="1:36" x14ac:dyDescent="0.25">
      <c r="A146" s="1890"/>
      <c r="B146" s="278" t="s">
        <v>272</v>
      </c>
      <c r="C146" s="23">
        <v>609</v>
      </c>
      <c r="D146" s="20">
        <v>320</v>
      </c>
      <c r="E146" s="21">
        <v>929</v>
      </c>
      <c r="F146" s="20">
        <v>711</v>
      </c>
      <c r="G146" s="20">
        <v>328</v>
      </c>
      <c r="H146" s="21">
        <v>1039</v>
      </c>
      <c r="I146" s="20">
        <v>695</v>
      </c>
      <c r="J146" s="20">
        <v>322</v>
      </c>
      <c r="K146" s="21">
        <v>1017</v>
      </c>
      <c r="L146" s="20">
        <v>621</v>
      </c>
      <c r="M146" s="20">
        <v>264</v>
      </c>
      <c r="N146" s="21">
        <v>885</v>
      </c>
      <c r="O146" s="20">
        <v>549</v>
      </c>
      <c r="P146" s="20">
        <v>218</v>
      </c>
      <c r="Q146" s="21">
        <v>767</v>
      </c>
      <c r="T146" s="61">
        <f t="shared" si="52"/>
        <v>65.554359526372437</v>
      </c>
      <c r="U146" s="6">
        <f t="shared" si="53"/>
        <v>34.445640473627556</v>
      </c>
      <c r="V146" s="61">
        <f t="shared" si="54"/>
        <v>68.431183830606358</v>
      </c>
      <c r="W146" s="6">
        <f t="shared" si="55"/>
        <v>31.568816169393649</v>
      </c>
      <c r="X146" s="61">
        <f t="shared" si="56"/>
        <v>68.33824975417896</v>
      </c>
      <c r="Y146" s="6">
        <f t="shared" si="57"/>
        <v>31.66175024582104</v>
      </c>
      <c r="Z146" s="61">
        <f t="shared" si="58"/>
        <v>70.169491525423737</v>
      </c>
      <c r="AA146" s="82">
        <f t="shared" si="59"/>
        <v>29.830508474576273</v>
      </c>
      <c r="AB146" s="6">
        <f t="shared" si="60"/>
        <v>71.577574967405482</v>
      </c>
      <c r="AC146" s="82">
        <f t="shared" si="61"/>
        <v>28.422425032594521</v>
      </c>
      <c r="AF146" s="59">
        <f t="shared" si="62"/>
        <v>-31.108719052744881</v>
      </c>
      <c r="AG146" s="73">
        <f t="shared" si="63"/>
        <v>-36.862367661212708</v>
      </c>
      <c r="AH146" s="73">
        <f t="shared" si="64"/>
        <v>-36.676499508357921</v>
      </c>
      <c r="AI146" s="73">
        <f t="shared" si="65"/>
        <v>-40.33898305084746</v>
      </c>
      <c r="AJ146" s="73">
        <f t="shared" si="66"/>
        <v>-43.155149934810964</v>
      </c>
    </row>
    <row r="147" spans="1:36" x14ac:dyDescent="0.25">
      <c r="A147" s="1890"/>
      <c r="B147" s="278" t="s">
        <v>652</v>
      </c>
      <c r="C147" s="23">
        <v>175</v>
      </c>
      <c r="D147" s="20">
        <v>55</v>
      </c>
      <c r="E147" s="21">
        <v>230</v>
      </c>
      <c r="F147" s="20">
        <v>288</v>
      </c>
      <c r="G147" s="20">
        <v>93</v>
      </c>
      <c r="H147" s="21">
        <v>381</v>
      </c>
      <c r="I147" s="20">
        <v>318</v>
      </c>
      <c r="J147" s="20">
        <v>114</v>
      </c>
      <c r="K147" s="21">
        <v>432</v>
      </c>
      <c r="L147" s="20">
        <v>290</v>
      </c>
      <c r="M147" s="20">
        <v>100</v>
      </c>
      <c r="N147" s="21">
        <v>390</v>
      </c>
      <c r="O147" s="20">
        <v>345</v>
      </c>
      <c r="P147" s="20">
        <v>118</v>
      </c>
      <c r="Q147" s="21">
        <v>463</v>
      </c>
      <c r="T147" s="61">
        <f t="shared" si="52"/>
        <v>76.08695652173914</v>
      </c>
      <c r="U147" s="6">
        <f t="shared" si="53"/>
        <v>23.913043478260871</v>
      </c>
      <c r="V147" s="61">
        <f t="shared" si="54"/>
        <v>75.590551181102356</v>
      </c>
      <c r="W147" s="6">
        <f t="shared" si="55"/>
        <v>24.409448818897637</v>
      </c>
      <c r="X147" s="61">
        <f t="shared" si="56"/>
        <v>73.611111111111114</v>
      </c>
      <c r="Y147" s="6">
        <f t="shared" si="57"/>
        <v>26.388888888888889</v>
      </c>
      <c r="Z147" s="61">
        <f t="shared" si="58"/>
        <v>74.358974358974365</v>
      </c>
      <c r="AA147" s="82">
        <f t="shared" si="59"/>
        <v>25.641025641025639</v>
      </c>
      <c r="AB147" s="6">
        <f t="shared" si="60"/>
        <v>74.514038876889856</v>
      </c>
      <c r="AC147" s="82">
        <f t="shared" si="61"/>
        <v>25.485961123110151</v>
      </c>
      <c r="AF147" s="59">
        <f t="shared" si="62"/>
        <v>-52.173913043478265</v>
      </c>
      <c r="AG147" s="73">
        <f t="shared" si="63"/>
        <v>-51.181102362204719</v>
      </c>
      <c r="AH147" s="73">
        <f t="shared" si="64"/>
        <v>-47.222222222222229</v>
      </c>
      <c r="AI147" s="73">
        <f t="shared" si="65"/>
        <v>-48.71794871794873</v>
      </c>
      <c r="AJ147" s="73">
        <f t="shared" si="66"/>
        <v>-49.028077753779705</v>
      </c>
    </row>
    <row r="148" spans="1:36" x14ac:dyDescent="0.25">
      <c r="A148" s="1890"/>
      <c r="B148" s="278" t="s">
        <v>273</v>
      </c>
      <c r="C148" s="23">
        <v>462</v>
      </c>
      <c r="D148" s="20">
        <v>212</v>
      </c>
      <c r="E148" s="21">
        <v>674</v>
      </c>
      <c r="F148" s="20">
        <v>500</v>
      </c>
      <c r="G148" s="20">
        <v>213</v>
      </c>
      <c r="H148" s="21">
        <v>713</v>
      </c>
      <c r="I148" s="20">
        <v>512</v>
      </c>
      <c r="J148" s="20">
        <v>215</v>
      </c>
      <c r="K148" s="21">
        <v>727</v>
      </c>
      <c r="L148" s="20">
        <v>642</v>
      </c>
      <c r="M148" s="20">
        <v>300</v>
      </c>
      <c r="N148" s="21">
        <v>942</v>
      </c>
      <c r="O148" s="20">
        <v>655</v>
      </c>
      <c r="P148" s="20">
        <v>309</v>
      </c>
      <c r="Q148" s="21">
        <v>964</v>
      </c>
      <c r="T148" s="61">
        <f t="shared" si="52"/>
        <v>68.545994065281903</v>
      </c>
      <c r="U148" s="6">
        <f t="shared" si="53"/>
        <v>31.454005934718097</v>
      </c>
      <c r="V148" s="61">
        <f t="shared" si="54"/>
        <v>70.126227208976161</v>
      </c>
      <c r="W148" s="6">
        <f t="shared" si="55"/>
        <v>29.873772791023846</v>
      </c>
      <c r="X148" s="61">
        <f t="shared" si="56"/>
        <v>70.426409903713889</v>
      </c>
      <c r="Y148" s="6">
        <f t="shared" si="57"/>
        <v>29.573590096286107</v>
      </c>
      <c r="Z148" s="61">
        <f t="shared" si="58"/>
        <v>68.152866242038215</v>
      </c>
      <c r="AA148" s="82">
        <f t="shared" si="59"/>
        <v>31.847133757961782</v>
      </c>
      <c r="AB148" s="6">
        <f t="shared" si="60"/>
        <v>67.946058091286304</v>
      </c>
      <c r="AC148" s="82">
        <f t="shared" si="61"/>
        <v>32.053941908713696</v>
      </c>
      <c r="AF148" s="59">
        <f t="shared" si="62"/>
        <v>-37.091988130563806</v>
      </c>
      <c r="AG148" s="73">
        <f t="shared" si="63"/>
        <v>-40.252454417952315</v>
      </c>
      <c r="AH148" s="73">
        <f t="shared" si="64"/>
        <v>-40.852819807427778</v>
      </c>
      <c r="AI148" s="73">
        <f t="shared" si="65"/>
        <v>-36.30573248407643</v>
      </c>
      <c r="AJ148" s="73">
        <f t="shared" si="66"/>
        <v>-35.892116182572607</v>
      </c>
    </row>
    <row r="149" spans="1:36" x14ac:dyDescent="0.25">
      <c r="A149" s="1890"/>
      <c r="B149" s="278" t="s">
        <v>295</v>
      </c>
      <c r="C149" s="23">
        <v>122</v>
      </c>
      <c r="D149" s="20">
        <v>10</v>
      </c>
      <c r="E149" s="21">
        <v>132</v>
      </c>
      <c r="F149" s="20">
        <v>97</v>
      </c>
      <c r="G149" s="20">
        <v>9</v>
      </c>
      <c r="H149" s="21">
        <v>106</v>
      </c>
      <c r="I149" s="20">
        <v>100</v>
      </c>
      <c r="J149" s="20">
        <v>13</v>
      </c>
      <c r="K149" s="21">
        <v>113</v>
      </c>
      <c r="L149" s="20">
        <v>120</v>
      </c>
      <c r="M149" s="20">
        <v>11</v>
      </c>
      <c r="N149" s="21">
        <v>131</v>
      </c>
      <c r="O149" s="20">
        <v>101</v>
      </c>
      <c r="P149" s="20">
        <v>15</v>
      </c>
      <c r="Q149" s="21">
        <v>116</v>
      </c>
      <c r="T149" s="61">
        <f t="shared" si="52"/>
        <v>92.424242424242422</v>
      </c>
      <c r="U149" s="6">
        <f t="shared" si="53"/>
        <v>7.5757575757575761</v>
      </c>
      <c r="V149" s="61">
        <f t="shared" si="54"/>
        <v>91.509433962264154</v>
      </c>
      <c r="W149" s="6">
        <f t="shared" si="55"/>
        <v>8.4905660377358494</v>
      </c>
      <c r="X149" s="61">
        <f t="shared" si="56"/>
        <v>88.495575221238937</v>
      </c>
      <c r="Y149" s="6">
        <f t="shared" si="57"/>
        <v>11.504424778761061</v>
      </c>
      <c r="Z149" s="61">
        <f t="shared" si="58"/>
        <v>91.603053435114504</v>
      </c>
      <c r="AA149" s="82">
        <f t="shared" si="59"/>
        <v>8.3969465648854964</v>
      </c>
      <c r="AB149" s="6">
        <f t="shared" si="60"/>
        <v>87.068965517241381</v>
      </c>
      <c r="AC149" s="82">
        <f t="shared" si="61"/>
        <v>12.931034482758621</v>
      </c>
      <c r="AF149" s="59">
        <f t="shared" si="62"/>
        <v>-84.848484848484844</v>
      </c>
      <c r="AG149" s="73">
        <f t="shared" si="63"/>
        <v>-83.018867924528308</v>
      </c>
      <c r="AH149" s="73">
        <f t="shared" si="64"/>
        <v>-76.991150442477874</v>
      </c>
      <c r="AI149" s="73">
        <f t="shared" si="65"/>
        <v>-83.206106870229007</v>
      </c>
      <c r="AJ149" s="73">
        <f t="shared" si="66"/>
        <v>-74.137931034482762</v>
      </c>
    </row>
    <row r="150" spans="1:36" x14ac:dyDescent="0.25">
      <c r="A150" s="1890"/>
      <c r="B150" s="278" t="s">
        <v>260</v>
      </c>
      <c r="C150" s="23">
        <v>307</v>
      </c>
      <c r="D150" s="20">
        <v>404</v>
      </c>
      <c r="E150" s="21">
        <v>711</v>
      </c>
      <c r="F150" s="20">
        <v>550</v>
      </c>
      <c r="G150" s="20">
        <v>752</v>
      </c>
      <c r="H150" s="21">
        <v>1302</v>
      </c>
      <c r="I150" s="20">
        <v>607</v>
      </c>
      <c r="J150" s="20">
        <v>792</v>
      </c>
      <c r="K150" s="21">
        <v>1399</v>
      </c>
      <c r="L150" s="20">
        <v>589</v>
      </c>
      <c r="M150" s="20">
        <v>771</v>
      </c>
      <c r="N150" s="21">
        <v>1360</v>
      </c>
      <c r="O150" s="20">
        <v>595</v>
      </c>
      <c r="P150" s="20">
        <v>764</v>
      </c>
      <c r="Q150" s="21">
        <v>1359</v>
      </c>
      <c r="T150" s="61">
        <f t="shared" si="52"/>
        <v>43.178621659634317</v>
      </c>
      <c r="U150" s="6">
        <f t="shared" si="53"/>
        <v>56.821378340365683</v>
      </c>
      <c r="V150" s="61">
        <f t="shared" si="54"/>
        <v>42.242703533026116</v>
      </c>
      <c r="W150" s="6">
        <f t="shared" si="55"/>
        <v>57.757296466973884</v>
      </c>
      <c r="X150" s="61">
        <f t="shared" si="56"/>
        <v>43.388134381701214</v>
      </c>
      <c r="Y150" s="6">
        <f t="shared" si="57"/>
        <v>56.611865618298786</v>
      </c>
      <c r="Z150" s="61">
        <f t="shared" si="58"/>
        <v>43.308823529411768</v>
      </c>
      <c r="AA150" s="82">
        <f t="shared" si="59"/>
        <v>56.691176470588232</v>
      </c>
      <c r="AB150" s="6">
        <f t="shared" si="60"/>
        <v>43.782192788815308</v>
      </c>
      <c r="AC150" s="82">
        <f t="shared" si="61"/>
        <v>56.217807211184692</v>
      </c>
      <c r="AF150" s="59">
        <f t="shared" si="62"/>
        <v>13.642756680731367</v>
      </c>
      <c r="AG150" s="73">
        <f t="shared" si="63"/>
        <v>15.514592933947768</v>
      </c>
      <c r="AH150" s="73">
        <f t="shared" si="64"/>
        <v>13.223731236597573</v>
      </c>
      <c r="AI150" s="73">
        <f t="shared" si="65"/>
        <v>13.382352941176464</v>
      </c>
      <c r="AJ150" s="73">
        <f t="shared" si="66"/>
        <v>12.435614422369383</v>
      </c>
    </row>
    <row r="151" spans="1:36" x14ac:dyDescent="0.25">
      <c r="A151" s="1890"/>
      <c r="B151" s="278" t="s">
        <v>653</v>
      </c>
      <c r="C151" s="23">
        <v>472</v>
      </c>
      <c r="D151" s="20">
        <v>178</v>
      </c>
      <c r="E151" s="21">
        <v>650</v>
      </c>
      <c r="F151" s="20">
        <v>1113</v>
      </c>
      <c r="G151" s="20">
        <v>395</v>
      </c>
      <c r="H151" s="21">
        <v>1508</v>
      </c>
      <c r="I151" s="20">
        <v>1205</v>
      </c>
      <c r="J151" s="20">
        <v>365</v>
      </c>
      <c r="K151" s="21">
        <v>1570</v>
      </c>
      <c r="L151" s="20">
        <v>1219</v>
      </c>
      <c r="M151" s="20">
        <v>489</v>
      </c>
      <c r="N151" s="21">
        <v>1708</v>
      </c>
      <c r="O151" s="20">
        <v>1029</v>
      </c>
      <c r="P151" s="20">
        <v>357</v>
      </c>
      <c r="Q151" s="21">
        <v>1386</v>
      </c>
      <c r="T151" s="61">
        <f t="shared" si="52"/>
        <v>72.615384615384613</v>
      </c>
      <c r="U151" s="6">
        <f t="shared" si="53"/>
        <v>27.384615384615387</v>
      </c>
      <c r="V151" s="61">
        <f t="shared" si="54"/>
        <v>73.806366047745357</v>
      </c>
      <c r="W151" s="6">
        <f t="shared" si="55"/>
        <v>26.19363395225464</v>
      </c>
      <c r="X151" s="61">
        <f t="shared" si="56"/>
        <v>76.751592356687908</v>
      </c>
      <c r="Y151" s="6">
        <f t="shared" si="57"/>
        <v>23.248407643312103</v>
      </c>
      <c r="Z151" s="61">
        <f t="shared" si="58"/>
        <v>71.370023419203747</v>
      </c>
      <c r="AA151" s="82">
        <f t="shared" si="59"/>
        <v>28.629976580796253</v>
      </c>
      <c r="AB151" s="6">
        <f t="shared" si="60"/>
        <v>74.242424242424249</v>
      </c>
      <c r="AC151" s="82">
        <f t="shared" si="61"/>
        <v>25.757575757575758</v>
      </c>
      <c r="AF151" s="59">
        <f t="shared" si="62"/>
        <v>-45.230769230769226</v>
      </c>
      <c r="AG151" s="73">
        <f t="shared" si="63"/>
        <v>-47.612732095490713</v>
      </c>
      <c r="AH151" s="73">
        <f t="shared" si="64"/>
        <v>-53.503184713375802</v>
      </c>
      <c r="AI151" s="73">
        <f t="shared" si="65"/>
        <v>-42.740046838407494</v>
      </c>
      <c r="AJ151" s="73">
        <f t="shared" si="66"/>
        <v>-48.484848484848492</v>
      </c>
    </row>
    <row r="152" spans="1:36" x14ac:dyDescent="0.25">
      <c r="A152" s="1890"/>
      <c r="B152" s="278" t="s">
        <v>292</v>
      </c>
      <c r="C152" s="23">
        <v>243</v>
      </c>
      <c r="D152" s="20">
        <v>147</v>
      </c>
      <c r="E152" s="21">
        <v>390</v>
      </c>
      <c r="F152" s="20">
        <v>281</v>
      </c>
      <c r="G152" s="20">
        <v>157</v>
      </c>
      <c r="H152" s="21">
        <v>438</v>
      </c>
      <c r="I152" s="20">
        <v>290</v>
      </c>
      <c r="J152" s="20">
        <v>151</v>
      </c>
      <c r="K152" s="21">
        <v>441</v>
      </c>
      <c r="L152" s="20">
        <v>309</v>
      </c>
      <c r="M152" s="20">
        <v>152</v>
      </c>
      <c r="N152" s="21">
        <v>461</v>
      </c>
      <c r="O152" s="20">
        <v>319</v>
      </c>
      <c r="P152" s="20">
        <v>172</v>
      </c>
      <c r="Q152" s="21">
        <v>491</v>
      </c>
      <c r="T152" s="61">
        <f t="shared" si="52"/>
        <v>62.307692307692307</v>
      </c>
      <c r="U152" s="6">
        <f t="shared" si="53"/>
        <v>37.692307692307693</v>
      </c>
      <c r="V152" s="61">
        <f t="shared" si="54"/>
        <v>64.155251141552512</v>
      </c>
      <c r="W152" s="6">
        <f t="shared" si="55"/>
        <v>35.844748858447488</v>
      </c>
      <c r="X152" s="61">
        <f t="shared" si="56"/>
        <v>65.759637188208615</v>
      </c>
      <c r="Y152" s="6">
        <f t="shared" si="57"/>
        <v>34.240362811791378</v>
      </c>
      <c r="Z152" s="61">
        <f t="shared" si="58"/>
        <v>67.028199566160524</v>
      </c>
      <c r="AA152" s="82">
        <f t="shared" si="59"/>
        <v>32.971800433839483</v>
      </c>
      <c r="AB152" s="6">
        <f t="shared" si="60"/>
        <v>64.96945010183299</v>
      </c>
      <c r="AC152" s="82">
        <f t="shared" si="61"/>
        <v>35.03054989816701</v>
      </c>
      <c r="AF152" s="59">
        <f t="shared" si="62"/>
        <v>-24.615384615384613</v>
      </c>
      <c r="AG152" s="73">
        <f t="shared" si="63"/>
        <v>-28.310502283105023</v>
      </c>
      <c r="AH152" s="73">
        <f t="shared" si="64"/>
        <v>-31.519274376417236</v>
      </c>
      <c r="AI152" s="73">
        <f t="shared" si="65"/>
        <v>-34.05639913232104</v>
      </c>
      <c r="AJ152" s="73">
        <f t="shared" si="66"/>
        <v>-29.93890020366598</v>
      </c>
    </row>
    <row r="153" spans="1:36" x14ac:dyDescent="0.25">
      <c r="A153" s="1890"/>
      <c r="B153" s="278" t="s">
        <v>293</v>
      </c>
      <c r="C153" s="23">
        <v>103</v>
      </c>
      <c r="D153" s="20">
        <v>41</v>
      </c>
      <c r="E153" s="21">
        <v>144</v>
      </c>
      <c r="F153" s="20">
        <v>177</v>
      </c>
      <c r="G153" s="20">
        <v>75</v>
      </c>
      <c r="H153" s="21">
        <v>252</v>
      </c>
      <c r="I153" s="20">
        <v>192</v>
      </c>
      <c r="J153" s="20">
        <v>75</v>
      </c>
      <c r="K153" s="21">
        <v>267</v>
      </c>
      <c r="L153" s="20">
        <v>223</v>
      </c>
      <c r="M153" s="20">
        <v>53</v>
      </c>
      <c r="N153" s="21">
        <v>276</v>
      </c>
      <c r="O153" s="20">
        <v>201</v>
      </c>
      <c r="P153" s="20">
        <v>61</v>
      </c>
      <c r="Q153" s="21">
        <v>262</v>
      </c>
      <c r="T153" s="61">
        <f t="shared" si="52"/>
        <v>71.527777777777786</v>
      </c>
      <c r="U153" s="6">
        <f t="shared" si="53"/>
        <v>28.472222222222221</v>
      </c>
      <c r="V153" s="61">
        <f t="shared" si="54"/>
        <v>70.238095238095227</v>
      </c>
      <c r="W153" s="6">
        <f t="shared" si="55"/>
        <v>29.761904761904763</v>
      </c>
      <c r="X153" s="61">
        <f t="shared" si="56"/>
        <v>71.910112359550567</v>
      </c>
      <c r="Y153" s="6">
        <f t="shared" si="57"/>
        <v>28.08988764044944</v>
      </c>
      <c r="Z153" s="61">
        <f t="shared" si="58"/>
        <v>80.79710144927536</v>
      </c>
      <c r="AA153" s="82">
        <f t="shared" si="59"/>
        <v>19.202898550724637</v>
      </c>
      <c r="AB153" s="6">
        <f t="shared" si="60"/>
        <v>76.717557251908403</v>
      </c>
      <c r="AC153" s="82">
        <f t="shared" si="61"/>
        <v>23.282442748091604</v>
      </c>
      <c r="AF153" s="59">
        <f t="shared" si="62"/>
        <v>-43.055555555555564</v>
      </c>
      <c r="AG153" s="73">
        <f t="shared" si="63"/>
        <v>-40.476190476190467</v>
      </c>
      <c r="AH153" s="73">
        <f t="shared" si="64"/>
        <v>-43.820224719101127</v>
      </c>
      <c r="AI153" s="73">
        <f t="shared" si="65"/>
        <v>-61.594202898550719</v>
      </c>
      <c r="AJ153" s="73">
        <f t="shared" si="66"/>
        <v>-53.435114503816799</v>
      </c>
    </row>
    <row r="154" spans="1:36" x14ac:dyDescent="0.25">
      <c r="A154" s="1890"/>
      <c r="B154" s="278" t="s">
        <v>654</v>
      </c>
      <c r="C154" s="23">
        <v>58</v>
      </c>
      <c r="D154" s="20">
        <v>24</v>
      </c>
      <c r="E154" s="21">
        <v>82</v>
      </c>
      <c r="F154" s="20">
        <v>36</v>
      </c>
      <c r="G154" s="20">
        <v>24</v>
      </c>
      <c r="H154" s="21">
        <v>60</v>
      </c>
      <c r="I154" s="20">
        <v>51</v>
      </c>
      <c r="J154" s="20">
        <v>41</v>
      </c>
      <c r="K154" s="21">
        <v>92</v>
      </c>
      <c r="L154" s="20">
        <v>37</v>
      </c>
      <c r="M154" s="20">
        <v>31</v>
      </c>
      <c r="N154" s="21">
        <v>68</v>
      </c>
      <c r="O154" s="20">
        <v>78</v>
      </c>
      <c r="P154" s="20">
        <v>39</v>
      </c>
      <c r="Q154" s="21">
        <v>117</v>
      </c>
      <c r="T154" s="61">
        <f t="shared" si="52"/>
        <v>70.731707317073173</v>
      </c>
      <c r="U154" s="6">
        <f t="shared" si="53"/>
        <v>29.268292682926827</v>
      </c>
      <c r="V154" s="61">
        <f t="shared" si="54"/>
        <v>60</v>
      </c>
      <c r="W154" s="6">
        <f t="shared" si="55"/>
        <v>40</v>
      </c>
      <c r="X154" s="61">
        <f t="shared" si="56"/>
        <v>55.434782608695656</v>
      </c>
      <c r="Y154" s="6">
        <f t="shared" si="57"/>
        <v>44.565217391304344</v>
      </c>
      <c r="Z154" s="61">
        <f t="shared" si="58"/>
        <v>54.411764705882348</v>
      </c>
      <c r="AA154" s="82">
        <f t="shared" si="59"/>
        <v>45.588235294117645</v>
      </c>
      <c r="AB154" s="6">
        <f t="shared" si="60"/>
        <v>66.666666666666657</v>
      </c>
      <c r="AC154" s="82">
        <f t="shared" si="61"/>
        <v>33.333333333333329</v>
      </c>
      <c r="AF154" s="59">
        <f t="shared" si="62"/>
        <v>-41.463414634146346</v>
      </c>
      <c r="AG154" s="73">
        <f t="shared" si="63"/>
        <v>-20</v>
      </c>
      <c r="AH154" s="73">
        <f t="shared" si="64"/>
        <v>-10.869565217391312</v>
      </c>
      <c r="AI154" s="73">
        <f t="shared" si="65"/>
        <v>-8.823529411764703</v>
      </c>
      <c r="AJ154" s="73">
        <f t="shared" si="66"/>
        <v>-33.333333333333329</v>
      </c>
    </row>
    <row r="155" spans="1:36" x14ac:dyDescent="0.25">
      <c r="A155" s="1890"/>
      <c r="B155" s="278" t="s">
        <v>281</v>
      </c>
      <c r="C155" s="23">
        <v>297</v>
      </c>
      <c r="D155" s="20">
        <v>188</v>
      </c>
      <c r="E155" s="21">
        <v>485</v>
      </c>
      <c r="F155" s="20">
        <v>507</v>
      </c>
      <c r="G155" s="20">
        <v>151</v>
      </c>
      <c r="H155" s="21">
        <v>658</v>
      </c>
      <c r="I155" s="20">
        <v>448</v>
      </c>
      <c r="J155" s="20">
        <v>160</v>
      </c>
      <c r="K155" s="21">
        <v>608</v>
      </c>
      <c r="L155" s="20">
        <v>473</v>
      </c>
      <c r="M155" s="20">
        <v>184</v>
      </c>
      <c r="N155" s="21">
        <v>657</v>
      </c>
      <c r="O155" s="20">
        <v>551</v>
      </c>
      <c r="P155" s="20">
        <v>224</v>
      </c>
      <c r="Q155" s="21">
        <v>775</v>
      </c>
      <c r="T155" s="61">
        <f t="shared" si="52"/>
        <v>61.237113402061858</v>
      </c>
      <c r="U155" s="6">
        <f t="shared" si="53"/>
        <v>38.762886597938149</v>
      </c>
      <c r="V155" s="61">
        <f t="shared" si="54"/>
        <v>77.051671732522792</v>
      </c>
      <c r="W155" s="6">
        <f t="shared" si="55"/>
        <v>22.948328267477201</v>
      </c>
      <c r="X155" s="61">
        <f t="shared" si="56"/>
        <v>73.68421052631578</v>
      </c>
      <c r="Y155" s="6">
        <f t="shared" si="57"/>
        <v>26.315789473684209</v>
      </c>
      <c r="Z155" s="61">
        <f t="shared" si="58"/>
        <v>71.993911719939121</v>
      </c>
      <c r="AA155" s="82">
        <f t="shared" si="59"/>
        <v>28.006088280060879</v>
      </c>
      <c r="AB155" s="6">
        <f t="shared" si="60"/>
        <v>71.096774193548384</v>
      </c>
      <c r="AC155" s="82">
        <f t="shared" si="61"/>
        <v>28.903225806451616</v>
      </c>
      <c r="AF155" s="59">
        <f t="shared" si="62"/>
        <v>-22.47422680412371</v>
      </c>
      <c r="AG155" s="73">
        <f t="shared" si="63"/>
        <v>-54.10334346504559</v>
      </c>
      <c r="AH155" s="73">
        <f t="shared" si="64"/>
        <v>-47.368421052631575</v>
      </c>
      <c r="AI155" s="73">
        <f t="shared" si="65"/>
        <v>-43.987823439878241</v>
      </c>
      <c r="AJ155" s="73">
        <f t="shared" si="66"/>
        <v>-42.193548387096769</v>
      </c>
    </row>
    <row r="156" spans="1:36" x14ac:dyDescent="0.25">
      <c r="A156" s="1890"/>
      <c r="B156" s="278" t="s">
        <v>267</v>
      </c>
      <c r="C156" s="23">
        <v>382</v>
      </c>
      <c r="D156" s="20">
        <v>284</v>
      </c>
      <c r="E156" s="21">
        <v>666</v>
      </c>
      <c r="F156" s="20">
        <v>178</v>
      </c>
      <c r="G156" s="20">
        <v>151</v>
      </c>
      <c r="H156" s="21">
        <v>329</v>
      </c>
      <c r="I156" s="20">
        <v>186</v>
      </c>
      <c r="J156" s="20">
        <v>162</v>
      </c>
      <c r="K156" s="21">
        <v>348</v>
      </c>
      <c r="L156" s="20">
        <v>217</v>
      </c>
      <c r="M156" s="20">
        <v>169</v>
      </c>
      <c r="N156" s="21">
        <v>386</v>
      </c>
      <c r="O156" s="20">
        <v>188</v>
      </c>
      <c r="P156" s="20">
        <v>148</v>
      </c>
      <c r="Q156" s="21">
        <v>336</v>
      </c>
      <c r="T156" s="61">
        <f t="shared" si="52"/>
        <v>57.357357357357351</v>
      </c>
      <c r="U156" s="6">
        <f t="shared" si="53"/>
        <v>42.642642642642642</v>
      </c>
      <c r="V156" s="61">
        <f t="shared" si="54"/>
        <v>54.103343465045597</v>
      </c>
      <c r="W156" s="6">
        <f t="shared" si="55"/>
        <v>45.896656534954403</v>
      </c>
      <c r="X156" s="61">
        <f t="shared" si="56"/>
        <v>53.448275862068961</v>
      </c>
      <c r="Y156" s="6">
        <f t="shared" si="57"/>
        <v>46.551724137931032</v>
      </c>
      <c r="Z156" s="61">
        <f t="shared" si="58"/>
        <v>56.217616580310882</v>
      </c>
      <c r="AA156" s="82">
        <f t="shared" si="59"/>
        <v>43.782383419689118</v>
      </c>
      <c r="AB156" s="6">
        <f t="shared" si="60"/>
        <v>55.952380952380956</v>
      </c>
      <c r="AC156" s="82">
        <f t="shared" si="61"/>
        <v>44.047619047619044</v>
      </c>
      <c r="AF156" s="59">
        <f t="shared" si="62"/>
        <v>-14.714714714714709</v>
      </c>
      <c r="AG156" s="73">
        <f t="shared" si="63"/>
        <v>-8.2066869300911947</v>
      </c>
      <c r="AH156" s="73">
        <f t="shared" si="64"/>
        <v>-6.8965517241379288</v>
      </c>
      <c r="AI156" s="73">
        <f t="shared" si="65"/>
        <v>-12.435233160621763</v>
      </c>
      <c r="AJ156" s="73">
        <f t="shared" si="66"/>
        <v>-11.904761904761912</v>
      </c>
    </row>
    <row r="157" spans="1:36" x14ac:dyDescent="0.25">
      <c r="A157" s="1890"/>
      <c r="B157" s="278" t="s">
        <v>275</v>
      </c>
      <c r="C157" s="23">
        <v>187</v>
      </c>
      <c r="D157" s="20">
        <v>75</v>
      </c>
      <c r="E157" s="21">
        <v>262</v>
      </c>
      <c r="F157" s="20">
        <v>166</v>
      </c>
      <c r="G157" s="20">
        <v>58</v>
      </c>
      <c r="H157" s="21">
        <v>224</v>
      </c>
      <c r="I157" s="20">
        <v>167</v>
      </c>
      <c r="J157" s="20">
        <v>59</v>
      </c>
      <c r="K157" s="21">
        <v>226</v>
      </c>
      <c r="L157" s="20">
        <v>177</v>
      </c>
      <c r="M157" s="20">
        <v>60</v>
      </c>
      <c r="N157" s="21">
        <v>237</v>
      </c>
      <c r="O157" s="20">
        <v>137</v>
      </c>
      <c r="P157" s="20">
        <v>48</v>
      </c>
      <c r="Q157" s="21">
        <v>185</v>
      </c>
      <c r="T157" s="61">
        <f t="shared" si="52"/>
        <v>71.374045801526719</v>
      </c>
      <c r="U157" s="6">
        <f t="shared" si="53"/>
        <v>28.625954198473281</v>
      </c>
      <c r="V157" s="61">
        <f t="shared" si="54"/>
        <v>74.107142857142861</v>
      </c>
      <c r="W157" s="6">
        <f t="shared" si="55"/>
        <v>25.892857142857146</v>
      </c>
      <c r="X157" s="61">
        <f t="shared" si="56"/>
        <v>73.893805309734518</v>
      </c>
      <c r="Y157" s="6">
        <f t="shared" si="57"/>
        <v>26.10619469026549</v>
      </c>
      <c r="Z157" s="61">
        <f t="shared" si="58"/>
        <v>74.683544303797461</v>
      </c>
      <c r="AA157" s="82">
        <f t="shared" si="59"/>
        <v>25.316455696202532</v>
      </c>
      <c r="AB157" s="6">
        <f t="shared" si="60"/>
        <v>74.054054054054049</v>
      </c>
      <c r="AC157" s="82">
        <f t="shared" si="61"/>
        <v>25.945945945945947</v>
      </c>
      <c r="AF157" s="59">
        <f t="shared" si="62"/>
        <v>-42.748091603053439</v>
      </c>
      <c r="AG157" s="73">
        <f t="shared" si="63"/>
        <v>-48.214285714285715</v>
      </c>
      <c r="AH157" s="73">
        <f t="shared" si="64"/>
        <v>-47.787610619469028</v>
      </c>
      <c r="AI157" s="73">
        <f t="shared" si="65"/>
        <v>-49.36708860759493</v>
      </c>
      <c r="AJ157" s="73">
        <f t="shared" si="66"/>
        <v>-48.108108108108098</v>
      </c>
    </row>
    <row r="158" spans="1:36" x14ac:dyDescent="0.25">
      <c r="A158" s="1890"/>
      <c r="B158" s="278" t="s">
        <v>270</v>
      </c>
      <c r="C158" s="23">
        <v>74</v>
      </c>
      <c r="D158" s="20">
        <v>16</v>
      </c>
      <c r="E158" s="21">
        <v>90</v>
      </c>
      <c r="F158" s="20">
        <v>95</v>
      </c>
      <c r="G158" s="20">
        <v>24</v>
      </c>
      <c r="H158" s="21">
        <v>119</v>
      </c>
      <c r="I158" s="20">
        <v>93</v>
      </c>
      <c r="J158" s="20">
        <v>17</v>
      </c>
      <c r="K158" s="21">
        <v>110</v>
      </c>
      <c r="L158" s="20">
        <v>116</v>
      </c>
      <c r="M158" s="20">
        <v>23</v>
      </c>
      <c r="N158" s="21">
        <v>139</v>
      </c>
      <c r="O158" s="20">
        <v>117</v>
      </c>
      <c r="P158" s="20">
        <v>22</v>
      </c>
      <c r="Q158" s="21">
        <v>139</v>
      </c>
      <c r="T158" s="61">
        <f t="shared" si="52"/>
        <v>82.222222222222214</v>
      </c>
      <c r="U158" s="6">
        <f t="shared" si="53"/>
        <v>17.777777777777779</v>
      </c>
      <c r="V158" s="61">
        <f t="shared" si="54"/>
        <v>79.831932773109244</v>
      </c>
      <c r="W158" s="6">
        <f t="shared" si="55"/>
        <v>20.168067226890756</v>
      </c>
      <c r="X158" s="61">
        <f t="shared" si="56"/>
        <v>84.545454545454547</v>
      </c>
      <c r="Y158" s="6">
        <f t="shared" si="57"/>
        <v>15.454545454545453</v>
      </c>
      <c r="Z158" s="61">
        <f t="shared" si="58"/>
        <v>83.453237410071949</v>
      </c>
      <c r="AA158" s="82">
        <f t="shared" si="59"/>
        <v>16.546762589928058</v>
      </c>
      <c r="AB158" s="6">
        <f t="shared" si="60"/>
        <v>84.172661870503589</v>
      </c>
      <c r="AC158" s="82">
        <f t="shared" si="61"/>
        <v>15.827338129496402</v>
      </c>
      <c r="AF158" s="59">
        <f t="shared" si="62"/>
        <v>-64.444444444444429</v>
      </c>
      <c r="AG158" s="73">
        <f t="shared" si="63"/>
        <v>-59.663865546218489</v>
      </c>
      <c r="AH158" s="73">
        <f t="shared" si="64"/>
        <v>-69.090909090909093</v>
      </c>
      <c r="AI158" s="73">
        <f t="shared" si="65"/>
        <v>-66.906474820143899</v>
      </c>
      <c r="AJ158" s="73">
        <f t="shared" si="66"/>
        <v>-68.345323741007192</v>
      </c>
    </row>
    <row r="159" spans="1:36" x14ac:dyDescent="0.25">
      <c r="A159" s="1890"/>
      <c r="B159" s="278" t="s">
        <v>648</v>
      </c>
      <c r="C159" s="23">
        <v>1972</v>
      </c>
      <c r="D159" s="20">
        <v>974</v>
      </c>
      <c r="E159" s="21">
        <v>2946</v>
      </c>
      <c r="F159" s="20">
        <v>1894</v>
      </c>
      <c r="G159" s="20">
        <v>613</v>
      </c>
      <c r="H159" s="21">
        <v>2507</v>
      </c>
      <c r="I159" s="20">
        <v>1902</v>
      </c>
      <c r="J159" s="20">
        <v>623</v>
      </c>
      <c r="K159" s="21">
        <v>2525</v>
      </c>
      <c r="L159" s="20">
        <v>1720</v>
      </c>
      <c r="M159" s="20">
        <v>717</v>
      </c>
      <c r="N159" s="21">
        <v>2437</v>
      </c>
      <c r="O159" s="20">
        <v>2055</v>
      </c>
      <c r="P159" s="20">
        <v>554</v>
      </c>
      <c r="Q159" s="21">
        <v>2609</v>
      </c>
      <c r="T159" s="61">
        <f>IFERROR(C159/$E159*100,0)</f>
        <v>66.93822131704006</v>
      </c>
      <c r="U159" s="6">
        <f>IFERROR(D159/$E159*100,0)</f>
        <v>33.061778682959947</v>
      </c>
      <c r="V159" s="61">
        <f>IFERROR(F159/$H159*100,0)</f>
        <v>75.548464299960116</v>
      </c>
      <c r="W159" s="6">
        <f>IFERROR(G159/$H159*100,0)</f>
        <v>24.451535700039891</v>
      </c>
      <c r="X159" s="61">
        <f>IFERROR(I159/$K159*100,0)</f>
        <v>75.32673267326733</v>
      </c>
      <c r="Y159" s="6">
        <f>IFERROR(J159/$K159*100,0)</f>
        <v>24.673267326732674</v>
      </c>
      <c r="Z159" s="61">
        <f>IFERROR(L159/$N159*100,0)</f>
        <v>70.57858022158392</v>
      </c>
      <c r="AA159" s="82">
        <f>IFERROR(M159/$N159*100,0)</f>
        <v>29.421419778416087</v>
      </c>
      <c r="AB159" s="6">
        <f>IFERROR(O159/$Q159*100,0)</f>
        <v>78.765810655423536</v>
      </c>
      <c r="AC159" s="82">
        <f>IFERROR(P159/$Q159*100,0)</f>
        <v>21.234189344576464</v>
      </c>
      <c r="AF159" s="59">
        <f>U159-T159</f>
        <v>-33.876442634080114</v>
      </c>
      <c r="AG159" s="73">
        <f>W159-V159</f>
        <v>-51.096928599920226</v>
      </c>
      <c r="AH159" s="73">
        <f>Y159-X159</f>
        <v>-50.653465346534659</v>
      </c>
      <c r="AI159" s="73">
        <f>AA159-Z159</f>
        <v>-41.157160443167832</v>
      </c>
      <c r="AJ159" s="73">
        <f>AC159-AB159</f>
        <v>-57.531621310847072</v>
      </c>
    </row>
    <row r="160" spans="1:36" x14ac:dyDescent="0.25">
      <c r="A160" s="1890"/>
      <c r="B160" s="278" t="s">
        <v>249</v>
      </c>
      <c r="C160" s="23">
        <v>4536</v>
      </c>
      <c r="D160" s="20">
        <v>1345</v>
      </c>
      <c r="E160" s="21">
        <v>5881</v>
      </c>
      <c r="F160" s="20">
        <v>8546</v>
      </c>
      <c r="G160" s="20">
        <v>2361</v>
      </c>
      <c r="H160" s="21">
        <v>10907</v>
      </c>
      <c r="I160" s="20">
        <v>8594</v>
      </c>
      <c r="J160" s="20">
        <v>2399</v>
      </c>
      <c r="K160" s="21">
        <v>10993</v>
      </c>
      <c r="L160" s="20">
        <v>8106</v>
      </c>
      <c r="M160" s="20">
        <v>3153</v>
      </c>
      <c r="N160" s="21">
        <v>11259</v>
      </c>
      <c r="O160" s="20">
        <v>10879</v>
      </c>
      <c r="P160" s="20">
        <v>3030</v>
      </c>
      <c r="Q160" s="21">
        <v>13909</v>
      </c>
      <c r="T160" s="61">
        <f t="shared" si="52"/>
        <v>77.129739840163239</v>
      </c>
      <c r="U160" s="6">
        <f t="shared" si="53"/>
        <v>22.870260159836761</v>
      </c>
      <c r="V160" s="61">
        <f t="shared" si="54"/>
        <v>78.353351058952967</v>
      </c>
      <c r="W160" s="6">
        <f t="shared" si="55"/>
        <v>21.646648941047033</v>
      </c>
      <c r="X160" s="61">
        <f t="shared" si="56"/>
        <v>78.177021741107978</v>
      </c>
      <c r="Y160" s="6">
        <f t="shared" si="57"/>
        <v>21.822978258892022</v>
      </c>
      <c r="Z160" s="61">
        <f t="shared" si="58"/>
        <v>71.995736743938181</v>
      </c>
      <c r="AA160" s="82">
        <f t="shared" si="59"/>
        <v>28.004263256061819</v>
      </c>
      <c r="AB160" s="6">
        <f t="shared" si="60"/>
        <v>78.215543892443733</v>
      </c>
      <c r="AC160" s="82">
        <f t="shared" si="61"/>
        <v>21.784456107556256</v>
      </c>
      <c r="AF160" s="59">
        <f t="shared" si="62"/>
        <v>-54.259479680326479</v>
      </c>
      <c r="AG160" s="73">
        <f t="shared" si="63"/>
        <v>-56.706702117905934</v>
      </c>
      <c r="AH160" s="73">
        <f t="shared" si="64"/>
        <v>-56.354043482215957</v>
      </c>
      <c r="AI160" s="73">
        <f t="shared" si="65"/>
        <v>-43.991473487876362</v>
      </c>
      <c r="AJ160" s="73">
        <f t="shared" si="66"/>
        <v>-56.431087784887481</v>
      </c>
    </row>
    <row r="161" spans="1:36" x14ac:dyDescent="0.25">
      <c r="A161" s="1890"/>
      <c r="B161" s="278" t="s">
        <v>296</v>
      </c>
      <c r="C161" s="23">
        <v>31</v>
      </c>
      <c r="D161" s="20">
        <v>41</v>
      </c>
      <c r="E161" s="21">
        <v>72</v>
      </c>
      <c r="F161" s="20">
        <v>34</v>
      </c>
      <c r="G161" s="20">
        <v>38</v>
      </c>
      <c r="H161" s="21">
        <v>72</v>
      </c>
      <c r="I161" s="20">
        <v>35</v>
      </c>
      <c r="J161" s="20">
        <v>25</v>
      </c>
      <c r="K161" s="21">
        <v>60</v>
      </c>
      <c r="L161" s="20">
        <v>45</v>
      </c>
      <c r="M161" s="20">
        <v>34</v>
      </c>
      <c r="N161" s="21">
        <v>79</v>
      </c>
      <c r="O161" s="20">
        <v>40</v>
      </c>
      <c r="P161" s="20">
        <v>46</v>
      </c>
      <c r="Q161" s="21">
        <v>86</v>
      </c>
      <c r="T161" s="61">
        <f t="shared" si="52"/>
        <v>43.055555555555557</v>
      </c>
      <c r="U161" s="6">
        <f t="shared" si="53"/>
        <v>56.944444444444443</v>
      </c>
      <c r="V161" s="61">
        <f t="shared" si="54"/>
        <v>47.222222222222221</v>
      </c>
      <c r="W161" s="6">
        <f t="shared" si="55"/>
        <v>52.777777777777779</v>
      </c>
      <c r="X161" s="61">
        <f t="shared" si="56"/>
        <v>58.333333333333336</v>
      </c>
      <c r="Y161" s="6">
        <f t="shared" si="57"/>
        <v>41.666666666666671</v>
      </c>
      <c r="Z161" s="61">
        <f t="shared" si="58"/>
        <v>56.962025316455701</v>
      </c>
      <c r="AA161" s="82">
        <f t="shared" si="59"/>
        <v>43.037974683544306</v>
      </c>
      <c r="AB161" s="6">
        <f t="shared" si="60"/>
        <v>46.511627906976742</v>
      </c>
      <c r="AC161" s="82">
        <f t="shared" si="61"/>
        <v>53.488372093023251</v>
      </c>
      <c r="AF161" s="59">
        <f t="shared" si="62"/>
        <v>13.888888888888886</v>
      </c>
      <c r="AG161" s="73">
        <f t="shared" si="63"/>
        <v>5.5555555555555571</v>
      </c>
      <c r="AH161" s="73">
        <f t="shared" si="64"/>
        <v>-16.666666666666664</v>
      </c>
      <c r="AI161" s="73">
        <f t="shared" si="65"/>
        <v>-13.924050632911396</v>
      </c>
      <c r="AJ161" s="73">
        <f t="shared" si="66"/>
        <v>6.9767441860465098</v>
      </c>
    </row>
    <row r="162" spans="1:36" x14ac:dyDescent="0.25">
      <c r="A162" s="1890"/>
      <c r="B162" s="278" t="s">
        <v>303</v>
      </c>
      <c r="C162" s="23">
        <v>229</v>
      </c>
      <c r="D162" s="20">
        <v>559</v>
      </c>
      <c r="E162" s="21">
        <v>788</v>
      </c>
      <c r="F162" s="20">
        <v>336</v>
      </c>
      <c r="G162" s="20">
        <v>798</v>
      </c>
      <c r="H162" s="21">
        <v>1134</v>
      </c>
      <c r="I162" s="20">
        <v>352</v>
      </c>
      <c r="J162" s="20">
        <v>819</v>
      </c>
      <c r="K162" s="21">
        <v>1171</v>
      </c>
      <c r="L162" s="20">
        <v>354</v>
      </c>
      <c r="M162" s="20">
        <v>768</v>
      </c>
      <c r="N162" s="21">
        <v>1122</v>
      </c>
      <c r="O162" s="20">
        <v>299</v>
      </c>
      <c r="P162" s="20">
        <v>786</v>
      </c>
      <c r="Q162" s="21">
        <v>1085</v>
      </c>
      <c r="T162" s="61">
        <f t="shared" si="52"/>
        <v>29.060913705583758</v>
      </c>
      <c r="U162" s="6">
        <f t="shared" si="53"/>
        <v>70.939086294416242</v>
      </c>
      <c r="V162" s="61">
        <f t="shared" si="54"/>
        <v>29.629629629629626</v>
      </c>
      <c r="W162" s="6">
        <f t="shared" si="55"/>
        <v>70.370370370370367</v>
      </c>
      <c r="X162" s="61">
        <f t="shared" si="56"/>
        <v>30.059777967549099</v>
      </c>
      <c r="Y162" s="6">
        <f t="shared" si="57"/>
        <v>69.94022203245089</v>
      </c>
      <c r="Z162" s="61">
        <f t="shared" si="58"/>
        <v>31.550802139037433</v>
      </c>
      <c r="AA162" s="82">
        <f t="shared" si="59"/>
        <v>68.449197860962556</v>
      </c>
      <c r="AB162" s="6">
        <f t="shared" si="60"/>
        <v>27.557603686635947</v>
      </c>
      <c r="AC162" s="82">
        <f t="shared" si="61"/>
        <v>72.442396313364057</v>
      </c>
      <c r="AF162" s="59">
        <f t="shared" si="62"/>
        <v>41.878172588832484</v>
      </c>
      <c r="AG162" s="73">
        <f t="shared" si="63"/>
        <v>40.74074074074074</v>
      </c>
      <c r="AH162" s="73">
        <f t="shared" si="64"/>
        <v>39.880444064901795</v>
      </c>
      <c r="AI162" s="73">
        <f t="shared" si="65"/>
        <v>36.898395721925127</v>
      </c>
      <c r="AJ162" s="73">
        <f t="shared" si="66"/>
        <v>44.884792626728114</v>
      </c>
    </row>
    <row r="163" spans="1:36" x14ac:dyDescent="0.25">
      <c r="A163" s="1890"/>
      <c r="B163" s="278" t="s">
        <v>286</v>
      </c>
      <c r="C163" s="23">
        <v>254</v>
      </c>
      <c r="D163" s="20">
        <v>51</v>
      </c>
      <c r="E163" s="21">
        <v>305</v>
      </c>
      <c r="F163" s="20">
        <v>778</v>
      </c>
      <c r="G163" s="20">
        <v>258</v>
      </c>
      <c r="H163" s="21">
        <v>1036</v>
      </c>
      <c r="I163" s="20">
        <v>757</v>
      </c>
      <c r="J163" s="20">
        <v>277</v>
      </c>
      <c r="K163" s="21">
        <v>1034</v>
      </c>
      <c r="L163" s="20">
        <v>748</v>
      </c>
      <c r="M163" s="20">
        <v>340</v>
      </c>
      <c r="N163" s="21">
        <v>1088</v>
      </c>
      <c r="O163" s="20">
        <v>231</v>
      </c>
      <c r="P163" s="20">
        <v>87</v>
      </c>
      <c r="Q163" s="21">
        <v>318</v>
      </c>
      <c r="T163" s="61">
        <f t="shared" si="52"/>
        <v>83.278688524590166</v>
      </c>
      <c r="U163" s="6">
        <f t="shared" si="53"/>
        <v>16.721311475409838</v>
      </c>
      <c r="V163" s="61">
        <f t="shared" si="54"/>
        <v>75.096525096525099</v>
      </c>
      <c r="W163" s="6">
        <f t="shared" si="55"/>
        <v>24.903474903474905</v>
      </c>
      <c r="X163" s="61">
        <f t="shared" si="56"/>
        <v>73.210831721470015</v>
      </c>
      <c r="Y163" s="6">
        <f t="shared" si="57"/>
        <v>26.789168278529978</v>
      </c>
      <c r="Z163" s="61">
        <f t="shared" si="58"/>
        <v>68.75</v>
      </c>
      <c r="AA163" s="82">
        <f t="shared" si="59"/>
        <v>31.25</v>
      </c>
      <c r="AB163" s="6">
        <f t="shared" si="60"/>
        <v>72.641509433962256</v>
      </c>
      <c r="AC163" s="82">
        <f t="shared" si="61"/>
        <v>27.358490566037734</v>
      </c>
      <c r="AF163" s="59">
        <f t="shared" si="62"/>
        <v>-66.557377049180332</v>
      </c>
      <c r="AG163" s="73">
        <f t="shared" si="63"/>
        <v>-50.193050193050198</v>
      </c>
      <c r="AH163" s="73">
        <f t="shared" si="64"/>
        <v>-46.421663442940037</v>
      </c>
      <c r="AI163" s="73">
        <f t="shared" si="65"/>
        <v>-37.5</v>
      </c>
      <c r="AJ163" s="73">
        <f t="shared" si="66"/>
        <v>-45.283018867924525</v>
      </c>
    </row>
    <row r="164" spans="1:36" x14ac:dyDescent="0.25">
      <c r="A164" s="1890"/>
      <c r="B164" s="278" t="s">
        <v>276</v>
      </c>
      <c r="C164" s="23">
        <v>5474</v>
      </c>
      <c r="D164" s="20">
        <v>1317</v>
      </c>
      <c r="E164" s="21">
        <v>6791</v>
      </c>
      <c r="F164" s="20">
        <v>4535</v>
      </c>
      <c r="G164" s="20">
        <v>1106</v>
      </c>
      <c r="H164" s="21">
        <v>5641</v>
      </c>
      <c r="I164" s="20">
        <v>5020</v>
      </c>
      <c r="J164" s="20">
        <v>1107</v>
      </c>
      <c r="K164" s="21">
        <v>6127</v>
      </c>
      <c r="L164" s="20">
        <v>5248</v>
      </c>
      <c r="M164" s="20">
        <v>1345</v>
      </c>
      <c r="N164" s="21">
        <v>6593</v>
      </c>
      <c r="O164" s="20">
        <v>7144</v>
      </c>
      <c r="P164" s="20">
        <v>1518</v>
      </c>
      <c r="Q164" s="21">
        <v>8662</v>
      </c>
      <c r="T164" s="61">
        <f t="shared" si="52"/>
        <v>80.60668531880431</v>
      </c>
      <c r="U164" s="6">
        <f t="shared" si="53"/>
        <v>19.393314681195701</v>
      </c>
      <c r="V164" s="61">
        <f t="shared" si="54"/>
        <v>80.393547243396554</v>
      </c>
      <c r="W164" s="6">
        <f t="shared" si="55"/>
        <v>19.606452756603439</v>
      </c>
      <c r="X164" s="61">
        <f t="shared" si="56"/>
        <v>81.932430226864696</v>
      </c>
      <c r="Y164" s="6">
        <f t="shared" si="57"/>
        <v>18.067569773135304</v>
      </c>
      <c r="Z164" s="61">
        <f t="shared" si="58"/>
        <v>79.599575307143937</v>
      </c>
      <c r="AA164" s="82">
        <f t="shared" si="59"/>
        <v>20.40042469285606</v>
      </c>
      <c r="AB164" s="6">
        <f t="shared" si="60"/>
        <v>82.475178942507497</v>
      </c>
      <c r="AC164" s="82">
        <f t="shared" si="61"/>
        <v>17.524821057492495</v>
      </c>
      <c r="AF164" s="59">
        <f t="shared" si="62"/>
        <v>-61.213370637608605</v>
      </c>
      <c r="AG164" s="73">
        <f t="shared" si="63"/>
        <v>-60.787094486793116</v>
      </c>
      <c r="AH164" s="73">
        <f t="shared" si="64"/>
        <v>-63.864860453729392</v>
      </c>
      <c r="AI164" s="73">
        <f t="shared" si="65"/>
        <v>-59.199150614287873</v>
      </c>
      <c r="AJ164" s="73">
        <f t="shared" si="66"/>
        <v>-64.950357885014995</v>
      </c>
    </row>
    <row r="165" spans="1:36" x14ac:dyDescent="0.25">
      <c r="A165" s="1890"/>
      <c r="B165" s="278" t="s">
        <v>655</v>
      </c>
      <c r="C165" s="23">
        <v>654</v>
      </c>
      <c r="D165" s="20">
        <v>139</v>
      </c>
      <c r="E165" s="21">
        <v>793</v>
      </c>
      <c r="F165" s="20">
        <v>5613</v>
      </c>
      <c r="G165" s="20">
        <v>1118</v>
      </c>
      <c r="H165" s="21">
        <v>6731</v>
      </c>
      <c r="I165" s="20">
        <v>6291</v>
      </c>
      <c r="J165" s="20">
        <v>1302</v>
      </c>
      <c r="K165" s="21">
        <v>7593</v>
      </c>
      <c r="L165" s="20">
        <v>6880</v>
      </c>
      <c r="M165" s="20">
        <v>1379</v>
      </c>
      <c r="N165" s="21">
        <v>8259</v>
      </c>
      <c r="O165" s="20">
        <v>7921</v>
      </c>
      <c r="P165" s="20">
        <v>1584</v>
      </c>
      <c r="Q165" s="21">
        <v>9505</v>
      </c>
      <c r="T165" s="61">
        <f t="shared" si="52"/>
        <v>82.471626733921823</v>
      </c>
      <c r="U165" s="6">
        <f t="shared" si="53"/>
        <v>17.528373266078184</v>
      </c>
      <c r="V165" s="61">
        <f t="shared" si="54"/>
        <v>83.390283761699607</v>
      </c>
      <c r="W165" s="6">
        <f t="shared" si="55"/>
        <v>16.6097162383004</v>
      </c>
      <c r="X165" s="61">
        <f t="shared" si="56"/>
        <v>82.852627419992103</v>
      </c>
      <c r="Y165" s="6">
        <f t="shared" si="57"/>
        <v>17.147372580007904</v>
      </c>
      <c r="Z165" s="61">
        <f t="shared" si="58"/>
        <v>83.303063324857732</v>
      </c>
      <c r="AA165" s="82">
        <f t="shared" si="59"/>
        <v>16.696936675142268</v>
      </c>
      <c r="AB165" s="6">
        <f t="shared" si="60"/>
        <v>83.335086796422928</v>
      </c>
      <c r="AC165" s="82">
        <f t="shared" si="61"/>
        <v>16.664913203577065</v>
      </c>
      <c r="AF165" s="59">
        <f t="shared" si="62"/>
        <v>-64.943253467843647</v>
      </c>
      <c r="AG165" s="73">
        <f t="shared" si="63"/>
        <v>-66.780567523399213</v>
      </c>
      <c r="AH165" s="73">
        <f t="shared" si="64"/>
        <v>-65.705254839984207</v>
      </c>
      <c r="AI165" s="73">
        <f t="shared" si="65"/>
        <v>-66.606126649715463</v>
      </c>
      <c r="AJ165" s="73">
        <f t="shared" si="66"/>
        <v>-66.670173592845856</v>
      </c>
    </row>
    <row r="166" spans="1:36" x14ac:dyDescent="0.25">
      <c r="A166" s="1890"/>
      <c r="B166" s="278" t="s">
        <v>287</v>
      </c>
      <c r="C166" s="23">
        <v>180</v>
      </c>
      <c r="D166" s="20">
        <v>80</v>
      </c>
      <c r="E166" s="21">
        <v>260</v>
      </c>
      <c r="F166" s="20">
        <v>444</v>
      </c>
      <c r="G166" s="20">
        <v>154</v>
      </c>
      <c r="H166" s="21">
        <v>598</v>
      </c>
      <c r="I166" s="20">
        <v>421</v>
      </c>
      <c r="J166" s="20">
        <v>161</v>
      </c>
      <c r="K166" s="21">
        <v>582</v>
      </c>
      <c r="L166" s="20">
        <v>515</v>
      </c>
      <c r="M166" s="20">
        <v>190</v>
      </c>
      <c r="N166" s="21">
        <v>705</v>
      </c>
      <c r="O166" s="20">
        <v>517</v>
      </c>
      <c r="P166" s="20">
        <v>165</v>
      </c>
      <c r="Q166" s="21">
        <v>682</v>
      </c>
      <c r="T166" s="61">
        <f t="shared" si="52"/>
        <v>69.230769230769226</v>
      </c>
      <c r="U166" s="6">
        <f t="shared" si="53"/>
        <v>30.76923076923077</v>
      </c>
      <c r="V166" s="61">
        <f t="shared" si="54"/>
        <v>74.247491638795978</v>
      </c>
      <c r="W166" s="6">
        <f t="shared" si="55"/>
        <v>25.752508361204011</v>
      </c>
      <c r="X166" s="61">
        <f t="shared" si="56"/>
        <v>72.336769759450164</v>
      </c>
      <c r="Y166" s="6">
        <f t="shared" si="57"/>
        <v>27.663230240549829</v>
      </c>
      <c r="Z166" s="61">
        <f t="shared" si="58"/>
        <v>73.049645390070921</v>
      </c>
      <c r="AA166" s="82">
        <f t="shared" si="59"/>
        <v>26.950354609929079</v>
      </c>
      <c r="AB166" s="6">
        <f t="shared" si="60"/>
        <v>75.806451612903231</v>
      </c>
      <c r="AC166" s="82">
        <f t="shared" si="61"/>
        <v>24.193548387096776</v>
      </c>
      <c r="AF166" s="59">
        <f t="shared" si="62"/>
        <v>-38.461538461538453</v>
      </c>
      <c r="AG166" s="73">
        <f t="shared" si="63"/>
        <v>-48.49498327759197</v>
      </c>
      <c r="AH166" s="73">
        <f t="shared" si="64"/>
        <v>-44.673539518900334</v>
      </c>
      <c r="AI166" s="73">
        <f t="shared" si="65"/>
        <v>-46.099290780141843</v>
      </c>
      <c r="AJ166" s="73">
        <f t="shared" si="66"/>
        <v>-51.612903225806456</v>
      </c>
    </row>
    <row r="167" spans="1:36" x14ac:dyDescent="0.25">
      <c r="A167" s="1890"/>
      <c r="B167" s="278" t="s">
        <v>261</v>
      </c>
      <c r="C167" s="23">
        <v>40</v>
      </c>
      <c r="D167" s="20">
        <v>178</v>
      </c>
      <c r="E167" s="21">
        <v>218</v>
      </c>
      <c r="F167" s="20">
        <v>83</v>
      </c>
      <c r="G167" s="20">
        <v>216</v>
      </c>
      <c r="H167" s="21">
        <v>299</v>
      </c>
      <c r="I167" s="20">
        <v>81</v>
      </c>
      <c r="J167" s="20">
        <v>202</v>
      </c>
      <c r="K167" s="21">
        <v>283</v>
      </c>
      <c r="L167" s="20">
        <v>97</v>
      </c>
      <c r="M167" s="20">
        <v>278</v>
      </c>
      <c r="N167" s="21">
        <v>375</v>
      </c>
      <c r="O167" s="20">
        <v>105</v>
      </c>
      <c r="P167" s="20">
        <v>163</v>
      </c>
      <c r="Q167" s="21">
        <v>268</v>
      </c>
      <c r="T167" s="61">
        <f t="shared" si="52"/>
        <v>18.348623853211009</v>
      </c>
      <c r="U167" s="6">
        <f t="shared" si="53"/>
        <v>81.651376146788991</v>
      </c>
      <c r="V167" s="61">
        <f t="shared" si="54"/>
        <v>27.759197324414714</v>
      </c>
      <c r="W167" s="6">
        <f t="shared" si="55"/>
        <v>72.240802675585286</v>
      </c>
      <c r="X167" s="61">
        <f t="shared" si="56"/>
        <v>28.621908127208478</v>
      </c>
      <c r="Y167" s="6">
        <f t="shared" si="57"/>
        <v>71.378091872791515</v>
      </c>
      <c r="Z167" s="61">
        <f t="shared" si="58"/>
        <v>25.866666666666667</v>
      </c>
      <c r="AA167" s="82">
        <f t="shared" si="59"/>
        <v>74.133333333333326</v>
      </c>
      <c r="AB167" s="6">
        <f t="shared" si="60"/>
        <v>39.179104477611943</v>
      </c>
      <c r="AC167" s="82">
        <f t="shared" si="61"/>
        <v>60.820895522388064</v>
      </c>
      <c r="AF167" s="59">
        <f t="shared" si="62"/>
        <v>63.302752293577981</v>
      </c>
      <c r="AG167" s="73">
        <f t="shared" si="63"/>
        <v>44.481605351170572</v>
      </c>
      <c r="AH167" s="73">
        <f t="shared" si="64"/>
        <v>42.756183745583037</v>
      </c>
      <c r="AI167" s="73">
        <f t="shared" si="65"/>
        <v>48.266666666666659</v>
      </c>
      <c r="AJ167" s="73">
        <f t="shared" si="66"/>
        <v>21.64179104477612</v>
      </c>
    </row>
    <row r="168" spans="1:36" x14ac:dyDescent="0.25">
      <c r="A168" s="1890"/>
      <c r="B168" s="278" t="s">
        <v>297</v>
      </c>
      <c r="C168" s="23">
        <v>186</v>
      </c>
      <c r="D168" s="20">
        <v>63</v>
      </c>
      <c r="E168" s="21">
        <v>249</v>
      </c>
      <c r="F168" s="20">
        <v>181</v>
      </c>
      <c r="G168" s="20">
        <v>59</v>
      </c>
      <c r="H168" s="21">
        <v>240</v>
      </c>
      <c r="I168" s="20">
        <v>183</v>
      </c>
      <c r="J168" s="20">
        <v>52</v>
      </c>
      <c r="K168" s="21">
        <v>235</v>
      </c>
      <c r="L168" s="20">
        <v>215</v>
      </c>
      <c r="M168" s="20">
        <v>46</v>
      </c>
      <c r="N168" s="21">
        <v>261</v>
      </c>
      <c r="O168" s="20">
        <v>222</v>
      </c>
      <c r="P168" s="20">
        <v>61</v>
      </c>
      <c r="Q168" s="21">
        <v>283</v>
      </c>
      <c r="T168" s="61">
        <f t="shared" si="52"/>
        <v>74.698795180722882</v>
      </c>
      <c r="U168" s="6">
        <f t="shared" si="53"/>
        <v>25.301204819277107</v>
      </c>
      <c r="V168" s="61">
        <f t="shared" si="54"/>
        <v>75.416666666666671</v>
      </c>
      <c r="W168" s="6">
        <f t="shared" si="55"/>
        <v>24.583333333333332</v>
      </c>
      <c r="X168" s="61">
        <f t="shared" si="56"/>
        <v>77.872340425531917</v>
      </c>
      <c r="Y168" s="6">
        <f t="shared" si="57"/>
        <v>22.127659574468083</v>
      </c>
      <c r="Z168" s="61">
        <f t="shared" si="58"/>
        <v>82.375478927203062</v>
      </c>
      <c r="AA168" s="82">
        <f t="shared" si="59"/>
        <v>17.624521072796934</v>
      </c>
      <c r="AB168" s="6">
        <f t="shared" si="60"/>
        <v>78.445229681978802</v>
      </c>
      <c r="AC168" s="82">
        <f t="shared" si="61"/>
        <v>21.554770318021202</v>
      </c>
      <c r="AF168" s="59">
        <f t="shared" si="62"/>
        <v>-49.397590361445779</v>
      </c>
      <c r="AG168" s="73">
        <f t="shared" si="63"/>
        <v>-50.833333333333343</v>
      </c>
      <c r="AH168" s="73">
        <f t="shared" si="64"/>
        <v>-55.744680851063833</v>
      </c>
      <c r="AI168" s="73">
        <f t="shared" si="65"/>
        <v>-64.750957854406124</v>
      </c>
      <c r="AJ168" s="73">
        <f t="shared" si="66"/>
        <v>-56.890459363957604</v>
      </c>
    </row>
    <row r="169" spans="1:36" x14ac:dyDescent="0.25">
      <c r="A169" s="1890"/>
      <c r="B169" s="278" t="s">
        <v>298</v>
      </c>
      <c r="C169" s="23">
        <v>2031</v>
      </c>
      <c r="D169" s="20">
        <v>479</v>
      </c>
      <c r="E169" s="21">
        <v>2510</v>
      </c>
      <c r="F169" s="20">
        <v>3647</v>
      </c>
      <c r="G169" s="20">
        <v>793</v>
      </c>
      <c r="H169" s="21">
        <v>4440</v>
      </c>
      <c r="I169" s="20">
        <v>3525</v>
      </c>
      <c r="J169" s="20">
        <v>809</v>
      </c>
      <c r="K169" s="21">
        <v>4334</v>
      </c>
      <c r="L169" s="20">
        <v>3586</v>
      </c>
      <c r="M169" s="20">
        <v>900</v>
      </c>
      <c r="N169" s="21">
        <v>4486</v>
      </c>
      <c r="O169" s="20">
        <v>4003</v>
      </c>
      <c r="P169" s="20">
        <v>826</v>
      </c>
      <c r="Q169" s="21">
        <v>4829</v>
      </c>
      <c r="T169" s="61">
        <f t="shared" si="52"/>
        <v>80.916334661354583</v>
      </c>
      <c r="U169" s="6">
        <f t="shared" si="53"/>
        <v>19.083665338645421</v>
      </c>
      <c r="V169" s="61">
        <f t="shared" si="54"/>
        <v>82.13963963963964</v>
      </c>
      <c r="W169" s="6">
        <f t="shared" si="55"/>
        <v>17.86036036036036</v>
      </c>
      <c r="X169" s="61">
        <f t="shared" si="56"/>
        <v>81.333640978311024</v>
      </c>
      <c r="Y169" s="6">
        <f t="shared" si="57"/>
        <v>18.666359021688972</v>
      </c>
      <c r="Z169" s="61">
        <f t="shared" si="58"/>
        <v>79.937583593401698</v>
      </c>
      <c r="AA169" s="82">
        <f t="shared" si="59"/>
        <v>20.062416406598306</v>
      </c>
      <c r="AB169" s="6">
        <f t="shared" si="60"/>
        <v>82.895009318699522</v>
      </c>
      <c r="AC169" s="82">
        <f t="shared" si="61"/>
        <v>17.104990681300478</v>
      </c>
      <c r="AF169" s="59">
        <f t="shared" si="62"/>
        <v>-61.832669322709165</v>
      </c>
      <c r="AG169" s="73">
        <f t="shared" si="63"/>
        <v>-64.27927927927928</v>
      </c>
      <c r="AH169" s="73">
        <f t="shared" si="64"/>
        <v>-62.667281956622048</v>
      </c>
      <c r="AI169" s="73">
        <f t="shared" si="65"/>
        <v>-59.875167186803395</v>
      </c>
      <c r="AJ169" s="73">
        <f t="shared" si="66"/>
        <v>-65.790018637399044</v>
      </c>
    </row>
    <row r="170" spans="1:36" x14ac:dyDescent="0.25">
      <c r="A170" s="1890"/>
      <c r="B170" s="279" t="s">
        <v>271</v>
      </c>
      <c r="C170" s="110">
        <v>923</v>
      </c>
      <c r="D170" s="56">
        <v>272</v>
      </c>
      <c r="E170" s="116">
        <v>1195</v>
      </c>
      <c r="F170" s="56">
        <v>1132</v>
      </c>
      <c r="G170" s="56">
        <v>290</v>
      </c>
      <c r="H170" s="116">
        <v>1422</v>
      </c>
      <c r="I170" s="56">
        <v>1207</v>
      </c>
      <c r="J170" s="56">
        <v>304</v>
      </c>
      <c r="K170" s="116">
        <v>1511</v>
      </c>
      <c r="L170" s="56">
        <v>1280</v>
      </c>
      <c r="M170" s="56">
        <v>334</v>
      </c>
      <c r="N170" s="116">
        <v>1614</v>
      </c>
      <c r="O170" s="56">
        <v>1345</v>
      </c>
      <c r="P170" s="56">
        <v>381</v>
      </c>
      <c r="Q170" s="116">
        <v>1726</v>
      </c>
      <c r="T170" s="100">
        <f t="shared" si="52"/>
        <v>77.238493723849373</v>
      </c>
      <c r="U170" s="98">
        <f t="shared" si="53"/>
        <v>22.761506276150627</v>
      </c>
      <c r="V170" s="100">
        <f t="shared" si="54"/>
        <v>79.606188466947955</v>
      </c>
      <c r="W170" s="98">
        <f t="shared" si="55"/>
        <v>20.393811533052038</v>
      </c>
      <c r="X170" s="100">
        <f t="shared" si="56"/>
        <v>79.880873593646598</v>
      </c>
      <c r="Y170" s="98">
        <f t="shared" si="57"/>
        <v>20.119126406353409</v>
      </c>
      <c r="Z170" s="100">
        <f t="shared" si="58"/>
        <v>79.306071871127642</v>
      </c>
      <c r="AA170" s="99">
        <f t="shared" si="59"/>
        <v>20.693928128872365</v>
      </c>
      <c r="AB170" s="98">
        <f t="shared" si="60"/>
        <v>77.925840092699886</v>
      </c>
      <c r="AC170" s="99">
        <f t="shared" si="61"/>
        <v>22.074159907300118</v>
      </c>
      <c r="AF170" s="108">
        <f t="shared" si="62"/>
        <v>-54.476987447698747</v>
      </c>
      <c r="AG170" s="246">
        <f t="shared" si="63"/>
        <v>-59.212376933895918</v>
      </c>
      <c r="AH170" s="246">
        <f t="shared" si="64"/>
        <v>-59.761747187293189</v>
      </c>
      <c r="AI170" s="246">
        <f t="shared" si="65"/>
        <v>-58.612143742255277</v>
      </c>
      <c r="AJ170" s="246">
        <f t="shared" si="66"/>
        <v>-55.851680185399772</v>
      </c>
    </row>
    <row r="173" spans="1:36" x14ac:dyDescent="0.25">
      <c r="A173" s="1531"/>
      <c r="B173" s="1531"/>
      <c r="C173" s="1531"/>
      <c r="D173" s="1531"/>
      <c r="E173" s="1531"/>
      <c r="F173" s="1531"/>
      <c r="G173" s="1531"/>
    </row>
    <row r="174" spans="1:36" ht="15" customHeight="1" x14ac:dyDescent="0.25">
      <c r="A174" s="1746" t="s">
        <v>1273</v>
      </c>
      <c r="B174" s="1747"/>
      <c r="C174" s="1747"/>
      <c r="D174" s="1747"/>
      <c r="E174" s="1747"/>
      <c r="F174" s="1747"/>
      <c r="G174" s="1748"/>
    </row>
    <row r="175" spans="1:36" x14ac:dyDescent="0.25">
      <c r="A175" s="1746"/>
      <c r="B175" s="1747"/>
      <c r="C175" s="1747"/>
      <c r="D175" s="1747"/>
      <c r="E175" s="1747"/>
      <c r="F175" s="1747"/>
      <c r="G175" s="1748"/>
    </row>
    <row r="176" spans="1:36" x14ac:dyDescent="0.25">
      <c r="A176" s="1749"/>
      <c r="B176" s="1750"/>
      <c r="C176" s="1750"/>
      <c r="D176" s="1750"/>
      <c r="E176" s="1750"/>
      <c r="F176" s="1750"/>
      <c r="G176" s="1751"/>
    </row>
  </sheetData>
  <sheetProtection algorithmName="SHA-512" hashValue="jcTnnXGAjcXUY9jQcGSCTQt/LDH/n7xjHlmIYhxVjUGR2gjXJuI1l1+vIlE79sroA1rU4lA93IxszyA59z7XFA==" saltValue="tHoHw9+ZdBdlktx23ZVDoA==" spinCount="100000" sheet="1" objects="1" scenarios="1"/>
  <mergeCells count="23">
    <mergeCell ref="A174:G176"/>
    <mergeCell ref="A12:A70"/>
    <mergeCell ref="A71:A124"/>
    <mergeCell ref="A125:A170"/>
    <mergeCell ref="B9:Q9"/>
    <mergeCell ref="C10:E10"/>
    <mergeCell ref="F10:H10"/>
    <mergeCell ref="I10:K10"/>
    <mergeCell ref="L10:N10"/>
    <mergeCell ref="O10:Q10"/>
    <mergeCell ref="A1:Y2"/>
    <mergeCell ref="AF9:AJ9"/>
    <mergeCell ref="AJ10:AJ11"/>
    <mergeCell ref="V10:W10"/>
    <mergeCell ref="X10:Y10"/>
    <mergeCell ref="Z10:AA10"/>
    <mergeCell ref="AB10:AC10"/>
    <mergeCell ref="AF10:AF11"/>
    <mergeCell ref="AG10:AG11"/>
    <mergeCell ref="AH10:AH11"/>
    <mergeCell ref="AI10:AI11"/>
    <mergeCell ref="T10:U10"/>
    <mergeCell ref="T9:AC9"/>
  </mergeCells>
  <conditionalFormatting sqref="AF12:AJ170">
    <cfRule type="cellIs" dxfId="154" priority="1" operator="lessThan">
      <formula>0</formula>
    </cfRule>
  </conditionalFormatting>
  <hyperlinks>
    <hyperlink ref="A5" location="Índice!A1" display="⌂ Volver al ÍNDICE" xr:uid="{089459D6-B4EF-4E84-9340-34269D02EF12}"/>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C1EF8-64D4-43A5-99D0-442741ADF08A}">
  <sheetPr codeName="Hoja21">
    <tabColor rgb="FFEDCFDD"/>
  </sheetPr>
  <dimension ref="A1:CO94"/>
  <sheetViews>
    <sheetView zoomScale="75" zoomScaleNormal="75" workbookViewId="0">
      <pane xSplit="1" topLeftCell="B1" activePane="topRight" state="frozen"/>
      <selection activeCell="T96" sqref="T96:T97"/>
      <selection pane="topRight" activeCell="A92" sqref="A92:G94"/>
    </sheetView>
  </sheetViews>
  <sheetFormatPr baseColWidth="10" defaultColWidth="11.42578125" defaultRowHeight="15" x14ac:dyDescent="0.25"/>
  <cols>
    <col min="1" max="1" width="63" style="1" customWidth="1"/>
    <col min="2" max="2" width="30.7109375" customWidth="1"/>
    <col min="3" max="16" width="7.7109375" customWidth="1"/>
    <col min="17" max="17" width="8.7109375" customWidth="1"/>
    <col min="18" max="140" width="7.7109375" customWidth="1"/>
  </cols>
  <sheetData>
    <row r="1" spans="1:36" ht="24" customHeight="1" x14ac:dyDescent="0.25">
      <c r="A1" s="1860" t="s">
        <v>1064</v>
      </c>
      <c r="B1" s="1860"/>
      <c r="C1" s="1860"/>
      <c r="D1" s="1860"/>
      <c r="E1" s="1860"/>
      <c r="F1" s="1860"/>
      <c r="G1" s="1860"/>
      <c r="H1" s="1860"/>
      <c r="I1" s="1860"/>
      <c r="J1" s="1860"/>
      <c r="K1" s="1860"/>
      <c r="L1" s="1860"/>
      <c r="M1" s="1860"/>
      <c r="N1" s="1860"/>
      <c r="O1" s="1860"/>
      <c r="P1" s="1860"/>
      <c r="Q1" s="1860"/>
      <c r="R1" s="1860"/>
      <c r="S1" s="1860"/>
      <c r="T1" s="1860"/>
      <c r="U1" s="1860"/>
      <c r="V1" s="1860"/>
      <c r="W1" s="1861"/>
    </row>
    <row r="2" spans="1:36" ht="15.75" customHeight="1" thickBot="1" x14ac:dyDescent="0.3">
      <c r="A2" s="1759"/>
      <c r="B2" s="1759"/>
      <c r="C2" s="1759"/>
      <c r="D2" s="1759"/>
      <c r="E2" s="1759"/>
      <c r="F2" s="1759"/>
      <c r="G2" s="1759"/>
      <c r="H2" s="1759"/>
      <c r="I2" s="1759"/>
      <c r="J2" s="1759"/>
      <c r="K2" s="1759"/>
      <c r="L2" s="1759"/>
      <c r="M2" s="1759"/>
      <c r="N2" s="1759"/>
      <c r="O2" s="1759"/>
      <c r="P2" s="1759"/>
      <c r="Q2" s="1759"/>
      <c r="R2" s="1759"/>
      <c r="S2" s="1759"/>
      <c r="T2" s="1759"/>
      <c r="U2" s="1759"/>
      <c r="V2" s="1759"/>
      <c r="W2" s="1760"/>
    </row>
    <row r="3" spans="1:36" x14ac:dyDescent="0.25">
      <c r="A3" s="42" t="s">
        <v>1033</v>
      </c>
    </row>
    <row r="4" spans="1:36" x14ac:dyDescent="0.25">
      <c r="A4" s="42" t="s">
        <v>988</v>
      </c>
    </row>
    <row r="5" spans="1:36" x14ac:dyDescent="0.25">
      <c r="A5" s="132" t="s">
        <v>712</v>
      </c>
    </row>
    <row r="6" spans="1:36" x14ac:dyDescent="0.25">
      <c r="A6" s="42"/>
    </row>
    <row r="7" spans="1:36" x14ac:dyDescent="0.25">
      <c r="A7" s="5" t="s">
        <v>1165</v>
      </c>
    </row>
    <row r="8" spans="1:36" x14ac:dyDescent="0.25">
      <c r="A8" s="5"/>
    </row>
    <row r="9" spans="1:36" s="1" customFormat="1" ht="36.75" customHeight="1" x14ac:dyDescent="0.25">
      <c r="B9" s="1862" t="s">
        <v>28</v>
      </c>
      <c r="C9" s="1864"/>
      <c r="D9" s="1864"/>
      <c r="E9" s="1864"/>
      <c r="F9" s="1864"/>
      <c r="G9" s="1864"/>
      <c r="H9" s="1864"/>
      <c r="I9" s="1864"/>
      <c r="J9" s="1864"/>
      <c r="K9" s="1864"/>
      <c r="L9" s="1864"/>
      <c r="M9" s="1864"/>
      <c r="N9" s="1864"/>
      <c r="O9" s="1864"/>
      <c r="P9" s="1864"/>
      <c r="Q9" s="1865"/>
      <c r="T9" s="1862" t="s">
        <v>507</v>
      </c>
      <c r="U9" s="1864"/>
      <c r="V9" s="1864"/>
      <c r="W9" s="1864"/>
      <c r="X9" s="1864"/>
      <c r="Y9" s="1864"/>
      <c r="Z9" s="1864"/>
      <c r="AA9" s="1864"/>
      <c r="AB9" s="1864"/>
      <c r="AC9" s="1865"/>
      <c r="AF9" s="1868" t="s">
        <v>853</v>
      </c>
      <c r="AG9" s="1864"/>
      <c r="AH9" s="1864"/>
      <c r="AI9" s="1864"/>
      <c r="AJ9" s="1865"/>
    </row>
    <row r="10" spans="1:36" ht="15" customHeight="1" x14ac:dyDescent="0.25">
      <c r="A10" s="42"/>
      <c r="B10" s="852" t="s">
        <v>994</v>
      </c>
      <c r="C10" s="1875" t="s">
        <v>314</v>
      </c>
      <c r="D10" s="1875"/>
      <c r="E10" s="1875"/>
      <c r="F10" s="1875" t="s">
        <v>167</v>
      </c>
      <c r="G10" s="1875"/>
      <c r="H10" s="1875"/>
      <c r="I10" s="1875" t="s">
        <v>168</v>
      </c>
      <c r="J10" s="1875"/>
      <c r="K10" s="1875"/>
      <c r="L10" s="1875" t="s">
        <v>169</v>
      </c>
      <c r="M10" s="1875"/>
      <c r="N10" s="1875"/>
      <c r="O10" s="1875" t="s">
        <v>170</v>
      </c>
      <c r="P10" s="1875"/>
      <c r="Q10" s="1875"/>
      <c r="T10" s="1875" t="s">
        <v>314</v>
      </c>
      <c r="U10" s="1875"/>
      <c r="V10" s="1875" t="s">
        <v>167</v>
      </c>
      <c r="W10" s="1875"/>
      <c r="X10" s="1875" t="s">
        <v>168</v>
      </c>
      <c r="Y10" s="1875"/>
      <c r="Z10" s="1875" t="s">
        <v>169</v>
      </c>
      <c r="AA10" s="1875"/>
      <c r="AB10" s="1875" t="s">
        <v>170</v>
      </c>
      <c r="AC10" s="1875"/>
      <c r="AF10" s="1892" t="s">
        <v>314</v>
      </c>
      <c r="AG10" s="1892" t="s">
        <v>167</v>
      </c>
      <c r="AH10" s="1892" t="s">
        <v>168</v>
      </c>
      <c r="AI10" s="1892" t="s">
        <v>169</v>
      </c>
      <c r="AJ10" s="1892" t="s">
        <v>170</v>
      </c>
    </row>
    <row r="11" spans="1:36" x14ac:dyDescent="0.25">
      <c r="A11" s="42"/>
      <c r="B11" s="271" t="s">
        <v>30</v>
      </c>
      <c r="C11" s="274" t="s">
        <v>31</v>
      </c>
      <c r="D11" s="274" t="s">
        <v>32</v>
      </c>
      <c r="E11" s="274" t="s">
        <v>33</v>
      </c>
      <c r="F11" s="274" t="s">
        <v>31</v>
      </c>
      <c r="G11" s="274" t="s">
        <v>32</v>
      </c>
      <c r="H11" s="274" t="s">
        <v>33</v>
      </c>
      <c r="I11" s="274" t="s">
        <v>31</v>
      </c>
      <c r="J11" s="274" t="s">
        <v>32</v>
      </c>
      <c r="K11" s="274" t="s">
        <v>33</v>
      </c>
      <c r="L11" s="274" t="s">
        <v>31</v>
      </c>
      <c r="M11" s="274" t="s">
        <v>32</v>
      </c>
      <c r="N11" s="274" t="s">
        <v>33</v>
      </c>
      <c r="O11" s="274" t="s">
        <v>31</v>
      </c>
      <c r="P11" s="274" t="s">
        <v>32</v>
      </c>
      <c r="Q11" s="274" t="s">
        <v>33</v>
      </c>
      <c r="T11" s="274" t="s">
        <v>31</v>
      </c>
      <c r="U11" s="274" t="s">
        <v>32</v>
      </c>
      <c r="V11" s="274" t="s">
        <v>31</v>
      </c>
      <c r="W11" s="274" t="s">
        <v>32</v>
      </c>
      <c r="X11" s="274" t="s">
        <v>31</v>
      </c>
      <c r="Y11" s="274" t="s">
        <v>32</v>
      </c>
      <c r="Z11" s="274" t="s">
        <v>31</v>
      </c>
      <c r="AA11" s="274" t="s">
        <v>32</v>
      </c>
      <c r="AB11" s="274" t="s">
        <v>31</v>
      </c>
      <c r="AC11" s="274" t="s">
        <v>32</v>
      </c>
      <c r="AF11" s="1893"/>
      <c r="AG11" s="1893"/>
      <c r="AH11" s="1893"/>
      <c r="AI11" s="1893"/>
      <c r="AJ11" s="1893"/>
    </row>
    <row r="12" spans="1:36" x14ac:dyDescent="0.25">
      <c r="A12" s="1903" t="s">
        <v>1079</v>
      </c>
      <c r="B12" s="1617" t="s">
        <v>810</v>
      </c>
      <c r="C12" s="161">
        <v>25217</v>
      </c>
      <c r="D12" s="305">
        <v>31979</v>
      </c>
      <c r="E12" s="306">
        <v>57196</v>
      </c>
      <c r="F12" s="305">
        <v>34334</v>
      </c>
      <c r="G12" s="305">
        <v>40579</v>
      </c>
      <c r="H12" s="306">
        <v>74913</v>
      </c>
      <c r="I12" s="305">
        <v>35715</v>
      </c>
      <c r="J12" s="305">
        <v>42662</v>
      </c>
      <c r="K12" s="306">
        <v>78377</v>
      </c>
      <c r="L12" s="305">
        <v>38857</v>
      </c>
      <c r="M12" s="305">
        <v>44372</v>
      </c>
      <c r="N12" s="306">
        <v>83229</v>
      </c>
      <c r="O12" s="305">
        <v>40281</v>
      </c>
      <c r="P12" s="305">
        <v>44021</v>
      </c>
      <c r="Q12" s="306">
        <v>84302</v>
      </c>
      <c r="T12" s="176">
        <f t="shared" ref="T12:U14" si="0">IFERROR(C12/$E12*100,0)</f>
        <v>44.088747464857683</v>
      </c>
      <c r="U12" s="175">
        <f t="shared" si="0"/>
        <v>55.911252535142317</v>
      </c>
      <c r="V12" s="176">
        <f t="shared" ref="V12:W14" si="1">IFERROR(F12/$H12*100,0)</f>
        <v>45.831831591312586</v>
      </c>
      <c r="W12" s="175">
        <f t="shared" si="1"/>
        <v>54.168168408687414</v>
      </c>
      <c r="X12" s="176">
        <f t="shared" ref="X12:Y14" si="2">IFERROR(I12/$K12*100,0)</f>
        <v>45.568215165163252</v>
      </c>
      <c r="Y12" s="175">
        <f t="shared" si="2"/>
        <v>54.431784834836748</v>
      </c>
      <c r="Z12" s="176">
        <f t="shared" ref="Z12:AA14" si="3">IFERROR(L12/$N12*100,0)</f>
        <v>46.686851938627157</v>
      </c>
      <c r="AA12" s="175">
        <f t="shared" si="3"/>
        <v>53.313148061372843</v>
      </c>
      <c r="AB12" s="176">
        <f t="shared" ref="AB12:AC14" si="4">IFERROR(O12/$Q12*100,0)</f>
        <v>47.781784536547178</v>
      </c>
      <c r="AC12" s="181">
        <f t="shared" si="4"/>
        <v>52.218215463452822</v>
      </c>
      <c r="AF12" s="177">
        <f t="shared" ref="AF12:AF14" si="5">U12-T12</f>
        <v>11.822505070284635</v>
      </c>
      <c r="AG12" s="177">
        <f t="shared" ref="AG12:AG14" si="6">W12-V12</f>
        <v>8.3363368173748285</v>
      </c>
      <c r="AH12" s="177">
        <f t="shared" ref="AH12:AH14" si="7">Y12-X12</f>
        <v>8.8635696696734954</v>
      </c>
      <c r="AI12" s="177">
        <f t="shared" ref="AI12:AI14" si="8">AA12-Z12</f>
        <v>6.6262961227456856</v>
      </c>
      <c r="AJ12" s="277">
        <f t="shared" ref="AJ12:AJ14" si="9">AC12-AB12</f>
        <v>4.4364309269056434</v>
      </c>
    </row>
    <row r="13" spans="1:36" x14ac:dyDescent="0.25">
      <c r="A13" s="1904"/>
      <c r="B13" s="1617" t="s">
        <v>811</v>
      </c>
      <c r="C13" s="23">
        <v>24503</v>
      </c>
      <c r="D13" s="20">
        <v>23471</v>
      </c>
      <c r="E13" s="21">
        <v>47974</v>
      </c>
      <c r="F13" s="20">
        <v>42278</v>
      </c>
      <c r="G13" s="20">
        <v>34554</v>
      </c>
      <c r="H13" s="21">
        <v>76832</v>
      </c>
      <c r="I13" s="20">
        <v>43903</v>
      </c>
      <c r="J13" s="20">
        <v>35743</v>
      </c>
      <c r="K13" s="21">
        <v>79646</v>
      </c>
      <c r="L13" s="20">
        <v>48377</v>
      </c>
      <c r="M13" s="20">
        <v>39924</v>
      </c>
      <c r="N13" s="21">
        <v>88301</v>
      </c>
      <c r="O13" s="20">
        <v>50547</v>
      </c>
      <c r="P13" s="20">
        <v>39500</v>
      </c>
      <c r="Q13" s="21">
        <v>90047</v>
      </c>
      <c r="T13" s="61">
        <f t="shared" si="0"/>
        <v>51.075582607245593</v>
      </c>
      <c r="U13" s="6">
        <f t="shared" si="0"/>
        <v>48.924417392754407</v>
      </c>
      <c r="V13" s="61">
        <f t="shared" si="1"/>
        <v>55.026551436901293</v>
      </c>
      <c r="W13" s="6">
        <f t="shared" si="1"/>
        <v>44.973448563098714</v>
      </c>
      <c r="X13" s="61">
        <f t="shared" si="2"/>
        <v>55.122667805037295</v>
      </c>
      <c r="Y13" s="6">
        <f t="shared" si="2"/>
        <v>44.877332194962712</v>
      </c>
      <c r="Z13" s="61">
        <f t="shared" si="3"/>
        <v>54.786469009410986</v>
      </c>
      <c r="AA13" s="6">
        <f t="shared" si="3"/>
        <v>45.213530990589007</v>
      </c>
      <c r="AB13" s="61">
        <f t="shared" si="4"/>
        <v>56.134018901240466</v>
      </c>
      <c r="AC13" s="82">
        <f t="shared" si="4"/>
        <v>43.865981098759541</v>
      </c>
      <c r="AF13" s="107">
        <f t="shared" si="5"/>
        <v>-2.1511652144911864</v>
      </c>
      <c r="AG13" s="107">
        <f t="shared" si="6"/>
        <v>-10.05310287380258</v>
      </c>
      <c r="AH13" s="107">
        <f t="shared" si="7"/>
        <v>-10.245335610074584</v>
      </c>
      <c r="AI13" s="107">
        <f t="shared" si="8"/>
        <v>-9.5729380188219793</v>
      </c>
      <c r="AJ13" s="126">
        <f t="shared" si="9"/>
        <v>-12.268037802480926</v>
      </c>
    </row>
    <row r="14" spans="1:36" x14ac:dyDescent="0.25">
      <c r="A14" s="1905"/>
      <c r="B14" s="1617" t="s">
        <v>248</v>
      </c>
      <c r="C14" s="110">
        <v>42244</v>
      </c>
      <c r="D14" s="56">
        <v>23629</v>
      </c>
      <c r="E14" s="116">
        <v>65873</v>
      </c>
      <c r="F14" s="56">
        <v>55558</v>
      </c>
      <c r="G14" s="56">
        <v>29815</v>
      </c>
      <c r="H14" s="116">
        <v>85373</v>
      </c>
      <c r="I14" s="56">
        <v>57169</v>
      </c>
      <c r="J14" s="56">
        <v>32059</v>
      </c>
      <c r="K14" s="116">
        <v>89228</v>
      </c>
      <c r="L14" s="56">
        <v>59352</v>
      </c>
      <c r="M14" s="56">
        <v>36020</v>
      </c>
      <c r="N14" s="116">
        <v>95372</v>
      </c>
      <c r="O14" s="56">
        <v>66439</v>
      </c>
      <c r="P14" s="56">
        <v>35730</v>
      </c>
      <c r="Q14" s="116">
        <v>102169</v>
      </c>
      <c r="T14" s="100">
        <f t="shared" si="0"/>
        <v>64.129461236014748</v>
      </c>
      <c r="U14" s="98">
        <f t="shared" si="0"/>
        <v>35.870538763985245</v>
      </c>
      <c r="V14" s="100">
        <f t="shared" si="1"/>
        <v>65.076780715214412</v>
      </c>
      <c r="W14" s="98">
        <f t="shared" si="1"/>
        <v>34.923219284785588</v>
      </c>
      <c r="X14" s="100">
        <f t="shared" si="2"/>
        <v>64.070695297440267</v>
      </c>
      <c r="Y14" s="98">
        <f t="shared" si="2"/>
        <v>35.929304702559733</v>
      </c>
      <c r="Z14" s="100">
        <f t="shared" si="3"/>
        <v>62.232101665058927</v>
      </c>
      <c r="AA14" s="98">
        <f t="shared" si="3"/>
        <v>37.767898334941073</v>
      </c>
      <c r="AB14" s="100">
        <f t="shared" si="4"/>
        <v>65.028531159157865</v>
      </c>
      <c r="AC14" s="99">
        <f t="shared" si="4"/>
        <v>34.971468840842135</v>
      </c>
      <c r="AF14" s="332">
        <f t="shared" si="5"/>
        <v>-28.258922472029504</v>
      </c>
      <c r="AG14" s="332">
        <f t="shared" si="6"/>
        <v>-30.153561430428823</v>
      </c>
      <c r="AH14" s="332">
        <f t="shared" si="7"/>
        <v>-28.141390594880534</v>
      </c>
      <c r="AI14" s="332">
        <f t="shared" si="8"/>
        <v>-24.464203330117854</v>
      </c>
      <c r="AJ14" s="335">
        <f t="shared" si="9"/>
        <v>-30.057062318315729</v>
      </c>
    </row>
    <row r="15" spans="1:36" x14ac:dyDescent="0.25">
      <c r="A15" s="42"/>
    </row>
    <row r="16" spans="1:36" x14ac:dyDescent="0.25">
      <c r="A16" s="42"/>
    </row>
    <row r="17" spans="1:36" x14ac:dyDescent="0.25">
      <c r="A17" s="5" t="s">
        <v>1166</v>
      </c>
    </row>
    <row r="18" spans="1:36" x14ac:dyDescent="0.25">
      <c r="A18" s="5"/>
    </row>
    <row r="19" spans="1:36" s="1" customFormat="1" ht="38.25" customHeight="1" x14ac:dyDescent="0.25">
      <c r="B19" s="1869" t="s">
        <v>28</v>
      </c>
      <c r="C19" s="1869"/>
      <c r="D19" s="1869"/>
      <c r="E19" s="1869"/>
      <c r="F19" s="1869"/>
      <c r="G19" s="1869"/>
      <c r="H19" s="1869"/>
      <c r="I19" s="1869"/>
      <c r="J19" s="1869"/>
      <c r="K19" s="1869"/>
      <c r="L19" s="1869"/>
      <c r="M19" s="1869"/>
      <c r="N19" s="1869"/>
      <c r="O19" s="1869"/>
      <c r="P19" s="1869"/>
      <c r="Q19" s="1869"/>
      <c r="T19" s="1862" t="s">
        <v>507</v>
      </c>
      <c r="U19" s="1864"/>
      <c r="V19" s="1864"/>
      <c r="W19" s="1864"/>
      <c r="X19" s="1864"/>
      <c r="Y19" s="1864"/>
      <c r="Z19" s="1864"/>
      <c r="AA19" s="1864"/>
      <c r="AB19" s="1864"/>
      <c r="AC19" s="1865"/>
      <c r="AF19" s="1868" t="s">
        <v>853</v>
      </c>
      <c r="AG19" s="1864"/>
      <c r="AH19" s="1864"/>
      <c r="AI19" s="1864"/>
      <c r="AJ19" s="1865"/>
    </row>
    <row r="20" spans="1:36" ht="15" customHeight="1" x14ac:dyDescent="0.25">
      <c r="B20" s="852" t="s">
        <v>994</v>
      </c>
      <c r="C20" s="1875" t="s">
        <v>314</v>
      </c>
      <c r="D20" s="1875"/>
      <c r="E20" s="1875"/>
      <c r="F20" s="1875" t="s">
        <v>167</v>
      </c>
      <c r="G20" s="1875"/>
      <c r="H20" s="1875"/>
      <c r="I20" s="1875" t="s">
        <v>168</v>
      </c>
      <c r="J20" s="1875"/>
      <c r="K20" s="1875"/>
      <c r="L20" s="1875" t="s">
        <v>169</v>
      </c>
      <c r="M20" s="1875"/>
      <c r="N20" s="1875"/>
      <c r="O20" s="1875" t="s">
        <v>170</v>
      </c>
      <c r="P20" s="1875"/>
      <c r="Q20" s="1875"/>
      <c r="T20" s="1894" t="s">
        <v>314</v>
      </c>
      <c r="U20" s="1881"/>
      <c r="V20" s="1894" t="s">
        <v>167</v>
      </c>
      <c r="W20" s="1881"/>
      <c r="X20" s="1894" t="s">
        <v>168</v>
      </c>
      <c r="Y20" s="1881"/>
      <c r="Z20" s="1894" t="s">
        <v>169</v>
      </c>
      <c r="AA20" s="1881"/>
      <c r="AB20" s="1894" t="s">
        <v>170</v>
      </c>
      <c r="AC20" s="1881"/>
      <c r="AF20" s="1892" t="s">
        <v>314</v>
      </c>
      <c r="AG20" s="1892" t="s">
        <v>167</v>
      </c>
      <c r="AH20" s="1892" t="s">
        <v>168</v>
      </c>
      <c r="AI20" s="1892" t="s">
        <v>169</v>
      </c>
      <c r="AJ20" s="1892" t="s">
        <v>170</v>
      </c>
    </row>
    <row r="21" spans="1:36" x14ac:dyDescent="0.25">
      <c r="B21" s="271" t="s">
        <v>30</v>
      </c>
      <c r="C21" s="274" t="s">
        <v>31</v>
      </c>
      <c r="D21" s="274" t="s">
        <v>32</v>
      </c>
      <c r="E21" s="274" t="s">
        <v>33</v>
      </c>
      <c r="F21" s="274" t="s">
        <v>31</v>
      </c>
      <c r="G21" s="274" t="s">
        <v>32</v>
      </c>
      <c r="H21" s="274" t="s">
        <v>33</v>
      </c>
      <c r="I21" s="274" t="s">
        <v>31</v>
      </c>
      <c r="J21" s="274" t="s">
        <v>32</v>
      </c>
      <c r="K21" s="274" t="s">
        <v>33</v>
      </c>
      <c r="L21" s="274" t="s">
        <v>31</v>
      </c>
      <c r="M21" s="274" t="s">
        <v>32</v>
      </c>
      <c r="N21" s="274" t="s">
        <v>33</v>
      </c>
      <c r="O21" s="274" t="s">
        <v>31</v>
      </c>
      <c r="P21" s="274" t="s">
        <v>32</v>
      </c>
      <c r="Q21" s="274" t="s">
        <v>33</v>
      </c>
      <c r="T21" s="274" t="s">
        <v>31</v>
      </c>
      <c r="U21" s="274" t="s">
        <v>32</v>
      </c>
      <c r="V21" s="274" t="s">
        <v>31</v>
      </c>
      <c r="W21" s="274" t="s">
        <v>32</v>
      </c>
      <c r="X21" s="274" t="s">
        <v>31</v>
      </c>
      <c r="Y21" s="274" t="s">
        <v>32</v>
      </c>
      <c r="Z21" s="274" t="s">
        <v>31</v>
      </c>
      <c r="AA21" s="274" t="s">
        <v>32</v>
      </c>
      <c r="AB21" s="274" t="s">
        <v>31</v>
      </c>
      <c r="AC21" s="274" t="s">
        <v>32</v>
      </c>
      <c r="AF21" s="1893"/>
      <c r="AG21" s="1893"/>
      <c r="AH21" s="1893"/>
      <c r="AI21" s="1893"/>
      <c r="AJ21" s="1893"/>
    </row>
    <row r="22" spans="1:36" x14ac:dyDescent="0.25">
      <c r="A22" s="1885" t="s">
        <v>810</v>
      </c>
      <c r="B22" s="849" t="s">
        <v>1077</v>
      </c>
      <c r="C22" s="850">
        <v>25217</v>
      </c>
      <c r="D22" s="843">
        <v>31979</v>
      </c>
      <c r="E22" s="844">
        <v>57196</v>
      </c>
      <c r="F22" s="850">
        <v>34334</v>
      </c>
      <c r="G22" s="843">
        <v>40579</v>
      </c>
      <c r="H22" s="844">
        <v>74913</v>
      </c>
      <c r="I22" s="843">
        <v>35715</v>
      </c>
      <c r="J22" s="843">
        <v>42662</v>
      </c>
      <c r="K22" s="844">
        <v>78377</v>
      </c>
      <c r="L22" s="843">
        <v>38857</v>
      </c>
      <c r="M22" s="843">
        <v>44372</v>
      </c>
      <c r="N22" s="844">
        <v>83229</v>
      </c>
      <c r="O22" s="843">
        <v>40281</v>
      </c>
      <c r="P22" s="843">
        <v>44021</v>
      </c>
      <c r="Q22" s="844">
        <v>84302</v>
      </c>
      <c r="T22" s="176">
        <f t="shared" ref="T22" si="10">IFERROR(C22/$E22*100,0)</f>
        <v>44.088747464857683</v>
      </c>
      <c r="U22" s="175">
        <f t="shared" ref="U22" si="11">IFERROR(D22/$E22*100,0)</f>
        <v>55.911252535142317</v>
      </c>
      <c r="V22" s="176">
        <f t="shared" ref="V22" si="12">IFERROR(F22/$H22*100,0)</f>
        <v>45.831831591312586</v>
      </c>
      <c r="W22" s="175">
        <f t="shared" ref="W22" si="13">IFERROR(G22/$H22*100,0)</f>
        <v>54.168168408687414</v>
      </c>
      <c r="X22" s="176">
        <f t="shared" ref="X22" si="14">IFERROR(I22/$K22*100,0)</f>
        <v>45.568215165163252</v>
      </c>
      <c r="Y22" s="175">
        <f t="shared" ref="Y22" si="15">IFERROR(J22/$K22*100,0)</f>
        <v>54.431784834836748</v>
      </c>
      <c r="Z22" s="176">
        <f t="shared" ref="Z22" si="16">IFERROR(L22/$N22*100,0)</f>
        <v>46.686851938627157</v>
      </c>
      <c r="AA22" s="175">
        <f t="shared" ref="AA22" si="17">IFERROR(M22/$N22*100,0)</f>
        <v>53.313148061372843</v>
      </c>
      <c r="AB22" s="176">
        <f t="shared" ref="AB22" si="18">IFERROR(O22/$Q22*100,0)</f>
        <v>47.781784536547178</v>
      </c>
      <c r="AC22" s="181">
        <f t="shared" ref="AC22" si="19">IFERROR(P22/$Q22*100,0)</f>
        <v>52.218215463452822</v>
      </c>
      <c r="AF22" s="107">
        <f t="shared" ref="AF22" si="20">U22-T22</f>
        <v>11.822505070284635</v>
      </c>
      <c r="AG22" s="107">
        <f t="shared" ref="AG22" si="21">W22-V22</f>
        <v>8.3363368173748285</v>
      </c>
      <c r="AH22" s="107">
        <f t="shared" ref="AH22" si="22">Y22-X22</f>
        <v>8.8635696696734954</v>
      </c>
      <c r="AI22" s="107">
        <f t="shared" ref="AI22" si="23">AA22-Z22</f>
        <v>6.6262961227456856</v>
      </c>
      <c r="AJ22" s="126">
        <f t="shared" ref="AJ22" si="24">AC22-AB22</f>
        <v>4.4364309269056434</v>
      </c>
    </row>
    <row r="23" spans="1:36" x14ac:dyDescent="0.25">
      <c r="A23" s="1886"/>
      <c r="B23" s="855" t="s">
        <v>318</v>
      </c>
      <c r="C23" s="23">
        <v>649</v>
      </c>
      <c r="D23" s="20">
        <v>969</v>
      </c>
      <c r="E23" s="20">
        <v>1618</v>
      </c>
      <c r="F23" s="23">
        <v>958</v>
      </c>
      <c r="G23" s="20">
        <v>1277</v>
      </c>
      <c r="H23" s="21">
        <v>2235</v>
      </c>
      <c r="I23" s="20">
        <v>1008</v>
      </c>
      <c r="J23" s="20">
        <v>1397</v>
      </c>
      <c r="K23" s="21">
        <v>2405</v>
      </c>
      <c r="L23" s="20">
        <v>1067</v>
      </c>
      <c r="M23" s="20">
        <v>1493</v>
      </c>
      <c r="N23" s="21">
        <v>2560</v>
      </c>
      <c r="O23" s="20">
        <v>1057</v>
      </c>
      <c r="P23" s="20">
        <v>1506</v>
      </c>
      <c r="Q23" s="21">
        <v>2563</v>
      </c>
      <c r="T23" s="61">
        <f>IFERROR(C23/$E23*100,0)</f>
        <v>40.111248454882571</v>
      </c>
      <c r="U23" s="82">
        <f>IFERROR(D23/$E23*100,0)</f>
        <v>59.888751545117422</v>
      </c>
      <c r="V23" s="61">
        <f t="shared" ref="V23:W31" si="25">IFERROR(F23/$H23*100,0)</f>
        <v>42.863534675615213</v>
      </c>
      <c r="W23" s="82">
        <f t="shared" si="25"/>
        <v>57.136465324384787</v>
      </c>
      <c r="X23" s="61">
        <f t="shared" ref="X23:Y31" si="26">IFERROR(I23/$K23*100,0)</f>
        <v>41.912681912681919</v>
      </c>
      <c r="Y23" s="82">
        <f t="shared" si="26"/>
        <v>58.087318087318081</v>
      </c>
      <c r="Z23" s="61">
        <f t="shared" ref="Z23:AA31" si="27">IFERROR(L23/$N23*100,0)</f>
        <v>41.6796875</v>
      </c>
      <c r="AA23" s="82">
        <f t="shared" si="27"/>
        <v>58.320312500000007</v>
      </c>
      <c r="AB23" s="6">
        <f t="shared" ref="AB23:AC53" si="28">IFERROR(O23/$Q23*100,0)</f>
        <v>41.240733515411627</v>
      </c>
      <c r="AC23" s="82">
        <f t="shared" si="28"/>
        <v>58.759266484588366</v>
      </c>
      <c r="AF23" s="59"/>
      <c r="AG23" s="59">
        <f t="shared" ref="AG23:AG53" si="29">W23-V23</f>
        <v>14.272930648769574</v>
      </c>
      <c r="AH23" s="59">
        <f t="shared" ref="AH23:AH27" si="30">Y23-X23</f>
        <v>16.174636174636163</v>
      </c>
      <c r="AI23" s="59">
        <f t="shared" ref="AI23:AI53" si="31">AA23-Z23</f>
        <v>16.640625000000007</v>
      </c>
      <c r="AJ23" s="73">
        <f t="shared" ref="AJ23:AJ53" si="32">AC23-AB23</f>
        <v>17.518532969176739</v>
      </c>
    </row>
    <row r="24" spans="1:36" x14ac:dyDescent="0.25">
      <c r="A24" s="1886"/>
      <c r="B24" s="855" t="s">
        <v>317</v>
      </c>
      <c r="C24" s="23">
        <v>2060</v>
      </c>
      <c r="D24" s="20">
        <v>3174</v>
      </c>
      <c r="E24" s="21">
        <v>5234</v>
      </c>
      <c r="F24" s="20">
        <v>3005</v>
      </c>
      <c r="G24" s="20">
        <v>4074</v>
      </c>
      <c r="H24" s="21">
        <v>7079</v>
      </c>
      <c r="I24" s="20">
        <v>3085</v>
      </c>
      <c r="J24" s="20">
        <v>4122</v>
      </c>
      <c r="K24" s="21">
        <v>7207</v>
      </c>
      <c r="L24" s="20">
        <v>3281</v>
      </c>
      <c r="M24" s="20">
        <v>4290</v>
      </c>
      <c r="N24" s="21">
        <v>7571</v>
      </c>
      <c r="O24" s="20">
        <v>3370</v>
      </c>
      <c r="P24" s="20">
        <v>4098</v>
      </c>
      <c r="Q24" s="21">
        <v>7468</v>
      </c>
      <c r="T24" s="61">
        <f t="shared" ref="T24:U31" si="33">IFERROR(C24/$E24*100,0)</f>
        <v>39.358043561329772</v>
      </c>
      <c r="U24" s="82">
        <f t="shared" si="33"/>
        <v>60.641956438670228</v>
      </c>
      <c r="V24" s="61">
        <f t="shared" si="25"/>
        <v>42.449498516739652</v>
      </c>
      <c r="W24" s="82">
        <f t="shared" si="25"/>
        <v>57.550501483260355</v>
      </c>
      <c r="X24" s="61">
        <f t="shared" si="26"/>
        <v>42.805605661162758</v>
      </c>
      <c r="Y24" s="82">
        <f t="shared" si="26"/>
        <v>57.194394338837242</v>
      </c>
      <c r="Z24" s="61">
        <f t="shared" si="27"/>
        <v>43.336415268788798</v>
      </c>
      <c r="AA24" s="82">
        <f t="shared" si="27"/>
        <v>56.663584731211202</v>
      </c>
      <c r="AB24" s="6">
        <f t="shared" si="28"/>
        <v>45.125870380289236</v>
      </c>
      <c r="AC24" s="82">
        <f t="shared" si="28"/>
        <v>54.874129619710764</v>
      </c>
      <c r="AF24" s="59">
        <f t="shared" ref="AF24:AF27" si="34">U24-T24</f>
        <v>21.283912877340455</v>
      </c>
      <c r="AG24" s="59">
        <f t="shared" si="29"/>
        <v>15.101002966520703</v>
      </c>
      <c r="AH24" s="59">
        <f t="shared" si="30"/>
        <v>14.388788677674484</v>
      </c>
      <c r="AI24" s="59">
        <f t="shared" si="31"/>
        <v>13.327169462422404</v>
      </c>
      <c r="AJ24" s="73">
        <f t="shared" si="32"/>
        <v>9.7482592394215288</v>
      </c>
    </row>
    <row r="25" spans="1:36" x14ac:dyDescent="0.25">
      <c r="A25" s="1886"/>
      <c r="B25" s="855" t="s">
        <v>315</v>
      </c>
      <c r="C25" s="23">
        <v>2189</v>
      </c>
      <c r="D25" s="20">
        <v>1604</v>
      </c>
      <c r="E25" s="21">
        <v>3793</v>
      </c>
      <c r="F25" s="20">
        <v>2516</v>
      </c>
      <c r="G25" s="20">
        <v>1745</v>
      </c>
      <c r="H25" s="21">
        <v>4261</v>
      </c>
      <c r="I25" s="20">
        <v>2578</v>
      </c>
      <c r="J25" s="20">
        <v>1738</v>
      </c>
      <c r="K25" s="21">
        <v>4316</v>
      </c>
      <c r="L25" s="20">
        <v>2749</v>
      </c>
      <c r="M25" s="20">
        <v>1848</v>
      </c>
      <c r="N25" s="21">
        <v>4597</v>
      </c>
      <c r="O25" s="20">
        <v>3373</v>
      </c>
      <c r="P25" s="20">
        <v>2437</v>
      </c>
      <c r="Q25" s="21">
        <v>5810</v>
      </c>
      <c r="T25" s="61">
        <f t="shared" si="33"/>
        <v>57.71157395201687</v>
      </c>
      <c r="U25" s="82">
        <f t="shared" si="33"/>
        <v>42.288426047983123</v>
      </c>
      <c r="V25" s="61">
        <f t="shared" si="25"/>
        <v>59.047172025346164</v>
      </c>
      <c r="W25" s="82">
        <f t="shared" si="25"/>
        <v>40.952827974653836</v>
      </c>
      <c r="X25" s="61">
        <f t="shared" si="26"/>
        <v>59.731232622798892</v>
      </c>
      <c r="Y25" s="82">
        <f t="shared" si="26"/>
        <v>40.268767377201115</v>
      </c>
      <c r="Z25" s="61">
        <f t="shared" si="27"/>
        <v>59.799869480095715</v>
      </c>
      <c r="AA25" s="82">
        <f t="shared" si="27"/>
        <v>40.200130519904285</v>
      </c>
      <c r="AB25" s="6">
        <f t="shared" si="28"/>
        <v>58.055077452667817</v>
      </c>
      <c r="AC25" s="82">
        <f t="shared" si="28"/>
        <v>41.944922547332183</v>
      </c>
      <c r="AF25" s="59">
        <f t="shared" si="34"/>
        <v>-15.423147904033748</v>
      </c>
      <c r="AG25" s="59">
        <f t="shared" si="29"/>
        <v>-18.094344050692328</v>
      </c>
      <c r="AH25" s="59">
        <f t="shared" si="30"/>
        <v>-19.462465245597777</v>
      </c>
      <c r="AI25" s="59">
        <f t="shared" si="31"/>
        <v>-19.599738960191431</v>
      </c>
      <c r="AJ25" s="73">
        <f t="shared" si="32"/>
        <v>-16.110154905335634</v>
      </c>
    </row>
    <row r="26" spans="1:36" x14ac:dyDescent="0.25">
      <c r="A26" s="1886"/>
      <c r="B26" s="855" t="s">
        <v>316</v>
      </c>
      <c r="C26" s="23">
        <v>1204</v>
      </c>
      <c r="D26" s="20">
        <v>1757</v>
      </c>
      <c r="E26" s="21">
        <v>2961</v>
      </c>
      <c r="F26" s="20">
        <v>1705</v>
      </c>
      <c r="G26" s="20">
        <v>2469</v>
      </c>
      <c r="H26" s="21">
        <v>4174</v>
      </c>
      <c r="I26" s="20">
        <v>1829</v>
      </c>
      <c r="J26" s="20">
        <v>2746</v>
      </c>
      <c r="K26" s="21">
        <v>4575</v>
      </c>
      <c r="L26" s="20">
        <v>1928</v>
      </c>
      <c r="M26" s="20">
        <v>2836</v>
      </c>
      <c r="N26" s="21">
        <v>4764</v>
      </c>
      <c r="O26" s="20">
        <v>1675</v>
      </c>
      <c r="P26" s="20">
        <v>2547</v>
      </c>
      <c r="Q26" s="21">
        <v>4222</v>
      </c>
      <c r="T26" s="61">
        <f t="shared" si="33"/>
        <v>40.66193853427896</v>
      </c>
      <c r="U26" s="82">
        <f t="shared" si="33"/>
        <v>59.33806146572104</v>
      </c>
      <c r="V26" s="61">
        <f t="shared" si="25"/>
        <v>40.848107331097268</v>
      </c>
      <c r="W26" s="82">
        <f t="shared" si="25"/>
        <v>59.151892668902725</v>
      </c>
      <c r="X26" s="61">
        <f t="shared" si="26"/>
        <v>39.978142076502735</v>
      </c>
      <c r="Y26" s="82">
        <f t="shared" si="26"/>
        <v>60.021857923497265</v>
      </c>
      <c r="Z26" s="61">
        <f t="shared" si="27"/>
        <v>40.470193115029382</v>
      </c>
      <c r="AA26" s="82">
        <f t="shared" si="27"/>
        <v>59.529806884970618</v>
      </c>
      <c r="AB26" s="6">
        <f t="shared" si="28"/>
        <v>39.673140691615352</v>
      </c>
      <c r="AC26" s="82">
        <f t="shared" si="28"/>
        <v>60.326859308384648</v>
      </c>
      <c r="AF26" s="59">
        <f t="shared" si="34"/>
        <v>18.67612293144208</v>
      </c>
      <c r="AG26" s="59">
        <f t="shared" si="29"/>
        <v>18.303785337805458</v>
      </c>
      <c r="AH26" s="59">
        <f t="shared" si="30"/>
        <v>20.04371584699453</v>
      </c>
      <c r="AI26" s="59">
        <f t="shared" si="31"/>
        <v>19.059613769941237</v>
      </c>
      <c r="AJ26" s="73">
        <f t="shared" si="32"/>
        <v>20.653718616769297</v>
      </c>
    </row>
    <row r="27" spans="1:36" x14ac:dyDescent="0.25">
      <c r="A27" s="1886"/>
      <c r="B27" s="855" t="s">
        <v>212</v>
      </c>
      <c r="C27" s="23">
        <v>8829</v>
      </c>
      <c r="D27" s="20">
        <v>7180</v>
      </c>
      <c r="E27" s="21">
        <v>16009</v>
      </c>
      <c r="F27" s="20">
        <v>11280</v>
      </c>
      <c r="G27" s="20">
        <v>8894</v>
      </c>
      <c r="H27" s="21">
        <v>20174</v>
      </c>
      <c r="I27" s="20">
        <v>11692</v>
      </c>
      <c r="J27" s="20">
        <v>9069</v>
      </c>
      <c r="K27" s="21">
        <v>20761</v>
      </c>
      <c r="L27" s="20">
        <v>12894</v>
      </c>
      <c r="M27" s="20">
        <v>9346</v>
      </c>
      <c r="N27" s="21">
        <v>22240</v>
      </c>
      <c r="O27" s="20">
        <v>13087</v>
      </c>
      <c r="P27" s="20">
        <v>9512</v>
      </c>
      <c r="Q27" s="21">
        <v>22599</v>
      </c>
      <c r="T27" s="61">
        <f t="shared" si="33"/>
        <v>55.150227996751823</v>
      </c>
      <c r="U27" s="82">
        <f t="shared" si="33"/>
        <v>44.849772003248169</v>
      </c>
      <c r="V27" s="61">
        <f t="shared" si="25"/>
        <v>55.913552096758202</v>
      </c>
      <c r="W27" s="82">
        <f t="shared" si="25"/>
        <v>44.086447903241798</v>
      </c>
      <c r="X27" s="61">
        <f t="shared" si="26"/>
        <v>56.317133086074854</v>
      </c>
      <c r="Y27" s="82">
        <f t="shared" si="26"/>
        <v>43.682866913925153</v>
      </c>
      <c r="Z27" s="61">
        <f t="shared" si="27"/>
        <v>57.976618705035975</v>
      </c>
      <c r="AA27" s="82">
        <f t="shared" si="27"/>
        <v>42.023381294964032</v>
      </c>
      <c r="AB27" s="6">
        <f t="shared" si="28"/>
        <v>57.909642019558383</v>
      </c>
      <c r="AC27" s="82">
        <f t="shared" si="28"/>
        <v>42.09035798044161</v>
      </c>
      <c r="AF27" s="59">
        <f t="shared" si="34"/>
        <v>-10.300455993503654</v>
      </c>
      <c r="AG27" s="59">
        <f t="shared" si="29"/>
        <v>-11.827104193516405</v>
      </c>
      <c r="AH27" s="59">
        <f t="shared" si="30"/>
        <v>-12.634266172149701</v>
      </c>
      <c r="AI27" s="59">
        <f t="shared" si="31"/>
        <v>-15.953237410071942</v>
      </c>
      <c r="AJ27" s="73">
        <f t="shared" si="32"/>
        <v>-15.819284039116773</v>
      </c>
    </row>
    <row r="28" spans="1:36" x14ac:dyDescent="0.25">
      <c r="A28" s="1886"/>
      <c r="B28" s="855" t="s">
        <v>323</v>
      </c>
      <c r="C28" s="23">
        <v>5088</v>
      </c>
      <c r="D28" s="20">
        <v>13760</v>
      </c>
      <c r="E28" s="21">
        <v>18848</v>
      </c>
      <c r="F28" s="20">
        <v>6828</v>
      </c>
      <c r="G28" s="20">
        <v>18030</v>
      </c>
      <c r="H28" s="21">
        <v>24858</v>
      </c>
      <c r="I28" s="20">
        <v>7279</v>
      </c>
      <c r="J28" s="20">
        <v>19331</v>
      </c>
      <c r="K28" s="21">
        <v>26610</v>
      </c>
      <c r="L28" s="20">
        <v>7626</v>
      </c>
      <c r="M28" s="20">
        <v>19696</v>
      </c>
      <c r="N28" s="21">
        <v>27322</v>
      </c>
      <c r="O28" s="20">
        <v>7626</v>
      </c>
      <c r="P28" s="20">
        <v>19035</v>
      </c>
      <c r="Q28" s="21">
        <v>26661</v>
      </c>
      <c r="T28" s="61">
        <f t="shared" si="33"/>
        <v>26.99490662139219</v>
      </c>
      <c r="U28" s="82">
        <f t="shared" si="33"/>
        <v>73.00509337860781</v>
      </c>
      <c r="V28" s="61">
        <f t="shared" si="25"/>
        <v>27.468018344195027</v>
      </c>
      <c r="W28" s="82">
        <f t="shared" si="25"/>
        <v>72.531981655804969</v>
      </c>
      <c r="X28" s="61">
        <f t="shared" si="26"/>
        <v>27.354378053363398</v>
      </c>
      <c r="Y28" s="82">
        <f t="shared" si="26"/>
        <v>72.645621946636609</v>
      </c>
      <c r="Z28" s="61">
        <f t="shared" si="27"/>
        <v>27.911573091281749</v>
      </c>
      <c r="AA28" s="82">
        <f t="shared" si="27"/>
        <v>72.088426908718247</v>
      </c>
      <c r="AB28" s="6">
        <f t="shared" si="28"/>
        <v>28.603578260380331</v>
      </c>
      <c r="AC28" s="82">
        <f t="shared" si="28"/>
        <v>71.396421739619669</v>
      </c>
      <c r="AF28" s="59">
        <f>U28-T28</f>
        <v>46.010186757215621</v>
      </c>
      <c r="AG28" s="59">
        <f>W28-V28</f>
        <v>45.063963311609939</v>
      </c>
      <c r="AH28" s="59">
        <f>Y28-X28</f>
        <v>45.291243893273212</v>
      </c>
      <c r="AI28" s="59">
        <f>AA28-Z28</f>
        <v>44.176853817436495</v>
      </c>
      <c r="AJ28" s="73">
        <f>AC28-AB28</f>
        <v>42.792843479239338</v>
      </c>
    </row>
    <row r="29" spans="1:36" x14ac:dyDescent="0.25">
      <c r="A29" s="1886"/>
      <c r="B29" s="855" t="s">
        <v>319</v>
      </c>
      <c r="C29" s="23">
        <v>5121</v>
      </c>
      <c r="D29" s="20">
        <v>3494</v>
      </c>
      <c r="E29" s="21">
        <v>8615</v>
      </c>
      <c r="F29" s="20">
        <v>7980</v>
      </c>
      <c r="G29" s="20">
        <v>4039</v>
      </c>
      <c r="H29" s="21">
        <v>12019</v>
      </c>
      <c r="I29" s="20">
        <v>8183</v>
      </c>
      <c r="J29" s="20">
        <v>4215</v>
      </c>
      <c r="K29" s="21">
        <v>12398</v>
      </c>
      <c r="L29" s="20">
        <v>9266</v>
      </c>
      <c r="M29" s="20">
        <v>4819</v>
      </c>
      <c r="N29" s="21">
        <v>14085</v>
      </c>
      <c r="O29" s="20">
        <v>10030</v>
      </c>
      <c r="P29" s="20">
        <v>4835</v>
      </c>
      <c r="Q29" s="21">
        <v>14865</v>
      </c>
      <c r="T29" s="61">
        <f t="shared" si="33"/>
        <v>59.442832269297739</v>
      </c>
      <c r="U29" s="82">
        <f t="shared" si="33"/>
        <v>40.557167730702268</v>
      </c>
      <c r="V29" s="61">
        <f t="shared" si="25"/>
        <v>66.394874781595803</v>
      </c>
      <c r="W29" s="82">
        <f t="shared" si="25"/>
        <v>33.60512521840419</v>
      </c>
      <c r="X29" s="61">
        <f t="shared" si="26"/>
        <v>66.002581061461527</v>
      </c>
      <c r="Y29" s="82">
        <f t="shared" si="26"/>
        <v>33.997418938538473</v>
      </c>
      <c r="Z29" s="61">
        <f t="shared" si="27"/>
        <v>65.786297479588214</v>
      </c>
      <c r="AA29" s="82">
        <f t="shared" si="27"/>
        <v>34.213702520411786</v>
      </c>
      <c r="AB29" s="6">
        <f t="shared" si="28"/>
        <v>67.473932055163132</v>
      </c>
      <c r="AC29" s="82">
        <f t="shared" si="28"/>
        <v>32.526067944836868</v>
      </c>
      <c r="AF29" s="59">
        <f>U29-T29</f>
        <v>-18.885664538595471</v>
      </c>
      <c r="AG29" s="59">
        <f t="shared" si="29"/>
        <v>-32.789749563191613</v>
      </c>
      <c r="AH29" s="59">
        <f>Y29-X29</f>
        <v>-32.005162122923053</v>
      </c>
      <c r="AI29" s="59">
        <f t="shared" si="31"/>
        <v>-31.572594959176428</v>
      </c>
      <c r="AJ29" s="73">
        <f t="shared" si="32"/>
        <v>-34.947864110326265</v>
      </c>
    </row>
    <row r="30" spans="1:36" x14ac:dyDescent="0.25">
      <c r="A30" s="1887"/>
      <c r="B30" s="855" t="s">
        <v>199</v>
      </c>
      <c r="C30" s="23">
        <v>77</v>
      </c>
      <c r="D30" s="20">
        <v>41</v>
      </c>
      <c r="E30" s="21">
        <v>118</v>
      </c>
      <c r="F30" s="20">
        <v>62</v>
      </c>
      <c r="G30" s="20">
        <v>51</v>
      </c>
      <c r="H30" s="21">
        <v>113</v>
      </c>
      <c r="I30" s="20">
        <v>61</v>
      </c>
      <c r="J30" s="20">
        <v>44</v>
      </c>
      <c r="K30" s="21">
        <v>105</v>
      </c>
      <c r="L30" s="20">
        <v>46</v>
      </c>
      <c r="M30" s="56">
        <v>44</v>
      </c>
      <c r="N30" s="21">
        <v>90</v>
      </c>
      <c r="O30" s="20">
        <v>63</v>
      </c>
      <c r="P30" s="20">
        <v>51</v>
      </c>
      <c r="Q30" s="21">
        <v>114</v>
      </c>
      <c r="T30" s="61">
        <f t="shared" si="33"/>
        <v>65.254237288135599</v>
      </c>
      <c r="U30" s="82">
        <f t="shared" si="33"/>
        <v>34.745762711864408</v>
      </c>
      <c r="V30" s="61">
        <f t="shared" si="25"/>
        <v>54.86725663716814</v>
      </c>
      <c r="W30" s="82">
        <f t="shared" si="25"/>
        <v>45.132743362831853</v>
      </c>
      <c r="X30" s="61">
        <f t="shared" si="26"/>
        <v>58.095238095238102</v>
      </c>
      <c r="Y30" s="82">
        <f t="shared" si="26"/>
        <v>41.904761904761905</v>
      </c>
      <c r="Z30" s="61">
        <f t="shared" si="27"/>
        <v>51.111111111111107</v>
      </c>
      <c r="AA30" s="82">
        <f t="shared" si="27"/>
        <v>48.888888888888886</v>
      </c>
      <c r="AB30" s="6">
        <f t="shared" si="28"/>
        <v>55.26315789473685</v>
      </c>
      <c r="AC30" s="82">
        <f t="shared" si="28"/>
        <v>44.736842105263158</v>
      </c>
      <c r="AF30" s="59">
        <f>U30-T30</f>
        <v>-30.50847457627119</v>
      </c>
      <c r="AG30" s="59">
        <f t="shared" si="29"/>
        <v>-9.7345132743362868</v>
      </c>
      <c r="AH30" s="59">
        <f>Y30-X30</f>
        <v>-16.190476190476197</v>
      </c>
      <c r="AI30" s="59">
        <f t="shared" si="31"/>
        <v>-2.2222222222222214</v>
      </c>
      <c r="AJ30" s="73">
        <f t="shared" si="32"/>
        <v>-10.526315789473692</v>
      </c>
    </row>
    <row r="31" spans="1:36" x14ac:dyDescent="0.25">
      <c r="A31" s="1885" t="s">
        <v>811</v>
      </c>
      <c r="B31" s="849" t="s">
        <v>1077</v>
      </c>
      <c r="C31" s="850">
        <v>24503</v>
      </c>
      <c r="D31" s="843">
        <v>23471</v>
      </c>
      <c r="E31" s="844">
        <v>47974</v>
      </c>
      <c r="F31" s="843">
        <v>42278</v>
      </c>
      <c r="G31" s="843">
        <v>34554</v>
      </c>
      <c r="H31" s="844">
        <v>76832</v>
      </c>
      <c r="I31" s="843">
        <v>43903</v>
      </c>
      <c r="J31" s="843">
        <v>35743</v>
      </c>
      <c r="K31" s="844">
        <v>79646</v>
      </c>
      <c r="L31" s="843">
        <v>48377</v>
      </c>
      <c r="M31" s="843">
        <v>39924</v>
      </c>
      <c r="N31" s="844">
        <v>88301</v>
      </c>
      <c r="O31" s="843">
        <v>50547</v>
      </c>
      <c r="P31" s="843">
        <v>39500</v>
      </c>
      <c r="Q31" s="844">
        <v>90047</v>
      </c>
      <c r="T31" s="176">
        <f t="shared" si="33"/>
        <v>51.075582607245593</v>
      </c>
      <c r="U31" s="175">
        <f t="shared" si="33"/>
        <v>48.924417392754407</v>
      </c>
      <c r="V31" s="176">
        <f t="shared" si="25"/>
        <v>55.026551436901293</v>
      </c>
      <c r="W31" s="175">
        <f t="shared" si="25"/>
        <v>44.973448563098714</v>
      </c>
      <c r="X31" s="176">
        <f t="shared" si="26"/>
        <v>55.122667805037295</v>
      </c>
      <c r="Y31" s="175">
        <f t="shared" si="26"/>
        <v>44.877332194962712</v>
      </c>
      <c r="Z31" s="176">
        <f t="shared" si="27"/>
        <v>54.786469009410986</v>
      </c>
      <c r="AA31" s="175">
        <f t="shared" si="27"/>
        <v>45.213530990589007</v>
      </c>
      <c r="AB31" s="176">
        <f t="shared" si="28"/>
        <v>56.134018901240466</v>
      </c>
      <c r="AC31" s="181">
        <f t="shared" si="28"/>
        <v>43.865981098759541</v>
      </c>
      <c r="AF31" s="177">
        <f t="shared" ref="AF31" si="35">U31-T31</f>
        <v>-2.1511652144911864</v>
      </c>
      <c r="AG31" s="177">
        <f t="shared" si="29"/>
        <v>-10.05310287380258</v>
      </c>
      <c r="AH31" s="177">
        <f t="shared" ref="AH31" si="36">Y31-X31</f>
        <v>-10.245335610074584</v>
      </c>
      <c r="AI31" s="177">
        <f t="shared" si="31"/>
        <v>-9.5729380188219793</v>
      </c>
      <c r="AJ31" s="277">
        <f t="shared" si="32"/>
        <v>-12.268037802480926</v>
      </c>
    </row>
    <row r="32" spans="1:36" ht="14.45" customHeight="1" x14ac:dyDescent="0.25">
      <c r="A32" s="1886"/>
      <c r="B32" s="855" t="s">
        <v>320</v>
      </c>
      <c r="C32" s="23">
        <v>6474</v>
      </c>
      <c r="D32" s="20">
        <v>7488</v>
      </c>
      <c r="E32" s="21">
        <v>13962</v>
      </c>
      <c r="F32" s="20">
        <v>10399</v>
      </c>
      <c r="G32" s="20">
        <v>10100</v>
      </c>
      <c r="H32" s="21">
        <v>20499</v>
      </c>
      <c r="I32" s="20">
        <v>10518</v>
      </c>
      <c r="J32" s="20">
        <v>9868</v>
      </c>
      <c r="K32" s="21">
        <v>20386</v>
      </c>
      <c r="L32" s="20">
        <v>11817</v>
      </c>
      <c r="M32" s="20">
        <v>10786</v>
      </c>
      <c r="N32" s="21">
        <v>22603</v>
      </c>
      <c r="O32" s="20">
        <v>12144</v>
      </c>
      <c r="P32" s="20">
        <v>10544</v>
      </c>
      <c r="Q32" s="21">
        <v>22688</v>
      </c>
      <c r="T32" s="61">
        <f t="shared" ref="T32:U45" si="37">IFERROR(C32/$E32*100,0)</f>
        <v>46.368715083798882</v>
      </c>
      <c r="U32" s="82">
        <f t="shared" si="37"/>
        <v>53.631284916201118</v>
      </c>
      <c r="V32" s="61">
        <f t="shared" ref="V32:W45" si="38">IFERROR(F32/$H32*100,0)</f>
        <v>50.729303868481388</v>
      </c>
      <c r="W32" s="82">
        <f t="shared" si="38"/>
        <v>49.270696131518612</v>
      </c>
      <c r="X32" s="61">
        <f t="shared" ref="X32:Y45" si="39">IFERROR(I32/$K32*100,0)</f>
        <v>51.594231335230056</v>
      </c>
      <c r="Y32" s="82">
        <f t="shared" si="39"/>
        <v>48.405768664769937</v>
      </c>
      <c r="Z32" s="61">
        <f t="shared" ref="Z32:AA45" si="40">IFERROR(L32/$N32*100,0)</f>
        <v>52.280670707428222</v>
      </c>
      <c r="AA32" s="82">
        <f t="shared" si="40"/>
        <v>47.719329292571786</v>
      </c>
      <c r="AB32" s="6">
        <f t="shared" ref="AB32:AC45" si="41">IFERROR(O32/$Q32*100,0)</f>
        <v>53.526093088857543</v>
      </c>
      <c r="AC32" s="82">
        <f t="shared" si="41"/>
        <v>46.473906911142457</v>
      </c>
      <c r="AF32" s="59">
        <f t="shared" ref="AF32:AF45" si="42">U32-T32</f>
        <v>7.2625698324022352</v>
      </c>
      <c r="AG32" s="59">
        <f t="shared" si="29"/>
        <v>-1.4586077369627759</v>
      </c>
      <c r="AH32" s="59">
        <f t="shared" ref="AH32:AH45" si="43">Y32-X32</f>
        <v>-3.1884626704601189</v>
      </c>
      <c r="AI32" s="59">
        <f t="shared" si="31"/>
        <v>-4.561341414856436</v>
      </c>
      <c r="AJ32" s="73">
        <f t="shared" si="32"/>
        <v>-7.052186177715086</v>
      </c>
    </row>
    <row r="33" spans="1:36" ht="14.45" customHeight="1" x14ac:dyDescent="0.25">
      <c r="A33" s="1886"/>
      <c r="B33" s="855" t="s">
        <v>335</v>
      </c>
      <c r="C33" s="23">
        <v>290</v>
      </c>
      <c r="D33" s="20">
        <v>906</v>
      </c>
      <c r="E33" s="21">
        <v>1196</v>
      </c>
      <c r="F33" s="20">
        <v>496</v>
      </c>
      <c r="G33" s="20">
        <v>1196</v>
      </c>
      <c r="H33" s="21">
        <v>1692</v>
      </c>
      <c r="I33" s="20">
        <v>521</v>
      </c>
      <c r="J33" s="20">
        <v>1146</v>
      </c>
      <c r="K33" s="21">
        <v>1667</v>
      </c>
      <c r="L33" s="20">
        <v>466</v>
      </c>
      <c r="M33" s="20">
        <v>1405</v>
      </c>
      <c r="N33" s="21">
        <v>1871</v>
      </c>
      <c r="O33" s="20">
        <v>682</v>
      </c>
      <c r="P33" s="20">
        <v>1569</v>
      </c>
      <c r="Q33" s="21">
        <v>2251</v>
      </c>
      <c r="T33" s="61">
        <f t="shared" si="37"/>
        <v>24.247491638795989</v>
      </c>
      <c r="U33" s="82">
        <f t="shared" si="37"/>
        <v>75.752508361204022</v>
      </c>
      <c r="V33" s="61">
        <f t="shared" si="38"/>
        <v>29.314420803782504</v>
      </c>
      <c r="W33" s="82">
        <f t="shared" si="38"/>
        <v>70.685579196217503</v>
      </c>
      <c r="X33" s="61">
        <f t="shared" si="39"/>
        <v>31.253749250149969</v>
      </c>
      <c r="Y33" s="82">
        <f t="shared" si="39"/>
        <v>68.746250749850034</v>
      </c>
      <c r="Z33" s="61">
        <f t="shared" si="40"/>
        <v>24.906467129877072</v>
      </c>
      <c r="AA33" s="82">
        <f t="shared" si="40"/>
        <v>75.093532870122928</v>
      </c>
      <c r="AB33" s="6">
        <f t="shared" si="41"/>
        <v>30.29764549089294</v>
      </c>
      <c r="AC33" s="82">
        <f t="shared" si="41"/>
        <v>69.702354509107067</v>
      </c>
      <c r="AF33" s="59">
        <f t="shared" si="42"/>
        <v>51.50501672240803</v>
      </c>
      <c r="AG33" s="59">
        <f t="shared" si="29"/>
        <v>41.371158392434999</v>
      </c>
      <c r="AH33" s="59">
        <f t="shared" si="43"/>
        <v>37.492501499700069</v>
      </c>
      <c r="AI33" s="59">
        <f t="shared" si="31"/>
        <v>50.187065740245856</v>
      </c>
      <c r="AJ33" s="73">
        <f t="shared" si="32"/>
        <v>39.404709018214128</v>
      </c>
    </row>
    <row r="34" spans="1:36" ht="14.45" customHeight="1" x14ac:dyDescent="0.25">
      <c r="A34" s="1886"/>
      <c r="B34" s="855" t="s">
        <v>200</v>
      </c>
      <c r="C34" s="23">
        <v>907</v>
      </c>
      <c r="D34" s="20">
        <v>1378</v>
      </c>
      <c r="E34" s="21">
        <v>2285</v>
      </c>
      <c r="F34" s="20">
        <v>1121</v>
      </c>
      <c r="G34" s="20">
        <v>1478</v>
      </c>
      <c r="H34" s="21">
        <v>2599</v>
      </c>
      <c r="I34" s="20">
        <v>1137</v>
      </c>
      <c r="J34" s="20">
        <v>1552</v>
      </c>
      <c r="K34" s="21">
        <v>2689</v>
      </c>
      <c r="L34" s="20">
        <v>1212</v>
      </c>
      <c r="M34" s="20">
        <v>1605</v>
      </c>
      <c r="N34" s="21">
        <v>2817</v>
      </c>
      <c r="O34" s="20">
        <v>1359</v>
      </c>
      <c r="P34" s="20">
        <v>1592</v>
      </c>
      <c r="Q34" s="21">
        <v>2951</v>
      </c>
      <c r="T34" s="61">
        <f t="shared" si="37"/>
        <v>39.693654266958426</v>
      </c>
      <c r="U34" s="82">
        <f t="shared" si="37"/>
        <v>60.306345733041574</v>
      </c>
      <c r="V34" s="61">
        <f t="shared" si="38"/>
        <v>43.1319738360908</v>
      </c>
      <c r="W34" s="82">
        <f t="shared" si="38"/>
        <v>56.868026163909192</v>
      </c>
      <c r="X34" s="61">
        <f t="shared" si="39"/>
        <v>42.283376719970249</v>
      </c>
      <c r="Y34" s="82">
        <f t="shared" si="39"/>
        <v>57.716623280029758</v>
      </c>
      <c r="Z34" s="61">
        <f t="shared" si="40"/>
        <v>43.024494142705002</v>
      </c>
      <c r="AA34" s="82">
        <f t="shared" si="40"/>
        <v>56.975505857294998</v>
      </c>
      <c r="AB34" s="6">
        <f t="shared" si="41"/>
        <v>46.052185699762795</v>
      </c>
      <c r="AC34" s="82">
        <f t="shared" si="41"/>
        <v>53.947814300237205</v>
      </c>
      <c r="AF34" s="59">
        <f t="shared" si="42"/>
        <v>20.612691466083149</v>
      </c>
      <c r="AG34" s="59">
        <f t="shared" si="29"/>
        <v>13.736052327818392</v>
      </c>
      <c r="AH34" s="59">
        <f t="shared" si="43"/>
        <v>15.433246560059509</v>
      </c>
      <c r="AI34" s="59">
        <f t="shared" si="31"/>
        <v>13.951011714589995</v>
      </c>
      <c r="AJ34" s="73">
        <f t="shared" si="32"/>
        <v>7.8956286004744101</v>
      </c>
    </row>
    <row r="35" spans="1:36" ht="14.45" customHeight="1" x14ac:dyDescent="0.25">
      <c r="A35" s="1886"/>
      <c r="B35" s="855" t="s">
        <v>324</v>
      </c>
      <c r="C35" s="23">
        <v>1127</v>
      </c>
      <c r="D35" s="20">
        <v>316</v>
      </c>
      <c r="E35" s="21">
        <v>1443</v>
      </c>
      <c r="F35" s="20">
        <v>1079</v>
      </c>
      <c r="G35" s="20">
        <v>323</v>
      </c>
      <c r="H35" s="21">
        <v>1402</v>
      </c>
      <c r="I35" s="20">
        <v>1110</v>
      </c>
      <c r="J35" s="20">
        <v>334</v>
      </c>
      <c r="K35" s="21">
        <v>1444</v>
      </c>
      <c r="L35" s="20">
        <v>1261</v>
      </c>
      <c r="M35" s="20">
        <v>370</v>
      </c>
      <c r="N35" s="21">
        <v>1631</v>
      </c>
      <c r="O35" s="20">
        <v>1307</v>
      </c>
      <c r="P35" s="20">
        <v>358</v>
      </c>
      <c r="Q35" s="21">
        <v>1665</v>
      </c>
      <c r="T35" s="61">
        <f t="shared" si="37"/>
        <v>78.101178101178107</v>
      </c>
      <c r="U35" s="82">
        <f t="shared" si="37"/>
        <v>21.8988218988219</v>
      </c>
      <c r="V35" s="61">
        <f t="shared" si="38"/>
        <v>76.961483594864475</v>
      </c>
      <c r="W35" s="82">
        <f t="shared" si="38"/>
        <v>23.038516405135521</v>
      </c>
      <c r="X35" s="61">
        <f t="shared" si="39"/>
        <v>76.86980609418282</v>
      </c>
      <c r="Y35" s="82">
        <f t="shared" si="39"/>
        <v>23.130193905817176</v>
      </c>
      <c r="Z35" s="61">
        <f t="shared" si="40"/>
        <v>77.314530962599633</v>
      </c>
      <c r="AA35" s="82">
        <f t="shared" si="40"/>
        <v>22.68546903740037</v>
      </c>
      <c r="AB35" s="6">
        <f t="shared" si="41"/>
        <v>78.498498498498506</v>
      </c>
      <c r="AC35" s="82">
        <f t="shared" si="41"/>
        <v>21.501501501501501</v>
      </c>
      <c r="AF35" s="59">
        <f t="shared" si="42"/>
        <v>-56.202356202356206</v>
      </c>
      <c r="AG35" s="59">
        <f t="shared" si="29"/>
        <v>-53.922967189728951</v>
      </c>
      <c r="AH35" s="59">
        <f t="shared" si="43"/>
        <v>-53.739612188365641</v>
      </c>
      <c r="AI35" s="59">
        <f t="shared" si="31"/>
        <v>-54.629061925199267</v>
      </c>
      <c r="AJ35" s="73">
        <f t="shared" si="32"/>
        <v>-56.996996996997005</v>
      </c>
    </row>
    <row r="36" spans="1:36" ht="14.45" customHeight="1" x14ac:dyDescent="0.25">
      <c r="A36" s="1886"/>
      <c r="B36" s="855" t="s">
        <v>327</v>
      </c>
      <c r="C36" s="23">
        <v>38</v>
      </c>
      <c r="D36" s="20">
        <v>1</v>
      </c>
      <c r="E36" s="21">
        <v>39</v>
      </c>
      <c r="F36" s="20">
        <v>30</v>
      </c>
      <c r="G36" s="20">
        <v>1</v>
      </c>
      <c r="H36" s="21">
        <v>31</v>
      </c>
      <c r="I36" s="20">
        <v>28</v>
      </c>
      <c r="J36" s="20">
        <v>0</v>
      </c>
      <c r="K36" s="21">
        <v>28</v>
      </c>
      <c r="L36" s="20">
        <v>31</v>
      </c>
      <c r="M36" s="20">
        <v>0</v>
      </c>
      <c r="N36" s="21">
        <v>31</v>
      </c>
      <c r="O36" s="20">
        <v>28</v>
      </c>
      <c r="P36" s="20">
        <v>0</v>
      </c>
      <c r="Q36" s="21">
        <v>28</v>
      </c>
      <c r="T36" s="61">
        <f t="shared" si="37"/>
        <v>97.435897435897431</v>
      </c>
      <c r="U36" s="82">
        <f t="shared" si="37"/>
        <v>2.5641025641025639</v>
      </c>
      <c r="V36" s="61">
        <f t="shared" si="38"/>
        <v>96.774193548387103</v>
      </c>
      <c r="W36" s="82">
        <f t="shared" si="38"/>
        <v>3.225806451612903</v>
      </c>
      <c r="X36" s="61">
        <f t="shared" si="39"/>
        <v>100</v>
      </c>
      <c r="Y36" s="82">
        <f t="shared" si="39"/>
        <v>0</v>
      </c>
      <c r="Z36" s="61">
        <f t="shared" si="40"/>
        <v>100</v>
      </c>
      <c r="AA36" s="82">
        <f t="shared" si="40"/>
        <v>0</v>
      </c>
      <c r="AB36" s="6">
        <f t="shared" si="41"/>
        <v>100</v>
      </c>
      <c r="AC36" s="82">
        <f t="shared" si="41"/>
        <v>0</v>
      </c>
      <c r="AF36" s="59">
        <f t="shared" si="42"/>
        <v>-94.871794871794862</v>
      </c>
      <c r="AG36" s="59">
        <f t="shared" si="29"/>
        <v>-93.548387096774206</v>
      </c>
      <c r="AH36" s="59">
        <f t="shared" si="43"/>
        <v>-100</v>
      </c>
      <c r="AI36" s="59">
        <f t="shared" si="31"/>
        <v>-100</v>
      </c>
      <c r="AJ36" s="73">
        <f t="shared" si="32"/>
        <v>-100</v>
      </c>
    </row>
    <row r="37" spans="1:36" ht="14.45" customHeight="1" x14ac:dyDescent="0.25">
      <c r="A37" s="1886"/>
      <c r="B37" s="855" t="s">
        <v>328</v>
      </c>
      <c r="C37" s="23">
        <v>412</v>
      </c>
      <c r="D37" s="20">
        <v>59</v>
      </c>
      <c r="E37" s="21">
        <v>471</v>
      </c>
      <c r="F37" s="20">
        <v>1539</v>
      </c>
      <c r="G37" s="20">
        <v>356</v>
      </c>
      <c r="H37" s="21">
        <v>1895</v>
      </c>
      <c r="I37" s="20">
        <v>1568</v>
      </c>
      <c r="J37" s="20">
        <v>458</v>
      </c>
      <c r="K37" s="21">
        <v>2026</v>
      </c>
      <c r="L37" s="20">
        <v>1502</v>
      </c>
      <c r="M37" s="20">
        <v>490</v>
      </c>
      <c r="N37" s="21">
        <v>1992</v>
      </c>
      <c r="O37" s="20">
        <v>2214</v>
      </c>
      <c r="P37" s="20">
        <v>469</v>
      </c>
      <c r="Q37" s="21">
        <v>2683</v>
      </c>
      <c r="T37" s="61">
        <f t="shared" si="37"/>
        <v>87.473460721868364</v>
      </c>
      <c r="U37" s="82">
        <f t="shared" si="37"/>
        <v>12.526539278131635</v>
      </c>
      <c r="V37" s="61">
        <f t="shared" si="38"/>
        <v>81.213720316622698</v>
      </c>
      <c r="W37" s="82">
        <f t="shared" si="38"/>
        <v>18.786279683377309</v>
      </c>
      <c r="X37" s="61">
        <f t="shared" si="39"/>
        <v>77.3938795656466</v>
      </c>
      <c r="Y37" s="82">
        <f t="shared" si="39"/>
        <v>22.606120434353404</v>
      </c>
      <c r="Z37" s="61">
        <f t="shared" si="40"/>
        <v>75.401606425702823</v>
      </c>
      <c r="AA37" s="82">
        <f t="shared" si="40"/>
        <v>24.598393574297191</v>
      </c>
      <c r="AB37" s="6">
        <f t="shared" si="41"/>
        <v>82.519567648155046</v>
      </c>
      <c r="AC37" s="82">
        <f t="shared" si="41"/>
        <v>17.48043235184495</v>
      </c>
      <c r="AF37" s="59">
        <f t="shared" si="42"/>
        <v>-74.946921443736727</v>
      </c>
      <c r="AG37" s="59">
        <f t="shared" si="29"/>
        <v>-62.427440633245389</v>
      </c>
      <c r="AH37" s="59">
        <f t="shared" si="43"/>
        <v>-54.7877591312932</v>
      </c>
      <c r="AI37" s="59">
        <f t="shared" si="31"/>
        <v>-50.803212851405632</v>
      </c>
      <c r="AJ37" s="73">
        <f t="shared" si="32"/>
        <v>-65.039135296310093</v>
      </c>
    </row>
    <row r="38" spans="1:36" ht="14.45" customHeight="1" x14ac:dyDescent="0.25">
      <c r="A38" s="1886"/>
      <c r="B38" s="855" t="s">
        <v>219</v>
      </c>
      <c r="C38" s="23">
        <v>911</v>
      </c>
      <c r="D38" s="20">
        <v>3682</v>
      </c>
      <c r="E38" s="21">
        <v>4593</v>
      </c>
      <c r="F38" s="20">
        <v>1754</v>
      </c>
      <c r="G38" s="20">
        <v>5912</v>
      </c>
      <c r="H38" s="21">
        <v>7666</v>
      </c>
      <c r="I38" s="20">
        <v>1700</v>
      </c>
      <c r="J38" s="20">
        <v>6053</v>
      </c>
      <c r="K38" s="21">
        <v>7753</v>
      </c>
      <c r="L38" s="20">
        <v>2061</v>
      </c>
      <c r="M38" s="20">
        <v>7029</v>
      </c>
      <c r="N38" s="21">
        <v>9090</v>
      </c>
      <c r="O38" s="20">
        <v>1945</v>
      </c>
      <c r="P38" s="20">
        <v>7171</v>
      </c>
      <c r="Q38" s="21">
        <v>9116</v>
      </c>
      <c r="T38" s="61">
        <f t="shared" si="37"/>
        <v>19.834530807750923</v>
      </c>
      <c r="U38" s="82">
        <f t="shared" si="37"/>
        <v>80.165469192249077</v>
      </c>
      <c r="V38" s="61">
        <f t="shared" si="38"/>
        <v>22.880250456561441</v>
      </c>
      <c r="W38" s="82">
        <f t="shared" si="38"/>
        <v>77.119749543438559</v>
      </c>
      <c r="X38" s="61">
        <f t="shared" si="39"/>
        <v>21.926996001547788</v>
      </c>
      <c r="Y38" s="82">
        <f t="shared" si="39"/>
        <v>78.073003998452222</v>
      </c>
      <c r="Z38" s="61">
        <f t="shared" si="40"/>
        <v>22.673267326732674</v>
      </c>
      <c r="AA38" s="82">
        <f t="shared" si="40"/>
        <v>77.32673267326733</v>
      </c>
      <c r="AB38" s="6">
        <f t="shared" si="41"/>
        <v>21.336112329969286</v>
      </c>
      <c r="AC38" s="82">
        <f t="shared" si="41"/>
        <v>78.663887670030718</v>
      </c>
      <c r="AF38" s="59">
        <f t="shared" si="42"/>
        <v>60.330938384498154</v>
      </c>
      <c r="AG38" s="59">
        <f t="shared" si="29"/>
        <v>54.239499086877117</v>
      </c>
      <c r="AH38" s="59">
        <f t="shared" si="43"/>
        <v>56.14600799690443</v>
      </c>
      <c r="AI38" s="59">
        <f t="shared" si="31"/>
        <v>54.653465346534659</v>
      </c>
      <c r="AJ38" s="73">
        <f t="shared" si="32"/>
        <v>57.327775340061436</v>
      </c>
    </row>
    <row r="39" spans="1:36" ht="14.45" customHeight="1" x14ac:dyDescent="0.25">
      <c r="A39" s="1886"/>
      <c r="B39" s="855" t="s">
        <v>322</v>
      </c>
      <c r="C39" s="23">
        <v>317</v>
      </c>
      <c r="D39" s="20">
        <v>591</v>
      </c>
      <c r="E39" s="21">
        <v>908</v>
      </c>
      <c r="F39" s="20">
        <v>854</v>
      </c>
      <c r="G39" s="20">
        <v>2305</v>
      </c>
      <c r="H39" s="21">
        <v>3159</v>
      </c>
      <c r="I39" s="20">
        <v>905</v>
      </c>
      <c r="J39" s="20">
        <v>2641</v>
      </c>
      <c r="K39" s="21">
        <v>3546</v>
      </c>
      <c r="L39" s="20">
        <v>1073</v>
      </c>
      <c r="M39" s="20">
        <v>3129</v>
      </c>
      <c r="N39" s="21">
        <v>4202</v>
      </c>
      <c r="O39" s="20">
        <v>1237</v>
      </c>
      <c r="P39" s="20">
        <v>3444</v>
      </c>
      <c r="Q39" s="21">
        <v>4681</v>
      </c>
      <c r="T39" s="61">
        <f t="shared" si="37"/>
        <v>34.91189427312775</v>
      </c>
      <c r="U39" s="82">
        <f t="shared" si="37"/>
        <v>65.088105726872243</v>
      </c>
      <c r="V39" s="61">
        <f t="shared" si="38"/>
        <v>27.033871478315923</v>
      </c>
      <c r="W39" s="82">
        <f t="shared" si="38"/>
        <v>72.966128521684084</v>
      </c>
      <c r="X39" s="61">
        <f t="shared" si="39"/>
        <v>25.52171460800902</v>
      </c>
      <c r="Y39" s="82">
        <f t="shared" si="39"/>
        <v>74.478285391990966</v>
      </c>
      <c r="Z39" s="61">
        <f t="shared" si="40"/>
        <v>25.535459305092811</v>
      </c>
      <c r="AA39" s="82">
        <f t="shared" si="40"/>
        <v>74.464540694907186</v>
      </c>
      <c r="AB39" s="6">
        <f t="shared" si="41"/>
        <v>26.425977355265967</v>
      </c>
      <c r="AC39" s="82">
        <f t="shared" si="41"/>
        <v>73.574022644734029</v>
      </c>
      <c r="AF39" s="59">
        <f t="shared" si="42"/>
        <v>30.176211453744493</v>
      </c>
      <c r="AG39" s="59">
        <f t="shared" si="29"/>
        <v>45.932257043368161</v>
      </c>
      <c r="AH39" s="59">
        <f t="shared" si="43"/>
        <v>48.956570783981945</v>
      </c>
      <c r="AI39" s="59">
        <f t="shared" si="31"/>
        <v>48.929081389814371</v>
      </c>
      <c r="AJ39" s="73">
        <f t="shared" si="32"/>
        <v>47.148045289468058</v>
      </c>
    </row>
    <row r="40" spans="1:36" ht="14.45" customHeight="1" x14ac:dyDescent="0.25">
      <c r="A40" s="1886"/>
      <c r="B40" s="855" t="s">
        <v>236</v>
      </c>
      <c r="C40" s="23">
        <v>1762</v>
      </c>
      <c r="D40" s="20">
        <v>1307</v>
      </c>
      <c r="E40" s="21">
        <v>3069</v>
      </c>
      <c r="F40" s="20">
        <v>1545</v>
      </c>
      <c r="G40" s="20">
        <v>839</v>
      </c>
      <c r="H40" s="21">
        <v>2384</v>
      </c>
      <c r="I40" s="20">
        <v>1771</v>
      </c>
      <c r="J40" s="20">
        <v>1029</v>
      </c>
      <c r="K40" s="21">
        <v>2800</v>
      </c>
      <c r="L40" s="20">
        <v>1858</v>
      </c>
      <c r="M40" s="20">
        <v>1023</v>
      </c>
      <c r="N40" s="21">
        <v>2881</v>
      </c>
      <c r="O40" s="20">
        <v>1903</v>
      </c>
      <c r="P40" s="20">
        <v>1015</v>
      </c>
      <c r="Q40" s="21">
        <v>2918</v>
      </c>
      <c r="T40" s="61">
        <f t="shared" si="37"/>
        <v>57.412838057999352</v>
      </c>
      <c r="U40" s="82">
        <f t="shared" si="37"/>
        <v>42.587161942000648</v>
      </c>
      <c r="V40" s="61">
        <f t="shared" si="38"/>
        <v>64.807046979865774</v>
      </c>
      <c r="W40" s="82">
        <f t="shared" si="38"/>
        <v>35.192953020134226</v>
      </c>
      <c r="X40" s="61">
        <f t="shared" si="39"/>
        <v>63.249999999999993</v>
      </c>
      <c r="Y40" s="82">
        <f t="shared" si="39"/>
        <v>36.75</v>
      </c>
      <c r="Z40" s="61">
        <f t="shared" si="40"/>
        <v>64.491496008330444</v>
      </c>
      <c r="AA40" s="82">
        <f t="shared" si="40"/>
        <v>35.508503991669556</v>
      </c>
      <c r="AB40" s="6">
        <f t="shared" si="41"/>
        <v>65.215901302261827</v>
      </c>
      <c r="AC40" s="82">
        <f t="shared" si="41"/>
        <v>34.784098697738173</v>
      </c>
      <c r="AF40" s="59">
        <f t="shared" si="42"/>
        <v>-14.825676115998704</v>
      </c>
      <c r="AG40" s="59">
        <f t="shared" si="29"/>
        <v>-29.614093959731548</v>
      </c>
      <c r="AH40" s="59">
        <f t="shared" si="43"/>
        <v>-26.499999999999993</v>
      </c>
      <c r="AI40" s="59">
        <f t="shared" si="31"/>
        <v>-28.982992016660887</v>
      </c>
      <c r="AJ40" s="73">
        <f t="shared" si="32"/>
        <v>-30.431802604523654</v>
      </c>
    </row>
    <row r="41" spans="1:36" ht="14.45" customHeight="1" x14ac:dyDescent="0.25">
      <c r="A41" s="1886"/>
      <c r="B41" s="855" t="s">
        <v>321</v>
      </c>
      <c r="C41" s="23">
        <v>4424</v>
      </c>
      <c r="D41" s="20">
        <v>4142</v>
      </c>
      <c r="E41" s="21">
        <v>8566</v>
      </c>
      <c r="F41" s="20">
        <v>7359</v>
      </c>
      <c r="G41" s="20">
        <v>5939</v>
      </c>
      <c r="H41" s="21">
        <v>13298</v>
      </c>
      <c r="I41" s="20">
        <v>7509</v>
      </c>
      <c r="J41" s="20">
        <v>6194</v>
      </c>
      <c r="K41" s="21">
        <v>13703</v>
      </c>
      <c r="L41" s="20">
        <v>8462</v>
      </c>
      <c r="M41" s="20">
        <v>6694</v>
      </c>
      <c r="N41" s="21">
        <v>15156</v>
      </c>
      <c r="O41" s="20">
        <v>8186</v>
      </c>
      <c r="P41" s="20">
        <v>6141</v>
      </c>
      <c r="Q41" s="21">
        <v>14327</v>
      </c>
      <c r="T41" s="61">
        <f t="shared" si="37"/>
        <v>51.646042493579273</v>
      </c>
      <c r="U41" s="82">
        <f t="shared" si="37"/>
        <v>48.353957506420727</v>
      </c>
      <c r="V41" s="61">
        <f t="shared" si="38"/>
        <v>55.33914874417205</v>
      </c>
      <c r="W41" s="82">
        <f t="shared" si="38"/>
        <v>44.660851255827943</v>
      </c>
      <c r="X41" s="61">
        <f t="shared" si="39"/>
        <v>54.798219368021606</v>
      </c>
      <c r="Y41" s="82">
        <f t="shared" si="39"/>
        <v>45.201780631978401</v>
      </c>
      <c r="Z41" s="61">
        <f t="shared" si="40"/>
        <v>55.832673528635524</v>
      </c>
      <c r="AA41" s="82">
        <f t="shared" si="40"/>
        <v>44.167326471364476</v>
      </c>
      <c r="AB41" s="6">
        <f t="shared" si="41"/>
        <v>57.136874432888952</v>
      </c>
      <c r="AC41" s="82">
        <f t="shared" si="41"/>
        <v>42.863125567111048</v>
      </c>
      <c r="AF41" s="59">
        <f t="shared" si="42"/>
        <v>-3.292084987158546</v>
      </c>
      <c r="AG41" s="59">
        <f>W41-V41</f>
        <v>-10.678297488344107</v>
      </c>
      <c r="AH41" s="59">
        <f t="shared" si="43"/>
        <v>-9.5964387360432042</v>
      </c>
      <c r="AI41" s="59">
        <f>AA41-Z41</f>
        <v>-11.665347057271049</v>
      </c>
      <c r="AJ41" s="73">
        <f>AC41-AB41</f>
        <v>-14.273748865777904</v>
      </c>
    </row>
    <row r="42" spans="1:36" ht="14.45" customHeight="1" x14ac:dyDescent="0.25">
      <c r="A42" s="1886"/>
      <c r="B42" s="855" t="s">
        <v>325</v>
      </c>
      <c r="C42" s="23">
        <v>5526</v>
      </c>
      <c r="D42" s="20">
        <v>2380</v>
      </c>
      <c r="E42" s="21">
        <v>7906</v>
      </c>
      <c r="F42" s="20">
        <v>12606</v>
      </c>
      <c r="G42" s="20">
        <v>4270</v>
      </c>
      <c r="H42" s="21">
        <v>16876</v>
      </c>
      <c r="I42" s="20">
        <v>13575</v>
      </c>
      <c r="J42" s="20">
        <v>4650</v>
      </c>
      <c r="K42" s="21">
        <v>18225</v>
      </c>
      <c r="L42" s="20">
        <v>14710</v>
      </c>
      <c r="M42" s="20">
        <v>5286</v>
      </c>
      <c r="N42" s="21">
        <v>19996</v>
      </c>
      <c r="O42" s="20">
        <v>15657</v>
      </c>
      <c r="P42" s="20">
        <v>5239</v>
      </c>
      <c r="Q42" s="21">
        <v>20896</v>
      </c>
      <c r="T42" s="61">
        <f t="shared" si="37"/>
        <v>69.896281305337709</v>
      </c>
      <c r="U42" s="82">
        <f t="shared" si="37"/>
        <v>30.10371869466228</v>
      </c>
      <c r="V42" s="61">
        <f t="shared" si="38"/>
        <v>74.69779568618155</v>
      </c>
      <c r="W42" s="82">
        <f t="shared" si="38"/>
        <v>25.302204313818439</v>
      </c>
      <c r="X42" s="61">
        <f t="shared" si="39"/>
        <v>74.485596707818928</v>
      </c>
      <c r="Y42" s="82">
        <f t="shared" si="39"/>
        <v>25.514403292181072</v>
      </c>
      <c r="Z42" s="61">
        <f t="shared" si="40"/>
        <v>73.564712942588514</v>
      </c>
      <c r="AA42" s="82">
        <f t="shared" si="40"/>
        <v>26.435287057411482</v>
      </c>
      <c r="AB42" s="6">
        <f t="shared" si="41"/>
        <v>74.92821592649311</v>
      </c>
      <c r="AC42" s="82">
        <f t="shared" si="41"/>
        <v>25.07178407350689</v>
      </c>
      <c r="AF42" s="59">
        <f t="shared" si="42"/>
        <v>-39.792562610675432</v>
      </c>
      <c r="AG42" s="59">
        <f t="shared" si="29"/>
        <v>-49.395591372363114</v>
      </c>
      <c r="AH42" s="59">
        <f t="shared" si="43"/>
        <v>-48.971193415637856</v>
      </c>
      <c r="AI42" s="59">
        <f t="shared" si="31"/>
        <v>-47.129425885177028</v>
      </c>
      <c r="AJ42" s="73">
        <f t="shared" si="32"/>
        <v>-49.856431852986219</v>
      </c>
    </row>
    <row r="43" spans="1:36" ht="14.45" customHeight="1" x14ac:dyDescent="0.25">
      <c r="A43" s="1886"/>
      <c r="B43" s="855" t="s">
        <v>333</v>
      </c>
      <c r="C43" s="23">
        <v>1494</v>
      </c>
      <c r="D43" s="20">
        <v>846</v>
      </c>
      <c r="E43" s="21">
        <v>2340</v>
      </c>
      <c r="F43" s="20">
        <v>2072</v>
      </c>
      <c r="G43" s="20">
        <v>1149</v>
      </c>
      <c r="H43" s="21">
        <v>3221</v>
      </c>
      <c r="I43" s="20">
        <v>2232</v>
      </c>
      <c r="J43" s="20">
        <v>1204</v>
      </c>
      <c r="K43" s="21">
        <v>3436</v>
      </c>
      <c r="L43" s="20">
        <v>2587</v>
      </c>
      <c r="M43" s="20">
        <v>1390</v>
      </c>
      <c r="N43" s="21">
        <v>3977</v>
      </c>
      <c r="O43" s="20">
        <v>2640</v>
      </c>
      <c r="P43" s="20">
        <v>1347</v>
      </c>
      <c r="Q43" s="21">
        <v>3987</v>
      </c>
      <c r="T43" s="61">
        <f t="shared" si="37"/>
        <v>63.84615384615384</v>
      </c>
      <c r="U43" s="82">
        <f t="shared" si="37"/>
        <v>36.153846153846153</v>
      </c>
      <c r="V43" s="61">
        <f t="shared" si="38"/>
        <v>64.327848494256443</v>
      </c>
      <c r="W43" s="82">
        <f t="shared" si="38"/>
        <v>35.672151505743557</v>
      </c>
      <c r="X43" s="61">
        <f t="shared" si="39"/>
        <v>64.959254947613516</v>
      </c>
      <c r="Y43" s="82">
        <f t="shared" si="39"/>
        <v>35.040745052386498</v>
      </c>
      <c r="Z43" s="61">
        <f t="shared" si="40"/>
        <v>65.049031933618309</v>
      </c>
      <c r="AA43" s="82">
        <f t="shared" si="40"/>
        <v>34.950968066381691</v>
      </c>
      <c r="AB43" s="6">
        <f t="shared" si="41"/>
        <v>66.215199398043652</v>
      </c>
      <c r="AC43" s="82">
        <f t="shared" si="41"/>
        <v>33.784800601956363</v>
      </c>
      <c r="AF43" s="59">
        <f t="shared" si="42"/>
        <v>-27.692307692307686</v>
      </c>
      <c r="AG43" s="59">
        <f t="shared" si="29"/>
        <v>-28.655696988512886</v>
      </c>
      <c r="AH43" s="59">
        <f t="shared" si="43"/>
        <v>-29.918509895227018</v>
      </c>
      <c r="AI43" s="59">
        <f t="shared" si="31"/>
        <v>-30.098063867236618</v>
      </c>
      <c r="AJ43" s="73">
        <f t="shared" si="32"/>
        <v>-32.430398796087289</v>
      </c>
    </row>
    <row r="44" spans="1:36" ht="14.45" customHeight="1" x14ac:dyDescent="0.25">
      <c r="A44" s="1887"/>
      <c r="B44" s="855" t="s">
        <v>326</v>
      </c>
      <c r="C44" s="23">
        <v>821</v>
      </c>
      <c r="D44" s="20">
        <v>375</v>
      </c>
      <c r="E44" s="21">
        <v>1196</v>
      </c>
      <c r="F44" s="20">
        <v>1424</v>
      </c>
      <c r="G44" s="20">
        <v>686</v>
      </c>
      <c r="H44" s="21">
        <v>2110</v>
      </c>
      <c r="I44" s="20">
        <v>1329</v>
      </c>
      <c r="J44" s="20">
        <v>614</v>
      </c>
      <c r="K44" s="21">
        <v>1943</v>
      </c>
      <c r="L44" s="20">
        <v>1337</v>
      </c>
      <c r="M44" s="56">
        <v>717</v>
      </c>
      <c r="N44" s="21">
        <v>2054</v>
      </c>
      <c r="O44" s="20">
        <v>1245</v>
      </c>
      <c r="P44" s="20">
        <v>611</v>
      </c>
      <c r="Q44" s="21">
        <v>1856</v>
      </c>
      <c r="T44" s="61">
        <f t="shared" si="37"/>
        <v>68.645484949832777</v>
      </c>
      <c r="U44" s="82">
        <f t="shared" si="37"/>
        <v>31.354515050167226</v>
      </c>
      <c r="V44" s="61">
        <f t="shared" si="38"/>
        <v>67.488151658767777</v>
      </c>
      <c r="W44" s="82">
        <f t="shared" si="38"/>
        <v>32.511848341232231</v>
      </c>
      <c r="X44" s="61">
        <f t="shared" si="39"/>
        <v>68.399382398353055</v>
      </c>
      <c r="Y44" s="82">
        <f t="shared" si="39"/>
        <v>31.600617601646935</v>
      </c>
      <c r="Z44" s="61">
        <f t="shared" si="40"/>
        <v>65.092502434274593</v>
      </c>
      <c r="AA44" s="82">
        <f t="shared" si="40"/>
        <v>34.907497565725414</v>
      </c>
      <c r="AB44" s="6">
        <f t="shared" si="41"/>
        <v>67.079741379310349</v>
      </c>
      <c r="AC44" s="82">
        <f t="shared" si="41"/>
        <v>32.920258620689658</v>
      </c>
      <c r="AF44" s="59">
        <f t="shared" si="42"/>
        <v>-37.290969899665555</v>
      </c>
      <c r="AG44" s="59">
        <f t="shared" si="29"/>
        <v>-34.976303317535546</v>
      </c>
      <c r="AH44" s="59">
        <f t="shared" si="43"/>
        <v>-36.798764796706124</v>
      </c>
      <c r="AI44" s="59">
        <f t="shared" si="31"/>
        <v>-30.185004868549179</v>
      </c>
      <c r="AJ44" s="73">
        <f t="shared" si="32"/>
        <v>-34.15948275862069</v>
      </c>
    </row>
    <row r="45" spans="1:36" x14ac:dyDescent="0.25">
      <c r="A45" s="1885" t="s">
        <v>248</v>
      </c>
      <c r="B45" s="849" t="s">
        <v>1077</v>
      </c>
      <c r="C45" s="850">
        <v>42244</v>
      </c>
      <c r="D45" s="843">
        <v>23629</v>
      </c>
      <c r="E45" s="844">
        <v>65873</v>
      </c>
      <c r="F45" s="843">
        <v>55558</v>
      </c>
      <c r="G45" s="843">
        <v>29815</v>
      </c>
      <c r="H45" s="844">
        <v>85373</v>
      </c>
      <c r="I45" s="843">
        <v>57169</v>
      </c>
      <c r="J45" s="843">
        <v>32059</v>
      </c>
      <c r="K45" s="844">
        <v>89228</v>
      </c>
      <c r="L45" s="843">
        <v>59352</v>
      </c>
      <c r="M45" s="843">
        <v>36020</v>
      </c>
      <c r="N45" s="844">
        <v>95372</v>
      </c>
      <c r="O45" s="843">
        <v>66439</v>
      </c>
      <c r="P45" s="843">
        <v>35730</v>
      </c>
      <c r="Q45" s="844">
        <v>102169</v>
      </c>
      <c r="T45" s="176">
        <f t="shared" si="37"/>
        <v>64.129461236014748</v>
      </c>
      <c r="U45" s="175">
        <f t="shared" si="37"/>
        <v>35.870538763985245</v>
      </c>
      <c r="V45" s="176">
        <f t="shared" si="38"/>
        <v>65.076780715214412</v>
      </c>
      <c r="W45" s="175">
        <f t="shared" si="38"/>
        <v>34.923219284785588</v>
      </c>
      <c r="X45" s="176">
        <f t="shared" si="39"/>
        <v>64.070695297440267</v>
      </c>
      <c r="Y45" s="175">
        <f t="shared" si="39"/>
        <v>35.929304702559733</v>
      </c>
      <c r="Z45" s="176">
        <f t="shared" si="40"/>
        <v>62.232101665058927</v>
      </c>
      <c r="AA45" s="175">
        <f t="shared" si="40"/>
        <v>37.767898334941073</v>
      </c>
      <c r="AB45" s="176">
        <f t="shared" si="41"/>
        <v>65.028531159157865</v>
      </c>
      <c r="AC45" s="181">
        <f t="shared" si="41"/>
        <v>34.971468840842135</v>
      </c>
      <c r="AF45" s="177">
        <f t="shared" si="42"/>
        <v>-28.258922472029504</v>
      </c>
      <c r="AG45" s="177">
        <f t="shared" si="29"/>
        <v>-30.153561430428823</v>
      </c>
      <c r="AH45" s="177">
        <f t="shared" si="43"/>
        <v>-28.141390594880534</v>
      </c>
      <c r="AI45" s="177">
        <f t="shared" si="31"/>
        <v>-24.464203330117854</v>
      </c>
      <c r="AJ45" s="277">
        <f t="shared" si="32"/>
        <v>-30.057062318315729</v>
      </c>
    </row>
    <row r="46" spans="1:36" ht="14.45" customHeight="1" x14ac:dyDescent="0.25">
      <c r="A46" s="1886"/>
      <c r="B46" s="855" t="s">
        <v>331</v>
      </c>
      <c r="C46" s="23">
        <v>1608</v>
      </c>
      <c r="D46" s="20">
        <v>1003</v>
      </c>
      <c r="E46" s="21">
        <v>2611</v>
      </c>
      <c r="F46" s="20">
        <v>2011</v>
      </c>
      <c r="G46" s="20">
        <v>1452</v>
      </c>
      <c r="H46" s="21">
        <v>3463</v>
      </c>
      <c r="I46" s="20">
        <v>2101</v>
      </c>
      <c r="J46" s="20">
        <v>1499</v>
      </c>
      <c r="K46" s="21">
        <v>3600</v>
      </c>
      <c r="L46" s="20">
        <v>2446</v>
      </c>
      <c r="M46" s="20">
        <v>1592</v>
      </c>
      <c r="N46" s="21">
        <v>4038</v>
      </c>
      <c r="O46" s="20">
        <v>2118</v>
      </c>
      <c r="P46" s="20">
        <v>1437</v>
      </c>
      <c r="Q46" s="21">
        <v>3555</v>
      </c>
      <c r="T46" s="61">
        <f t="shared" ref="T46:U53" si="44">IFERROR(C46/$E46*100,0)</f>
        <v>61.585599387207971</v>
      </c>
      <c r="U46" s="82">
        <f t="shared" si="44"/>
        <v>38.414400612792029</v>
      </c>
      <c r="V46" s="61">
        <f t="shared" ref="V46:W53" si="45">IFERROR(F46/$H46*100,0)</f>
        <v>58.071036673404564</v>
      </c>
      <c r="W46" s="82">
        <f t="shared" si="45"/>
        <v>41.928963326595436</v>
      </c>
      <c r="X46" s="61">
        <f t="shared" ref="X46:Y53" si="46">IFERROR(I46/$K46*100,0)</f>
        <v>58.361111111111107</v>
      </c>
      <c r="Y46" s="82">
        <f t="shared" si="46"/>
        <v>41.638888888888886</v>
      </c>
      <c r="Z46" s="61">
        <f t="shared" ref="Z46:AA53" si="47">IFERROR(L46/$N46*100,0)</f>
        <v>60.574541852402177</v>
      </c>
      <c r="AA46" s="82">
        <f t="shared" si="47"/>
        <v>39.425458147597823</v>
      </c>
      <c r="AB46" s="6">
        <f t="shared" ref="AB46:AC52" si="48">IFERROR(O46/$Q46*100,0)</f>
        <v>59.57805907172996</v>
      </c>
      <c r="AC46" s="82">
        <f t="shared" si="48"/>
        <v>40.421940928270047</v>
      </c>
      <c r="AF46" s="59">
        <f t="shared" ref="AF46:AF53" si="49">U46-T46</f>
        <v>-23.171198774415942</v>
      </c>
      <c r="AG46" s="59">
        <f t="shared" si="29"/>
        <v>-16.142073346809127</v>
      </c>
      <c r="AH46" s="59">
        <f t="shared" ref="AH46:AH53" si="50">Y46-X46</f>
        <v>-16.722222222222221</v>
      </c>
      <c r="AI46" s="59">
        <f t="shared" si="31"/>
        <v>-21.149083704804355</v>
      </c>
      <c r="AJ46" s="73">
        <f t="shared" si="32"/>
        <v>-19.156118143459913</v>
      </c>
    </row>
    <row r="47" spans="1:36" ht="14.45" customHeight="1" x14ac:dyDescent="0.25">
      <c r="A47" s="1886"/>
      <c r="B47" s="855" t="s">
        <v>266</v>
      </c>
      <c r="C47" s="23">
        <v>2143</v>
      </c>
      <c r="D47" s="20">
        <v>2486</v>
      </c>
      <c r="E47" s="21">
        <v>4629</v>
      </c>
      <c r="F47" s="20">
        <v>2466</v>
      </c>
      <c r="G47" s="20">
        <v>2772</v>
      </c>
      <c r="H47" s="21">
        <v>5238</v>
      </c>
      <c r="I47" s="20">
        <v>2600</v>
      </c>
      <c r="J47" s="20">
        <v>2924</v>
      </c>
      <c r="K47" s="21">
        <v>5524</v>
      </c>
      <c r="L47" s="20">
        <v>3175</v>
      </c>
      <c r="M47" s="20">
        <v>3559</v>
      </c>
      <c r="N47" s="21">
        <v>6734</v>
      </c>
      <c r="O47" s="20">
        <v>3003</v>
      </c>
      <c r="P47" s="20">
        <v>3209</v>
      </c>
      <c r="Q47" s="21">
        <v>6212</v>
      </c>
      <c r="T47" s="61">
        <f t="shared" si="44"/>
        <v>46.295096133074097</v>
      </c>
      <c r="U47" s="82">
        <f t="shared" si="44"/>
        <v>53.704903866925903</v>
      </c>
      <c r="V47" s="61">
        <f t="shared" si="45"/>
        <v>47.079037800687281</v>
      </c>
      <c r="W47" s="82">
        <f t="shared" si="45"/>
        <v>52.920962199312719</v>
      </c>
      <c r="X47" s="61">
        <f t="shared" si="46"/>
        <v>47.067342505430851</v>
      </c>
      <c r="Y47" s="82">
        <f t="shared" si="46"/>
        <v>52.932657494569156</v>
      </c>
      <c r="Z47" s="61">
        <f t="shared" si="47"/>
        <v>47.148797148797151</v>
      </c>
      <c r="AA47" s="82">
        <f t="shared" si="47"/>
        <v>52.851202851202849</v>
      </c>
      <c r="AB47" s="6">
        <f t="shared" si="48"/>
        <v>48.341918866709591</v>
      </c>
      <c r="AC47" s="82">
        <f t="shared" si="48"/>
        <v>51.658081133290402</v>
      </c>
      <c r="AF47" s="59">
        <f t="shared" si="49"/>
        <v>7.4098077338518067</v>
      </c>
      <c r="AG47" s="59">
        <f t="shared" si="29"/>
        <v>5.8419243986254372</v>
      </c>
      <c r="AH47" s="59">
        <f t="shared" si="50"/>
        <v>5.8653149891383052</v>
      </c>
      <c r="AI47" s="59">
        <f t="shared" si="31"/>
        <v>5.7024057024056987</v>
      </c>
      <c r="AJ47" s="73">
        <f t="shared" si="32"/>
        <v>3.316162266580811</v>
      </c>
    </row>
    <row r="48" spans="1:36" ht="14.45" customHeight="1" x14ac:dyDescent="0.25">
      <c r="A48" s="1886"/>
      <c r="B48" s="855" t="s">
        <v>332</v>
      </c>
      <c r="C48" s="23">
        <v>3074</v>
      </c>
      <c r="D48" s="20">
        <v>1185</v>
      </c>
      <c r="E48" s="21">
        <v>4259</v>
      </c>
      <c r="F48" s="20">
        <v>3880</v>
      </c>
      <c r="G48" s="20">
        <v>1318</v>
      </c>
      <c r="H48" s="21">
        <v>5198</v>
      </c>
      <c r="I48" s="20">
        <v>4257</v>
      </c>
      <c r="J48" s="20">
        <v>1458</v>
      </c>
      <c r="K48" s="21">
        <v>5715</v>
      </c>
      <c r="L48" s="20">
        <v>4484</v>
      </c>
      <c r="M48" s="20">
        <v>1559</v>
      </c>
      <c r="N48" s="21">
        <v>6043</v>
      </c>
      <c r="O48" s="20">
        <v>4582</v>
      </c>
      <c r="P48" s="20">
        <v>1612</v>
      </c>
      <c r="Q48" s="21">
        <v>6194</v>
      </c>
      <c r="T48" s="61">
        <f t="shared" si="44"/>
        <v>72.176567269312045</v>
      </c>
      <c r="U48" s="82">
        <f t="shared" si="44"/>
        <v>27.823432730687951</v>
      </c>
      <c r="V48" s="61">
        <f t="shared" si="45"/>
        <v>74.64409388226241</v>
      </c>
      <c r="W48" s="82">
        <f t="shared" si="45"/>
        <v>25.355906117737593</v>
      </c>
      <c r="X48" s="61">
        <f t="shared" si="46"/>
        <v>74.488188976377955</v>
      </c>
      <c r="Y48" s="82">
        <f t="shared" si="46"/>
        <v>25.511811023622048</v>
      </c>
      <c r="Z48" s="61">
        <f t="shared" si="47"/>
        <v>74.201555518782058</v>
      </c>
      <c r="AA48" s="82">
        <f t="shared" si="47"/>
        <v>25.798444481217935</v>
      </c>
      <c r="AB48" s="6">
        <f t="shared" si="48"/>
        <v>73.974814336454628</v>
      </c>
      <c r="AC48" s="82">
        <f t="shared" si="48"/>
        <v>26.025185663545365</v>
      </c>
      <c r="AF48" s="59">
        <f t="shared" si="49"/>
        <v>-44.35313453862409</v>
      </c>
      <c r="AG48" s="59">
        <f t="shared" si="29"/>
        <v>-49.288187764524821</v>
      </c>
      <c r="AH48" s="59">
        <f t="shared" si="50"/>
        <v>-48.976377952755911</v>
      </c>
      <c r="AI48" s="59">
        <f t="shared" si="31"/>
        <v>-48.403111037564123</v>
      </c>
      <c r="AJ48" s="73">
        <f t="shared" si="32"/>
        <v>-47.949628672909263</v>
      </c>
    </row>
    <row r="49" spans="1:93" ht="14.45" customHeight="1" x14ac:dyDescent="0.25">
      <c r="A49" s="1886"/>
      <c r="B49" s="855" t="s">
        <v>329</v>
      </c>
      <c r="C49" s="23">
        <v>23918</v>
      </c>
      <c r="D49" s="20">
        <v>12977</v>
      </c>
      <c r="E49" s="21">
        <v>36895</v>
      </c>
      <c r="F49" s="20">
        <v>32719</v>
      </c>
      <c r="G49" s="20">
        <v>16594</v>
      </c>
      <c r="H49" s="21">
        <v>49313</v>
      </c>
      <c r="I49" s="20">
        <v>33079</v>
      </c>
      <c r="J49" s="20">
        <v>18088</v>
      </c>
      <c r="K49" s="21">
        <v>51167</v>
      </c>
      <c r="L49" s="20">
        <v>33667</v>
      </c>
      <c r="M49" s="20">
        <v>20820</v>
      </c>
      <c r="N49" s="21">
        <v>54487</v>
      </c>
      <c r="O49" s="20">
        <v>39066</v>
      </c>
      <c r="P49" s="20">
        <v>20940</v>
      </c>
      <c r="Q49" s="21">
        <v>60006</v>
      </c>
      <c r="T49" s="61">
        <f t="shared" si="44"/>
        <v>64.827212359398288</v>
      </c>
      <c r="U49" s="82">
        <f t="shared" si="44"/>
        <v>35.172787640601705</v>
      </c>
      <c r="V49" s="61">
        <f t="shared" si="45"/>
        <v>66.34964411007239</v>
      </c>
      <c r="W49" s="82">
        <f t="shared" si="45"/>
        <v>33.65035588992761</v>
      </c>
      <c r="X49" s="61">
        <f t="shared" si="46"/>
        <v>64.649090233939845</v>
      </c>
      <c r="Y49" s="82">
        <f t="shared" si="46"/>
        <v>35.350909766060155</v>
      </c>
      <c r="Z49" s="61">
        <f t="shared" si="47"/>
        <v>61.789050599225504</v>
      </c>
      <c r="AA49" s="82">
        <f t="shared" si="47"/>
        <v>38.210949400774496</v>
      </c>
      <c r="AB49" s="6">
        <f t="shared" si="48"/>
        <v>65.103489651034891</v>
      </c>
      <c r="AC49" s="82">
        <f t="shared" si="48"/>
        <v>34.896510348965101</v>
      </c>
      <c r="AF49" s="59">
        <f t="shared" si="49"/>
        <v>-29.654424718796584</v>
      </c>
      <c r="AG49" s="59">
        <f t="shared" si="29"/>
        <v>-32.69928822014478</v>
      </c>
      <c r="AH49" s="59">
        <f t="shared" si="50"/>
        <v>-29.298180467879689</v>
      </c>
      <c r="AI49" s="59">
        <f t="shared" si="31"/>
        <v>-23.578101198451009</v>
      </c>
      <c r="AJ49" s="73">
        <f t="shared" si="32"/>
        <v>-30.20697930206979</v>
      </c>
    </row>
    <row r="50" spans="1:93" ht="14.45" customHeight="1" x14ac:dyDescent="0.25">
      <c r="A50" s="1886"/>
      <c r="B50" s="855" t="s">
        <v>336</v>
      </c>
      <c r="C50" s="23">
        <v>3273</v>
      </c>
      <c r="D50" s="20">
        <v>3575</v>
      </c>
      <c r="E50" s="21">
        <v>6848</v>
      </c>
      <c r="F50" s="20">
        <v>5417</v>
      </c>
      <c r="G50" s="20">
        <v>5169</v>
      </c>
      <c r="H50" s="21">
        <v>10586</v>
      </c>
      <c r="I50" s="20">
        <v>5715</v>
      </c>
      <c r="J50" s="20">
        <v>5613</v>
      </c>
      <c r="K50" s="21">
        <v>11328</v>
      </c>
      <c r="L50" s="20">
        <v>5655</v>
      </c>
      <c r="M50" s="20">
        <v>5607</v>
      </c>
      <c r="N50" s="21">
        <v>11262</v>
      </c>
      <c r="O50" s="20">
        <v>5162</v>
      </c>
      <c r="P50" s="20">
        <v>5347</v>
      </c>
      <c r="Q50" s="21">
        <v>10509</v>
      </c>
      <c r="T50" s="61">
        <f t="shared" si="44"/>
        <v>47.794976635514018</v>
      </c>
      <c r="U50" s="82">
        <f t="shared" si="44"/>
        <v>52.205023364485982</v>
      </c>
      <c r="V50" s="61">
        <f t="shared" si="45"/>
        <v>51.171358397883992</v>
      </c>
      <c r="W50" s="82">
        <f t="shared" si="45"/>
        <v>48.828641602116001</v>
      </c>
      <c r="X50" s="61">
        <f t="shared" si="46"/>
        <v>50.450211864406782</v>
      </c>
      <c r="Y50" s="82">
        <f t="shared" si="46"/>
        <v>49.549788135593218</v>
      </c>
      <c r="Z50" s="61">
        <f t="shared" si="47"/>
        <v>50.213106020245071</v>
      </c>
      <c r="AA50" s="82">
        <f t="shared" si="47"/>
        <v>49.786893979754929</v>
      </c>
      <c r="AB50" s="6">
        <f t="shared" si="48"/>
        <v>49.119802074412412</v>
      </c>
      <c r="AC50" s="82">
        <f t="shared" si="48"/>
        <v>50.880197925587588</v>
      </c>
      <c r="AF50" s="59">
        <f t="shared" si="49"/>
        <v>4.4100467289719631</v>
      </c>
      <c r="AG50" s="59">
        <f t="shared" si="29"/>
        <v>-2.3427167957679913</v>
      </c>
      <c r="AH50" s="59">
        <f t="shared" si="50"/>
        <v>-0.90042372881356414</v>
      </c>
      <c r="AI50" s="59">
        <f t="shared" si="31"/>
        <v>-0.42621204049014239</v>
      </c>
      <c r="AJ50" s="73">
        <f t="shared" si="32"/>
        <v>1.7603958511751756</v>
      </c>
    </row>
    <row r="51" spans="1:93" ht="14.45" customHeight="1" x14ac:dyDescent="0.25">
      <c r="A51" s="1886"/>
      <c r="B51" s="855" t="s">
        <v>276</v>
      </c>
      <c r="C51" s="23">
        <v>5474</v>
      </c>
      <c r="D51" s="20">
        <v>1317</v>
      </c>
      <c r="E51" s="21">
        <v>6791</v>
      </c>
      <c r="F51" s="20">
        <v>4535</v>
      </c>
      <c r="G51" s="20">
        <v>1106</v>
      </c>
      <c r="H51" s="21">
        <v>5641</v>
      </c>
      <c r="I51" s="20">
        <v>5020</v>
      </c>
      <c r="J51" s="20">
        <v>1107</v>
      </c>
      <c r="K51" s="21">
        <v>6127</v>
      </c>
      <c r="L51" s="20">
        <v>5248</v>
      </c>
      <c r="M51" s="20">
        <v>1345</v>
      </c>
      <c r="N51" s="21">
        <v>6593</v>
      </c>
      <c r="O51" s="20">
        <v>7144</v>
      </c>
      <c r="P51" s="20">
        <v>1518</v>
      </c>
      <c r="Q51" s="21">
        <v>8662</v>
      </c>
      <c r="T51" s="61">
        <f t="shared" si="44"/>
        <v>80.60668531880431</v>
      </c>
      <c r="U51" s="82">
        <f t="shared" si="44"/>
        <v>19.393314681195701</v>
      </c>
      <c r="V51" s="61">
        <f t="shared" si="45"/>
        <v>80.393547243396554</v>
      </c>
      <c r="W51" s="82">
        <f t="shared" si="45"/>
        <v>19.606452756603439</v>
      </c>
      <c r="X51" s="61">
        <f t="shared" si="46"/>
        <v>81.932430226864696</v>
      </c>
      <c r="Y51" s="82">
        <f t="shared" si="46"/>
        <v>18.067569773135304</v>
      </c>
      <c r="Z51" s="61">
        <f t="shared" si="47"/>
        <v>79.599575307143937</v>
      </c>
      <c r="AA51" s="82">
        <f t="shared" si="47"/>
        <v>20.40042469285606</v>
      </c>
      <c r="AB51" s="6">
        <f t="shared" si="48"/>
        <v>82.475178942507497</v>
      </c>
      <c r="AC51" s="82">
        <f t="shared" si="48"/>
        <v>17.524821057492495</v>
      </c>
      <c r="AF51" s="59">
        <f t="shared" si="49"/>
        <v>-61.213370637608605</v>
      </c>
      <c r="AG51" s="59">
        <f t="shared" si="29"/>
        <v>-60.787094486793116</v>
      </c>
      <c r="AH51" s="59">
        <f t="shared" si="50"/>
        <v>-63.864860453729392</v>
      </c>
      <c r="AI51" s="59">
        <f t="shared" si="31"/>
        <v>-59.199150614287873</v>
      </c>
      <c r="AJ51" s="73">
        <f t="shared" si="32"/>
        <v>-64.950357885014995</v>
      </c>
    </row>
    <row r="52" spans="1:93" ht="14.45" customHeight="1" x14ac:dyDescent="0.25">
      <c r="A52" s="1886"/>
      <c r="B52" s="855" t="s">
        <v>330</v>
      </c>
      <c r="C52" s="23">
        <v>723</v>
      </c>
      <c r="D52" s="20">
        <v>607</v>
      </c>
      <c r="E52" s="21">
        <v>1330</v>
      </c>
      <c r="F52" s="20">
        <v>883</v>
      </c>
      <c r="G52" s="20">
        <v>611</v>
      </c>
      <c r="H52" s="21">
        <v>1494</v>
      </c>
      <c r="I52" s="20">
        <v>872</v>
      </c>
      <c r="J52" s="20">
        <v>561</v>
      </c>
      <c r="K52" s="21">
        <v>1433</v>
      </c>
      <c r="L52" s="20">
        <v>1091</v>
      </c>
      <c r="M52" s="20">
        <v>638</v>
      </c>
      <c r="N52" s="21">
        <v>1729</v>
      </c>
      <c r="O52" s="20">
        <v>1361</v>
      </c>
      <c r="P52" s="20">
        <v>841</v>
      </c>
      <c r="Q52" s="21">
        <v>2202</v>
      </c>
      <c r="T52" s="61">
        <f t="shared" si="44"/>
        <v>54.360902255639097</v>
      </c>
      <c r="U52" s="82">
        <f t="shared" si="44"/>
        <v>45.639097744360903</v>
      </c>
      <c r="V52" s="61">
        <f t="shared" si="45"/>
        <v>59.103078982597054</v>
      </c>
      <c r="W52" s="82">
        <f t="shared" si="45"/>
        <v>40.896921017402946</v>
      </c>
      <c r="X52" s="61">
        <f t="shared" si="46"/>
        <v>60.851360781577114</v>
      </c>
      <c r="Y52" s="82">
        <f t="shared" si="46"/>
        <v>39.148639218422886</v>
      </c>
      <c r="Z52" s="61">
        <f t="shared" si="47"/>
        <v>63.10005783689995</v>
      </c>
      <c r="AA52" s="82">
        <f t="shared" si="47"/>
        <v>36.899942163100057</v>
      </c>
      <c r="AB52" s="6">
        <f t="shared" si="48"/>
        <v>61.807447774750223</v>
      </c>
      <c r="AC52" s="82">
        <f t="shared" si="48"/>
        <v>38.19255222524977</v>
      </c>
      <c r="AF52" s="59">
        <f t="shared" si="49"/>
        <v>-8.7218045112781937</v>
      </c>
      <c r="AG52" s="59">
        <f t="shared" si="29"/>
        <v>-18.206157965194109</v>
      </c>
      <c r="AH52" s="59">
        <f t="shared" si="50"/>
        <v>-21.702721563154228</v>
      </c>
      <c r="AI52" s="59">
        <f t="shared" si="31"/>
        <v>-26.200115673799893</v>
      </c>
      <c r="AJ52" s="73">
        <f t="shared" si="32"/>
        <v>-23.614895549500453</v>
      </c>
    </row>
    <row r="53" spans="1:93" ht="14.45" customHeight="1" x14ac:dyDescent="0.25">
      <c r="A53" s="1887"/>
      <c r="B53" s="856" t="s">
        <v>334</v>
      </c>
      <c r="C53" s="110">
        <v>2031</v>
      </c>
      <c r="D53" s="56">
        <v>479</v>
      </c>
      <c r="E53" s="116">
        <v>2510</v>
      </c>
      <c r="F53" s="56">
        <v>3647</v>
      </c>
      <c r="G53" s="56">
        <v>793</v>
      </c>
      <c r="H53" s="116">
        <v>4440</v>
      </c>
      <c r="I53" s="56">
        <v>3525</v>
      </c>
      <c r="J53" s="56">
        <v>809</v>
      </c>
      <c r="K53" s="116">
        <v>4334</v>
      </c>
      <c r="L53" s="56">
        <v>3586</v>
      </c>
      <c r="M53" s="56">
        <v>900</v>
      </c>
      <c r="N53" s="116">
        <v>4486</v>
      </c>
      <c r="O53" s="56">
        <v>4003</v>
      </c>
      <c r="P53" s="56">
        <v>826</v>
      </c>
      <c r="Q53" s="116">
        <v>4829</v>
      </c>
      <c r="T53" s="100">
        <f t="shared" si="44"/>
        <v>80.916334661354583</v>
      </c>
      <c r="U53" s="99">
        <f t="shared" si="44"/>
        <v>19.083665338645421</v>
      </c>
      <c r="V53" s="100">
        <f t="shared" si="45"/>
        <v>82.13963963963964</v>
      </c>
      <c r="W53" s="99">
        <f t="shared" si="45"/>
        <v>17.86036036036036</v>
      </c>
      <c r="X53" s="100">
        <f t="shared" si="46"/>
        <v>81.333640978311024</v>
      </c>
      <c r="Y53" s="99">
        <f t="shared" si="46"/>
        <v>18.666359021688972</v>
      </c>
      <c r="Z53" s="100">
        <f t="shared" si="47"/>
        <v>79.937583593401698</v>
      </c>
      <c r="AA53" s="99">
        <f t="shared" si="47"/>
        <v>20.062416406598306</v>
      </c>
      <c r="AB53" s="98">
        <f t="shared" si="28"/>
        <v>82.895009318699522</v>
      </c>
      <c r="AC53" s="99">
        <f>IFERROR(P53/$Q53*100,0)</f>
        <v>17.104990681300478</v>
      </c>
      <c r="AF53" s="108">
        <f t="shared" si="49"/>
        <v>-61.832669322709165</v>
      </c>
      <c r="AG53" s="108">
        <f t="shared" si="29"/>
        <v>-64.27927927927928</v>
      </c>
      <c r="AH53" s="108">
        <f t="shared" si="50"/>
        <v>-62.667281956622048</v>
      </c>
      <c r="AI53" s="108">
        <f t="shared" si="31"/>
        <v>-59.875167186803395</v>
      </c>
      <c r="AJ53" s="246">
        <f t="shared" si="32"/>
        <v>-65.790018637399044</v>
      </c>
    </row>
    <row r="56" spans="1:93" x14ac:dyDescent="0.25">
      <c r="A56" s="5" t="s">
        <v>1167</v>
      </c>
    </row>
    <row r="57" spans="1:93" x14ac:dyDescent="0.25">
      <c r="A57" s="5"/>
    </row>
    <row r="58" spans="1:93" x14ac:dyDescent="0.25">
      <c r="B58" s="1895" t="s">
        <v>28</v>
      </c>
      <c r="C58" s="1896"/>
      <c r="D58" s="1896"/>
      <c r="E58" s="1896"/>
      <c r="F58" s="1896"/>
      <c r="G58" s="1896"/>
      <c r="H58" s="1896"/>
      <c r="I58" s="1896"/>
      <c r="J58" s="1896"/>
      <c r="K58" s="1896"/>
      <c r="L58" s="1896"/>
      <c r="M58" s="1896"/>
      <c r="N58" s="1896"/>
      <c r="O58" s="1896"/>
      <c r="P58" s="1896"/>
      <c r="Q58" s="1896"/>
      <c r="R58" s="1896"/>
      <c r="S58" s="1896"/>
      <c r="T58" s="1896"/>
      <c r="U58" s="1896"/>
      <c r="V58" s="1896"/>
      <c r="W58" s="1896"/>
      <c r="X58" s="1896"/>
      <c r="Y58" s="1896"/>
      <c r="Z58" s="1896"/>
      <c r="AA58" s="1896"/>
      <c r="AB58" s="1896"/>
      <c r="AC58" s="1896"/>
      <c r="AD58" s="1896"/>
      <c r="AE58" s="1896"/>
      <c r="AF58" s="1896"/>
      <c r="AG58" s="1896"/>
      <c r="AH58" s="1896"/>
      <c r="AI58" s="1896"/>
      <c r="AJ58" s="1896"/>
      <c r="AK58" s="1896"/>
      <c r="AL58" s="1896"/>
      <c r="AM58" s="1896"/>
      <c r="AN58" s="1896"/>
      <c r="AO58" s="1896"/>
      <c r="AP58" s="1896"/>
      <c r="AQ58" s="1896"/>
      <c r="AR58" s="1896"/>
      <c r="AS58" s="1896"/>
      <c r="AT58" s="1882"/>
      <c r="AV58" s="1895" t="s">
        <v>507</v>
      </c>
      <c r="AW58" s="1896"/>
      <c r="AX58" s="1896"/>
      <c r="AY58" s="1896"/>
      <c r="AZ58" s="1896"/>
      <c r="BA58" s="1896"/>
      <c r="BB58" s="1896"/>
      <c r="BC58" s="1896"/>
      <c r="BD58" s="1896"/>
      <c r="BE58" s="1896"/>
      <c r="BF58" s="1896"/>
      <c r="BG58" s="1896"/>
      <c r="BH58" s="1896"/>
      <c r="BI58" s="1896"/>
      <c r="BJ58" s="1896"/>
      <c r="BK58" s="1896"/>
      <c r="BL58" s="1896"/>
      <c r="BM58" s="1896"/>
      <c r="BN58" s="1896"/>
      <c r="BO58" s="1896"/>
      <c r="BP58" s="1896"/>
      <c r="BQ58" s="1896"/>
      <c r="BR58" s="1896"/>
      <c r="BS58" s="1896"/>
      <c r="BT58" s="1896"/>
      <c r="BU58" s="1896"/>
      <c r="BV58" s="1896"/>
      <c r="BW58" s="1896"/>
      <c r="BX58" s="1896"/>
      <c r="BY58" s="1882"/>
      <c r="CA58" s="1895" t="s">
        <v>631</v>
      </c>
      <c r="CB58" s="1896"/>
      <c r="CC58" s="1896"/>
      <c r="CD58" s="1896"/>
      <c r="CE58" s="1896"/>
      <c r="CF58" s="1896"/>
      <c r="CG58" s="1896"/>
      <c r="CH58" s="1896"/>
      <c r="CI58" s="1896"/>
      <c r="CJ58" s="1896"/>
      <c r="CK58" s="1896"/>
      <c r="CL58" s="1896"/>
      <c r="CM58" s="1896"/>
      <c r="CN58" s="1896"/>
      <c r="CO58" s="1882"/>
    </row>
    <row r="59" spans="1:93" x14ac:dyDescent="0.25">
      <c r="A59" s="852" t="s">
        <v>994</v>
      </c>
      <c r="B59" s="1875" t="s">
        <v>314</v>
      </c>
      <c r="C59" s="1875"/>
      <c r="D59" s="1875"/>
      <c r="E59" s="1875"/>
      <c r="F59" s="1875"/>
      <c r="G59" s="1875"/>
      <c r="H59" s="1875"/>
      <c r="I59" s="1875"/>
      <c r="J59" s="1875"/>
      <c r="K59" s="1875" t="s">
        <v>167</v>
      </c>
      <c r="L59" s="1875"/>
      <c r="M59" s="1875"/>
      <c r="N59" s="1875"/>
      <c r="O59" s="1875"/>
      <c r="P59" s="1875"/>
      <c r="Q59" s="1875"/>
      <c r="R59" s="1875"/>
      <c r="S59" s="1875"/>
      <c r="T59" s="1875" t="s">
        <v>168</v>
      </c>
      <c r="U59" s="1875"/>
      <c r="V59" s="1875"/>
      <c r="W59" s="1875"/>
      <c r="X59" s="1875"/>
      <c r="Y59" s="1875"/>
      <c r="Z59" s="1875"/>
      <c r="AA59" s="1875"/>
      <c r="AB59" s="1875"/>
      <c r="AC59" s="1875" t="s">
        <v>169</v>
      </c>
      <c r="AD59" s="1875"/>
      <c r="AE59" s="1875"/>
      <c r="AF59" s="1875"/>
      <c r="AG59" s="1875"/>
      <c r="AH59" s="1875"/>
      <c r="AI59" s="1875"/>
      <c r="AJ59" s="1875"/>
      <c r="AK59" s="1875"/>
      <c r="AL59" s="1875" t="s">
        <v>170</v>
      </c>
      <c r="AM59" s="1875"/>
      <c r="AN59" s="1875"/>
      <c r="AO59" s="1875"/>
      <c r="AP59" s="1875"/>
      <c r="AQ59" s="1875"/>
      <c r="AR59" s="1875"/>
      <c r="AS59" s="1875"/>
      <c r="AT59" s="1875"/>
      <c r="AV59" s="1875" t="s">
        <v>314</v>
      </c>
      <c r="AW59" s="1875"/>
      <c r="AX59" s="1875"/>
      <c r="AY59" s="1875"/>
      <c r="AZ59" s="1875"/>
      <c r="BA59" s="1875"/>
      <c r="BB59" s="1875" t="s">
        <v>167</v>
      </c>
      <c r="BC59" s="1875"/>
      <c r="BD59" s="1875"/>
      <c r="BE59" s="1875"/>
      <c r="BF59" s="1875"/>
      <c r="BG59" s="1875"/>
      <c r="BH59" s="1875" t="s">
        <v>168</v>
      </c>
      <c r="BI59" s="1875"/>
      <c r="BJ59" s="1875"/>
      <c r="BK59" s="1875"/>
      <c r="BL59" s="1875"/>
      <c r="BM59" s="1875"/>
      <c r="BN59" s="1875" t="s">
        <v>169</v>
      </c>
      <c r="BO59" s="1875"/>
      <c r="BP59" s="1875"/>
      <c r="BQ59" s="1875"/>
      <c r="BR59" s="1875"/>
      <c r="BS59" s="1875"/>
      <c r="BT59" s="1875" t="s">
        <v>170</v>
      </c>
      <c r="BU59" s="1875"/>
      <c r="BV59" s="1875"/>
      <c r="BW59" s="1875"/>
      <c r="BX59" s="1875"/>
      <c r="BY59" s="1875"/>
      <c r="CA59" s="1897" t="s">
        <v>314</v>
      </c>
      <c r="CB59" s="1898"/>
      <c r="CC59" s="1899"/>
      <c r="CD59" s="1897" t="s">
        <v>167</v>
      </c>
      <c r="CE59" s="1898"/>
      <c r="CF59" s="1899"/>
      <c r="CG59" s="1897" t="s">
        <v>168</v>
      </c>
      <c r="CH59" s="1898"/>
      <c r="CI59" s="1899"/>
      <c r="CJ59" s="1897" t="s">
        <v>169</v>
      </c>
      <c r="CK59" s="1898"/>
      <c r="CL59" s="1899"/>
      <c r="CM59" s="1897" t="s">
        <v>170</v>
      </c>
      <c r="CN59" s="1898"/>
      <c r="CO59" s="1899"/>
    </row>
    <row r="60" spans="1:93" x14ac:dyDescent="0.25">
      <c r="A60" s="271" t="s">
        <v>30</v>
      </c>
      <c r="B60" s="1876" t="s">
        <v>31</v>
      </c>
      <c r="C60" s="1876"/>
      <c r="D60" s="1876"/>
      <c r="E60" s="1876" t="s">
        <v>32</v>
      </c>
      <c r="F60" s="1876"/>
      <c r="G60" s="1876"/>
      <c r="H60" s="1876" t="s">
        <v>33</v>
      </c>
      <c r="I60" s="1876"/>
      <c r="J60" s="1876"/>
      <c r="K60" s="1876" t="s">
        <v>31</v>
      </c>
      <c r="L60" s="1876"/>
      <c r="M60" s="1876"/>
      <c r="N60" s="1876" t="s">
        <v>32</v>
      </c>
      <c r="O60" s="1876"/>
      <c r="P60" s="1876"/>
      <c r="Q60" s="1876" t="s">
        <v>33</v>
      </c>
      <c r="R60" s="1876"/>
      <c r="S60" s="1876"/>
      <c r="T60" s="1876" t="s">
        <v>31</v>
      </c>
      <c r="U60" s="1876"/>
      <c r="V60" s="1876"/>
      <c r="W60" s="1876" t="s">
        <v>32</v>
      </c>
      <c r="X60" s="1876"/>
      <c r="Y60" s="1876"/>
      <c r="Z60" s="1876" t="s">
        <v>33</v>
      </c>
      <c r="AA60" s="1876"/>
      <c r="AB60" s="1876"/>
      <c r="AC60" s="1876" t="s">
        <v>31</v>
      </c>
      <c r="AD60" s="1876"/>
      <c r="AE60" s="1876"/>
      <c r="AF60" s="1876" t="s">
        <v>32</v>
      </c>
      <c r="AG60" s="1876"/>
      <c r="AH60" s="1876"/>
      <c r="AI60" s="1876" t="s">
        <v>33</v>
      </c>
      <c r="AJ60" s="1876"/>
      <c r="AK60" s="1876"/>
      <c r="AL60" s="1876" t="s">
        <v>31</v>
      </c>
      <c r="AM60" s="1876"/>
      <c r="AN60" s="1876"/>
      <c r="AO60" s="1876" t="s">
        <v>32</v>
      </c>
      <c r="AP60" s="1876"/>
      <c r="AQ60" s="1876"/>
      <c r="AR60" s="1876" t="s">
        <v>33</v>
      </c>
      <c r="AS60" s="1876"/>
      <c r="AT60" s="1876"/>
      <c r="AV60" s="1876" t="s">
        <v>31</v>
      </c>
      <c r="AW60" s="1876"/>
      <c r="AX60" s="1876"/>
      <c r="AY60" s="1876" t="s">
        <v>32</v>
      </c>
      <c r="AZ60" s="1876"/>
      <c r="BA60" s="1876"/>
      <c r="BB60" s="1876" t="s">
        <v>31</v>
      </c>
      <c r="BC60" s="1876"/>
      <c r="BD60" s="1876"/>
      <c r="BE60" s="1876" t="s">
        <v>32</v>
      </c>
      <c r="BF60" s="1876"/>
      <c r="BG60" s="1876"/>
      <c r="BH60" s="1876" t="s">
        <v>31</v>
      </c>
      <c r="BI60" s="1876"/>
      <c r="BJ60" s="1876"/>
      <c r="BK60" s="1876" t="s">
        <v>32</v>
      </c>
      <c r="BL60" s="1876"/>
      <c r="BM60" s="1876"/>
      <c r="BN60" s="1876" t="s">
        <v>31</v>
      </c>
      <c r="BO60" s="1876"/>
      <c r="BP60" s="1876"/>
      <c r="BQ60" s="1876" t="s">
        <v>32</v>
      </c>
      <c r="BR60" s="1876"/>
      <c r="BS60" s="1876"/>
      <c r="BT60" s="1876" t="s">
        <v>31</v>
      </c>
      <c r="BU60" s="1876"/>
      <c r="BV60" s="1876"/>
      <c r="BW60" s="1876" t="s">
        <v>32</v>
      </c>
      <c r="BX60" s="1876"/>
      <c r="BY60" s="1876"/>
      <c r="CA60" s="1900"/>
      <c r="CB60" s="1901"/>
      <c r="CC60" s="1902"/>
      <c r="CD60" s="1900"/>
      <c r="CE60" s="1901"/>
      <c r="CF60" s="1902"/>
      <c r="CG60" s="1900"/>
      <c r="CH60" s="1901"/>
      <c r="CI60" s="1902"/>
      <c r="CJ60" s="1900"/>
      <c r="CK60" s="1901"/>
      <c r="CL60" s="1902"/>
      <c r="CM60" s="1900"/>
      <c r="CN60" s="1901"/>
      <c r="CO60" s="1902"/>
    </row>
    <row r="61" spans="1:93" s="18" customFormat="1" ht="75" customHeight="1" x14ac:dyDescent="0.25">
      <c r="A61" s="874" t="s">
        <v>34</v>
      </c>
      <c r="B61" s="869" t="s">
        <v>810</v>
      </c>
      <c r="C61" s="870" t="s">
        <v>811</v>
      </c>
      <c r="D61" s="870" t="s">
        <v>248</v>
      </c>
      <c r="E61" s="870" t="s">
        <v>810</v>
      </c>
      <c r="F61" s="870" t="s">
        <v>811</v>
      </c>
      <c r="G61" s="870" t="s">
        <v>248</v>
      </c>
      <c r="H61" s="870" t="s">
        <v>810</v>
      </c>
      <c r="I61" s="870" t="s">
        <v>811</v>
      </c>
      <c r="J61" s="871" t="s">
        <v>248</v>
      </c>
      <c r="K61" s="870" t="s">
        <v>810</v>
      </c>
      <c r="L61" s="870" t="s">
        <v>811</v>
      </c>
      <c r="M61" s="870" t="s">
        <v>248</v>
      </c>
      <c r="N61" s="870" t="s">
        <v>810</v>
      </c>
      <c r="O61" s="870" t="s">
        <v>811</v>
      </c>
      <c r="P61" s="870" t="s">
        <v>248</v>
      </c>
      <c r="Q61" s="870" t="s">
        <v>810</v>
      </c>
      <c r="R61" s="870" t="s">
        <v>811</v>
      </c>
      <c r="S61" s="871" t="s">
        <v>248</v>
      </c>
      <c r="T61" s="870" t="s">
        <v>810</v>
      </c>
      <c r="U61" s="870" t="s">
        <v>811</v>
      </c>
      <c r="V61" s="870" t="s">
        <v>248</v>
      </c>
      <c r="W61" s="870" t="s">
        <v>810</v>
      </c>
      <c r="X61" s="870" t="s">
        <v>811</v>
      </c>
      <c r="Y61" s="870" t="s">
        <v>248</v>
      </c>
      <c r="Z61" s="870" t="s">
        <v>810</v>
      </c>
      <c r="AA61" s="870" t="s">
        <v>811</v>
      </c>
      <c r="AB61" s="871" t="s">
        <v>248</v>
      </c>
      <c r="AC61" s="870" t="s">
        <v>810</v>
      </c>
      <c r="AD61" s="870" t="s">
        <v>811</v>
      </c>
      <c r="AE61" s="870" t="s">
        <v>248</v>
      </c>
      <c r="AF61" s="870" t="s">
        <v>810</v>
      </c>
      <c r="AG61" s="870" t="s">
        <v>811</v>
      </c>
      <c r="AH61" s="870" t="s">
        <v>248</v>
      </c>
      <c r="AI61" s="870" t="s">
        <v>810</v>
      </c>
      <c r="AJ61" s="870" t="s">
        <v>811</v>
      </c>
      <c r="AK61" s="871" t="s">
        <v>248</v>
      </c>
      <c r="AL61" s="870" t="s">
        <v>810</v>
      </c>
      <c r="AM61" s="870" t="s">
        <v>811</v>
      </c>
      <c r="AN61" s="870" t="s">
        <v>248</v>
      </c>
      <c r="AO61" s="870" t="s">
        <v>810</v>
      </c>
      <c r="AP61" s="870" t="s">
        <v>811</v>
      </c>
      <c r="AQ61" s="870" t="s">
        <v>248</v>
      </c>
      <c r="AR61" s="870" t="s">
        <v>810</v>
      </c>
      <c r="AS61" s="870" t="s">
        <v>811</v>
      </c>
      <c r="AT61" s="871" t="s">
        <v>248</v>
      </c>
      <c r="AV61" s="862" t="s">
        <v>810</v>
      </c>
      <c r="AW61" s="861" t="s">
        <v>811</v>
      </c>
      <c r="AX61" s="861" t="s">
        <v>248</v>
      </c>
      <c r="AY61" s="861" t="s">
        <v>810</v>
      </c>
      <c r="AZ61" s="861" t="s">
        <v>811</v>
      </c>
      <c r="BA61" s="861" t="s">
        <v>248</v>
      </c>
      <c r="BB61" s="862" t="s">
        <v>810</v>
      </c>
      <c r="BC61" s="861" t="s">
        <v>811</v>
      </c>
      <c r="BD61" s="861" t="s">
        <v>248</v>
      </c>
      <c r="BE61" s="861" t="s">
        <v>810</v>
      </c>
      <c r="BF61" s="861" t="s">
        <v>811</v>
      </c>
      <c r="BG61" s="861" t="s">
        <v>248</v>
      </c>
      <c r="BH61" s="862" t="s">
        <v>810</v>
      </c>
      <c r="BI61" s="861" t="s">
        <v>811</v>
      </c>
      <c r="BJ61" s="861" t="s">
        <v>248</v>
      </c>
      <c r="BK61" s="861" t="s">
        <v>810</v>
      </c>
      <c r="BL61" s="861" t="s">
        <v>811</v>
      </c>
      <c r="BM61" s="861" t="s">
        <v>248</v>
      </c>
      <c r="BN61" s="862" t="s">
        <v>810</v>
      </c>
      <c r="BO61" s="861" t="s">
        <v>811</v>
      </c>
      <c r="BP61" s="861" t="s">
        <v>248</v>
      </c>
      <c r="BQ61" s="861" t="s">
        <v>810</v>
      </c>
      <c r="BR61" s="861" t="s">
        <v>811</v>
      </c>
      <c r="BS61" s="861" t="s">
        <v>248</v>
      </c>
      <c r="BT61" s="862" t="s">
        <v>810</v>
      </c>
      <c r="BU61" s="861" t="s">
        <v>811</v>
      </c>
      <c r="BV61" s="861" t="s">
        <v>248</v>
      </c>
      <c r="BW61" s="861" t="s">
        <v>810</v>
      </c>
      <c r="BX61" s="861" t="s">
        <v>811</v>
      </c>
      <c r="BY61" s="863" t="s">
        <v>248</v>
      </c>
      <c r="CA61" s="858" t="s">
        <v>810</v>
      </c>
      <c r="CB61" s="859" t="s">
        <v>811</v>
      </c>
      <c r="CC61" s="859" t="s">
        <v>248</v>
      </c>
      <c r="CD61" s="858" t="s">
        <v>810</v>
      </c>
      <c r="CE61" s="859" t="s">
        <v>811</v>
      </c>
      <c r="CF61" s="859" t="s">
        <v>248</v>
      </c>
      <c r="CG61" s="858" t="s">
        <v>810</v>
      </c>
      <c r="CH61" s="859" t="s">
        <v>811</v>
      </c>
      <c r="CI61" s="859" t="s">
        <v>248</v>
      </c>
      <c r="CJ61" s="858" t="s">
        <v>810</v>
      </c>
      <c r="CK61" s="859" t="s">
        <v>811</v>
      </c>
      <c r="CL61" s="859" t="s">
        <v>248</v>
      </c>
      <c r="CM61" s="858" t="s">
        <v>810</v>
      </c>
      <c r="CN61" s="859" t="s">
        <v>811</v>
      </c>
      <c r="CO61" s="860" t="s">
        <v>248</v>
      </c>
    </row>
    <row r="62" spans="1:93" x14ac:dyDescent="0.25">
      <c r="A62" s="271" t="s">
        <v>35</v>
      </c>
      <c r="B62" s="848"/>
      <c r="C62" s="864"/>
      <c r="D62" s="864"/>
      <c r="E62" s="864"/>
      <c r="F62" s="864"/>
      <c r="G62" s="864"/>
      <c r="H62" s="864"/>
      <c r="I62" s="864"/>
      <c r="J62" s="865"/>
      <c r="K62" s="848"/>
      <c r="L62" s="864"/>
      <c r="M62" s="864"/>
      <c r="N62" s="864"/>
      <c r="O62" s="864"/>
      <c r="P62" s="864"/>
      <c r="Q62" s="864"/>
      <c r="R62" s="864"/>
      <c r="S62" s="865"/>
      <c r="T62" s="848"/>
      <c r="U62" s="864"/>
      <c r="V62" s="864"/>
      <c r="W62" s="864"/>
      <c r="X62" s="864"/>
      <c r="Y62" s="864"/>
      <c r="Z62" s="864"/>
      <c r="AA62" s="864"/>
      <c r="AB62" s="865"/>
      <c r="AC62" s="848"/>
      <c r="AD62" s="864"/>
      <c r="AE62" s="864"/>
      <c r="AF62" s="864"/>
      <c r="AG62" s="864"/>
      <c r="AH62" s="864"/>
      <c r="AI62" s="864"/>
      <c r="AJ62" s="864"/>
      <c r="AK62" s="865"/>
      <c r="AL62" s="864"/>
      <c r="AM62" s="864"/>
      <c r="AN62" s="864"/>
      <c r="AO62" s="864"/>
      <c r="AP62" s="864"/>
      <c r="AQ62" s="864"/>
      <c r="AR62" s="864"/>
      <c r="AS62" s="864"/>
      <c r="AT62" s="865"/>
      <c r="AV62" s="848"/>
      <c r="AW62" s="864"/>
      <c r="AX62" s="864"/>
      <c r="AY62" s="864"/>
      <c r="AZ62" s="864"/>
      <c r="BA62" s="864"/>
      <c r="BB62" s="848"/>
      <c r="BC62" s="864"/>
      <c r="BD62" s="864"/>
      <c r="BE62" s="864"/>
      <c r="BF62" s="864"/>
      <c r="BG62" s="864"/>
      <c r="BH62" s="848"/>
      <c r="BI62" s="864"/>
      <c r="BJ62" s="864"/>
      <c r="BK62" s="864"/>
      <c r="BL62" s="864"/>
      <c r="BM62" s="864"/>
      <c r="BN62" s="848"/>
      <c r="BO62" s="864"/>
      <c r="BP62" s="864"/>
      <c r="BQ62" s="864"/>
      <c r="BR62" s="864"/>
      <c r="BS62" s="865"/>
      <c r="BT62" s="864"/>
      <c r="BU62" s="864"/>
      <c r="BV62" s="864"/>
      <c r="BW62" s="864"/>
      <c r="BX62" s="864"/>
      <c r="BY62" s="865"/>
      <c r="CA62" s="845"/>
      <c r="CB62" s="846"/>
      <c r="CC62" s="846"/>
      <c r="CD62" s="845"/>
      <c r="CE62" s="846"/>
      <c r="CF62" s="846"/>
      <c r="CG62" s="845"/>
      <c r="CH62" s="846"/>
      <c r="CI62" s="846"/>
      <c r="CJ62" s="845"/>
      <c r="CK62" s="846"/>
      <c r="CL62" s="846"/>
      <c r="CM62" s="845"/>
      <c r="CN62" s="846"/>
      <c r="CO62" s="847"/>
    </row>
    <row r="63" spans="1:93" x14ac:dyDescent="0.25">
      <c r="A63" s="872" t="s">
        <v>163</v>
      </c>
      <c r="B63" s="161">
        <v>12764</v>
      </c>
      <c r="C63" s="305">
        <v>8815</v>
      </c>
      <c r="D63" s="305">
        <v>13178</v>
      </c>
      <c r="E63" s="305">
        <v>15080</v>
      </c>
      <c r="F63" s="305">
        <v>6557</v>
      </c>
      <c r="G63" s="305">
        <v>5560</v>
      </c>
      <c r="H63" s="305">
        <f t="shared" ref="H63:J64" si="51">B63+E63</f>
        <v>27844</v>
      </c>
      <c r="I63" s="305">
        <f t="shared" si="51"/>
        <v>15372</v>
      </c>
      <c r="J63" s="305">
        <f t="shared" si="51"/>
        <v>18738</v>
      </c>
      <c r="K63" s="161">
        <v>15398</v>
      </c>
      <c r="L63" s="305">
        <v>13618</v>
      </c>
      <c r="M63" s="305">
        <v>14836</v>
      </c>
      <c r="N63" s="305">
        <v>16918</v>
      </c>
      <c r="O63" s="305">
        <v>9302</v>
      </c>
      <c r="P63" s="305">
        <v>6000</v>
      </c>
      <c r="Q63" s="305">
        <f t="shared" ref="Q63" si="52">K63+N63</f>
        <v>32316</v>
      </c>
      <c r="R63" s="305">
        <f>L63+O63</f>
        <v>22920</v>
      </c>
      <c r="S63" s="306">
        <f>M63+P63</f>
        <v>20836</v>
      </c>
      <c r="T63" s="305">
        <v>16333</v>
      </c>
      <c r="U63" s="305">
        <v>14490</v>
      </c>
      <c r="V63" s="305">
        <v>16071</v>
      </c>
      <c r="W63" s="305">
        <v>17831</v>
      </c>
      <c r="X63" s="305">
        <v>10135</v>
      </c>
      <c r="Y63" s="305">
        <v>6640</v>
      </c>
      <c r="Z63" s="305">
        <f t="shared" ref="Z63:AB64" si="53">T63+W63</f>
        <v>34164</v>
      </c>
      <c r="AA63" s="305">
        <f t="shared" si="53"/>
        <v>24625</v>
      </c>
      <c r="AB63" s="306">
        <f t="shared" si="53"/>
        <v>22711</v>
      </c>
      <c r="AC63" s="305">
        <v>16823</v>
      </c>
      <c r="AD63" s="305">
        <v>15359</v>
      </c>
      <c r="AE63" s="305">
        <v>15159</v>
      </c>
      <c r="AF63" s="305">
        <v>17812</v>
      </c>
      <c r="AG63" s="305">
        <v>10654</v>
      </c>
      <c r="AH63" s="305">
        <v>6818</v>
      </c>
      <c r="AI63" s="305">
        <f t="shared" ref="AI63:AK64" si="54">AC63+AF63</f>
        <v>34635</v>
      </c>
      <c r="AJ63" s="305">
        <f t="shared" si="54"/>
        <v>26013</v>
      </c>
      <c r="AK63" s="306">
        <f t="shared" si="54"/>
        <v>21977</v>
      </c>
      <c r="AL63" s="305">
        <v>16867</v>
      </c>
      <c r="AM63" s="305">
        <v>15812</v>
      </c>
      <c r="AN63" s="305">
        <v>18920</v>
      </c>
      <c r="AO63" s="305">
        <v>17286</v>
      </c>
      <c r="AP63" s="305">
        <v>10541</v>
      </c>
      <c r="AQ63" s="305">
        <v>7430</v>
      </c>
      <c r="AR63" s="305">
        <f>AL63+AO63</f>
        <v>34153</v>
      </c>
      <c r="AS63" s="305">
        <f>AM63+AP63</f>
        <v>26353</v>
      </c>
      <c r="AT63" s="306">
        <f>AN63+AQ63</f>
        <v>26350</v>
      </c>
      <c r="AV63" s="61">
        <f t="shared" ref="AV63" si="55">B63/H63*100</f>
        <v>45.841114782358858</v>
      </c>
      <c r="AW63" s="6">
        <f t="shared" ref="AW63" si="56">C63/I63*100</f>
        <v>57.344522508456933</v>
      </c>
      <c r="AX63" s="6">
        <f t="shared" ref="AX63" si="57">D63/J63*100</f>
        <v>70.327676379549573</v>
      </c>
      <c r="AY63" s="6">
        <f t="shared" ref="AY63" si="58">E63/H63*100</f>
        <v>54.158885217641142</v>
      </c>
      <c r="AZ63" s="6">
        <f t="shared" ref="AZ63" si="59">F63/I63*100</f>
        <v>42.655477491543067</v>
      </c>
      <c r="BA63" s="6">
        <f t="shared" ref="BA63" si="60">G63/J63*100</f>
        <v>29.67232362045042</v>
      </c>
      <c r="BB63" s="61">
        <f t="shared" ref="BB63" si="61">K63/Q63*100</f>
        <v>47.648223790073033</v>
      </c>
      <c r="BC63" s="6">
        <f t="shared" ref="BC63" si="62">L63/R63*100</f>
        <v>59.415357766143103</v>
      </c>
      <c r="BD63" s="6">
        <f t="shared" ref="BD63" si="63">M63/S63*100</f>
        <v>71.203685928201182</v>
      </c>
      <c r="BE63" s="6">
        <f t="shared" ref="BE63" si="64">N63/Q63*100</f>
        <v>52.351776209926967</v>
      </c>
      <c r="BF63" s="6">
        <f t="shared" ref="BF63" si="65">O63/R63*100</f>
        <v>40.584642233856897</v>
      </c>
      <c r="BG63" s="6">
        <f t="shared" ref="BG63" si="66">P63/S63*100</f>
        <v>28.796314071798811</v>
      </c>
      <c r="BH63" s="61">
        <f t="shared" ref="BH63" si="67">T63/Z63*100</f>
        <v>47.807633766537876</v>
      </c>
      <c r="BI63" s="6">
        <f t="shared" ref="BI63" si="68">U63/AA63*100</f>
        <v>58.842639593908629</v>
      </c>
      <c r="BJ63" s="6">
        <f t="shared" ref="BJ63" si="69">V63/AB63*100</f>
        <v>70.763066355510546</v>
      </c>
      <c r="BK63" s="6">
        <f t="shared" ref="BK63" si="70">W63/Z63*100</f>
        <v>52.192366233462131</v>
      </c>
      <c r="BL63" s="6">
        <f t="shared" ref="BL63" si="71">X63/AA63*100</f>
        <v>41.157360406091371</v>
      </c>
      <c r="BM63" s="6">
        <f t="shared" ref="BM63" si="72">Y63/AB63*100</f>
        <v>29.236933644489454</v>
      </c>
      <c r="BN63" s="61">
        <f t="shared" ref="BN63" si="73">AL63/AR63*100</f>
        <v>49.386583901853427</v>
      </c>
      <c r="BO63" s="6">
        <f t="shared" ref="BO63" si="74">AM63/AS63*100</f>
        <v>60.000758926877396</v>
      </c>
      <c r="BP63" s="6">
        <f t="shared" ref="BP63" si="75">AN63/AT63*100</f>
        <v>71.802656546489558</v>
      </c>
      <c r="BQ63" s="6">
        <f>AF63/AI63*100</f>
        <v>51.427746499206009</v>
      </c>
      <c r="BR63" s="6">
        <f t="shared" ref="BR63" si="76">AG63/AJ63*100</f>
        <v>40.956444854495828</v>
      </c>
      <c r="BS63" s="6">
        <f t="shared" ref="BS63" si="77">AH63/AK63*100</f>
        <v>31.023342585430225</v>
      </c>
      <c r="BT63" s="61">
        <f t="shared" ref="BT63" si="78">AL63/AR63*100</f>
        <v>49.386583901853427</v>
      </c>
      <c r="BU63" s="6">
        <f t="shared" ref="BU63" si="79">AM63/AS63*100</f>
        <v>60.000758926877396</v>
      </c>
      <c r="BV63" s="6">
        <f t="shared" ref="BV63" si="80">AN63/AT63*100</f>
        <v>71.802656546489558</v>
      </c>
      <c r="BW63" s="6">
        <f t="shared" ref="BW63" si="81">AO63/AR63*100</f>
        <v>50.61341609814658</v>
      </c>
      <c r="BX63" s="6">
        <f t="shared" ref="BX63" si="82">AP63/AS63*100</f>
        <v>39.999241073122604</v>
      </c>
      <c r="BY63" s="82">
        <f t="shared" ref="BY63" si="83">AQ63/AT63*100</f>
        <v>28.197343453510438</v>
      </c>
      <c r="CA63" s="178">
        <f>AY63-AV63</f>
        <v>8.3177704352822843</v>
      </c>
      <c r="CB63" s="174">
        <f t="shared" ref="CB63" si="84">AZ63-AW63</f>
        <v>-14.689045016913866</v>
      </c>
      <c r="CC63" s="174">
        <f t="shared" ref="CC63" si="85">BA63-AX63</f>
        <v>-40.655352759099152</v>
      </c>
      <c r="CD63" s="178">
        <f>BE63-BB63</f>
        <v>4.7035524198539349</v>
      </c>
      <c r="CE63" s="174">
        <f t="shared" ref="CE63" si="86">BF63-BC63</f>
        <v>-18.830715532286206</v>
      </c>
      <c r="CF63" s="174">
        <f t="shared" ref="CF63" si="87">BG63-BD63</f>
        <v>-42.407371856402371</v>
      </c>
      <c r="CG63" s="178">
        <f t="shared" ref="CG63" si="88">BK63-BH63</f>
        <v>4.3847324669242553</v>
      </c>
      <c r="CH63" s="174">
        <f t="shared" ref="CH63" si="89">BL63-BI63</f>
        <v>-17.685279187817258</v>
      </c>
      <c r="CI63" s="174">
        <f t="shared" ref="CI63" si="90">BM63-BJ63</f>
        <v>-41.526132711021091</v>
      </c>
      <c r="CJ63" s="178">
        <f t="shared" ref="CJ63" si="91">BQ63-BN63</f>
        <v>2.0411625973525815</v>
      </c>
      <c r="CK63" s="174">
        <f t="shared" ref="CK63" si="92">BR63-BO63</f>
        <v>-19.044314072381567</v>
      </c>
      <c r="CL63" s="174">
        <f t="shared" ref="CL63" si="93">BS63-BP63</f>
        <v>-40.77931396105933</v>
      </c>
      <c r="CM63" s="178">
        <f>BW63-BT63</f>
        <v>1.2268321962931523</v>
      </c>
      <c r="CN63" s="174">
        <f t="shared" ref="CN63" si="94">BX63-BU63</f>
        <v>-20.001517853754791</v>
      </c>
      <c r="CO63" s="179">
        <f t="shared" ref="CO63" si="95">BY63-BV63</f>
        <v>-43.605313092979117</v>
      </c>
    </row>
    <row r="64" spans="1:93" x14ac:dyDescent="0.25">
      <c r="A64" s="872" t="s">
        <v>367</v>
      </c>
      <c r="B64" s="23">
        <v>7502</v>
      </c>
      <c r="C64" s="20">
        <v>8823</v>
      </c>
      <c r="D64" s="20">
        <v>14025</v>
      </c>
      <c r="E64" s="20">
        <v>9098</v>
      </c>
      <c r="F64" s="20">
        <v>8282</v>
      </c>
      <c r="G64" s="20">
        <v>7706</v>
      </c>
      <c r="H64" s="20">
        <f t="shared" si="51"/>
        <v>16600</v>
      </c>
      <c r="I64" s="20">
        <f t="shared" si="51"/>
        <v>17105</v>
      </c>
      <c r="J64" s="20">
        <f t="shared" si="51"/>
        <v>21731</v>
      </c>
      <c r="K64" s="23">
        <v>12273</v>
      </c>
      <c r="L64" s="20">
        <v>16092</v>
      </c>
      <c r="M64" s="20">
        <v>20760</v>
      </c>
      <c r="N64" s="20">
        <v>14793</v>
      </c>
      <c r="O64" s="20">
        <v>12790</v>
      </c>
      <c r="P64" s="20">
        <v>10527</v>
      </c>
      <c r="Q64" s="20">
        <f>K64+N64</f>
        <v>27066</v>
      </c>
      <c r="R64" s="20">
        <f>L64+O64</f>
        <v>28882</v>
      </c>
      <c r="S64" s="21">
        <f>M64+P64</f>
        <v>31287</v>
      </c>
      <c r="T64" s="20">
        <v>12699</v>
      </c>
      <c r="U64" s="20">
        <v>16216</v>
      </c>
      <c r="V64" s="20">
        <v>20721</v>
      </c>
      <c r="W64" s="20">
        <v>15282</v>
      </c>
      <c r="X64" s="20">
        <v>12738</v>
      </c>
      <c r="Y64" s="20">
        <v>11093</v>
      </c>
      <c r="Z64" s="20">
        <f t="shared" si="53"/>
        <v>27981</v>
      </c>
      <c r="AA64" s="20">
        <f t="shared" si="53"/>
        <v>28954</v>
      </c>
      <c r="AB64" s="21">
        <f t="shared" si="53"/>
        <v>31814</v>
      </c>
      <c r="AC64" s="20">
        <v>14155</v>
      </c>
      <c r="AD64" s="20">
        <v>17778</v>
      </c>
      <c r="AE64" s="20">
        <v>20540</v>
      </c>
      <c r="AF64" s="20">
        <v>16064</v>
      </c>
      <c r="AG64" s="20">
        <v>14428</v>
      </c>
      <c r="AH64" s="20">
        <v>12409</v>
      </c>
      <c r="AI64" s="20">
        <f t="shared" si="54"/>
        <v>30219</v>
      </c>
      <c r="AJ64" s="20">
        <f t="shared" si="54"/>
        <v>32206</v>
      </c>
      <c r="AK64" s="21">
        <f t="shared" si="54"/>
        <v>32949</v>
      </c>
      <c r="AL64" s="20">
        <v>14621</v>
      </c>
      <c r="AM64" s="20">
        <v>18044</v>
      </c>
      <c r="AN64" s="20">
        <v>22350</v>
      </c>
      <c r="AO64" s="20">
        <v>15775</v>
      </c>
      <c r="AP64" s="20">
        <v>13841</v>
      </c>
      <c r="AQ64" s="20">
        <v>11745</v>
      </c>
      <c r="AR64" s="20">
        <f t="shared" ref="AR64:AT66" si="96">AL64+AO64</f>
        <v>30396</v>
      </c>
      <c r="AS64" s="20">
        <f t="shared" si="96"/>
        <v>31885</v>
      </c>
      <c r="AT64" s="21">
        <f t="shared" si="96"/>
        <v>34095</v>
      </c>
      <c r="AU64" s="20"/>
      <c r="AV64" s="61">
        <f t="shared" ref="AV64:AX66" si="97">B64/H64*100</f>
        <v>45.192771084337352</v>
      </c>
      <c r="AW64" s="6">
        <f t="shared" si="97"/>
        <v>51.581408944752994</v>
      </c>
      <c r="AX64" s="6">
        <f t="shared" si="97"/>
        <v>64.539137637476415</v>
      </c>
      <c r="AY64" s="6">
        <f t="shared" ref="AY64:BA66" si="98">E64/H64*100</f>
        <v>54.807228915662655</v>
      </c>
      <c r="AZ64" s="6">
        <f t="shared" si="98"/>
        <v>48.418591055246999</v>
      </c>
      <c r="BA64" s="6">
        <f t="shared" si="98"/>
        <v>35.460862362523585</v>
      </c>
      <c r="BB64" s="61">
        <f t="shared" ref="BB64:BD66" si="99">K64/Q64*100</f>
        <v>45.344712923963641</v>
      </c>
      <c r="BC64" s="6">
        <f t="shared" si="99"/>
        <v>55.716363132747034</v>
      </c>
      <c r="BD64" s="6">
        <f t="shared" si="99"/>
        <v>66.353437529964523</v>
      </c>
      <c r="BE64" s="6">
        <f t="shared" ref="BE64:BG66" si="100">N64/Q64*100</f>
        <v>54.655287076036352</v>
      </c>
      <c r="BF64" s="6">
        <f t="shared" si="100"/>
        <v>44.283636867252966</v>
      </c>
      <c r="BG64" s="6">
        <f t="shared" si="100"/>
        <v>33.646562470035477</v>
      </c>
      <c r="BH64" s="61">
        <f t="shared" ref="BH64:BJ66" si="101">T64/Z64*100</f>
        <v>45.384367963975549</v>
      </c>
      <c r="BI64" s="6">
        <f t="shared" si="101"/>
        <v>56.006078607446298</v>
      </c>
      <c r="BJ64" s="6">
        <f t="shared" si="101"/>
        <v>65.131703023825992</v>
      </c>
      <c r="BK64" s="6">
        <f t="shared" ref="BK64:BM66" si="102">W64/Z64*100</f>
        <v>54.615632036024444</v>
      </c>
      <c r="BL64" s="6">
        <f t="shared" si="102"/>
        <v>43.993921392553702</v>
      </c>
      <c r="BM64" s="6">
        <f t="shared" si="102"/>
        <v>34.868296976174015</v>
      </c>
      <c r="BN64" s="61">
        <f t="shared" ref="BN64:BP66" si="103">AL64/AR64*100</f>
        <v>48.101723911040928</v>
      </c>
      <c r="BO64" s="6">
        <f t="shared" si="103"/>
        <v>56.590873451466209</v>
      </c>
      <c r="BP64" s="6">
        <f t="shared" si="103"/>
        <v>65.552133743950719</v>
      </c>
      <c r="BQ64" s="6">
        <f>AF64/AI64*100</f>
        <v>53.158608822264142</v>
      </c>
      <c r="BR64" s="6">
        <f t="shared" ref="BQ64:BS66" si="104">AG64/AJ64*100</f>
        <v>44.799105756691297</v>
      </c>
      <c r="BS64" s="6">
        <f t="shared" si="104"/>
        <v>37.66123402834684</v>
      </c>
      <c r="BT64" s="61">
        <f t="shared" ref="BT64:BV66" si="105">AL64/AR64*100</f>
        <v>48.101723911040928</v>
      </c>
      <c r="BU64" s="6">
        <f t="shared" si="105"/>
        <v>56.590873451466209</v>
      </c>
      <c r="BV64" s="6">
        <f t="shared" si="105"/>
        <v>65.552133743950719</v>
      </c>
      <c r="BW64" s="6">
        <f t="shared" ref="BW64:BY66" si="106">AO64/AR64*100</f>
        <v>51.898276088959072</v>
      </c>
      <c r="BX64" s="6">
        <f t="shared" si="106"/>
        <v>43.409126548533791</v>
      </c>
      <c r="BY64" s="82">
        <f t="shared" si="106"/>
        <v>34.447866256049274</v>
      </c>
      <c r="CA64" s="59">
        <f>AY64-AV64</f>
        <v>9.6144578313253035</v>
      </c>
      <c r="CB64" s="57">
        <f t="shared" ref="CA64:CC66" si="107">AZ64-AW64</f>
        <v>-3.1628178895059946</v>
      </c>
      <c r="CC64" s="57">
        <f t="shared" si="107"/>
        <v>-29.07827527495283</v>
      </c>
      <c r="CD64" s="59">
        <f>BE64-BB64</f>
        <v>9.3105741520727108</v>
      </c>
      <c r="CE64" s="57">
        <f t="shared" ref="CE64:CF66" si="108">BF64-BC64</f>
        <v>-11.432726265494068</v>
      </c>
      <c r="CF64" s="57">
        <f t="shared" si="108"/>
        <v>-32.706875059929047</v>
      </c>
      <c r="CG64" s="59">
        <f t="shared" ref="CG64:CI66" si="109">BK64-BH64</f>
        <v>9.2312640720488943</v>
      </c>
      <c r="CH64" s="57">
        <f t="shared" si="109"/>
        <v>-12.012157214892596</v>
      </c>
      <c r="CI64" s="57">
        <f t="shared" si="109"/>
        <v>-30.263406047651976</v>
      </c>
      <c r="CJ64" s="59">
        <f t="shared" ref="CJ64:CL66" si="110">BQ64-BN64</f>
        <v>5.0568849112232144</v>
      </c>
      <c r="CK64" s="57">
        <f t="shared" si="110"/>
        <v>-11.791767694774911</v>
      </c>
      <c r="CL64" s="57">
        <f t="shared" si="110"/>
        <v>-27.890899715603879</v>
      </c>
      <c r="CM64" s="59">
        <f>BW64-BT64</f>
        <v>3.7965521779181444</v>
      </c>
      <c r="CN64" s="57">
        <f t="shared" ref="CN64:CO66" si="111">BX64-BU64</f>
        <v>-13.181746902932417</v>
      </c>
      <c r="CO64" s="60">
        <f t="shared" si="111"/>
        <v>-31.104267487901446</v>
      </c>
    </row>
    <row r="65" spans="1:93" x14ac:dyDescent="0.25">
      <c r="A65" s="872" t="s">
        <v>368</v>
      </c>
      <c r="B65" s="23">
        <v>3339</v>
      </c>
      <c r="C65" s="20">
        <v>4863</v>
      </c>
      <c r="D65" s="20">
        <v>9587</v>
      </c>
      <c r="E65" s="20">
        <v>4721</v>
      </c>
      <c r="F65" s="20">
        <v>5957</v>
      </c>
      <c r="G65" s="20">
        <v>6177</v>
      </c>
      <c r="H65" s="20">
        <f>B65+E65</f>
        <v>8060</v>
      </c>
      <c r="I65" s="20">
        <f t="shared" ref="I65:I66" si="112">C65+F65</f>
        <v>10820</v>
      </c>
      <c r="J65" s="20">
        <f t="shared" ref="J65:J66" si="113">D65+G65</f>
        <v>15764</v>
      </c>
      <c r="K65" s="23">
        <v>4198</v>
      </c>
      <c r="L65" s="20">
        <v>8509</v>
      </c>
      <c r="M65" s="20">
        <v>13266</v>
      </c>
      <c r="N65" s="20">
        <v>5182</v>
      </c>
      <c r="O65" s="20">
        <v>8234</v>
      </c>
      <c r="P65" s="20">
        <v>8225</v>
      </c>
      <c r="Q65" s="20">
        <f>K65+N65</f>
        <v>9380</v>
      </c>
      <c r="R65" s="20">
        <f t="shared" ref="R65:R66" si="114">L65+O65</f>
        <v>16743</v>
      </c>
      <c r="S65" s="21">
        <f t="shared" ref="S65:S66" si="115">M65+P65</f>
        <v>21491</v>
      </c>
      <c r="T65" s="20">
        <v>4144</v>
      </c>
      <c r="U65" s="20">
        <v>8870</v>
      </c>
      <c r="V65" s="20">
        <v>13568</v>
      </c>
      <c r="W65" s="20">
        <v>5447</v>
      </c>
      <c r="X65" s="20">
        <v>8378</v>
      </c>
      <c r="Y65" s="20">
        <v>8771</v>
      </c>
      <c r="Z65" s="20">
        <f t="shared" ref="Z65:Z66" si="116">T65+W65</f>
        <v>9591</v>
      </c>
      <c r="AA65" s="20">
        <f t="shared" ref="AA65:AB66" si="117">U65+X65</f>
        <v>17248</v>
      </c>
      <c r="AB65" s="21">
        <f t="shared" si="117"/>
        <v>22339</v>
      </c>
      <c r="AC65" s="20">
        <v>4816</v>
      </c>
      <c r="AD65" s="20">
        <v>9967</v>
      </c>
      <c r="AE65" s="20">
        <v>14851</v>
      </c>
      <c r="AF65" s="20">
        <v>6035</v>
      </c>
      <c r="AG65" s="20">
        <v>9505</v>
      </c>
      <c r="AH65" s="20">
        <v>10114</v>
      </c>
      <c r="AI65" s="20">
        <f>AC65+AF65</f>
        <v>10851</v>
      </c>
      <c r="AJ65" s="20">
        <f t="shared" ref="AJ65:AJ66" si="118">AD65+AG65</f>
        <v>19472</v>
      </c>
      <c r="AK65" s="21">
        <f t="shared" ref="AK65:AK66" si="119">AE65+AH65</f>
        <v>24965</v>
      </c>
      <c r="AL65" s="20">
        <v>5415</v>
      </c>
      <c r="AM65" s="20">
        <v>10857</v>
      </c>
      <c r="AN65" s="20">
        <v>15625</v>
      </c>
      <c r="AO65" s="20">
        <v>6187</v>
      </c>
      <c r="AP65" s="20">
        <v>9498</v>
      </c>
      <c r="AQ65" s="20">
        <v>9608</v>
      </c>
      <c r="AR65" s="20">
        <f t="shared" si="96"/>
        <v>11602</v>
      </c>
      <c r="AS65" s="20">
        <f t="shared" si="96"/>
        <v>20355</v>
      </c>
      <c r="AT65" s="21">
        <f t="shared" si="96"/>
        <v>25233</v>
      </c>
      <c r="AU65" s="20"/>
      <c r="AV65" s="61">
        <f t="shared" si="97"/>
        <v>41.426799007444174</v>
      </c>
      <c r="AW65" s="6">
        <f t="shared" si="97"/>
        <v>44.944547134935306</v>
      </c>
      <c r="AX65" s="6">
        <f t="shared" si="97"/>
        <v>60.815782796244612</v>
      </c>
      <c r="AY65" s="6">
        <f t="shared" si="98"/>
        <v>58.573200992555826</v>
      </c>
      <c r="AZ65" s="6">
        <f t="shared" si="98"/>
        <v>55.055452865064694</v>
      </c>
      <c r="BA65" s="6">
        <f t="shared" si="98"/>
        <v>39.184217203755388</v>
      </c>
      <c r="BB65" s="61">
        <f t="shared" si="99"/>
        <v>44.754797441364609</v>
      </c>
      <c r="BC65" s="6">
        <f t="shared" si="99"/>
        <v>50.821238726632025</v>
      </c>
      <c r="BD65" s="6">
        <f t="shared" si="99"/>
        <v>61.728165278488667</v>
      </c>
      <c r="BE65" s="6">
        <f t="shared" si="100"/>
        <v>55.245202558635398</v>
      </c>
      <c r="BF65" s="6">
        <f t="shared" si="100"/>
        <v>49.178761273367975</v>
      </c>
      <c r="BG65" s="6">
        <f t="shared" si="100"/>
        <v>38.271834721511333</v>
      </c>
      <c r="BH65" s="61">
        <f t="shared" si="101"/>
        <v>43.207173391721405</v>
      </c>
      <c r="BI65" s="6">
        <f t="shared" si="101"/>
        <v>51.426252319109466</v>
      </c>
      <c r="BJ65" s="6">
        <f t="shared" si="101"/>
        <v>60.736827969022791</v>
      </c>
      <c r="BK65" s="6">
        <f t="shared" si="102"/>
        <v>56.792826608278588</v>
      </c>
      <c r="BL65" s="6">
        <f t="shared" si="102"/>
        <v>48.573747680890541</v>
      </c>
      <c r="BM65" s="6">
        <f t="shared" si="102"/>
        <v>39.263172030977216</v>
      </c>
      <c r="BN65" s="61">
        <f t="shared" si="103"/>
        <v>46.672987415962766</v>
      </c>
      <c r="BO65" s="6">
        <f t="shared" si="103"/>
        <v>53.338246131171708</v>
      </c>
      <c r="BP65" s="6">
        <f t="shared" si="103"/>
        <v>61.922878769864866</v>
      </c>
      <c r="BQ65" s="6">
        <f>AF65/AI65*100</f>
        <v>55.616993825453875</v>
      </c>
      <c r="BR65" s="6">
        <f t="shared" si="104"/>
        <v>48.81368118323747</v>
      </c>
      <c r="BS65" s="6">
        <f t="shared" si="104"/>
        <v>40.512717804926893</v>
      </c>
      <c r="BT65" s="61">
        <f t="shared" si="105"/>
        <v>46.672987415962766</v>
      </c>
      <c r="BU65" s="6">
        <f t="shared" si="105"/>
        <v>53.338246131171708</v>
      </c>
      <c r="BV65" s="6">
        <f t="shared" si="105"/>
        <v>61.922878769864866</v>
      </c>
      <c r="BW65" s="6">
        <f t="shared" si="106"/>
        <v>53.327012584037234</v>
      </c>
      <c r="BX65" s="6">
        <f t="shared" si="106"/>
        <v>46.661753868828299</v>
      </c>
      <c r="BY65" s="82">
        <f t="shared" si="106"/>
        <v>38.077121230135141</v>
      </c>
      <c r="CA65" s="59">
        <f t="shared" si="107"/>
        <v>17.146401985111652</v>
      </c>
      <c r="CB65" s="57">
        <f t="shared" si="107"/>
        <v>10.110905730129389</v>
      </c>
      <c r="CC65" s="57">
        <f t="shared" si="107"/>
        <v>-21.631565592489224</v>
      </c>
      <c r="CD65" s="59">
        <f>BE65-BB65</f>
        <v>10.49040511727079</v>
      </c>
      <c r="CE65" s="57">
        <f t="shared" si="108"/>
        <v>-1.6424774532640498</v>
      </c>
      <c r="CF65" s="57">
        <f t="shared" si="108"/>
        <v>-23.456330556977335</v>
      </c>
      <c r="CG65" s="59">
        <f t="shared" si="109"/>
        <v>13.585653216557183</v>
      </c>
      <c r="CH65" s="57">
        <f t="shared" si="109"/>
        <v>-2.8525046382189245</v>
      </c>
      <c r="CI65" s="57">
        <f t="shared" si="109"/>
        <v>-21.473655938045574</v>
      </c>
      <c r="CJ65" s="59">
        <f t="shared" si="110"/>
        <v>8.9440064094911094</v>
      </c>
      <c r="CK65" s="57">
        <f t="shared" si="110"/>
        <v>-4.5245649479342376</v>
      </c>
      <c r="CL65" s="57">
        <f t="shared" si="110"/>
        <v>-21.410160964937972</v>
      </c>
      <c r="CM65" s="59">
        <f t="shared" ref="CM65:CM66" si="120">BW65-BT65</f>
        <v>6.6540251680744689</v>
      </c>
      <c r="CN65" s="57">
        <f t="shared" si="111"/>
        <v>-6.6764922623434089</v>
      </c>
      <c r="CO65" s="60">
        <f t="shared" si="111"/>
        <v>-23.845757539729725</v>
      </c>
    </row>
    <row r="66" spans="1:93" x14ac:dyDescent="0.25">
      <c r="A66" s="872" t="s">
        <v>369</v>
      </c>
      <c r="B66" s="110">
        <v>1612</v>
      </c>
      <c r="C66" s="56">
        <v>2002</v>
      </c>
      <c r="D66" s="56">
        <v>5454</v>
      </c>
      <c r="E66" s="56">
        <v>3080</v>
      </c>
      <c r="F66" s="56">
        <v>2675</v>
      </c>
      <c r="G66" s="56">
        <v>4186</v>
      </c>
      <c r="H66" s="56">
        <f t="shared" ref="H66" si="121">B66+E66</f>
        <v>4692</v>
      </c>
      <c r="I66" s="56">
        <f t="shared" si="112"/>
        <v>4677</v>
      </c>
      <c r="J66" s="56">
        <f t="shared" si="113"/>
        <v>9640</v>
      </c>
      <c r="K66" s="110">
        <v>2465</v>
      </c>
      <c r="L66" s="56">
        <v>4059</v>
      </c>
      <c r="M66" s="56">
        <v>6696</v>
      </c>
      <c r="N66" s="56">
        <v>3686</v>
      </c>
      <c r="O66" s="56">
        <v>4228</v>
      </c>
      <c r="P66" s="56">
        <v>5063</v>
      </c>
      <c r="Q66" s="56">
        <f>K66+N66</f>
        <v>6151</v>
      </c>
      <c r="R66" s="56">
        <f t="shared" si="114"/>
        <v>8287</v>
      </c>
      <c r="S66" s="116">
        <f t="shared" si="115"/>
        <v>11759</v>
      </c>
      <c r="T66" s="56">
        <v>2539</v>
      </c>
      <c r="U66" s="56">
        <v>4327</v>
      </c>
      <c r="V66" s="56">
        <v>6809</v>
      </c>
      <c r="W66" s="56">
        <v>4102</v>
      </c>
      <c r="X66" s="56">
        <v>4492</v>
      </c>
      <c r="Y66" s="56">
        <v>5555</v>
      </c>
      <c r="Z66" s="56">
        <f t="shared" si="116"/>
        <v>6641</v>
      </c>
      <c r="AA66" s="56">
        <f t="shared" si="117"/>
        <v>8819</v>
      </c>
      <c r="AB66" s="116">
        <f t="shared" si="117"/>
        <v>12364</v>
      </c>
      <c r="AC66" s="56">
        <v>3063</v>
      </c>
      <c r="AD66" s="56">
        <v>5273</v>
      </c>
      <c r="AE66" s="56">
        <v>8802</v>
      </c>
      <c r="AF66" s="56">
        <v>4461</v>
      </c>
      <c r="AG66" s="56">
        <v>5337</v>
      </c>
      <c r="AH66" s="56">
        <v>6679</v>
      </c>
      <c r="AI66" s="56">
        <f>AC66+AF66</f>
        <v>7524</v>
      </c>
      <c r="AJ66" s="56">
        <f t="shared" si="118"/>
        <v>10610</v>
      </c>
      <c r="AK66" s="116">
        <f t="shared" si="119"/>
        <v>15481</v>
      </c>
      <c r="AL66" s="56">
        <v>3378</v>
      </c>
      <c r="AM66" s="56">
        <v>5834</v>
      </c>
      <c r="AN66" s="56">
        <v>9544</v>
      </c>
      <c r="AO66" s="56">
        <v>4773</v>
      </c>
      <c r="AP66" s="56">
        <v>5620</v>
      </c>
      <c r="AQ66" s="56">
        <v>6947</v>
      </c>
      <c r="AR66" s="56">
        <f t="shared" si="96"/>
        <v>8151</v>
      </c>
      <c r="AS66" s="56">
        <f t="shared" si="96"/>
        <v>11454</v>
      </c>
      <c r="AT66" s="116">
        <f t="shared" si="96"/>
        <v>16491</v>
      </c>
      <c r="AU66" s="20"/>
      <c r="AV66" s="61">
        <f t="shared" si="97"/>
        <v>34.356351236146629</v>
      </c>
      <c r="AW66" s="6">
        <f t="shared" si="97"/>
        <v>42.805217019456911</v>
      </c>
      <c r="AX66" s="6">
        <f t="shared" si="97"/>
        <v>56.57676348547718</v>
      </c>
      <c r="AY66" s="6">
        <f t="shared" si="98"/>
        <v>65.643648763853363</v>
      </c>
      <c r="AZ66" s="6">
        <f t="shared" si="98"/>
        <v>57.194782980543081</v>
      </c>
      <c r="BA66" s="6">
        <f t="shared" si="98"/>
        <v>43.42323651452282</v>
      </c>
      <c r="BB66" s="61">
        <f t="shared" si="99"/>
        <v>40.074784587871889</v>
      </c>
      <c r="BC66" s="6">
        <f t="shared" si="99"/>
        <v>48.980330638349223</v>
      </c>
      <c r="BD66" s="6">
        <f t="shared" si="99"/>
        <v>56.943617654562459</v>
      </c>
      <c r="BE66" s="6">
        <f t="shared" si="100"/>
        <v>59.925215412128111</v>
      </c>
      <c r="BF66" s="6">
        <f t="shared" si="100"/>
        <v>51.019669361650777</v>
      </c>
      <c r="BG66" s="6">
        <f t="shared" si="100"/>
        <v>43.056382345437541</v>
      </c>
      <c r="BH66" s="61">
        <f t="shared" si="101"/>
        <v>38.232193946694778</v>
      </c>
      <c r="BI66" s="6">
        <f t="shared" si="101"/>
        <v>49.064519786823901</v>
      </c>
      <c r="BJ66" s="6">
        <f t="shared" si="101"/>
        <v>55.071174377224196</v>
      </c>
      <c r="BK66" s="6">
        <f t="shared" si="102"/>
        <v>61.767806053305229</v>
      </c>
      <c r="BL66" s="6">
        <f t="shared" si="102"/>
        <v>50.935480213176099</v>
      </c>
      <c r="BM66" s="6">
        <f t="shared" si="102"/>
        <v>44.928825622775804</v>
      </c>
      <c r="BN66" s="61">
        <f t="shared" si="103"/>
        <v>41.442767758557231</v>
      </c>
      <c r="BO66" s="6">
        <f t="shared" si="103"/>
        <v>50.934171468482624</v>
      </c>
      <c r="BP66" s="6">
        <f t="shared" si="103"/>
        <v>57.87399187435571</v>
      </c>
      <c r="BQ66" s="6">
        <f t="shared" si="104"/>
        <v>59.29027113237639</v>
      </c>
      <c r="BR66" s="6">
        <f t="shared" si="104"/>
        <v>50.301602262016964</v>
      </c>
      <c r="BS66" s="6">
        <f t="shared" si="104"/>
        <v>43.143207803113491</v>
      </c>
      <c r="BT66" s="61">
        <f t="shared" si="105"/>
        <v>41.442767758557231</v>
      </c>
      <c r="BU66" s="6">
        <f t="shared" si="105"/>
        <v>50.934171468482624</v>
      </c>
      <c r="BV66" s="6">
        <f t="shared" si="105"/>
        <v>57.87399187435571</v>
      </c>
      <c r="BW66" s="6">
        <f t="shared" si="106"/>
        <v>58.557232241442769</v>
      </c>
      <c r="BX66" s="6">
        <f t="shared" si="106"/>
        <v>49.065828531517376</v>
      </c>
      <c r="BY66" s="82">
        <f t="shared" si="106"/>
        <v>42.12600812564429</v>
      </c>
      <c r="CA66" s="59">
        <f t="shared" si="107"/>
        <v>31.287297527706734</v>
      </c>
      <c r="CB66" s="57">
        <f t="shared" si="107"/>
        <v>14.38956596108617</v>
      </c>
      <c r="CC66" s="57">
        <f t="shared" si="107"/>
        <v>-13.15352697095436</v>
      </c>
      <c r="CD66" s="59">
        <f t="shared" ref="CD66" si="122">BE66-BB66</f>
        <v>19.850430824256222</v>
      </c>
      <c r="CE66" s="57">
        <f t="shared" si="108"/>
        <v>2.0393387233015545</v>
      </c>
      <c r="CF66" s="57">
        <f t="shared" si="108"/>
        <v>-13.887235309124918</v>
      </c>
      <c r="CG66" s="59">
        <f t="shared" si="109"/>
        <v>23.535612106610451</v>
      </c>
      <c r="CH66" s="57">
        <f t="shared" si="109"/>
        <v>1.8709604263521982</v>
      </c>
      <c r="CI66" s="57">
        <f t="shared" si="109"/>
        <v>-10.142348754448392</v>
      </c>
      <c r="CJ66" s="59">
        <f t="shared" si="110"/>
        <v>17.847503373819158</v>
      </c>
      <c r="CK66" s="57">
        <f t="shared" si="110"/>
        <v>-0.63256920646566073</v>
      </c>
      <c r="CL66" s="57">
        <f t="shared" si="110"/>
        <v>-14.730784071242219</v>
      </c>
      <c r="CM66" s="59">
        <f t="shared" si="120"/>
        <v>17.114464482885538</v>
      </c>
      <c r="CN66" s="57">
        <f t="shared" si="111"/>
        <v>-1.8683429369652487</v>
      </c>
      <c r="CO66" s="60">
        <f t="shared" si="111"/>
        <v>-15.74798374871142</v>
      </c>
    </row>
    <row r="67" spans="1:93" x14ac:dyDescent="0.25">
      <c r="A67" s="848" t="s">
        <v>308</v>
      </c>
      <c r="B67" s="866"/>
      <c r="C67" s="866"/>
      <c r="D67" s="866"/>
      <c r="E67" s="866"/>
      <c r="F67" s="866"/>
      <c r="G67" s="866"/>
      <c r="H67" s="866"/>
      <c r="I67" s="866"/>
      <c r="J67" s="866"/>
      <c r="K67" s="867"/>
      <c r="L67" s="866"/>
      <c r="M67" s="866"/>
      <c r="N67" s="866"/>
      <c r="O67" s="866"/>
      <c r="P67" s="866"/>
      <c r="Q67" s="866"/>
      <c r="R67" s="866"/>
      <c r="S67" s="868"/>
      <c r="T67" s="867"/>
      <c r="U67" s="866"/>
      <c r="V67" s="866"/>
      <c r="W67" s="866"/>
      <c r="X67" s="866"/>
      <c r="Y67" s="866"/>
      <c r="Z67" s="866"/>
      <c r="AA67" s="866"/>
      <c r="AB67" s="868"/>
      <c r="AC67" s="867"/>
      <c r="AD67" s="866"/>
      <c r="AE67" s="866"/>
      <c r="AF67" s="866"/>
      <c r="AG67" s="866"/>
      <c r="AH67" s="866"/>
      <c r="AI67" s="866"/>
      <c r="AJ67" s="866"/>
      <c r="AK67" s="868"/>
      <c r="AL67" s="866"/>
      <c r="AM67" s="866"/>
      <c r="AN67" s="866"/>
      <c r="AO67" s="866"/>
      <c r="AP67" s="866"/>
      <c r="AQ67" s="866"/>
      <c r="AR67" s="866"/>
      <c r="AS67" s="866"/>
      <c r="AT67" s="868"/>
      <c r="AV67" s="845"/>
      <c r="AW67" s="846"/>
      <c r="AX67" s="846"/>
      <c r="AY67" s="846"/>
      <c r="AZ67" s="846"/>
      <c r="BA67" s="846"/>
      <c r="BB67" s="845"/>
      <c r="BC67" s="846"/>
      <c r="BD67" s="846"/>
      <c r="BE67" s="846"/>
      <c r="BF67" s="846"/>
      <c r="BG67" s="846"/>
      <c r="BH67" s="845"/>
      <c r="BI67" s="846"/>
      <c r="BJ67" s="846"/>
      <c r="BK67" s="846"/>
      <c r="BL67" s="846"/>
      <c r="BM67" s="846"/>
      <c r="BN67" s="845"/>
      <c r="BO67" s="846"/>
      <c r="BP67" s="846"/>
      <c r="BQ67" s="846"/>
      <c r="BR67" s="846"/>
      <c r="BS67" s="846"/>
      <c r="BT67" s="845"/>
      <c r="BU67" s="846"/>
      <c r="BV67" s="846"/>
      <c r="BW67" s="846"/>
      <c r="BX67" s="846"/>
      <c r="BY67" s="847"/>
      <c r="CA67" s="845"/>
      <c r="CB67" s="846"/>
      <c r="CC67" s="846"/>
      <c r="CD67" s="845"/>
      <c r="CE67" s="846"/>
      <c r="CF67" s="846"/>
      <c r="CG67" s="845"/>
      <c r="CH67" s="846"/>
      <c r="CI67" s="846"/>
      <c r="CJ67" s="845"/>
      <c r="CK67" s="846"/>
      <c r="CL67" s="846"/>
      <c r="CM67" s="845"/>
      <c r="CN67" s="846"/>
      <c r="CO67" s="847"/>
    </row>
    <row r="68" spans="1:93" x14ac:dyDescent="0.25">
      <c r="A68" s="872" t="s">
        <v>310</v>
      </c>
      <c r="B68" s="161">
        <v>4749</v>
      </c>
      <c r="C68" s="305">
        <v>9988</v>
      </c>
      <c r="D68" s="305">
        <v>15439</v>
      </c>
      <c r="E68" s="305">
        <v>5725</v>
      </c>
      <c r="F68" s="305">
        <v>11055</v>
      </c>
      <c r="G68" s="305">
        <v>8678</v>
      </c>
      <c r="H68" s="305">
        <f t="shared" ref="H68:J69" si="123">B68+E68</f>
        <v>10474</v>
      </c>
      <c r="I68" s="305">
        <f t="shared" si="123"/>
        <v>21043</v>
      </c>
      <c r="J68" s="306">
        <f t="shared" si="123"/>
        <v>24117</v>
      </c>
      <c r="K68" s="305">
        <v>7859</v>
      </c>
      <c r="L68" s="305">
        <v>21663</v>
      </c>
      <c r="M68" s="305">
        <v>28196</v>
      </c>
      <c r="N68" s="305">
        <v>8514</v>
      </c>
      <c r="O68" s="305">
        <v>17939</v>
      </c>
      <c r="P68" s="305">
        <v>13609</v>
      </c>
      <c r="Q68" s="305">
        <f t="shared" ref="Q68:S69" si="124">K68+N68</f>
        <v>16373</v>
      </c>
      <c r="R68" s="305">
        <f t="shared" si="124"/>
        <v>39602</v>
      </c>
      <c r="S68" s="306">
        <f t="shared" si="124"/>
        <v>41805</v>
      </c>
      <c r="T68" s="305">
        <v>8666</v>
      </c>
      <c r="U68" s="305">
        <v>23795</v>
      </c>
      <c r="V68" s="305">
        <v>30637</v>
      </c>
      <c r="W68" s="305">
        <v>9311</v>
      </c>
      <c r="X68" s="305">
        <v>19077</v>
      </c>
      <c r="Y68" s="305">
        <v>16094</v>
      </c>
      <c r="Z68" s="305">
        <f t="shared" ref="Z68:AB69" si="125">T68+W68</f>
        <v>17977</v>
      </c>
      <c r="AA68" s="305">
        <f t="shared" si="125"/>
        <v>42872</v>
      </c>
      <c r="AB68" s="306">
        <f t="shared" si="125"/>
        <v>46731</v>
      </c>
      <c r="AC68" s="305">
        <v>10280</v>
      </c>
      <c r="AD68" s="305">
        <v>27617</v>
      </c>
      <c r="AE68" s="305">
        <v>32774</v>
      </c>
      <c r="AF68" s="305">
        <v>10501</v>
      </c>
      <c r="AG68" s="305">
        <v>22460</v>
      </c>
      <c r="AH68" s="305">
        <v>19465</v>
      </c>
      <c r="AI68" s="305">
        <f t="shared" ref="AI68:AK69" si="126">AC68+AF68</f>
        <v>20781</v>
      </c>
      <c r="AJ68" s="305">
        <f t="shared" si="126"/>
        <v>50077</v>
      </c>
      <c r="AK68" s="306">
        <f t="shared" si="126"/>
        <v>52239</v>
      </c>
      <c r="AL68" s="305">
        <v>12350</v>
      </c>
      <c r="AM68" s="305">
        <v>30661</v>
      </c>
      <c r="AN68" s="305">
        <v>39462</v>
      </c>
      <c r="AO68" s="305">
        <v>11702</v>
      </c>
      <c r="AP68" s="305">
        <v>23099</v>
      </c>
      <c r="AQ68" s="305">
        <v>19623</v>
      </c>
      <c r="AR68" s="305">
        <f t="shared" ref="AR68:AT69" si="127">AL68+AO68</f>
        <v>24052</v>
      </c>
      <c r="AS68" s="305">
        <f t="shared" si="127"/>
        <v>53760</v>
      </c>
      <c r="AT68" s="306">
        <f t="shared" si="127"/>
        <v>59085</v>
      </c>
      <c r="AV68" s="61">
        <f t="shared" ref="AV68:AX88" si="128">B68/H68*100</f>
        <v>45.340843994653426</v>
      </c>
      <c r="AW68" s="6">
        <f t="shared" si="128"/>
        <v>47.464715107161524</v>
      </c>
      <c r="AX68" s="6">
        <f t="shared" si="128"/>
        <v>64.017083385164</v>
      </c>
      <c r="AY68" s="6">
        <f t="shared" ref="AY68:BA88" si="129">E68/H68*100</f>
        <v>54.659156005346574</v>
      </c>
      <c r="AZ68" s="6">
        <f t="shared" si="129"/>
        <v>52.535284892838476</v>
      </c>
      <c r="BA68" s="6">
        <f t="shared" si="129"/>
        <v>35.982916614836007</v>
      </c>
      <c r="BB68" s="61">
        <f t="shared" ref="BB68:BD88" si="130">K68/Q68*100</f>
        <v>47.9997556953521</v>
      </c>
      <c r="BC68" s="6">
        <f t="shared" si="130"/>
        <v>54.701782738245541</v>
      </c>
      <c r="BD68" s="6">
        <f t="shared" si="130"/>
        <v>67.446477694055744</v>
      </c>
      <c r="BE68" s="6">
        <f t="shared" ref="BE68:BG88" si="131">N68/Q68*100</f>
        <v>52.000244304647893</v>
      </c>
      <c r="BF68" s="6">
        <f t="shared" si="131"/>
        <v>45.298217261754459</v>
      </c>
      <c r="BG68" s="6">
        <f t="shared" si="131"/>
        <v>32.553522305944263</v>
      </c>
      <c r="BH68" s="61">
        <f t="shared" ref="BH68:BJ88" si="132">T68/Z68*100</f>
        <v>48.206041052455916</v>
      </c>
      <c r="BI68" s="6">
        <f t="shared" si="132"/>
        <v>55.50242582571375</v>
      </c>
      <c r="BJ68" s="6">
        <f t="shared" si="132"/>
        <v>65.560334681474814</v>
      </c>
      <c r="BK68" s="6">
        <f t="shared" ref="BK68:BM88" si="133">W68/Z68*100</f>
        <v>51.793958947544084</v>
      </c>
      <c r="BL68" s="6">
        <f t="shared" si="133"/>
        <v>44.49757417428625</v>
      </c>
      <c r="BM68" s="6">
        <f t="shared" si="133"/>
        <v>34.439665318525172</v>
      </c>
      <c r="BN68" s="61">
        <f t="shared" ref="BN68:BP88" si="134">AC68/AI68*100</f>
        <v>49.468264279871036</v>
      </c>
      <c r="BO68" s="6">
        <f t="shared" si="134"/>
        <v>55.149070431535442</v>
      </c>
      <c r="BP68" s="6">
        <f t="shared" si="134"/>
        <v>62.738566971036967</v>
      </c>
      <c r="BQ68" s="6">
        <f t="shared" ref="BQ68:BS88" si="135">AF68/AI68*100</f>
        <v>50.531735720128964</v>
      </c>
      <c r="BR68" s="6">
        <f t="shared" si="135"/>
        <v>44.850929568464565</v>
      </c>
      <c r="BS68" s="6">
        <f t="shared" si="135"/>
        <v>37.26143302896304</v>
      </c>
      <c r="BT68" s="61">
        <f t="shared" ref="BT68:BV88" si="136">AL68/AR68*100</f>
        <v>51.347081323798434</v>
      </c>
      <c r="BU68" s="6">
        <f t="shared" si="136"/>
        <v>57.033110119047613</v>
      </c>
      <c r="BV68" s="6">
        <f t="shared" si="136"/>
        <v>66.788525006346788</v>
      </c>
      <c r="BW68" s="6">
        <f t="shared" ref="BW68:BY88" si="137">AO68/AR68*100</f>
        <v>48.652918676201566</v>
      </c>
      <c r="BX68" s="6">
        <f t="shared" si="137"/>
        <v>42.96688988095238</v>
      </c>
      <c r="BY68" s="82">
        <f t="shared" si="137"/>
        <v>33.211474993653212</v>
      </c>
      <c r="CA68" s="59">
        <f t="shared" ref="CA68:CC69" si="138">AY68-AV68</f>
        <v>9.3183120106931483</v>
      </c>
      <c r="CB68" s="57">
        <f t="shared" si="138"/>
        <v>5.0705697856769518</v>
      </c>
      <c r="CC68" s="57">
        <f t="shared" si="138"/>
        <v>-28.034166770327992</v>
      </c>
      <c r="CD68" s="59">
        <f t="shared" ref="CD68:CF69" si="139">BE68-BB68</f>
        <v>4.0004886092957932</v>
      </c>
      <c r="CE68" s="57">
        <f t="shared" si="139"/>
        <v>-9.4035654764910817</v>
      </c>
      <c r="CF68" s="57">
        <f t="shared" si="139"/>
        <v>-34.892955388111481</v>
      </c>
      <c r="CG68" s="59">
        <f t="shared" ref="CG68:CI69" si="140">BK68-BH68</f>
        <v>3.5879178950881681</v>
      </c>
      <c r="CH68" s="57">
        <f t="shared" si="140"/>
        <v>-11.004851651427501</v>
      </c>
      <c r="CI68" s="57">
        <f t="shared" si="140"/>
        <v>-31.120669362949641</v>
      </c>
      <c r="CJ68" s="59">
        <f t="shared" ref="CJ68:CL69" si="141">BQ68-BN68</f>
        <v>1.0634714402579277</v>
      </c>
      <c r="CK68" s="57">
        <f t="shared" si="141"/>
        <v>-10.298140863070877</v>
      </c>
      <c r="CL68" s="57">
        <f t="shared" si="141"/>
        <v>-25.477133942073927</v>
      </c>
      <c r="CM68" s="59">
        <f t="shared" ref="CM68:CO69" si="142">BW68-BT68</f>
        <v>-2.694162647596869</v>
      </c>
      <c r="CN68" s="57">
        <f t="shared" si="142"/>
        <v>-14.066220238095234</v>
      </c>
      <c r="CO68" s="60">
        <f t="shared" si="142"/>
        <v>-33.577050012693576</v>
      </c>
    </row>
    <row r="69" spans="1:93" x14ac:dyDescent="0.25">
      <c r="A69" s="872" t="s">
        <v>309</v>
      </c>
      <c r="B69" s="110">
        <v>20468</v>
      </c>
      <c r="C69" s="56">
        <v>14515</v>
      </c>
      <c r="D69" s="56">
        <v>26805</v>
      </c>
      <c r="E69" s="56">
        <v>26254</v>
      </c>
      <c r="F69" s="56">
        <v>12416</v>
      </c>
      <c r="G69" s="56">
        <v>14951</v>
      </c>
      <c r="H69" s="56">
        <f t="shared" si="123"/>
        <v>46722</v>
      </c>
      <c r="I69" s="56">
        <f t="shared" si="123"/>
        <v>26931</v>
      </c>
      <c r="J69" s="116">
        <f t="shared" si="123"/>
        <v>41756</v>
      </c>
      <c r="K69" s="56">
        <v>26475</v>
      </c>
      <c r="L69" s="56">
        <v>20615</v>
      </c>
      <c r="M69" s="56">
        <v>27362</v>
      </c>
      <c r="N69" s="56">
        <v>32065</v>
      </c>
      <c r="O69" s="56">
        <v>16615</v>
      </c>
      <c r="P69" s="56">
        <v>16206</v>
      </c>
      <c r="Q69" s="56">
        <f t="shared" si="124"/>
        <v>58540</v>
      </c>
      <c r="R69" s="56">
        <f t="shared" si="124"/>
        <v>37230</v>
      </c>
      <c r="S69" s="116">
        <f t="shared" si="124"/>
        <v>43568</v>
      </c>
      <c r="T69" s="56">
        <v>27049</v>
      </c>
      <c r="U69" s="56">
        <v>20108</v>
      </c>
      <c r="V69" s="56">
        <v>26532</v>
      </c>
      <c r="W69" s="56">
        <v>33351</v>
      </c>
      <c r="X69" s="56">
        <v>16666</v>
      </c>
      <c r="Y69" s="56">
        <v>15965</v>
      </c>
      <c r="Z69" s="56">
        <f t="shared" si="125"/>
        <v>60400</v>
      </c>
      <c r="AA69" s="56">
        <f t="shared" si="125"/>
        <v>36774</v>
      </c>
      <c r="AB69" s="116">
        <f t="shared" si="125"/>
        <v>42497</v>
      </c>
      <c r="AC69" s="56">
        <v>28577</v>
      </c>
      <c r="AD69" s="56">
        <v>20760</v>
      </c>
      <c r="AE69" s="56">
        <v>26578</v>
      </c>
      <c r="AF69" s="56">
        <v>33871</v>
      </c>
      <c r="AG69" s="56">
        <v>17464</v>
      </c>
      <c r="AH69" s="56">
        <v>16555</v>
      </c>
      <c r="AI69" s="56">
        <f t="shared" si="126"/>
        <v>62448</v>
      </c>
      <c r="AJ69" s="56">
        <f t="shared" si="126"/>
        <v>38224</v>
      </c>
      <c r="AK69" s="116">
        <f t="shared" si="126"/>
        <v>43133</v>
      </c>
      <c r="AL69" s="56">
        <v>27931</v>
      </c>
      <c r="AM69" s="56">
        <v>19886</v>
      </c>
      <c r="AN69" s="56">
        <v>26977</v>
      </c>
      <c r="AO69" s="56">
        <v>32319</v>
      </c>
      <c r="AP69" s="56">
        <v>16401</v>
      </c>
      <c r="AQ69" s="56">
        <v>16107</v>
      </c>
      <c r="AR69" s="56">
        <f t="shared" si="127"/>
        <v>60250</v>
      </c>
      <c r="AS69" s="56">
        <f t="shared" si="127"/>
        <v>36287</v>
      </c>
      <c r="AT69" s="116">
        <f t="shared" si="127"/>
        <v>43084</v>
      </c>
      <c r="AV69" s="61">
        <f t="shared" si="128"/>
        <v>43.808056161979373</v>
      </c>
      <c r="AW69" s="6">
        <f t="shared" si="128"/>
        <v>53.896996026883514</v>
      </c>
      <c r="AX69" s="6">
        <f t="shared" si="128"/>
        <v>64.194367276559063</v>
      </c>
      <c r="AY69" s="6">
        <f t="shared" si="129"/>
        <v>56.191943838020627</v>
      </c>
      <c r="AZ69" s="6">
        <f t="shared" si="129"/>
        <v>46.103003973116486</v>
      </c>
      <c r="BA69" s="6">
        <f t="shared" si="129"/>
        <v>35.805632723440944</v>
      </c>
      <c r="BB69" s="61">
        <f t="shared" si="130"/>
        <v>45.225486846600617</v>
      </c>
      <c r="BC69" s="6">
        <f t="shared" si="130"/>
        <v>55.372011818426003</v>
      </c>
      <c r="BD69" s="6">
        <f t="shared" si="130"/>
        <v>62.802974660301139</v>
      </c>
      <c r="BE69" s="6">
        <f t="shared" si="131"/>
        <v>54.774513153399383</v>
      </c>
      <c r="BF69" s="6">
        <f t="shared" si="131"/>
        <v>44.627988181574004</v>
      </c>
      <c r="BG69" s="6">
        <f t="shared" si="131"/>
        <v>37.197025339698861</v>
      </c>
      <c r="BH69" s="61">
        <f t="shared" si="132"/>
        <v>44.783112582781456</v>
      </c>
      <c r="BI69" s="6">
        <f t="shared" si="132"/>
        <v>54.679936911948658</v>
      </c>
      <c r="BJ69" s="6">
        <f t="shared" si="132"/>
        <v>62.432642304162641</v>
      </c>
      <c r="BK69" s="6">
        <f t="shared" si="133"/>
        <v>55.216887417218544</v>
      </c>
      <c r="BL69" s="6">
        <f t="shared" si="133"/>
        <v>45.320063088051342</v>
      </c>
      <c r="BM69" s="6">
        <f t="shared" si="133"/>
        <v>37.567357695837359</v>
      </c>
      <c r="BN69" s="61">
        <f t="shared" si="134"/>
        <v>45.761273379451708</v>
      </c>
      <c r="BO69" s="6">
        <f t="shared" si="134"/>
        <v>54.311427375470913</v>
      </c>
      <c r="BP69" s="6">
        <f t="shared" si="134"/>
        <v>61.618714209537941</v>
      </c>
      <c r="BQ69" s="6">
        <f t="shared" si="135"/>
        <v>54.238726620548292</v>
      </c>
      <c r="BR69" s="6">
        <f t="shared" si="135"/>
        <v>45.688572624529087</v>
      </c>
      <c r="BS69" s="6">
        <f t="shared" si="135"/>
        <v>38.381285790462059</v>
      </c>
      <c r="BT69" s="61">
        <f t="shared" si="136"/>
        <v>46.358506224066396</v>
      </c>
      <c r="BU69" s="6">
        <f t="shared" si="136"/>
        <v>54.801995204894318</v>
      </c>
      <c r="BV69" s="6">
        <f t="shared" si="136"/>
        <v>62.614891839197853</v>
      </c>
      <c r="BW69" s="6">
        <f t="shared" si="137"/>
        <v>53.641493775933611</v>
      </c>
      <c r="BX69" s="6">
        <f t="shared" si="137"/>
        <v>45.198004795105682</v>
      </c>
      <c r="BY69" s="82">
        <f t="shared" si="137"/>
        <v>37.385108160802154</v>
      </c>
      <c r="CA69" s="59">
        <f t="shared" si="138"/>
        <v>12.383887676041255</v>
      </c>
      <c r="CB69" s="57">
        <f t="shared" si="138"/>
        <v>-7.7939920537670275</v>
      </c>
      <c r="CC69" s="57">
        <f t="shared" si="138"/>
        <v>-28.38873455311812</v>
      </c>
      <c r="CD69" s="59">
        <f t="shared" si="139"/>
        <v>9.5490263067987655</v>
      </c>
      <c r="CE69" s="57">
        <f t="shared" si="139"/>
        <v>-10.744023636851999</v>
      </c>
      <c r="CF69" s="57">
        <f t="shared" si="139"/>
        <v>-25.605949320602278</v>
      </c>
      <c r="CG69" s="59">
        <f t="shared" si="140"/>
        <v>10.433774834437088</v>
      </c>
      <c r="CH69" s="57">
        <f t="shared" si="140"/>
        <v>-9.3598738238973169</v>
      </c>
      <c r="CI69" s="57">
        <f t="shared" si="140"/>
        <v>-24.865284608325283</v>
      </c>
      <c r="CJ69" s="59">
        <f t="shared" si="141"/>
        <v>8.4774532410965833</v>
      </c>
      <c r="CK69" s="57">
        <f t="shared" si="141"/>
        <v>-8.6228547509418263</v>
      </c>
      <c r="CL69" s="57">
        <f t="shared" si="141"/>
        <v>-23.237428419075883</v>
      </c>
      <c r="CM69" s="59">
        <f t="shared" si="142"/>
        <v>7.2829875518672154</v>
      </c>
      <c r="CN69" s="57">
        <f t="shared" si="142"/>
        <v>-9.6039904097886364</v>
      </c>
      <c r="CO69" s="60">
        <f t="shared" si="142"/>
        <v>-25.229783678395698</v>
      </c>
    </row>
    <row r="70" spans="1:93" x14ac:dyDescent="0.25">
      <c r="A70" s="848" t="s">
        <v>125</v>
      </c>
      <c r="B70" s="866"/>
      <c r="C70" s="866"/>
      <c r="D70" s="866"/>
      <c r="E70" s="866"/>
      <c r="F70" s="866"/>
      <c r="G70" s="866"/>
      <c r="H70" s="866"/>
      <c r="I70" s="866"/>
      <c r="J70" s="868"/>
      <c r="K70" s="867"/>
      <c r="L70" s="866"/>
      <c r="M70" s="866"/>
      <c r="N70" s="866"/>
      <c r="O70" s="866"/>
      <c r="P70" s="866"/>
      <c r="Q70" s="866"/>
      <c r="R70" s="866"/>
      <c r="S70" s="868"/>
      <c r="T70" s="867"/>
      <c r="U70" s="866"/>
      <c r="V70" s="866"/>
      <c r="W70" s="866"/>
      <c r="X70" s="866"/>
      <c r="Y70" s="866"/>
      <c r="Z70" s="866"/>
      <c r="AA70" s="866"/>
      <c r="AB70" s="868"/>
      <c r="AC70" s="867"/>
      <c r="AD70" s="866"/>
      <c r="AE70" s="866"/>
      <c r="AF70" s="866"/>
      <c r="AG70" s="866"/>
      <c r="AH70" s="866"/>
      <c r="AI70" s="866"/>
      <c r="AJ70" s="866"/>
      <c r="AK70" s="868"/>
      <c r="AL70" s="866"/>
      <c r="AM70" s="866"/>
      <c r="AN70" s="866"/>
      <c r="AO70" s="866"/>
      <c r="AP70" s="866"/>
      <c r="AQ70" s="866"/>
      <c r="AR70" s="866"/>
      <c r="AS70" s="866"/>
      <c r="AT70" s="868"/>
      <c r="AV70" s="845"/>
      <c r="AW70" s="846"/>
      <c r="AX70" s="846"/>
      <c r="AY70" s="846"/>
      <c r="AZ70" s="846"/>
      <c r="BA70" s="846"/>
      <c r="BB70" s="845"/>
      <c r="BC70" s="846"/>
      <c r="BD70" s="846"/>
      <c r="BE70" s="846"/>
      <c r="BF70" s="846"/>
      <c r="BG70" s="846"/>
      <c r="BH70" s="845"/>
      <c r="BI70" s="846"/>
      <c r="BJ70" s="846"/>
      <c r="BK70" s="846"/>
      <c r="BL70" s="846"/>
      <c r="BM70" s="846"/>
      <c r="BN70" s="845"/>
      <c r="BO70" s="846"/>
      <c r="BP70" s="846"/>
      <c r="BQ70" s="846"/>
      <c r="BR70" s="846"/>
      <c r="BS70" s="846"/>
      <c r="BT70" s="845"/>
      <c r="BU70" s="846"/>
      <c r="BV70" s="846"/>
      <c r="BW70" s="846"/>
      <c r="BX70" s="846"/>
      <c r="BY70" s="847"/>
      <c r="CA70" s="845"/>
      <c r="CB70" s="846"/>
      <c r="CC70" s="846"/>
      <c r="CD70" s="845"/>
      <c r="CE70" s="846"/>
      <c r="CF70" s="846"/>
      <c r="CG70" s="845"/>
      <c r="CH70" s="846"/>
      <c r="CI70" s="846"/>
      <c r="CJ70" s="845"/>
      <c r="CK70" s="846"/>
      <c r="CL70" s="846"/>
      <c r="CM70" s="845"/>
      <c r="CN70" s="846"/>
      <c r="CO70" s="847"/>
    </row>
    <row r="71" spans="1:93" x14ac:dyDescent="0.25">
      <c r="A71" s="854" t="s">
        <v>126</v>
      </c>
      <c r="B71" s="161">
        <v>3115</v>
      </c>
      <c r="C71" s="305">
        <v>2390</v>
      </c>
      <c r="D71" s="305">
        <v>5247</v>
      </c>
      <c r="E71" s="305">
        <v>3604</v>
      </c>
      <c r="F71" s="305">
        <v>1851</v>
      </c>
      <c r="G71" s="305">
        <v>2943</v>
      </c>
      <c r="H71" s="305">
        <f t="shared" ref="H71:H88" si="143">B71+E71</f>
        <v>6719</v>
      </c>
      <c r="I71" s="305">
        <f t="shared" ref="I71:I88" si="144">C71+F71</f>
        <v>4241</v>
      </c>
      <c r="J71" s="306">
        <f t="shared" ref="J71:J88" si="145">D71+G71</f>
        <v>8190</v>
      </c>
      <c r="K71" s="305">
        <v>4916</v>
      </c>
      <c r="L71" s="305">
        <v>3729</v>
      </c>
      <c r="M71" s="305">
        <v>6446</v>
      </c>
      <c r="N71" s="305">
        <v>5307</v>
      </c>
      <c r="O71" s="305">
        <v>2690</v>
      </c>
      <c r="P71" s="305">
        <v>3696</v>
      </c>
      <c r="Q71" s="305">
        <f t="shared" ref="Q71:Q88" si="146">K71+N71</f>
        <v>10223</v>
      </c>
      <c r="R71" s="305">
        <f t="shared" ref="R71:R88" si="147">L71+O71</f>
        <v>6419</v>
      </c>
      <c r="S71" s="306">
        <f t="shared" ref="S71:S88" si="148">M71+P71</f>
        <v>10142</v>
      </c>
      <c r="T71" s="305">
        <v>5110</v>
      </c>
      <c r="U71" s="305">
        <v>3996</v>
      </c>
      <c r="V71" s="305">
        <v>6439</v>
      </c>
      <c r="W71" s="305">
        <v>5425</v>
      </c>
      <c r="X71" s="305">
        <v>2771</v>
      </c>
      <c r="Y71" s="305">
        <v>3810</v>
      </c>
      <c r="Z71" s="305">
        <f t="shared" ref="Z71:Z88" si="149">T71+W71</f>
        <v>10535</v>
      </c>
      <c r="AA71" s="305">
        <f t="shared" ref="AA71:AA88" si="150">U71+X71</f>
        <v>6767</v>
      </c>
      <c r="AB71" s="306">
        <f t="shared" ref="AB71:AB88" si="151">V71+Y71</f>
        <v>10249</v>
      </c>
      <c r="AC71" s="305">
        <v>5171</v>
      </c>
      <c r="AD71" s="305">
        <v>3963</v>
      </c>
      <c r="AE71" s="305">
        <v>6464</v>
      </c>
      <c r="AF71" s="305">
        <v>5429</v>
      </c>
      <c r="AG71" s="305">
        <v>2865</v>
      </c>
      <c r="AH71" s="305">
        <v>4040</v>
      </c>
      <c r="AI71" s="305">
        <f t="shared" ref="AI71:AI88" si="152">AC71+AF71</f>
        <v>10600</v>
      </c>
      <c r="AJ71" s="305">
        <f t="shared" ref="AJ71:AJ88" si="153">AD71+AG71</f>
        <v>6828</v>
      </c>
      <c r="AK71" s="306">
        <f t="shared" ref="AK71:AK88" si="154">AE71+AH71</f>
        <v>10504</v>
      </c>
      <c r="AL71" s="305">
        <v>5285</v>
      </c>
      <c r="AM71" s="305">
        <v>4039</v>
      </c>
      <c r="AN71" s="305">
        <v>6230</v>
      </c>
      <c r="AO71" s="305">
        <v>5319</v>
      </c>
      <c r="AP71" s="305">
        <v>2687</v>
      </c>
      <c r="AQ71" s="305">
        <v>3478</v>
      </c>
      <c r="AR71" s="305">
        <f t="shared" ref="AR71:AR88" si="155">AL71+AO71</f>
        <v>10604</v>
      </c>
      <c r="AS71" s="305">
        <f t="shared" ref="AS71:AS88" si="156">AM71+AP71</f>
        <v>6726</v>
      </c>
      <c r="AT71" s="306">
        <f t="shared" ref="AT71:AT88" si="157">AN71+AQ71</f>
        <v>9708</v>
      </c>
      <c r="AV71" s="61">
        <f t="shared" si="128"/>
        <v>46.36106563476708</v>
      </c>
      <c r="AW71" s="6">
        <f t="shared" si="128"/>
        <v>56.354633341193114</v>
      </c>
      <c r="AX71" s="6">
        <f t="shared" si="128"/>
        <v>64.065934065934073</v>
      </c>
      <c r="AY71" s="6">
        <f t="shared" si="129"/>
        <v>53.638934365232927</v>
      </c>
      <c r="AZ71" s="6">
        <f t="shared" si="129"/>
        <v>43.645366658806886</v>
      </c>
      <c r="BA71" s="6">
        <f t="shared" si="129"/>
        <v>35.934065934065934</v>
      </c>
      <c r="BB71" s="61">
        <f t="shared" si="130"/>
        <v>48.087645505233297</v>
      </c>
      <c r="BC71" s="6">
        <f t="shared" si="130"/>
        <v>58.093160928493539</v>
      </c>
      <c r="BD71" s="6">
        <f t="shared" si="130"/>
        <v>63.557483731019524</v>
      </c>
      <c r="BE71" s="6">
        <f t="shared" si="131"/>
        <v>51.912354494766703</v>
      </c>
      <c r="BF71" s="6">
        <f t="shared" si="131"/>
        <v>41.906839071506461</v>
      </c>
      <c r="BG71" s="6">
        <f t="shared" si="131"/>
        <v>36.442516268980476</v>
      </c>
      <c r="BH71" s="61">
        <f t="shared" si="132"/>
        <v>48.504983388704318</v>
      </c>
      <c r="BI71" s="6">
        <f t="shared" si="132"/>
        <v>59.051278262154568</v>
      </c>
      <c r="BJ71" s="6">
        <f t="shared" si="132"/>
        <v>62.825641526002542</v>
      </c>
      <c r="BK71" s="6">
        <f t="shared" si="133"/>
        <v>51.495016611295682</v>
      </c>
      <c r="BL71" s="6">
        <f t="shared" si="133"/>
        <v>40.948721737845432</v>
      </c>
      <c r="BM71" s="6">
        <f t="shared" si="133"/>
        <v>37.174358473997465</v>
      </c>
      <c r="BN71" s="61">
        <f t="shared" si="134"/>
        <v>48.783018867924525</v>
      </c>
      <c r="BO71" s="6">
        <f t="shared" si="134"/>
        <v>58.040421792618623</v>
      </c>
      <c r="BP71" s="6">
        <f t="shared" si="134"/>
        <v>61.53846153846154</v>
      </c>
      <c r="BQ71" s="6">
        <f t="shared" si="135"/>
        <v>51.216981132075468</v>
      </c>
      <c r="BR71" s="6">
        <f t="shared" si="135"/>
        <v>41.959578207381369</v>
      </c>
      <c r="BS71" s="6">
        <f t="shared" si="135"/>
        <v>38.461538461538467</v>
      </c>
      <c r="BT71" s="61">
        <f t="shared" si="136"/>
        <v>49.839683138438325</v>
      </c>
      <c r="BU71" s="6">
        <f t="shared" si="136"/>
        <v>60.050550104073743</v>
      </c>
      <c r="BV71" s="6">
        <f t="shared" si="136"/>
        <v>64.173877214668323</v>
      </c>
      <c r="BW71" s="6">
        <f t="shared" si="137"/>
        <v>50.160316861561668</v>
      </c>
      <c r="BX71" s="6">
        <f t="shared" si="137"/>
        <v>39.949449895926257</v>
      </c>
      <c r="BY71" s="82">
        <f t="shared" si="137"/>
        <v>35.826122785331691</v>
      </c>
      <c r="CA71" s="59">
        <f t="shared" ref="CA71:CC88" si="158">AY71-AV71</f>
        <v>7.2778687304658476</v>
      </c>
      <c r="CB71" s="57">
        <f t="shared" si="158"/>
        <v>-12.709266682386229</v>
      </c>
      <c r="CC71" s="57">
        <f t="shared" si="158"/>
        <v>-28.131868131868139</v>
      </c>
      <c r="CD71" s="59">
        <f t="shared" ref="CD71:CF88" si="159">BE71-BB71</f>
        <v>3.8247089895334057</v>
      </c>
      <c r="CE71" s="57">
        <f t="shared" si="159"/>
        <v>-16.186321856987078</v>
      </c>
      <c r="CF71" s="57">
        <f t="shared" si="159"/>
        <v>-27.114967462039047</v>
      </c>
      <c r="CG71" s="59">
        <f t="shared" ref="CG71:CI88" si="160">BK71-BH71</f>
        <v>2.9900332225913644</v>
      </c>
      <c r="CH71" s="57">
        <f t="shared" si="160"/>
        <v>-18.102556524309136</v>
      </c>
      <c r="CI71" s="57">
        <f t="shared" si="160"/>
        <v>-25.651283052005077</v>
      </c>
      <c r="CJ71" s="59">
        <f t="shared" ref="CJ71:CL88" si="161">BQ71-BN71</f>
        <v>2.4339622641509422</v>
      </c>
      <c r="CK71" s="57">
        <f t="shared" si="161"/>
        <v>-16.080843585237254</v>
      </c>
      <c r="CL71" s="57">
        <f t="shared" si="161"/>
        <v>-23.076923076923073</v>
      </c>
      <c r="CM71" s="59">
        <f t="shared" ref="CM71:CO88" si="162">BW71-BT71</f>
        <v>0.32063372312334337</v>
      </c>
      <c r="CN71" s="57">
        <f t="shared" si="162"/>
        <v>-20.101100208147486</v>
      </c>
      <c r="CO71" s="60">
        <f t="shared" si="162"/>
        <v>-28.347754429336632</v>
      </c>
    </row>
    <row r="72" spans="1:93" x14ac:dyDescent="0.25">
      <c r="A72" s="855" t="s">
        <v>127</v>
      </c>
      <c r="B72" s="23">
        <v>323</v>
      </c>
      <c r="C72" s="20">
        <v>299</v>
      </c>
      <c r="D72" s="20">
        <v>468</v>
      </c>
      <c r="E72" s="20">
        <v>477</v>
      </c>
      <c r="F72" s="20">
        <v>202</v>
      </c>
      <c r="G72" s="20">
        <v>289</v>
      </c>
      <c r="H72" s="20">
        <f t="shared" si="143"/>
        <v>800</v>
      </c>
      <c r="I72" s="20">
        <f t="shared" si="144"/>
        <v>501</v>
      </c>
      <c r="J72" s="21">
        <f t="shared" si="145"/>
        <v>757</v>
      </c>
      <c r="K72" s="20">
        <v>458</v>
      </c>
      <c r="L72" s="20">
        <v>326</v>
      </c>
      <c r="M72" s="20">
        <v>617</v>
      </c>
      <c r="N72" s="20">
        <v>582</v>
      </c>
      <c r="O72" s="20">
        <v>236</v>
      </c>
      <c r="P72" s="20">
        <v>432</v>
      </c>
      <c r="Q72" s="20">
        <f t="shared" si="146"/>
        <v>1040</v>
      </c>
      <c r="R72" s="20">
        <f t="shared" si="147"/>
        <v>562</v>
      </c>
      <c r="S72" s="21">
        <f t="shared" si="148"/>
        <v>1049</v>
      </c>
      <c r="T72" s="20">
        <v>459</v>
      </c>
      <c r="U72" s="20">
        <v>359</v>
      </c>
      <c r="V72" s="20">
        <v>627</v>
      </c>
      <c r="W72" s="20">
        <v>669</v>
      </c>
      <c r="X72" s="20">
        <v>249</v>
      </c>
      <c r="Y72" s="20">
        <v>459</v>
      </c>
      <c r="Z72" s="20">
        <f t="shared" si="149"/>
        <v>1128</v>
      </c>
      <c r="AA72" s="20">
        <f t="shared" si="150"/>
        <v>608</v>
      </c>
      <c r="AB72" s="21">
        <f t="shared" si="151"/>
        <v>1086</v>
      </c>
      <c r="AC72" s="20">
        <v>445</v>
      </c>
      <c r="AD72" s="20">
        <v>365</v>
      </c>
      <c r="AE72" s="20">
        <v>598</v>
      </c>
      <c r="AF72" s="20">
        <v>658</v>
      </c>
      <c r="AG72" s="20">
        <v>249</v>
      </c>
      <c r="AH72" s="20">
        <v>500</v>
      </c>
      <c r="AI72" s="20">
        <f t="shared" si="152"/>
        <v>1103</v>
      </c>
      <c r="AJ72" s="20">
        <f t="shared" si="153"/>
        <v>614</v>
      </c>
      <c r="AK72" s="21">
        <f t="shared" si="154"/>
        <v>1098</v>
      </c>
      <c r="AL72" s="20">
        <v>462</v>
      </c>
      <c r="AM72" s="20">
        <v>348</v>
      </c>
      <c r="AN72" s="20">
        <v>588</v>
      </c>
      <c r="AO72" s="20">
        <v>650</v>
      </c>
      <c r="AP72" s="20">
        <v>265</v>
      </c>
      <c r="AQ72" s="20">
        <v>493</v>
      </c>
      <c r="AR72" s="20">
        <f t="shared" si="155"/>
        <v>1112</v>
      </c>
      <c r="AS72" s="20">
        <f t="shared" si="156"/>
        <v>613</v>
      </c>
      <c r="AT72" s="21">
        <f t="shared" si="157"/>
        <v>1081</v>
      </c>
      <c r="AV72" s="61">
        <f t="shared" si="128"/>
        <v>40.375</v>
      </c>
      <c r="AW72" s="6">
        <f t="shared" si="128"/>
        <v>59.680638722554889</v>
      </c>
      <c r="AX72" s="6">
        <f t="shared" si="128"/>
        <v>61.822985468956404</v>
      </c>
      <c r="AY72" s="6">
        <f t="shared" si="129"/>
        <v>59.624999999999993</v>
      </c>
      <c r="AZ72" s="6">
        <f t="shared" si="129"/>
        <v>40.319361277445111</v>
      </c>
      <c r="BA72" s="6">
        <f t="shared" si="129"/>
        <v>38.177014531043589</v>
      </c>
      <c r="BB72" s="61">
        <f t="shared" si="130"/>
        <v>44.03846153846154</v>
      </c>
      <c r="BC72" s="6">
        <f t="shared" si="130"/>
        <v>58.007117437722421</v>
      </c>
      <c r="BD72" s="6">
        <f t="shared" si="130"/>
        <v>58.817921830314589</v>
      </c>
      <c r="BE72" s="6">
        <f t="shared" si="131"/>
        <v>55.96153846153846</v>
      </c>
      <c r="BF72" s="6">
        <f t="shared" si="131"/>
        <v>41.992882562277579</v>
      </c>
      <c r="BG72" s="6">
        <f t="shared" si="131"/>
        <v>41.182078169685418</v>
      </c>
      <c r="BH72" s="61">
        <f t="shared" si="132"/>
        <v>40.691489361702125</v>
      </c>
      <c r="BI72" s="6">
        <f t="shared" si="132"/>
        <v>59.046052631578952</v>
      </c>
      <c r="BJ72" s="6">
        <f t="shared" si="132"/>
        <v>57.734806629834253</v>
      </c>
      <c r="BK72" s="6">
        <f t="shared" si="133"/>
        <v>59.308510638297875</v>
      </c>
      <c r="BL72" s="6">
        <f t="shared" si="133"/>
        <v>40.953947368421048</v>
      </c>
      <c r="BM72" s="6">
        <f t="shared" si="133"/>
        <v>42.265193370165747</v>
      </c>
      <c r="BN72" s="61">
        <f t="shared" si="134"/>
        <v>40.344514959202179</v>
      </c>
      <c r="BO72" s="6">
        <f t="shared" si="134"/>
        <v>59.446254071661244</v>
      </c>
      <c r="BP72" s="6">
        <f t="shared" si="134"/>
        <v>54.462659380692166</v>
      </c>
      <c r="BQ72" s="6">
        <f t="shared" si="135"/>
        <v>59.655485040797828</v>
      </c>
      <c r="BR72" s="6">
        <f t="shared" si="135"/>
        <v>40.553745928338763</v>
      </c>
      <c r="BS72" s="6">
        <f t="shared" si="135"/>
        <v>45.537340619307834</v>
      </c>
      <c r="BT72" s="61">
        <f t="shared" si="136"/>
        <v>41.546762589928058</v>
      </c>
      <c r="BU72" s="6">
        <f t="shared" si="136"/>
        <v>56.769983686786297</v>
      </c>
      <c r="BV72" s="6">
        <f t="shared" si="136"/>
        <v>54.394079555966698</v>
      </c>
      <c r="BW72" s="6">
        <f t="shared" si="137"/>
        <v>58.453237410071942</v>
      </c>
      <c r="BX72" s="6">
        <f t="shared" si="137"/>
        <v>43.230016313213703</v>
      </c>
      <c r="BY72" s="82">
        <f t="shared" si="137"/>
        <v>45.605920444033302</v>
      </c>
      <c r="CA72" s="59">
        <f t="shared" si="158"/>
        <v>19.249999999999993</v>
      </c>
      <c r="CB72" s="57">
        <f t="shared" si="158"/>
        <v>-19.361277445109778</v>
      </c>
      <c r="CC72" s="57">
        <f t="shared" si="158"/>
        <v>-23.645970937912814</v>
      </c>
      <c r="CD72" s="59">
        <f t="shared" si="159"/>
        <v>11.92307692307692</v>
      </c>
      <c r="CE72" s="57">
        <f t="shared" si="159"/>
        <v>-16.014234875444842</v>
      </c>
      <c r="CF72" s="57">
        <f t="shared" si="159"/>
        <v>-17.63584366062917</v>
      </c>
      <c r="CG72" s="59">
        <f t="shared" si="160"/>
        <v>18.61702127659575</v>
      </c>
      <c r="CH72" s="57">
        <f t="shared" si="160"/>
        <v>-18.092105263157904</v>
      </c>
      <c r="CI72" s="57">
        <f t="shared" si="160"/>
        <v>-15.469613259668506</v>
      </c>
      <c r="CJ72" s="59">
        <f t="shared" si="161"/>
        <v>19.310970081595649</v>
      </c>
      <c r="CK72" s="57">
        <f t="shared" si="161"/>
        <v>-18.89250814332248</v>
      </c>
      <c r="CL72" s="57">
        <f t="shared" si="161"/>
        <v>-8.9253187613843323</v>
      </c>
      <c r="CM72" s="59">
        <f t="shared" si="162"/>
        <v>16.906474820143885</v>
      </c>
      <c r="CN72" s="57">
        <f t="shared" si="162"/>
        <v>-13.539967373572594</v>
      </c>
      <c r="CO72" s="60">
        <f t="shared" si="162"/>
        <v>-8.7881591119333962</v>
      </c>
    </row>
    <row r="73" spans="1:93" x14ac:dyDescent="0.25">
      <c r="A73" s="855" t="s">
        <v>128</v>
      </c>
      <c r="B73" s="23">
        <v>408</v>
      </c>
      <c r="C73" s="20">
        <v>159</v>
      </c>
      <c r="D73" s="20">
        <v>361</v>
      </c>
      <c r="E73" s="20">
        <v>514</v>
      </c>
      <c r="F73" s="20">
        <v>133</v>
      </c>
      <c r="G73" s="20">
        <v>135</v>
      </c>
      <c r="H73" s="20">
        <f t="shared" si="143"/>
        <v>922</v>
      </c>
      <c r="I73" s="20">
        <f t="shared" si="144"/>
        <v>292</v>
      </c>
      <c r="J73" s="21">
        <f t="shared" si="145"/>
        <v>496</v>
      </c>
      <c r="K73" s="20">
        <v>426</v>
      </c>
      <c r="L73" s="20">
        <v>223</v>
      </c>
      <c r="M73" s="20">
        <v>304</v>
      </c>
      <c r="N73" s="20">
        <v>499</v>
      </c>
      <c r="O73" s="20">
        <v>148</v>
      </c>
      <c r="P73" s="20">
        <v>202</v>
      </c>
      <c r="Q73" s="20">
        <f t="shared" si="146"/>
        <v>925</v>
      </c>
      <c r="R73" s="20">
        <f t="shared" si="147"/>
        <v>371</v>
      </c>
      <c r="S73" s="21">
        <f t="shared" si="148"/>
        <v>506</v>
      </c>
      <c r="T73" s="20">
        <v>411</v>
      </c>
      <c r="U73" s="20">
        <v>237</v>
      </c>
      <c r="V73" s="20">
        <v>331</v>
      </c>
      <c r="W73" s="20">
        <v>529</v>
      </c>
      <c r="X73" s="20">
        <v>185</v>
      </c>
      <c r="Y73" s="20">
        <v>221</v>
      </c>
      <c r="Z73" s="20">
        <f t="shared" si="149"/>
        <v>940</v>
      </c>
      <c r="AA73" s="20">
        <f t="shared" si="150"/>
        <v>422</v>
      </c>
      <c r="AB73" s="21">
        <f t="shared" si="151"/>
        <v>552</v>
      </c>
      <c r="AC73" s="20">
        <v>447</v>
      </c>
      <c r="AD73" s="20">
        <v>234</v>
      </c>
      <c r="AE73" s="20">
        <v>317</v>
      </c>
      <c r="AF73" s="20">
        <v>523</v>
      </c>
      <c r="AG73" s="20">
        <v>181</v>
      </c>
      <c r="AH73" s="20">
        <v>205</v>
      </c>
      <c r="AI73" s="20">
        <f t="shared" si="152"/>
        <v>970</v>
      </c>
      <c r="AJ73" s="20">
        <f t="shared" si="153"/>
        <v>415</v>
      </c>
      <c r="AK73" s="21">
        <f t="shared" si="154"/>
        <v>522</v>
      </c>
      <c r="AL73" s="20">
        <v>382</v>
      </c>
      <c r="AM73" s="20">
        <v>237</v>
      </c>
      <c r="AN73" s="20">
        <v>346</v>
      </c>
      <c r="AO73" s="20">
        <v>507</v>
      </c>
      <c r="AP73" s="20">
        <v>179</v>
      </c>
      <c r="AQ73" s="20">
        <v>201</v>
      </c>
      <c r="AR73" s="20">
        <f t="shared" si="155"/>
        <v>889</v>
      </c>
      <c r="AS73" s="20">
        <f t="shared" si="156"/>
        <v>416</v>
      </c>
      <c r="AT73" s="21">
        <f t="shared" si="157"/>
        <v>547</v>
      </c>
      <c r="AV73" s="61">
        <f t="shared" si="128"/>
        <v>44.251626898047725</v>
      </c>
      <c r="AW73" s="6">
        <f t="shared" si="128"/>
        <v>54.452054794520542</v>
      </c>
      <c r="AX73" s="6">
        <f t="shared" si="128"/>
        <v>72.782258064516128</v>
      </c>
      <c r="AY73" s="6">
        <f t="shared" si="129"/>
        <v>55.748373101952275</v>
      </c>
      <c r="AZ73" s="6">
        <f t="shared" si="129"/>
        <v>45.547945205479451</v>
      </c>
      <c r="BA73" s="6">
        <f t="shared" si="129"/>
        <v>27.217741935483868</v>
      </c>
      <c r="BB73" s="61">
        <f t="shared" si="130"/>
        <v>46.054054054054056</v>
      </c>
      <c r="BC73" s="6">
        <f t="shared" si="130"/>
        <v>60.107816711590303</v>
      </c>
      <c r="BD73" s="6">
        <f t="shared" si="130"/>
        <v>60.079051383399204</v>
      </c>
      <c r="BE73" s="6">
        <f t="shared" si="131"/>
        <v>53.945945945945951</v>
      </c>
      <c r="BF73" s="6">
        <f t="shared" si="131"/>
        <v>39.892183288409704</v>
      </c>
      <c r="BG73" s="6">
        <f t="shared" si="131"/>
        <v>39.920948616600796</v>
      </c>
      <c r="BH73" s="61">
        <f t="shared" si="132"/>
        <v>43.723404255319146</v>
      </c>
      <c r="BI73" s="6">
        <f t="shared" si="132"/>
        <v>56.161137440758289</v>
      </c>
      <c r="BJ73" s="6">
        <f t="shared" si="132"/>
        <v>59.963768115942031</v>
      </c>
      <c r="BK73" s="6">
        <f t="shared" si="133"/>
        <v>56.276595744680847</v>
      </c>
      <c r="BL73" s="6">
        <f t="shared" si="133"/>
        <v>43.838862559241704</v>
      </c>
      <c r="BM73" s="6">
        <f t="shared" si="133"/>
        <v>40.036231884057969</v>
      </c>
      <c r="BN73" s="61">
        <f t="shared" si="134"/>
        <v>46.082474226804123</v>
      </c>
      <c r="BO73" s="6">
        <f t="shared" si="134"/>
        <v>56.385542168674696</v>
      </c>
      <c r="BP73" s="6">
        <f t="shared" si="134"/>
        <v>60.727969348659002</v>
      </c>
      <c r="BQ73" s="6">
        <f t="shared" si="135"/>
        <v>53.917525773195877</v>
      </c>
      <c r="BR73" s="6">
        <f t="shared" si="135"/>
        <v>43.614457831325304</v>
      </c>
      <c r="BS73" s="6">
        <f t="shared" si="135"/>
        <v>39.272030651340998</v>
      </c>
      <c r="BT73" s="61">
        <f t="shared" si="136"/>
        <v>42.96962879640045</v>
      </c>
      <c r="BU73" s="6">
        <f t="shared" si="136"/>
        <v>56.971153846153847</v>
      </c>
      <c r="BV73" s="6">
        <f t="shared" si="136"/>
        <v>63.25411334552102</v>
      </c>
      <c r="BW73" s="6">
        <f t="shared" si="137"/>
        <v>57.03037120359955</v>
      </c>
      <c r="BX73" s="6">
        <f t="shared" si="137"/>
        <v>43.028846153846153</v>
      </c>
      <c r="BY73" s="82">
        <f t="shared" si="137"/>
        <v>36.74588665447898</v>
      </c>
      <c r="CA73" s="59">
        <f t="shared" si="158"/>
        <v>11.49674620390455</v>
      </c>
      <c r="CB73" s="57">
        <f t="shared" si="158"/>
        <v>-8.9041095890410915</v>
      </c>
      <c r="CC73" s="57">
        <f t="shared" si="158"/>
        <v>-45.564516129032256</v>
      </c>
      <c r="CD73" s="59">
        <f t="shared" si="159"/>
        <v>7.8918918918918948</v>
      </c>
      <c r="CE73" s="57">
        <f t="shared" si="159"/>
        <v>-20.215633423180599</v>
      </c>
      <c r="CF73" s="57">
        <f t="shared" si="159"/>
        <v>-20.158102766798407</v>
      </c>
      <c r="CG73" s="59">
        <f t="shared" si="160"/>
        <v>12.553191489361701</v>
      </c>
      <c r="CH73" s="57">
        <f t="shared" si="160"/>
        <v>-12.322274881516584</v>
      </c>
      <c r="CI73" s="57">
        <f t="shared" si="160"/>
        <v>-19.927536231884062</v>
      </c>
      <c r="CJ73" s="59">
        <f t="shared" si="161"/>
        <v>7.8350515463917532</v>
      </c>
      <c r="CK73" s="57">
        <f t="shared" si="161"/>
        <v>-12.771084337349393</v>
      </c>
      <c r="CL73" s="57">
        <f t="shared" si="161"/>
        <v>-21.455938697318004</v>
      </c>
      <c r="CM73" s="59">
        <f t="shared" si="162"/>
        <v>14.060742407199101</v>
      </c>
      <c r="CN73" s="57">
        <f t="shared" si="162"/>
        <v>-13.942307692307693</v>
      </c>
      <c r="CO73" s="60">
        <f t="shared" si="162"/>
        <v>-26.50822669104204</v>
      </c>
    </row>
    <row r="74" spans="1:93" x14ac:dyDescent="0.25">
      <c r="A74" s="855" t="s">
        <v>311</v>
      </c>
      <c r="B74" s="23">
        <v>178</v>
      </c>
      <c r="C74" s="20">
        <v>188</v>
      </c>
      <c r="D74" s="20">
        <v>473</v>
      </c>
      <c r="E74" s="20">
        <v>166</v>
      </c>
      <c r="F74" s="20">
        <v>70</v>
      </c>
      <c r="G74" s="20">
        <v>253</v>
      </c>
      <c r="H74" s="20">
        <f t="shared" si="143"/>
        <v>344</v>
      </c>
      <c r="I74" s="20">
        <f t="shared" si="144"/>
        <v>258</v>
      </c>
      <c r="J74" s="21">
        <f t="shared" si="145"/>
        <v>726</v>
      </c>
      <c r="K74" s="20">
        <v>167</v>
      </c>
      <c r="L74" s="20">
        <v>226</v>
      </c>
      <c r="M74" s="20">
        <v>471</v>
      </c>
      <c r="N74" s="20">
        <v>191</v>
      </c>
      <c r="O74" s="20">
        <v>139</v>
      </c>
      <c r="P74" s="20">
        <v>267</v>
      </c>
      <c r="Q74" s="20">
        <f t="shared" si="146"/>
        <v>358</v>
      </c>
      <c r="R74" s="20">
        <f t="shared" si="147"/>
        <v>365</v>
      </c>
      <c r="S74" s="21">
        <f t="shared" si="148"/>
        <v>738</v>
      </c>
      <c r="T74" s="20">
        <v>174</v>
      </c>
      <c r="U74" s="20">
        <v>235</v>
      </c>
      <c r="V74" s="20">
        <v>487</v>
      </c>
      <c r="W74" s="20">
        <v>186</v>
      </c>
      <c r="X74" s="20">
        <v>169</v>
      </c>
      <c r="Y74" s="20">
        <v>263</v>
      </c>
      <c r="Z74" s="20">
        <f t="shared" si="149"/>
        <v>360</v>
      </c>
      <c r="AA74" s="20">
        <f t="shared" si="150"/>
        <v>404</v>
      </c>
      <c r="AB74" s="21">
        <f t="shared" si="151"/>
        <v>750</v>
      </c>
      <c r="AC74" s="20">
        <v>166</v>
      </c>
      <c r="AD74" s="20">
        <v>200</v>
      </c>
      <c r="AE74" s="20">
        <v>424</v>
      </c>
      <c r="AF74" s="20">
        <v>196</v>
      </c>
      <c r="AG74" s="20">
        <v>143</v>
      </c>
      <c r="AH74" s="20">
        <v>266</v>
      </c>
      <c r="AI74" s="20">
        <f t="shared" si="152"/>
        <v>362</v>
      </c>
      <c r="AJ74" s="20">
        <f t="shared" si="153"/>
        <v>343</v>
      </c>
      <c r="AK74" s="21">
        <f t="shared" si="154"/>
        <v>690</v>
      </c>
      <c r="AL74" s="20">
        <v>160</v>
      </c>
      <c r="AM74" s="20">
        <v>188</v>
      </c>
      <c r="AN74" s="20">
        <v>414</v>
      </c>
      <c r="AO74" s="20">
        <v>216</v>
      </c>
      <c r="AP74" s="20">
        <v>137</v>
      </c>
      <c r="AQ74" s="20">
        <v>258</v>
      </c>
      <c r="AR74" s="20">
        <f t="shared" si="155"/>
        <v>376</v>
      </c>
      <c r="AS74" s="20">
        <f t="shared" si="156"/>
        <v>325</v>
      </c>
      <c r="AT74" s="21">
        <f t="shared" si="157"/>
        <v>672</v>
      </c>
      <c r="AV74" s="61">
        <f t="shared" si="128"/>
        <v>51.744186046511629</v>
      </c>
      <c r="AW74" s="6">
        <f t="shared" si="128"/>
        <v>72.868217054263567</v>
      </c>
      <c r="AX74" s="6">
        <f t="shared" si="128"/>
        <v>65.151515151515156</v>
      </c>
      <c r="AY74" s="6">
        <f t="shared" si="129"/>
        <v>48.255813953488378</v>
      </c>
      <c r="AZ74" s="6">
        <f t="shared" si="129"/>
        <v>27.131782945736433</v>
      </c>
      <c r="BA74" s="6">
        <f t="shared" si="129"/>
        <v>34.848484848484851</v>
      </c>
      <c r="BB74" s="61">
        <f t="shared" si="130"/>
        <v>46.648044692737429</v>
      </c>
      <c r="BC74" s="6">
        <f t="shared" si="130"/>
        <v>61.917808219178085</v>
      </c>
      <c r="BD74" s="6">
        <f t="shared" si="130"/>
        <v>63.821138211382113</v>
      </c>
      <c r="BE74" s="6">
        <f t="shared" si="131"/>
        <v>53.351955307262564</v>
      </c>
      <c r="BF74" s="6">
        <f t="shared" si="131"/>
        <v>38.082191780821915</v>
      </c>
      <c r="BG74" s="6">
        <f t="shared" si="131"/>
        <v>36.178861788617887</v>
      </c>
      <c r="BH74" s="61">
        <f t="shared" si="132"/>
        <v>48.333333333333336</v>
      </c>
      <c r="BI74" s="6">
        <f t="shared" si="132"/>
        <v>58.168316831683164</v>
      </c>
      <c r="BJ74" s="6">
        <f t="shared" si="132"/>
        <v>64.933333333333337</v>
      </c>
      <c r="BK74" s="6">
        <f t="shared" si="133"/>
        <v>51.666666666666671</v>
      </c>
      <c r="BL74" s="6">
        <f t="shared" si="133"/>
        <v>41.831683168316829</v>
      </c>
      <c r="BM74" s="6">
        <f t="shared" si="133"/>
        <v>35.06666666666667</v>
      </c>
      <c r="BN74" s="61">
        <f t="shared" si="134"/>
        <v>45.856353591160222</v>
      </c>
      <c r="BO74" s="6">
        <f t="shared" si="134"/>
        <v>58.309037900874635</v>
      </c>
      <c r="BP74" s="6">
        <f t="shared" si="134"/>
        <v>61.449275362318843</v>
      </c>
      <c r="BQ74" s="6">
        <f t="shared" si="135"/>
        <v>54.143646408839771</v>
      </c>
      <c r="BR74" s="6">
        <f t="shared" si="135"/>
        <v>41.690962099125365</v>
      </c>
      <c r="BS74" s="6">
        <f t="shared" si="135"/>
        <v>38.550724637681164</v>
      </c>
      <c r="BT74" s="61">
        <f t="shared" si="136"/>
        <v>42.553191489361701</v>
      </c>
      <c r="BU74" s="6">
        <f t="shared" si="136"/>
        <v>57.846153846153847</v>
      </c>
      <c r="BV74" s="6">
        <f t="shared" si="136"/>
        <v>61.607142857142861</v>
      </c>
      <c r="BW74" s="6">
        <f t="shared" si="137"/>
        <v>57.446808510638306</v>
      </c>
      <c r="BX74" s="6">
        <f t="shared" si="137"/>
        <v>42.153846153846153</v>
      </c>
      <c r="BY74" s="82">
        <f t="shared" si="137"/>
        <v>38.392857142857146</v>
      </c>
      <c r="CA74" s="59">
        <f t="shared" si="158"/>
        <v>-3.4883720930232514</v>
      </c>
      <c r="CB74" s="57">
        <f t="shared" si="158"/>
        <v>-45.736434108527135</v>
      </c>
      <c r="CC74" s="57">
        <f t="shared" si="158"/>
        <v>-30.303030303030305</v>
      </c>
      <c r="CD74" s="59">
        <f t="shared" si="159"/>
        <v>6.7039106145251353</v>
      </c>
      <c r="CE74" s="57">
        <f t="shared" si="159"/>
        <v>-23.835616438356169</v>
      </c>
      <c r="CF74" s="57">
        <f t="shared" si="159"/>
        <v>-27.642276422764226</v>
      </c>
      <c r="CG74" s="59">
        <f t="shared" si="160"/>
        <v>3.3333333333333357</v>
      </c>
      <c r="CH74" s="57">
        <f t="shared" si="160"/>
        <v>-16.336633663366335</v>
      </c>
      <c r="CI74" s="57">
        <f t="shared" si="160"/>
        <v>-29.866666666666667</v>
      </c>
      <c r="CJ74" s="59">
        <f t="shared" si="161"/>
        <v>8.2872928176795497</v>
      </c>
      <c r="CK74" s="57">
        <f t="shared" si="161"/>
        <v>-16.618075801749271</v>
      </c>
      <c r="CL74" s="57">
        <f t="shared" si="161"/>
        <v>-22.89855072463768</v>
      </c>
      <c r="CM74" s="59">
        <f t="shared" si="162"/>
        <v>14.893617021276604</v>
      </c>
      <c r="CN74" s="57">
        <f t="shared" si="162"/>
        <v>-15.692307692307693</v>
      </c>
      <c r="CO74" s="60">
        <f t="shared" si="162"/>
        <v>-23.214285714285715</v>
      </c>
    </row>
    <row r="75" spans="1:93" x14ac:dyDescent="0.25">
      <c r="A75" s="855" t="s">
        <v>130</v>
      </c>
      <c r="B75" s="23">
        <v>289</v>
      </c>
      <c r="C75" s="20">
        <v>195</v>
      </c>
      <c r="D75" s="20">
        <v>649</v>
      </c>
      <c r="E75" s="20">
        <v>387</v>
      </c>
      <c r="F75" s="20">
        <v>170</v>
      </c>
      <c r="G75" s="20">
        <v>369</v>
      </c>
      <c r="H75" s="20">
        <f t="shared" si="143"/>
        <v>676</v>
      </c>
      <c r="I75" s="20">
        <f t="shared" si="144"/>
        <v>365</v>
      </c>
      <c r="J75" s="21">
        <f t="shared" si="145"/>
        <v>1018</v>
      </c>
      <c r="K75" s="20">
        <v>425</v>
      </c>
      <c r="L75" s="20">
        <v>409</v>
      </c>
      <c r="M75" s="20">
        <v>1898</v>
      </c>
      <c r="N75" s="20">
        <v>473</v>
      </c>
      <c r="O75" s="20">
        <v>252</v>
      </c>
      <c r="P75" s="20">
        <v>1113</v>
      </c>
      <c r="Q75" s="20">
        <f t="shared" si="146"/>
        <v>898</v>
      </c>
      <c r="R75" s="20">
        <f t="shared" si="147"/>
        <v>661</v>
      </c>
      <c r="S75" s="21">
        <f t="shared" si="148"/>
        <v>3011</v>
      </c>
      <c r="T75" s="20">
        <v>455</v>
      </c>
      <c r="U75" s="20">
        <v>545</v>
      </c>
      <c r="V75" s="20">
        <v>1752</v>
      </c>
      <c r="W75" s="20">
        <v>489</v>
      </c>
      <c r="X75" s="20">
        <v>291</v>
      </c>
      <c r="Y75" s="20">
        <v>1050</v>
      </c>
      <c r="Z75" s="20">
        <f t="shared" si="149"/>
        <v>944</v>
      </c>
      <c r="AA75" s="20">
        <f t="shared" si="150"/>
        <v>836</v>
      </c>
      <c r="AB75" s="21">
        <f t="shared" si="151"/>
        <v>2802</v>
      </c>
      <c r="AC75" s="20">
        <v>481</v>
      </c>
      <c r="AD75" s="20">
        <v>523</v>
      </c>
      <c r="AE75" s="20">
        <v>1794</v>
      </c>
      <c r="AF75" s="20">
        <v>538</v>
      </c>
      <c r="AG75" s="20">
        <v>309</v>
      </c>
      <c r="AH75" s="20">
        <v>1248</v>
      </c>
      <c r="AI75" s="20">
        <f t="shared" si="152"/>
        <v>1019</v>
      </c>
      <c r="AJ75" s="20">
        <f t="shared" si="153"/>
        <v>832</v>
      </c>
      <c r="AK75" s="21">
        <f t="shared" si="154"/>
        <v>3042</v>
      </c>
      <c r="AL75" s="20">
        <v>500</v>
      </c>
      <c r="AM75" s="20">
        <v>704</v>
      </c>
      <c r="AN75" s="20">
        <v>1534</v>
      </c>
      <c r="AO75" s="20">
        <v>562</v>
      </c>
      <c r="AP75" s="20">
        <v>349</v>
      </c>
      <c r="AQ75" s="20">
        <v>1055</v>
      </c>
      <c r="AR75" s="20">
        <f t="shared" si="155"/>
        <v>1062</v>
      </c>
      <c r="AS75" s="20">
        <f t="shared" si="156"/>
        <v>1053</v>
      </c>
      <c r="AT75" s="21">
        <f t="shared" si="157"/>
        <v>2589</v>
      </c>
      <c r="AV75" s="61">
        <f t="shared" si="128"/>
        <v>42.751479289940832</v>
      </c>
      <c r="AW75" s="6">
        <f t="shared" si="128"/>
        <v>53.424657534246577</v>
      </c>
      <c r="AX75" s="6">
        <f t="shared" si="128"/>
        <v>63.752455795677797</v>
      </c>
      <c r="AY75" s="6">
        <f t="shared" si="129"/>
        <v>57.248520710059168</v>
      </c>
      <c r="AZ75" s="6">
        <f t="shared" si="129"/>
        <v>46.575342465753423</v>
      </c>
      <c r="BA75" s="6">
        <f t="shared" si="129"/>
        <v>36.247544204322203</v>
      </c>
      <c r="BB75" s="61">
        <f t="shared" si="130"/>
        <v>47.327394209354118</v>
      </c>
      <c r="BC75" s="6">
        <f t="shared" si="130"/>
        <v>61.875945537065057</v>
      </c>
      <c r="BD75" s="6">
        <f t="shared" si="130"/>
        <v>63.035536366655599</v>
      </c>
      <c r="BE75" s="6">
        <f t="shared" si="131"/>
        <v>52.672605790645875</v>
      </c>
      <c r="BF75" s="6">
        <f t="shared" si="131"/>
        <v>38.12405446293495</v>
      </c>
      <c r="BG75" s="6">
        <f t="shared" si="131"/>
        <v>36.964463633344401</v>
      </c>
      <c r="BH75" s="61">
        <f t="shared" si="132"/>
        <v>48.199152542372879</v>
      </c>
      <c r="BI75" s="6">
        <f t="shared" si="132"/>
        <v>65.191387559808618</v>
      </c>
      <c r="BJ75" s="6">
        <f t="shared" si="132"/>
        <v>62.526766595289075</v>
      </c>
      <c r="BK75" s="6">
        <f t="shared" si="133"/>
        <v>51.800847457627121</v>
      </c>
      <c r="BL75" s="6">
        <f t="shared" si="133"/>
        <v>34.808612440191389</v>
      </c>
      <c r="BM75" s="6">
        <f t="shared" si="133"/>
        <v>37.473233404710918</v>
      </c>
      <c r="BN75" s="61">
        <f t="shared" si="134"/>
        <v>47.203140333660457</v>
      </c>
      <c r="BO75" s="6">
        <f t="shared" si="134"/>
        <v>62.860576923076927</v>
      </c>
      <c r="BP75" s="6">
        <f t="shared" si="134"/>
        <v>58.974358974358978</v>
      </c>
      <c r="BQ75" s="6">
        <f t="shared" si="135"/>
        <v>52.796859666339543</v>
      </c>
      <c r="BR75" s="6">
        <f t="shared" si="135"/>
        <v>37.13942307692308</v>
      </c>
      <c r="BS75" s="6">
        <f t="shared" si="135"/>
        <v>41.025641025641022</v>
      </c>
      <c r="BT75" s="61">
        <f t="shared" si="136"/>
        <v>47.080979284369114</v>
      </c>
      <c r="BU75" s="6">
        <f t="shared" si="136"/>
        <v>66.85660018993353</v>
      </c>
      <c r="BV75" s="6">
        <f t="shared" si="136"/>
        <v>59.250675936655085</v>
      </c>
      <c r="BW75" s="6">
        <f t="shared" si="137"/>
        <v>52.919020715630879</v>
      </c>
      <c r="BX75" s="6">
        <f t="shared" si="137"/>
        <v>33.143399810066477</v>
      </c>
      <c r="BY75" s="82">
        <f t="shared" si="137"/>
        <v>40.749324063344922</v>
      </c>
      <c r="CA75" s="59">
        <f t="shared" si="158"/>
        <v>14.497041420118336</v>
      </c>
      <c r="CB75" s="57">
        <f t="shared" si="158"/>
        <v>-6.849315068493155</v>
      </c>
      <c r="CC75" s="57">
        <f t="shared" si="158"/>
        <v>-27.504911591355594</v>
      </c>
      <c r="CD75" s="59">
        <f t="shared" si="159"/>
        <v>5.3452115812917569</v>
      </c>
      <c r="CE75" s="57">
        <f t="shared" si="159"/>
        <v>-23.751891074130107</v>
      </c>
      <c r="CF75" s="57">
        <f t="shared" si="159"/>
        <v>-26.071072733311198</v>
      </c>
      <c r="CG75" s="59">
        <f t="shared" si="160"/>
        <v>3.6016949152542423</v>
      </c>
      <c r="CH75" s="57">
        <f t="shared" si="160"/>
        <v>-30.382775119617229</v>
      </c>
      <c r="CI75" s="57">
        <f t="shared" si="160"/>
        <v>-25.053533190578158</v>
      </c>
      <c r="CJ75" s="59">
        <f t="shared" si="161"/>
        <v>5.5937193326790862</v>
      </c>
      <c r="CK75" s="57">
        <f t="shared" si="161"/>
        <v>-25.721153846153847</v>
      </c>
      <c r="CL75" s="57">
        <f t="shared" si="161"/>
        <v>-17.948717948717956</v>
      </c>
      <c r="CM75" s="59">
        <f t="shared" si="162"/>
        <v>5.8380414312617646</v>
      </c>
      <c r="CN75" s="57">
        <f t="shared" si="162"/>
        <v>-33.713200379867054</v>
      </c>
      <c r="CO75" s="60">
        <f t="shared" si="162"/>
        <v>-18.501351873310163</v>
      </c>
    </row>
    <row r="76" spans="1:93" x14ac:dyDescent="0.25">
      <c r="A76" s="855" t="s">
        <v>131</v>
      </c>
      <c r="B76" s="23">
        <v>159</v>
      </c>
      <c r="C76" s="20">
        <v>126</v>
      </c>
      <c r="D76" s="20">
        <v>234</v>
      </c>
      <c r="E76" s="20">
        <v>373</v>
      </c>
      <c r="F76" s="20">
        <v>89</v>
      </c>
      <c r="G76" s="20">
        <v>120</v>
      </c>
      <c r="H76" s="20">
        <f t="shared" si="143"/>
        <v>532</v>
      </c>
      <c r="I76" s="20">
        <f t="shared" si="144"/>
        <v>215</v>
      </c>
      <c r="J76" s="21">
        <f t="shared" si="145"/>
        <v>354</v>
      </c>
      <c r="K76" s="20">
        <v>253</v>
      </c>
      <c r="L76" s="20">
        <v>340</v>
      </c>
      <c r="M76" s="20">
        <v>1418</v>
      </c>
      <c r="N76" s="20">
        <v>544</v>
      </c>
      <c r="O76" s="20">
        <v>309</v>
      </c>
      <c r="P76" s="20">
        <v>544</v>
      </c>
      <c r="Q76" s="20">
        <f t="shared" si="146"/>
        <v>797</v>
      </c>
      <c r="R76" s="20">
        <f t="shared" si="147"/>
        <v>649</v>
      </c>
      <c r="S76" s="21">
        <f t="shared" si="148"/>
        <v>1962</v>
      </c>
      <c r="T76" s="20">
        <v>278</v>
      </c>
      <c r="U76" s="20">
        <v>455</v>
      </c>
      <c r="V76" s="20">
        <v>1473</v>
      </c>
      <c r="W76" s="20">
        <v>581</v>
      </c>
      <c r="X76" s="20">
        <v>397</v>
      </c>
      <c r="Y76" s="20">
        <v>681</v>
      </c>
      <c r="Z76" s="20">
        <f t="shared" si="149"/>
        <v>859</v>
      </c>
      <c r="AA76" s="20">
        <f t="shared" si="150"/>
        <v>852</v>
      </c>
      <c r="AB76" s="21">
        <f t="shared" si="151"/>
        <v>2154</v>
      </c>
      <c r="AC76" s="20">
        <v>280</v>
      </c>
      <c r="AD76" s="20">
        <v>514</v>
      </c>
      <c r="AE76" s="20">
        <v>1449</v>
      </c>
      <c r="AF76" s="20">
        <v>527</v>
      </c>
      <c r="AG76" s="20">
        <v>415</v>
      </c>
      <c r="AH76" s="20">
        <v>682</v>
      </c>
      <c r="AI76" s="20">
        <f t="shared" si="152"/>
        <v>807</v>
      </c>
      <c r="AJ76" s="20">
        <f t="shared" si="153"/>
        <v>929</v>
      </c>
      <c r="AK76" s="21">
        <f t="shared" si="154"/>
        <v>2131</v>
      </c>
      <c r="AL76" s="20">
        <v>304</v>
      </c>
      <c r="AM76" s="20">
        <v>565</v>
      </c>
      <c r="AN76" s="20">
        <v>1503</v>
      </c>
      <c r="AO76" s="20">
        <v>563</v>
      </c>
      <c r="AP76" s="20">
        <v>457</v>
      </c>
      <c r="AQ76" s="20">
        <v>718</v>
      </c>
      <c r="AR76" s="20">
        <f t="shared" si="155"/>
        <v>867</v>
      </c>
      <c r="AS76" s="20">
        <f t="shared" si="156"/>
        <v>1022</v>
      </c>
      <c r="AT76" s="21">
        <f t="shared" si="157"/>
        <v>2221</v>
      </c>
      <c r="AV76" s="61">
        <f t="shared" si="128"/>
        <v>29.887218045112785</v>
      </c>
      <c r="AW76" s="6">
        <f t="shared" si="128"/>
        <v>58.604651162790702</v>
      </c>
      <c r="AX76" s="6">
        <f t="shared" si="128"/>
        <v>66.101694915254242</v>
      </c>
      <c r="AY76" s="6">
        <f t="shared" si="129"/>
        <v>70.112781954887211</v>
      </c>
      <c r="AZ76" s="6">
        <f t="shared" si="129"/>
        <v>41.395348837209298</v>
      </c>
      <c r="BA76" s="6">
        <f t="shared" si="129"/>
        <v>33.898305084745758</v>
      </c>
      <c r="BB76" s="61">
        <f t="shared" si="130"/>
        <v>31.744040150564619</v>
      </c>
      <c r="BC76" s="6">
        <f t="shared" si="130"/>
        <v>52.388289676425273</v>
      </c>
      <c r="BD76" s="6">
        <f t="shared" si="130"/>
        <v>72.273190621814479</v>
      </c>
      <c r="BE76" s="6">
        <f t="shared" si="131"/>
        <v>68.255959849435385</v>
      </c>
      <c r="BF76" s="6">
        <f t="shared" si="131"/>
        <v>47.611710323574727</v>
      </c>
      <c r="BG76" s="6">
        <f t="shared" si="131"/>
        <v>27.726809378185525</v>
      </c>
      <c r="BH76" s="61">
        <f t="shared" si="132"/>
        <v>32.363213038416767</v>
      </c>
      <c r="BI76" s="6">
        <f t="shared" si="132"/>
        <v>53.4037558685446</v>
      </c>
      <c r="BJ76" s="6">
        <f t="shared" si="132"/>
        <v>68.384401114206128</v>
      </c>
      <c r="BK76" s="6">
        <f t="shared" si="133"/>
        <v>67.63678696158324</v>
      </c>
      <c r="BL76" s="6">
        <f t="shared" si="133"/>
        <v>46.5962441314554</v>
      </c>
      <c r="BM76" s="6">
        <f t="shared" si="133"/>
        <v>31.615598885793872</v>
      </c>
      <c r="BN76" s="61">
        <f t="shared" si="134"/>
        <v>34.696406443618336</v>
      </c>
      <c r="BO76" s="6">
        <f t="shared" si="134"/>
        <v>55.328310010764255</v>
      </c>
      <c r="BP76" s="6">
        <f t="shared" si="134"/>
        <v>67.996245893946508</v>
      </c>
      <c r="BQ76" s="6">
        <f t="shared" si="135"/>
        <v>65.303593556381657</v>
      </c>
      <c r="BR76" s="6">
        <f t="shared" si="135"/>
        <v>44.671689989235738</v>
      </c>
      <c r="BS76" s="6">
        <f t="shared" si="135"/>
        <v>32.003754106053492</v>
      </c>
      <c r="BT76" s="61">
        <f t="shared" si="136"/>
        <v>35.063437139561707</v>
      </c>
      <c r="BU76" s="6">
        <f t="shared" si="136"/>
        <v>55.283757338551865</v>
      </c>
      <c r="BV76" s="6">
        <f t="shared" si="136"/>
        <v>67.672219720846456</v>
      </c>
      <c r="BW76" s="6">
        <f t="shared" si="137"/>
        <v>64.936562860438301</v>
      </c>
      <c r="BX76" s="6">
        <f t="shared" si="137"/>
        <v>44.716242661448142</v>
      </c>
      <c r="BY76" s="82">
        <f t="shared" si="137"/>
        <v>32.327780279153536</v>
      </c>
      <c r="CA76" s="59">
        <f t="shared" si="158"/>
        <v>40.225563909774422</v>
      </c>
      <c r="CB76" s="57">
        <f t="shared" si="158"/>
        <v>-17.209302325581405</v>
      </c>
      <c r="CC76" s="57">
        <f t="shared" si="158"/>
        <v>-32.203389830508485</v>
      </c>
      <c r="CD76" s="59">
        <f t="shared" si="159"/>
        <v>36.51191969887077</v>
      </c>
      <c r="CE76" s="57">
        <f t="shared" si="159"/>
        <v>-4.7765793528505469</v>
      </c>
      <c r="CF76" s="57">
        <f t="shared" si="159"/>
        <v>-44.546381243628957</v>
      </c>
      <c r="CG76" s="59">
        <f t="shared" si="160"/>
        <v>35.273573923166474</v>
      </c>
      <c r="CH76" s="57">
        <f t="shared" si="160"/>
        <v>-6.8075117370892002</v>
      </c>
      <c r="CI76" s="57">
        <f t="shared" si="160"/>
        <v>-36.768802228412255</v>
      </c>
      <c r="CJ76" s="59">
        <f t="shared" si="161"/>
        <v>30.60718711276332</v>
      </c>
      <c r="CK76" s="57">
        <f t="shared" si="161"/>
        <v>-10.656620021528518</v>
      </c>
      <c r="CL76" s="57">
        <f t="shared" si="161"/>
        <v>-35.992491787893016</v>
      </c>
      <c r="CM76" s="59">
        <f t="shared" si="162"/>
        <v>29.873125720876594</v>
      </c>
      <c r="CN76" s="57">
        <f t="shared" si="162"/>
        <v>-10.567514677103723</v>
      </c>
      <c r="CO76" s="60">
        <f t="shared" si="162"/>
        <v>-35.34443944169292</v>
      </c>
    </row>
    <row r="77" spans="1:93" x14ac:dyDescent="0.25">
      <c r="A77" s="855" t="s">
        <v>154</v>
      </c>
      <c r="B77" s="23">
        <v>338</v>
      </c>
      <c r="C77" s="20">
        <v>114</v>
      </c>
      <c r="D77" s="20">
        <v>264</v>
      </c>
      <c r="E77" s="20">
        <v>391</v>
      </c>
      <c r="F77" s="20">
        <v>114</v>
      </c>
      <c r="G77" s="20">
        <v>213</v>
      </c>
      <c r="H77" s="20">
        <f t="shared" si="143"/>
        <v>729</v>
      </c>
      <c r="I77" s="20">
        <f t="shared" si="144"/>
        <v>228</v>
      </c>
      <c r="J77" s="21">
        <f t="shared" si="145"/>
        <v>477</v>
      </c>
      <c r="K77" s="20">
        <v>329</v>
      </c>
      <c r="L77" s="20">
        <v>201</v>
      </c>
      <c r="M77" s="20">
        <v>438</v>
      </c>
      <c r="N77" s="20">
        <v>408</v>
      </c>
      <c r="O77" s="20">
        <v>176</v>
      </c>
      <c r="P77" s="20">
        <v>346</v>
      </c>
      <c r="Q77" s="20">
        <f t="shared" si="146"/>
        <v>737</v>
      </c>
      <c r="R77" s="20">
        <f t="shared" si="147"/>
        <v>377</v>
      </c>
      <c r="S77" s="21">
        <f t="shared" si="148"/>
        <v>784</v>
      </c>
      <c r="T77" s="20">
        <v>324</v>
      </c>
      <c r="U77" s="20">
        <v>293</v>
      </c>
      <c r="V77" s="20">
        <v>439</v>
      </c>
      <c r="W77" s="20">
        <v>437</v>
      </c>
      <c r="X77" s="20">
        <v>248</v>
      </c>
      <c r="Y77" s="20">
        <v>364</v>
      </c>
      <c r="Z77" s="20">
        <f t="shared" si="149"/>
        <v>761</v>
      </c>
      <c r="AA77" s="20">
        <f t="shared" si="150"/>
        <v>541</v>
      </c>
      <c r="AB77" s="21">
        <f t="shared" si="151"/>
        <v>803</v>
      </c>
      <c r="AC77" s="20">
        <v>383</v>
      </c>
      <c r="AD77" s="20">
        <v>288</v>
      </c>
      <c r="AE77" s="20">
        <v>481</v>
      </c>
      <c r="AF77" s="20">
        <v>479</v>
      </c>
      <c r="AG77" s="20">
        <v>240</v>
      </c>
      <c r="AH77" s="20">
        <v>357</v>
      </c>
      <c r="AI77" s="20">
        <f t="shared" si="152"/>
        <v>862</v>
      </c>
      <c r="AJ77" s="20">
        <f t="shared" si="153"/>
        <v>528</v>
      </c>
      <c r="AK77" s="21">
        <f t="shared" si="154"/>
        <v>838</v>
      </c>
      <c r="AL77" s="20">
        <v>382</v>
      </c>
      <c r="AM77" s="20">
        <v>332</v>
      </c>
      <c r="AN77" s="20">
        <v>568</v>
      </c>
      <c r="AO77" s="20">
        <v>465</v>
      </c>
      <c r="AP77" s="20">
        <v>262</v>
      </c>
      <c r="AQ77" s="20">
        <v>430</v>
      </c>
      <c r="AR77" s="20">
        <f t="shared" si="155"/>
        <v>847</v>
      </c>
      <c r="AS77" s="20">
        <f t="shared" si="156"/>
        <v>594</v>
      </c>
      <c r="AT77" s="21">
        <f t="shared" si="157"/>
        <v>998</v>
      </c>
      <c r="AV77" s="61">
        <f t="shared" si="128"/>
        <v>46.364883401920437</v>
      </c>
      <c r="AW77" s="6">
        <f t="shared" si="128"/>
        <v>50</v>
      </c>
      <c r="AX77" s="6">
        <f t="shared" si="128"/>
        <v>55.345911949685537</v>
      </c>
      <c r="AY77" s="6">
        <f t="shared" si="129"/>
        <v>53.635116598079556</v>
      </c>
      <c r="AZ77" s="6">
        <f t="shared" si="129"/>
        <v>50</v>
      </c>
      <c r="BA77" s="6">
        <f t="shared" si="129"/>
        <v>44.654088050314463</v>
      </c>
      <c r="BB77" s="61">
        <f t="shared" si="130"/>
        <v>44.640434192672998</v>
      </c>
      <c r="BC77" s="6">
        <f t="shared" si="130"/>
        <v>53.315649867374006</v>
      </c>
      <c r="BD77" s="6">
        <f t="shared" si="130"/>
        <v>55.867346938775512</v>
      </c>
      <c r="BE77" s="6">
        <f t="shared" si="131"/>
        <v>55.359565807327002</v>
      </c>
      <c r="BF77" s="6">
        <f t="shared" si="131"/>
        <v>46.684350132625994</v>
      </c>
      <c r="BG77" s="6">
        <f t="shared" si="131"/>
        <v>44.132653061224488</v>
      </c>
      <c r="BH77" s="61">
        <f t="shared" si="132"/>
        <v>42.575558475689881</v>
      </c>
      <c r="BI77" s="6">
        <f t="shared" si="132"/>
        <v>54.158964879852121</v>
      </c>
      <c r="BJ77" s="6">
        <f t="shared" si="132"/>
        <v>54.669987546699872</v>
      </c>
      <c r="BK77" s="6">
        <f t="shared" si="133"/>
        <v>57.424441524310119</v>
      </c>
      <c r="BL77" s="6">
        <f t="shared" si="133"/>
        <v>45.841035120147872</v>
      </c>
      <c r="BM77" s="6">
        <f t="shared" si="133"/>
        <v>45.330012453300121</v>
      </c>
      <c r="BN77" s="61">
        <f t="shared" si="134"/>
        <v>44.43155452436195</v>
      </c>
      <c r="BO77" s="6">
        <f t="shared" si="134"/>
        <v>54.54545454545454</v>
      </c>
      <c r="BP77" s="6">
        <f t="shared" si="134"/>
        <v>57.398568019093076</v>
      </c>
      <c r="BQ77" s="6">
        <f t="shared" si="135"/>
        <v>55.56844547563805</v>
      </c>
      <c r="BR77" s="6">
        <f t="shared" si="135"/>
        <v>45.454545454545453</v>
      </c>
      <c r="BS77" s="6">
        <f t="shared" si="135"/>
        <v>42.601431980906924</v>
      </c>
      <c r="BT77" s="61">
        <f t="shared" si="136"/>
        <v>45.100354191263278</v>
      </c>
      <c r="BU77" s="6">
        <f t="shared" si="136"/>
        <v>55.892255892255896</v>
      </c>
      <c r="BV77" s="6">
        <f t="shared" si="136"/>
        <v>56.913827655310619</v>
      </c>
      <c r="BW77" s="6">
        <f t="shared" si="137"/>
        <v>54.899645808736722</v>
      </c>
      <c r="BX77" s="6">
        <f t="shared" si="137"/>
        <v>44.107744107744104</v>
      </c>
      <c r="BY77" s="82">
        <f t="shared" si="137"/>
        <v>43.086172344689381</v>
      </c>
      <c r="CA77" s="59">
        <f t="shared" si="158"/>
        <v>7.2702331961591184</v>
      </c>
      <c r="CB77" s="57">
        <f t="shared" si="158"/>
        <v>0</v>
      </c>
      <c r="CC77" s="57">
        <f t="shared" si="158"/>
        <v>-10.691823899371073</v>
      </c>
      <c r="CD77" s="59">
        <f t="shared" si="159"/>
        <v>10.719131614654003</v>
      </c>
      <c r="CE77" s="57">
        <f t="shared" si="159"/>
        <v>-6.631299734748012</v>
      </c>
      <c r="CF77" s="57">
        <f t="shared" si="159"/>
        <v>-11.734693877551024</v>
      </c>
      <c r="CG77" s="59">
        <f t="shared" si="160"/>
        <v>14.848883048620237</v>
      </c>
      <c r="CH77" s="57">
        <f t="shared" si="160"/>
        <v>-8.3179297597042492</v>
      </c>
      <c r="CI77" s="57">
        <f t="shared" si="160"/>
        <v>-9.339975093399751</v>
      </c>
      <c r="CJ77" s="59">
        <f t="shared" si="161"/>
        <v>11.136890951276101</v>
      </c>
      <c r="CK77" s="57">
        <f t="shared" si="161"/>
        <v>-9.0909090909090864</v>
      </c>
      <c r="CL77" s="57">
        <f t="shared" si="161"/>
        <v>-14.797136038186153</v>
      </c>
      <c r="CM77" s="59">
        <f t="shared" si="162"/>
        <v>9.7992916174734432</v>
      </c>
      <c r="CN77" s="57">
        <f t="shared" si="162"/>
        <v>-11.784511784511793</v>
      </c>
      <c r="CO77" s="60">
        <f t="shared" si="162"/>
        <v>-13.827655310621239</v>
      </c>
    </row>
    <row r="78" spans="1:93" x14ac:dyDescent="0.25">
      <c r="A78" s="855" t="s">
        <v>155</v>
      </c>
      <c r="B78" s="23">
        <v>997</v>
      </c>
      <c r="C78" s="20">
        <v>1040</v>
      </c>
      <c r="D78" s="20">
        <v>1545</v>
      </c>
      <c r="E78" s="20">
        <v>1376</v>
      </c>
      <c r="F78" s="20">
        <v>1195</v>
      </c>
      <c r="G78" s="20">
        <v>1038</v>
      </c>
      <c r="H78" s="20">
        <f t="shared" si="143"/>
        <v>2373</v>
      </c>
      <c r="I78" s="20">
        <f t="shared" si="144"/>
        <v>2235</v>
      </c>
      <c r="J78" s="21">
        <f t="shared" si="145"/>
        <v>2583</v>
      </c>
      <c r="K78" s="20">
        <v>1435</v>
      </c>
      <c r="L78" s="20">
        <v>2120</v>
      </c>
      <c r="M78" s="20">
        <v>1799</v>
      </c>
      <c r="N78" s="20">
        <v>1510</v>
      </c>
      <c r="O78" s="20">
        <v>2409</v>
      </c>
      <c r="P78" s="20">
        <v>1036</v>
      </c>
      <c r="Q78" s="20">
        <f t="shared" si="146"/>
        <v>2945</v>
      </c>
      <c r="R78" s="20">
        <f t="shared" si="147"/>
        <v>4529</v>
      </c>
      <c r="S78" s="21">
        <f t="shared" si="148"/>
        <v>2835</v>
      </c>
      <c r="T78" s="20">
        <v>1449</v>
      </c>
      <c r="U78" s="20">
        <v>2347</v>
      </c>
      <c r="V78" s="20">
        <v>1981</v>
      </c>
      <c r="W78" s="20">
        <v>1675</v>
      </c>
      <c r="X78" s="20">
        <v>2211</v>
      </c>
      <c r="Y78" s="20">
        <v>1396</v>
      </c>
      <c r="Z78" s="20">
        <f t="shared" si="149"/>
        <v>3124</v>
      </c>
      <c r="AA78" s="20">
        <f t="shared" si="150"/>
        <v>4558</v>
      </c>
      <c r="AB78" s="21">
        <f t="shared" si="151"/>
        <v>3377</v>
      </c>
      <c r="AC78" s="20">
        <v>1559</v>
      </c>
      <c r="AD78" s="20">
        <v>2643</v>
      </c>
      <c r="AE78" s="20">
        <v>2250</v>
      </c>
      <c r="AF78" s="20">
        <v>1686</v>
      </c>
      <c r="AG78" s="20">
        <v>2389</v>
      </c>
      <c r="AH78" s="20">
        <v>1752</v>
      </c>
      <c r="AI78" s="20">
        <f t="shared" si="152"/>
        <v>3245</v>
      </c>
      <c r="AJ78" s="20">
        <f t="shared" si="153"/>
        <v>5032</v>
      </c>
      <c r="AK78" s="21">
        <f t="shared" si="154"/>
        <v>4002</v>
      </c>
      <c r="AL78" s="20">
        <v>1644</v>
      </c>
      <c r="AM78" s="20">
        <v>2763</v>
      </c>
      <c r="AN78" s="20">
        <v>2618</v>
      </c>
      <c r="AO78" s="20">
        <v>1738</v>
      </c>
      <c r="AP78" s="20">
        <v>2114</v>
      </c>
      <c r="AQ78" s="20">
        <v>1883</v>
      </c>
      <c r="AR78" s="20">
        <f t="shared" si="155"/>
        <v>3382</v>
      </c>
      <c r="AS78" s="20">
        <f t="shared" si="156"/>
        <v>4877</v>
      </c>
      <c r="AT78" s="21">
        <f t="shared" si="157"/>
        <v>4501</v>
      </c>
      <c r="AV78" s="61">
        <f t="shared" si="128"/>
        <v>42.014327855035823</v>
      </c>
      <c r="AW78" s="6">
        <f t="shared" si="128"/>
        <v>46.532438478747203</v>
      </c>
      <c r="AX78" s="6">
        <f t="shared" si="128"/>
        <v>59.814169570267126</v>
      </c>
      <c r="AY78" s="6">
        <f t="shared" si="129"/>
        <v>57.985672144964184</v>
      </c>
      <c r="AZ78" s="6">
        <f t="shared" si="129"/>
        <v>53.46756152125279</v>
      </c>
      <c r="BA78" s="6">
        <f t="shared" si="129"/>
        <v>40.185830429732867</v>
      </c>
      <c r="BB78" s="61">
        <f t="shared" si="130"/>
        <v>48.726655348047537</v>
      </c>
      <c r="BC78" s="6">
        <f t="shared" si="130"/>
        <v>46.809450209759326</v>
      </c>
      <c r="BD78" s="6">
        <f t="shared" si="130"/>
        <v>63.456790123456784</v>
      </c>
      <c r="BE78" s="6">
        <f t="shared" si="131"/>
        <v>51.273344651952456</v>
      </c>
      <c r="BF78" s="6">
        <f t="shared" si="131"/>
        <v>53.190549790240674</v>
      </c>
      <c r="BG78" s="6">
        <f t="shared" si="131"/>
        <v>36.543209876543209</v>
      </c>
      <c r="BH78" s="61">
        <f t="shared" si="132"/>
        <v>46.382842509603073</v>
      </c>
      <c r="BI78" s="6">
        <f t="shared" si="132"/>
        <v>51.491882404563405</v>
      </c>
      <c r="BJ78" s="6">
        <f t="shared" si="132"/>
        <v>58.661533905833586</v>
      </c>
      <c r="BK78" s="6">
        <f t="shared" si="133"/>
        <v>53.617157490396927</v>
      </c>
      <c r="BL78" s="6">
        <f t="shared" si="133"/>
        <v>48.508117595436595</v>
      </c>
      <c r="BM78" s="6">
        <f t="shared" si="133"/>
        <v>41.338466094166421</v>
      </c>
      <c r="BN78" s="61">
        <f t="shared" si="134"/>
        <v>48.043143297380588</v>
      </c>
      <c r="BO78" s="6">
        <f t="shared" si="134"/>
        <v>52.523847376788559</v>
      </c>
      <c r="BP78" s="6">
        <f t="shared" si="134"/>
        <v>56.221889055472261</v>
      </c>
      <c r="BQ78" s="6">
        <f t="shared" si="135"/>
        <v>51.956856702619412</v>
      </c>
      <c r="BR78" s="6">
        <f t="shared" si="135"/>
        <v>47.476152623211448</v>
      </c>
      <c r="BS78" s="6">
        <f t="shared" si="135"/>
        <v>43.778110944527739</v>
      </c>
      <c r="BT78" s="61">
        <f t="shared" si="136"/>
        <v>48.610289769367235</v>
      </c>
      <c r="BU78" s="6">
        <f t="shared" si="136"/>
        <v>56.65368054131639</v>
      </c>
      <c r="BV78" s="6">
        <f t="shared" si="136"/>
        <v>58.164852255054434</v>
      </c>
      <c r="BW78" s="6">
        <f t="shared" si="137"/>
        <v>51.389710230632758</v>
      </c>
      <c r="BX78" s="6">
        <f t="shared" si="137"/>
        <v>43.346319458683617</v>
      </c>
      <c r="BY78" s="82">
        <f t="shared" si="137"/>
        <v>41.835147744945566</v>
      </c>
      <c r="CA78" s="59">
        <f t="shared" si="158"/>
        <v>15.971344289928361</v>
      </c>
      <c r="CB78" s="57">
        <f t="shared" si="158"/>
        <v>6.9351230425055874</v>
      </c>
      <c r="CC78" s="57">
        <f t="shared" si="158"/>
        <v>-19.628339140534258</v>
      </c>
      <c r="CD78" s="59">
        <f t="shared" si="159"/>
        <v>2.5466893039049197</v>
      </c>
      <c r="CE78" s="57">
        <f t="shared" si="159"/>
        <v>6.3810995804813473</v>
      </c>
      <c r="CF78" s="57">
        <f t="shared" si="159"/>
        <v>-26.913580246913575</v>
      </c>
      <c r="CG78" s="59">
        <f t="shared" si="160"/>
        <v>7.2343149807938545</v>
      </c>
      <c r="CH78" s="57">
        <f t="shared" si="160"/>
        <v>-2.9837648091268107</v>
      </c>
      <c r="CI78" s="57">
        <f t="shared" si="160"/>
        <v>-17.323067811667165</v>
      </c>
      <c r="CJ78" s="59">
        <f t="shared" si="161"/>
        <v>3.9137134052388234</v>
      </c>
      <c r="CK78" s="57">
        <f t="shared" si="161"/>
        <v>-5.0476947535771117</v>
      </c>
      <c r="CL78" s="57">
        <f t="shared" si="161"/>
        <v>-12.443778110944521</v>
      </c>
      <c r="CM78" s="59">
        <f t="shared" si="162"/>
        <v>2.7794204612655236</v>
      </c>
      <c r="CN78" s="57">
        <f t="shared" si="162"/>
        <v>-13.307361082632774</v>
      </c>
      <c r="CO78" s="60">
        <f t="shared" si="162"/>
        <v>-16.329704510108868</v>
      </c>
    </row>
    <row r="79" spans="1:93" x14ac:dyDescent="0.25">
      <c r="A79" s="855" t="s">
        <v>134</v>
      </c>
      <c r="B79" s="23">
        <v>5348</v>
      </c>
      <c r="C79" s="20">
        <v>5841</v>
      </c>
      <c r="D79" s="20">
        <v>6976</v>
      </c>
      <c r="E79" s="20">
        <v>6689</v>
      </c>
      <c r="F79" s="20">
        <v>6117</v>
      </c>
      <c r="G79" s="20">
        <v>3009</v>
      </c>
      <c r="H79" s="20">
        <f t="shared" si="143"/>
        <v>12037</v>
      </c>
      <c r="I79" s="20">
        <f t="shared" si="144"/>
        <v>11958</v>
      </c>
      <c r="J79" s="21">
        <f t="shared" si="145"/>
        <v>9985</v>
      </c>
      <c r="K79" s="20">
        <v>7034</v>
      </c>
      <c r="L79" s="20">
        <v>11356</v>
      </c>
      <c r="M79" s="20">
        <v>9029</v>
      </c>
      <c r="N79" s="20">
        <v>8130</v>
      </c>
      <c r="O79" s="20">
        <v>9841</v>
      </c>
      <c r="P79" s="20">
        <v>3773</v>
      </c>
      <c r="Q79" s="20">
        <f t="shared" si="146"/>
        <v>15164</v>
      </c>
      <c r="R79" s="20">
        <f t="shared" si="147"/>
        <v>21197</v>
      </c>
      <c r="S79" s="21">
        <f t="shared" si="148"/>
        <v>12802</v>
      </c>
      <c r="T79" s="20">
        <v>6973</v>
      </c>
      <c r="U79" s="20">
        <v>10221</v>
      </c>
      <c r="V79" s="20">
        <v>8035</v>
      </c>
      <c r="W79" s="20">
        <v>8326</v>
      </c>
      <c r="X79" s="20">
        <v>9295</v>
      </c>
      <c r="Y79" s="20">
        <v>3695</v>
      </c>
      <c r="Z79" s="20">
        <f t="shared" si="149"/>
        <v>15299</v>
      </c>
      <c r="AA79" s="20">
        <f t="shared" si="150"/>
        <v>19516</v>
      </c>
      <c r="AB79" s="21">
        <f t="shared" si="151"/>
        <v>11730</v>
      </c>
      <c r="AC79" s="20">
        <v>7691</v>
      </c>
      <c r="AD79" s="20">
        <v>11926</v>
      </c>
      <c r="AE79" s="20">
        <v>8929</v>
      </c>
      <c r="AF79" s="20">
        <v>8631</v>
      </c>
      <c r="AG79" s="20">
        <v>10668</v>
      </c>
      <c r="AH79" s="20">
        <v>4179</v>
      </c>
      <c r="AI79" s="20">
        <f t="shared" si="152"/>
        <v>16322</v>
      </c>
      <c r="AJ79" s="20">
        <f t="shared" si="153"/>
        <v>22594</v>
      </c>
      <c r="AK79" s="21">
        <f t="shared" si="154"/>
        <v>13108</v>
      </c>
      <c r="AL79" s="20">
        <v>8195</v>
      </c>
      <c r="AM79" s="20">
        <v>10356</v>
      </c>
      <c r="AN79" s="20">
        <v>9389</v>
      </c>
      <c r="AO79" s="20">
        <v>8408</v>
      </c>
      <c r="AP79" s="20">
        <v>9421</v>
      </c>
      <c r="AQ79" s="20">
        <v>4090</v>
      </c>
      <c r="AR79" s="20">
        <f t="shared" si="155"/>
        <v>16603</v>
      </c>
      <c r="AS79" s="20">
        <f t="shared" si="156"/>
        <v>19777</v>
      </c>
      <c r="AT79" s="21">
        <f t="shared" si="157"/>
        <v>13479</v>
      </c>
      <c r="AV79" s="61">
        <f t="shared" si="128"/>
        <v>44.429675168231284</v>
      </c>
      <c r="AW79" s="6">
        <f t="shared" si="128"/>
        <v>48.845960863020572</v>
      </c>
      <c r="AX79" s="6">
        <f t="shared" si="128"/>
        <v>69.864797195793699</v>
      </c>
      <c r="AY79" s="6">
        <f t="shared" si="129"/>
        <v>55.570324831768716</v>
      </c>
      <c r="AZ79" s="6">
        <f t="shared" si="129"/>
        <v>51.154039136979421</v>
      </c>
      <c r="BA79" s="6">
        <f t="shared" si="129"/>
        <v>30.135202804206308</v>
      </c>
      <c r="BB79" s="61">
        <f t="shared" si="130"/>
        <v>46.386177789501446</v>
      </c>
      <c r="BC79" s="6">
        <f t="shared" si="130"/>
        <v>53.573618908336087</v>
      </c>
      <c r="BD79" s="6">
        <f t="shared" si="130"/>
        <v>70.528042493360417</v>
      </c>
      <c r="BE79" s="6">
        <f t="shared" si="131"/>
        <v>53.613822210498554</v>
      </c>
      <c r="BF79" s="6">
        <f t="shared" si="131"/>
        <v>46.426381091663913</v>
      </c>
      <c r="BG79" s="6">
        <f t="shared" si="131"/>
        <v>29.47195750663959</v>
      </c>
      <c r="BH79" s="61">
        <f t="shared" si="132"/>
        <v>45.578142362245899</v>
      </c>
      <c r="BI79" s="6">
        <f t="shared" si="132"/>
        <v>52.372412379585974</v>
      </c>
      <c r="BJ79" s="6">
        <f t="shared" si="132"/>
        <v>68.499573742540491</v>
      </c>
      <c r="BK79" s="6">
        <f t="shared" si="133"/>
        <v>54.421857637754101</v>
      </c>
      <c r="BL79" s="6">
        <f t="shared" si="133"/>
        <v>47.627587620414019</v>
      </c>
      <c r="BM79" s="6">
        <f t="shared" si="133"/>
        <v>31.500426257459509</v>
      </c>
      <c r="BN79" s="61">
        <f t="shared" si="134"/>
        <v>47.120450925131721</v>
      </c>
      <c r="BO79" s="6">
        <f t="shared" si="134"/>
        <v>52.78392493582367</v>
      </c>
      <c r="BP79" s="6">
        <f t="shared" si="134"/>
        <v>68.118706133658833</v>
      </c>
      <c r="BQ79" s="6">
        <f t="shared" si="135"/>
        <v>52.879549074868272</v>
      </c>
      <c r="BR79" s="6">
        <f t="shared" si="135"/>
        <v>47.21607506417633</v>
      </c>
      <c r="BS79" s="6">
        <f t="shared" si="135"/>
        <v>31.881293866341164</v>
      </c>
      <c r="BT79" s="61">
        <f t="shared" si="136"/>
        <v>49.358549659700053</v>
      </c>
      <c r="BU79" s="6">
        <f t="shared" si="136"/>
        <v>52.36385700561258</v>
      </c>
      <c r="BV79" s="6">
        <f t="shared" si="136"/>
        <v>69.656502707916019</v>
      </c>
      <c r="BW79" s="6">
        <f t="shared" si="137"/>
        <v>50.64145034029994</v>
      </c>
      <c r="BX79" s="6">
        <f t="shared" si="137"/>
        <v>47.63614299438742</v>
      </c>
      <c r="BY79" s="82">
        <f t="shared" si="137"/>
        <v>30.343497292083981</v>
      </c>
      <c r="CA79" s="59">
        <f t="shared" si="158"/>
        <v>11.140649663537431</v>
      </c>
      <c r="CB79" s="57">
        <f t="shared" si="158"/>
        <v>2.3080782739588486</v>
      </c>
      <c r="CC79" s="57">
        <f t="shared" si="158"/>
        <v>-39.729594391587391</v>
      </c>
      <c r="CD79" s="59">
        <f t="shared" si="159"/>
        <v>7.2276444209971089</v>
      </c>
      <c r="CE79" s="57">
        <f t="shared" si="159"/>
        <v>-7.1472378166721739</v>
      </c>
      <c r="CF79" s="57">
        <f t="shared" si="159"/>
        <v>-41.056084986720826</v>
      </c>
      <c r="CG79" s="59">
        <f t="shared" si="160"/>
        <v>8.8437152755082025</v>
      </c>
      <c r="CH79" s="57">
        <f t="shared" si="160"/>
        <v>-4.744824759171955</v>
      </c>
      <c r="CI79" s="57">
        <f t="shared" si="160"/>
        <v>-36.999147485080982</v>
      </c>
      <c r="CJ79" s="59">
        <f t="shared" si="161"/>
        <v>5.7590981497365519</v>
      </c>
      <c r="CK79" s="57">
        <f t="shared" si="161"/>
        <v>-5.5678498716473399</v>
      </c>
      <c r="CL79" s="57">
        <f t="shared" si="161"/>
        <v>-36.237412267317666</v>
      </c>
      <c r="CM79" s="59">
        <f t="shared" si="162"/>
        <v>1.2829006805998873</v>
      </c>
      <c r="CN79" s="57">
        <f t="shared" si="162"/>
        <v>-4.7277140112251601</v>
      </c>
      <c r="CO79" s="60">
        <f t="shared" si="162"/>
        <v>-39.313005415832038</v>
      </c>
    </row>
    <row r="80" spans="1:93" x14ac:dyDescent="0.25">
      <c r="A80" s="855" t="s">
        <v>164</v>
      </c>
      <c r="B80" s="23">
        <v>2783</v>
      </c>
      <c r="C80" s="20">
        <v>2553</v>
      </c>
      <c r="D80" s="20">
        <v>5566</v>
      </c>
      <c r="E80" s="20">
        <v>3757</v>
      </c>
      <c r="F80" s="20">
        <v>1804</v>
      </c>
      <c r="G80" s="20">
        <v>3124</v>
      </c>
      <c r="H80" s="20">
        <f t="shared" si="143"/>
        <v>6540</v>
      </c>
      <c r="I80" s="20">
        <f t="shared" si="144"/>
        <v>4357</v>
      </c>
      <c r="J80" s="21">
        <f t="shared" si="145"/>
        <v>8690</v>
      </c>
      <c r="K80" s="20">
        <v>4200</v>
      </c>
      <c r="L80" s="20">
        <v>4963</v>
      </c>
      <c r="M80" s="20">
        <v>7842</v>
      </c>
      <c r="N80" s="20">
        <v>4965</v>
      </c>
      <c r="O80" s="20">
        <v>2715</v>
      </c>
      <c r="P80" s="20">
        <v>4352</v>
      </c>
      <c r="Q80" s="20">
        <f t="shared" si="146"/>
        <v>9165</v>
      </c>
      <c r="R80" s="20">
        <f t="shared" si="147"/>
        <v>7678</v>
      </c>
      <c r="S80" s="21">
        <f t="shared" si="148"/>
        <v>12194</v>
      </c>
      <c r="T80" s="20">
        <v>4411</v>
      </c>
      <c r="U80" s="20">
        <v>5270</v>
      </c>
      <c r="V80" s="20">
        <v>8126</v>
      </c>
      <c r="W80" s="20">
        <v>5166</v>
      </c>
      <c r="X80" s="20">
        <v>3175</v>
      </c>
      <c r="Y80" s="20">
        <v>4927</v>
      </c>
      <c r="Z80" s="20">
        <f t="shared" si="149"/>
        <v>9577</v>
      </c>
      <c r="AA80" s="20">
        <f t="shared" si="150"/>
        <v>8445</v>
      </c>
      <c r="AB80" s="21">
        <f t="shared" si="151"/>
        <v>13053</v>
      </c>
      <c r="AC80" s="20">
        <v>4771</v>
      </c>
      <c r="AD80" s="20">
        <v>5601</v>
      </c>
      <c r="AE80" s="20">
        <v>7021</v>
      </c>
      <c r="AF80" s="20">
        <v>5754</v>
      </c>
      <c r="AG80" s="20">
        <v>4399</v>
      </c>
      <c r="AH80" s="20">
        <v>5581</v>
      </c>
      <c r="AI80" s="20">
        <f t="shared" si="152"/>
        <v>10525</v>
      </c>
      <c r="AJ80" s="20">
        <f t="shared" si="153"/>
        <v>10000</v>
      </c>
      <c r="AK80" s="21">
        <f t="shared" si="154"/>
        <v>12602</v>
      </c>
      <c r="AL80" s="20">
        <v>5440</v>
      </c>
      <c r="AM80" s="20">
        <v>7887</v>
      </c>
      <c r="AN80" s="20">
        <v>9750</v>
      </c>
      <c r="AO80" s="20">
        <v>5909</v>
      </c>
      <c r="AP80" s="20">
        <v>4907</v>
      </c>
      <c r="AQ80" s="20">
        <v>5603</v>
      </c>
      <c r="AR80" s="20">
        <f t="shared" si="155"/>
        <v>11349</v>
      </c>
      <c r="AS80" s="20">
        <f t="shared" si="156"/>
        <v>12794</v>
      </c>
      <c r="AT80" s="21">
        <f t="shared" si="157"/>
        <v>15353</v>
      </c>
      <c r="AV80" s="61">
        <f t="shared" si="128"/>
        <v>42.553516819571861</v>
      </c>
      <c r="AW80" s="6">
        <f t="shared" si="128"/>
        <v>58.595363782419099</v>
      </c>
      <c r="AX80" s="6">
        <f t="shared" si="128"/>
        <v>64.050632911392398</v>
      </c>
      <c r="AY80" s="6">
        <f t="shared" si="129"/>
        <v>57.446483180428132</v>
      </c>
      <c r="AZ80" s="6">
        <f t="shared" si="129"/>
        <v>41.404636217580901</v>
      </c>
      <c r="BA80" s="6">
        <f t="shared" si="129"/>
        <v>35.949367088607595</v>
      </c>
      <c r="BB80" s="61">
        <f t="shared" si="130"/>
        <v>45.826513911620296</v>
      </c>
      <c r="BC80" s="6">
        <f t="shared" si="130"/>
        <v>64.639228965876526</v>
      </c>
      <c r="BD80" s="6">
        <f t="shared" si="130"/>
        <v>64.310316549122518</v>
      </c>
      <c r="BE80" s="6">
        <f t="shared" si="131"/>
        <v>54.173486088379704</v>
      </c>
      <c r="BF80" s="6">
        <f t="shared" si="131"/>
        <v>35.360771034123466</v>
      </c>
      <c r="BG80" s="6">
        <f t="shared" si="131"/>
        <v>35.689683450877482</v>
      </c>
      <c r="BH80" s="61">
        <f t="shared" si="132"/>
        <v>46.058264592252272</v>
      </c>
      <c r="BI80" s="6">
        <f t="shared" si="132"/>
        <v>62.403789224393137</v>
      </c>
      <c r="BJ80" s="6">
        <f t="shared" si="132"/>
        <v>62.25388799509691</v>
      </c>
      <c r="BK80" s="6">
        <f t="shared" si="133"/>
        <v>53.941735407747728</v>
      </c>
      <c r="BL80" s="6">
        <f t="shared" si="133"/>
        <v>37.59621077560687</v>
      </c>
      <c r="BM80" s="6">
        <f t="shared" si="133"/>
        <v>37.74611200490309</v>
      </c>
      <c r="BN80" s="61">
        <f t="shared" si="134"/>
        <v>45.330166270783849</v>
      </c>
      <c r="BO80" s="6">
        <f t="shared" si="134"/>
        <v>56.010000000000005</v>
      </c>
      <c r="BP80" s="6">
        <f t="shared" si="134"/>
        <v>55.713378828757342</v>
      </c>
      <c r="BQ80" s="6">
        <f t="shared" si="135"/>
        <v>54.669833729216158</v>
      </c>
      <c r="BR80" s="6">
        <f t="shared" si="135"/>
        <v>43.99</v>
      </c>
      <c r="BS80" s="6">
        <f t="shared" si="135"/>
        <v>44.286621171242658</v>
      </c>
      <c r="BT80" s="61">
        <f t="shared" si="136"/>
        <v>47.93373865538814</v>
      </c>
      <c r="BU80" s="6">
        <f t="shared" si="136"/>
        <v>61.646084101922774</v>
      </c>
      <c r="BV80" s="6">
        <f t="shared" si="136"/>
        <v>63.505503810330232</v>
      </c>
      <c r="BW80" s="6">
        <f t="shared" si="137"/>
        <v>52.066261344611867</v>
      </c>
      <c r="BX80" s="6">
        <f t="shared" si="137"/>
        <v>38.353915898077226</v>
      </c>
      <c r="BY80" s="82">
        <f t="shared" si="137"/>
        <v>36.494496189669775</v>
      </c>
      <c r="CA80" s="59">
        <f t="shared" si="158"/>
        <v>14.892966360856271</v>
      </c>
      <c r="CB80" s="57">
        <f t="shared" si="158"/>
        <v>-17.190727564838198</v>
      </c>
      <c r="CC80" s="57">
        <f t="shared" si="158"/>
        <v>-28.101265822784804</v>
      </c>
      <c r="CD80" s="59">
        <f t="shared" si="159"/>
        <v>8.3469721767594081</v>
      </c>
      <c r="CE80" s="57">
        <f t="shared" si="159"/>
        <v>-29.27845793175306</v>
      </c>
      <c r="CF80" s="57">
        <f t="shared" si="159"/>
        <v>-28.620633098245037</v>
      </c>
      <c r="CG80" s="59">
        <f t="shared" si="160"/>
        <v>7.8834708154954569</v>
      </c>
      <c r="CH80" s="57">
        <f t="shared" si="160"/>
        <v>-24.807578448786266</v>
      </c>
      <c r="CI80" s="57">
        <f t="shared" si="160"/>
        <v>-24.507775990193821</v>
      </c>
      <c r="CJ80" s="59">
        <f t="shared" si="161"/>
        <v>9.3396674584323094</v>
      </c>
      <c r="CK80" s="57">
        <f t="shared" si="161"/>
        <v>-12.020000000000003</v>
      </c>
      <c r="CL80" s="57">
        <f t="shared" si="161"/>
        <v>-11.426757657514685</v>
      </c>
      <c r="CM80" s="59">
        <f t="shared" si="162"/>
        <v>4.1325226892237268</v>
      </c>
      <c r="CN80" s="57">
        <f t="shared" si="162"/>
        <v>-23.292168203845549</v>
      </c>
      <c r="CO80" s="60">
        <f t="shared" si="162"/>
        <v>-27.011007620660457</v>
      </c>
    </row>
    <row r="81" spans="1:93" x14ac:dyDescent="0.25">
      <c r="A81" s="855" t="s">
        <v>312</v>
      </c>
      <c r="B81" s="23">
        <v>1393</v>
      </c>
      <c r="C81" s="20">
        <v>533</v>
      </c>
      <c r="D81" s="20">
        <v>3555</v>
      </c>
      <c r="E81" s="20">
        <v>1833</v>
      </c>
      <c r="F81" s="20">
        <v>930</v>
      </c>
      <c r="G81" s="20">
        <v>2379</v>
      </c>
      <c r="H81" s="20">
        <f t="shared" si="143"/>
        <v>3226</v>
      </c>
      <c r="I81" s="20">
        <f t="shared" si="144"/>
        <v>1463</v>
      </c>
      <c r="J81" s="21">
        <f t="shared" si="145"/>
        <v>5934</v>
      </c>
      <c r="K81" s="20">
        <v>2042</v>
      </c>
      <c r="L81" s="20">
        <v>1013</v>
      </c>
      <c r="M81" s="20">
        <v>2686</v>
      </c>
      <c r="N81" s="20">
        <v>2298</v>
      </c>
      <c r="O81" s="20">
        <v>1294</v>
      </c>
      <c r="P81" s="20">
        <v>1839</v>
      </c>
      <c r="Q81" s="20">
        <f t="shared" si="146"/>
        <v>4340</v>
      </c>
      <c r="R81" s="20">
        <f t="shared" si="147"/>
        <v>2307</v>
      </c>
      <c r="S81" s="21">
        <f t="shared" si="148"/>
        <v>4525</v>
      </c>
      <c r="T81" s="20">
        <v>2041</v>
      </c>
      <c r="U81" s="20">
        <v>1027</v>
      </c>
      <c r="V81" s="20">
        <v>2608</v>
      </c>
      <c r="W81" s="20">
        <v>2343</v>
      </c>
      <c r="X81" s="20">
        <v>1298</v>
      </c>
      <c r="Y81" s="20">
        <v>1800</v>
      </c>
      <c r="Z81" s="20">
        <f t="shared" si="149"/>
        <v>4384</v>
      </c>
      <c r="AA81" s="20">
        <f t="shared" si="150"/>
        <v>2325</v>
      </c>
      <c r="AB81" s="21">
        <f t="shared" si="151"/>
        <v>4408</v>
      </c>
      <c r="AC81" s="20">
        <v>2309</v>
      </c>
      <c r="AD81" s="20">
        <v>955</v>
      </c>
      <c r="AE81" s="20">
        <v>2651</v>
      </c>
      <c r="AF81" s="20">
        <v>2255</v>
      </c>
      <c r="AG81" s="20">
        <v>1291</v>
      </c>
      <c r="AH81" s="20">
        <v>1879</v>
      </c>
      <c r="AI81" s="20">
        <f t="shared" si="152"/>
        <v>4564</v>
      </c>
      <c r="AJ81" s="20">
        <f t="shared" si="153"/>
        <v>2246</v>
      </c>
      <c r="AK81" s="21">
        <f t="shared" si="154"/>
        <v>4530</v>
      </c>
      <c r="AL81" s="20">
        <v>2051</v>
      </c>
      <c r="AM81" s="20">
        <v>894</v>
      </c>
      <c r="AN81" s="20">
        <v>2598</v>
      </c>
      <c r="AO81" s="20">
        <v>2123</v>
      </c>
      <c r="AP81" s="20">
        <v>1247</v>
      </c>
      <c r="AQ81" s="20">
        <v>1802</v>
      </c>
      <c r="AR81" s="20">
        <f t="shared" si="155"/>
        <v>4174</v>
      </c>
      <c r="AS81" s="20">
        <f t="shared" si="156"/>
        <v>2141</v>
      </c>
      <c r="AT81" s="21">
        <f t="shared" si="157"/>
        <v>4400</v>
      </c>
      <c r="AV81" s="61">
        <f t="shared" si="128"/>
        <v>43.180409175449476</v>
      </c>
      <c r="AW81" s="6">
        <f t="shared" si="128"/>
        <v>36.431989063568011</v>
      </c>
      <c r="AX81" s="6">
        <f t="shared" si="128"/>
        <v>59.908998988877663</v>
      </c>
      <c r="AY81" s="6">
        <f t="shared" si="129"/>
        <v>56.819590824550524</v>
      </c>
      <c r="AZ81" s="6">
        <f t="shared" si="129"/>
        <v>63.568010936431982</v>
      </c>
      <c r="BA81" s="6">
        <f t="shared" si="129"/>
        <v>40.091001011122344</v>
      </c>
      <c r="BB81" s="61">
        <f t="shared" si="130"/>
        <v>47.05069124423963</v>
      </c>
      <c r="BC81" s="6">
        <f t="shared" si="130"/>
        <v>43.909839618552233</v>
      </c>
      <c r="BD81" s="6">
        <f t="shared" si="130"/>
        <v>59.359116022099442</v>
      </c>
      <c r="BE81" s="6">
        <f t="shared" si="131"/>
        <v>52.94930875576037</v>
      </c>
      <c r="BF81" s="6">
        <f t="shared" si="131"/>
        <v>56.09016038144776</v>
      </c>
      <c r="BG81" s="6">
        <f t="shared" si="131"/>
        <v>40.640883977900558</v>
      </c>
      <c r="BH81" s="61">
        <f t="shared" si="132"/>
        <v>46.555656934306569</v>
      </c>
      <c r="BI81" s="6">
        <f t="shared" si="132"/>
        <v>44.172043010752688</v>
      </c>
      <c r="BJ81" s="6">
        <f t="shared" si="132"/>
        <v>59.165154264972777</v>
      </c>
      <c r="BK81" s="6">
        <f t="shared" si="133"/>
        <v>53.444343065693431</v>
      </c>
      <c r="BL81" s="6">
        <f t="shared" si="133"/>
        <v>55.827956989247305</v>
      </c>
      <c r="BM81" s="6">
        <f t="shared" si="133"/>
        <v>40.834845735027223</v>
      </c>
      <c r="BN81" s="61">
        <f t="shared" si="134"/>
        <v>50.591586327782643</v>
      </c>
      <c r="BO81" s="6">
        <f t="shared" si="134"/>
        <v>42.520035618878005</v>
      </c>
      <c r="BP81" s="6">
        <f t="shared" si="134"/>
        <v>58.520971302428258</v>
      </c>
      <c r="BQ81" s="6">
        <f t="shared" si="135"/>
        <v>49.408413672217357</v>
      </c>
      <c r="BR81" s="6">
        <f t="shared" si="135"/>
        <v>57.479964381121995</v>
      </c>
      <c r="BS81" s="6">
        <f t="shared" si="135"/>
        <v>41.479028697571749</v>
      </c>
      <c r="BT81" s="61">
        <f t="shared" si="136"/>
        <v>49.137517968375661</v>
      </c>
      <c r="BU81" s="6">
        <f t="shared" si="136"/>
        <v>41.756188696870623</v>
      </c>
      <c r="BV81" s="6">
        <f t="shared" si="136"/>
        <v>59.045454545454547</v>
      </c>
      <c r="BW81" s="6">
        <f t="shared" si="137"/>
        <v>50.862482031624346</v>
      </c>
      <c r="BX81" s="6">
        <f t="shared" si="137"/>
        <v>58.243811303129377</v>
      </c>
      <c r="BY81" s="82">
        <f t="shared" si="137"/>
        <v>40.954545454545453</v>
      </c>
      <c r="CA81" s="59">
        <f t="shared" si="158"/>
        <v>13.639181649101047</v>
      </c>
      <c r="CB81" s="57">
        <f t="shared" si="158"/>
        <v>27.136021872863971</v>
      </c>
      <c r="CC81" s="57">
        <f t="shared" si="158"/>
        <v>-19.817997977755319</v>
      </c>
      <c r="CD81" s="59">
        <f t="shared" si="159"/>
        <v>5.8986175115207402</v>
      </c>
      <c r="CE81" s="57">
        <f t="shared" si="159"/>
        <v>12.180320762895526</v>
      </c>
      <c r="CF81" s="57">
        <f t="shared" si="159"/>
        <v>-18.718232044198885</v>
      </c>
      <c r="CG81" s="59">
        <f t="shared" si="160"/>
        <v>6.8886861313868621</v>
      </c>
      <c r="CH81" s="57">
        <f t="shared" si="160"/>
        <v>11.655913978494617</v>
      </c>
      <c r="CI81" s="57">
        <f t="shared" si="160"/>
        <v>-18.330308529945555</v>
      </c>
      <c r="CJ81" s="59">
        <f t="shared" si="161"/>
        <v>-1.1831726555652864</v>
      </c>
      <c r="CK81" s="57">
        <f t="shared" si="161"/>
        <v>14.95992876224399</v>
      </c>
      <c r="CL81" s="57">
        <f t="shared" si="161"/>
        <v>-17.041942604856509</v>
      </c>
      <c r="CM81" s="59">
        <f t="shared" si="162"/>
        <v>1.7249640632486845</v>
      </c>
      <c r="CN81" s="57">
        <f t="shared" si="162"/>
        <v>16.487622606258753</v>
      </c>
      <c r="CO81" s="60">
        <f t="shared" si="162"/>
        <v>-18.090909090909093</v>
      </c>
    </row>
    <row r="82" spans="1:93" x14ac:dyDescent="0.25">
      <c r="A82" s="855" t="s">
        <v>136</v>
      </c>
      <c r="B82" s="23">
        <v>348</v>
      </c>
      <c r="C82" s="20">
        <v>118</v>
      </c>
      <c r="D82" s="20">
        <v>377</v>
      </c>
      <c r="E82" s="20">
        <v>305</v>
      </c>
      <c r="F82" s="20">
        <v>137</v>
      </c>
      <c r="G82" s="20">
        <v>227</v>
      </c>
      <c r="H82" s="20">
        <f t="shared" si="143"/>
        <v>653</v>
      </c>
      <c r="I82" s="20">
        <f t="shared" si="144"/>
        <v>255</v>
      </c>
      <c r="J82" s="21">
        <f t="shared" si="145"/>
        <v>604</v>
      </c>
      <c r="K82" s="20">
        <v>382</v>
      </c>
      <c r="L82" s="20">
        <v>138</v>
      </c>
      <c r="M82" s="20">
        <v>587</v>
      </c>
      <c r="N82" s="20">
        <v>309</v>
      </c>
      <c r="O82" s="20">
        <v>152</v>
      </c>
      <c r="P82" s="20">
        <v>323</v>
      </c>
      <c r="Q82" s="20">
        <f t="shared" si="146"/>
        <v>691</v>
      </c>
      <c r="R82" s="20">
        <f t="shared" si="147"/>
        <v>290</v>
      </c>
      <c r="S82" s="21">
        <f t="shared" si="148"/>
        <v>910</v>
      </c>
      <c r="T82" s="20">
        <v>380</v>
      </c>
      <c r="U82" s="20">
        <v>132</v>
      </c>
      <c r="V82" s="20">
        <v>541</v>
      </c>
      <c r="W82" s="20">
        <v>330</v>
      </c>
      <c r="X82" s="20">
        <v>168</v>
      </c>
      <c r="Y82" s="20">
        <v>329</v>
      </c>
      <c r="Z82" s="20">
        <f t="shared" si="149"/>
        <v>710</v>
      </c>
      <c r="AA82" s="20">
        <f t="shared" si="150"/>
        <v>300</v>
      </c>
      <c r="AB82" s="21">
        <f t="shared" si="151"/>
        <v>870</v>
      </c>
      <c r="AC82" s="20">
        <v>366</v>
      </c>
      <c r="AD82" s="20">
        <v>182</v>
      </c>
      <c r="AE82" s="20">
        <v>572</v>
      </c>
      <c r="AF82" s="20">
        <v>354</v>
      </c>
      <c r="AG82" s="20">
        <v>176</v>
      </c>
      <c r="AH82" s="20">
        <v>349</v>
      </c>
      <c r="AI82" s="20">
        <f t="shared" si="152"/>
        <v>720</v>
      </c>
      <c r="AJ82" s="20">
        <f t="shared" si="153"/>
        <v>358</v>
      </c>
      <c r="AK82" s="21">
        <f t="shared" si="154"/>
        <v>921</v>
      </c>
      <c r="AL82" s="20">
        <v>368</v>
      </c>
      <c r="AM82" s="20">
        <v>200</v>
      </c>
      <c r="AN82" s="20">
        <v>560</v>
      </c>
      <c r="AO82" s="20">
        <v>360</v>
      </c>
      <c r="AP82" s="20">
        <v>195</v>
      </c>
      <c r="AQ82" s="20">
        <v>301</v>
      </c>
      <c r="AR82" s="20">
        <f t="shared" si="155"/>
        <v>728</v>
      </c>
      <c r="AS82" s="20">
        <f t="shared" si="156"/>
        <v>395</v>
      </c>
      <c r="AT82" s="21">
        <f t="shared" si="157"/>
        <v>861</v>
      </c>
      <c r="AV82" s="61">
        <f t="shared" si="128"/>
        <v>53.292496171516078</v>
      </c>
      <c r="AW82" s="6">
        <f t="shared" si="128"/>
        <v>46.274509803921568</v>
      </c>
      <c r="AX82" s="6">
        <f t="shared" si="128"/>
        <v>62.41721854304636</v>
      </c>
      <c r="AY82" s="6">
        <f t="shared" si="129"/>
        <v>46.707503828483922</v>
      </c>
      <c r="AZ82" s="6">
        <f t="shared" si="129"/>
        <v>53.725490196078432</v>
      </c>
      <c r="BA82" s="6">
        <f t="shared" si="129"/>
        <v>37.58278145695364</v>
      </c>
      <c r="BB82" s="61">
        <f t="shared" si="130"/>
        <v>55.282199710564392</v>
      </c>
      <c r="BC82" s="6">
        <f t="shared" si="130"/>
        <v>47.586206896551722</v>
      </c>
      <c r="BD82" s="6">
        <f t="shared" si="130"/>
        <v>64.505494505494511</v>
      </c>
      <c r="BE82" s="6">
        <f t="shared" si="131"/>
        <v>44.717800289435601</v>
      </c>
      <c r="BF82" s="6">
        <f t="shared" si="131"/>
        <v>52.413793103448278</v>
      </c>
      <c r="BG82" s="6">
        <f t="shared" si="131"/>
        <v>35.494505494505496</v>
      </c>
      <c r="BH82" s="61">
        <f t="shared" si="132"/>
        <v>53.521126760563376</v>
      </c>
      <c r="BI82" s="6">
        <f t="shared" si="132"/>
        <v>44</v>
      </c>
      <c r="BJ82" s="6">
        <f t="shared" si="132"/>
        <v>62.183908045977013</v>
      </c>
      <c r="BK82" s="6">
        <f t="shared" si="133"/>
        <v>46.478873239436616</v>
      </c>
      <c r="BL82" s="6">
        <f t="shared" si="133"/>
        <v>56.000000000000007</v>
      </c>
      <c r="BM82" s="6">
        <f t="shared" si="133"/>
        <v>37.816091954022987</v>
      </c>
      <c r="BN82" s="61">
        <f t="shared" si="134"/>
        <v>50.833333333333329</v>
      </c>
      <c r="BO82" s="6">
        <f t="shared" si="134"/>
        <v>50.837988826815639</v>
      </c>
      <c r="BP82" s="6">
        <f t="shared" si="134"/>
        <v>62.106406080347455</v>
      </c>
      <c r="BQ82" s="6">
        <f t="shared" si="135"/>
        <v>49.166666666666664</v>
      </c>
      <c r="BR82" s="6">
        <f t="shared" si="135"/>
        <v>49.162011173184354</v>
      </c>
      <c r="BS82" s="6">
        <f t="shared" si="135"/>
        <v>37.893593919652552</v>
      </c>
      <c r="BT82" s="61">
        <f t="shared" si="136"/>
        <v>50.549450549450547</v>
      </c>
      <c r="BU82" s="6">
        <f t="shared" si="136"/>
        <v>50.632911392405063</v>
      </c>
      <c r="BV82" s="6">
        <f t="shared" si="136"/>
        <v>65.040650406504056</v>
      </c>
      <c r="BW82" s="6">
        <f t="shared" si="137"/>
        <v>49.450549450549453</v>
      </c>
      <c r="BX82" s="6">
        <f t="shared" si="137"/>
        <v>49.367088607594937</v>
      </c>
      <c r="BY82" s="82">
        <f t="shared" si="137"/>
        <v>34.959349593495936</v>
      </c>
      <c r="CA82" s="59">
        <f t="shared" si="158"/>
        <v>-6.5849923430321553</v>
      </c>
      <c r="CB82" s="57">
        <f t="shared" si="158"/>
        <v>7.4509803921568647</v>
      </c>
      <c r="CC82" s="57">
        <f t="shared" si="158"/>
        <v>-24.83443708609272</v>
      </c>
      <c r="CD82" s="59">
        <f t="shared" si="159"/>
        <v>-10.56439942112879</v>
      </c>
      <c r="CE82" s="57">
        <f t="shared" si="159"/>
        <v>4.8275862068965552</v>
      </c>
      <c r="CF82" s="57">
        <f t="shared" si="159"/>
        <v>-29.010989010989015</v>
      </c>
      <c r="CG82" s="59">
        <f t="shared" si="160"/>
        <v>-7.0422535211267601</v>
      </c>
      <c r="CH82" s="57">
        <f t="shared" si="160"/>
        <v>12.000000000000007</v>
      </c>
      <c r="CI82" s="57">
        <f t="shared" si="160"/>
        <v>-24.367816091954026</v>
      </c>
      <c r="CJ82" s="59">
        <f t="shared" si="161"/>
        <v>-1.6666666666666643</v>
      </c>
      <c r="CK82" s="57">
        <f t="shared" si="161"/>
        <v>-1.6759776536312856</v>
      </c>
      <c r="CL82" s="57">
        <f t="shared" si="161"/>
        <v>-24.212812160694902</v>
      </c>
      <c r="CM82" s="59">
        <f t="shared" si="162"/>
        <v>-1.098901098901095</v>
      </c>
      <c r="CN82" s="57">
        <f t="shared" si="162"/>
        <v>-1.2658227848101262</v>
      </c>
      <c r="CO82" s="60">
        <f t="shared" si="162"/>
        <v>-30.08130081300812</v>
      </c>
    </row>
    <row r="83" spans="1:93" x14ac:dyDescent="0.25">
      <c r="A83" s="855" t="s">
        <v>137</v>
      </c>
      <c r="B83" s="23">
        <v>1090</v>
      </c>
      <c r="C83" s="20">
        <v>922</v>
      </c>
      <c r="D83" s="20">
        <v>1256</v>
      </c>
      <c r="E83" s="20">
        <v>1170</v>
      </c>
      <c r="F83" s="20">
        <v>633</v>
      </c>
      <c r="G83" s="20">
        <v>579</v>
      </c>
      <c r="H83" s="20">
        <f t="shared" si="143"/>
        <v>2260</v>
      </c>
      <c r="I83" s="20">
        <f t="shared" si="144"/>
        <v>1555</v>
      </c>
      <c r="J83" s="21">
        <f t="shared" si="145"/>
        <v>1835</v>
      </c>
      <c r="K83" s="20">
        <v>1144</v>
      </c>
      <c r="L83" s="20">
        <v>961</v>
      </c>
      <c r="M83" s="20">
        <v>1244</v>
      </c>
      <c r="N83" s="20">
        <v>1255</v>
      </c>
      <c r="O83" s="20">
        <v>801</v>
      </c>
      <c r="P83" s="20">
        <v>614</v>
      </c>
      <c r="Q83" s="20">
        <f t="shared" si="146"/>
        <v>2399</v>
      </c>
      <c r="R83" s="20">
        <f t="shared" si="147"/>
        <v>1762</v>
      </c>
      <c r="S83" s="21">
        <f t="shared" si="148"/>
        <v>1858</v>
      </c>
      <c r="T83" s="20">
        <v>1212</v>
      </c>
      <c r="U83" s="20">
        <v>1018</v>
      </c>
      <c r="V83" s="20">
        <v>1334</v>
      </c>
      <c r="W83" s="20">
        <v>1404</v>
      </c>
      <c r="X83" s="20">
        <v>887</v>
      </c>
      <c r="Y83" s="20">
        <v>641</v>
      </c>
      <c r="Z83" s="20">
        <f t="shared" si="149"/>
        <v>2616</v>
      </c>
      <c r="AA83" s="20">
        <f t="shared" si="150"/>
        <v>1905</v>
      </c>
      <c r="AB83" s="21">
        <f t="shared" si="151"/>
        <v>1975</v>
      </c>
      <c r="AC83" s="20">
        <v>1349</v>
      </c>
      <c r="AD83" s="20">
        <v>1034</v>
      </c>
      <c r="AE83" s="20">
        <v>1319</v>
      </c>
      <c r="AF83" s="20">
        <v>1435</v>
      </c>
      <c r="AG83" s="20">
        <v>928</v>
      </c>
      <c r="AH83" s="20">
        <v>638</v>
      </c>
      <c r="AI83" s="20">
        <f t="shared" si="152"/>
        <v>2784</v>
      </c>
      <c r="AJ83" s="20">
        <f t="shared" si="153"/>
        <v>1962</v>
      </c>
      <c r="AK83" s="21">
        <f t="shared" si="154"/>
        <v>1957</v>
      </c>
      <c r="AL83" s="20">
        <v>1375</v>
      </c>
      <c r="AM83" s="20">
        <v>994</v>
      </c>
      <c r="AN83" s="20">
        <v>1317</v>
      </c>
      <c r="AO83" s="20">
        <v>1419</v>
      </c>
      <c r="AP83" s="20">
        <v>947</v>
      </c>
      <c r="AQ83" s="20">
        <v>654</v>
      </c>
      <c r="AR83" s="20">
        <f t="shared" si="155"/>
        <v>2794</v>
      </c>
      <c r="AS83" s="20">
        <f t="shared" si="156"/>
        <v>1941</v>
      </c>
      <c r="AT83" s="21">
        <f t="shared" si="157"/>
        <v>1971</v>
      </c>
      <c r="AV83" s="61">
        <f t="shared" si="128"/>
        <v>48.230088495575217</v>
      </c>
      <c r="AW83" s="6">
        <f t="shared" si="128"/>
        <v>59.292604501607713</v>
      </c>
      <c r="AX83" s="6">
        <f t="shared" si="128"/>
        <v>68.446866485013629</v>
      </c>
      <c r="AY83" s="6">
        <f t="shared" si="129"/>
        <v>51.769911504424783</v>
      </c>
      <c r="AZ83" s="6">
        <f t="shared" si="129"/>
        <v>40.707395498392287</v>
      </c>
      <c r="BA83" s="6">
        <f t="shared" si="129"/>
        <v>31.553133514986374</v>
      </c>
      <c r="BB83" s="61">
        <f t="shared" si="130"/>
        <v>47.686536056690287</v>
      </c>
      <c r="BC83" s="6">
        <f t="shared" si="130"/>
        <v>54.540295119182744</v>
      </c>
      <c r="BD83" s="6">
        <f t="shared" si="130"/>
        <v>66.953713670613567</v>
      </c>
      <c r="BE83" s="6">
        <f t="shared" si="131"/>
        <v>52.313463943309713</v>
      </c>
      <c r="BF83" s="6">
        <f t="shared" si="131"/>
        <v>45.459704880817256</v>
      </c>
      <c r="BG83" s="6">
        <f t="shared" si="131"/>
        <v>33.04628632938644</v>
      </c>
      <c r="BH83" s="61">
        <f t="shared" si="132"/>
        <v>46.330275229357795</v>
      </c>
      <c r="BI83" s="6">
        <f t="shared" si="132"/>
        <v>53.438320209973753</v>
      </c>
      <c r="BJ83" s="6">
        <f t="shared" si="132"/>
        <v>67.544303797468359</v>
      </c>
      <c r="BK83" s="6">
        <f t="shared" si="133"/>
        <v>53.669724770642205</v>
      </c>
      <c r="BL83" s="6">
        <f t="shared" si="133"/>
        <v>46.561679790026247</v>
      </c>
      <c r="BM83" s="6">
        <f t="shared" si="133"/>
        <v>32.455696202531648</v>
      </c>
      <c r="BN83" s="61">
        <f t="shared" si="134"/>
        <v>48.455459770114942</v>
      </c>
      <c r="BO83" s="6">
        <f t="shared" si="134"/>
        <v>52.701325178389403</v>
      </c>
      <c r="BP83" s="6">
        <f t="shared" si="134"/>
        <v>67.399080224833924</v>
      </c>
      <c r="BQ83" s="6">
        <f t="shared" si="135"/>
        <v>51.544540229885058</v>
      </c>
      <c r="BR83" s="6">
        <f t="shared" si="135"/>
        <v>47.298674821610604</v>
      </c>
      <c r="BS83" s="6">
        <f t="shared" si="135"/>
        <v>32.600919775166069</v>
      </c>
      <c r="BT83" s="61">
        <f t="shared" si="136"/>
        <v>49.212598425196852</v>
      </c>
      <c r="BU83" s="6">
        <f t="shared" si="136"/>
        <v>51.210716125708402</v>
      </c>
      <c r="BV83" s="6">
        <f t="shared" si="136"/>
        <v>66.818873668188743</v>
      </c>
      <c r="BW83" s="6">
        <f t="shared" si="137"/>
        <v>50.787401574803148</v>
      </c>
      <c r="BX83" s="6">
        <f t="shared" si="137"/>
        <v>48.789283874291598</v>
      </c>
      <c r="BY83" s="82">
        <f t="shared" si="137"/>
        <v>33.181126331811264</v>
      </c>
      <c r="CA83" s="59">
        <f t="shared" si="158"/>
        <v>3.5398230088495666</v>
      </c>
      <c r="CB83" s="57">
        <f t="shared" si="158"/>
        <v>-18.585209003215425</v>
      </c>
      <c r="CC83" s="57">
        <f t="shared" si="158"/>
        <v>-36.893732970027258</v>
      </c>
      <c r="CD83" s="59">
        <f t="shared" si="159"/>
        <v>4.626927886619427</v>
      </c>
      <c r="CE83" s="57">
        <f t="shared" si="159"/>
        <v>-9.0805902383654882</v>
      </c>
      <c r="CF83" s="57">
        <f t="shared" si="159"/>
        <v>-33.907427341227127</v>
      </c>
      <c r="CG83" s="59">
        <f t="shared" si="160"/>
        <v>7.3394495412844094</v>
      </c>
      <c r="CH83" s="57">
        <f t="shared" si="160"/>
        <v>-6.8766404199475062</v>
      </c>
      <c r="CI83" s="57">
        <f t="shared" si="160"/>
        <v>-35.088607594936711</v>
      </c>
      <c r="CJ83" s="59">
        <f t="shared" si="161"/>
        <v>3.0890804597701162</v>
      </c>
      <c r="CK83" s="57">
        <f t="shared" si="161"/>
        <v>-5.4026503567787998</v>
      </c>
      <c r="CL83" s="57">
        <f t="shared" si="161"/>
        <v>-34.798160449667854</v>
      </c>
      <c r="CM83" s="59">
        <f t="shared" si="162"/>
        <v>1.5748031496062964</v>
      </c>
      <c r="CN83" s="57">
        <f t="shared" si="162"/>
        <v>-2.4214322514168032</v>
      </c>
      <c r="CO83" s="60">
        <f t="shared" si="162"/>
        <v>-33.63774733637748</v>
      </c>
    </row>
    <row r="84" spans="1:93" x14ac:dyDescent="0.25">
      <c r="A84" s="855" t="s">
        <v>138</v>
      </c>
      <c r="B84" s="23">
        <v>6269</v>
      </c>
      <c r="C84" s="20">
        <v>6810</v>
      </c>
      <c r="D84" s="20">
        <v>8873</v>
      </c>
      <c r="E84" s="20">
        <v>8005</v>
      </c>
      <c r="F84" s="20">
        <v>6054</v>
      </c>
      <c r="G84" s="20">
        <v>5245</v>
      </c>
      <c r="H84" s="20">
        <f t="shared" si="143"/>
        <v>14274</v>
      </c>
      <c r="I84" s="20">
        <f t="shared" si="144"/>
        <v>12864</v>
      </c>
      <c r="J84" s="21">
        <f t="shared" si="145"/>
        <v>14118</v>
      </c>
      <c r="K84" s="20">
        <v>7715</v>
      </c>
      <c r="L84" s="20">
        <v>9108</v>
      </c>
      <c r="M84" s="20">
        <v>10669</v>
      </c>
      <c r="N84" s="20">
        <v>9696</v>
      </c>
      <c r="O84" s="20">
        <v>7197</v>
      </c>
      <c r="P84" s="20">
        <v>5702</v>
      </c>
      <c r="Q84" s="20">
        <f t="shared" si="146"/>
        <v>17411</v>
      </c>
      <c r="R84" s="20">
        <f t="shared" si="147"/>
        <v>16305</v>
      </c>
      <c r="S84" s="21">
        <f t="shared" si="148"/>
        <v>16371</v>
      </c>
      <c r="T84" s="20">
        <v>7813</v>
      </c>
      <c r="U84" s="20">
        <v>9682</v>
      </c>
      <c r="V84" s="20">
        <v>11538</v>
      </c>
      <c r="W84" s="20">
        <v>9871</v>
      </c>
      <c r="X84" s="20">
        <v>7282</v>
      </c>
      <c r="Y84" s="20">
        <v>6133</v>
      </c>
      <c r="Z84" s="20">
        <f t="shared" si="149"/>
        <v>17684</v>
      </c>
      <c r="AA84" s="20">
        <f t="shared" si="150"/>
        <v>16964</v>
      </c>
      <c r="AB84" s="21">
        <f t="shared" si="151"/>
        <v>17671</v>
      </c>
      <c r="AC84" s="20">
        <v>8371</v>
      </c>
      <c r="AD84" s="20">
        <v>10950</v>
      </c>
      <c r="AE84" s="20">
        <v>11714</v>
      </c>
      <c r="AF84" s="20">
        <v>10339</v>
      </c>
      <c r="AG84" s="20">
        <v>7986</v>
      </c>
      <c r="AH84" s="20">
        <v>7272</v>
      </c>
      <c r="AI84" s="20">
        <f t="shared" si="152"/>
        <v>18710</v>
      </c>
      <c r="AJ84" s="20">
        <f t="shared" si="153"/>
        <v>18936</v>
      </c>
      <c r="AK84" s="21">
        <f t="shared" si="154"/>
        <v>18986</v>
      </c>
      <c r="AL84" s="20">
        <v>8088</v>
      </c>
      <c r="AM84" s="20">
        <v>11017</v>
      </c>
      <c r="AN84" s="20">
        <v>13663</v>
      </c>
      <c r="AO84" s="20">
        <v>9772</v>
      </c>
      <c r="AP84" s="20">
        <v>7880</v>
      </c>
      <c r="AQ84" s="20">
        <v>7209</v>
      </c>
      <c r="AR84" s="20">
        <f t="shared" si="155"/>
        <v>17860</v>
      </c>
      <c r="AS84" s="20">
        <f t="shared" si="156"/>
        <v>18897</v>
      </c>
      <c r="AT84" s="21">
        <f t="shared" si="157"/>
        <v>20872</v>
      </c>
      <c r="AV84" s="61">
        <f t="shared" si="128"/>
        <v>43.91901359114474</v>
      </c>
      <c r="AW84" s="6">
        <f t="shared" si="128"/>
        <v>52.93843283582089</v>
      </c>
      <c r="AX84" s="6">
        <f t="shared" si="128"/>
        <v>62.848845445530529</v>
      </c>
      <c r="AY84" s="6">
        <f t="shared" si="129"/>
        <v>56.08098640885526</v>
      </c>
      <c r="AZ84" s="6">
        <f t="shared" si="129"/>
        <v>47.061567164179102</v>
      </c>
      <c r="BA84" s="6">
        <f t="shared" si="129"/>
        <v>37.151154554469471</v>
      </c>
      <c r="BB84" s="61">
        <f t="shared" si="130"/>
        <v>44.311067715811845</v>
      </c>
      <c r="BC84" s="6">
        <f t="shared" si="130"/>
        <v>55.860165593376266</v>
      </c>
      <c r="BD84" s="6">
        <f t="shared" si="130"/>
        <v>65.170117891393318</v>
      </c>
      <c r="BE84" s="6">
        <f t="shared" si="131"/>
        <v>55.688932284188155</v>
      </c>
      <c r="BF84" s="6">
        <f t="shared" si="131"/>
        <v>44.139834406623734</v>
      </c>
      <c r="BG84" s="6">
        <f t="shared" si="131"/>
        <v>34.829882108606682</v>
      </c>
      <c r="BH84" s="61">
        <f t="shared" si="132"/>
        <v>44.181180728342007</v>
      </c>
      <c r="BI84" s="6">
        <f t="shared" si="132"/>
        <v>57.073803348266914</v>
      </c>
      <c r="BJ84" s="6">
        <f t="shared" si="132"/>
        <v>65.293418595438851</v>
      </c>
      <c r="BK84" s="6">
        <f t="shared" si="133"/>
        <v>55.818819271657993</v>
      </c>
      <c r="BL84" s="6">
        <f t="shared" si="133"/>
        <v>42.926196651733086</v>
      </c>
      <c r="BM84" s="6">
        <f t="shared" si="133"/>
        <v>34.706581404561142</v>
      </c>
      <c r="BN84" s="61">
        <f t="shared" si="134"/>
        <v>44.7407803313736</v>
      </c>
      <c r="BO84" s="6">
        <f t="shared" si="134"/>
        <v>57.826362484157158</v>
      </c>
      <c r="BP84" s="6">
        <f t="shared" si="134"/>
        <v>61.698093331928796</v>
      </c>
      <c r="BQ84" s="6">
        <f t="shared" si="135"/>
        <v>55.2592196686264</v>
      </c>
      <c r="BR84" s="6">
        <f t="shared" si="135"/>
        <v>42.173637515842834</v>
      </c>
      <c r="BS84" s="6">
        <f t="shared" si="135"/>
        <v>38.301906668071211</v>
      </c>
      <c r="BT84" s="61">
        <f t="shared" si="136"/>
        <v>45.285554311310186</v>
      </c>
      <c r="BU84" s="6">
        <f t="shared" si="136"/>
        <v>58.300259300418055</v>
      </c>
      <c r="BV84" s="6">
        <f t="shared" si="136"/>
        <v>65.460904561134541</v>
      </c>
      <c r="BW84" s="6">
        <f t="shared" si="137"/>
        <v>54.714445688689807</v>
      </c>
      <c r="BX84" s="6">
        <f t="shared" si="137"/>
        <v>41.699740699581945</v>
      </c>
      <c r="BY84" s="82">
        <f t="shared" si="137"/>
        <v>34.539095438865466</v>
      </c>
      <c r="CA84" s="59">
        <f t="shared" si="158"/>
        <v>12.16197281771052</v>
      </c>
      <c r="CB84" s="57">
        <f t="shared" si="158"/>
        <v>-5.876865671641788</v>
      </c>
      <c r="CC84" s="57">
        <f t="shared" si="158"/>
        <v>-25.697690891061058</v>
      </c>
      <c r="CD84" s="59">
        <f t="shared" si="159"/>
        <v>11.37786456837631</v>
      </c>
      <c r="CE84" s="57">
        <f t="shared" si="159"/>
        <v>-11.720331186752531</v>
      </c>
      <c r="CF84" s="57">
        <f t="shared" si="159"/>
        <v>-30.340235782786635</v>
      </c>
      <c r="CG84" s="59">
        <f t="shared" si="160"/>
        <v>11.637638543315987</v>
      </c>
      <c r="CH84" s="57">
        <f t="shared" si="160"/>
        <v>-14.147606696533828</v>
      </c>
      <c r="CI84" s="57">
        <f t="shared" si="160"/>
        <v>-30.586837190877709</v>
      </c>
      <c r="CJ84" s="59">
        <f t="shared" si="161"/>
        <v>10.518439337252801</v>
      </c>
      <c r="CK84" s="57">
        <f t="shared" si="161"/>
        <v>-15.652724968314324</v>
      </c>
      <c r="CL84" s="57">
        <f t="shared" si="161"/>
        <v>-23.396186663857584</v>
      </c>
      <c r="CM84" s="59">
        <f t="shared" si="162"/>
        <v>9.428891377379621</v>
      </c>
      <c r="CN84" s="57">
        <f t="shared" si="162"/>
        <v>-16.600518600836111</v>
      </c>
      <c r="CO84" s="60">
        <f t="shared" si="162"/>
        <v>-30.921809122269075</v>
      </c>
    </row>
    <row r="85" spans="1:93" x14ac:dyDescent="0.25">
      <c r="A85" s="855" t="s">
        <v>139</v>
      </c>
      <c r="B85" s="23">
        <v>477</v>
      </c>
      <c r="C85" s="20">
        <v>1215</v>
      </c>
      <c r="D85" s="20">
        <v>1476</v>
      </c>
      <c r="E85" s="20">
        <v>531</v>
      </c>
      <c r="F85" s="20">
        <v>1270</v>
      </c>
      <c r="G85" s="20">
        <v>921</v>
      </c>
      <c r="H85" s="20">
        <f t="shared" si="143"/>
        <v>1008</v>
      </c>
      <c r="I85" s="20">
        <f t="shared" si="144"/>
        <v>2485</v>
      </c>
      <c r="J85" s="21">
        <f t="shared" si="145"/>
        <v>2397</v>
      </c>
      <c r="K85" s="20">
        <v>501</v>
      </c>
      <c r="L85" s="20">
        <v>1132</v>
      </c>
      <c r="M85" s="20">
        <v>1781</v>
      </c>
      <c r="N85" s="20">
        <v>717</v>
      </c>
      <c r="O85" s="20">
        <v>933</v>
      </c>
      <c r="P85" s="20">
        <v>1073</v>
      </c>
      <c r="Q85" s="20">
        <f t="shared" si="146"/>
        <v>1218</v>
      </c>
      <c r="R85" s="20">
        <f t="shared" si="147"/>
        <v>2065</v>
      </c>
      <c r="S85" s="21">
        <f t="shared" si="148"/>
        <v>2854</v>
      </c>
      <c r="T85" s="20">
        <v>583</v>
      </c>
      <c r="U85" s="20">
        <v>1285</v>
      </c>
      <c r="V85" s="20">
        <v>1865</v>
      </c>
      <c r="W85" s="20">
        <v>794</v>
      </c>
      <c r="X85" s="20">
        <v>1037</v>
      </c>
      <c r="Y85" s="20">
        <v>1061</v>
      </c>
      <c r="Z85" s="20">
        <f t="shared" si="149"/>
        <v>1377</v>
      </c>
      <c r="AA85" s="20">
        <f t="shared" si="150"/>
        <v>2322</v>
      </c>
      <c r="AB85" s="21">
        <f t="shared" si="151"/>
        <v>2926</v>
      </c>
      <c r="AC85" s="20">
        <v>590</v>
      </c>
      <c r="AD85" s="20">
        <v>1402</v>
      </c>
      <c r="AE85" s="20">
        <v>1790</v>
      </c>
      <c r="AF85" s="20">
        <v>806</v>
      </c>
      <c r="AG85" s="20">
        <v>1114</v>
      </c>
      <c r="AH85" s="20">
        <v>1166</v>
      </c>
      <c r="AI85" s="20">
        <f t="shared" si="152"/>
        <v>1396</v>
      </c>
      <c r="AJ85" s="20">
        <f t="shared" si="153"/>
        <v>2516</v>
      </c>
      <c r="AK85" s="21">
        <f t="shared" si="154"/>
        <v>2956</v>
      </c>
      <c r="AL85" s="20">
        <v>536</v>
      </c>
      <c r="AM85" s="20">
        <v>1289</v>
      </c>
      <c r="AN85" s="20">
        <v>1706</v>
      </c>
      <c r="AO85" s="20">
        <v>813</v>
      </c>
      <c r="AP85" s="20">
        <v>1026</v>
      </c>
      <c r="AQ85" s="20">
        <v>1009</v>
      </c>
      <c r="AR85" s="20">
        <f t="shared" si="155"/>
        <v>1349</v>
      </c>
      <c r="AS85" s="20">
        <f t="shared" si="156"/>
        <v>2315</v>
      </c>
      <c r="AT85" s="21">
        <f t="shared" si="157"/>
        <v>2715</v>
      </c>
      <c r="AV85" s="61">
        <f t="shared" si="128"/>
        <v>47.321428571428569</v>
      </c>
      <c r="AW85" s="6">
        <f t="shared" si="128"/>
        <v>48.893360160965791</v>
      </c>
      <c r="AX85" s="6">
        <f t="shared" si="128"/>
        <v>61.576971214017519</v>
      </c>
      <c r="AY85" s="6">
        <f t="shared" si="129"/>
        <v>52.678571428571431</v>
      </c>
      <c r="AZ85" s="6">
        <f t="shared" si="129"/>
        <v>51.106639839034209</v>
      </c>
      <c r="BA85" s="6">
        <f t="shared" si="129"/>
        <v>38.423028785982474</v>
      </c>
      <c r="BB85" s="61">
        <f t="shared" si="130"/>
        <v>41.133004926108377</v>
      </c>
      <c r="BC85" s="6">
        <f t="shared" si="130"/>
        <v>54.818401937046005</v>
      </c>
      <c r="BD85" s="6">
        <f t="shared" si="130"/>
        <v>62.403644008409252</v>
      </c>
      <c r="BE85" s="6">
        <f t="shared" si="131"/>
        <v>58.866995073891623</v>
      </c>
      <c r="BF85" s="6">
        <f t="shared" si="131"/>
        <v>45.181598062953995</v>
      </c>
      <c r="BG85" s="6">
        <f t="shared" si="131"/>
        <v>37.596355991590755</v>
      </c>
      <c r="BH85" s="61">
        <f t="shared" si="132"/>
        <v>42.338416848220774</v>
      </c>
      <c r="BI85" s="6">
        <f t="shared" si="132"/>
        <v>55.340223944875113</v>
      </c>
      <c r="BJ85" s="6">
        <f t="shared" si="132"/>
        <v>63.738892686261103</v>
      </c>
      <c r="BK85" s="6">
        <f t="shared" si="133"/>
        <v>57.661583151779226</v>
      </c>
      <c r="BL85" s="6">
        <f t="shared" si="133"/>
        <v>44.659776055124894</v>
      </c>
      <c r="BM85" s="6">
        <f t="shared" si="133"/>
        <v>36.261107313738897</v>
      </c>
      <c r="BN85" s="61">
        <f t="shared" si="134"/>
        <v>42.263610315186249</v>
      </c>
      <c r="BO85" s="6">
        <f t="shared" si="134"/>
        <v>55.723370429252782</v>
      </c>
      <c r="BP85" s="6">
        <f t="shared" si="134"/>
        <v>60.554803788903925</v>
      </c>
      <c r="BQ85" s="6">
        <f t="shared" si="135"/>
        <v>57.736389684813751</v>
      </c>
      <c r="BR85" s="6">
        <f t="shared" si="135"/>
        <v>44.276629570747218</v>
      </c>
      <c r="BS85" s="6">
        <f t="shared" si="135"/>
        <v>39.445196211096075</v>
      </c>
      <c r="BT85" s="61">
        <f t="shared" si="136"/>
        <v>39.733135656041512</v>
      </c>
      <c r="BU85" s="6">
        <f t="shared" si="136"/>
        <v>55.680345572354206</v>
      </c>
      <c r="BV85" s="6">
        <f t="shared" si="136"/>
        <v>62.836095764272557</v>
      </c>
      <c r="BW85" s="6">
        <f t="shared" si="137"/>
        <v>60.266864343958495</v>
      </c>
      <c r="BX85" s="6">
        <f t="shared" si="137"/>
        <v>44.319654427645787</v>
      </c>
      <c r="BY85" s="82">
        <f t="shared" si="137"/>
        <v>37.163904235727443</v>
      </c>
      <c r="CA85" s="59">
        <f t="shared" si="158"/>
        <v>5.3571428571428612</v>
      </c>
      <c r="CB85" s="57">
        <f t="shared" si="158"/>
        <v>2.2132796780684174</v>
      </c>
      <c r="CC85" s="57">
        <f t="shared" si="158"/>
        <v>-23.153942428035045</v>
      </c>
      <c r="CD85" s="59">
        <f t="shared" si="159"/>
        <v>17.733990147783246</v>
      </c>
      <c r="CE85" s="57">
        <f t="shared" si="159"/>
        <v>-9.6368038740920099</v>
      </c>
      <c r="CF85" s="57">
        <f t="shared" si="159"/>
        <v>-24.807288016818497</v>
      </c>
      <c r="CG85" s="59">
        <f t="shared" si="160"/>
        <v>15.323166303558452</v>
      </c>
      <c r="CH85" s="57">
        <f t="shared" si="160"/>
        <v>-10.680447889750219</v>
      </c>
      <c r="CI85" s="57">
        <f t="shared" si="160"/>
        <v>-27.477785372522206</v>
      </c>
      <c r="CJ85" s="59">
        <f t="shared" si="161"/>
        <v>15.472779369627503</v>
      </c>
      <c r="CK85" s="57">
        <f t="shared" si="161"/>
        <v>-11.446740858505564</v>
      </c>
      <c r="CL85" s="57">
        <f t="shared" si="161"/>
        <v>-21.10960757780785</v>
      </c>
      <c r="CM85" s="59">
        <f t="shared" si="162"/>
        <v>20.533728687916984</v>
      </c>
      <c r="CN85" s="57">
        <f t="shared" si="162"/>
        <v>-11.360691144708419</v>
      </c>
      <c r="CO85" s="60">
        <f t="shared" si="162"/>
        <v>-25.672191528545113</v>
      </c>
    </row>
    <row r="86" spans="1:93" x14ac:dyDescent="0.25">
      <c r="A86" s="855" t="s">
        <v>140</v>
      </c>
      <c r="B86" s="23">
        <v>309</v>
      </c>
      <c r="C86" s="20">
        <v>592</v>
      </c>
      <c r="D86" s="20">
        <v>145</v>
      </c>
      <c r="E86" s="20">
        <v>537</v>
      </c>
      <c r="F86" s="20">
        <v>1093</v>
      </c>
      <c r="G86" s="20">
        <v>160</v>
      </c>
      <c r="H86" s="20">
        <f t="shared" si="143"/>
        <v>846</v>
      </c>
      <c r="I86" s="20">
        <f t="shared" si="144"/>
        <v>1685</v>
      </c>
      <c r="J86" s="21">
        <f t="shared" si="145"/>
        <v>305</v>
      </c>
      <c r="K86" s="20">
        <v>365</v>
      </c>
      <c r="L86" s="20">
        <v>777</v>
      </c>
      <c r="M86" s="20">
        <v>187</v>
      </c>
      <c r="N86" s="20">
        <v>580</v>
      </c>
      <c r="O86" s="20">
        <v>1284</v>
      </c>
      <c r="P86" s="20">
        <v>187</v>
      </c>
      <c r="Q86" s="20">
        <f t="shared" si="146"/>
        <v>945</v>
      </c>
      <c r="R86" s="20">
        <f t="shared" si="147"/>
        <v>2061</v>
      </c>
      <c r="S86" s="21">
        <f t="shared" si="148"/>
        <v>374</v>
      </c>
      <c r="T86" s="20">
        <v>386</v>
      </c>
      <c r="U86" s="20">
        <v>832</v>
      </c>
      <c r="V86" s="20">
        <v>176</v>
      </c>
      <c r="W86" s="20">
        <v>615</v>
      </c>
      <c r="X86" s="20">
        <v>1286</v>
      </c>
      <c r="Y86" s="20">
        <v>156</v>
      </c>
      <c r="Z86" s="20">
        <f t="shared" si="149"/>
        <v>1001</v>
      </c>
      <c r="AA86" s="20">
        <f t="shared" si="150"/>
        <v>2118</v>
      </c>
      <c r="AB86" s="21">
        <f t="shared" si="151"/>
        <v>332</v>
      </c>
      <c r="AC86" s="20">
        <v>447</v>
      </c>
      <c r="AD86" s="20">
        <v>863</v>
      </c>
      <c r="AE86" s="20">
        <v>192</v>
      </c>
      <c r="AF86" s="20">
        <v>708</v>
      </c>
      <c r="AG86" s="20">
        <v>1345</v>
      </c>
      <c r="AH86" s="20">
        <v>214</v>
      </c>
      <c r="AI86" s="20">
        <f t="shared" si="152"/>
        <v>1155</v>
      </c>
      <c r="AJ86" s="20">
        <f t="shared" si="153"/>
        <v>2208</v>
      </c>
      <c r="AK86" s="21">
        <f t="shared" si="154"/>
        <v>406</v>
      </c>
      <c r="AL86" s="20">
        <v>447</v>
      </c>
      <c r="AM86" s="20">
        <v>864</v>
      </c>
      <c r="AN86" s="20">
        <v>244</v>
      </c>
      <c r="AO86" s="20">
        <v>668</v>
      </c>
      <c r="AP86" s="20">
        <v>1308</v>
      </c>
      <c r="AQ86" s="20">
        <v>125</v>
      </c>
      <c r="AR86" s="20">
        <f t="shared" si="155"/>
        <v>1115</v>
      </c>
      <c r="AS86" s="20">
        <f t="shared" si="156"/>
        <v>2172</v>
      </c>
      <c r="AT86" s="21">
        <f t="shared" si="157"/>
        <v>369</v>
      </c>
      <c r="AV86" s="61">
        <f t="shared" si="128"/>
        <v>36.524822695035461</v>
      </c>
      <c r="AW86" s="6">
        <f t="shared" si="128"/>
        <v>35.133531157270035</v>
      </c>
      <c r="AX86" s="6">
        <f t="shared" si="128"/>
        <v>47.540983606557376</v>
      </c>
      <c r="AY86" s="6">
        <f t="shared" si="129"/>
        <v>63.475177304964539</v>
      </c>
      <c r="AZ86" s="6">
        <f t="shared" si="129"/>
        <v>64.866468842729972</v>
      </c>
      <c r="BA86" s="6">
        <f t="shared" si="129"/>
        <v>52.459016393442624</v>
      </c>
      <c r="BB86" s="61">
        <f t="shared" si="130"/>
        <v>38.62433862433862</v>
      </c>
      <c r="BC86" s="6">
        <f t="shared" si="130"/>
        <v>37.700145560407563</v>
      </c>
      <c r="BD86" s="6">
        <f t="shared" si="130"/>
        <v>50</v>
      </c>
      <c r="BE86" s="6">
        <f t="shared" si="131"/>
        <v>61.375661375661373</v>
      </c>
      <c r="BF86" s="6">
        <f t="shared" si="131"/>
        <v>62.29985443959243</v>
      </c>
      <c r="BG86" s="6">
        <f t="shared" si="131"/>
        <v>50</v>
      </c>
      <c r="BH86" s="61">
        <f t="shared" si="132"/>
        <v>38.561438561438557</v>
      </c>
      <c r="BI86" s="6">
        <f t="shared" si="132"/>
        <v>39.282341831916902</v>
      </c>
      <c r="BJ86" s="6">
        <f t="shared" si="132"/>
        <v>53.01204819277109</v>
      </c>
      <c r="BK86" s="6">
        <f t="shared" si="133"/>
        <v>61.438561438561436</v>
      </c>
      <c r="BL86" s="6">
        <f t="shared" si="133"/>
        <v>60.717658168083098</v>
      </c>
      <c r="BM86" s="6">
        <f t="shared" si="133"/>
        <v>46.987951807228917</v>
      </c>
      <c r="BN86" s="61">
        <f t="shared" si="134"/>
        <v>38.701298701298704</v>
      </c>
      <c r="BO86" s="6">
        <f t="shared" si="134"/>
        <v>39.085144927536234</v>
      </c>
      <c r="BP86" s="6">
        <f t="shared" si="134"/>
        <v>47.290640394088669</v>
      </c>
      <c r="BQ86" s="6">
        <f t="shared" si="135"/>
        <v>61.298701298701296</v>
      </c>
      <c r="BR86" s="6">
        <f t="shared" si="135"/>
        <v>60.914855072463766</v>
      </c>
      <c r="BS86" s="6">
        <f t="shared" si="135"/>
        <v>52.709359605911331</v>
      </c>
      <c r="BT86" s="61">
        <f t="shared" si="136"/>
        <v>40.08968609865471</v>
      </c>
      <c r="BU86" s="6">
        <f t="shared" si="136"/>
        <v>39.77900552486188</v>
      </c>
      <c r="BV86" s="6">
        <f t="shared" si="136"/>
        <v>66.124661246612476</v>
      </c>
      <c r="BW86" s="6">
        <f t="shared" si="137"/>
        <v>59.91031390134529</v>
      </c>
      <c r="BX86" s="6">
        <f t="shared" si="137"/>
        <v>60.22099447513812</v>
      </c>
      <c r="BY86" s="82">
        <f t="shared" si="137"/>
        <v>33.875338753387538</v>
      </c>
      <c r="CA86" s="59">
        <f t="shared" si="158"/>
        <v>26.950354609929079</v>
      </c>
      <c r="CB86" s="57">
        <f t="shared" si="158"/>
        <v>29.732937685459937</v>
      </c>
      <c r="CC86" s="57">
        <f t="shared" si="158"/>
        <v>4.9180327868852487</v>
      </c>
      <c r="CD86" s="59">
        <f t="shared" si="159"/>
        <v>22.751322751322753</v>
      </c>
      <c r="CE86" s="57">
        <f t="shared" si="159"/>
        <v>24.599708879184867</v>
      </c>
      <c r="CF86" s="57">
        <f t="shared" si="159"/>
        <v>0</v>
      </c>
      <c r="CG86" s="59">
        <f t="shared" si="160"/>
        <v>22.877122877122879</v>
      </c>
      <c r="CH86" s="57">
        <f t="shared" si="160"/>
        <v>21.435316336166196</v>
      </c>
      <c r="CI86" s="57">
        <f t="shared" si="160"/>
        <v>-6.0240963855421725</v>
      </c>
      <c r="CJ86" s="59">
        <f t="shared" si="161"/>
        <v>22.597402597402592</v>
      </c>
      <c r="CK86" s="57">
        <f t="shared" si="161"/>
        <v>21.829710144927532</v>
      </c>
      <c r="CL86" s="57">
        <f t="shared" si="161"/>
        <v>5.4187192118226619</v>
      </c>
      <c r="CM86" s="59">
        <f t="shared" si="162"/>
        <v>19.820627802690581</v>
      </c>
      <c r="CN86" s="57">
        <f t="shared" si="162"/>
        <v>20.44198895027624</v>
      </c>
      <c r="CO86" s="60">
        <f t="shared" si="162"/>
        <v>-32.249322493224938</v>
      </c>
    </row>
    <row r="87" spans="1:93" x14ac:dyDescent="0.25">
      <c r="A87" s="855" t="s">
        <v>141</v>
      </c>
      <c r="B87" s="23">
        <v>1079</v>
      </c>
      <c r="C87" s="20">
        <v>660</v>
      </c>
      <c r="D87" s="20">
        <v>915</v>
      </c>
      <c r="E87" s="20">
        <v>1463</v>
      </c>
      <c r="F87" s="20">
        <v>555</v>
      </c>
      <c r="G87" s="20">
        <v>494</v>
      </c>
      <c r="H87" s="20">
        <f t="shared" si="143"/>
        <v>2542</v>
      </c>
      <c r="I87" s="20">
        <f t="shared" si="144"/>
        <v>1215</v>
      </c>
      <c r="J87" s="21">
        <f t="shared" si="145"/>
        <v>1409</v>
      </c>
      <c r="K87" s="20">
        <v>1240</v>
      </c>
      <c r="L87" s="20">
        <v>854</v>
      </c>
      <c r="M87" s="20">
        <v>740</v>
      </c>
      <c r="N87" s="20">
        <v>1690</v>
      </c>
      <c r="O87" s="20">
        <v>567</v>
      </c>
      <c r="P87" s="20">
        <v>433</v>
      </c>
      <c r="Q87" s="20">
        <f t="shared" si="146"/>
        <v>2930</v>
      </c>
      <c r="R87" s="20">
        <f t="shared" si="147"/>
        <v>1421</v>
      </c>
      <c r="S87" s="21">
        <f t="shared" si="148"/>
        <v>1173</v>
      </c>
      <c r="T87" s="20">
        <v>1313</v>
      </c>
      <c r="U87" s="20">
        <v>818</v>
      </c>
      <c r="V87" s="20">
        <v>816</v>
      </c>
      <c r="W87" s="20">
        <v>1765</v>
      </c>
      <c r="X87" s="20">
        <v>552</v>
      </c>
      <c r="Y87" s="20">
        <v>440</v>
      </c>
      <c r="Z87" s="20">
        <f t="shared" si="149"/>
        <v>3078</v>
      </c>
      <c r="AA87" s="20">
        <f t="shared" si="150"/>
        <v>1370</v>
      </c>
      <c r="AB87" s="21">
        <f t="shared" si="151"/>
        <v>1256</v>
      </c>
      <c r="AC87" s="20">
        <v>1344</v>
      </c>
      <c r="AD87" s="20">
        <v>815</v>
      </c>
      <c r="AE87" s="20">
        <v>891</v>
      </c>
      <c r="AF87" s="20">
        <v>1764</v>
      </c>
      <c r="AG87" s="20">
        <v>592</v>
      </c>
      <c r="AH87" s="20">
        <v>485</v>
      </c>
      <c r="AI87" s="20">
        <f t="shared" si="152"/>
        <v>3108</v>
      </c>
      <c r="AJ87" s="20">
        <f t="shared" si="153"/>
        <v>1407</v>
      </c>
      <c r="AK87" s="21">
        <f t="shared" si="154"/>
        <v>1376</v>
      </c>
      <c r="AL87" s="20">
        <v>1213</v>
      </c>
      <c r="AM87" s="20">
        <v>787</v>
      </c>
      <c r="AN87" s="20">
        <v>883</v>
      </c>
      <c r="AO87" s="20">
        <v>1698</v>
      </c>
      <c r="AP87" s="20">
        <v>544</v>
      </c>
      <c r="AQ87" s="20">
        <v>493</v>
      </c>
      <c r="AR87" s="20">
        <f t="shared" si="155"/>
        <v>2911</v>
      </c>
      <c r="AS87" s="20">
        <f t="shared" si="156"/>
        <v>1331</v>
      </c>
      <c r="AT87" s="21">
        <f t="shared" si="157"/>
        <v>1376</v>
      </c>
      <c r="AV87" s="61">
        <f t="shared" si="128"/>
        <v>42.446892210857591</v>
      </c>
      <c r="AW87" s="6">
        <f t="shared" si="128"/>
        <v>54.320987654320987</v>
      </c>
      <c r="AX87" s="6">
        <f t="shared" si="128"/>
        <v>64.939673527324345</v>
      </c>
      <c r="AY87" s="6">
        <f t="shared" si="129"/>
        <v>57.553107789142409</v>
      </c>
      <c r="AZ87" s="6">
        <f t="shared" si="129"/>
        <v>45.679012345679013</v>
      </c>
      <c r="BA87" s="6">
        <f t="shared" si="129"/>
        <v>35.060326472675655</v>
      </c>
      <c r="BB87" s="61">
        <f t="shared" si="130"/>
        <v>42.320819112627987</v>
      </c>
      <c r="BC87" s="6">
        <f t="shared" si="130"/>
        <v>60.098522167487687</v>
      </c>
      <c r="BD87" s="6">
        <f t="shared" si="130"/>
        <v>63.086104006820122</v>
      </c>
      <c r="BE87" s="6">
        <f t="shared" si="131"/>
        <v>57.67918088737202</v>
      </c>
      <c r="BF87" s="6">
        <f t="shared" si="131"/>
        <v>39.901477832512313</v>
      </c>
      <c r="BG87" s="6">
        <f t="shared" si="131"/>
        <v>36.913895993179878</v>
      </c>
      <c r="BH87" s="61">
        <f t="shared" si="132"/>
        <v>42.657569850552306</v>
      </c>
      <c r="BI87" s="6">
        <f t="shared" si="132"/>
        <v>59.708029197080293</v>
      </c>
      <c r="BJ87" s="6">
        <f t="shared" si="132"/>
        <v>64.968152866242036</v>
      </c>
      <c r="BK87" s="6">
        <f t="shared" si="133"/>
        <v>57.342430149447701</v>
      </c>
      <c r="BL87" s="6">
        <f t="shared" si="133"/>
        <v>40.291970802919707</v>
      </c>
      <c r="BM87" s="6">
        <f t="shared" si="133"/>
        <v>35.031847133757957</v>
      </c>
      <c r="BN87" s="61">
        <f t="shared" si="134"/>
        <v>43.243243243243242</v>
      </c>
      <c r="BO87" s="6">
        <f t="shared" si="134"/>
        <v>57.924662402274343</v>
      </c>
      <c r="BP87" s="6">
        <f t="shared" si="134"/>
        <v>64.752906976744185</v>
      </c>
      <c r="BQ87" s="6">
        <f t="shared" si="135"/>
        <v>56.756756756756758</v>
      </c>
      <c r="BR87" s="6">
        <f t="shared" si="135"/>
        <v>42.075337597725657</v>
      </c>
      <c r="BS87" s="6">
        <f t="shared" si="135"/>
        <v>35.247093023255815</v>
      </c>
      <c r="BT87" s="61">
        <f t="shared" si="136"/>
        <v>41.669529371350052</v>
      </c>
      <c r="BU87" s="6">
        <f t="shared" si="136"/>
        <v>59.128474830954168</v>
      </c>
      <c r="BV87" s="6">
        <f t="shared" si="136"/>
        <v>64.17151162790698</v>
      </c>
      <c r="BW87" s="6">
        <f t="shared" si="137"/>
        <v>58.330470628649941</v>
      </c>
      <c r="BX87" s="6">
        <f t="shared" si="137"/>
        <v>40.871525169045832</v>
      </c>
      <c r="BY87" s="82">
        <f t="shared" si="137"/>
        <v>35.828488372093027</v>
      </c>
      <c r="CA87" s="59">
        <f t="shared" si="158"/>
        <v>15.106215578284818</v>
      </c>
      <c r="CB87" s="57">
        <f t="shared" si="158"/>
        <v>-8.6419753086419746</v>
      </c>
      <c r="CC87" s="57">
        <f t="shared" si="158"/>
        <v>-29.87934705464869</v>
      </c>
      <c r="CD87" s="59">
        <f t="shared" si="159"/>
        <v>15.358361774744033</v>
      </c>
      <c r="CE87" s="57">
        <f t="shared" si="159"/>
        <v>-20.197044334975374</v>
      </c>
      <c r="CF87" s="57">
        <f t="shared" si="159"/>
        <v>-26.172208013640244</v>
      </c>
      <c r="CG87" s="59">
        <f t="shared" si="160"/>
        <v>14.684860298895394</v>
      </c>
      <c r="CH87" s="57">
        <f t="shared" si="160"/>
        <v>-19.416058394160586</v>
      </c>
      <c r="CI87" s="57">
        <f t="shared" si="160"/>
        <v>-29.93630573248408</v>
      </c>
      <c r="CJ87" s="59">
        <f t="shared" si="161"/>
        <v>13.513513513513516</v>
      </c>
      <c r="CK87" s="57">
        <f t="shared" si="161"/>
        <v>-15.849324804548687</v>
      </c>
      <c r="CL87" s="57">
        <f t="shared" si="161"/>
        <v>-29.505813953488371</v>
      </c>
      <c r="CM87" s="59">
        <f t="shared" si="162"/>
        <v>16.660941257299889</v>
      </c>
      <c r="CN87" s="57">
        <f t="shared" si="162"/>
        <v>-18.256949661908337</v>
      </c>
      <c r="CO87" s="60">
        <f t="shared" si="162"/>
        <v>-28.343023255813954</v>
      </c>
    </row>
    <row r="88" spans="1:93" x14ac:dyDescent="0.25">
      <c r="A88" s="856" t="s">
        <v>142</v>
      </c>
      <c r="B88" s="110">
        <v>314</v>
      </c>
      <c r="C88" s="56">
        <v>748</v>
      </c>
      <c r="D88" s="56">
        <v>3864</v>
      </c>
      <c r="E88" s="56">
        <v>401</v>
      </c>
      <c r="F88" s="56">
        <v>1054</v>
      </c>
      <c r="G88" s="56">
        <v>2131</v>
      </c>
      <c r="H88" s="56">
        <f t="shared" si="143"/>
        <v>715</v>
      </c>
      <c r="I88" s="56">
        <f t="shared" si="144"/>
        <v>1802</v>
      </c>
      <c r="J88" s="116">
        <f t="shared" si="145"/>
        <v>5995</v>
      </c>
      <c r="K88" s="56">
        <v>1302</v>
      </c>
      <c r="L88" s="56">
        <v>4402</v>
      </c>
      <c r="M88" s="56">
        <v>7402</v>
      </c>
      <c r="N88" s="56">
        <v>1425</v>
      </c>
      <c r="O88" s="56">
        <v>3411</v>
      </c>
      <c r="P88" s="56">
        <v>3883</v>
      </c>
      <c r="Q88" s="56">
        <f t="shared" si="146"/>
        <v>2727</v>
      </c>
      <c r="R88" s="56">
        <f t="shared" si="147"/>
        <v>7813</v>
      </c>
      <c r="S88" s="116">
        <f t="shared" si="148"/>
        <v>11285</v>
      </c>
      <c r="T88" s="56">
        <v>1943</v>
      </c>
      <c r="U88" s="56">
        <v>5151</v>
      </c>
      <c r="V88" s="56">
        <v>8601</v>
      </c>
      <c r="W88" s="56">
        <v>2057</v>
      </c>
      <c r="X88" s="56">
        <v>4242</v>
      </c>
      <c r="Y88" s="56">
        <v>4633</v>
      </c>
      <c r="Z88" s="56">
        <f t="shared" si="149"/>
        <v>4000</v>
      </c>
      <c r="AA88" s="56">
        <f t="shared" si="150"/>
        <v>9393</v>
      </c>
      <c r="AB88" s="116">
        <f t="shared" si="151"/>
        <v>13234</v>
      </c>
      <c r="AC88" s="56">
        <v>2687</v>
      </c>
      <c r="AD88" s="56">
        <v>5919</v>
      </c>
      <c r="AE88" s="56">
        <v>10496</v>
      </c>
      <c r="AF88" s="56">
        <v>2290</v>
      </c>
      <c r="AG88" s="56">
        <v>4634</v>
      </c>
      <c r="AH88" s="56">
        <v>5207</v>
      </c>
      <c r="AI88" s="56">
        <f t="shared" si="152"/>
        <v>4977</v>
      </c>
      <c r="AJ88" s="56">
        <f t="shared" si="153"/>
        <v>10553</v>
      </c>
      <c r="AK88" s="116">
        <f t="shared" si="154"/>
        <v>15703</v>
      </c>
      <c r="AL88" s="56">
        <v>3449</v>
      </c>
      <c r="AM88" s="56">
        <v>7083</v>
      </c>
      <c r="AN88" s="56">
        <v>12528</v>
      </c>
      <c r="AO88" s="56">
        <v>2831</v>
      </c>
      <c r="AP88" s="56">
        <v>5575</v>
      </c>
      <c r="AQ88" s="56">
        <v>5928</v>
      </c>
      <c r="AR88" s="56">
        <f t="shared" si="155"/>
        <v>6280</v>
      </c>
      <c r="AS88" s="56">
        <f t="shared" si="156"/>
        <v>12658</v>
      </c>
      <c r="AT88" s="116">
        <f t="shared" si="157"/>
        <v>18456</v>
      </c>
      <c r="AV88" s="100">
        <f t="shared" si="128"/>
        <v>43.916083916083913</v>
      </c>
      <c r="AW88" s="98">
        <f t="shared" si="128"/>
        <v>41.509433962264154</v>
      </c>
      <c r="AX88" s="98">
        <f t="shared" si="128"/>
        <v>64.453711426188491</v>
      </c>
      <c r="AY88" s="98">
        <f t="shared" si="129"/>
        <v>56.083916083916087</v>
      </c>
      <c r="AZ88" s="98">
        <f t="shared" si="129"/>
        <v>58.490566037735846</v>
      </c>
      <c r="BA88" s="98">
        <f t="shared" si="129"/>
        <v>35.546288573811509</v>
      </c>
      <c r="BB88" s="100">
        <f t="shared" si="130"/>
        <v>47.744774477447741</v>
      </c>
      <c r="BC88" s="98">
        <f t="shared" si="130"/>
        <v>56.341994112376803</v>
      </c>
      <c r="BD88" s="98">
        <f t="shared" si="130"/>
        <v>65.591493132476742</v>
      </c>
      <c r="BE88" s="98">
        <f t="shared" si="131"/>
        <v>52.255225522552252</v>
      </c>
      <c r="BF88" s="98">
        <f t="shared" si="131"/>
        <v>43.65800588762319</v>
      </c>
      <c r="BG88" s="98">
        <f t="shared" si="131"/>
        <v>34.408506867523258</v>
      </c>
      <c r="BH88" s="100">
        <f t="shared" si="132"/>
        <v>48.575000000000003</v>
      </c>
      <c r="BI88" s="98">
        <f t="shared" si="132"/>
        <v>54.838709677419352</v>
      </c>
      <c r="BJ88" s="98">
        <f t="shared" si="132"/>
        <v>64.991688076167435</v>
      </c>
      <c r="BK88" s="98">
        <f t="shared" si="133"/>
        <v>51.424999999999997</v>
      </c>
      <c r="BL88" s="98">
        <f t="shared" si="133"/>
        <v>45.161290322580641</v>
      </c>
      <c r="BM88" s="98">
        <f t="shared" si="133"/>
        <v>35.008311923832551</v>
      </c>
      <c r="BN88" s="100">
        <f t="shared" si="134"/>
        <v>53.988346393409678</v>
      </c>
      <c r="BO88" s="98">
        <f t="shared" si="134"/>
        <v>56.088316118639248</v>
      </c>
      <c r="BP88" s="98">
        <f t="shared" si="134"/>
        <v>66.840731070496091</v>
      </c>
      <c r="BQ88" s="98">
        <f t="shared" si="135"/>
        <v>46.011653606590315</v>
      </c>
      <c r="BR88" s="98">
        <f t="shared" si="135"/>
        <v>43.911683881360752</v>
      </c>
      <c r="BS88" s="98">
        <f t="shared" si="135"/>
        <v>33.159268929503916</v>
      </c>
      <c r="BT88" s="100">
        <f t="shared" si="136"/>
        <v>54.920382165605098</v>
      </c>
      <c r="BU88" s="98">
        <f t="shared" si="136"/>
        <v>55.956707220729974</v>
      </c>
      <c r="BV88" s="98">
        <f t="shared" si="136"/>
        <v>67.880364109232772</v>
      </c>
      <c r="BW88" s="98">
        <f t="shared" si="137"/>
        <v>45.079617834394902</v>
      </c>
      <c r="BX88" s="98">
        <f t="shared" si="137"/>
        <v>44.043292779270026</v>
      </c>
      <c r="BY88" s="99">
        <f t="shared" si="137"/>
        <v>32.119635890767228</v>
      </c>
      <c r="CA88" s="108">
        <f t="shared" si="158"/>
        <v>12.167832167832174</v>
      </c>
      <c r="CB88" s="109">
        <f t="shared" si="158"/>
        <v>16.981132075471692</v>
      </c>
      <c r="CC88" s="109">
        <f t="shared" si="158"/>
        <v>-28.907422852376982</v>
      </c>
      <c r="CD88" s="108">
        <f t="shared" si="159"/>
        <v>4.5104510451045101</v>
      </c>
      <c r="CE88" s="109">
        <f t="shared" si="159"/>
        <v>-12.683988224753612</v>
      </c>
      <c r="CF88" s="109">
        <f t="shared" si="159"/>
        <v>-31.182986264953485</v>
      </c>
      <c r="CG88" s="108">
        <f t="shared" si="160"/>
        <v>2.8499999999999943</v>
      </c>
      <c r="CH88" s="109">
        <f t="shared" si="160"/>
        <v>-9.6774193548387117</v>
      </c>
      <c r="CI88" s="109">
        <f t="shared" si="160"/>
        <v>-29.983376152334884</v>
      </c>
      <c r="CJ88" s="108">
        <f t="shared" si="161"/>
        <v>-7.9766927868193633</v>
      </c>
      <c r="CK88" s="109">
        <f t="shared" si="161"/>
        <v>-12.176632237278497</v>
      </c>
      <c r="CL88" s="109">
        <f t="shared" si="161"/>
        <v>-33.681462140992174</v>
      </c>
      <c r="CM88" s="108">
        <f t="shared" si="162"/>
        <v>-9.8407643312101953</v>
      </c>
      <c r="CN88" s="109">
        <f t="shared" si="162"/>
        <v>-11.913414441459949</v>
      </c>
      <c r="CO88" s="236">
        <f t="shared" si="162"/>
        <v>-35.760728218465545</v>
      </c>
    </row>
    <row r="89" spans="1:93" x14ac:dyDescent="0.25">
      <c r="AV89" s="6"/>
      <c r="AW89" s="6"/>
      <c r="AX89" s="6"/>
      <c r="AY89" s="6"/>
      <c r="AZ89" s="6"/>
    </row>
    <row r="90" spans="1:93" x14ac:dyDescent="0.25">
      <c r="AV90" s="6"/>
      <c r="AW90" s="6"/>
      <c r="AX90" s="6"/>
      <c r="AY90" s="6"/>
      <c r="AZ90" s="6"/>
    </row>
    <row r="91" spans="1:93" x14ac:dyDescent="0.25">
      <c r="A91" s="1537"/>
      <c r="B91" s="1531"/>
      <c r="C91" s="1531"/>
      <c r="D91" s="1531"/>
      <c r="E91" s="1531"/>
      <c r="F91" s="1531"/>
      <c r="G91" s="1531"/>
    </row>
    <row r="92" spans="1:93" ht="15" customHeight="1" x14ac:dyDescent="0.25">
      <c r="A92" s="1746" t="s">
        <v>1273</v>
      </c>
      <c r="B92" s="1747"/>
      <c r="C92" s="1747"/>
      <c r="D92" s="1747"/>
      <c r="E92" s="1747"/>
      <c r="F92" s="1747"/>
      <c r="G92" s="1748"/>
    </row>
    <row r="93" spans="1:93" x14ac:dyDescent="0.25">
      <c r="A93" s="1746"/>
      <c r="B93" s="1747"/>
      <c r="C93" s="1747"/>
      <c r="D93" s="1747"/>
      <c r="E93" s="1747"/>
      <c r="F93" s="1747"/>
      <c r="G93" s="1748"/>
    </row>
    <row r="94" spans="1:93" x14ac:dyDescent="0.25">
      <c r="A94" s="1749"/>
      <c r="B94" s="1750"/>
      <c r="C94" s="1750"/>
      <c r="D94" s="1750"/>
      <c r="E94" s="1750"/>
      <c r="F94" s="1750"/>
      <c r="G94" s="1751"/>
    </row>
  </sheetData>
  <sheetProtection algorithmName="SHA-512" hashValue="CsiX/lsqlDdVjd/pNGO5eFUVqBXWF8BaPTTdtcxvTBiEXrvGeVMQX7u0B0qjUTociaQMxhcUOFKufJumrlEAsg==" saltValue="DK3m7k7izJ58CWj82oiP+Q==" spinCount="100000" sheet="1" objects="1" scenarios="1"/>
  <mergeCells count="85">
    <mergeCell ref="A12:A14"/>
    <mergeCell ref="A92:G94"/>
    <mergeCell ref="AI60:AK60"/>
    <mergeCell ref="BE60:BG60"/>
    <mergeCell ref="BH60:BJ60"/>
    <mergeCell ref="T60:V60"/>
    <mergeCell ref="W60:Y60"/>
    <mergeCell ref="Z60:AB60"/>
    <mergeCell ref="AC60:AE60"/>
    <mergeCell ref="AF60:AH60"/>
    <mergeCell ref="AV60:AX60"/>
    <mergeCell ref="AY60:BA60"/>
    <mergeCell ref="BB60:BD60"/>
    <mergeCell ref="E60:G60"/>
    <mergeCell ref="H60:J60"/>
    <mergeCell ref="K60:M60"/>
    <mergeCell ref="N60:P60"/>
    <mergeCell ref="Q60:S60"/>
    <mergeCell ref="BT59:BY59"/>
    <mergeCell ref="CA59:CC60"/>
    <mergeCell ref="CD59:CF60"/>
    <mergeCell ref="BK60:BM60"/>
    <mergeCell ref="BN60:BP60"/>
    <mergeCell ref="BQ60:BS60"/>
    <mergeCell ref="BT60:BV60"/>
    <mergeCell ref="BH59:BM59"/>
    <mergeCell ref="BN59:BS59"/>
    <mergeCell ref="CA58:CO58"/>
    <mergeCell ref="B59:J59"/>
    <mergeCell ref="K59:S59"/>
    <mergeCell ref="T59:AB59"/>
    <mergeCell ref="AC59:AK59"/>
    <mergeCell ref="AL59:AT59"/>
    <mergeCell ref="AV59:BA59"/>
    <mergeCell ref="BB59:BG59"/>
    <mergeCell ref="CJ59:CL60"/>
    <mergeCell ref="CM59:CO60"/>
    <mergeCell ref="B60:D60"/>
    <mergeCell ref="CG59:CI60"/>
    <mergeCell ref="BW60:BY60"/>
    <mergeCell ref="AL60:AN60"/>
    <mergeCell ref="AO60:AQ60"/>
    <mergeCell ref="AR60:AT60"/>
    <mergeCell ref="A22:A30"/>
    <mergeCell ref="A31:A44"/>
    <mergeCell ref="A45:A53"/>
    <mergeCell ref="B58:AT58"/>
    <mergeCell ref="AV58:BY58"/>
    <mergeCell ref="AH20:AH21"/>
    <mergeCell ref="AI20:AI21"/>
    <mergeCell ref="AJ20:AJ21"/>
    <mergeCell ref="V20:W20"/>
    <mergeCell ref="X20:Y20"/>
    <mergeCell ref="Z20:AA20"/>
    <mergeCell ref="AB20:AC20"/>
    <mergeCell ref="AF20:AF21"/>
    <mergeCell ref="AG20:AG21"/>
    <mergeCell ref="C20:E20"/>
    <mergeCell ref="F20:H20"/>
    <mergeCell ref="I20:K20"/>
    <mergeCell ref="L20:N20"/>
    <mergeCell ref="O20:Q20"/>
    <mergeCell ref="T20:U20"/>
    <mergeCell ref="B19:Q19"/>
    <mergeCell ref="T19:AC19"/>
    <mergeCell ref="AF19:AJ19"/>
    <mergeCell ref="AG10:AG11"/>
    <mergeCell ref="AH10:AH11"/>
    <mergeCell ref="AI10:AI11"/>
    <mergeCell ref="AJ10:AJ11"/>
    <mergeCell ref="C10:E10"/>
    <mergeCell ref="F10:H10"/>
    <mergeCell ref="I10:K10"/>
    <mergeCell ref="L10:N10"/>
    <mergeCell ref="O10:Q10"/>
    <mergeCell ref="T10:U10"/>
    <mergeCell ref="V10:W10"/>
    <mergeCell ref="X10:Y10"/>
    <mergeCell ref="A1:W2"/>
    <mergeCell ref="Z10:AA10"/>
    <mergeCell ref="AB10:AC10"/>
    <mergeCell ref="AF10:AF11"/>
    <mergeCell ref="B9:Q9"/>
    <mergeCell ref="T9:AC9"/>
    <mergeCell ref="AF9:AJ9"/>
  </mergeCells>
  <conditionalFormatting sqref="AF12:AJ14">
    <cfRule type="cellIs" dxfId="153" priority="1" operator="lessThan">
      <formula>0</formula>
    </cfRule>
  </conditionalFormatting>
  <conditionalFormatting sqref="AF22:AJ53">
    <cfRule type="cellIs" dxfId="152" priority="2" operator="lessThan">
      <formula>0</formula>
    </cfRule>
  </conditionalFormatting>
  <conditionalFormatting sqref="CA63:CO88">
    <cfRule type="cellIs" dxfId="151" priority="3" operator="lessThan">
      <formula>0</formula>
    </cfRule>
  </conditionalFormatting>
  <hyperlinks>
    <hyperlink ref="A5" location="Índice!A1" display="⌂ Volver al ÍNDICE" xr:uid="{38F16B47-7879-4709-8233-013C788F6FCC}"/>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031DE-3CD1-41D7-992B-288145FE9F91}">
  <sheetPr codeName="Hoja25">
    <tabColor rgb="FFEDCFDD"/>
  </sheetPr>
  <dimension ref="A1:CO91"/>
  <sheetViews>
    <sheetView zoomScale="78" zoomScaleNormal="78" workbookViewId="0">
      <pane xSplit="1" topLeftCell="B1" activePane="topRight" state="frozen"/>
      <selection activeCell="T96" sqref="T96:T97"/>
      <selection pane="topRight" sqref="A1:T2"/>
    </sheetView>
  </sheetViews>
  <sheetFormatPr baseColWidth="10" defaultColWidth="11.42578125" defaultRowHeight="15" x14ac:dyDescent="0.25"/>
  <cols>
    <col min="1" max="1" width="67.85546875" customWidth="1"/>
    <col min="2" max="2" width="32.42578125" customWidth="1"/>
    <col min="3" max="140" width="7.7109375" customWidth="1"/>
  </cols>
  <sheetData>
    <row r="1" spans="1:36" ht="24" customHeight="1" x14ac:dyDescent="0.25">
      <c r="A1" s="1755" t="s">
        <v>1403</v>
      </c>
      <c r="B1" s="1756"/>
      <c r="C1" s="1756"/>
      <c r="D1" s="1756"/>
      <c r="E1" s="1756"/>
      <c r="F1" s="1756"/>
      <c r="G1" s="1756"/>
      <c r="H1" s="1756"/>
      <c r="I1" s="1756"/>
      <c r="J1" s="1756"/>
      <c r="K1" s="1756"/>
      <c r="L1" s="1756"/>
      <c r="M1" s="1756"/>
      <c r="N1" s="1756"/>
      <c r="O1" s="1756"/>
      <c r="P1" s="1756"/>
      <c r="Q1" s="1756"/>
      <c r="R1" s="1756"/>
      <c r="S1" s="1756"/>
      <c r="T1" s="1757"/>
    </row>
    <row r="2" spans="1:36" ht="24" customHeight="1" thickBot="1" x14ac:dyDescent="0.3">
      <c r="A2" s="1758"/>
      <c r="B2" s="1759"/>
      <c r="C2" s="1759"/>
      <c r="D2" s="1759"/>
      <c r="E2" s="1759"/>
      <c r="F2" s="1759"/>
      <c r="G2" s="1759"/>
      <c r="H2" s="1759"/>
      <c r="I2" s="1759"/>
      <c r="J2" s="1759"/>
      <c r="K2" s="1759"/>
      <c r="L2" s="1759"/>
      <c r="M2" s="1759"/>
      <c r="N2" s="1759"/>
      <c r="O2" s="1759"/>
      <c r="P2" s="1759"/>
      <c r="Q2" s="1759"/>
      <c r="R2" s="1759"/>
      <c r="S2" s="1759"/>
      <c r="T2" s="1760"/>
    </row>
    <row r="3" spans="1:36" x14ac:dyDescent="0.25">
      <c r="A3" s="46" t="s">
        <v>1034</v>
      </c>
    </row>
    <row r="4" spans="1:36" x14ac:dyDescent="0.25">
      <c r="A4" s="46" t="s">
        <v>988</v>
      </c>
    </row>
    <row r="5" spans="1:36" x14ac:dyDescent="0.25">
      <c r="A5" s="132" t="s">
        <v>712</v>
      </c>
    </row>
    <row r="6" spans="1:36" x14ac:dyDescent="0.25">
      <c r="A6" s="132"/>
    </row>
    <row r="7" spans="1:36" x14ac:dyDescent="0.25">
      <c r="A7" s="5" t="s">
        <v>1231</v>
      </c>
    </row>
    <row r="8" spans="1:36" x14ac:dyDescent="0.25">
      <c r="A8" s="5"/>
    </row>
    <row r="9" spans="1:36" s="1" customFormat="1" ht="28.9" customHeight="1" x14ac:dyDescent="0.25">
      <c r="B9" s="1869" t="s">
        <v>28</v>
      </c>
      <c r="C9" s="1869"/>
      <c r="D9" s="1869"/>
      <c r="E9" s="1869"/>
      <c r="F9" s="1869"/>
      <c r="G9" s="1869"/>
      <c r="H9" s="1869"/>
      <c r="I9" s="1869"/>
      <c r="J9" s="1869"/>
      <c r="K9" s="1869"/>
      <c r="L9" s="1869"/>
      <c r="M9" s="1869"/>
      <c r="N9" s="1869"/>
      <c r="O9" s="1869"/>
      <c r="P9" s="1869"/>
      <c r="Q9" s="1869"/>
      <c r="T9" s="1869" t="s">
        <v>507</v>
      </c>
      <c r="U9" s="1869"/>
      <c r="V9" s="1869"/>
      <c r="W9" s="1869"/>
      <c r="X9" s="1869"/>
      <c r="Y9" s="1869"/>
      <c r="Z9" s="1869"/>
      <c r="AA9" s="1869"/>
      <c r="AB9" s="1869"/>
      <c r="AC9" s="1869"/>
      <c r="AF9" s="1869" t="s">
        <v>1015</v>
      </c>
      <c r="AG9" s="1869"/>
      <c r="AH9" s="1869"/>
      <c r="AI9" s="1869"/>
      <c r="AJ9" s="1869"/>
    </row>
    <row r="10" spans="1:36" x14ac:dyDescent="0.25">
      <c r="B10" s="852" t="s">
        <v>994</v>
      </c>
      <c r="C10" s="1875" t="s">
        <v>314</v>
      </c>
      <c r="D10" s="1875"/>
      <c r="E10" s="1875"/>
      <c r="F10" s="1875" t="s">
        <v>167</v>
      </c>
      <c r="G10" s="1875"/>
      <c r="H10" s="1875"/>
      <c r="I10" s="1875" t="s">
        <v>168</v>
      </c>
      <c r="J10" s="1875"/>
      <c r="K10" s="1875"/>
      <c r="L10" s="1875" t="s">
        <v>169</v>
      </c>
      <c r="M10" s="1875"/>
      <c r="N10" s="1875"/>
      <c r="O10" s="1875" t="s">
        <v>170</v>
      </c>
      <c r="P10" s="1875"/>
      <c r="Q10" s="1875"/>
      <c r="T10" s="1875" t="s">
        <v>314</v>
      </c>
      <c r="U10" s="1875"/>
      <c r="V10" s="1875" t="s">
        <v>167</v>
      </c>
      <c r="W10" s="1875"/>
      <c r="X10" s="1875" t="s">
        <v>168</v>
      </c>
      <c r="Y10" s="1875"/>
      <c r="Z10" s="1875" t="s">
        <v>169</v>
      </c>
      <c r="AA10" s="1875"/>
      <c r="AB10" s="1875" t="s">
        <v>170</v>
      </c>
      <c r="AC10" s="1875"/>
      <c r="AF10" s="1883" t="s">
        <v>314</v>
      </c>
      <c r="AG10" s="1883" t="s">
        <v>167</v>
      </c>
      <c r="AH10" s="1883" t="s">
        <v>168</v>
      </c>
      <c r="AI10" s="1883" t="s">
        <v>169</v>
      </c>
      <c r="AJ10" s="1883" t="s">
        <v>170</v>
      </c>
    </row>
    <row r="11" spans="1:36" x14ac:dyDescent="0.25">
      <c r="B11" s="873" t="s">
        <v>30</v>
      </c>
      <c r="C11" s="274" t="s">
        <v>31</v>
      </c>
      <c r="D11" s="274" t="s">
        <v>32</v>
      </c>
      <c r="E11" s="274" t="s">
        <v>33</v>
      </c>
      <c r="F11" s="274" t="s">
        <v>31</v>
      </c>
      <c r="G11" s="274" t="s">
        <v>32</v>
      </c>
      <c r="H11" s="274" t="s">
        <v>33</v>
      </c>
      <c r="I11" s="274" t="s">
        <v>31</v>
      </c>
      <c r="J11" s="274" t="s">
        <v>32</v>
      </c>
      <c r="K11" s="274" t="s">
        <v>33</v>
      </c>
      <c r="L11" s="274" t="s">
        <v>31</v>
      </c>
      <c r="M11" s="274" t="s">
        <v>32</v>
      </c>
      <c r="N11" s="274" t="s">
        <v>33</v>
      </c>
      <c r="O11" s="274" t="s">
        <v>31</v>
      </c>
      <c r="P11" s="274" t="s">
        <v>32</v>
      </c>
      <c r="Q11" s="274" t="s">
        <v>33</v>
      </c>
      <c r="T11" s="274" t="s">
        <v>31</v>
      </c>
      <c r="U11" s="274" t="s">
        <v>32</v>
      </c>
      <c r="V11" s="274" t="s">
        <v>31</v>
      </c>
      <c r="W11" s="274" t="s">
        <v>32</v>
      </c>
      <c r="X11" s="274" t="s">
        <v>31</v>
      </c>
      <c r="Y11" s="274" t="s">
        <v>32</v>
      </c>
      <c r="Z11" s="274" t="s">
        <v>31</v>
      </c>
      <c r="AA11" s="274" t="s">
        <v>32</v>
      </c>
      <c r="AB11" s="274" t="s">
        <v>31</v>
      </c>
      <c r="AC11" s="274" t="s">
        <v>32</v>
      </c>
      <c r="AF11" s="1883"/>
      <c r="AG11" s="1883"/>
      <c r="AH11" s="1883"/>
      <c r="AI11" s="1883"/>
      <c r="AJ11" s="1883"/>
    </row>
    <row r="12" spans="1:36" x14ac:dyDescent="0.25">
      <c r="A12" s="1906" t="s">
        <v>1080</v>
      </c>
      <c r="B12" s="1617" t="s">
        <v>809</v>
      </c>
      <c r="C12" s="161">
        <v>3541</v>
      </c>
      <c r="D12" s="305">
        <v>21889</v>
      </c>
      <c r="E12" s="306">
        <v>25430</v>
      </c>
      <c r="F12" s="305">
        <v>4509</v>
      </c>
      <c r="G12" s="305">
        <v>25943</v>
      </c>
      <c r="H12" s="306">
        <v>30452</v>
      </c>
      <c r="I12" s="305">
        <v>4539</v>
      </c>
      <c r="J12" s="305">
        <v>25898</v>
      </c>
      <c r="K12" s="306">
        <v>30437</v>
      </c>
      <c r="L12" s="305">
        <v>4440</v>
      </c>
      <c r="M12" s="305">
        <v>25807</v>
      </c>
      <c r="N12" s="306">
        <v>30247</v>
      </c>
      <c r="O12" s="305">
        <v>4811</v>
      </c>
      <c r="P12" s="305">
        <v>26418</v>
      </c>
      <c r="Q12" s="306">
        <v>31229</v>
      </c>
      <c r="R12" s="20"/>
      <c r="T12" s="176">
        <f>IFERROR(C12/$E12*100,0)</f>
        <v>13.924498623672827</v>
      </c>
      <c r="U12" s="181">
        <f t="shared" ref="U12" si="0">IFERROR(D12/$E12*100,0)</f>
        <v>86.075501376327168</v>
      </c>
      <c r="V12" s="176">
        <f t="shared" ref="V12" si="1">IFERROR(F12/$H12*100,0)</f>
        <v>14.80690923420465</v>
      </c>
      <c r="W12" s="181">
        <f t="shared" ref="W12" si="2">IFERROR(G12/$H12*100,0)</f>
        <v>85.193090765795347</v>
      </c>
      <c r="X12" s="176">
        <f t="shared" ref="X12" si="3">IFERROR(I12/$K12*100,0)</f>
        <v>14.912770640996156</v>
      </c>
      <c r="Y12" s="181">
        <f t="shared" ref="Y12" si="4">IFERROR(J12/$K12*100,0)</f>
        <v>85.087229359003842</v>
      </c>
      <c r="Z12" s="176">
        <f t="shared" ref="Z12" si="5">IFERROR(L12/$N12*100,0)</f>
        <v>14.679141733064435</v>
      </c>
      <c r="AA12" s="181">
        <f t="shared" ref="AA12" si="6">IFERROR(M12/$N12*100,0)</f>
        <v>85.320858266935559</v>
      </c>
      <c r="AB12" s="175">
        <f t="shared" ref="AB12" si="7">IFERROR(O12/$Q12*100,0)</f>
        <v>15.405552531301034</v>
      </c>
      <c r="AC12" s="181">
        <f t="shared" ref="AC12" si="8">IFERROR(P12/$Q12*100,0)</f>
        <v>84.594447468698959</v>
      </c>
      <c r="AF12" s="177">
        <f>U12-T12</f>
        <v>72.151002752654335</v>
      </c>
      <c r="AG12" s="177">
        <f t="shared" ref="AG12:AG14" si="9">W12-V12</f>
        <v>70.386181531590694</v>
      </c>
      <c r="AH12" s="177">
        <f t="shared" ref="AH12:AH14" si="10">Y12-X12</f>
        <v>70.174458718007685</v>
      </c>
      <c r="AI12" s="177">
        <f t="shared" ref="AI12:AI14" si="11">AA12-Z12</f>
        <v>70.641716533871119</v>
      </c>
      <c r="AJ12" s="277">
        <f t="shared" ref="AJ12:AJ14" si="12">AC12-AB12</f>
        <v>69.188894937397919</v>
      </c>
    </row>
    <row r="13" spans="1:36" x14ac:dyDescent="0.25">
      <c r="A13" s="1907"/>
      <c r="B13" s="1617" t="s">
        <v>346</v>
      </c>
      <c r="C13" s="23">
        <v>4086</v>
      </c>
      <c r="D13" s="20">
        <v>15373</v>
      </c>
      <c r="E13" s="21">
        <v>19459</v>
      </c>
      <c r="F13" s="20">
        <v>5663</v>
      </c>
      <c r="G13" s="20">
        <v>19485</v>
      </c>
      <c r="H13" s="21">
        <v>25148</v>
      </c>
      <c r="I13" s="20">
        <v>5638</v>
      </c>
      <c r="J13" s="20">
        <v>19451</v>
      </c>
      <c r="K13" s="21">
        <v>25089</v>
      </c>
      <c r="L13" s="20">
        <v>5500</v>
      </c>
      <c r="M13" s="20">
        <v>19450</v>
      </c>
      <c r="N13" s="21">
        <v>24950</v>
      </c>
      <c r="O13" s="20">
        <v>7038</v>
      </c>
      <c r="P13" s="20">
        <v>27546</v>
      </c>
      <c r="Q13" s="21">
        <v>34584</v>
      </c>
      <c r="R13" s="20"/>
      <c r="T13" s="61">
        <f t="shared" ref="T13:T14" si="13">IFERROR(C13/$E13*100,0)</f>
        <v>20.997995786011614</v>
      </c>
      <c r="U13" s="82">
        <f t="shared" ref="U13:U14" si="14">IFERROR(D13/$E13*100,0)</f>
        <v>79.002004213988386</v>
      </c>
      <c r="V13" s="61">
        <f t="shared" ref="V13:V14" si="15">IFERROR(F13/$H13*100,0)</f>
        <v>22.518689358994752</v>
      </c>
      <c r="W13" s="82">
        <f t="shared" ref="W13:W14" si="16">IFERROR(G13/$H13*100,0)</f>
        <v>77.481310641005251</v>
      </c>
      <c r="X13" s="61">
        <f t="shared" ref="X13:X14" si="17">IFERROR(I13/$K13*100,0)</f>
        <v>22.471999681135159</v>
      </c>
      <c r="Y13" s="82">
        <f t="shared" ref="Y13:Y14" si="18">IFERROR(J13/$K13*100,0)</f>
        <v>77.528000318864841</v>
      </c>
      <c r="Z13" s="61">
        <f t="shared" ref="Z13:Z14" si="19">IFERROR(L13/$N13*100,0)</f>
        <v>22.044088176352705</v>
      </c>
      <c r="AA13" s="82">
        <f t="shared" ref="AA13:AA14" si="20">IFERROR(M13/$N13*100,0)</f>
        <v>77.955911823647298</v>
      </c>
      <c r="AB13" s="6">
        <f t="shared" ref="AB13:AB14" si="21">IFERROR(O13/$Q13*100,0)</f>
        <v>20.350451075641914</v>
      </c>
      <c r="AC13" s="82">
        <f t="shared" ref="AC13:AC14" si="22">IFERROR(P13/$Q13*100,0)</f>
        <v>79.649548924358086</v>
      </c>
      <c r="AF13" s="107">
        <f t="shared" ref="AF13:AF14" si="23">U13-T13</f>
        <v>58.004008427976771</v>
      </c>
      <c r="AG13" s="107">
        <f t="shared" si="9"/>
        <v>54.962621282010502</v>
      </c>
      <c r="AH13" s="107">
        <f t="shared" si="10"/>
        <v>55.056000637729682</v>
      </c>
      <c r="AI13" s="107">
        <f t="shared" si="11"/>
        <v>55.911823647294597</v>
      </c>
      <c r="AJ13" s="126">
        <f t="shared" si="12"/>
        <v>59.299097848716173</v>
      </c>
    </row>
    <row r="14" spans="1:36" x14ac:dyDescent="0.25">
      <c r="A14" s="1908"/>
      <c r="B14" s="1617" t="s">
        <v>248</v>
      </c>
      <c r="C14" s="110">
        <v>10289</v>
      </c>
      <c r="D14" s="56">
        <v>6731</v>
      </c>
      <c r="E14" s="116">
        <v>17020</v>
      </c>
      <c r="F14" s="56">
        <v>12577</v>
      </c>
      <c r="G14" s="56">
        <v>8263</v>
      </c>
      <c r="H14" s="116">
        <v>20840</v>
      </c>
      <c r="I14" s="56">
        <v>12390</v>
      </c>
      <c r="J14" s="56">
        <v>8036</v>
      </c>
      <c r="K14" s="116">
        <v>20426</v>
      </c>
      <c r="L14" s="56">
        <v>12260</v>
      </c>
      <c r="M14" s="56">
        <v>7819</v>
      </c>
      <c r="N14" s="116">
        <v>20079</v>
      </c>
      <c r="O14" s="56">
        <v>12972</v>
      </c>
      <c r="P14" s="56">
        <v>8032</v>
      </c>
      <c r="Q14" s="116">
        <v>21004</v>
      </c>
      <c r="R14" s="20"/>
      <c r="T14" s="100">
        <f t="shared" si="13"/>
        <v>60.452408930669797</v>
      </c>
      <c r="U14" s="99">
        <f t="shared" si="14"/>
        <v>39.547591069330203</v>
      </c>
      <c r="V14" s="100">
        <f t="shared" si="15"/>
        <v>60.350287907869479</v>
      </c>
      <c r="W14" s="99">
        <f t="shared" si="16"/>
        <v>39.649712092130521</v>
      </c>
      <c r="X14" s="100">
        <f t="shared" si="17"/>
        <v>60.657984921178887</v>
      </c>
      <c r="Y14" s="99">
        <f t="shared" si="18"/>
        <v>39.342015078821106</v>
      </c>
      <c r="Z14" s="100">
        <f t="shared" si="19"/>
        <v>61.0588176702027</v>
      </c>
      <c r="AA14" s="99">
        <f t="shared" si="20"/>
        <v>38.9411823297973</v>
      </c>
      <c r="AB14" s="98">
        <f t="shared" si="21"/>
        <v>61.759664825747471</v>
      </c>
      <c r="AC14" s="99">
        <f t="shared" si="22"/>
        <v>38.240335174252522</v>
      </c>
      <c r="AF14" s="332">
        <f t="shared" si="23"/>
        <v>-20.904817861339595</v>
      </c>
      <c r="AG14" s="332">
        <f t="shared" si="9"/>
        <v>-20.700575815738958</v>
      </c>
      <c r="AH14" s="332">
        <f t="shared" si="10"/>
        <v>-21.315969842357781</v>
      </c>
      <c r="AI14" s="332">
        <f t="shared" si="11"/>
        <v>-22.1176353404054</v>
      </c>
      <c r="AJ14" s="335">
        <f t="shared" si="12"/>
        <v>-23.519329651494949</v>
      </c>
    </row>
    <row r="17" spans="1:38" x14ac:dyDescent="0.25">
      <c r="A17" s="5" t="s">
        <v>1232</v>
      </c>
    </row>
    <row r="18" spans="1:38" x14ac:dyDescent="0.25">
      <c r="A18" s="5"/>
    </row>
    <row r="19" spans="1:38" s="1" customFormat="1" ht="28.9" customHeight="1" x14ac:dyDescent="0.25">
      <c r="B19" s="1869" t="s">
        <v>28</v>
      </c>
      <c r="C19" s="1869"/>
      <c r="D19" s="1869"/>
      <c r="E19" s="1869"/>
      <c r="F19" s="1869"/>
      <c r="G19" s="1869"/>
      <c r="H19" s="1869"/>
      <c r="I19" s="1869"/>
      <c r="J19" s="1869"/>
      <c r="K19" s="1869"/>
      <c r="L19" s="1869"/>
      <c r="M19" s="1869"/>
      <c r="N19" s="1869"/>
      <c r="O19" s="1869"/>
      <c r="P19" s="1869"/>
      <c r="Q19" s="1869"/>
      <c r="T19" s="1869" t="s">
        <v>507</v>
      </c>
      <c r="U19" s="1869"/>
      <c r="V19" s="1869"/>
      <c r="W19" s="1869"/>
      <c r="X19" s="1869"/>
      <c r="Y19" s="1869"/>
      <c r="Z19" s="1869"/>
      <c r="AA19" s="1869"/>
      <c r="AB19" s="1869"/>
      <c r="AC19" s="1869"/>
      <c r="AF19" s="1869" t="s">
        <v>1015</v>
      </c>
      <c r="AG19" s="1869"/>
      <c r="AH19" s="1869"/>
      <c r="AI19" s="1869"/>
      <c r="AJ19" s="1869"/>
    </row>
    <row r="20" spans="1:38" x14ac:dyDescent="0.25">
      <c r="B20" s="852" t="s">
        <v>29</v>
      </c>
      <c r="C20" s="1875" t="s">
        <v>314</v>
      </c>
      <c r="D20" s="1875"/>
      <c r="E20" s="1875"/>
      <c r="F20" s="1875" t="s">
        <v>167</v>
      </c>
      <c r="G20" s="1875"/>
      <c r="H20" s="1875"/>
      <c r="I20" s="1875" t="s">
        <v>168</v>
      </c>
      <c r="J20" s="1875"/>
      <c r="K20" s="1875"/>
      <c r="L20" s="1875" t="s">
        <v>169</v>
      </c>
      <c r="M20" s="1875"/>
      <c r="N20" s="1875"/>
      <c r="O20" s="1875" t="s">
        <v>170</v>
      </c>
      <c r="P20" s="1875"/>
      <c r="Q20" s="1875"/>
      <c r="T20" s="1875" t="s">
        <v>314</v>
      </c>
      <c r="U20" s="1875"/>
      <c r="V20" s="1875" t="s">
        <v>167</v>
      </c>
      <c r="W20" s="1875"/>
      <c r="X20" s="1875" t="s">
        <v>168</v>
      </c>
      <c r="Y20" s="1875"/>
      <c r="Z20" s="1875" t="s">
        <v>169</v>
      </c>
      <c r="AA20" s="1875"/>
      <c r="AB20" s="1875" t="s">
        <v>170</v>
      </c>
      <c r="AC20" s="1875"/>
      <c r="AF20" s="1883" t="s">
        <v>314</v>
      </c>
      <c r="AG20" s="1883" t="s">
        <v>167</v>
      </c>
      <c r="AH20" s="1883" t="s">
        <v>168</v>
      </c>
      <c r="AI20" s="1883" t="s">
        <v>169</v>
      </c>
      <c r="AJ20" s="1883" t="s">
        <v>170</v>
      </c>
    </row>
    <row r="21" spans="1:38" x14ac:dyDescent="0.25">
      <c r="B21" s="271" t="s">
        <v>30</v>
      </c>
      <c r="C21" s="274" t="s">
        <v>31</v>
      </c>
      <c r="D21" s="274" t="s">
        <v>32</v>
      </c>
      <c r="E21" s="274" t="s">
        <v>33</v>
      </c>
      <c r="F21" s="274" t="s">
        <v>31</v>
      </c>
      <c r="G21" s="274" t="s">
        <v>32</v>
      </c>
      <c r="H21" s="274" t="s">
        <v>33</v>
      </c>
      <c r="I21" s="274" t="s">
        <v>31</v>
      </c>
      <c r="J21" s="274" t="s">
        <v>32</v>
      </c>
      <c r="K21" s="274" t="s">
        <v>33</v>
      </c>
      <c r="L21" s="274" t="s">
        <v>31</v>
      </c>
      <c r="M21" s="274" t="s">
        <v>32</v>
      </c>
      <c r="N21" s="274" t="s">
        <v>33</v>
      </c>
      <c r="O21" s="274" t="s">
        <v>31</v>
      </c>
      <c r="P21" s="274" t="s">
        <v>32</v>
      </c>
      <c r="Q21" s="274" t="s">
        <v>33</v>
      </c>
      <c r="T21" s="274" t="s">
        <v>31</v>
      </c>
      <c r="U21" s="274" t="s">
        <v>32</v>
      </c>
      <c r="V21" s="274" t="s">
        <v>31</v>
      </c>
      <c r="W21" s="274" t="s">
        <v>32</v>
      </c>
      <c r="X21" s="274" t="s">
        <v>31</v>
      </c>
      <c r="Y21" s="274" t="s">
        <v>32</v>
      </c>
      <c r="Z21" s="274" t="s">
        <v>31</v>
      </c>
      <c r="AA21" s="274" t="s">
        <v>32</v>
      </c>
      <c r="AB21" s="274" t="s">
        <v>31</v>
      </c>
      <c r="AC21" s="274" t="s">
        <v>32</v>
      </c>
      <c r="AF21" s="1883"/>
      <c r="AG21" s="1883"/>
      <c r="AH21" s="1883"/>
      <c r="AI21" s="1883"/>
      <c r="AJ21" s="1883"/>
    </row>
    <row r="22" spans="1:38" s="5" customFormat="1" x14ac:dyDescent="0.25">
      <c r="A22" s="1869" t="s">
        <v>809</v>
      </c>
      <c r="B22" s="849" t="s">
        <v>1078</v>
      </c>
      <c r="C22" s="782">
        <v>3541</v>
      </c>
      <c r="D22" s="772">
        <v>21889</v>
      </c>
      <c r="E22" s="775">
        <f>C22+D22</f>
        <v>25430</v>
      </c>
      <c r="F22" s="772">
        <v>4509</v>
      </c>
      <c r="G22" s="772">
        <v>25943</v>
      </c>
      <c r="H22" s="775">
        <f>F22+G22</f>
        <v>30452</v>
      </c>
      <c r="I22" s="772">
        <v>4539</v>
      </c>
      <c r="J22" s="772">
        <v>25898</v>
      </c>
      <c r="K22" s="775">
        <f>I22+J22</f>
        <v>30437</v>
      </c>
      <c r="L22" s="772">
        <v>4440</v>
      </c>
      <c r="M22" s="772">
        <v>25807</v>
      </c>
      <c r="N22" s="775">
        <f>L22+M22</f>
        <v>30247</v>
      </c>
      <c r="O22" s="772">
        <v>4811</v>
      </c>
      <c r="P22" s="772">
        <v>26418</v>
      </c>
      <c r="Q22" s="775">
        <f>O22+P22</f>
        <v>31229</v>
      </c>
      <c r="T22" s="176">
        <f>IFERROR(C22/$E22*100,0)</f>
        <v>13.924498623672827</v>
      </c>
      <c r="U22" s="181">
        <f t="shared" ref="U22" si="24">IFERROR(D22/$E22*100,0)</f>
        <v>86.075501376327168</v>
      </c>
      <c r="V22" s="176">
        <f t="shared" ref="V22" si="25">IFERROR(F22/$H22*100,0)</f>
        <v>14.80690923420465</v>
      </c>
      <c r="W22" s="181">
        <f t="shared" ref="W22" si="26">IFERROR(G22/$H22*100,0)</f>
        <v>85.193090765795347</v>
      </c>
      <c r="X22" s="176">
        <f t="shared" ref="X22" si="27">IFERROR(I22/$K22*100,0)</f>
        <v>14.912770640996156</v>
      </c>
      <c r="Y22" s="181">
        <f t="shared" ref="Y22" si="28">IFERROR(J22/$K22*100,0)</f>
        <v>85.087229359003842</v>
      </c>
      <c r="Z22" s="176">
        <f t="shared" ref="Z22" si="29">IFERROR(L22/$N22*100,0)</f>
        <v>14.679141733064435</v>
      </c>
      <c r="AA22" s="181">
        <f t="shared" ref="AA22" si="30">IFERROR(M22/$N22*100,0)</f>
        <v>85.320858266935559</v>
      </c>
      <c r="AB22" s="175">
        <f t="shared" ref="AB22" si="31">IFERROR(O22/$Q22*100,0)</f>
        <v>15.405552531301034</v>
      </c>
      <c r="AC22" s="181">
        <f t="shared" ref="AC22" si="32">IFERROR(P22/$Q22*100,0)</f>
        <v>84.594447468698959</v>
      </c>
      <c r="AD22"/>
      <c r="AE22"/>
      <c r="AF22" s="177">
        <f>U22-T22</f>
        <v>72.151002752654335</v>
      </c>
      <c r="AG22" s="177">
        <f t="shared" ref="AG22" si="33">W22-V22</f>
        <v>70.386181531590694</v>
      </c>
      <c r="AH22" s="177">
        <f t="shared" ref="AH22" si="34">Y22-X22</f>
        <v>70.174458718007685</v>
      </c>
      <c r="AI22" s="177">
        <f t="shared" ref="AI22" si="35">AA22-Z22</f>
        <v>70.641716533871119</v>
      </c>
      <c r="AJ22" s="277">
        <f t="shared" ref="AJ22" si="36">AC22-AB22</f>
        <v>69.188894937397919</v>
      </c>
      <c r="AK22"/>
      <c r="AL22"/>
    </row>
    <row r="23" spans="1:38" s="5" customFormat="1" x14ac:dyDescent="0.25">
      <c r="A23" s="1869"/>
      <c r="B23" s="855" t="s">
        <v>361</v>
      </c>
      <c r="C23" s="23">
        <v>0</v>
      </c>
      <c r="D23" s="20">
        <v>0</v>
      </c>
      <c r="E23" s="21">
        <v>0</v>
      </c>
      <c r="F23" s="20">
        <v>19</v>
      </c>
      <c r="G23" s="20">
        <v>74</v>
      </c>
      <c r="H23" s="21">
        <f t="shared" ref="H23:H43" si="37">F23+G23</f>
        <v>93</v>
      </c>
      <c r="I23" s="20">
        <v>22</v>
      </c>
      <c r="J23" s="20">
        <v>113</v>
      </c>
      <c r="K23" s="21">
        <f t="shared" ref="K23:K43" si="38">I23+J23</f>
        <v>135</v>
      </c>
      <c r="L23" s="20">
        <v>27</v>
      </c>
      <c r="M23" s="20">
        <v>189</v>
      </c>
      <c r="N23" s="21">
        <f t="shared" ref="N23:N43" si="39">L23+M23</f>
        <v>216</v>
      </c>
      <c r="O23" s="20">
        <v>91</v>
      </c>
      <c r="P23" s="20">
        <v>509</v>
      </c>
      <c r="Q23" s="21">
        <f t="shared" ref="Q23:Q43" si="40">O23+P23</f>
        <v>600</v>
      </c>
      <c r="T23" s="61">
        <f t="shared" ref="T23" si="41">IFERROR(C23/$E23*100,0)</f>
        <v>0</v>
      </c>
      <c r="U23" s="82">
        <f t="shared" ref="U23" si="42">IFERROR(D23/$E23*100,0)</f>
        <v>0</v>
      </c>
      <c r="V23" s="61">
        <f t="shared" ref="V23" si="43">IFERROR(F23/$H23*100,0)</f>
        <v>20.43010752688172</v>
      </c>
      <c r="W23" s="82">
        <f t="shared" ref="W23" si="44">IFERROR(G23/$H23*100,0)</f>
        <v>79.569892473118273</v>
      </c>
      <c r="X23" s="61">
        <f t="shared" ref="X23" si="45">IFERROR(I23/$K23*100,0)</f>
        <v>16.296296296296298</v>
      </c>
      <c r="Y23" s="82">
        <f t="shared" ref="Y23" si="46">IFERROR(J23/$K23*100,0)</f>
        <v>83.703703703703695</v>
      </c>
      <c r="Z23" s="61">
        <f t="shared" ref="Z23" si="47">IFERROR(L23/$N23*100,0)</f>
        <v>12.5</v>
      </c>
      <c r="AA23" s="82">
        <f t="shared" ref="AA23" si="48">IFERROR(M23/$N23*100,0)</f>
        <v>87.5</v>
      </c>
      <c r="AB23" s="6">
        <f t="shared" ref="AB23" si="49">IFERROR(O23/$Q23*100,0)</f>
        <v>15.166666666666668</v>
      </c>
      <c r="AC23" s="82">
        <f t="shared" ref="AC23" si="50">IFERROR(P23/$Q23*100,0)</f>
        <v>84.833333333333343</v>
      </c>
      <c r="AF23" s="59">
        <f t="shared" ref="AF23:AF24" si="51">U23-T23</f>
        <v>0</v>
      </c>
      <c r="AG23" s="73">
        <f t="shared" ref="AG23" si="52">W23-V23</f>
        <v>59.139784946236553</v>
      </c>
      <c r="AH23" s="73">
        <f t="shared" ref="AH23" si="53">Y23-X23</f>
        <v>67.407407407407391</v>
      </c>
      <c r="AI23" s="73">
        <f t="shared" ref="AI23" si="54">AA23-Z23</f>
        <v>75</v>
      </c>
      <c r="AJ23" s="73">
        <f t="shared" ref="AJ23" si="55">AC23-AB23</f>
        <v>69.666666666666671</v>
      </c>
    </row>
    <row r="24" spans="1:38" x14ac:dyDescent="0.25">
      <c r="A24" s="1869"/>
      <c r="B24" s="855" t="s">
        <v>339</v>
      </c>
      <c r="C24" s="23">
        <v>773</v>
      </c>
      <c r="D24" s="20">
        <v>3073</v>
      </c>
      <c r="E24" s="21">
        <f t="shared" ref="E24:E31" si="56">C24+D24</f>
        <v>3846</v>
      </c>
      <c r="F24" s="20">
        <v>891</v>
      </c>
      <c r="G24" s="20">
        <v>3551</v>
      </c>
      <c r="H24" s="21">
        <f t="shared" si="37"/>
        <v>4442</v>
      </c>
      <c r="I24" s="20">
        <v>919</v>
      </c>
      <c r="J24" s="20">
        <v>3668</v>
      </c>
      <c r="K24" s="21">
        <f t="shared" si="38"/>
        <v>4587</v>
      </c>
      <c r="L24" s="20">
        <v>907</v>
      </c>
      <c r="M24" s="20">
        <v>3752</v>
      </c>
      <c r="N24" s="21">
        <f t="shared" si="39"/>
        <v>4659</v>
      </c>
      <c r="O24" s="20">
        <v>983</v>
      </c>
      <c r="P24" s="20">
        <v>3932</v>
      </c>
      <c r="Q24" s="21">
        <f t="shared" si="40"/>
        <v>4915</v>
      </c>
      <c r="T24" s="61">
        <f t="shared" ref="T24:U24" si="57">IFERROR(C24/$E24*100,0)</f>
        <v>20.098803952158086</v>
      </c>
      <c r="U24" s="82">
        <f t="shared" si="57"/>
        <v>79.901196047841921</v>
      </c>
      <c r="V24" s="61">
        <f t="shared" ref="V24:W28" si="58">IFERROR(F24/$H24*100,0)</f>
        <v>20.058532192705989</v>
      </c>
      <c r="W24" s="82">
        <f t="shared" si="58"/>
        <v>79.941467807294003</v>
      </c>
      <c r="X24" s="61">
        <f t="shared" ref="X24:Y28" si="59">IFERROR(I24/$K24*100,0)</f>
        <v>20.034881185960323</v>
      </c>
      <c r="Y24" s="82">
        <f t="shared" si="59"/>
        <v>79.965118814039684</v>
      </c>
      <c r="Z24" s="61">
        <f t="shared" ref="Z24:AA26" si="60">IFERROR(L24/$N24*100,0)</f>
        <v>19.467696930671817</v>
      </c>
      <c r="AA24" s="82">
        <f t="shared" si="60"/>
        <v>80.532303069328179</v>
      </c>
      <c r="AB24" s="6">
        <f t="shared" ref="AB24:AC25" si="61">IFERROR(O24/$Q24*100,0)</f>
        <v>20</v>
      </c>
      <c r="AC24" s="82">
        <f t="shared" si="61"/>
        <v>80</v>
      </c>
      <c r="AF24" s="59">
        <f t="shared" si="51"/>
        <v>59.802392095683835</v>
      </c>
      <c r="AG24" s="73">
        <f t="shared" ref="AG24:AG28" si="62">W24-V24</f>
        <v>59.882935614588014</v>
      </c>
      <c r="AH24" s="73">
        <f t="shared" ref="AH24:AH26" si="63">Y24-X24</f>
        <v>59.930237628079361</v>
      </c>
      <c r="AI24" s="73">
        <f t="shared" ref="AI24:AI27" si="64">AA24-Z24</f>
        <v>61.064606138656359</v>
      </c>
      <c r="AJ24" s="73">
        <f t="shared" ref="AJ24:AJ27" si="65">AC24-AB24</f>
        <v>60</v>
      </c>
    </row>
    <row r="25" spans="1:38" x14ac:dyDescent="0.25">
      <c r="A25" s="1869"/>
      <c r="B25" s="855" t="s">
        <v>342</v>
      </c>
      <c r="C25" s="23">
        <v>73</v>
      </c>
      <c r="D25" s="20">
        <v>501</v>
      </c>
      <c r="E25" s="21">
        <f t="shared" si="56"/>
        <v>574</v>
      </c>
      <c r="F25" s="20">
        <v>63</v>
      </c>
      <c r="G25" s="20">
        <v>627</v>
      </c>
      <c r="H25" s="21">
        <f t="shared" si="37"/>
        <v>690</v>
      </c>
      <c r="I25" s="20">
        <v>57</v>
      </c>
      <c r="J25" s="20">
        <v>614</v>
      </c>
      <c r="K25" s="21">
        <f t="shared" si="38"/>
        <v>671</v>
      </c>
      <c r="L25" s="20">
        <v>54</v>
      </c>
      <c r="M25" s="20">
        <v>604</v>
      </c>
      <c r="N25" s="21">
        <f t="shared" si="39"/>
        <v>658</v>
      </c>
      <c r="O25" s="20">
        <v>58</v>
      </c>
      <c r="P25" s="20">
        <v>671</v>
      </c>
      <c r="Q25" s="21">
        <f t="shared" si="40"/>
        <v>729</v>
      </c>
      <c r="T25" s="61">
        <f t="shared" ref="T25:U32" si="66">IFERROR(C25/$E25*100,0)</f>
        <v>12.717770034843207</v>
      </c>
      <c r="U25" s="82">
        <f t="shared" si="66"/>
        <v>87.282229965156802</v>
      </c>
      <c r="V25" s="61">
        <f t="shared" ref="V25:V32" si="67">IFERROR(F25/$H25*100,0)</f>
        <v>9.1304347826086953</v>
      </c>
      <c r="W25" s="82">
        <f t="shared" si="58"/>
        <v>90.869565217391298</v>
      </c>
      <c r="X25" s="61">
        <f t="shared" si="59"/>
        <v>8.49478390461997</v>
      </c>
      <c r="Y25" s="82">
        <f t="shared" si="59"/>
        <v>91.505216095380021</v>
      </c>
      <c r="Z25" s="61">
        <f t="shared" si="60"/>
        <v>8.2066869300911858</v>
      </c>
      <c r="AA25" s="82">
        <f t="shared" si="60"/>
        <v>91.793313069908805</v>
      </c>
      <c r="AB25" s="6">
        <f t="shared" si="61"/>
        <v>7.9561042524005492</v>
      </c>
      <c r="AC25" s="82">
        <f t="shared" si="61"/>
        <v>92.04389574759945</v>
      </c>
      <c r="AF25" s="59">
        <f t="shared" ref="AF25:AF32" si="68">U25-T25</f>
        <v>74.564459930313589</v>
      </c>
      <c r="AG25" s="73">
        <f t="shared" si="62"/>
        <v>81.739130434782595</v>
      </c>
      <c r="AH25" s="73">
        <f t="shared" si="63"/>
        <v>83.010432190760056</v>
      </c>
      <c r="AI25" s="73">
        <f t="shared" si="64"/>
        <v>83.586626139817625</v>
      </c>
      <c r="AJ25" s="73">
        <f t="shared" si="65"/>
        <v>84.0877914951989</v>
      </c>
    </row>
    <row r="26" spans="1:38" x14ac:dyDescent="0.25">
      <c r="A26" s="1869"/>
      <c r="B26" s="855" t="s">
        <v>349</v>
      </c>
      <c r="C26" s="23">
        <v>337</v>
      </c>
      <c r="D26" s="20">
        <v>8212</v>
      </c>
      <c r="E26" s="21">
        <f t="shared" si="56"/>
        <v>8549</v>
      </c>
      <c r="F26" s="20">
        <v>347</v>
      </c>
      <c r="G26" s="20">
        <v>9708</v>
      </c>
      <c r="H26" s="21">
        <f t="shared" si="37"/>
        <v>10055</v>
      </c>
      <c r="I26" s="20">
        <v>352</v>
      </c>
      <c r="J26" s="20">
        <v>9517</v>
      </c>
      <c r="K26" s="21">
        <f t="shared" si="38"/>
        <v>9869</v>
      </c>
      <c r="L26" s="20">
        <v>356</v>
      </c>
      <c r="M26" s="20">
        <v>9412</v>
      </c>
      <c r="N26" s="21">
        <f t="shared" si="39"/>
        <v>9768</v>
      </c>
      <c r="O26" s="20">
        <v>345</v>
      </c>
      <c r="P26" s="20">
        <v>9441</v>
      </c>
      <c r="Q26" s="21">
        <f t="shared" si="40"/>
        <v>9786</v>
      </c>
      <c r="T26" s="61">
        <f t="shared" si="66"/>
        <v>3.9419815183062346</v>
      </c>
      <c r="U26" s="82">
        <f t="shared" si="66"/>
        <v>96.058018481693765</v>
      </c>
      <c r="V26" s="61">
        <f t="shared" si="67"/>
        <v>3.4510193933366482</v>
      </c>
      <c r="W26" s="82">
        <f t="shared" si="58"/>
        <v>96.548980606663349</v>
      </c>
      <c r="X26" s="61">
        <f t="shared" si="59"/>
        <v>3.5667240855203159</v>
      </c>
      <c r="Y26" s="82">
        <f t="shared" si="59"/>
        <v>96.433275914479694</v>
      </c>
      <c r="Z26" s="61">
        <f t="shared" si="60"/>
        <v>3.6445536445536448</v>
      </c>
      <c r="AA26" s="82">
        <f t="shared" si="60"/>
        <v>96.355446355446347</v>
      </c>
      <c r="AB26" s="6">
        <f t="shared" ref="AB26:AC32" si="69">IFERROR(O26/$Q26*100,0)</f>
        <v>3.525444512568976</v>
      </c>
      <c r="AC26" s="82">
        <f t="shared" si="69"/>
        <v>96.474555487431019</v>
      </c>
      <c r="AF26" s="59">
        <f t="shared" si="68"/>
        <v>92.116036963387529</v>
      </c>
      <c r="AG26" s="73">
        <f t="shared" si="62"/>
        <v>93.097961213326698</v>
      </c>
      <c r="AH26" s="73">
        <f t="shared" si="63"/>
        <v>92.866551828959373</v>
      </c>
      <c r="AI26" s="73">
        <f t="shared" si="64"/>
        <v>92.710892710892708</v>
      </c>
      <c r="AJ26" s="73">
        <f t="shared" si="65"/>
        <v>92.949110974862037</v>
      </c>
    </row>
    <row r="27" spans="1:38" x14ac:dyDescent="0.25">
      <c r="A27" s="1869"/>
      <c r="B27" s="855" t="s">
        <v>360</v>
      </c>
      <c r="C27" s="23">
        <v>2145</v>
      </c>
      <c r="D27" s="20">
        <v>3595</v>
      </c>
      <c r="E27" s="21">
        <f t="shared" si="56"/>
        <v>5740</v>
      </c>
      <c r="F27" s="20">
        <v>2756</v>
      </c>
      <c r="G27" s="20">
        <v>4131</v>
      </c>
      <c r="H27" s="21">
        <f t="shared" si="37"/>
        <v>6887</v>
      </c>
      <c r="I27" s="20">
        <v>2778</v>
      </c>
      <c r="J27" s="20">
        <v>4062</v>
      </c>
      <c r="K27" s="21">
        <f t="shared" si="38"/>
        <v>6840</v>
      </c>
      <c r="L27" s="20">
        <v>2709</v>
      </c>
      <c r="M27" s="20">
        <v>3864</v>
      </c>
      <c r="N27" s="21">
        <f t="shared" si="39"/>
        <v>6573</v>
      </c>
      <c r="O27" s="20">
        <v>2907</v>
      </c>
      <c r="P27" s="20">
        <v>3814</v>
      </c>
      <c r="Q27" s="21">
        <f t="shared" si="40"/>
        <v>6721</v>
      </c>
      <c r="T27" s="61">
        <f t="shared" si="66"/>
        <v>37.369337979094077</v>
      </c>
      <c r="U27" s="82">
        <f t="shared" si="66"/>
        <v>62.630662020905923</v>
      </c>
      <c r="V27" s="61">
        <f t="shared" si="67"/>
        <v>40.017424132423407</v>
      </c>
      <c r="W27" s="82">
        <f t="shared" si="58"/>
        <v>59.982575867576593</v>
      </c>
      <c r="X27" s="61">
        <f t="shared" si="59"/>
        <v>40.614035087719294</v>
      </c>
      <c r="Y27" s="82">
        <f t="shared" si="59"/>
        <v>59.385964912280699</v>
      </c>
      <c r="Z27" s="61">
        <f t="shared" ref="Z27:AA32" si="70">IFERROR(L27/$N27*100,0)</f>
        <v>41.214057507987221</v>
      </c>
      <c r="AA27" s="82">
        <f t="shared" si="70"/>
        <v>58.785942492012779</v>
      </c>
      <c r="AB27" s="6">
        <f t="shared" si="69"/>
        <v>43.252492188662401</v>
      </c>
      <c r="AC27" s="82">
        <f t="shared" si="69"/>
        <v>56.747507811337591</v>
      </c>
      <c r="AF27" s="59">
        <f t="shared" si="68"/>
        <v>25.261324041811847</v>
      </c>
      <c r="AG27" s="73">
        <f t="shared" si="62"/>
        <v>19.965151735153185</v>
      </c>
      <c r="AH27" s="73">
        <f>Y27-X27</f>
        <v>18.771929824561404</v>
      </c>
      <c r="AI27" s="73">
        <f t="shared" si="64"/>
        <v>17.571884984025559</v>
      </c>
      <c r="AJ27" s="73">
        <f t="shared" si="65"/>
        <v>13.49501562267519</v>
      </c>
    </row>
    <row r="28" spans="1:38" x14ac:dyDescent="0.25">
      <c r="A28" s="1869"/>
      <c r="B28" s="855" t="s">
        <v>341</v>
      </c>
      <c r="C28" s="23">
        <v>108</v>
      </c>
      <c r="D28" s="20">
        <v>165</v>
      </c>
      <c r="E28" s="21">
        <f t="shared" si="56"/>
        <v>273</v>
      </c>
      <c r="F28" s="20">
        <v>202</v>
      </c>
      <c r="G28" s="20">
        <v>285</v>
      </c>
      <c r="H28" s="21">
        <f t="shared" si="37"/>
        <v>487</v>
      </c>
      <c r="I28" s="20">
        <v>212</v>
      </c>
      <c r="J28" s="20">
        <v>310</v>
      </c>
      <c r="K28" s="21">
        <f t="shared" si="38"/>
        <v>522</v>
      </c>
      <c r="L28" s="20">
        <v>175</v>
      </c>
      <c r="M28" s="20">
        <v>321</v>
      </c>
      <c r="N28" s="21">
        <f t="shared" si="39"/>
        <v>496</v>
      </c>
      <c r="O28" s="20">
        <v>199</v>
      </c>
      <c r="P28" s="20">
        <v>415</v>
      </c>
      <c r="Q28" s="21">
        <f t="shared" si="40"/>
        <v>614</v>
      </c>
      <c r="T28" s="61">
        <f t="shared" si="66"/>
        <v>39.560439560439562</v>
      </c>
      <c r="U28" s="82">
        <f t="shared" si="66"/>
        <v>60.439560439560438</v>
      </c>
      <c r="V28" s="61">
        <f t="shared" si="67"/>
        <v>41.478439425051334</v>
      </c>
      <c r="W28" s="82">
        <f t="shared" si="58"/>
        <v>58.521560574948658</v>
      </c>
      <c r="X28" s="61">
        <f t="shared" si="59"/>
        <v>40.61302681992337</v>
      </c>
      <c r="Y28" s="82">
        <f t="shared" si="59"/>
        <v>59.38697318007663</v>
      </c>
      <c r="Z28" s="61">
        <f t="shared" si="70"/>
        <v>35.282258064516128</v>
      </c>
      <c r="AA28" s="82">
        <f t="shared" si="70"/>
        <v>64.717741935483872</v>
      </c>
      <c r="AB28" s="6">
        <f t="shared" si="69"/>
        <v>32.410423452768725</v>
      </c>
      <c r="AC28" s="82">
        <f t="shared" si="69"/>
        <v>67.58957654723126</v>
      </c>
      <c r="AF28" s="59">
        <f t="shared" si="68"/>
        <v>20.879120879120876</v>
      </c>
      <c r="AG28" s="73">
        <f t="shared" si="62"/>
        <v>17.043121149897324</v>
      </c>
      <c r="AH28" s="73">
        <f>Y28-X28</f>
        <v>18.773946360153261</v>
      </c>
      <c r="AI28" s="73">
        <f>AA28-Z28</f>
        <v>29.435483870967744</v>
      </c>
      <c r="AJ28" s="73">
        <f>AC28-AB28</f>
        <v>35.179153094462535</v>
      </c>
    </row>
    <row r="29" spans="1:38" x14ac:dyDescent="0.25">
      <c r="A29" s="1869"/>
      <c r="B29" s="855" t="s">
        <v>348</v>
      </c>
      <c r="C29" s="23">
        <v>4</v>
      </c>
      <c r="D29" s="20">
        <v>257</v>
      </c>
      <c r="E29" s="21">
        <f t="shared" si="56"/>
        <v>261</v>
      </c>
      <c r="F29" s="20">
        <v>20</v>
      </c>
      <c r="G29" s="20">
        <v>571</v>
      </c>
      <c r="H29" s="21">
        <f t="shared" si="37"/>
        <v>591</v>
      </c>
      <c r="I29" s="20">
        <v>18</v>
      </c>
      <c r="J29" s="20">
        <v>578</v>
      </c>
      <c r="K29" s="21">
        <f t="shared" si="38"/>
        <v>596</v>
      </c>
      <c r="L29" s="20">
        <v>16</v>
      </c>
      <c r="M29" s="20">
        <v>609</v>
      </c>
      <c r="N29" s="21">
        <f t="shared" si="39"/>
        <v>625</v>
      </c>
      <c r="O29" s="20">
        <v>25</v>
      </c>
      <c r="P29" s="20">
        <v>732</v>
      </c>
      <c r="Q29" s="21">
        <f t="shared" si="40"/>
        <v>757</v>
      </c>
      <c r="T29" s="61">
        <f t="shared" ref="T29" si="71">IFERROR(C29/$E29*100,0)</f>
        <v>1.5325670498084289</v>
      </c>
      <c r="U29" s="82">
        <f t="shared" ref="U29" si="72">IFERROR(D29/$E29*100,0)</f>
        <v>98.467432950191565</v>
      </c>
      <c r="V29" s="61">
        <f t="shared" ref="V29" si="73">IFERROR(F29/$H29*100,0)</f>
        <v>3.3840947546531304</v>
      </c>
      <c r="W29" s="82">
        <f t="shared" ref="W29" si="74">IFERROR(G29/$H29*100,0)</f>
        <v>96.615905245346866</v>
      </c>
      <c r="X29" s="61">
        <f t="shared" ref="X29" si="75">IFERROR(I29/$K29*100,0)</f>
        <v>3.0201342281879198</v>
      </c>
      <c r="Y29" s="82">
        <f t="shared" ref="Y29" si="76">IFERROR(J29/$K29*100,0)</f>
        <v>96.979865771812086</v>
      </c>
      <c r="Z29" s="61">
        <f t="shared" ref="Z29" si="77">IFERROR(L29/$N29*100,0)</f>
        <v>2.56</v>
      </c>
      <c r="AA29" s="82">
        <f t="shared" ref="AA29" si="78">IFERROR(M29/$N29*100,0)</f>
        <v>97.44</v>
      </c>
      <c r="AB29" s="6">
        <f t="shared" ref="AB29" si="79">IFERROR(O29/$Q29*100,0)</f>
        <v>3.3025099075297231</v>
      </c>
      <c r="AC29" s="82">
        <f t="shared" ref="AC29" si="80">IFERROR(P29/$Q29*100,0)</f>
        <v>96.697490092470275</v>
      </c>
      <c r="AF29" s="59">
        <f t="shared" ref="AF29" si="81">U29-T29</f>
        <v>96.93486590038313</v>
      </c>
      <c r="AG29" s="73">
        <f t="shared" ref="AG29" si="82">W29-V29</f>
        <v>93.231810490693732</v>
      </c>
      <c r="AH29" s="73">
        <f>Y29-X29</f>
        <v>93.959731543624173</v>
      </c>
      <c r="AI29" s="73">
        <f>AA29-Z29</f>
        <v>94.88</v>
      </c>
      <c r="AJ29" s="73">
        <f>AC29-AB29</f>
        <v>93.39498018494055</v>
      </c>
    </row>
    <row r="30" spans="1:38" x14ac:dyDescent="0.25">
      <c r="A30" s="1869"/>
      <c r="B30" s="855" t="s">
        <v>541</v>
      </c>
      <c r="C30" s="23">
        <v>0</v>
      </c>
      <c r="D30" s="20">
        <v>9</v>
      </c>
      <c r="E30" s="21">
        <f t="shared" si="56"/>
        <v>9</v>
      </c>
      <c r="F30" s="20">
        <v>0</v>
      </c>
      <c r="G30" s="20">
        <v>44</v>
      </c>
      <c r="H30" s="21">
        <f t="shared" si="37"/>
        <v>44</v>
      </c>
      <c r="I30" s="20">
        <v>0</v>
      </c>
      <c r="J30" s="20">
        <v>40</v>
      </c>
      <c r="K30" s="21">
        <f t="shared" si="38"/>
        <v>40</v>
      </c>
      <c r="L30" s="20">
        <v>1</v>
      </c>
      <c r="M30" s="20">
        <v>43</v>
      </c>
      <c r="N30" s="21">
        <f t="shared" si="39"/>
        <v>44</v>
      </c>
      <c r="O30" s="20">
        <v>3</v>
      </c>
      <c r="P30" s="20">
        <v>31</v>
      </c>
      <c r="Q30" s="21">
        <f t="shared" si="40"/>
        <v>34</v>
      </c>
      <c r="T30" s="61">
        <f t="shared" si="66"/>
        <v>0</v>
      </c>
      <c r="U30" s="82">
        <f t="shared" si="66"/>
        <v>100</v>
      </c>
      <c r="V30" s="61">
        <f t="shared" si="67"/>
        <v>0</v>
      </c>
      <c r="W30" s="82">
        <f>IFERROR(G30/$H30*100,0)</f>
        <v>100</v>
      </c>
      <c r="X30" s="61">
        <f t="shared" ref="X30:Y32" si="83">IFERROR(I30/$K30*100,0)</f>
        <v>0</v>
      </c>
      <c r="Y30" s="82">
        <f t="shared" si="83"/>
        <v>100</v>
      </c>
      <c r="Z30" s="61">
        <f t="shared" si="70"/>
        <v>2.2727272727272729</v>
      </c>
      <c r="AA30" s="82">
        <f t="shared" si="70"/>
        <v>97.727272727272734</v>
      </c>
      <c r="AB30" s="6">
        <f t="shared" si="69"/>
        <v>8.8235294117647065</v>
      </c>
      <c r="AC30" s="82">
        <f t="shared" si="69"/>
        <v>91.17647058823529</v>
      </c>
      <c r="AF30" s="59">
        <f t="shared" si="68"/>
        <v>100</v>
      </c>
      <c r="AG30" s="73">
        <f>W30-V30</f>
        <v>100</v>
      </c>
      <c r="AH30" s="73">
        <f>Y30-X30</f>
        <v>100</v>
      </c>
      <c r="AI30" s="73">
        <f>AA30-Z30</f>
        <v>95.454545454545467</v>
      </c>
      <c r="AJ30" s="73">
        <f>AC30-AB30</f>
        <v>82.35294117647058</v>
      </c>
    </row>
    <row r="31" spans="1:38" x14ac:dyDescent="0.25">
      <c r="A31" s="1869"/>
      <c r="B31" s="855" t="s">
        <v>354</v>
      </c>
      <c r="C31" s="23">
        <v>101</v>
      </c>
      <c r="D31" s="20">
        <v>6077</v>
      </c>
      <c r="E31" s="21">
        <f t="shared" si="56"/>
        <v>6178</v>
      </c>
      <c r="F31" s="20">
        <v>211</v>
      </c>
      <c r="G31" s="20">
        <v>6952</v>
      </c>
      <c r="H31" s="116">
        <f t="shared" si="37"/>
        <v>7163</v>
      </c>
      <c r="I31" s="20">
        <v>181</v>
      </c>
      <c r="J31" s="20">
        <v>6996</v>
      </c>
      <c r="K31" s="116">
        <f t="shared" si="38"/>
        <v>7177</v>
      </c>
      <c r="L31" s="20">
        <v>195</v>
      </c>
      <c r="M31" s="20">
        <v>7013</v>
      </c>
      <c r="N31" s="116">
        <f t="shared" si="39"/>
        <v>7208</v>
      </c>
      <c r="O31" s="20">
        <v>200</v>
      </c>
      <c r="P31" s="20">
        <v>6873</v>
      </c>
      <c r="Q31" s="116">
        <f t="shared" si="40"/>
        <v>7073</v>
      </c>
      <c r="T31" s="61">
        <f t="shared" si="66"/>
        <v>1.6348332793784397</v>
      </c>
      <c r="U31" s="82">
        <f t="shared" si="66"/>
        <v>98.365166720621559</v>
      </c>
      <c r="V31" s="61">
        <f t="shared" si="67"/>
        <v>2.9456931453301691</v>
      </c>
      <c r="W31" s="82">
        <f>IFERROR(G31/$H31*100,0)</f>
        <v>97.054306854669832</v>
      </c>
      <c r="X31" s="61">
        <f t="shared" si="83"/>
        <v>2.521945102410478</v>
      </c>
      <c r="Y31" s="82">
        <f t="shared" si="83"/>
        <v>97.478054897589516</v>
      </c>
      <c r="Z31" s="61">
        <f t="shared" si="70"/>
        <v>2.7053274139844619</v>
      </c>
      <c r="AA31" s="82">
        <f t="shared" si="70"/>
        <v>97.294672586015537</v>
      </c>
      <c r="AB31" s="6">
        <f t="shared" si="69"/>
        <v>2.8276544606249119</v>
      </c>
      <c r="AC31" s="82">
        <f t="shared" si="69"/>
        <v>97.172345539375087</v>
      </c>
      <c r="AF31" s="59">
        <f t="shared" si="68"/>
        <v>96.730333441243118</v>
      </c>
      <c r="AG31" s="73">
        <f>W31-V31</f>
        <v>94.108613709339664</v>
      </c>
      <c r="AH31" s="73">
        <f>Y31-X31</f>
        <v>94.956109795179032</v>
      </c>
      <c r="AI31" s="73">
        <f>AA31-Z31</f>
        <v>94.589345172031074</v>
      </c>
      <c r="AJ31" s="73">
        <f>AC31-AB31</f>
        <v>94.344691078750174</v>
      </c>
    </row>
    <row r="32" spans="1:38" s="5" customFormat="1" x14ac:dyDescent="0.25">
      <c r="A32" s="1869" t="s">
        <v>346</v>
      </c>
      <c r="B32" s="849" t="s">
        <v>1078</v>
      </c>
      <c r="C32" s="782">
        <v>4086</v>
      </c>
      <c r="D32" s="772">
        <v>15373</v>
      </c>
      <c r="E32" s="775">
        <f>C32+D32</f>
        <v>19459</v>
      </c>
      <c r="F32" s="772">
        <v>5663</v>
      </c>
      <c r="G32" s="772">
        <v>19485</v>
      </c>
      <c r="H32" s="774">
        <f t="shared" si="37"/>
        <v>25148</v>
      </c>
      <c r="I32" s="772">
        <v>5638</v>
      </c>
      <c r="J32" s="772">
        <v>19451</v>
      </c>
      <c r="K32" s="774">
        <f t="shared" si="38"/>
        <v>25089</v>
      </c>
      <c r="L32" s="772">
        <v>5500</v>
      </c>
      <c r="M32" s="772">
        <v>19450</v>
      </c>
      <c r="N32" s="774">
        <f t="shared" si="39"/>
        <v>24950</v>
      </c>
      <c r="O32" s="772">
        <v>7038</v>
      </c>
      <c r="P32" s="772">
        <v>27546</v>
      </c>
      <c r="Q32" s="774">
        <f t="shared" si="40"/>
        <v>34584</v>
      </c>
      <c r="T32" s="176">
        <f t="shared" si="66"/>
        <v>20.997995786011614</v>
      </c>
      <c r="U32" s="181">
        <f t="shared" si="66"/>
        <v>79.002004213988386</v>
      </c>
      <c r="V32" s="176">
        <f t="shared" si="67"/>
        <v>22.518689358994752</v>
      </c>
      <c r="W32" s="181">
        <f t="shared" ref="W32" si="84">IFERROR(G32/$H32*100,0)</f>
        <v>77.481310641005251</v>
      </c>
      <c r="X32" s="176">
        <f t="shared" si="83"/>
        <v>22.471999681135159</v>
      </c>
      <c r="Y32" s="181">
        <f t="shared" si="83"/>
        <v>77.528000318864841</v>
      </c>
      <c r="Z32" s="176">
        <f t="shared" si="70"/>
        <v>22.044088176352705</v>
      </c>
      <c r="AA32" s="181">
        <f t="shared" si="70"/>
        <v>77.955911823647298</v>
      </c>
      <c r="AB32" s="175">
        <f t="shared" si="69"/>
        <v>20.350451075641914</v>
      </c>
      <c r="AC32" s="181">
        <f t="shared" si="69"/>
        <v>79.649548924358086</v>
      </c>
      <c r="AD32"/>
      <c r="AE32"/>
      <c r="AF32" s="177">
        <f t="shared" si="68"/>
        <v>58.004008427976771</v>
      </c>
      <c r="AG32" s="177">
        <f t="shared" ref="AG32" si="85">W32-V32</f>
        <v>54.962621282010502</v>
      </c>
      <c r="AH32" s="177">
        <f t="shared" ref="AH32" si="86">Y32-X32</f>
        <v>55.056000637729682</v>
      </c>
      <c r="AI32" s="177">
        <f t="shared" ref="AI32" si="87">AA32-Z32</f>
        <v>55.911823647294597</v>
      </c>
      <c r="AJ32" s="277">
        <f t="shared" ref="AJ32" si="88">AC32-AB32</f>
        <v>59.299097848716173</v>
      </c>
      <c r="AK32"/>
      <c r="AL32"/>
    </row>
    <row r="33" spans="1:93" x14ac:dyDescent="0.25">
      <c r="A33" s="1869"/>
      <c r="B33" s="855" t="s">
        <v>351</v>
      </c>
      <c r="C33" s="23">
        <v>1700</v>
      </c>
      <c r="D33" s="20">
        <v>1526</v>
      </c>
      <c r="E33" s="21">
        <f t="shared" ref="E33:E39" si="89">C33+D33</f>
        <v>3226</v>
      </c>
      <c r="F33" s="20">
        <v>2604</v>
      </c>
      <c r="G33" s="20">
        <v>2151</v>
      </c>
      <c r="H33" s="21">
        <f t="shared" si="37"/>
        <v>4755</v>
      </c>
      <c r="I33" s="20">
        <v>2538</v>
      </c>
      <c r="J33" s="20">
        <v>2250</v>
      </c>
      <c r="K33" s="21">
        <f t="shared" si="38"/>
        <v>4788</v>
      </c>
      <c r="L33" s="20">
        <v>2445</v>
      </c>
      <c r="M33" s="20">
        <v>2252</v>
      </c>
      <c r="N33" s="21">
        <f t="shared" si="39"/>
        <v>4697</v>
      </c>
      <c r="O33" s="20">
        <v>2565</v>
      </c>
      <c r="P33" s="20">
        <v>2282</v>
      </c>
      <c r="Q33" s="21">
        <f t="shared" si="40"/>
        <v>4847</v>
      </c>
      <c r="T33" s="61">
        <f t="shared" ref="T33:T40" si="90">IFERROR(C33/$E33*100,0)</f>
        <v>52.696838189708615</v>
      </c>
      <c r="U33" s="82">
        <f t="shared" ref="U33:U40" si="91">IFERROR(D33/$E33*100,0)</f>
        <v>47.303161810291385</v>
      </c>
      <c r="V33" s="61">
        <f t="shared" ref="V33:V40" si="92">IFERROR(F33/$H33*100,0)</f>
        <v>54.763406940063085</v>
      </c>
      <c r="W33" s="82">
        <f t="shared" ref="W33:W40" si="93">IFERROR(G33/$H33*100,0)</f>
        <v>45.236593059936908</v>
      </c>
      <c r="X33" s="61">
        <f t="shared" ref="X33:X40" si="94">IFERROR(I33/$K33*100,0)</f>
        <v>53.007518796992478</v>
      </c>
      <c r="Y33" s="82">
        <f t="shared" ref="Y33:Y40" si="95">IFERROR(J33/$K33*100,0)</f>
        <v>46.992481203007522</v>
      </c>
      <c r="Z33" s="61">
        <f t="shared" ref="Z33:Z40" si="96">IFERROR(L33/$N33*100,0)</f>
        <v>52.054502874175</v>
      </c>
      <c r="AA33" s="82">
        <f t="shared" ref="AA33:AA40" si="97">IFERROR(M33/$N33*100,0)</f>
        <v>47.945497125824993</v>
      </c>
      <c r="AB33" s="6">
        <f t="shared" ref="AB33:AB40" si="98">IFERROR(O33/$Q33*100,0)</f>
        <v>52.919331545285743</v>
      </c>
      <c r="AC33" s="82">
        <f t="shared" ref="AC33:AC40" si="99">IFERROR(P33/$Q33*100,0)</f>
        <v>47.080668454714257</v>
      </c>
      <c r="AF33" s="59">
        <f t="shared" ref="AF33:AF40" si="100">U33-T33</f>
        <v>-5.3936763794172293</v>
      </c>
      <c r="AG33" s="73">
        <f t="shared" ref="AG33:AG40" si="101">W33-V33</f>
        <v>-9.526813880126177</v>
      </c>
      <c r="AH33" s="73">
        <f t="shared" ref="AH33:AH40" si="102">Y33-X33</f>
        <v>-6.0150375939849567</v>
      </c>
      <c r="AI33" s="73">
        <f t="shared" ref="AI33:AI40" si="103">AA33-Z33</f>
        <v>-4.1090057483500075</v>
      </c>
      <c r="AJ33" s="73">
        <f t="shared" ref="AJ33:AJ40" si="104">AC33-AB33</f>
        <v>-5.8386630905714867</v>
      </c>
    </row>
    <row r="34" spans="1:93" x14ac:dyDescent="0.25">
      <c r="A34" s="1869"/>
      <c r="B34" s="855" t="s">
        <v>347</v>
      </c>
      <c r="C34" s="23">
        <v>135</v>
      </c>
      <c r="D34" s="20">
        <v>4402</v>
      </c>
      <c r="E34" s="21">
        <f t="shared" si="89"/>
        <v>4537</v>
      </c>
      <c r="F34" s="20">
        <v>132</v>
      </c>
      <c r="G34" s="20">
        <v>4829</v>
      </c>
      <c r="H34" s="21">
        <f t="shared" si="37"/>
        <v>4961</v>
      </c>
      <c r="I34" s="20">
        <v>145</v>
      </c>
      <c r="J34" s="20">
        <v>4704</v>
      </c>
      <c r="K34" s="21">
        <f t="shared" si="38"/>
        <v>4849</v>
      </c>
      <c r="L34" s="20">
        <v>139</v>
      </c>
      <c r="M34" s="20">
        <v>4676</v>
      </c>
      <c r="N34" s="21">
        <f t="shared" si="39"/>
        <v>4815</v>
      </c>
      <c r="O34" s="20">
        <v>169</v>
      </c>
      <c r="P34" s="20">
        <v>4846</v>
      </c>
      <c r="Q34" s="21">
        <f t="shared" si="40"/>
        <v>5015</v>
      </c>
      <c r="T34" s="61">
        <f t="shared" si="90"/>
        <v>2.975534494159136</v>
      </c>
      <c r="U34" s="82">
        <f t="shared" si="91"/>
        <v>97.024465505840865</v>
      </c>
      <c r="V34" s="61">
        <f t="shared" si="92"/>
        <v>2.6607538802660753</v>
      </c>
      <c r="W34" s="82">
        <f t="shared" si="93"/>
        <v>97.339246119733929</v>
      </c>
      <c r="X34" s="61">
        <f t="shared" si="94"/>
        <v>2.9903072798515158</v>
      </c>
      <c r="Y34" s="82">
        <f t="shared" si="95"/>
        <v>97.009692720148493</v>
      </c>
      <c r="Z34" s="61">
        <f t="shared" si="96"/>
        <v>2.8868120456905504</v>
      </c>
      <c r="AA34" s="82">
        <f t="shared" si="97"/>
        <v>97.113187954309453</v>
      </c>
      <c r="AB34" s="6">
        <f t="shared" si="98"/>
        <v>3.3698903290129611</v>
      </c>
      <c r="AC34" s="82">
        <f t="shared" si="99"/>
        <v>96.630109670987039</v>
      </c>
      <c r="AF34" s="59">
        <f t="shared" si="100"/>
        <v>94.048931011681731</v>
      </c>
      <c r="AG34" s="73">
        <f t="shared" si="101"/>
        <v>94.678492239467857</v>
      </c>
      <c r="AH34" s="73">
        <f t="shared" si="102"/>
        <v>94.019385440296972</v>
      </c>
      <c r="AI34" s="73">
        <f t="shared" si="103"/>
        <v>94.226375908618905</v>
      </c>
      <c r="AJ34" s="73">
        <f t="shared" si="104"/>
        <v>93.260219341974079</v>
      </c>
    </row>
    <row r="35" spans="1:93" x14ac:dyDescent="0.25">
      <c r="A35" s="1869"/>
      <c r="B35" s="855" t="s">
        <v>350</v>
      </c>
      <c r="C35" s="23">
        <v>1750</v>
      </c>
      <c r="D35" s="20">
        <v>7807</v>
      </c>
      <c r="E35" s="21">
        <f t="shared" si="89"/>
        <v>9557</v>
      </c>
      <c r="F35" s="20">
        <v>2200</v>
      </c>
      <c r="G35" s="20">
        <v>10472</v>
      </c>
      <c r="H35" s="21">
        <f t="shared" si="37"/>
        <v>12672</v>
      </c>
      <c r="I35" s="20">
        <v>2243</v>
      </c>
      <c r="J35" s="20">
        <v>10495</v>
      </c>
      <c r="K35" s="21">
        <f t="shared" si="38"/>
        <v>12738</v>
      </c>
      <c r="L35" s="20">
        <v>2181</v>
      </c>
      <c r="M35" s="20">
        <v>10567</v>
      </c>
      <c r="N35" s="21">
        <f t="shared" si="39"/>
        <v>12748</v>
      </c>
      <c r="O35" s="20">
        <v>3454</v>
      </c>
      <c r="P35" s="20">
        <v>18377</v>
      </c>
      <c r="Q35" s="21">
        <f t="shared" si="40"/>
        <v>21831</v>
      </c>
      <c r="T35" s="61">
        <f t="shared" si="90"/>
        <v>18.31118551846814</v>
      </c>
      <c r="U35" s="82">
        <f t="shared" si="91"/>
        <v>81.688814481531864</v>
      </c>
      <c r="V35" s="61">
        <f t="shared" si="92"/>
        <v>17.361111111111111</v>
      </c>
      <c r="W35" s="82">
        <f t="shared" si="93"/>
        <v>82.638888888888886</v>
      </c>
      <c r="X35" s="61">
        <f t="shared" si="94"/>
        <v>17.608729784895587</v>
      </c>
      <c r="Y35" s="82">
        <f t="shared" si="95"/>
        <v>82.391270215104413</v>
      </c>
      <c r="Z35" s="61">
        <f t="shared" si="96"/>
        <v>17.108566049576403</v>
      </c>
      <c r="AA35" s="82">
        <f t="shared" si="97"/>
        <v>82.891433950423604</v>
      </c>
      <c r="AB35" s="6">
        <f t="shared" si="98"/>
        <v>15.821538179652785</v>
      </c>
      <c r="AC35" s="82">
        <f t="shared" si="99"/>
        <v>84.178461820347223</v>
      </c>
      <c r="AD35" s="5"/>
      <c r="AE35" s="5"/>
      <c r="AF35" s="59">
        <f t="shared" si="100"/>
        <v>63.377628963063728</v>
      </c>
      <c r="AG35" s="73">
        <f t="shared" si="101"/>
        <v>65.277777777777771</v>
      </c>
      <c r="AH35" s="73">
        <f t="shared" si="102"/>
        <v>64.782540430208826</v>
      </c>
      <c r="AI35" s="73">
        <f t="shared" si="103"/>
        <v>65.782867900847208</v>
      </c>
      <c r="AJ35" s="73">
        <f t="shared" si="104"/>
        <v>68.356923640694433</v>
      </c>
    </row>
    <row r="36" spans="1:93" x14ac:dyDescent="0.25">
      <c r="A36" s="1869"/>
      <c r="B36" s="855" t="s">
        <v>343</v>
      </c>
      <c r="C36" s="23">
        <v>129</v>
      </c>
      <c r="D36" s="20">
        <v>1394</v>
      </c>
      <c r="E36" s="21">
        <f t="shared" si="89"/>
        <v>1523</v>
      </c>
      <c r="F36" s="20">
        <v>144</v>
      </c>
      <c r="G36" s="20">
        <v>1580</v>
      </c>
      <c r="H36" s="21">
        <f t="shared" si="37"/>
        <v>1724</v>
      </c>
      <c r="I36" s="20">
        <v>141</v>
      </c>
      <c r="J36" s="20">
        <v>1543</v>
      </c>
      <c r="K36" s="21">
        <f t="shared" si="38"/>
        <v>1684</v>
      </c>
      <c r="L36" s="20">
        <v>144</v>
      </c>
      <c r="M36" s="20">
        <v>1452</v>
      </c>
      <c r="N36" s="21">
        <f t="shared" si="39"/>
        <v>1596</v>
      </c>
      <c r="O36" s="20">
        <v>150</v>
      </c>
      <c r="P36" s="20">
        <v>1505</v>
      </c>
      <c r="Q36" s="21">
        <f t="shared" si="40"/>
        <v>1655</v>
      </c>
      <c r="T36" s="61">
        <f t="shared" si="90"/>
        <v>8.470124753775444</v>
      </c>
      <c r="U36" s="82">
        <f t="shared" si="91"/>
        <v>91.529875246224563</v>
      </c>
      <c r="V36" s="61">
        <f t="shared" si="92"/>
        <v>8.3526682134570756</v>
      </c>
      <c r="W36" s="82">
        <f t="shared" si="93"/>
        <v>91.647331786542921</v>
      </c>
      <c r="X36" s="61">
        <f t="shared" si="94"/>
        <v>8.3729216152018999</v>
      </c>
      <c r="Y36" s="82">
        <f t="shared" si="95"/>
        <v>91.627078384798097</v>
      </c>
      <c r="Z36" s="61">
        <f t="shared" si="96"/>
        <v>9.0225563909774422</v>
      </c>
      <c r="AA36" s="82">
        <f t="shared" si="97"/>
        <v>90.977443609022558</v>
      </c>
      <c r="AB36" s="6">
        <f t="shared" si="98"/>
        <v>9.0634441087613293</v>
      </c>
      <c r="AC36" s="82">
        <f t="shared" si="99"/>
        <v>90.936555891238669</v>
      </c>
      <c r="AF36" s="59">
        <f t="shared" si="100"/>
        <v>83.059750492449126</v>
      </c>
      <c r="AG36" s="73">
        <f t="shared" si="101"/>
        <v>83.294663573085842</v>
      </c>
      <c r="AH36" s="73">
        <f t="shared" si="102"/>
        <v>83.254156769596193</v>
      </c>
      <c r="AI36" s="73">
        <f t="shared" si="103"/>
        <v>81.954887218045116</v>
      </c>
      <c r="AJ36" s="73">
        <f t="shared" si="104"/>
        <v>81.873111782477338</v>
      </c>
    </row>
    <row r="37" spans="1:93" x14ac:dyDescent="0.25">
      <c r="A37" s="1869"/>
      <c r="B37" s="855" t="s">
        <v>359</v>
      </c>
      <c r="C37" s="23">
        <v>162</v>
      </c>
      <c r="D37" s="20">
        <v>39</v>
      </c>
      <c r="E37" s="21">
        <f t="shared" si="89"/>
        <v>201</v>
      </c>
      <c r="F37" s="20">
        <v>244</v>
      </c>
      <c r="G37" s="20">
        <v>187</v>
      </c>
      <c r="H37" s="21">
        <f t="shared" si="37"/>
        <v>431</v>
      </c>
      <c r="I37" s="20">
        <v>267</v>
      </c>
      <c r="J37" s="20">
        <v>196</v>
      </c>
      <c r="K37" s="21">
        <f t="shared" si="38"/>
        <v>463</v>
      </c>
      <c r="L37" s="20">
        <v>285</v>
      </c>
      <c r="M37" s="20">
        <v>258</v>
      </c>
      <c r="N37" s="21">
        <f t="shared" si="39"/>
        <v>543</v>
      </c>
      <c r="O37" s="20">
        <v>365</v>
      </c>
      <c r="P37" s="20">
        <v>286</v>
      </c>
      <c r="Q37" s="21">
        <f t="shared" si="40"/>
        <v>651</v>
      </c>
      <c r="T37" s="61">
        <f t="shared" si="90"/>
        <v>80.597014925373131</v>
      </c>
      <c r="U37" s="82">
        <f t="shared" si="91"/>
        <v>19.402985074626866</v>
      </c>
      <c r="V37" s="61">
        <f t="shared" si="92"/>
        <v>56.612529002320187</v>
      </c>
      <c r="W37" s="82">
        <f t="shared" si="93"/>
        <v>43.38747099767982</v>
      </c>
      <c r="X37" s="61">
        <f t="shared" si="94"/>
        <v>57.667386609071272</v>
      </c>
      <c r="Y37" s="82">
        <f t="shared" si="95"/>
        <v>42.332613390928728</v>
      </c>
      <c r="Z37" s="61">
        <f t="shared" si="96"/>
        <v>52.486187845303867</v>
      </c>
      <c r="AA37" s="82">
        <f t="shared" si="97"/>
        <v>47.513812154696133</v>
      </c>
      <c r="AB37" s="6">
        <f t="shared" si="98"/>
        <v>56.067588325652842</v>
      </c>
      <c r="AC37" s="82">
        <f t="shared" si="99"/>
        <v>43.932411674347158</v>
      </c>
      <c r="AF37" s="59">
        <f t="shared" si="100"/>
        <v>-61.194029850746261</v>
      </c>
      <c r="AG37" s="73">
        <f t="shared" si="101"/>
        <v>-13.225058004640367</v>
      </c>
      <c r="AH37" s="73">
        <f t="shared" si="102"/>
        <v>-15.334773218142544</v>
      </c>
      <c r="AI37" s="73">
        <f t="shared" si="103"/>
        <v>-4.9723756906077341</v>
      </c>
      <c r="AJ37" s="73">
        <f t="shared" si="104"/>
        <v>-12.135176651305684</v>
      </c>
    </row>
    <row r="38" spans="1:93" x14ac:dyDescent="0.25">
      <c r="A38" s="1869"/>
      <c r="B38" s="855" t="s">
        <v>356</v>
      </c>
      <c r="C38" s="23">
        <v>190</v>
      </c>
      <c r="D38" s="20">
        <v>156</v>
      </c>
      <c r="E38" s="21">
        <f t="shared" si="89"/>
        <v>346</v>
      </c>
      <c r="F38" s="20">
        <v>309</v>
      </c>
      <c r="G38" s="20">
        <v>219</v>
      </c>
      <c r="H38" s="21">
        <f t="shared" si="37"/>
        <v>528</v>
      </c>
      <c r="I38" s="20">
        <v>279</v>
      </c>
      <c r="J38" s="20">
        <v>216</v>
      </c>
      <c r="K38" s="21">
        <f t="shared" si="38"/>
        <v>495</v>
      </c>
      <c r="L38" s="20">
        <v>275</v>
      </c>
      <c r="M38" s="20">
        <v>201</v>
      </c>
      <c r="N38" s="21">
        <f t="shared" si="39"/>
        <v>476</v>
      </c>
      <c r="O38" s="20">
        <v>304</v>
      </c>
      <c r="P38" s="20">
        <v>202</v>
      </c>
      <c r="Q38" s="21">
        <f t="shared" si="40"/>
        <v>506</v>
      </c>
      <c r="T38" s="61">
        <f t="shared" si="90"/>
        <v>54.913294797687861</v>
      </c>
      <c r="U38" s="82">
        <f t="shared" si="91"/>
        <v>45.086705202312139</v>
      </c>
      <c r="V38" s="61">
        <f t="shared" si="92"/>
        <v>58.522727272727273</v>
      </c>
      <c r="W38" s="82">
        <f t="shared" si="93"/>
        <v>41.477272727272727</v>
      </c>
      <c r="X38" s="61">
        <f t="shared" si="94"/>
        <v>56.36363636363636</v>
      </c>
      <c r="Y38" s="82">
        <f t="shared" si="95"/>
        <v>43.636363636363633</v>
      </c>
      <c r="Z38" s="61">
        <f t="shared" si="96"/>
        <v>57.773109243697476</v>
      </c>
      <c r="AA38" s="82">
        <f t="shared" si="97"/>
        <v>42.226890756302524</v>
      </c>
      <c r="AB38" s="6">
        <f t="shared" si="98"/>
        <v>60.079051383399204</v>
      </c>
      <c r="AC38" s="82">
        <f t="shared" si="99"/>
        <v>39.920948616600796</v>
      </c>
      <c r="AF38" s="59">
        <f t="shared" si="100"/>
        <v>-9.8265895953757223</v>
      </c>
      <c r="AG38" s="73">
        <f t="shared" si="101"/>
        <v>-17.045454545454547</v>
      </c>
      <c r="AH38" s="73">
        <f t="shared" si="102"/>
        <v>-12.727272727272727</v>
      </c>
      <c r="AI38" s="73">
        <f t="shared" si="103"/>
        <v>-15.546218487394952</v>
      </c>
      <c r="AJ38" s="73">
        <f t="shared" si="104"/>
        <v>-20.158102766798407</v>
      </c>
    </row>
    <row r="39" spans="1:93" x14ac:dyDescent="0.25">
      <c r="A39" s="1869"/>
      <c r="B39" s="856" t="s">
        <v>355</v>
      </c>
      <c r="C39" s="110">
        <v>20</v>
      </c>
      <c r="D39" s="56">
        <v>49</v>
      </c>
      <c r="E39" s="116">
        <f t="shared" si="89"/>
        <v>69</v>
      </c>
      <c r="F39" s="56">
        <v>30</v>
      </c>
      <c r="G39" s="56">
        <v>47</v>
      </c>
      <c r="H39" s="116">
        <f t="shared" si="37"/>
        <v>77</v>
      </c>
      <c r="I39" s="56">
        <v>25</v>
      </c>
      <c r="J39" s="56">
        <v>47</v>
      </c>
      <c r="K39" s="116">
        <f t="shared" si="38"/>
        <v>72</v>
      </c>
      <c r="L39" s="56">
        <v>31</v>
      </c>
      <c r="M39" s="56">
        <v>44</v>
      </c>
      <c r="N39" s="116">
        <f t="shared" si="39"/>
        <v>75</v>
      </c>
      <c r="O39" s="56">
        <v>31</v>
      </c>
      <c r="P39" s="56">
        <v>48</v>
      </c>
      <c r="Q39" s="116">
        <f t="shared" si="40"/>
        <v>79</v>
      </c>
      <c r="T39" s="61">
        <f t="shared" si="90"/>
        <v>28.985507246376812</v>
      </c>
      <c r="U39" s="82">
        <f t="shared" si="91"/>
        <v>71.014492753623188</v>
      </c>
      <c r="V39" s="61">
        <f t="shared" si="92"/>
        <v>38.961038961038966</v>
      </c>
      <c r="W39" s="82">
        <f t="shared" si="93"/>
        <v>61.038961038961034</v>
      </c>
      <c r="X39" s="61">
        <f t="shared" si="94"/>
        <v>34.722222222222221</v>
      </c>
      <c r="Y39" s="82">
        <f t="shared" si="95"/>
        <v>65.277777777777786</v>
      </c>
      <c r="Z39" s="61">
        <f t="shared" si="96"/>
        <v>41.333333333333336</v>
      </c>
      <c r="AA39" s="82">
        <f t="shared" si="97"/>
        <v>58.666666666666664</v>
      </c>
      <c r="AB39" s="6">
        <f t="shared" si="98"/>
        <v>39.24050632911392</v>
      </c>
      <c r="AC39" s="82">
        <f t="shared" si="99"/>
        <v>60.75949367088608</v>
      </c>
      <c r="AF39" s="59">
        <f t="shared" si="100"/>
        <v>42.028985507246375</v>
      </c>
      <c r="AG39" s="73">
        <f t="shared" si="101"/>
        <v>22.077922077922068</v>
      </c>
      <c r="AH39" s="73">
        <f t="shared" si="102"/>
        <v>30.555555555555564</v>
      </c>
      <c r="AI39" s="73">
        <f t="shared" si="103"/>
        <v>17.333333333333329</v>
      </c>
      <c r="AJ39" s="73">
        <f t="shared" si="104"/>
        <v>21.51898734177216</v>
      </c>
    </row>
    <row r="40" spans="1:93" s="5" customFormat="1" x14ac:dyDescent="0.25">
      <c r="A40" s="1869" t="s">
        <v>248</v>
      </c>
      <c r="B40" s="849" t="s">
        <v>1078</v>
      </c>
      <c r="C40" s="782">
        <v>10289</v>
      </c>
      <c r="D40" s="772">
        <v>6731</v>
      </c>
      <c r="E40" s="775">
        <f>C40+D40</f>
        <v>17020</v>
      </c>
      <c r="F40" s="772">
        <v>12577</v>
      </c>
      <c r="G40" s="772">
        <v>8263</v>
      </c>
      <c r="H40" s="774">
        <f t="shared" si="37"/>
        <v>20840</v>
      </c>
      <c r="I40" s="772">
        <v>12390</v>
      </c>
      <c r="J40" s="772">
        <v>8036</v>
      </c>
      <c r="K40" s="774">
        <f t="shared" si="38"/>
        <v>20426</v>
      </c>
      <c r="L40" s="772">
        <v>12260</v>
      </c>
      <c r="M40" s="772">
        <v>7819</v>
      </c>
      <c r="N40" s="774">
        <f t="shared" si="39"/>
        <v>20079</v>
      </c>
      <c r="O40" s="782">
        <v>12972</v>
      </c>
      <c r="P40" s="772">
        <v>8032</v>
      </c>
      <c r="Q40" s="774">
        <f t="shared" si="40"/>
        <v>21004</v>
      </c>
      <c r="T40" s="176">
        <f t="shared" si="90"/>
        <v>60.452408930669797</v>
      </c>
      <c r="U40" s="181">
        <f t="shared" si="91"/>
        <v>39.547591069330203</v>
      </c>
      <c r="V40" s="176">
        <f t="shared" si="92"/>
        <v>60.350287907869479</v>
      </c>
      <c r="W40" s="181">
        <f t="shared" si="93"/>
        <v>39.649712092130521</v>
      </c>
      <c r="X40" s="176">
        <f t="shared" si="94"/>
        <v>60.657984921178887</v>
      </c>
      <c r="Y40" s="181">
        <f t="shared" si="95"/>
        <v>39.342015078821106</v>
      </c>
      <c r="Z40" s="176">
        <f t="shared" si="96"/>
        <v>61.0588176702027</v>
      </c>
      <c r="AA40" s="181">
        <f t="shared" si="97"/>
        <v>38.9411823297973</v>
      </c>
      <c r="AB40" s="175">
        <f t="shared" si="98"/>
        <v>61.759664825747471</v>
      </c>
      <c r="AC40" s="181">
        <f t="shared" si="99"/>
        <v>38.240335174252522</v>
      </c>
      <c r="AD40"/>
      <c r="AE40"/>
      <c r="AF40" s="177">
        <f t="shared" si="100"/>
        <v>-20.904817861339595</v>
      </c>
      <c r="AG40" s="177">
        <f t="shared" si="101"/>
        <v>-20.700575815738958</v>
      </c>
      <c r="AH40" s="177">
        <f t="shared" si="102"/>
        <v>-21.315969842357781</v>
      </c>
      <c r="AI40" s="177">
        <f t="shared" si="103"/>
        <v>-22.1176353404054</v>
      </c>
      <c r="AJ40" s="277">
        <f t="shared" si="104"/>
        <v>-23.519329651494949</v>
      </c>
      <c r="AK40"/>
      <c r="AL40"/>
    </row>
    <row r="41" spans="1:93" x14ac:dyDescent="0.25">
      <c r="A41" s="1869"/>
      <c r="B41" s="855" t="s">
        <v>358</v>
      </c>
      <c r="C41" s="23">
        <v>5573</v>
      </c>
      <c r="D41" s="20">
        <v>5757</v>
      </c>
      <c r="E41" s="21">
        <f t="shared" ref="E41:E43" si="105">C41+D41</f>
        <v>11330</v>
      </c>
      <c r="F41" s="20">
        <v>6818</v>
      </c>
      <c r="G41" s="20">
        <v>6552</v>
      </c>
      <c r="H41" s="21">
        <f t="shared" si="37"/>
        <v>13370</v>
      </c>
      <c r="I41" s="20">
        <v>6585</v>
      </c>
      <c r="J41" s="20">
        <v>6228</v>
      </c>
      <c r="K41" s="21">
        <f t="shared" si="38"/>
        <v>12813</v>
      </c>
      <c r="L41" s="20">
        <v>6243</v>
      </c>
      <c r="M41" s="20">
        <v>5939</v>
      </c>
      <c r="N41" s="21">
        <f t="shared" si="39"/>
        <v>12182</v>
      </c>
      <c r="O41" s="20">
        <v>6536</v>
      </c>
      <c r="P41" s="20">
        <v>6190</v>
      </c>
      <c r="Q41" s="21">
        <f t="shared" si="40"/>
        <v>12726</v>
      </c>
      <c r="T41" s="61">
        <f t="shared" ref="T41:U43" si="106">IFERROR(C41/$E41*100,0)</f>
        <v>49.187996469549866</v>
      </c>
      <c r="U41" s="82">
        <f t="shared" si="106"/>
        <v>50.812003530450134</v>
      </c>
      <c r="V41" s="61">
        <f t="shared" ref="V41:W43" si="107">IFERROR(F41/$H41*100,0)</f>
        <v>50.994764397905755</v>
      </c>
      <c r="W41" s="82">
        <f t="shared" si="107"/>
        <v>49.005235602094238</v>
      </c>
      <c r="X41" s="61">
        <f t="shared" ref="X41:Y43" si="108">IFERROR(I41/$K41*100,0)</f>
        <v>51.393116366190583</v>
      </c>
      <c r="Y41" s="82">
        <f t="shared" si="108"/>
        <v>48.60688363380941</v>
      </c>
      <c r="Z41" s="61">
        <f t="shared" ref="Z41:AA43" si="109">IFERROR(L41/$N41*100,0)</f>
        <v>51.247742571006405</v>
      </c>
      <c r="AA41" s="82">
        <f t="shared" si="109"/>
        <v>48.752257428993595</v>
      </c>
      <c r="AB41" s="6">
        <f t="shared" ref="AB41:AC43" si="110">IFERROR(O41/$Q41*100,0)</f>
        <v>51.359421656451353</v>
      </c>
      <c r="AC41" s="82">
        <f t="shared" si="110"/>
        <v>48.64057834354864</v>
      </c>
      <c r="AF41" s="59">
        <f>U41-T41</f>
        <v>1.6240070609002686</v>
      </c>
      <c r="AG41" s="73">
        <f>W41-V41</f>
        <v>-1.9895287958115162</v>
      </c>
      <c r="AH41" s="73">
        <f>Y41-X41</f>
        <v>-2.7862327323811726</v>
      </c>
      <c r="AI41" s="73">
        <f>AA41-Z41</f>
        <v>-2.4954851420128108</v>
      </c>
      <c r="AJ41" s="73">
        <f>AC41-AB41</f>
        <v>-2.7188433129027132</v>
      </c>
    </row>
    <row r="42" spans="1:93" x14ac:dyDescent="0.25">
      <c r="A42" s="1869"/>
      <c r="B42" s="855" t="s">
        <v>357</v>
      </c>
      <c r="C42" s="23">
        <v>188</v>
      </c>
      <c r="D42" s="20">
        <v>255</v>
      </c>
      <c r="E42" s="21">
        <f t="shared" si="105"/>
        <v>443</v>
      </c>
      <c r="F42" s="20">
        <v>335</v>
      </c>
      <c r="G42" s="20">
        <v>429</v>
      </c>
      <c r="H42" s="21">
        <f t="shared" si="37"/>
        <v>764</v>
      </c>
      <c r="I42" s="20">
        <v>334</v>
      </c>
      <c r="J42" s="20">
        <v>437</v>
      </c>
      <c r="K42" s="21">
        <f t="shared" si="38"/>
        <v>771</v>
      </c>
      <c r="L42" s="20">
        <v>371</v>
      </c>
      <c r="M42" s="20">
        <v>435</v>
      </c>
      <c r="N42" s="21">
        <f t="shared" si="39"/>
        <v>806</v>
      </c>
      <c r="O42" s="20">
        <v>427</v>
      </c>
      <c r="P42" s="20">
        <v>472</v>
      </c>
      <c r="Q42" s="21">
        <f t="shared" si="40"/>
        <v>899</v>
      </c>
      <c r="T42" s="61">
        <f t="shared" si="106"/>
        <v>42.437923250564339</v>
      </c>
      <c r="U42" s="82">
        <f t="shared" si="106"/>
        <v>57.562076749435661</v>
      </c>
      <c r="V42" s="61">
        <f t="shared" si="107"/>
        <v>43.84816753926701</v>
      </c>
      <c r="W42" s="82">
        <f t="shared" si="107"/>
        <v>56.15183246073299</v>
      </c>
      <c r="X42" s="61">
        <f t="shared" si="108"/>
        <v>43.320363164721144</v>
      </c>
      <c r="Y42" s="82">
        <f t="shared" si="108"/>
        <v>56.679636835278856</v>
      </c>
      <c r="Z42" s="61">
        <f t="shared" si="109"/>
        <v>46.029776674937963</v>
      </c>
      <c r="AA42" s="82">
        <f t="shared" si="109"/>
        <v>53.970223325062037</v>
      </c>
      <c r="AB42" s="6">
        <f t="shared" si="110"/>
        <v>47.497219132369302</v>
      </c>
      <c r="AC42" s="82">
        <f t="shared" si="110"/>
        <v>52.502780867630705</v>
      </c>
      <c r="AF42" s="59">
        <f>U42-T42</f>
        <v>15.124153498871323</v>
      </c>
      <c r="AG42" s="73">
        <f>W42-V42</f>
        <v>12.30366492146598</v>
      </c>
      <c r="AH42" s="73">
        <f>Y42-X42</f>
        <v>13.359273670557712</v>
      </c>
      <c r="AI42" s="73">
        <f>AA42-Z42</f>
        <v>7.9404466501240734</v>
      </c>
      <c r="AJ42" s="73">
        <f>AC42-AB42</f>
        <v>5.0055617352614021</v>
      </c>
    </row>
    <row r="43" spans="1:93" x14ac:dyDescent="0.25">
      <c r="A43" s="1869"/>
      <c r="B43" s="856" t="s">
        <v>353</v>
      </c>
      <c r="C43" s="110">
        <v>4528</v>
      </c>
      <c r="D43" s="56">
        <v>719</v>
      </c>
      <c r="E43" s="116">
        <f t="shared" si="105"/>
        <v>5247</v>
      </c>
      <c r="F43" s="56">
        <v>5424</v>
      </c>
      <c r="G43" s="56">
        <v>1282</v>
      </c>
      <c r="H43" s="116">
        <f t="shared" si="37"/>
        <v>6706</v>
      </c>
      <c r="I43" s="56">
        <v>5471</v>
      </c>
      <c r="J43" s="56">
        <v>1371</v>
      </c>
      <c r="K43" s="116">
        <f t="shared" si="38"/>
        <v>6842</v>
      </c>
      <c r="L43" s="56">
        <v>5646</v>
      </c>
      <c r="M43" s="56">
        <v>1445</v>
      </c>
      <c r="N43" s="116">
        <f t="shared" si="39"/>
        <v>7091</v>
      </c>
      <c r="O43" s="56">
        <v>6009</v>
      </c>
      <c r="P43" s="56">
        <v>1370</v>
      </c>
      <c r="Q43" s="116">
        <f t="shared" si="40"/>
        <v>7379</v>
      </c>
      <c r="T43" s="100">
        <f t="shared" si="106"/>
        <v>86.296931579950453</v>
      </c>
      <c r="U43" s="99">
        <f t="shared" si="106"/>
        <v>13.703068420049553</v>
      </c>
      <c r="V43" s="100">
        <f t="shared" si="107"/>
        <v>80.882791529973161</v>
      </c>
      <c r="W43" s="99">
        <f t="shared" si="107"/>
        <v>19.117208470026842</v>
      </c>
      <c r="X43" s="100">
        <f t="shared" si="108"/>
        <v>79.961999415375615</v>
      </c>
      <c r="Y43" s="99">
        <f t="shared" si="108"/>
        <v>20.038000584624381</v>
      </c>
      <c r="Z43" s="100">
        <f t="shared" si="109"/>
        <v>79.622056127485536</v>
      </c>
      <c r="AA43" s="99">
        <f t="shared" si="109"/>
        <v>20.377943872514457</v>
      </c>
      <c r="AB43" s="98">
        <f t="shared" si="110"/>
        <v>81.433798617698869</v>
      </c>
      <c r="AC43" s="99">
        <f t="shared" si="110"/>
        <v>18.566201382301127</v>
      </c>
      <c r="AF43" s="108">
        <f>U43-T43</f>
        <v>-72.593863159900906</v>
      </c>
      <c r="AG43" s="246">
        <f>W43-V43</f>
        <v>-61.765583059946323</v>
      </c>
      <c r="AH43" s="246">
        <f>Y43-X43</f>
        <v>-59.923998830751231</v>
      </c>
      <c r="AI43" s="246">
        <f>AA43-Z43</f>
        <v>-59.244112254971078</v>
      </c>
      <c r="AJ43" s="246">
        <f>AC43-AB43</f>
        <v>-62.867597235397739</v>
      </c>
    </row>
    <row r="45" spans="1:93" x14ac:dyDescent="0.25">
      <c r="C45" t="s">
        <v>313</v>
      </c>
    </row>
    <row r="46" spans="1:93" x14ac:dyDescent="0.25">
      <c r="A46" s="5" t="s">
        <v>1233</v>
      </c>
    </row>
    <row r="47" spans="1:93" x14ac:dyDescent="0.25">
      <c r="A47" s="5"/>
    </row>
    <row r="48" spans="1:93" x14ac:dyDescent="0.25">
      <c r="B48" s="1876" t="s">
        <v>28</v>
      </c>
      <c r="C48" s="1876"/>
      <c r="D48" s="1876"/>
      <c r="E48" s="1876"/>
      <c r="F48" s="1876"/>
      <c r="G48" s="1876"/>
      <c r="H48" s="1876"/>
      <c r="I48" s="1876"/>
      <c r="J48" s="1876"/>
      <c r="K48" s="1876"/>
      <c r="L48" s="1876"/>
      <c r="M48" s="1876"/>
      <c r="N48" s="1876"/>
      <c r="O48" s="1876"/>
      <c r="P48" s="1876"/>
      <c r="Q48" s="1876"/>
      <c r="R48" s="1876"/>
      <c r="S48" s="1876"/>
      <c r="T48" s="1876"/>
      <c r="U48" s="1876"/>
      <c r="V48" s="1876"/>
      <c r="W48" s="1876"/>
      <c r="X48" s="1876"/>
      <c r="Y48" s="1876"/>
      <c r="Z48" s="1876"/>
      <c r="AA48" s="1876"/>
      <c r="AB48" s="1876"/>
      <c r="AC48" s="1876"/>
      <c r="AD48" s="1876"/>
      <c r="AE48" s="1876"/>
      <c r="AF48" s="1876"/>
      <c r="AG48" s="1876"/>
      <c r="AH48" s="1876"/>
      <c r="AI48" s="1876"/>
      <c r="AJ48" s="1876"/>
      <c r="AK48" s="1876"/>
      <c r="AL48" s="1876"/>
      <c r="AM48" s="1876"/>
      <c r="AN48" s="1876"/>
      <c r="AO48" s="1876"/>
      <c r="AP48" s="1876"/>
      <c r="AQ48" s="1876"/>
      <c r="AR48" s="1876"/>
      <c r="AS48" s="1876"/>
      <c r="AT48" s="1876"/>
      <c r="AV48" s="1876" t="s">
        <v>512</v>
      </c>
      <c r="AW48" s="1876"/>
      <c r="AX48" s="1876"/>
      <c r="AY48" s="1876"/>
      <c r="AZ48" s="1876"/>
      <c r="BA48" s="1876"/>
      <c r="BB48" s="1876"/>
      <c r="BC48" s="1876"/>
      <c r="BD48" s="1876"/>
      <c r="BE48" s="1876"/>
      <c r="BF48" s="1876"/>
      <c r="BG48" s="1876"/>
      <c r="BH48" s="1876"/>
      <c r="BI48" s="1876"/>
      <c r="BJ48" s="1876"/>
      <c r="BK48" s="1876"/>
      <c r="BL48" s="1876"/>
      <c r="BM48" s="1876"/>
      <c r="BN48" s="1876"/>
      <c r="BO48" s="1876"/>
      <c r="BP48" s="1876"/>
      <c r="BQ48" s="1876"/>
      <c r="BR48" s="1876"/>
      <c r="BS48" s="1876"/>
      <c r="BT48" s="1876"/>
      <c r="BU48" s="1876"/>
      <c r="BV48" s="1876"/>
      <c r="BW48" s="1876"/>
      <c r="BX48" s="1876"/>
      <c r="BY48" s="1876"/>
      <c r="CA48" s="1895" t="s">
        <v>631</v>
      </c>
      <c r="CB48" s="1896"/>
      <c r="CC48" s="1896"/>
      <c r="CD48" s="1896"/>
      <c r="CE48" s="1896"/>
      <c r="CF48" s="1896"/>
      <c r="CG48" s="1896"/>
      <c r="CH48" s="1896"/>
      <c r="CI48" s="1896"/>
      <c r="CJ48" s="1896"/>
      <c r="CK48" s="1896"/>
      <c r="CL48" s="1896"/>
      <c r="CM48" s="1896"/>
      <c r="CN48" s="1896"/>
      <c r="CO48" s="1882"/>
    </row>
    <row r="49" spans="1:93" ht="14.45" customHeight="1" x14ac:dyDescent="0.25">
      <c r="A49" s="852" t="s">
        <v>994</v>
      </c>
      <c r="B49" s="1881" t="s">
        <v>314</v>
      </c>
      <c r="C49" s="1875"/>
      <c r="D49" s="1875"/>
      <c r="E49" s="1875"/>
      <c r="F49" s="1875"/>
      <c r="G49" s="1875"/>
      <c r="H49" s="1875"/>
      <c r="I49" s="1875"/>
      <c r="J49" s="1875"/>
      <c r="K49" s="1875" t="s">
        <v>167</v>
      </c>
      <c r="L49" s="1875"/>
      <c r="M49" s="1875"/>
      <c r="N49" s="1875"/>
      <c r="O49" s="1875"/>
      <c r="P49" s="1875"/>
      <c r="Q49" s="1875"/>
      <c r="R49" s="1875"/>
      <c r="S49" s="1875"/>
      <c r="T49" s="1875" t="s">
        <v>168</v>
      </c>
      <c r="U49" s="1875"/>
      <c r="V49" s="1875"/>
      <c r="W49" s="1875"/>
      <c r="X49" s="1875"/>
      <c r="Y49" s="1875"/>
      <c r="Z49" s="1875"/>
      <c r="AA49" s="1875"/>
      <c r="AB49" s="1875"/>
      <c r="AC49" s="1875" t="s">
        <v>169</v>
      </c>
      <c r="AD49" s="1875"/>
      <c r="AE49" s="1875"/>
      <c r="AF49" s="1875"/>
      <c r="AG49" s="1875"/>
      <c r="AH49" s="1875"/>
      <c r="AI49" s="1875"/>
      <c r="AJ49" s="1875"/>
      <c r="AK49" s="1875"/>
      <c r="AL49" s="1875" t="s">
        <v>170</v>
      </c>
      <c r="AM49" s="1875"/>
      <c r="AN49" s="1875"/>
      <c r="AO49" s="1875"/>
      <c r="AP49" s="1875"/>
      <c r="AQ49" s="1875"/>
      <c r="AR49" s="1875"/>
      <c r="AS49" s="1875"/>
      <c r="AT49" s="1875"/>
      <c r="AV49" s="1875" t="s">
        <v>314</v>
      </c>
      <c r="AW49" s="1875"/>
      <c r="AX49" s="1875"/>
      <c r="AY49" s="1875"/>
      <c r="AZ49" s="1875"/>
      <c r="BA49" s="1875"/>
      <c r="BB49" s="1875" t="s">
        <v>167</v>
      </c>
      <c r="BC49" s="1875"/>
      <c r="BD49" s="1875"/>
      <c r="BE49" s="1875"/>
      <c r="BF49" s="1875"/>
      <c r="BG49" s="1875"/>
      <c r="BH49" s="1875" t="s">
        <v>168</v>
      </c>
      <c r="BI49" s="1875"/>
      <c r="BJ49" s="1875"/>
      <c r="BK49" s="1875"/>
      <c r="BL49" s="1875"/>
      <c r="BM49" s="1875"/>
      <c r="BN49" s="1875" t="s">
        <v>169</v>
      </c>
      <c r="BO49" s="1875"/>
      <c r="BP49" s="1875"/>
      <c r="BQ49" s="1875"/>
      <c r="BR49" s="1875"/>
      <c r="BS49" s="1875"/>
      <c r="BT49" s="1875" t="s">
        <v>170</v>
      </c>
      <c r="BU49" s="1875"/>
      <c r="BV49" s="1875"/>
      <c r="BW49" s="1875"/>
      <c r="BX49" s="1875"/>
      <c r="BY49" s="1875"/>
      <c r="CA49" s="1874" t="s">
        <v>314</v>
      </c>
      <c r="CB49" s="1874"/>
      <c r="CC49" s="1874"/>
      <c r="CD49" s="1874" t="s">
        <v>167</v>
      </c>
      <c r="CE49" s="1874"/>
      <c r="CF49" s="1874"/>
      <c r="CG49" s="1874" t="s">
        <v>168</v>
      </c>
      <c r="CH49" s="1874"/>
      <c r="CI49" s="1874"/>
      <c r="CJ49" s="1874" t="s">
        <v>169</v>
      </c>
      <c r="CK49" s="1874"/>
      <c r="CL49" s="1874"/>
      <c r="CM49" s="1874" t="s">
        <v>170</v>
      </c>
      <c r="CN49" s="1874"/>
      <c r="CO49" s="1874"/>
    </row>
    <row r="50" spans="1:93" ht="14.45" customHeight="1" x14ac:dyDescent="0.25">
      <c r="A50" s="271" t="s">
        <v>30</v>
      </c>
      <c r="B50" s="1882" t="s">
        <v>31</v>
      </c>
      <c r="C50" s="1876"/>
      <c r="D50" s="1876"/>
      <c r="E50" s="1876" t="s">
        <v>32</v>
      </c>
      <c r="F50" s="1876"/>
      <c r="G50" s="1876"/>
      <c r="H50" s="1876" t="s">
        <v>33</v>
      </c>
      <c r="I50" s="1876"/>
      <c r="J50" s="1876"/>
      <c r="K50" s="1876" t="s">
        <v>31</v>
      </c>
      <c r="L50" s="1876"/>
      <c r="M50" s="1876"/>
      <c r="N50" s="1876" t="s">
        <v>32</v>
      </c>
      <c r="O50" s="1876"/>
      <c r="P50" s="1876"/>
      <c r="Q50" s="1876" t="s">
        <v>33</v>
      </c>
      <c r="R50" s="1876"/>
      <c r="S50" s="1876"/>
      <c r="T50" s="1876" t="s">
        <v>31</v>
      </c>
      <c r="U50" s="1876"/>
      <c r="V50" s="1876"/>
      <c r="W50" s="1876" t="s">
        <v>32</v>
      </c>
      <c r="X50" s="1876"/>
      <c r="Y50" s="1876"/>
      <c r="Z50" s="1876" t="s">
        <v>33</v>
      </c>
      <c r="AA50" s="1876"/>
      <c r="AB50" s="1876"/>
      <c r="AC50" s="1876" t="s">
        <v>31</v>
      </c>
      <c r="AD50" s="1876"/>
      <c r="AE50" s="1876"/>
      <c r="AF50" s="1876" t="s">
        <v>32</v>
      </c>
      <c r="AG50" s="1876"/>
      <c r="AH50" s="1876"/>
      <c r="AI50" s="1876" t="s">
        <v>33</v>
      </c>
      <c r="AJ50" s="1876"/>
      <c r="AK50" s="1876"/>
      <c r="AL50" s="1876" t="s">
        <v>31</v>
      </c>
      <c r="AM50" s="1876"/>
      <c r="AN50" s="1876"/>
      <c r="AO50" s="1876" t="s">
        <v>32</v>
      </c>
      <c r="AP50" s="1876"/>
      <c r="AQ50" s="1876"/>
      <c r="AR50" s="1876" t="s">
        <v>33</v>
      </c>
      <c r="AS50" s="1876"/>
      <c r="AT50" s="1876"/>
      <c r="AV50" s="1876" t="s">
        <v>31</v>
      </c>
      <c r="AW50" s="1876"/>
      <c r="AX50" s="1876"/>
      <c r="AY50" s="1876" t="s">
        <v>32</v>
      </c>
      <c r="AZ50" s="1876"/>
      <c r="BA50" s="1876"/>
      <c r="BB50" s="1876" t="s">
        <v>31</v>
      </c>
      <c r="BC50" s="1876"/>
      <c r="BD50" s="1876"/>
      <c r="BE50" s="1876" t="s">
        <v>32</v>
      </c>
      <c r="BF50" s="1876"/>
      <c r="BG50" s="1876"/>
      <c r="BH50" s="1876" t="s">
        <v>31</v>
      </c>
      <c r="BI50" s="1876"/>
      <c r="BJ50" s="1876"/>
      <c r="BK50" s="1876" t="s">
        <v>32</v>
      </c>
      <c r="BL50" s="1876"/>
      <c r="BM50" s="1876"/>
      <c r="BN50" s="1876" t="s">
        <v>31</v>
      </c>
      <c r="BO50" s="1876"/>
      <c r="BP50" s="1876"/>
      <c r="BQ50" s="1876" t="s">
        <v>32</v>
      </c>
      <c r="BR50" s="1876"/>
      <c r="BS50" s="1876"/>
      <c r="BT50" s="1876" t="s">
        <v>31</v>
      </c>
      <c r="BU50" s="1876"/>
      <c r="BV50" s="1876"/>
      <c r="BW50" s="1876" t="s">
        <v>32</v>
      </c>
      <c r="BX50" s="1876"/>
      <c r="BY50" s="1876"/>
      <c r="CA50" s="1874"/>
      <c r="CB50" s="1874"/>
      <c r="CC50" s="1874"/>
      <c r="CD50" s="1874"/>
      <c r="CE50" s="1874"/>
      <c r="CF50" s="1874"/>
      <c r="CG50" s="1874"/>
      <c r="CH50" s="1874"/>
      <c r="CI50" s="1874"/>
      <c r="CJ50" s="1874"/>
      <c r="CK50" s="1874"/>
      <c r="CL50" s="1874"/>
      <c r="CM50" s="1874"/>
      <c r="CN50" s="1874"/>
      <c r="CO50" s="1874"/>
    </row>
    <row r="51" spans="1:93" s="18" customFormat="1" ht="75" customHeight="1" x14ac:dyDescent="0.25">
      <c r="A51" s="874" t="s">
        <v>34</v>
      </c>
      <c r="B51" s="858" t="s">
        <v>809</v>
      </c>
      <c r="C51" s="859" t="s">
        <v>346</v>
      </c>
      <c r="D51" s="859" t="s">
        <v>248</v>
      </c>
      <c r="E51" s="859" t="s">
        <v>809</v>
      </c>
      <c r="F51" s="859" t="s">
        <v>346</v>
      </c>
      <c r="G51" s="859" t="s">
        <v>248</v>
      </c>
      <c r="H51" s="859" t="s">
        <v>809</v>
      </c>
      <c r="I51" s="859" t="s">
        <v>346</v>
      </c>
      <c r="J51" s="859" t="s">
        <v>248</v>
      </c>
      <c r="K51" s="858" t="s">
        <v>809</v>
      </c>
      <c r="L51" s="859" t="s">
        <v>346</v>
      </c>
      <c r="M51" s="859" t="s">
        <v>248</v>
      </c>
      <c r="N51" s="859" t="s">
        <v>809</v>
      </c>
      <c r="O51" s="859" t="s">
        <v>346</v>
      </c>
      <c r="P51" s="859" t="s">
        <v>248</v>
      </c>
      <c r="Q51" s="859" t="s">
        <v>809</v>
      </c>
      <c r="R51" s="859" t="s">
        <v>346</v>
      </c>
      <c r="S51" s="859" t="s">
        <v>248</v>
      </c>
      <c r="T51" s="858" t="s">
        <v>809</v>
      </c>
      <c r="U51" s="859" t="s">
        <v>346</v>
      </c>
      <c r="V51" s="859" t="s">
        <v>248</v>
      </c>
      <c r="W51" s="859" t="s">
        <v>809</v>
      </c>
      <c r="X51" s="859" t="s">
        <v>346</v>
      </c>
      <c r="Y51" s="859" t="s">
        <v>248</v>
      </c>
      <c r="Z51" s="859" t="s">
        <v>809</v>
      </c>
      <c r="AA51" s="859" t="s">
        <v>346</v>
      </c>
      <c r="AB51" s="859" t="s">
        <v>248</v>
      </c>
      <c r="AC51" s="858" t="s">
        <v>809</v>
      </c>
      <c r="AD51" s="859" t="s">
        <v>346</v>
      </c>
      <c r="AE51" s="859" t="s">
        <v>248</v>
      </c>
      <c r="AF51" s="859" t="s">
        <v>809</v>
      </c>
      <c r="AG51" s="859" t="s">
        <v>346</v>
      </c>
      <c r="AH51" s="859" t="s">
        <v>248</v>
      </c>
      <c r="AI51" s="859" t="s">
        <v>809</v>
      </c>
      <c r="AJ51" s="859" t="s">
        <v>346</v>
      </c>
      <c r="AK51" s="859" t="s">
        <v>248</v>
      </c>
      <c r="AL51" s="858" t="s">
        <v>809</v>
      </c>
      <c r="AM51" s="859" t="s">
        <v>346</v>
      </c>
      <c r="AN51" s="859" t="s">
        <v>248</v>
      </c>
      <c r="AO51" s="859" t="s">
        <v>809</v>
      </c>
      <c r="AP51" s="859" t="s">
        <v>346</v>
      </c>
      <c r="AQ51" s="859" t="s">
        <v>248</v>
      </c>
      <c r="AR51" s="859" t="s">
        <v>809</v>
      </c>
      <c r="AS51" s="859" t="s">
        <v>346</v>
      </c>
      <c r="AT51" s="860" t="s">
        <v>248</v>
      </c>
      <c r="AV51" s="858" t="s">
        <v>809</v>
      </c>
      <c r="AW51" s="859" t="s">
        <v>346</v>
      </c>
      <c r="AX51" s="859" t="s">
        <v>248</v>
      </c>
      <c r="AY51" s="859" t="s">
        <v>809</v>
      </c>
      <c r="AZ51" s="859" t="s">
        <v>346</v>
      </c>
      <c r="BA51" s="860" t="s">
        <v>248</v>
      </c>
      <c r="BB51" s="859" t="s">
        <v>809</v>
      </c>
      <c r="BC51" s="859" t="s">
        <v>346</v>
      </c>
      <c r="BD51" s="859" t="s">
        <v>248</v>
      </c>
      <c r="BE51" s="859" t="s">
        <v>809</v>
      </c>
      <c r="BF51" s="859" t="s">
        <v>346</v>
      </c>
      <c r="BG51" s="860" t="s">
        <v>248</v>
      </c>
      <c r="BH51" s="859" t="s">
        <v>809</v>
      </c>
      <c r="BI51" s="859" t="s">
        <v>346</v>
      </c>
      <c r="BJ51" s="859" t="s">
        <v>248</v>
      </c>
      <c r="BK51" s="859" t="s">
        <v>809</v>
      </c>
      <c r="BL51" s="859" t="s">
        <v>346</v>
      </c>
      <c r="BM51" s="860" t="s">
        <v>248</v>
      </c>
      <c r="BN51" s="859" t="s">
        <v>809</v>
      </c>
      <c r="BO51" s="859" t="s">
        <v>346</v>
      </c>
      <c r="BP51" s="859" t="s">
        <v>248</v>
      </c>
      <c r="BQ51" s="859" t="s">
        <v>809</v>
      </c>
      <c r="BR51" s="859" t="s">
        <v>346</v>
      </c>
      <c r="BS51" s="860" t="s">
        <v>248</v>
      </c>
      <c r="BT51" s="859" t="s">
        <v>809</v>
      </c>
      <c r="BU51" s="859" t="s">
        <v>346</v>
      </c>
      <c r="BV51" s="859" t="s">
        <v>248</v>
      </c>
      <c r="BW51" s="859" t="s">
        <v>809</v>
      </c>
      <c r="BX51" s="859" t="s">
        <v>346</v>
      </c>
      <c r="BY51" s="860" t="s">
        <v>248</v>
      </c>
      <c r="CA51" s="858" t="s">
        <v>809</v>
      </c>
      <c r="CB51" s="859" t="s">
        <v>346</v>
      </c>
      <c r="CC51" s="860" t="s">
        <v>248</v>
      </c>
      <c r="CD51" s="859" t="s">
        <v>809</v>
      </c>
      <c r="CE51" s="859" t="s">
        <v>346</v>
      </c>
      <c r="CF51" s="860" t="s">
        <v>248</v>
      </c>
      <c r="CG51" s="859" t="s">
        <v>809</v>
      </c>
      <c r="CH51" s="859" t="s">
        <v>346</v>
      </c>
      <c r="CI51" s="860" t="s">
        <v>248</v>
      </c>
      <c r="CJ51" s="859" t="s">
        <v>809</v>
      </c>
      <c r="CK51" s="859" t="s">
        <v>346</v>
      </c>
      <c r="CL51" s="860" t="s">
        <v>248</v>
      </c>
      <c r="CM51" s="859" t="s">
        <v>809</v>
      </c>
      <c r="CN51" s="859" t="s">
        <v>346</v>
      </c>
      <c r="CO51" s="860" t="s">
        <v>248</v>
      </c>
    </row>
    <row r="52" spans="1:93" x14ac:dyDescent="0.25">
      <c r="A52" s="271" t="s">
        <v>125</v>
      </c>
      <c r="B52" s="848"/>
      <c r="C52" s="864"/>
      <c r="D52" s="864"/>
      <c r="E52" s="864"/>
      <c r="F52" s="864"/>
      <c r="G52" s="864"/>
      <c r="H52" s="864"/>
      <c r="I52" s="864"/>
      <c r="J52" s="864"/>
      <c r="K52" s="848"/>
      <c r="L52" s="864"/>
      <c r="M52" s="864"/>
      <c r="N52" s="864"/>
      <c r="O52" s="864"/>
      <c r="P52" s="864"/>
      <c r="Q52" s="864"/>
      <c r="R52" s="864"/>
      <c r="S52" s="865"/>
      <c r="T52" s="848"/>
      <c r="U52" s="864"/>
      <c r="V52" s="864"/>
      <c r="W52" s="864"/>
      <c r="X52" s="864"/>
      <c r="Y52" s="864"/>
      <c r="Z52" s="864"/>
      <c r="AA52" s="864"/>
      <c r="AB52" s="864"/>
      <c r="AC52" s="848"/>
      <c r="AD52" s="864"/>
      <c r="AE52" s="864"/>
      <c r="AF52" s="864"/>
      <c r="AG52" s="864"/>
      <c r="AH52" s="864"/>
      <c r="AI52" s="864"/>
      <c r="AJ52" s="864"/>
      <c r="AK52" s="865"/>
      <c r="AL52" s="864"/>
      <c r="AM52" s="864"/>
      <c r="AN52" s="864"/>
      <c r="AO52" s="864"/>
      <c r="AP52" s="864"/>
      <c r="AQ52" s="864"/>
      <c r="AR52" s="864"/>
      <c r="AS52" s="864"/>
      <c r="AT52" s="865"/>
      <c r="AV52" s="848"/>
      <c r="AW52" s="864"/>
      <c r="AX52" s="864"/>
      <c r="AY52" s="864"/>
      <c r="AZ52" s="864"/>
      <c r="BA52" s="865"/>
      <c r="BB52" s="848"/>
      <c r="BC52" s="864"/>
      <c r="BD52" s="864"/>
      <c r="BE52" s="864"/>
      <c r="BF52" s="864"/>
      <c r="BG52" s="865"/>
      <c r="BH52" s="848"/>
      <c r="BI52" s="864"/>
      <c r="BJ52" s="864"/>
      <c r="BK52" s="864"/>
      <c r="BL52" s="864"/>
      <c r="BM52" s="865"/>
      <c r="BN52" s="848"/>
      <c r="BO52" s="864"/>
      <c r="BP52" s="864"/>
      <c r="BQ52" s="864"/>
      <c r="BR52" s="864"/>
      <c r="BS52" s="865"/>
      <c r="BT52" s="864"/>
      <c r="BU52" s="864"/>
      <c r="BV52" s="864"/>
      <c r="BW52" s="864"/>
      <c r="BX52" s="864"/>
      <c r="BY52" s="865"/>
      <c r="CA52" s="845"/>
      <c r="CB52" s="846"/>
      <c r="CC52" s="847"/>
      <c r="CD52" s="845"/>
      <c r="CE52" s="846"/>
      <c r="CF52" s="847"/>
      <c r="CG52" s="845"/>
      <c r="CH52" s="846"/>
      <c r="CI52" s="847"/>
      <c r="CJ52" s="845"/>
      <c r="CK52" s="846"/>
      <c r="CL52" s="846"/>
      <c r="CM52" s="845"/>
      <c r="CN52" s="846"/>
      <c r="CO52" s="847"/>
    </row>
    <row r="53" spans="1:93" x14ac:dyDescent="0.25">
      <c r="A53" s="854" t="s">
        <v>126</v>
      </c>
      <c r="B53" s="161">
        <v>716</v>
      </c>
      <c r="C53" s="305">
        <v>631</v>
      </c>
      <c r="D53" s="305">
        <v>1715</v>
      </c>
      <c r="E53" s="305">
        <v>4336</v>
      </c>
      <c r="F53" s="305">
        <v>2961</v>
      </c>
      <c r="G53" s="305">
        <v>1619</v>
      </c>
      <c r="H53" s="305">
        <f>B53+E53</f>
        <v>5052</v>
      </c>
      <c r="I53" s="305">
        <f t="shared" ref="I53:J53" si="111">C53+F53</f>
        <v>3592</v>
      </c>
      <c r="J53" s="305">
        <f t="shared" si="111"/>
        <v>3334</v>
      </c>
      <c r="K53" s="161">
        <v>882</v>
      </c>
      <c r="L53" s="305">
        <v>857</v>
      </c>
      <c r="M53" s="305">
        <v>2053</v>
      </c>
      <c r="N53" s="305">
        <v>4771</v>
      </c>
      <c r="O53" s="305">
        <v>3476</v>
      </c>
      <c r="P53" s="305">
        <v>1758</v>
      </c>
      <c r="Q53" s="305">
        <f>K53+N53</f>
        <v>5653</v>
      </c>
      <c r="R53" s="305">
        <f t="shared" ref="R53:S53" si="112">L53+O53</f>
        <v>4333</v>
      </c>
      <c r="S53" s="305">
        <f t="shared" si="112"/>
        <v>3811</v>
      </c>
      <c r="T53" s="161">
        <v>919</v>
      </c>
      <c r="U53" s="305">
        <v>892</v>
      </c>
      <c r="V53" s="305">
        <v>1994</v>
      </c>
      <c r="W53" s="305">
        <v>4572</v>
      </c>
      <c r="X53" s="305">
        <v>3536</v>
      </c>
      <c r="Y53" s="305">
        <v>1732</v>
      </c>
      <c r="Z53" s="305">
        <f>T53+W53</f>
        <v>5491</v>
      </c>
      <c r="AA53" s="305">
        <f t="shared" ref="AA53:AB53" si="113">U53+X53</f>
        <v>4428</v>
      </c>
      <c r="AB53" s="305">
        <f t="shared" si="113"/>
        <v>3726</v>
      </c>
      <c r="AC53" s="161">
        <v>919</v>
      </c>
      <c r="AD53" s="305">
        <v>892</v>
      </c>
      <c r="AE53" s="305">
        <v>1994</v>
      </c>
      <c r="AF53" s="305">
        <v>4572</v>
      </c>
      <c r="AG53" s="305">
        <v>3536</v>
      </c>
      <c r="AH53" s="305">
        <v>1732</v>
      </c>
      <c r="AI53" s="305">
        <f>AC53+AF53</f>
        <v>5491</v>
      </c>
      <c r="AJ53" s="305">
        <f t="shared" ref="AJ53:AK53" si="114">AD53+AG53</f>
        <v>4428</v>
      </c>
      <c r="AK53" s="305">
        <f t="shared" si="114"/>
        <v>3726</v>
      </c>
      <c r="AL53" s="161">
        <v>988</v>
      </c>
      <c r="AM53" s="305">
        <v>4884</v>
      </c>
      <c r="AN53" s="305">
        <v>1382</v>
      </c>
      <c r="AO53" s="305">
        <v>5263</v>
      </c>
      <c r="AP53" s="305">
        <v>2091</v>
      </c>
      <c r="AQ53" s="305">
        <v>1831</v>
      </c>
      <c r="AR53" s="305">
        <f>AL53+AO53</f>
        <v>6251</v>
      </c>
      <c r="AS53" s="305">
        <f t="shared" ref="AS53:AT53" si="115">AM53+AP53</f>
        <v>6975</v>
      </c>
      <c r="AT53" s="306">
        <f t="shared" si="115"/>
        <v>3213</v>
      </c>
      <c r="AV53" s="176">
        <f t="shared" ref="AV53:AX60" si="116">IFERROR(B53/H53*100,0)</f>
        <v>14.172604908946951</v>
      </c>
      <c r="AW53" s="175">
        <f t="shared" si="116"/>
        <v>17.566815144766146</v>
      </c>
      <c r="AX53" s="175">
        <f t="shared" si="116"/>
        <v>51.43971205758848</v>
      </c>
      <c r="AY53" s="175">
        <f t="shared" ref="AY53:BA60" si="117">IFERROR(E53/H53*100,0)</f>
        <v>85.827395091053049</v>
      </c>
      <c r="AZ53" s="175">
        <f t="shared" si="117"/>
        <v>82.433184855233861</v>
      </c>
      <c r="BA53" s="181">
        <f t="shared" si="117"/>
        <v>48.56028794241152</v>
      </c>
      <c r="BB53" s="175">
        <f t="shared" ref="BB53:BD60" si="118">IFERROR(K53/Q53*100,0)</f>
        <v>15.602335043339819</v>
      </c>
      <c r="BC53" s="175">
        <f t="shared" si="118"/>
        <v>19.77844449573044</v>
      </c>
      <c r="BD53" s="175">
        <f t="shared" si="118"/>
        <v>53.87037522959853</v>
      </c>
      <c r="BE53" s="175">
        <f t="shared" ref="BE53:BG60" si="119">IFERROR(N53/Q53*100,0)</f>
        <v>84.397664956660179</v>
      </c>
      <c r="BF53" s="175">
        <f t="shared" si="119"/>
        <v>80.22155550426956</v>
      </c>
      <c r="BG53" s="181">
        <f t="shared" si="119"/>
        <v>46.12962477040147</v>
      </c>
      <c r="BH53" s="175">
        <f t="shared" ref="BH53:BJ60" si="120">IFERROR(T53/Z53*100,0)</f>
        <v>16.736477872882897</v>
      </c>
      <c r="BI53" s="175">
        <f t="shared" si="120"/>
        <v>20.14453477868112</v>
      </c>
      <c r="BJ53" s="175">
        <f t="shared" si="120"/>
        <v>53.515834675254972</v>
      </c>
      <c r="BK53" s="175">
        <f t="shared" ref="BK53:BM60" si="121">IFERROR(W53/Z53*100,0)</f>
        <v>83.263522127117099</v>
      </c>
      <c r="BL53" s="175">
        <f t="shared" si="121"/>
        <v>79.85546522131888</v>
      </c>
      <c r="BM53" s="181">
        <f t="shared" si="121"/>
        <v>46.484165324745035</v>
      </c>
      <c r="BN53" s="176">
        <f t="shared" ref="BN53:BP60" si="122">IFERROR(AC53/AI53*100,0)</f>
        <v>16.736477872882897</v>
      </c>
      <c r="BO53" s="175">
        <f t="shared" si="122"/>
        <v>20.14453477868112</v>
      </c>
      <c r="BP53" s="175">
        <f t="shared" si="122"/>
        <v>53.515834675254972</v>
      </c>
      <c r="BQ53" s="175">
        <f t="shared" ref="BQ53:BS60" si="123">IFERROR(AF53/AI53*100,0)</f>
        <v>83.263522127117099</v>
      </c>
      <c r="BR53" s="175">
        <f t="shared" si="123"/>
        <v>79.85546522131888</v>
      </c>
      <c r="BS53" s="181">
        <f t="shared" si="123"/>
        <v>46.484165324745035</v>
      </c>
      <c r="BT53" s="175">
        <f t="shared" ref="BT53:BT69" si="124">IFERROR(AL53/AR53*100,0)</f>
        <v>15.805471124620061</v>
      </c>
      <c r="BU53" s="175">
        <f t="shared" ref="BU53:BU69" si="125">IFERROR(AM53/AS53*100,0)</f>
        <v>70.021505376344081</v>
      </c>
      <c r="BV53" s="175">
        <f t="shared" ref="BV53:BV69" si="126">IFERROR(AN53/AT53*100,0)</f>
        <v>43.012760659819484</v>
      </c>
      <c r="BW53" s="175">
        <f t="shared" ref="BW53:BW69" si="127">IFERROR(AO53/AR53*100,0)</f>
        <v>84.19452887537993</v>
      </c>
      <c r="BX53" s="175">
        <f t="shared" ref="BX53:BX69" si="128">IFERROR(AP53/AS53*100,0)</f>
        <v>29.978494623655916</v>
      </c>
      <c r="BY53" s="181">
        <f t="shared" ref="BY53:BY69" si="129">IFERROR(AQ53/AT53*100,0)</f>
        <v>56.987239340180516</v>
      </c>
      <c r="CA53" s="178">
        <f t="shared" ref="CA53:CA69" si="130">AY53-AV53</f>
        <v>71.654790182106098</v>
      </c>
      <c r="CB53" s="174">
        <f t="shared" ref="CB53:CB69" si="131">AZ53-AW53</f>
        <v>64.866369710467723</v>
      </c>
      <c r="CC53" s="174">
        <f t="shared" ref="CC53:CC69" si="132">BA53-AX53</f>
        <v>-2.8794241151769597</v>
      </c>
      <c r="CD53" s="178">
        <f t="shared" ref="CD53:CD69" si="133">BE53-BB53</f>
        <v>68.795329913320359</v>
      </c>
      <c r="CE53" s="174">
        <f t="shared" ref="CE53:CE69" si="134">BF53-BC53</f>
        <v>60.44311100853912</v>
      </c>
      <c r="CF53" s="174">
        <f t="shared" ref="CF53:CF69" si="135">BG53-BD53</f>
        <v>-7.7407504591970593</v>
      </c>
      <c r="CG53" s="178">
        <f t="shared" ref="CG53:CG69" si="136">BK53-BH53</f>
        <v>66.527044254234198</v>
      </c>
      <c r="CH53" s="174">
        <f t="shared" ref="CH53:CH69" si="137">BL53-BI53</f>
        <v>59.710930442637761</v>
      </c>
      <c r="CI53" s="174">
        <f t="shared" ref="CI53:CI69" si="138">BM53-BJ53</f>
        <v>-7.0316693505099366</v>
      </c>
      <c r="CJ53" s="178">
        <f t="shared" ref="CJ53:CJ69" si="139">BQ53-BN53</f>
        <v>66.527044254234198</v>
      </c>
      <c r="CK53" s="174">
        <f t="shared" ref="CK53:CK69" si="140">BR53-BO53</f>
        <v>59.710930442637761</v>
      </c>
      <c r="CL53" s="174">
        <f t="shared" ref="CL53:CL69" si="141">BS53-BP53</f>
        <v>-7.0316693505099366</v>
      </c>
      <c r="CM53" s="178">
        <f t="shared" ref="CM53:CM69" si="142">BW53-BT53</f>
        <v>68.389057750759875</v>
      </c>
      <c r="CN53" s="174">
        <f t="shared" ref="CN53:CN69" si="143">BX53-BU53</f>
        <v>-40.043010752688161</v>
      </c>
      <c r="CO53" s="179">
        <f t="shared" ref="CO53:CO69" si="144">BY53-BV53</f>
        <v>13.974478680361031</v>
      </c>
    </row>
    <row r="54" spans="1:93" x14ac:dyDescent="0.25">
      <c r="A54" s="855" t="s">
        <v>127</v>
      </c>
      <c r="B54" s="23">
        <v>122</v>
      </c>
      <c r="C54" s="20">
        <v>116</v>
      </c>
      <c r="D54" s="20">
        <v>422</v>
      </c>
      <c r="E54" s="20">
        <v>960</v>
      </c>
      <c r="F54" s="20">
        <v>537</v>
      </c>
      <c r="G54" s="20">
        <v>204</v>
      </c>
      <c r="H54" s="20">
        <f t="shared" ref="H54:H71" si="145">B54+E54</f>
        <v>1082</v>
      </c>
      <c r="I54" s="20">
        <f t="shared" ref="I54:I71" si="146">C54+F54</f>
        <v>653</v>
      </c>
      <c r="J54" s="20">
        <f t="shared" ref="J54:J71" si="147">D54+G54</f>
        <v>626</v>
      </c>
      <c r="K54" s="23">
        <v>158</v>
      </c>
      <c r="L54" s="20">
        <v>173</v>
      </c>
      <c r="M54" s="20">
        <v>428</v>
      </c>
      <c r="N54" s="20">
        <v>1065</v>
      </c>
      <c r="O54" s="20">
        <v>573</v>
      </c>
      <c r="P54" s="20">
        <v>267</v>
      </c>
      <c r="Q54" s="20">
        <f t="shared" ref="Q54:Q71" si="148">K54+N54</f>
        <v>1223</v>
      </c>
      <c r="R54" s="20">
        <f t="shared" ref="R54:R71" si="149">L54+O54</f>
        <v>746</v>
      </c>
      <c r="S54" s="20">
        <f t="shared" ref="S54:S71" si="150">M54+P54</f>
        <v>695</v>
      </c>
      <c r="T54" s="23">
        <v>142</v>
      </c>
      <c r="U54" s="20">
        <v>155</v>
      </c>
      <c r="V54" s="20">
        <v>454</v>
      </c>
      <c r="W54" s="20">
        <v>1107</v>
      </c>
      <c r="X54" s="20">
        <v>540</v>
      </c>
      <c r="Y54" s="20">
        <v>249</v>
      </c>
      <c r="Z54" s="20">
        <f t="shared" ref="Z54:Z71" si="151">T54+W54</f>
        <v>1249</v>
      </c>
      <c r="AA54" s="20">
        <f t="shared" ref="AA54:AA71" si="152">U54+X54</f>
        <v>695</v>
      </c>
      <c r="AB54" s="20">
        <f t="shared" ref="AB54:AB71" si="153">V54+Y54</f>
        <v>703</v>
      </c>
      <c r="AC54" s="23">
        <v>142</v>
      </c>
      <c r="AD54" s="20">
        <v>155</v>
      </c>
      <c r="AE54" s="20">
        <v>454</v>
      </c>
      <c r="AF54" s="20">
        <v>1107</v>
      </c>
      <c r="AG54" s="20">
        <v>540</v>
      </c>
      <c r="AH54" s="20">
        <v>249</v>
      </c>
      <c r="AI54" s="20">
        <f t="shared" ref="AI54:AI71" si="154">AC54+AF54</f>
        <v>1249</v>
      </c>
      <c r="AJ54" s="20">
        <f t="shared" ref="AJ54:AJ71" si="155">AD54+AG54</f>
        <v>695</v>
      </c>
      <c r="AK54" s="20">
        <f t="shared" ref="AK54:AK71" si="156">AE54+AH54</f>
        <v>703</v>
      </c>
      <c r="AL54" s="23">
        <v>167</v>
      </c>
      <c r="AM54" s="20">
        <v>1084</v>
      </c>
      <c r="AN54" s="20">
        <v>177</v>
      </c>
      <c r="AO54" s="20">
        <v>796</v>
      </c>
      <c r="AP54" s="20">
        <v>479</v>
      </c>
      <c r="AQ54" s="20">
        <v>243</v>
      </c>
      <c r="AR54" s="20">
        <f t="shared" ref="AR54:AR71" si="157">AL54+AO54</f>
        <v>963</v>
      </c>
      <c r="AS54" s="20">
        <f t="shared" ref="AS54:AS71" si="158">AM54+AP54</f>
        <v>1563</v>
      </c>
      <c r="AT54" s="21">
        <f t="shared" ref="AT54:AT71" si="159">AN54+AQ54</f>
        <v>420</v>
      </c>
      <c r="AV54" s="61">
        <f t="shared" si="116"/>
        <v>11.275415896487985</v>
      </c>
      <c r="AW54" s="6">
        <f t="shared" si="116"/>
        <v>17.764165390505362</v>
      </c>
      <c r="AX54" s="6">
        <f t="shared" si="116"/>
        <v>67.412140575079874</v>
      </c>
      <c r="AY54" s="6">
        <f t="shared" si="117"/>
        <v>88.724584103512015</v>
      </c>
      <c r="AZ54" s="6">
        <f t="shared" si="117"/>
        <v>82.235834609494646</v>
      </c>
      <c r="BA54" s="82">
        <f t="shared" si="117"/>
        <v>32.587859424920126</v>
      </c>
      <c r="BB54" s="6">
        <f t="shared" si="118"/>
        <v>12.919051512673754</v>
      </c>
      <c r="BC54" s="6">
        <f t="shared" si="118"/>
        <v>23.190348525469169</v>
      </c>
      <c r="BD54" s="6">
        <f t="shared" si="118"/>
        <v>61.582733812949641</v>
      </c>
      <c r="BE54" s="6">
        <f t="shared" si="119"/>
        <v>87.080948487326253</v>
      </c>
      <c r="BF54" s="6">
        <f t="shared" si="119"/>
        <v>76.809651474530824</v>
      </c>
      <c r="BG54" s="82">
        <f t="shared" si="119"/>
        <v>38.417266187050359</v>
      </c>
      <c r="BH54" s="6">
        <f t="shared" si="120"/>
        <v>11.369095276220976</v>
      </c>
      <c r="BI54" s="6">
        <f t="shared" si="120"/>
        <v>22.302158273381295</v>
      </c>
      <c r="BJ54" s="6">
        <f t="shared" si="120"/>
        <v>64.580369843527734</v>
      </c>
      <c r="BK54" s="6">
        <f t="shared" si="121"/>
        <v>88.630904723779025</v>
      </c>
      <c r="BL54" s="6">
        <f t="shared" si="121"/>
        <v>77.697841726618705</v>
      </c>
      <c r="BM54" s="82">
        <f t="shared" si="121"/>
        <v>35.419630156472259</v>
      </c>
      <c r="BN54" s="61">
        <f t="shared" si="122"/>
        <v>11.369095276220976</v>
      </c>
      <c r="BO54" s="6">
        <f t="shared" si="122"/>
        <v>22.302158273381295</v>
      </c>
      <c r="BP54" s="6">
        <f t="shared" si="122"/>
        <v>64.580369843527734</v>
      </c>
      <c r="BQ54" s="6">
        <f t="shared" si="123"/>
        <v>88.630904723779025</v>
      </c>
      <c r="BR54" s="6">
        <f t="shared" si="123"/>
        <v>77.697841726618705</v>
      </c>
      <c r="BS54" s="82">
        <f t="shared" si="123"/>
        <v>35.419630156472259</v>
      </c>
      <c r="BT54" s="6">
        <f t="shared" si="124"/>
        <v>17.341640706126686</v>
      </c>
      <c r="BU54" s="6">
        <f t="shared" si="125"/>
        <v>69.353806781829817</v>
      </c>
      <c r="BV54" s="6">
        <f t="shared" si="126"/>
        <v>42.142857142857146</v>
      </c>
      <c r="BW54" s="6">
        <f t="shared" si="127"/>
        <v>82.658359293873318</v>
      </c>
      <c r="BX54" s="6">
        <f t="shared" si="128"/>
        <v>30.646193218170186</v>
      </c>
      <c r="BY54" s="82">
        <f t="shared" si="129"/>
        <v>57.857142857142861</v>
      </c>
      <c r="CA54" s="59">
        <f t="shared" si="130"/>
        <v>77.44916820702403</v>
      </c>
      <c r="CB54" s="57">
        <f t="shared" si="131"/>
        <v>64.471669218989291</v>
      </c>
      <c r="CC54" s="57">
        <f t="shared" si="132"/>
        <v>-34.824281150159749</v>
      </c>
      <c r="CD54" s="59">
        <f t="shared" si="133"/>
        <v>74.161896974652507</v>
      </c>
      <c r="CE54" s="57">
        <f t="shared" si="134"/>
        <v>53.619302949061655</v>
      </c>
      <c r="CF54" s="57">
        <f t="shared" si="135"/>
        <v>-23.165467625899282</v>
      </c>
      <c r="CG54" s="59">
        <f t="shared" si="136"/>
        <v>77.261809447558051</v>
      </c>
      <c r="CH54" s="57">
        <f t="shared" si="137"/>
        <v>55.39568345323741</v>
      </c>
      <c r="CI54" s="57">
        <f t="shared" si="138"/>
        <v>-29.160739687055475</v>
      </c>
      <c r="CJ54" s="59">
        <f t="shared" si="139"/>
        <v>77.261809447558051</v>
      </c>
      <c r="CK54" s="57">
        <f t="shared" si="140"/>
        <v>55.39568345323741</v>
      </c>
      <c r="CL54" s="57">
        <f t="shared" si="141"/>
        <v>-29.160739687055475</v>
      </c>
      <c r="CM54" s="59">
        <f t="shared" si="142"/>
        <v>65.316718587746635</v>
      </c>
      <c r="CN54" s="57">
        <f t="shared" si="143"/>
        <v>-38.707613563659635</v>
      </c>
      <c r="CO54" s="60">
        <f t="shared" si="144"/>
        <v>15.714285714285715</v>
      </c>
    </row>
    <row r="55" spans="1:93" x14ac:dyDescent="0.25">
      <c r="A55" s="855" t="s">
        <v>128</v>
      </c>
      <c r="B55" s="23">
        <v>17</v>
      </c>
      <c r="C55" s="20">
        <v>30</v>
      </c>
      <c r="D55" s="20">
        <v>103</v>
      </c>
      <c r="E55" s="20">
        <v>284</v>
      </c>
      <c r="F55" s="20">
        <v>154</v>
      </c>
      <c r="G55" s="20">
        <v>42</v>
      </c>
      <c r="H55" s="20">
        <f t="shared" si="145"/>
        <v>301</v>
      </c>
      <c r="I55" s="20">
        <f t="shared" si="146"/>
        <v>184</v>
      </c>
      <c r="J55" s="20">
        <f t="shared" si="147"/>
        <v>145</v>
      </c>
      <c r="K55" s="23">
        <v>33</v>
      </c>
      <c r="L55" s="20">
        <v>53</v>
      </c>
      <c r="M55" s="20">
        <v>146</v>
      </c>
      <c r="N55" s="20">
        <v>334</v>
      </c>
      <c r="O55" s="20">
        <v>227</v>
      </c>
      <c r="P55" s="20">
        <v>73</v>
      </c>
      <c r="Q55" s="20">
        <f t="shared" si="148"/>
        <v>367</v>
      </c>
      <c r="R55" s="20">
        <f t="shared" si="149"/>
        <v>280</v>
      </c>
      <c r="S55" s="20">
        <f t="shared" si="150"/>
        <v>219</v>
      </c>
      <c r="T55" s="23">
        <v>42</v>
      </c>
      <c r="U55" s="20">
        <v>54</v>
      </c>
      <c r="V55" s="20">
        <v>161</v>
      </c>
      <c r="W55" s="20">
        <v>316</v>
      </c>
      <c r="X55" s="20">
        <v>176</v>
      </c>
      <c r="Y55" s="20">
        <v>70</v>
      </c>
      <c r="Z55" s="20">
        <f t="shared" si="151"/>
        <v>358</v>
      </c>
      <c r="AA55" s="20">
        <f t="shared" si="152"/>
        <v>230</v>
      </c>
      <c r="AB55" s="20">
        <f t="shared" si="153"/>
        <v>231</v>
      </c>
      <c r="AC55" s="23">
        <v>42</v>
      </c>
      <c r="AD55" s="20">
        <v>54</v>
      </c>
      <c r="AE55" s="20">
        <v>161</v>
      </c>
      <c r="AF55" s="20">
        <v>316</v>
      </c>
      <c r="AG55" s="20">
        <v>176</v>
      </c>
      <c r="AH55" s="20">
        <v>70</v>
      </c>
      <c r="AI55" s="20">
        <f t="shared" si="154"/>
        <v>358</v>
      </c>
      <c r="AJ55" s="20">
        <f t="shared" si="155"/>
        <v>230</v>
      </c>
      <c r="AK55" s="20">
        <f t="shared" si="156"/>
        <v>231</v>
      </c>
      <c r="AL55" s="23">
        <v>39</v>
      </c>
      <c r="AM55" s="20">
        <v>335</v>
      </c>
      <c r="AN55" s="20">
        <v>57</v>
      </c>
      <c r="AO55" s="20">
        <v>206</v>
      </c>
      <c r="AP55" s="20">
        <v>177</v>
      </c>
      <c r="AQ55" s="20">
        <v>50</v>
      </c>
      <c r="AR55" s="20">
        <f t="shared" si="157"/>
        <v>245</v>
      </c>
      <c r="AS55" s="20">
        <f t="shared" si="158"/>
        <v>512</v>
      </c>
      <c r="AT55" s="21">
        <f t="shared" si="159"/>
        <v>107</v>
      </c>
      <c r="AV55" s="61">
        <f t="shared" si="116"/>
        <v>5.6478405315614619</v>
      </c>
      <c r="AW55" s="6">
        <f t="shared" si="116"/>
        <v>16.304347826086957</v>
      </c>
      <c r="AX55" s="6">
        <f t="shared" si="116"/>
        <v>71.034482758620683</v>
      </c>
      <c r="AY55" s="6">
        <f t="shared" si="117"/>
        <v>94.352159468438529</v>
      </c>
      <c r="AZ55" s="6">
        <f t="shared" si="117"/>
        <v>83.695652173913047</v>
      </c>
      <c r="BA55" s="82">
        <f t="shared" si="117"/>
        <v>28.965517241379313</v>
      </c>
      <c r="BB55" s="6">
        <f t="shared" si="118"/>
        <v>8.9918256130790191</v>
      </c>
      <c r="BC55" s="6">
        <f t="shared" si="118"/>
        <v>18.928571428571427</v>
      </c>
      <c r="BD55" s="6">
        <f t="shared" si="118"/>
        <v>66.666666666666657</v>
      </c>
      <c r="BE55" s="6">
        <f t="shared" si="119"/>
        <v>91.008174386920984</v>
      </c>
      <c r="BF55" s="6">
        <f t="shared" si="119"/>
        <v>81.071428571428569</v>
      </c>
      <c r="BG55" s="82">
        <f t="shared" si="119"/>
        <v>33.333333333333329</v>
      </c>
      <c r="BH55" s="6">
        <f t="shared" si="120"/>
        <v>11.731843575418994</v>
      </c>
      <c r="BI55" s="6">
        <f t="shared" si="120"/>
        <v>23.478260869565219</v>
      </c>
      <c r="BJ55" s="6">
        <f t="shared" si="120"/>
        <v>69.696969696969703</v>
      </c>
      <c r="BK55" s="6">
        <f t="shared" si="121"/>
        <v>88.268156424581008</v>
      </c>
      <c r="BL55" s="6">
        <f t="shared" si="121"/>
        <v>76.521739130434781</v>
      </c>
      <c r="BM55" s="82">
        <f t="shared" si="121"/>
        <v>30.303030303030305</v>
      </c>
      <c r="BN55" s="61">
        <f t="shared" si="122"/>
        <v>11.731843575418994</v>
      </c>
      <c r="BO55" s="6">
        <f t="shared" si="122"/>
        <v>23.478260869565219</v>
      </c>
      <c r="BP55" s="6">
        <f t="shared" si="122"/>
        <v>69.696969696969703</v>
      </c>
      <c r="BQ55" s="6">
        <f t="shared" si="123"/>
        <v>88.268156424581008</v>
      </c>
      <c r="BR55" s="6">
        <f t="shared" si="123"/>
        <v>76.521739130434781</v>
      </c>
      <c r="BS55" s="82">
        <f t="shared" si="123"/>
        <v>30.303030303030305</v>
      </c>
      <c r="BT55" s="6">
        <f t="shared" si="124"/>
        <v>15.918367346938775</v>
      </c>
      <c r="BU55" s="6">
        <f t="shared" si="125"/>
        <v>65.4296875</v>
      </c>
      <c r="BV55" s="6">
        <f t="shared" si="126"/>
        <v>53.271028037383175</v>
      </c>
      <c r="BW55" s="6">
        <f t="shared" si="127"/>
        <v>84.08163265306122</v>
      </c>
      <c r="BX55" s="6">
        <f t="shared" si="128"/>
        <v>34.5703125</v>
      </c>
      <c r="BY55" s="82">
        <f t="shared" si="129"/>
        <v>46.728971962616825</v>
      </c>
      <c r="CA55" s="59">
        <f t="shared" si="130"/>
        <v>88.704318936877073</v>
      </c>
      <c r="CB55" s="57">
        <f t="shared" si="131"/>
        <v>67.391304347826093</v>
      </c>
      <c r="CC55" s="57">
        <f t="shared" si="132"/>
        <v>-42.068965517241367</v>
      </c>
      <c r="CD55" s="59">
        <f t="shared" si="133"/>
        <v>82.016348773841969</v>
      </c>
      <c r="CE55" s="57">
        <f t="shared" si="134"/>
        <v>62.142857142857139</v>
      </c>
      <c r="CF55" s="57">
        <f t="shared" si="135"/>
        <v>-33.333333333333329</v>
      </c>
      <c r="CG55" s="59">
        <f t="shared" si="136"/>
        <v>76.536312849162016</v>
      </c>
      <c r="CH55" s="57">
        <f t="shared" si="137"/>
        <v>53.043478260869563</v>
      </c>
      <c r="CI55" s="57">
        <f t="shared" si="138"/>
        <v>-39.393939393939398</v>
      </c>
      <c r="CJ55" s="59">
        <f t="shared" si="139"/>
        <v>76.536312849162016</v>
      </c>
      <c r="CK55" s="57">
        <f t="shared" si="140"/>
        <v>53.043478260869563</v>
      </c>
      <c r="CL55" s="57">
        <f t="shared" si="141"/>
        <v>-39.393939393939398</v>
      </c>
      <c r="CM55" s="59">
        <f t="shared" si="142"/>
        <v>68.16326530612244</v>
      </c>
      <c r="CN55" s="57">
        <f t="shared" si="143"/>
        <v>-30.859375</v>
      </c>
      <c r="CO55" s="60">
        <f t="shared" si="144"/>
        <v>-6.5420560747663501</v>
      </c>
    </row>
    <row r="56" spans="1:93" x14ac:dyDescent="0.25">
      <c r="A56" s="855" t="s">
        <v>311</v>
      </c>
      <c r="B56" s="23">
        <v>110</v>
      </c>
      <c r="C56" s="20">
        <v>117</v>
      </c>
      <c r="D56" s="20">
        <v>254</v>
      </c>
      <c r="E56" s="20">
        <v>632</v>
      </c>
      <c r="F56" s="20">
        <v>448</v>
      </c>
      <c r="G56" s="20">
        <v>177</v>
      </c>
      <c r="H56" s="20">
        <f t="shared" si="145"/>
        <v>742</v>
      </c>
      <c r="I56" s="20">
        <f t="shared" si="146"/>
        <v>565</v>
      </c>
      <c r="J56" s="20">
        <f t="shared" si="147"/>
        <v>431</v>
      </c>
      <c r="K56" s="23">
        <v>133</v>
      </c>
      <c r="L56" s="20">
        <v>120</v>
      </c>
      <c r="M56" s="20">
        <v>305</v>
      </c>
      <c r="N56" s="20">
        <v>746</v>
      </c>
      <c r="O56" s="20">
        <v>474</v>
      </c>
      <c r="P56" s="20">
        <v>199</v>
      </c>
      <c r="Q56" s="20">
        <f t="shared" si="148"/>
        <v>879</v>
      </c>
      <c r="R56" s="20">
        <f t="shared" si="149"/>
        <v>594</v>
      </c>
      <c r="S56" s="20">
        <f t="shared" si="150"/>
        <v>504</v>
      </c>
      <c r="T56" s="23">
        <v>155</v>
      </c>
      <c r="U56" s="20">
        <v>113</v>
      </c>
      <c r="V56" s="20">
        <v>318</v>
      </c>
      <c r="W56" s="20">
        <v>787</v>
      </c>
      <c r="X56" s="20">
        <v>436</v>
      </c>
      <c r="Y56" s="20">
        <v>185</v>
      </c>
      <c r="Z56" s="20">
        <f t="shared" si="151"/>
        <v>942</v>
      </c>
      <c r="AA56" s="20">
        <f t="shared" si="152"/>
        <v>549</v>
      </c>
      <c r="AB56" s="20">
        <f t="shared" si="153"/>
        <v>503</v>
      </c>
      <c r="AC56" s="23">
        <v>155</v>
      </c>
      <c r="AD56" s="20">
        <v>113</v>
      </c>
      <c r="AE56" s="20">
        <v>318</v>
      </c>
      <c r="AF56" s="20">
        <v>787</v>
      </c>
      <c r="AG56" s="20">
        <v>436</v>
      </c>
      <c r="AH56" s="20">
        <v>185</v>
      </c>
      <c r="AI56" s="20">
        <f t="shared" si="154"/>
        <v>942</v>
      </c>
      <c r="AJ56" s="20">
        <f t="shared" si="155"/>
        <v>549</v>
      </c>
      <c r="AK56" s="20">
        <f t="shared" si="156"/>
        <v>503</v>
      </c>
      <c r="AL56" s="23">
        <v>159</v>
      </c>
      <c r="AM56" s="20">
        <v>857</v>
      </c>
      <c r="AN56" s="20">
        <v>161</v>
      </c>
      <c r="AO56" s="20">
        <v>632</v>
      </c>
      <c r="AP56" s="20">
        <v>309</v>
      </c>
      <c r="AQ56" s="20">
        <v>178</v>
      </c>
      <c r="AR56" s="20">
        <f t="shared" si="157"/>
        <v>791</v>
      </c>
      <c r="AS56" s="20">
        <f t="shared" si="158"/>
        <v>1166</v>
      </c>
      <c r="AT56" s="21">
        <f t="shared" si="159"/>
        <v>339</v>
      </c>
      <c r="AV56" s="61">
        <f t="shared" si="116"/>
        <v>14.824797843665769</v>
      </c>
      <c r="AW56" s="6">
        <f t="shared" si="116"/>
        <v>20.707964601769913</v>
      </c>
      <c r="AX56" s="6">
        <f t="shared" si="116"/>
        <v>58.932714617169367</v>
      </c>
      <c r="AY56" s="6">
        <f t="shared" si="117"/>
        <v>85.175202156334223</v>
      </c>
      <c r="AZ56" s="6">
        <f t="shared" si="117"/>
        <v>79.292035398230084</v>
      </c>
      <c r="BA56" s="82">
        <f t="shared" si="117"/>
        <v>41.067285382830626</v>
      </c>
      <c r="BB56" s="6">
        <f t="shared" si="118"/>
        <v>15.130830489192265</v>
      </c>
      <c r="BC56" s="6">
        <f t="shared" si="118"/>
        <v>20.202020202020201</v>
      </c>
      <c r="BD56" s="6">
        <f t="shared" si="118"/>
        <v>60.515873015873012</v>
      </c>
      <c r="BE56" s="6">
        <f t="shared" si="119"/>
        <v>84.869169510807737</v>
      </c>
      <c r="BF56" s="6">
        <f t="shared" si="119"/>
        <v>79.797979797979806</v>
      </c>
      <c r="BG56" s="82">
        <f t="shared" si="119"/>
        <v>39.484126984126981</v>
      </c>
      <c r="BH56" s="6">
        <f t="shared" si="120"/>
        <v>16.454352441613587</v>
      </c>
      <c r="BI56" s="6">
        <f t="shared" si="120"/>
        <v>20.582877959927139</v>
      </c>
      <c r="BJ56" s="6">
        <f t="shared" si="120"/>
        <v>63.220675944333991</v>
      </c>
      <c r="BK56" s="6">
        <f t="shared" si="121"/>
        <v>83.54564755838642</v>
      </c>
      <c r="BL56" s="6">
        <f t="shared" si="121"/>
        <v>79.417122040072869</v>
      </c>
      <c r="BM56" s="82">
        <f t="shared" si="121"/>
        <v>36.779324055666002</v>
      </c>
      <c r="BN56" s="61">
        <f t="shared" si="122"/>
        <v>16.454352441613587</v>
      </c>
      <c r="BO56" s="6">
        <f t="shared" si="122"/>
        <v>20.582877959927139</v>
      </c>
      <c r="BP56" s="6">
        <f t="shared" si="122"/>
        <v>63.220675944333991</v>
      </c>
      <c r="BQ56" s="6">
        <f t="shared" si="123"/>
        <v>83.54564755838642</v>
      </c>
      <c r="BR56" s="6">
        <f t="shared" si="123"/>
        <v>79.417122040072869</v>
      </c>
      <c r="BS56" s="82">
        <f t="shared" si="123"/>
        <v>36.779324055666002</v>
      </c>
      <c r="BT56" s="6">
        <f t="shared" si="124"/>
        <v>20.101137800252843</v>
      </c>
      <c r="BU56" s="6">
        <f t="shared" si="125"/>
        <v>73.499142367066895</v>
      </c>
      <c r="BV56" s="6">
        <f t="shared" si="126"/>
        <v>47.492625368731559</v>
      </c>
      <c r="BW56" s="6">
        <f t="shared" si="127"/>
        <v>79.898862199747157</v>
      </c>
      <c r="BX56" s="6">
        <f t="shared" si="128"/>
        <v>26.500857632933105</v>
      </c>
      <c r="BY56" s="82">
        <f t="shared" si="129"/>
        <v>52.507374631268434</v>
      </c>
      <c r="CA56" s="59">
        <f t="shared" si="130"/>
        <v>70.350404312668459</v>
      </c>
      <c r="CB56" s="57">
        <f t="shared" si="131"/>
        <v>58.584070796460168</v>
      </c>
      <c r="CC56" s="57">
        <f t="shared" si="132"/>
        <v>-17.865429234338741</v>
      </c>
      <c r="CD56" s="59">
        <f t="shared" si="133"/>
        <v>69.738339021615474</v>
      </c>
      <c r="CE56" s="57">
        <f t="shared" si="134"/>
        <v>59.595959595959606</v>
      </c>
      <c r="CF56" s="57">
        <f t="shared" si="135"/>
        <v>-21.031746031746032</v>
      </c>
      <c r="CG56" s="59">
        <f t="shared" si="136"/>
        <v>67.091295116772841</v>
      </c>
      <c r="CH56" s="57">
        <f t="shared" si="137"/>
        <v>58.83424408014573</v>
      </c>
      <c r="CI56" s="57">
        <f t="shared" si="138"/>
        <v>-26.441351888667988</v>
      </c>
      <c r="CJ56" s="59">
        <f t="shared" si="139"/>
        <v>67.091295116772841</v>
      </c>
      <c r="CK56" s="57">
        <f t="shared" si="140"/>
        <v>58.83424408014573</v>
      </c>
      <c r="CL56" s="57">
        <f t="shared" si="141"/>
        <v>-26.441351888667988</v>
      </c>
      <c r="CM56" s="59">
        <f t="shared" si="142"/>
        <v>59.797724399494314</v>
      </c>
      <c r="CN56" s="57">
        <f t="shared" si="143"/>
        <v>-46.99828473413379</v>
      </c>
      <c r="CO56" s="60">
        <f t="shared" si="144"/>
        <v>5.0147492625368741</v>
      </c>
    </row>
    <row r="57" spans="1:93" x14ac:dyDescent="0.25">
      <c r="A57" s="855" t="s">
        <v>130</v>
      </c>
      <c r="B57" s="23">
        <v>215</v>
      </c>
      <c r="C57" s="20">
        <v>222</v>
      </c>
      <c r="D57" s="20">
        <v>387</v>
      </c>
      <c r="E57" s="20">
        <v>1252</v>
      </c>
      <c r="F57" s="20">
        <v>702</v>
      </c>
      <c r="G57" s="20">
        <v>458</v>
      </c>
      <c r="H57" s="20">
        <f t="shared" si="145"/>
        <v>1467</v>
      </c>
      <c r="I57" s="20">
        <f t="shared" si="146"/>
        <v>924</v>
      </c>
      <c r="J57" s="20">
        <f t="shared" si="147"/>
        <v>845</v>
      </c>
      <c r="K57" s="23">
        <v>199</v>
      </c>
      <c r="L57" s="20">
        <v>315</v>
      </c>
      <c r="M57" s="20">
        <v>478</v>
      </c>
      <c r="N57" s="20">
        <v>1400</v>
      </c>
      <c r="O57" s="20">
        <v>807</v>
      </c>
      <c r="P57" s="20">
        <v>460</v>
      </c>
      <c r="Q57" s="20">
        <f t="shared" si="148"/>
        <v>1599</v>
      </c>
      <c r="R57" s="20">
        <f t="shared" si="149"/>
        <v>1122</v>
      </c>
      <c r="S57" s="20">
        <f t="shared" si="150"/>
        <v>938</v>
      </c>
      <c r="T57" s="23">
        <v>190</v>
      </c>
      <c r="U57" s="20">
        <v>251</v>
      </c>
      <c r="V57" s="20">
        <v>441</v>
      </c>
      <c r="W57" s="20">
        <v>1278</v>
      </c>
      <c r="X57" s="20">
        <v>692</v>
      </c>
      <c r="Y57" s="20">
        <v>421</v>
      </c>
      <c r="Z57" s="20">
        <f t="shared" si="151"/>
        <v>1468</v>
      </c>
      <c r="AA57" s="20">
        <f t="shared" si="152"/>
        <v>943</v>
      </c>
      <c r="AB57" s="20">
        <f t="shared" si="153"/>
        <v>862</v>
      </c>
      <c r="AC57" s="23">
        <v>190</v>
      </c>
      <c r="AD57" s="20">
        <v>251</v>
      </c>
      <c r="AE57" s="20">
        <v>441</v>
      </c>
      <c r="AF57" s="20">
        <v>1278</v>
      </c>
      <c r="AG57" s="20">
        <v>692</v>
      </c>
      <c r="AH57" s="20">
        <v>421</v>
      </c>
      <c r="AI57" s="20">
        <f t="shared" si="154"/>
        <v>1468</v>
      </c>
      <c r="AJ57" s="20">
        <f t="shared" si="155"/>
        <v>943</v>
      </c>
      <c r="AK57" s="20">
        <f t="shared" si="156"/>
        <v>862</v>
      </c>
      <c r="AL57" s="23">
        <v>167</v>
      </c>
      <c r="AM57" s="20">
        <v>1276</v>
      </c>
      <c r="AN57" s="20">
        <v>285</v>
      </c>
      <c r="AO57" s="20">
        <v>1088</v>
      </c>
      <c r="AP57" s="20">
        <v>440</v>
      </c>
      <c r="AQ57" s="20">
        <v>448</v>
      </c>
      <c r="AR57" s="20">
        <f t="shared" si="157"/>
        <v>1255</v>
      </c>
      <c r="AS57" s="20">
        <f t="shared" si="158"/>
        <v>1716</v>
      </c>
      <c r="AT57" s="21">
        <f t="shared" si="159"/>
        <v>733</v>
      </c>
      <c r="AV57" s="61">
        <f t="shared" si="116"/>
        <v>14.65576005453306</v>
      </c>
      <c r="AW57" s="6">
        <f t="shared" si="116"/>
        <v>24.025974025974026</v>
      </c>
      <c r="AX57" s="6">
        <f t="shared" si="116"/>
        <v>45.798816568047336</v>
      </c>
      <c r="AY57" s="6">
        <f t="shared" si="117"/>
        <v>85.344239945466938</v>
      </c>
      <c r="AZ57" s="6">
        <f t="shared" si="117"/>
        <v>75.974025974025977</v>
      </c>
      <c r="BA57" s="82">
        <f t="shared" si="117"/>
        <v>54.201183431952657</v>
      </c>
      <c r="BB57" s="6">
        <f t="shared" si="118"/>
        <v>12.445278298936834</v>
      </c>
      <c r="BC57" s="6">
        <f t="shared" si="118"/>
        <v>28.074866310160431</v>
      </c>
      <c r="BD57" s="6">
        <f t="shared" si="118"/>
        <v>50.959488272921106</v>
      </c>
      <c r="BE57" s="6">
        <f t="shared" si="119"/>
        <v>87.554721701063158</v>
      </c>
      <c r="BF57" s="6">
        <f t="shared" si="119"/>
        <v>71.925133689839569</v>
      </c>
      <c r="BG57" s="82">
        <f t="shared" si="119"/>
        <v>49.040511727078886</v>
      </c>
      <c r="BH57" s="6">
        <f t="shared" si="120"/>
        <v>12.942779291553133</v>
      </c>
      <c r="BI57" s="6">
        <f t="shared" si="120"/>
        <v>26.617179215270415</v>
      </c>
      <c r="BJ57" s="6">
        <f t="shared" si="120"/>
        <v>51.160092807424597</v>
      </c>
      <c r="BK57" s="6">
        <f t="shared" si="121"/>
        <v>87.057220708446863</v>
      </c>
      <c r="BL57" s="6">
        <f t="shared" si="121"/>
        <v>73.382820784729589</v>
      </c>
      <c r="BM57" s="82">
        <f t="shared" si="121"/>
        <v>48.839907192575403</v>
      </c>
      <c r="BN57" s="61">
        <f t="shared" si="122"/>
        <v>12.942779291553133</v>
      </c>
      <c r="BO57" s="6">
        <f t="shared" si="122"/>
        <v>26.617179215270415</v>
      </c>
      <c r="BP57" s="6">
        <f t="shared" si="122"/>
        <v>51.160092807424597</v>
      </c>
      <c r="BQ57" s="6">
        <f t="shared" si="123"/>
        <v>87.057220708446863</v>
      </c>
      <c r="BR57" s="6">
        <f t="shared" si="123"/>
        <v>73.382820784729589</v>
      </c>
      <c r="BS57" s="82">
        <f t="shared" si="123"/>
        <v>48.839907192575403</v>
      </c>
      <c r="BT57" s="6">
        <f t="shared" si="124"/>
        <v>13.306772908366534</v>
      </c>
      <c r="BU57" s="6">
        <f t="shared" si="125"/>
        <v>74.358974358974365</v>
      </c>
      <c r="BV57" s="6">
        <f t="shared" si="126"/>
        <v>38.881309686221009</v>
      </c>
      <c r="BW57" s="6">
        <f t="shared" si="127"/>
        <v>86.69322709163346</v>
      </c>
      <c r="BX57" s="6">
        <f t="shared" si="128"/>
        <v>25.641025641025639</v>
      </c>
      <c r="BY57" s="82">
        <f t="shared" si="129"/>
        <v>61.118690313778991</v>
      </c>
      <c r="CA57" s="59">
        <f t="shared" si="130"/>
        <v>70.688479890933877</v>
      </c>
      <c r="CB57" s="57">
        <f t="shared" si="131"/>
        <v>51.948051948051955</v>
      </c>
      <c r="CC57" s="57">
        <f t="shared" si="132"/>
        <v>8.4023668639053213</v>
      </c>
      <c r="CD57" s="59">
        <f t="shared" si="133"/>
        <v>75.109443402126317</v>
      </c>
      <c r="CE57" s="57">
        <f t="shared" si="134"/>
        <v>43.850267379679138</v>
      </c>
      <c r="CF57" s="57">
        <f t="shared" si="135"/>
        <v>-1.9189765458422201</v>
      </c>
      <c r="CG57" s="59">
        <f t="shared" si="136"/>
        <v>74.114441416893726</v>
      </c>
      <c r="CH57" s="57">
        <f t="shared" si="137"/>
        <v>46.765641569459177</v>
      </c>
      <c r="CI57" s="57">
        <f t="shared" si="138"/>
        <v>-2.3201856148491942</v>
      </c>
      <c r="CJ57" s="59">
        <f t="shared" si="139"/>
        <v>74.114441416893726</v>
      </c>
      <c r="CK57" s="57">
        <f t="shared" si="140"/>
        <v>46.765641569459177</v>
      </c>
      <c r="CL57" s="57">
        <f t="shared" si="141"/>
        <v>-2.3201856148491942</v>
      </c>
      <c r="CM57" s="59">
        <f t="shared" si="142"/>
        <v>73.38645418326692</v>
      </c>
      <c r="CN57" s="57">
        <f t="shared" si="143"/>
        <v>-48.71794871794873</v>
      </c>
      <c r="CO57" s="60">
        <f t="shared" si="144"/>
        <v>22.237380627557982</v>
      </c>
    </row>
    <row r="58" spans="1:93" x14ac:dyDescent="0.25">
      <c r="A58" s="855" t="s">
        <v>131</v>
      </c>
      <c r="B58" s="23">
        <v>41</v>
      </c>
      <c r="C58" s="20">
        <v>25</v>
      </c>
      <c r="D58" s="20">
        <v>136</v>
      </c>
      <c r="E58" s="20">
        <v>237</v>
      </c>
      <c r="F58" s="20">
        <v>182</v>
      </c>
      <c r="G58" s="20">
        <v>54</v>
      </c>
      <c r="H58" s="20">
        <f t="shared" si="145"/>
        <v>278</v>
      </c>
      <c r="I58" s="20">
        <f t="shared" si="146"/>
        <v>207</v>
      </c>
      <c r="J58" s="20">
        <f t="shared" si="147"/>
        <v>190</v>
      </c>
      <c r="K58" s="23">
        <v>46</v>
      </c>
      <c r="L58" s="20">
        <v>58</v>
      </c>
      <c r="M58" s="20">
        <v>144</v>
      </c>
      <c r="N58" s="20">
        <v>333</v>
      </c>
      <c r="O58" s="20">
        <v>237</v>
      </c>
      <c r="P58" s="20">
        <v>80</v>
      </c>
      <c r="Q58" s="20">
        <f t="shared" si="148"/>
        <v>379</v>
      </c>
      <c r="R58" s="20">
        <f t="shared" si="149"/>
        <v>295</v>
      </c>
      <c r="S58" s="20">
        <f t="shared" si="150"/>
        <v>224</v>
      </c>
      <c r="T58" s="23">
        <v>54</v>
      </c>
      <c r="U58" s="20">
        <v>45</v>
      </c>
      <c r="V58" s="20">
        <v>139</v>
      </c>
      <c r="W58" s="20">
        <v>278</v>
      </c>
      <c r="X58" s="20">
        <v>227</v>
      </c>
      <c r="Y58" s="20">
        <v>53</v>
      </c>
      <c r="Z58" s="20">
        <f t="shared" si="151"/>
        <v>332</v>
      </c>
      <c r="AA58" s="20">
        <f t="shared" si="152"/>
        <v>272</v>
      </c>
      <c r="AB58" s="20">
        <f t="shared" si="153"/>
        <v>192</v>
      </c>
      <c r="AC58" s="23">
        <v>54</v>
      </c>
      <c r="AD58" s="20">
        <v>45</v>
      </c>
      <c r="AE58" s="20">
        <v>139</v>
      </c>
      <c r="AF58" s="20">
        <v>278</v>
      </c>
      <c r="AG58" s="20">
        <v>227</v>
      </c>
      <c r="AH58" s="20">
        <v>53</v>
      </c>
      <c r="AI58" s="20">
        <f t="shared" si="154"/>
        <v>332</v>
      </c>
      <c r="AJ58" s="20">
        <f t="shared" si="155"/>
        <v>272</v>
      </c>
      <c r="AK58" s="20">
        <f t="shared" si="156"/>
        <v>192</v>
      </c>
      <c r="AL58" s="23">
        <v>61</v>
      </c>
      <c r="AM58" s="20">
        <v>277</v>
      </c>
      <c r="AN58" s="20">
        <v>71</v>
      </c>
      <c r="AO58" s="20">
        <v>308</v>
      </c>
      <c r="AP58" s="20">
        <v>132</v>
      </c>
      <c r="AQ58" s="20">
        <v>65</v>
      </c>
      <c r="AR58" s="20">
        <f t="shared" si="157"/>
        <v>369</v>
      </c>
      <c r="AS58" s="20">
        <f t="shared" si="158"/>
        <v>409</v>
      </c>
      <c r="AT58" s="21">
        <f t="shared" si="159"/>
        <v>136</v>
      </c>
      <c r="AV58" s="61">
        <f t="shared" si="116"/>
        <v>14.748201438848922</v>
      </c>
      <c r="AW58" s="6">
        <f t="shared" si="116"/>
        <v>12.077294685990339</v>
      </c>
      <c r="AX58" s="6">
        <f t="shared" si="116"/>
        <v>71.578947368421055</v>
      </c>
      <c r="AY58" s="6">
        <f t="shared" si="117"/>
        <v>85.251798561151077</v>
      </c>
      <c r="AZ58" s="6">
        <f t="shared" si="117"/>
        <v>87.922705314009661</v>
      </c>
      <c r="BA58" s="82">
        <f t="shared" si="117"/>
        <v>28.421052631578945</v>
      </c>
      <c r="BB58" s="6">
        <f t="shared" si="118"/>
        <v>12.137203166226913</v>
      </c>
      <c r="BC58" s="6">
        <f t="shared" si="118"/>
        <v>19.661016949152543</v>
      </c>
      <c r="BD58" s="6">
        <f t="shared" si="118"/>
        <v>64.285714285714292</v>
      </c>
      <c r="BE58" s="6">
        <f t="shared" si="119"/>
        <v>87.862796833773089</v>
      </c>
      <c r="BF58" s="6">
        <f t="shared" si="119"/>
        <v>80.33898305084746</v>
      </c>
      <c r="BG58" s="82">
        <f t="shared" si="119"/>
        <v>35.714285714285715</v>
      </c>
      <c r="BH58" s="6">
        <f t="shared" si="120"/>
        <v>16.265060240963855</v>
      </c>
      <c r="BI58" s="6">
        <f t="shared" si="120"/>
        <v>16.544117647058822</v>
      </c>
      <c r="BJ58" s="6">
        <f t="shared" si="120"/>
        <v>72.395833333333343</v>
      </c>
      <c r="BK58" s="6">
        <f t="shared" si="121"/>
        <v>83.734939759036138</v>
      </c>
      <c r="BL58" s="6">
        <f t="shared" si="121"/>
        <v>83.455882352941174</v>
      </c>
      <c r="BM58" s="82">
        <f t="shared" si="121"/>
        <v>27.604166666666668</v>
      </c>
      <c r="BN58" s="61">
        <f t="shared" si="122"/>
        <v>16.265060240963855</v>
      </c>
      <c r="BO58" s="6">
        <f t="shared" si="122"/>
        <v>16.544117647058822</v>
      </c>
      <c r="BP58" s="6">
        <f t="shared" si="122"/>
        <v>72.395833333333343</v>
      </c>
      <c r="BQ58" s="6">
        <f t="shared" si="123"/>
        <v>83.734939759036138</v>
      </c>
      <c r="BR58" s="6">
        <f t="shared" si="123"/>
        <v>83.455882352941174</v>
      </c>
      <c r="BS58" s="82">
        <f t="shared" si="123"/>
        <v>27.604166666666668</v>
      </c>
      <c r="BT58" s="6">
        <f t="shared" si="124"/>
        <v>16.531165311653119</v>
      </c>
      <c r="BU58" s="6">
        <f t="shared" si="125"/>
        <v>67.72616136919315</v>
      </c>
      <c r="BV58" s="6">
        <f t="shared" si="126"/>
        <v>52.205882352941181</v>
      </c>
      <c r="BW58" s="6">
        <f t="shared" si="127"/>
        <v>83.468834688346888</v>
      </c>
      <c r="BX58" s="6">
        <f t="shared" si="128"/>
        <v>32.273838630806843</v>
      </c>
      <c r="BY58" s="82">
        <f t="shared" si="129"/>
        <v>47.794117647058826</v>
      </c>
      <c r="CA58" s="59">
        <f t="shared" si="130"/>
        <v>70.503597122302153</v>
      </c>
      <c r="CB58" s="57">
        <f t="shared" si="131"/>
        <v>75.845410628019323</v>
      </c>
      <c r="CC58" s="57">
        <f t="shared" si="132"/>
        <v>-43.15789473684211</v>
      </c>
      <c r="CD58" s="59">
        <f t="shared" si="133"/>
        <v>75.725593667546178</v>
      </c>
      <c r="CE58" s="57">
        <f t="shared" si="134"/>
        <v>60.677966101694921</v>
      </c>
      <c r="CF58" s="57">
        <f t="shared" si="135"/>
        <v>-28.571428571428577</v>
      </c>
      <c r="CG58" s="59">
        <f t="shared" si="136"/>
        <v>67.469879518072275</v>
      </c>
      <c r="CH58" s="57">
        <f t="shared" si="137"/>
        <v>66.911764705882348</v>
      </c>
      <c r="CI58" s="57">
        <f t="shared" si="138"/>
        <v>-44.791666666666671</v>
      </c>
      <c r="CJ58" s="59">
        <f t="shared" si="139"/>
        <v>67.469879518072275</v>
      </c>
      <c r="CK58" s="57">
        <f t="shared" si="140"/>
        <v>66.911764705882348</v>
      </c>
      <c r="CL58" s="57">
        <f t="shared" si="141"/>
        <v>-44.791666666666671</v>
      </c>
      <c r="CM58" s="59">
        <f t="shared" si="142"/>
        <v>66.937669376693776</v>
      </c>
      <c r="CN58" s="57">
        <f t="shared" si="143"/>
        <v>-35.452322738386307</v>
      </c>
      <c r="CO58" s="60">
        <f t="shared" si="144"/>
        <v>-4.411764705882355</v>
      </c>
    </row>
    <row r="59" spans="1:93" x14ac:dyDescent="0.25">
      <c r="A59" s="855" t="s">
        <v>155</v>
      </c>
      <c r="B59" s="23">
        <v>307</v>
      </c>
      <c r="C59" s="20">
        <v>147</v>
      </c>
      <c r="D59" s="20">
        <v>680</v>
      </c>
      <c r="E59" s="20">
        <v>1469</v>
      </c>
      <c r="F59" s="20">
        <v>877</v>
      </c>
      <c r="G59" s="20">
        <v>324</v>
      </c>
      <c r="H59" s="20">
        <f t="shared" si="145"/>
        <v>1776</v>
      </c>
      <c r="I59" s="20">
        <f t="shared" si="146"/>
        <v>1024</v>
      </c>
      <c r="J59" s="20">
        <f t="shared" si="147"/>
        <v>1004</v>
      </c>
      <c r="K59" s="23">
        <v>352</v>
      </c>
      <c r="L59" s="20">
        <v>221</v>
      </c>
      <c r="M59" s="20">
        <v>822</v>
      </c>
      <c r="N59" s="20">
        <v>1667</v>
      </c>
      <c r="O59" s="20">
        <v>1022</v>
      </c>
      <c r="P59" s="20">
        <v>412</v>
      </c>
      <c r="Q59" s="20">
        <f t="shared" si="148"/>
        <v>2019</v>
      </c>
      <c r="R59" s="20">
        <f t="shared" si="149"/>
        <v>1243</v>
      </c>
      <c r="S59" s="20">
        <f t="shared" si="150"/>
        <v>1234</v>
      </c>
      <c r="T59" s="23">
        <v>307</v>
      </c>
      <c r="U59" s="20">
        <v>221</v>
      </c>
      <c r="V59" s="20">
        <v>778</v>
      </c>
      <c r="W59" s="20">
        <v>1588</v>
      </c>
      <c r="X59" s="20">
        <v>964</v>
      </c>
      <c r="Y59" s="20">
        <v>390</v>
      </c>
      <c r="Z59" s="20">
        <f t="shared" si="151"/>
        <v>1895</v>
      </c>
      <c r="AA59" s="20">
        <f t="shared" si="152"/>
        <v>1185</v>
      </c>
      <c r="AB59" s="20">
        <f t="shared" si="153"/>
        <v>1168</v>
      </c>
      <c r="AC59" s="23">
        <v>307</v>
      </c>
      <c r="AD59" s="20">
        <v>221</v>
      </c>
      <c r="AE59" s="20">
        <v>778</v>
      </c>
      <c r="AF59" s="20">
        <v>1588</v>
      </c>
      <c r="AG59" s="20">
        <v>964</v>
      </c>
      <c r="AH59" s="20">
        <v>390</v>
      </c>
      <c r="AI59" s="20">
        <f t="shared" si="154"/>
        <v>1895</v>
      </c>
      <c r="AJ59" s="20">
        <f t="shared" si="155"/>
        <v>1185</v>
      </c>
      <c r="AK59" s="20">
        <f t="shared" si="156"/>
        <v>1168</v>
      </c>
      <c r="AL59" s="23">
        <v>308</v>
      </c>
      <c r="AM59" s="20">
        <v>1588</v>
      </c>
      <c r="AN59" s="20">
        <v>303</v>
      </c>
      <c r="AO59" s="20">
        <v>1276</v>
      </c>
      <c r="AP59" s="20">
        <v>782</v>
      </c>
      <c r="AQ59" s="20">
        <v>333</v>
      </c>
      <c r="AR59" s="20">
        <f t="shared" si="157"/>
        <v>1584</v>
      </c>
      <c r="AS59" s="20">
        <f t="shared" si="158"/>
        <v>2370</v>
      </c>
      <c r="AT59" s="21">
        <f t="shared" si="159"/>
        <v>636</v>
      </c>
      <c r="AV59" s="61">
        <f t="shared" si="116"/>
        <v>17.286036036036037</v>
      </c>
      <c r="AW59" s="6">
        <f t="shared" si="116"/>
        <v>14.35546875</v>
      </c>
      <c r="AX59" s="6">
        <f t="shared" si="116"/>
        <v>67.729083665338635</v>
      </c>
      <c r="AY59" s="6">
        <f t="shared" si="117"/>
        <v>82.713963963963963</v>
      </c>
      <c r="AZ59" s="6">
        <f t="shared" si="117"/>
        <v>85.64453125</v>
      </c>
      <c r="BA59" s="82">
        <f t="shared" si="117"/>
        <v>32.270916334661351</v>
      </c>
      <c r="BB59" s="6">
        <f t="shared" si="118"/>
        <v>17.43437345220406</v>
      </c>
      <c r="BC59" s="6">
        <f t="shared" si="118"/>
        <v>17.779565567176185</v>
      </c>
      <c r="BD59" s="6">
        <f t="shared" si="118"/>
        <v>66.612641815235008</v>
      </c>
      <c r="BE59" s="6">
        <f t="shared" si="119"/>
        <v>82.565626547795929</v>
      </c>
      <c r="BF59" s="6">
        <f t="shared" si="119"/>
        <v>82.220434432823808</v>
      </c>
      <c r="BG59" s="82">
        <f t="shared" si="119"/>
        <v>33.387358184764992</v>
      </c>
      <c r="BH59" s="6">
        <f t="shared" si="120"/>
        <v>16.200527704485488</v>
      </c>
      <c r="BI59" s="6">
        <f t="shared" si="120"/>
        <v>18.649789029535864</v>
      </c>
      <c r="BJ59" s="6">
        <f t="shared" si="120"/>
        <v>66.609589041095902</v>
      </c>
      <c r="BK59" s="6">
        <f t="shared" si="121"/>
        <v>83.799472295514505</v>
      </c>
      <c r="BL59" s="6">
        <f t="shared" si="121"/>
        <v>81.350210970464133</v>
      </c>
      <c r="BM59" s="82">
        <f t="shared" si="121"/>
        <v>33.390410958904113</v>
      </c>
      <c r="BN59" s="61">
        <f t="shared" si="122"/>
        <v>16.200527704485488</v>
      </c>
      <c r="BO59" s="6">
        <f t="shared" si="122"/>
        <v>18.649789029535864</v>
      </c>
      <c r="BP59" s="6">
        <f t="shared" si="122"/>
        <v>66.609589041095902</v>
      </c>
      <c r="BQ59" s="6">
        <f t="shared" si="123"/>
        <v>83.799472295514505</v>
      </c>
      <c r="BR59" s="6">
        <f t="shared" si="123"/>
        <v>81.350210970464133</v>
      </c>
      <c r="BS59" s="82">
        <f t="shared" si="123"/>
        <v>33.390410958904113</v>
      </c>
      <c r="BT59" s="6">
        <f t="shared" si="124"/>
        <v>19.444444444444446</v>
      </c>
      <c r="BU59" s="6">
        <f t="shared" si="125"/>
        <v>67.004219409282712</v>
      </c>
      <c r="BV59" s="6">
        <f t="shared" si="126"/>
        <v>47.641509433962263</v>
      </c>
      <c r="BW59" s="6">
        <f t="shared" si="127"/>
        <v>80.555555555555557</v>
      </c>
      <c r="BX59" s="6">
        <f t="shared" si="128"/>
        <v>32.995780590717303</v>
      </c>
      <c r="BY59" s="82">
        <f t="shared" si="129"/>
        <v>52.358490566037744</v>
      </c>
      <c r="CA59" s="59">
        <f t="shared" si="130"/>
        <v>65.427927927927925</v>
      </c>
      <c r="CB59" s="57">
        <f t="shared" si="131"/>
        <v>71.2890625</v>
      </c>
      <c r="CC59" s="57">
        <f t="shared" si="132"/>
        <v>-35.458167330677284</v>
      </c>
      <c r="CD59" s="59">
        <f t="shared" si="133"/>
        <v>65.131253095591873</v>
      </c>
      <c r="CE59" s="57">
        <f t="shared" si="134"/>
        <v>64.440868865647616</v>
      </c>
      <c r="CF59" s="57">
        <f t="shared" si="135"/>
        <v>-33.225283630470017</v>
      </c>
      <c r="CG59" s="59">
        <f t="shared" si="136"/>
        <v>67.59894459102901</v>
      </c>
      <c r="CH59" s="57">
        <f t="shared" si="137"/>
        <v>62.700421940928265</v>
      </c>
      <c r="CI59" s="57">
        <f t="shared" si="138"/>
        <v>-33.219178082191789</v>
      </c>
      <c r="CJ59" s="59">
        <f t="shared" si="139"/>
        <v>67.59894459102901</v>
      </c>
      <c r="CK59" s="57">
        <f t="shared" si="140"/>
        <v>62.700421940928265</v>
      </c>
      <c r="CL59" s="57">
        <f t="shared" si="141"/>
        <v>-33.219178082191789</v>
      </c>
      <c r="CM59" s="59">
        <f t="shared" si="142"/>
        <v>61.111111111111114</v>
      </c>
      <c r="CN59" s="57">
        <f t="shared" si="143"/>
        <v>-34.008438818565409</v>
      </c>
      <c r="CO59" s="60">
        <f t="shared" si="144"/>
        <v>4.7169811320754818</v>
      </c>
    </row>
    <row r="60" spans="1:93" x14ac:dyDescent="0.25">
      <c r="A60" s="855" t="s">
        <v>133</v>
      </c>
      <c r="B60" s="23">
        <v>249</v>
      </c>
      <c r="C60" s="20">
        <v>316</v>
      </c>
      <c r="D60" s="20">
        <v>630</v>
      </c>
      <c r="E60" s="20">
        <v>1459</v>
      </c>
      <c r="F60" s="20">
        <v>991</v>
      </c>
      <c r="G60" s="20">
        <v>449</v>
      </c>
      <c r="H60" s="20">
        <f t="shared" si="145"/>
        <v>1708</v>
      </c>
      <c r="I60" s="20">
        <f t="shared" si="146"/>
        <v>1307</v>
      </c>
      <c r="J60" s="20">
        <f t="shared" si="147"/>
        <v>1079</v>
      </c>
      <c r="K60" s="23">
        <v>312</v>
      </c>
      <c r="L60" s="20">
        <v>462</v>
      </c>
      <c r="M60" s="20">
        <v>713</v>
      </c>
      <c r="N60" s="20">
        <v>1640</v>
      </c>
      <c r="O60" s="20">
        <v>1332</v>
      </c>
      <c r="P60" s="20">
        <v>548</v>
      </c>
      <c r="Q60" s="20">
        <f t="shared" si="148"/>
        <v>1952</v>
      </c>
      <c r="R60" s="20">
        <f t="shared" si="149"/>
        <v>1794</v>
      </c>
      <c r="S60" s="20">
        <f t="shared" si="150"/>
        <v>1261</v>
      </c>
      <c r="T60" s="23">
        <v>337</v>
      </c>
      <c r="U60" s="20">
        <v>460</v>
      </c>
      <c r="V60" s="20">
        <v>706</v>
      </c>
      <c r="W60" s="20">
        <v>1626</v>
      </c>
      <c r="X60" s="20">
        <v>1381</v>
      </c>
      <c r="Y60" s="20">
        <v>503</v>
      </c>
      <c r="Z60" s="20">
        <f t="shared" si="151"/>
        <v>1963</v>
      </c>
      <c r="AA60" s="20">
        <f t="shared" si="152"/>
        <v>1841</v>
      </c>
      <c r="AB60" s="20">
        <f t="shared" si="153"/>
        <v>1209</v>
      </c>
      <c r="AC60" s="23">
        <v>337</v>
      </c>
      <c r="AD60" s="20">
        <v>460</v>
      </c>
      <c r="AE60" s="20">
        <v>706</v>
      </c>
      <c r="AF60" s="20">
        <v>1626</v>
      </c>
      <c r="AG60" s="20">
        <v>1381</v>
      </c>
      <c r="AH60" s="20">
        <v>503</v>
      </c>
      <c r="AI60" s="20">
        <f t="shared" si="154"/>
        <v>1963</v>
      </c>
      <c r="AJ60" s="20">
        <f t="shared" si="155"/>
        <v>1841</v>
      </c>
      <c r="AK60" s="20">
        <f t="shared" si="156"/>
        <v>1209</v>
      </c>
      <c r="AL60" s="23">
        <v>350</v>
      </c>
      <c r="AM60" s="20">
        <v>1733</v>
      </c>
      <c r="AN60" s="20">
        <v>593</v>
      </c>
      <c r="AO60" s="20">
        <v>1877</v>
      </c>
      <c r="AP60" s="20">
        <v>772</v>
      </c>
      <c r="AQ60" s="20">
        <v>520</v>
      </c>
      <c r="AR60" s="20">
        <f t="shared" si="157"/>
        <v>2227</v>
      </c>
      <c r="AS60" s="20">
        <f t="shared" si="158"/>
        <v>2505</v>
      </c>
      <c r="AT60" s="21">
        <f t="shared" si="159"/>
        <v>1113</v>
      </c>
      <c r="AV60" s="61">
        <f t="shared" si="116"/>
        <v>14.578454332552692</v>
      </c>
      <c r="AW60" s="6">
        <f t="shared" si="116"/>
        <v>24.177505738332059</v>
      </c>
      <c r="AX60" s="6">
        <f t="shared" si="116"/>
        <v>58.387395736793323</v>
      </c>
      <c r="AY60" s="6">
        <f t="shared" si="117"/>
        <v>85.421545667447305</v>
      </c>
      <c r="AZ60" s="6">
        <f t="shared" si="117"/>
        <v>75.822494261667941</v>
      </c>
      <c r="BA60" s="82">
        <f t="shared" si="117"/>
        <v>41.61260426320667</v>
      </c>
      <c r="BB60" s="6">
        <f t="shared" si="118"/>
        <v>15.983606557377051</v>
      </c>
      <c r="BC60" s="6">
        <f t="shared" si="118"/>
        <v>25.752508361204011</v>
      </c>
      <c r="BD60" s="6">
        <f t="shared" si="118"/>
        <v>56.542426645519427</v>
      </c>
      <c r="BE60" s="6">
        <f t="shared" si="119"/>
        <v>84.016393442622956</v>
      </c>
      <c r="BF60" s="6">
        <f t="shared" si="119"/>
        <v>74.247491638795978</v>
      </c>
      <c r="BG60" s="82">
        <f t="shared" si="119"/>
        <v>43.457573354480573</v>
      </c>
      <c r="BH60" s="6">
        <f t="shared" si="120"/>
        <v>17.167600611309219</v>
      </c>
      <c r="BI60" s="6">
        <f t="shared" si="120"/>
        <v>24.98642042368278</v>
      </c>
      <c r="BJ60" s="6">
        <f t="shared" si="120"/>
        <v>58.39536807278742</v>
      </c>
      <c r="BK60" s="6">
        <f t="shared" si="121"/>
        <v>82.832399388690774</v>
      </c>
      <c r="BL60" s="6">
        <f t="shared" si="121"/>
        <v>75.013579576317227</v>
      </c>
      <c r="BM60" s="82">
        <f t="shared" si="121"/>
        <v>41.604631927212573</v>
      </c>
      <c r="BN60" s="61">
        <f t="shared" si="122"/>
        <v>17.167600611309219</v>
      </c>
      <c r="BO60" s="6">
        <f t="shared" si="122"/>
        <v>24.98642042368278</v>
      </c>
      <c r="BP60" s="6">
        <f t="shared" si="122"/>
        <v>58.39536807278742</v>
      </c>
      <c r="BQ60" s="6">
        <f t="shared" si="123"/>
        <v>82.832399388690774</v>
      </c>
      <c r="BR60" s="6">
        <f t="shared" si="123"/>
        <v>75.013579576317227</v>
      </c>
      <c r="BS60" s="82">
        <f t="shared" si="123"/>
        <v>41.604631927212573</v>
      </c>
      <c r="BT60" s="6">
        <f t="shared" si="124"/>
        <v>15.716210148181409</v>
      </c>
      <c r="BU60" s="6">
        <f t="shared" si="125"/>
        <v>69.181636726546898</v>
      </c>
      <c r="BV60" s="6">
        <f t="shared" si="126"/>
        <v>53.279424977538184</v>
      </c>
      <c r="BW60" s="6">
        <f t="shared" si="127"/>
        <v>84.283789851818597</v>
      </c>
      <c r="BX60" s="6">
        <f t="shared" si="128"/>
        <v>30.818363273453091</v>
      </c>
      <c r="BY60" s="82">
        <f t="shared" si="129"/>
        <v>46.720575022461816</v>
      </c>
      <c r="CA60" s="59">
        <f t="shared" si="130"/>
        <v>70.843091334894609</v>
      </c>
      <c r="CB60" s="57">
        <f t="shared" si="131"/>
        <v>51.644988523335883</v>
      </c>
      <c r="CC60" s="57">
        <f t="shared" si="132"/>
        <v>-16.774791473586653</v>
      </c>
      <c r="CD60" s="59">
        <f t="shared" si="133"/>
        <v>68.032786885245912</v>
      </c>
      <c r="CE60" s="57">
        <f t="shared" si="134"/>
        <v>48.49498327759197</v>
      </c>
      <c r="CF60" s="57">
        <f t="shared" si="135"/>
        <v>-13.084853291038854</v>
      </c>
      <c r="CG60" s="59">
        <f t="shared" si="136"/>
        <v>65.664798777381549</v>
      </c>
      <c r="CH60" s="57">
        <f t="shared" si="137"/>
        <v>50.027159152634447</v>
      </c>
      <c r="CI60" s="57">
        <f t="shared" si="138"/>
        <v>-16.790736145574847</v>
      </c>
      <c r="CJ60" s="59">
        <f t="shared" si="139"/>
        <v>65.664798777381549</v>
      </c>
      <c r="CK60" s="57">
        <f t="shared" si="140"/>
        <v>50.027159152634447</v>
      </c>
      <c r="CL60" s="57">
        <f t="shared" si="141"/>
        <v>-16.790736145574847</v>
      </c>
      <c r="CM60" s="59">
        <f t="shared" si="142"/>
        <v>68.567579703637193</v>
      </c>
      <c r="CN60" s="57">
        <f t="shared" si="143"/>
        <v>-38.363273453093811</v>
      </c>
      <c r="CO60" s="60">
        <f t="shared" si="144"/>
        <v>-6.5588499550763686</v>
      </c>
    </row>
    <row r="61" spans="1:93" x14ac:dyDescent="0.25">
      <c r="A61" s="855" t="s">
        <v>134</v>
      </c>
      <c r="B61" s="767" t="s">
        <v>37</v>
      </c>
      <c r="C61" s="45" t="s">
        <v>37</v>
      </c>
      <c r="D61" s="45" t="s">
        <v>37</v>
      </c>
      <c r="E61" s="45" t="s">
        <v>37</v>
      </c>
      <c r="F61" s="45" t="s">
        <v>37</v>
      </c>
      <c r="G61" s="45" t="s">
        <v>37</v>
      </c>
      <c r="H61" s="45" t="s">
        <v>37</v>
      </c>
      <c r="I61" s="45" t="s">
        <v>37</v>
      </c>
      <c r="J61" s="780" t="s">
        <v>37</v>
      </c>
      <c r="K61" s="45" t="s">
        <v>37</v>
      </c>
      <c r="L61" s="45" t="s">
        <v>37</v>
      </c>
      <c r="M61" s="45" t="s">
        <v>37</v>
      </c>
      <c r="N61" s="45" t="s">
        <v>37</v>
      </c>
      <c r="O61" s="45" t="s">
        <v>37</v>
      </c>
      <c r="P61" s="45" t="s">
        <v>37</v>
      </c>
      <c r="Q61" s="45" t="s">
        <v>37</v>
      </c>
      <c r="R61" s="45" t="s">
        <v>37</v>
      </c>
      <c r="S61" s="780" t="s">
        <v>37</v>
      </c>
      <c r="T61" s="45" t="s">
        <v>37</v>
      </c>
      <c r="U61" s="45" t="s">
        <v>37</v>
      </c>
      <c r="V61" s="45" t="s">
        <v>37</v>
      </c>
      <c r="W61" s="45" t="s">
        <v>37</v>
      </c>
      <c r="X61" s="45" t="s">
        <v>37</v>
      </c>
      <c r="Y61" s="45" t="s">
        <v>37</v>
      </c>
      <c r="Z61" s="45" t="s">
        <v>37</v>
      </c>
      <c r="AA61" s="45" t="s">
        <v>37</v>
      </c>
      <c r="AB61" s="780" t="s">
        <v>37</v>
      </c>
      <c r="AC61" s="45" t="s">
        <v>37</v>
      </c>
      <c r="AD61" s="45" t="s">
        <v>37</v>
      </c>
      <c r="AE61" s="45" t="s">
        <v>37</v>
      </c>
      <c r="AF61" s="45" t="s">
        <v>37</v>
      </c>
      <c r="AG61" s="45" t="s">
        <v>37</v>
      </c>
      <c r="AH61" s="45" t="s">
        <v>37</v>
      </c>
      <c r="AI61" s="45" t="s">
        <v>37</v>
      </c>
      <c r="AJ61" s="45" t="s">
        <v>37</v>
      </c>
      <c r="AK61" s="45" t="s">
        <v>37</v>
      </c>
      <c r="AL61" s="23">
        <v>34</v>
      </c>
      <c r="AM61" s="20">
        <v>194</v>
      </c>
      <c r="AN61" s="20">
        <v>49</v>
      </c>
      <c r="AO61" s="20">
        <v>324</v>
      </c>
      <c r="AP61" s="20">
        <v>234</v>
      </c>
      <c r="AQ61" s="20">
        <v>147</v>
      </c>
      <c r="AR61" s="20">
        <f t="shared" si="157"/>
        <v>358</v>
      </c>
      <c r="AS61" s="20">
        <f t="shared" si="158"/>
        <v>428</v>
      </c>
      <c r="AT61" s="21">
        <f t="shared" si="159"/>
        <v>196</v>
      </c>
      <c r="AV61" s="71"/>
      <c r="AW61" s="66"/>
      <c r="AX61" s="66"/>
      <c r="AY61" s="66"/>
      <c r="AZ61" s="66"/>
      <c r="BA61" s="88"/>
      <c r="BB61" s="66"/>
      <c r="BC61" s="66"/>
      <c r="BD61" s="66"/>
      <c r="BE61" s="66"/>
      <c r="BF61" s="66"/>
      <c r="BG61" s="88"/>
      <c r="BH61" s="66"/>
      <c r="BI61" s="66"/>
      <c r="BJ61" s="66"/>
      <c r="BK61" s="66"/>
      <c r="BL61" s="66"/>
      <c r="BM61" s="88"/>
      <c r="BN61" s="71"/>
      <c r="BO61" s="66"/>
      <c r="BP61" s="66"/>
      <c r="BQ61" s="66"/>
      <c r="BR61" s="66"/>
      <c r="BS61" s="88"/>
      <c r="BT61" s="6">
        <f t="shared" si="124"/>
        <v>9.4972067039106136</v>
      </c>
      <c r="BU61" s="6">
        <f t="shared" si="125"/>
        <v>45.32710280373832</v>
      </c>
      <c r="BV61" s="6">
        <f t="shared" si="126"/>
        <v>25</v>
      </c>
      <c r="BW61" s="6">
        <f t="shared" si="127"/>
        <v>90.502793296089393</v>
      </c>
      <c r="BX61" s="6">
        <f t="shared" si="128"/>
        <v>54.67289719626168</v>
      </c>
      <c r="BY61" s="82">
        <f t="shared" si="129"/>
        <v>75</v>
      </c>
      <c r="CA61" s="71"/>
      <c r="CB61" s="66"/>
      <c r="CC61" s="66"/>
      <c r="CD61" s="71"/>
      <c r="CE61" s="66"/>
      <c r="CF61" s="66"/>
      <c r="CG61" s="71"/>
      <c r="CH61" s="66"/>
      <c r="CI61" s="66"/>
      <c r="CJ61" s="71"/>
      <c r="CK61" s="66"/>
      <c r="CL61" s="66"/>
      <c r="CM61" s="59">
        <f t="shared" si="142"/>
        <v>81.005586592178787</v>
      </c>
      <c r="CN61" s="57">
        <f t="shared" si="143"/>
        <v>9.3457943925233593</v>
      </c>
      <c r="CO61" s="60">
        <f t="shared" si="144"/>
        <v>50</v>
      </c>
    </row>
    <row r="62" spans="1:93" x14ac:dyDescent="0.25">
      <c r="A62" s="855" t="s">
        <v>164</v>
      </c>
      <c r="B62" s="23">
        <v>467</v>
      </c>
      <c r="C62" s="20">
        <v>795</v>
      </c>
      <c r="D62" s="20">
        <v>1704</v>
      </c>
      <c r="E62" s="20">
        <v>2972</v>
      </c>
      <c r="F62" s="20">
        <v>2356</v>
      </c>
      <c r="G62" s="20">
        <v>1148</v>
      </c>
      <c r="H62" s="20">
        <f t="shared" si="145"/>
        <v>3439</v>
      </c>
      <c r="I62" s="20">
        <f t="shared" si="146"/>
        <v>3151</v>
      </c>
      <c r="J62" s="20">
        <f t="shared" si="147"/>
        <v>2852</v>
      </c>
      <c r="K62" s="23">
        <v>683</v>
      </c>
      <c r="L62" s="20">
        <v>917</v>
      </c>
      <c r="M62" s="20">
        <v>1934</v>
      </c>
      <c r="N62" s="20">
        <v>3714</v>
      </c>
      <c r="O62" s="20">
        <v>3056</v>
      </c>
      <c r="P62" s="20">
        <v>1430</v>
      </c>
      <c r="Q62" s="20">
        <f t="shared" si="148"/>
        <v>4397</v>
      </c>
      <c r="R62" s="20">
        <f t="shared" si="149"/>
        <v>3973</v>
      </c>
      <c r="S62" s="20">
        <f t="shared" si="150"/>
        <v>3364</v>
      </c>
      <c r="T62" s="23">
        <v>655</v>
      </c>
      <c r="U62" s="20">
        <v>949</v>
      </c>
      <c r="V62" s="20">
        <v>1892</v>
      </c>
      <c r="W62" s="20">
        <v>3832</v>
      </c>
      <c r="X62" s="20">
        <v>3021</v>
      </c>
      <c r="Y62" s="20">
        <v>1271</v>
      </c>
      <c r="Z62" s="20">
        <f t="shared" si="151"/>
        <v>4487</v>
      </c>
      <c r="AA62" s="20">
        <f t="shared" si="152"/>
        <v>3970</v>
      </c>
      <c r="AB62" s="20">
        <f t="shared" si="153"/>
        <v>3163</v>
      </c>
      <c r="AC62" s="23">
        <v>655</v>
      </c>
      <c r="AD62" s="20">
        <v>949</v>
      </c>
      <c r="AE62" s="20">
        <v>1892</v>
      </c>
      <c r="AF62" s="20">
        <v>3832</v>
      </c>
      <c r="AG62" s="20">
        <v>3021</v>
      </c>
      <c r="AH62" s="20">
        <v>1271</v>
      </c>
      <c r="AI62" s="20">
        <f t="shared" si="154"/>
        <v>4487</v>
      </c>
      <c r="AJ62" s="20">
        <f t="shared" si="155"/>
        <v>3970</v>
      </c>
      <c r="AK62" s="20">
        <f t="shared" si="156"/>
        <v>3163</v>
      </c>
      <c r="AL62" s="23">
        <v>666</v>
      </c>
      <c r="AM62" s="20">
        <v>3704</v>
      </c>
      <c r="AN62" s="20">
        <v>1017</v>
      </c>
      <c r="AO62" s="20">
        <v>3799</v>
      </c>
      <c r="AP62" s="20">
        <v>1984</v>
      </c>
      <c r="AQ62" s="20">
        <v>1308</v>
      </c>
      <c r="AR62" s="20">
        <f t="shared" si="157"/>
        <v>4465</v>
      </c>
      <c r="AS62" s="20">
        <f t="shared" si="158"/>
        <v>5688</v>
      </c>
      <c r="AT62" s="21">
        <f t="shared" si="159"/>
        <v>2325</v>
      </c>
      <c r="AV62" s="61">
        <f t="shared" ref="AV62:AX69" si="160">IFERROR(B62/H62*100,0)</f>
        <v>13.579528932829311</v>
      </c>
      <c r="AW62" s="6">
        <f t="shared" si="160"/>
        <v>25.230085687083463</v>
      </c>
      <c r="AX62" s="6">
        <f t="shared" si="160"/>
        <v>59.747545582047692</v>
      </c>
      <c r="AY62" s="6">
        <f t="shared" ref="AY62:BA69" si="161">IFERROR(E62/H62*100,0)</f>
        <v>86.420471067170695</v>
      </c>
      <c r="AZ62" s="6">
        <f t="shared" si="161"/>
        <v>74.769914312916526</v>
      </c>
      <c r="BA62" s="82">
        <f t="shared" si="161"/>
        <v>40.252454417952315</v>
      </c>
      <c r="BB62" s="6">
        <f t="shared" ref="BB62:BD69" si="162">IFERROR(K62/Q62*100,0)</f>
        <v>15.533318171480555</v>
      </c>
      <c r="BC62" s="6">
        <f t="shared" si="162"/>
        <v>23.080795368738986</v>
      </c>
      <c r="BD62" s="6">
        <f t="shared" si="162"/>
        <v>57.491082045184307</v>
      </c>
      <c r="BE62" s="6">
        <f t="shared" ref="BE62:BG69" si="163">IFERROR(N62/Q62*100,0)</f>
        <v>84.466681828519441</v>
      </c>
      <c r="BF62" s="6">
        <f t="shared" si="163"/>
        <v>76.91920463126101</v>
      </c>
      <c r="BG62" s="82">
        <f t="shared" si="163"/>
        <v>42.508917954815693</v>
      </c>
      <c r="BH62" s="6">
        <f t="shared" ref="BH62:BJ69" si="164">IFERROR(T62/Z62*100,0)</f>
        <v>14.597726766213507</v>
      </c>
      <c r="BI62" s="6">
        <f t="shared" si="164"/>
        <v>23.90428211586902</v>
      </c>
      <c r="BJ62" s="6">
        <f t="shared" si="164"/>
        <v>59.816629781852669</v>
      </c>
      <c r="BK62" s="6">
        <f t="shared" ref="BK62:BM69" si="165">IFERROR(W62/Z62*100,0)</f>
        <v>85.402273233786502</v>
      </c>
      <c r="BL62" s="6">
        <f t="shared" si="165"/>
        <v>76.095717884130991</v>
      </c>
      <c r="BM62" s="82">
        <f t="shared" si="165"/>
        <v>40.183370218147331</v>
      </c>
      <c r="BN62" s="61">
        <f t="shared" ref="BN62:BP69" si="166">IFERROR(AC62/AI62*100,0)</f>
        <v>14.597726766213507</v>
      </c>
      <c r="BO62" s="6">
        <f t="shared" si="166"/>
        <v>23.90428211586902</v>
      </c>
      <c r="BP62" s="6">
        <f t="shared" si="166"/>
        <v>59.816629781852669</v>
      </c>
      <c r="BQ62" s="6">
        <f t="shared" ref="BQ62:BS69" si="167">IFERROR(AF62/AI62*100,0)</f>
        <v>85.402273233786502</v>
      </c>
      <c r="BR62" s="6">
        <f t="shared" si="167"/>
        <v>76.095717884130991</v>
      </c>
      <c r="BS62" s="82">
        <f t="shared" si="167"/>
        <v>40.183370218147331</v>
      </c>
      <c r="BT62" s="6">
        <f t="shared" si="124"/>
        <v>14.916013437849946</v>
      </c>
      <c r="BU62" s="6">
        <f t="shared" si="125"/>
        <v>65.119549929676509</v>
      </c>
      <c r="BV62" s="6">
        <f t="shared" si="126"/>
        <v>43.741935483870968</v>
      </c>
      <c r="BW62" s="6">
        <f t="shared" si="127"/>
        <v>85.083986562150059</v>
      </c>
      <c r="BX62" s="6">
        <f t="shared" si="128"/>
        <v>34.880450070323491</v>
      </c>
      <c r="BY62" s="82">
        <f t="shared" si="129"/>
        <v>56.258064516129039</v>
      </c>
      <c r="CA62" s="59">
        <f t="shared" si="130"/>
        <v>72.84094213434139</v>
      </c>
      <c r="CB62" s="57">
        <f t="shared" si="131"/>
        <v>49.539828625833067</v>
      </c>
      <c r="CC62" s="57">
        <f t="shared" si="132"/>
        <v>-19.495091164095378</v>
      </c>
      <c r="CD62" s="59">
        <f t="shared" si="133"/>
        <v>68.933363657038882</v>
      </c>
      <c r="CE62" s="57">
        <f t="shared" si="134"/>
        <v>53.838409262522021</v>
      </c>
      <c r="CF62" s="57">
        <f t="shared" si="135"/>
        <v>-14.982164090368613</v>
      </c>
      <c r="CG62" s="59">
        <f t="shared" si="136"/>
        <v>70.80454646757299</v>
      </c>
      <c r="CH62" s="57">
        <f t="shared" si="137"/>
        <v>52.191435768261968</v>
      </c>
      <c r="CI62" s="57">
        <f t="shared" si="138"/>
        <v>-19.633259563705337</v>
      </c>
      <c r="CJ62" s="59">
        <f t="shared" si="139"/>
        <v>70.80454646757299</v>
      </c>
      <c r="CK62" s="57">
        <f t="shared" si="140"/>
        <v>52.191435768261968</v>
      </c>
      <c r="CL62" s="57">
        <f t="shared" si="141"/>
        <v>-19.633259563705337</v>
      </c>
      <c r="CM62" s="59">
        <f t="shared" si="142"/>
        <v>70.167973124300119</v>
      </c>
      <c r="CN62" s="57">
        <f t="shared" si="143"/>
        <v>-30.239099859353018</v>
      </c>
      <c r="CO62" s="60">
        <f t="shared" si="144"/>
        <v>12.516129032258071</v>
      </c>
    </row>
    <row r="63" spans="1:93" x14ac:dyDescent="0.25">
      <c r="A63" s="855" t="s">
        <v>136</v>
      </c>
      <c r="B63" s="23">
        <v>176</v>
      </c>
      <c r="C63" s="20">
        <v>129</v>
      </c>
      <c r="D63" s="20">
        <v>268</v>
      </c>
      <c r="E63" s="20">
        <v>794</v>
      </c>
      <c r="F63" s="20">
        <v>545</v>
      </c>
      <c r="G63" s="20">
        <v>263</v>
      </c>
      <c r="H63" s="20">
        <f t="shared" si="145"/>
        <v>970</v>
      </c>
      <c r="I63" s="20">
        <f t="shared" si="146"/>
        <v>674</v>
      </c>
      <c r="J63" s="20">
        <f t="shared" si="147"/>
        <v>531</v>
      </c>
      <c r="K63" s="23">
        <v>182</v>
      </c>
      <c r="L63" s="20">
        <v>174</v>
      </c>
      <c r="M63" s="20">
        <v>286</v>
      </c>
      <c r="N63" s="20">
        <v>829</v>
      </c>
      <c r="O63" s="20">
        <v>533</v>
      </c>
      <c r="P63" s="20">
        <v>201</v>
      </c>
      <c r="Q63" s="20">
        <f t="shared" si="148"/>
        <v>1011</v>
      </c>
      <c r="R63" s="20">
        <f t="shared" si="149"/>
        <v>707</v>
      </c>
      <c r="S63" s="20">
        <f t="shared" si="150"/>
        <v>487</v>
      </c>
      <c r="T63" s="23">
        <v>169</v>
      </c>
      <c r="U63" s="20">
        <v>167</v>
      </c>
      <c r="V63" s="20">
        <v>238</v>
      </c>
      <c r="W63" s="20">
        <v>779</v>
      </c>
      <c r="X63" s="20">
        <v>534</v>
      </c>
      <c r="Y63" s="20">
        <v>213</v>
      </c>
      <c r="Z63" s="20">
        <f t="shared" si="151"/>
        <v>948</v>
      </c>
      <c r="AA63" s="20">
        <f t="shared" si="152"/>
        <v>701</v>
      </c>
      <c r="AB63" s="20">
        <f t="shared" si="153"/>
        <v>451</v>
      </c>
      <c r="AC63" s="23">
        <v>169</v>
      </c>
      <c r="AD63" s="20">
        <v>167</v>
      </c>
      <c r="AE63" s="20">
        <v>238</v>
      </c>
      <c r="AF63" s="20">
        <v>779</v>
      </c>
      <c r="AG63" s="20">
        <v>534</v>
      </c>
      <c r="AH63" s="20">
        <v>213</v>
      </c>
      <c r="AI63" s="20">
        <f t="shared" si="154"/>
        <v>948</v>
      </c>
      <c r="AJ63" s="20">
        <f t="shared" si="155"/>
        <v>701</v>
      </c>
      <c r="AK63" s="20">
        <f t="shared" si="156"/>
        <v>451</v>
      </c>
      <c r="AL63" s="23">
        <v>187</v>
      </c>
      <c r="AM63" s="20">
        <v>781</v>
      </c>
      <c r="AN63" s="20">
        <v>228</v>
      </c>
      <c r="AO63" s="20">
        <v>705</v>
      </c>
      <c r="AP63" s="20">
        <v>265</v>
      </c>
      <c r="AQ63" s="20">
        <v>194</v>
      </c>
      <c r="AR63" s="20">
        <f t="shared" si="157"/>
        <v>892</v>
      </c>
      <c r="AS63" s="20">
        <f t="shared" si="158"/>
        <v>1046</v>
      </c>
      <c r="AT63" s="21">
        <f t="shared" si="159"/>
        <v>422</v>
      </c>
      <c r="AV63" s="61">
        <f t="shared" si="160"/>
        <v>18.144329896907216</v>
      </c>
      <c r="AW63" s="6">
        <f t="shared" si="160"/>
        <v>19.13946587537092</v>
      </c>
      <c r="AX63" s="6">
        <f t="shared" si="160"/>
        <v>50.470809792843696</v>
      </c>
      <c r="AY63" s="6">
        <f t="shared" si="161"/>
        <v>81.855670103092777</v>
      </c>
      <c r="AZ63" s="6">
        <f t="shared" si="161"/>
        <v>80.860534124629083</v>
      </c>
      <c r="BA63" s="82">
        <f t="shared" si="161"/>
        <v>49.529190207156311</v>
      </c>
      <c r="BB63" s="6">
        <f t="shared" si="162"/>
        <v>18.001978239366963</v>
      </c>
      <c r="BC63" s="6">
        <f t="shared" si="162"/>
        <v>24.611032531824613</v>
      </c>
      <c r="BD63" s="6">
        <f t="shared" si="162"/>
        <v>58.726899383983579</v>
      </c>
      <c r="BE63" s="6">
        <f t="shared" si="163"/>
        <v>81.998021760633037</v>
      </c>
      <c r="BF63" s="6">
        <f t="shared" si="163"/>
        <v>75.388967468175395</v>
      </c>
      <c r="BG63" s="82">
        <f t="shared" si="163"/>
        <v>41.273100616016428</v>
      </c>
      <c r="BH63" s="6">
        <f t="shared" si="164"/>
        <v>17.827004219409282</v>
      </c>
      <c r="BI63" s="6">
        <f t="shared" si="164"/>
        <v>23.823109843081312</v>
      </c>
      <c r="BJ63" s="6">
        <f t="shared" si="164"/>
        <v>52.771618625277164</v>
      </c>
      <c r="BK63" s="6">
        <f t="shared" si="165"/>
        <v>82.172995780590725</v>
      </c>
      <c r="BL63" s="6">
        <f t="shared" si="165"/>
        <v>76.176890156918688</v>
      </c>
      <c r="BM63" s="82">
        <f t="shared" si="165"/>
        <v>47.228381374722836</v>
      </c>
      <c r="BN63" s="61">
        <f t="shared" si="166"/>
        <v>17.827004219409282</v>
      </c>
      <c r="BO63" s="6">
        <f t="shared" si="166"/>
        <v>23.823109843081312</v>
      </c>
      <c r="BP63" s="6">
        <f t="shared" si="166"/>
        <v>52.771618625277164</v>
      </c>
      <c r="BQ63" s="6">
        <f t="shared" si="167"/>
        <v>82.172995780590725</v>
      </c>
      <c r="BR63" s="6">
        <f t="shared" si="167"/>
        <v>76.176890156918688</v>
      </c>
      <c r="BS63" s="82">
        <f t="shared" si="167"/>
        <v>47.228381374722836</v>
      </c>
      <c r="BT63" s="6">
        <f t="shared" si="124"/>
        <v>20.964125560538115</v>
      </c>
      <c r="BU63" s="6">
        <f t="shared" si="125"/>
        <v>74.665391969407267</v>
      </c>
      <c r="BV63" s="6">
        <f t="shared" si="126"/>
        <v>54.02843601895735</v>
      </c>
      <c r="BW63" s="6">
        <f t="shared" si="127"/>
        <v>79.035874439461878</v>
      </c>
      <c r="BX63" s="6">
        <f t="shared" si="128"/>
        <v>25.334608030592737</v>
      </c>
      <c r="BY63" s="82">
        <f t="shared" si="129"/>
        <v>45.97156398104265</v>
      </c>
      <c r="CA63" s="59">
        <f t="shared" si="130"/>
        <v>63.711340206185561</v>
      </c>
      <c r="CB63" s="57">
        <f t="shared" si="131"/>
        <v>61.721068249258167</v>
      </c>
      <c r="CC63" s="57">
        <f t="shared" si="132"/>
        <v>-0.94161958568738413</v>
      </c>
      <c r="CD63" s="59">
        <f t="shared" si="133"/>
        <v>63.996043521266074</v>
      </c>
      <c r="CE63" s="57">
        <f t="shared" si="134"/>
        <v>50.777934936350782</v>
      </c>
      <c r="CF63" s="57">
        <f t="shared" si="135"/>
        <v>-17.45379876796715</v>
      </c>
      <c r="CG63" s="59">
        <f t="shared" si="136"/>
        <v>64.345991561181449</v>
      </c>
      <c r="CH63" s="57">
        <f t="shared" si="137"/>
        <v>52.353780313837376</v>
      </c>
      <c r="CI63" s="57">
        <f t="shared" si="138"/>
        <v>-5.543237250554327</v>
      </c>
      <c r="CJ63" s="59">
        <f t="shared" si="139"/>
        <v>64.345991561181449</v>
      </c>
      <c r="CK63" s="57">
        <f t="shared" si="140"/>
        <v>52.353780313837376</v>
      </c>
      <c r="CL63" s="57">
        <f t="shared" si="141"/>
        <v>-5.543237250554327</v>
      </c>
      <c r="CM63" s="59">
        <f t="shared" si="142"/>
        <v>58.071748878923763</v>
      </c>
      <c r="CN63" s="57">
        <f t="shared" si="143"/>
        <v>-49.330783938814534</v>
      </c>
      <c r="CO63" s="60">
        <f t="shared" si="144"/>
        <v>-8.056872037914701</v>
      </c>
    </row>
    <row r="64" spans="1:93" x14ac:dyDescent="0.25">
      <c r="A64" s="855" t="s">
        <v>137</v>
      </c>
      <c r="B64" s="23">
        <v>211</v>
      </c>
      <c r="C64" s="20">
        <v>275</v>
      </c>
      <c r="D64" s="20">
        <v>464</v>
      </c>
      <c r="E64" s="20">
        <v>1299</v>
      </c>
      <c r="F64" s="20">
        <v>907</v>
      </c>
      <c r="G64" s="20">
        <v>345</v>
      </c>
      <c r="H64" s="20">
        <f t="shared" si="145"/>
        <v>1510</v>
      </c>
      <c r="I64" s="20">
        <f t="shared" si="146"/>
        <v>1182</v>
      </c>
      <c r="J64" s="20">
        <f t="shared" si="147"/>
        <v>809</v>
      </c>
      <c r="K64" s="23">
        <v>272</v>
      </c>
      <c r="L64" s="20">
        <v>574</v>
      </c>
      <c r="M64" s="20">
        <v>646</v>
      </c>
      <c r="N64" s="20">
        <v>1741</v>
      </c>
      <c r="O64" s="20">
        <v>1388</v>
      </c>
      <c r="P64" s="20">
        <v>511</v>
      </c>
      <c r="Q64" s="20">
        <f t="shared" si="148"/>
        <v>2013</v>
      </c>
      <c r="R64" s="20">
        <f t="shared" si="149"/>
        <v>1962</v>
      </c>
      <c r="S64" s="20">
        <f t="shared" si="150"/>
        <v>1157</v>
      </c>
      <c r="T64" s="23">
        <v>265</v>
      </c>
      <c r="U64" s="20">
        <v>493</v>
      </c>
      <c r="V64" s="20">
        <v>616</v>
      </c>
      <c r="W64" s="20">
        <v>1650</v>
      </c>
      <c r="X64" s="20">
        <v>1417</v>
      </c>
      <c r="Y64" s="20">
        <v>384</v>
      </c>
      <c r="Z64" s="20">
        <f t="shared" si="151"/>
        <v>1915</v>
      </c>
      <c r="AA64" s="20">
        <f t="shared" si="152"/>
        <v>1910</v>
      </c>
      <c r="AB64" s="20">
        <f t="shared" si="153"/>
        <v>1000</v>
      </c>
      <c r="AC64" s="23">
        <v>265</v>
      </c>
      <c r="AD64" s="20">
        <v>493</v>
      </c>
      <c r="AE64" s="20">
        <v>616</v>
      </c>
      <c r="AF64" s="20">
        <v>1650</v>
      </c>
      <c r="AG64" s="20">
        <v>1417</v>
      </c>
      <c r="AH64" s="20">
        <v>384</v>
      </c>
      <c r="AI64" s="20">
        <f t="shared" si="154"/>
        <v>1915</v>
      </c>
      <c r="AJ64" s="20">
        <f t="shared" si="155"/>
        <v>1910</v>
      </c>
      <c r="AK64" s="20">
        <f t="shared" si="156"/>
        <v>1000</v>
      </c>
      <c r="AL64" s="23">
        <v>293</v>
      </c>
      <c r="AM64" s="20">
        <v>1590</v>
      </c>
      <c r="AN64" s="20">
        <v>533</v>
      </c>
      <c r="AO64" s="20">
        <v>1674</v>
      </c>
      <c r="AP64" s="20">
        <v>600</v>
      </c>
      <c r="AQ64" s="20">
        <v>356</v>
      </c>
      <c r="AR64" s="20">
        <f t="shared" si="157"/>
        <v>1967</v>
      </c>
      <c r="AS64" s="20">
        <f t="shared" si="158"/>
        <v>2190</v>
      </c>
      <c r="AT64" s="21">
        <f t="shared" si="159"/>
        <v>889</v>
      </c>
      <c r="AV64" s="61">
        <f t="shared" si="160"/>
        <v>13.973509933774833</v>
      </c>
      <c r="AW64" s="6">
        <f t="shared" si="160"/>
        <v>23.265651438240269</v>
      </c>
      <c r="AX64" s="6">
        <f t="shared" si="160"/>
        <v>57.354758961681085</v>
      </c>
      <c r="AY64" s="6">
        <f t="shared" si="161"/>
        <v>86.026490066225165</v>
      </c>
      <c r="AZ64" s="6">
        <f t="shared" si="161"/>
        <v>76.734348561759731</v>
      </c>
      <c r="BA64" s="82">
        <f t="shared" si="161"/>
        <v>42.645241038318908</v>
      </c>
      <c r="BB64" s="6">
        <f t="shared" si="162"/>
        <v>13.512170889220071</v>
      </c>
      <c r="BC64" s="6">
        <f t="shared" si="162"/>
        <v>29.255861365953105</v>
      </c>
      <c r="BD64" s="6">
        <f t="shared" si="162"/>
        <v>55.834053586862574</v>
      </c>
      <c r="BE64" s="6">
        <f t="shared" si="163"/>
        <v>86.487829110779941</v>
      </c>
      <c r="BF64" s="6">
        <f t="shared" si="163"/>
        <v>70.744138634046891</v>
      </c>
      <c r="BG64" s="82">
        <f t="shared" si="163"/>
        <v>44.165946413137426</v>
      </c>
      <c r="BH64" s="6">
        <f t="shared" si="164"/>
        <v>13.838120104438643</v>
      </c>
      <c r="BI64" s="6">
        <f t="shared" si="164"/>
        <v>25.811518324607331</v>
      </c>
      <c r="BJ64" s="6">
        <f t="shared" si="164"/>
        <v>61.6</v>
      </c>
      <c r="BK64" s="6">
        <f t="shared" si="165"/>
        <v>86.161879895561356</v>
      </c>
      <c r="BL64" s="6">
        <f t="shared" si="165"/>
        <v>74.188481675392666</v>
      </c>
      <c r="BM64" s="82">
        <f t="shared" si="165"/>
        <v>38.4</v>
      </c>
      <c r="BN64" s="61">
        <f t="shared" si="166"/>
        <v>13.838120104438643</v>
      </c>
      <c r="BO64" s="6">
        <f t="shared" si="166"/>
        <v>25.811518324607331</v>
      </c>
      <c r="BP64" s="6">
        <f t="shared" si="166"/>
        <v>61.6</v>
      </c>
      <c r="BQ64" s="6">
        <f t="shared" si="167"/>
        <v>86.161879895561356</v>
      </c>
      <c r="BR64" s="6">
        <f t="shared" si="167"/>
        <v>74.188481675392666</v>
      </c>
      <c r="BS64" s="82">
        <f t="shared" si="167"/>
        <v>38.4</v>
      </c>
      <c r="BT64" s="6">
        <f t="shared" si="124"/>
        <v>14.895780376207423</v>
      </c>
      <c r="BU64" s="6">
        <f t="shared" si="125"/>
        <v>72.602739726027394</v>
      </c>
      <c r="BV64" s="6">
        <f t="shared" si="126"/>
        <v>59.955005624296966</v>
      </c>
      <c r="BW64" s="6">
        <f t="shared" si="127"/>
        <v>85.104219623792574</v>
      </c>
      <c r="BX64" s="6">
        <f t="shared" si="128"/>
        <v>27.397260273972602</v>
      </c>
      <c r="BY64" s="82">
        <f t="shared" si="129"/>
        <v>40.044994375703034</v>
      </c>
      <c r="CA64" s="59">
        <f t="shared" si="130"/>
        <v>72.05298013245033</v>
      </c>
      <c r="CB64" s="57">
        <f t="shared" si="131"/>
        <v>53.468697123519462</v>
      </c>
      <c r="CC64" s="57">
        <f t="shared" si="132"/>
        <v>-14.709517923362178</v>
      </c>
      <c r="CD64" s="59">
        <f t="shared" si="133"/>
        <v>72.975658221559868</v>
      </c>
      <c r="CE64" s="57">
        <f t="shared" si="134"/>
        <v>41.488277268093782</v>
      </c>
      <c r="CF64" s="57">
        <f t="shared" si="135"/>
        <v>-11.668107173725147</v>
      </c>
      <c r="CG64" s="59">
        <f t="shared" si="136"/>
        <v>72.323759791122711</v>
      </c>
      <c r="CH64" s="57">
        <f t="shared" si="137"/>
        <v>48.376963350785331</v>
      </c>
      <c r="CI64" s="57">
        <f t="shared" si="138"/>
        <v>-23.200000000000003</v>
      </c>
      <c r="CJ64" s="59">
        <f t="shared" si="139"/>
        <v>72.323759791122711</v>
      </c>
      <c r="CK64" s="57">
        <f t="shared" si="140"/>
        <v>48.376963350785331</v>
      </c>
      <c r="CL64" s="57">
        <f t="shared" si="141"/>
        <v>-23.200000000000003</v>
      </c>
      <c r="CM64" s="59">
        <f t="shared" si="142"/>
        <v>70.208439247585147</v>
      </c>
      <c r="CN64" s="57">
        <f t="shared" si="143"/>
        <v>-45.205479452054789</v>
      </c>
      <c r="CO64" s="60">
        <f t="shared" si="144"/>
        <v>-19.910011248593932</v>
      </c>
    </row>
    <row r="65" spans="1:93" x14ac:dyDescent="0.25">
      <c r="A65" s="855" t="s">
        <v>138</v>
      </c>
      <c r="B65" s="23">
        <v>318</v>
      </c>
      <c r="C65" s="20">
        <v>542</v>
      </c>
      <c r="D65" s="20">
        <v>1748</v>
      </c>
      <c r="E65" s="20">
        <v>2921</v>
      </c>
      <c r="F65" s="20">
        <v>2238</v>
      </c>
      <c r="G65" s="20">
        <v>847</v>
      </c>
      <c r="H65" s="20">
        <f t="shared" si="145"/>
        <v>3239</v>
      </c>
      <c r="I65" s="20">
        <f t="shared" si="146"/>
        <v>2780</v>
      </c>
      <c r="J65" s="20">
        <f t="shared" si="147"/>
        <v>2595</v>
      </c>
      <c r="K65" s="23">
        <v>490</v>
      </c>
      <c r="L65" s="20">
        <v>773</v>
      </c>
      <c r="M65" s="20">
        <v>2517</v>
      </c>
      <c r="N65" s="20">
        <v>3554</v>
      </c>
      <c r="O65" s="20">
        <v>3162</v>
      </c>
      <c r="P65" s="20">
        <v>1204</v>
      </c>
      <c r="Q65" s="20">
        <f t="shared" si="148"/>
        <v>4044</v>
      </c>
      <c r="R65" s="20">
        <f t="shared" si="149"/>
        <v>3935</v>
      </c>
      <c r="S65" s="20">
        <f t="shared" si="150"/>
        <v>3721</v>
      </c>
      <c r="T65" s="23">
        <v>495</v>
      </c>
      <c r="U65" s="20">
        <v>816</v>
      </c>
      <c r="V65" s="20">
        <v>2472</v>
      </c>
      <c r="W65" s="20">
        <v>3849</v>
      </c>
      <c r="X65" s="20">
        <v>3267</v>
      </c>
      <c r="Y65" s="20">
        <v>1166</v>
      </c>
      <c r="Z65" s="20">
        <f t="shared" si="151"/>
        <v>4344</v>
      </c>
      <c r="AA65" s="20">
        <f t="shared" si="152"/>
        <v>4083</v>
      </c>
      <c r="AB65" s="20">
        <f t="shared" si="153"/>
        <v>3638</v>
      </c>
      <c r="AC65" s="23">
        <v>495</v>
      </c>
      <c r="AD65" s="20">
        <v>816</v>
      </c>
      <c r="AE65" s="20">
        <v>2472</v>
      </c>
      <c r="AF65" s="20">
        <v>3849</v>
      </c>
      <c r="AG65" s="20">
        <v>3267</v>
      </c>
      <c r="AH65" s="20">
        <v>1166</v>
      </c>
      <c r="AI65" s="20">
        <f t="shared" si="154"/>
        <v>4344</v>
      </c>
      <c r="AJ65" s="20">
        <f t="shared" si="155"/>
        <v>4083</v>
      </c>
      <c r="AK65" s="20">
        <f t="shared" si="156"/>
        <v>3638</v>
      </c>
      <c r="AL65" s="23">
        <v>567</v>
      </c>
      <c r="AM65" s="20">
        <v>3818</v>
      </c>
      <c r="AN65" s="20">
        <v>1131</v>
      </c>
      <c r="AO65" s="20">
        <v>5446</v>
      </c>
      <c r="AP65" s="20">
        <v>2514</v>
      </c>
      <c r="AQ65" s="20">
        <v>1103</v>
      </c>
      <c r="AR65" s="20">
        <f t="shared" si="157"/>
        <v>6013</v>
      </c>
      <c r="AS65" s="20">
        <f t="shared" si="158"/>
        <v>6332</v>
      </c>
      <c r="AT65" s="21">
        <f t="shared" si="159"/>
        <v>2234</v>
      </c>
      <c r="AV65" s="61">
        <f t="shared" si="160"/>
        <v>9.8178450138931765</v>
      </c>
      <c r="AW65" s="6">
        <f t="shared" si="160"/>
        <v>19.49640287769784</v>
      </c>
      <c r="AX65" s="6">
        <f t="shared" si="160"/>
        <v>67.360308285163768</v>
      </c>
      <c r="AY65" s="6">
        <f t="shared" si="161"/>
        <v>90.182154986106823</v>
      </c>
      <c r="AZ65" s="6">
        <f t="shared" si="161"/>
        <v>80.503597122302168</v>
      </c>
      <c r="BA65" s="82">
        <f t="shared" si="161"/>
        <v>32.639691714836225</v>
      </c>
      <c r="BB65" s="6">
        <f t="shared" si="162"/>
        <v>12.116716122650841</v>
      </c>
      <c r="BC65" s="6">
        <f t="shared" si="162"/>
        <v>19.644218551461247</v>
      </c>
      <c r="BD65" s="6">
        <f t="shared" si="162"/>
        <v>67.643106691749537</v>
      </c>
      <c r="BE65" s="6">
        <f t="shared" si="163"/>
        <v>87.883283877349157</v>
      </c>
      <c r="BF65" s="6">
        <f t="shared" si="163"/>
        <v>80.35578144853875</v>
      </c>
      <c r="BG65" s="82">
        <f t="shared" si="163"/>
        <v>32.35689330825047</v>
      </c>
      <c r="BH65" s="6">
        <f t="shared" si="164"/>
        <v>11.395027624309392</v>
      </c>
      <c r="BI65" s="6">
        <f t="shared" si="164"/>
        <v>19.985304922850844</v>
      </c>
      <c r="BJ65" s="6">
        <f t="shared" si="164"/>
        <v>67.949422759758107</v>
      </c>
      <c r="BK65" s="6">
        <f t="shared" si="165"/>
        <v>88.604972375690608</v>
      </c>
      <c r="BL65" s="6">
        <f t="shared" si="165"/>
        <v>80.014695077149156</v>
      </c>
      <c r="BM65" s="82">
        <f t="shared" si="165"/>
        <v>32.050577240241893</v>
      </c>
      <c r="BN65" s="61">
        <f t="shared" si="166"/>
        <v>11.395027624309392</v>
      </c>
      <c r="BO65" s="6">
        <f t="shared" si="166"/>
        <v>19.985304922850844</v>
      </c>
      <c r="BP65" s="6">
        <f t="shared" si="166"/>
        <v>67.949422759758107</v>
      </c>
      <c r="BQ65" s="6">
        <f t="shared" si="167"/>
        <v>88.604972375690608</v>
      </c>
      <c r="BR65" s="6">
        <f t="shared" si="167"/>
        <v>80.014695077149156</v>
      </c>
      <c r="BS65" s="82">
        <f t="shared" si="167"/>
        <v>32.050577240241893</v>
      </c>
      <c r="BT65" s="6">
        <f t="shared" si="124"/>
        <v>9.4295692665890574</v>
      </c>
      <c r="BU65" s="6">
        <f t="shared" si="125"/>
        <v>60.296904611497162</v>
      </c>
      <c r="BV65" s="6">
        <f t="shared" si="126"/>
        <v>50.626678603401963</v>
      </c>
      <c r="BW65" s="6">
        <f t="shared" si="127"/>
        <v>90.570430733410944</v>
      </c>
      <c r="BX65" s="6">
        <f t="shared" si="128"/>
        <v>39.703095388502838</v>
      </c>
      <c r="BY65" s="82">
        <f t="shared" si="129"/>
        <v>49.37332139659803</v>
      </c>
      <c r="CA65" s="59">
        <f t="shared" si="130"/>
        <v>80.364309972213647</v>
      </c>
      <c r="CB65" s="57">
        <f t="shared" si="131"/>
        <v>61.007194244604328</v>
      </c>
      <c r="CC65" s="57">
        <f t="shared" si="132"/>
        <v>-34.720616570327543</v>
      </c>
      <c r="CD65" s="59">
        <f t="shared" si="133"/>
        <v>75.766567754698315</v>
      </c>
      <c r="CE65" s="57">
        <f t="shared" si="134"/>
        <v>60.711562897077499</v>
      </c>
      <c r="CF65" s="57">
        <f t="shared" si="135"/>
        <v>-35.286213383499067</v>
      </c>
      <c r="CG65" s="59">
        <f t="shared" si="136"/>
        <v>77.209944751381215</v>
      </c>
      <c r="CH65" s="57">
        <f t="shared" si="137"/>
        <v>60.029390154298312</v>
      </c>
      <c r="CI65" s="57">
        <f t="shared" si="138"/>
        <v>-35.898845519516215</v>
      </c>
      <c r="CJ65" s="59">
        <f t="shared" si="139"/>
        <v>77.209944751381215</v>
      </c>
      <c r="CK65" s="57">
        <f t="shared" si="140"/>
        <v>60.029390154298312</v>
      </c>
      <c r="CL65" s="57">
        <f t="shared" si="141"/>
        <v>-35.898845519516215</v>
      </c>
      <c r="CM65" s="59">
        <f t="shared" si="142"/>
        <v>81.140861466821889</v>
      </c>
      <c r="CN65" s="57">
        <f t="shared" si="143"/>
        <v>-20.593809222994324</v>
      </c>
      <c r="CO65" s="60">
        <f t="shared" si="144"/>
        <v>-1.2533572068039334</v>
      </c>
    </row>
    <row r="66" spans="1:93" x14ac:dyDescent="0.25">
      <c r="A66" s="855" t="s">
        <v>139</v>
      </c>
      <c r="B66" s="23">
        <v>163</v>
      </c>
      <c r="C66" s="20">
        <v>175</v>
      </c>
      <c r="D66" s="20">
        <v>750</v>
      </c>
      <c r="E66" s="20">
        <v>908</v>
      </c>
      <c r="F66" s="20">
        <v>669</v>
      </c>
      <c r="G66" s="20">
        <v>448</v>
      </c>
      <c r="H66" s="20">
        <f t="shared" si="145"/>
        <v>1071</v>
      </c>
      <c r="I66" s="20">
        <f t="shared" si="146"/>
        <v>844</v>
      </c>
      <c r="J66" s="20">
        <f t="shared" si="147"/>
        <v>1198</v>
      </c>
      <c r="K66" s="23">
        <v>210</v>
      </c>
      <c r="L66" s="20">
        <v>338</v>
      </c>
      <c r="M66" s="20">
        <v>950</v>
      </c>
      <c r="N66" s="20">
        <v>1269</v>
      </c>
      <c r="O66" s="20">
        <v>932</v>
      </c>
      <c r="P66" s="20">
        <v>667</v>
      </c>
      <c r="Q66" s="20">
        <f t="shared" si="148"/>
        <v>1479</v>
      </c>
      <c r="R66" s="20">
        <f t="shared" si="149"/>
        <v>1270</v>
      </c>
      <c r="S66" s="20">
        <f t="shared" si="150"/>
        <v>1617</v>
      </c>
      <c r="T66" s="23">
        <v>224</v>
      </c>
      <c r="U66" s="20">
        <v>277</v>
      </c>
      <c r="V66" s="20">
        <v>961</v>
      </c>
      <c r="W66" s="20">
        <v>1331</v>
      </c>
      <c r="X66" s="20">
        <v>995</v>
      </c>
      <c r="Y66" s="20">
        <v>707</v>
      </c>
      <c r="Z66" s="20">
        <f t="shared" si="151"/>
        <v>1555</v>
      </c>
      <c r="AA66" s="20">
        <f t="shared" si="152"/>
        <v>1272</v>
      </c>
      <c r="AB66" s="20">
        <f t="shared" si="153"/>
        <v>1668</v>
      </c>
      <c r="AC66" s="23">
        <v>224</v>
      </c>
      <c r="AD66" s="20">
        <v>277</v>
      </c>
      <c r="AE66" s="20">
        <v>961</v>
      </c>
      <c r="AF66" s="20">
        <v>1331</v>
      </c>
      <c r="AG66" s="20">
        <v>995</v>
      </c>
      <c r="AH66" s="20">
        <v>707</v>
      </c>
      <c r="AI66" s="20">
        <f t="shared" si="154"/>
        <v>1555</v>
      </c>
      <c r="AJ66" s="20">
        <f t="shared" si="155"/>
        <v>1272</v>
      </c>
      <c r="AK66" s="20">
        <f t="shared" si="156"/>
        <v>1668</v>
      </c>
      <c r="AL66" s="23">
        <v>198</v>
      </c>
      <c r="AM66" s="20">
        <v>1325</v>
      </c>
      <c r="AN66" s="20">
        <v>353</v>
      </c>
      <c r="AO66" s="20">
        <v>1460</v>
      </c>
      <c r="AP66" s="20">
        <v>1061</v>
      </c>
      <c r="AQ66" s="20">
        <v>741</v>
      </c>
      <c r="AR66" s="20">
        <f t="shared" si="157"/>
        <v>1658</v>
      </c>
      <c r="AS66" s="20">
        <f t="shared" si="158"/>
        <v>2386</v>
      </c>
      <c r="AT66" s="21">
        <f t="shared" si="159"/>
        <v>1094</v>
      </c>
      <c r="AV66" s="61">
        <f t="shared" si="160"/>
        <v>15.219421101774042</v>
      </c>
      <c r="AW66" s="6">
        <f t="shared" si="160"/>
        <v>20.734597156398106</v>
      </c>
      <c r="AX66" s="6">
        <f t="shared" si="160"/>
        <v>62.604340567612695</v>
      </c>
      <c r="AY66" s="6">
        <f t="shared" si="161"/>
        <v>84.780578898225954</v>
      </c>
      <c r="AZ66" s="6">
        <f t="shared" si="161"/>
        <v>79.26540284360189</v>
      </c>
      <c r="BA66" s="82">
        <f t="shared" si="161"/>
        <v>37.395659432387312</v>
      </c>
      <c r="BB66" s="6">
        <f t="shared" si="162"/>
        <v>14.198782961460447</v>
      </c>
      <c r="BC66" s="6">
        <f t="shared" si="162"/>
        <v>26.614173228346456</v>
      </c>
      <c r="BD66" s="6">
        <f t="shared" si="162"/>
        <v>58.750773036487324</v>
      </c>
      <c r="BE66" s="6">
        <f t="shared" si="163"/>
        <v>85.801217038539562</v>
      </c>
      <c r="BF66" s="6">
        <f t="shared" si="163"/>
        <v>73.385826771653541</v>
      </c>
      <c r="BG66" s="82">
        <f t="shared" si="163"/>
        <v>41.249226963512676</v>
      </c>
      <c r="BH66" s="6">
        <f t="shared" si="164"/>
        <v>14.405144694533762</v>
      </c>
      <c r="BI66" s="6">
        <f t="shared" si="164"/>
        <v>21.776729559748428</v>
      </c>
      <c r="BJ66" s="6">
        <f t="shared" si="164"/>
        <v>57.613908872901675</v>
      </c>
      <c r="BK66" s="6">
        <f t="shared" si="165"/>
        <v>85.59485530546624</v>
      </c>
      <c r="BL66" s="6">
        <f t="shared" si="165"/>
        <v>78.223270440251568</v>
      </c>
      <c r="BM66" s="82">
        <f t="shared" si="165"/>
        <v>42.386091127098318</v>
      </c>
      <c r="BN66" s="61">
        <f t="shared" si="166"/>
        <v>14.405144694533762</v>
      </c>
      <c r="BO66" s="6">
        <f t="shared" si="166"/>
        <v>21.776729559748428</v>
      </c>
      <c r="BP66" s="6">
        <f t="shared" si="166"/>
        <v>57.613908872901675</v>
      </c>
      <c r="BQ66" s="6">
        <f t="shared" si="167"/>
        <v>85.59485530546624</v>
      </c>
      <c r="BR66" s="6">
        <f t="shared" si="167"/>
        <v>78.223270440251568</v>
      </c>
      <c r="BS66" s="82">
        <f t="shared" si="167"/>
        <v>42.386091127098318</v>
      </c>
      <c r="BT66" s="6">
        <f t="shared" si="124"/>
        <v>11.942098914354645</v>
      </c>
      <c r="BU66" s="6">
        <f t="shared" si="125"/>
        <v>55.532271584241414</v>
      </c>
      <c r="BV66" s="6">
        <f t="shared" si="126"/>
        <v>32.26691042047532</v>
      </c>
      <c r="BW66" s="6">
        <f t="shared" si="127"/>
        <v>88.057901085645355</v>
      </c>
      <c r="BX66" s="6">
        <f t="shared" si="128"/>
        <v>44.467728415758586</v>
      </c>
      <c r="BY66" s="82">
        <f t="shared" si="129"/>
        <v>67.733089579524673</v>
      </c>
      <c r="CA66" s="59">
        <f t="shared" si="130"/>
        <v>69.561157796451909</v>
      </c>
      <c r="CB66" s="57">
        <f t="shared" si="131"/>
        <v>58.530805687203781</v>
      </c>
      <c r="CC66" s="57">
        <f t="shared" si="132"/>
        <v>-25.208681135225383</v>
      </c>
      <c r="CD66" s="59">
        <f t="shared" si="133"/>
        <v>71.60243407707911</v>
      </c>
      <c r="CE66" s="57">
        <f t="shared" si="134"/>
        <v>46.771653543307082</v>
      </c>
      <c r="CF66" s="57">
        <f t="shared" si="135"/>
        <v>-17.501546072974648</v>
      </c>
      <c r="CG66" s="59">
        <f t="shared" si="136"/>
        <v>71.18971061093248</v>
      </c>
      <c r="CH66" s="57">
        <f t="shared" si="137"/>
        <v>56.446540880503136</v>
      </c>
      <c r="CI66" s="57">
        <f t="shared" si="138"/>
        <v>-15.227817745803357</v>
      </c>
      <c r="CJ66" s="59">
        <f t="shared" si="139"/>
        <v>71.18971061093248</v>
      </c>
      <c r="CK66" s="57">
        <f t="shared" si="140"/>
        <v>56.446540880503136</v>
      </c>
      <c r="CL66" s="57">
        <f t="shared" si="141"/>
        <v>-15.227817745803357</v>
      </c>
      <c r="CM66" s="59">
        <f t="shared" si="142"/>
        <v>76.11580217129071</v>
      </c>
      <c r="CN66" s="57">
        <f t="shared" si="143"/>
        <v>-11.064543168482828</v>
      </c>
      <c r="CO66" s="60">
        <f t="shared" si="144"/>
        <v>35.466179159049354</v>
      </c>
    </row>
    <row r="67" spans="1:93" x14ac:dyDescent="0.25">
      <c r="A67" s="855" t="s">
        <v>140</v>
      </c>
      <c r="B67" s="23">
        <v>47</v>
      </c>
      <c r="C67" s="20">
        <v>42</v>
      </c>
      <c r="D67" s="20">
        <v>112</v>
      </c>
      <c r="E67" s="20">
        <v>340</v>
      </c>
      <c r="F67" s="20">
        <v>223</v>
      </c>
      <c r="G67" s="20">
        <v>55</v>
      </c>
      <c r="H67" s="20">
        <f t="shared" si="145"/>
        <v>387</v>
      </c>
      <c r="I67" s="20">
        <f t="shared" si="146"/>
        <v>265</v>
      </c>
      <c r="J67" s="20">
        <f t="shared" si="147"/>
        <v>167</v>
      </c>
      <c r="K67" s="23">
        <v>113</v>
      </c>
      <c r="L67" s="20">
        <v>79</v>
      </c>
      <c r="M67" s="20">
        <v>174</v>
      </c>
      <c r="N67" s="20">
        <v>441</v>
      </c>
      <c r="O67" s="20">
        <v>326</v>
      </c>
      <c r="P67" s="20">
        <v>68</v>
      </c>
      <c r="Q67" s="20">
        <f t="shared" si="148"/>
        <v>554</v>
      </c>
      <c r="R67" s="20">
        <f t="shared" si="149"/>
        <v>405</v>
      </c>
      <c r="S67" s="20">
        <f t="shared" si="150"/>
        <v>242</v>
      </c>
      <c r="T67" s="23">
        <v>65</v>
      </c>
      <c r="U67" s="20">
        <v>66</v>
      </c>
      <c r="V67" s="20">
        <v>135</v>
      </c>
      <c r="W67" s="20">
        <v>322</v>
      </c>
      <c r="X67" s="20">
        <v>302</v>
      </c>
      <c r="Y67" s="20">
        <v>81</v>
      </c>
      <c r="Z67" s="20">
        <f t="shared" si="151"/>
        <v>387</v>
      </c>
      <c r="AA67" s="20">
        <f t="shared" si="152"/>
        <v>368</v>
      </c>
      <c r="AB67" s="20">
        <f t="shared" si="153"/>
        <v>216</v>
      </c>
      <c r="AC67" s="23">
        <v>65</v>
      </c>
      <c r="AD67" s="20">
        <v>66</v>
      </c>
      <c r="AE67" s="20">
        <v>135</v>
      </c>
      <c r="AF67" s="20">
        <v>322</v>
      </c>
      <c r="AG67" s="20">
        <v>302</v>
      </c>
      <c r="AH67" s="20">
        <v>81</v>
      </c>
      <c r="AI67" s="20">
        <f t="shared" si="154"/>
        <v>387</v>
      </c>
      <c r="AJ67" s="20">
        <f t="shared" si="155"/>
        <v>368</v>
      </c>
      <c r="AK67" s="20">
        <f t="shared" si="156"/>
        <v>216</v>
      </c>
      <c r="AL67" s="23">
        <v>98</v>
      </c>
      <c r="AM67" s="20">
        <v>391</v>
      </c>
      <c r="AN67" s="20">
        <v>78</v>
      </c>
      <c r="AO67" s="20">
        <v>308</v>
      </c>
      <c r="AP67" s="20">
        <v>137</v>
      </c>
      <c r="AQ67" s="20">
        <v>78</v>
      </c>
      <c r="AR67" s="20">
        <f t="shared" si="157"/>
        <v>406</v>
      </c>
      <c r="AS67" s="20">
        <f t="shared" si="158"/>
        <v>528</v>
      </c>
      <c r="AT67" s="21">
        <f t="shared" si="159"/>
        <v>156</v>
      </c>
      <c r="AV67" s="61">
        <f t="shared" si="160"/>
        <v>12.144702842377262</v>
      </c>
      <c r="AW67" s="6">
        <f t="shared" si="160"/>
        <v>15.849056603773585</v>
      </c>
      <c r="AX67" s="6">
        <f t="shared" si="160"/>
        <v>67.06586826347305</v>
      </c>
      <c r="AY67" s="6">
        <f t="shared" si="161"/>
        <v>87.855297157622729</v>
      </c>
      <c r="AZ67" s="6">
        <f t="shared" si="161"/>
        <v>84.150943396226424</v>
      </c>
      <c r="BA67" s="82">
        <f t="shared" si="161"/>
        <v>32.934131736526943</v>
      </c>
      <c r="BB67" s="6">
        <f t="shared" si="162"/>
        <v>20.397111913357403</v>
      </c>
      <c r="BC67" s="6">
        <f t="shared" si="162"/>
        <v>19.506172839506171</v>
      </c>
      <c r="BD67" s="6">
        <f t="shared" si="162"/>
        <v>71.900826446281002</v>
      </c>
      <c r="BE67" s="6">
        <f t="shared" si="163"/>
        <v>79.602888086642594</v>
      </c>
      <c r="BF67" s="6">
        <f t="shared" si="163"/>
        <v>80.493827160493822</v>
      </c>
      <c r="BG67" s="82">
        <f t="shared" si="163"/>
        <v>28.099173553719009</v>
      </c>
      <c r="BH67" s="6">
        <f t="shared" si="164"/>
        <v>16.795865633074936</v>
      </c>
      <c r="BI67" s="6">
        <f t="shared" si="164"/>
        <v>17.934782608695652</v>
      </c>
      <c r="BJ67" s="6">
        <f t="shared" si="164"/>
        <v>62.5</v>
      </c>
      <c r="BK67" s="6">
        <f t="shared" si="165"/>
        <v>83.204134366925061</v>
      </c>
      <c r="BL67" s="6">
        <f t="shared" si="165"/>
        <v>82.065217391304344</v>
      </c>
      <c r="BM67" s="82">
        <f t="shared" si="165"/>
        <v>37.5</v>
      </c>
      <c r="BN67" s="61">
        <f t="shared" si="166"/>
        <v>16.795865633074936</v>
      </c>
      <c r="BO67" s="6">
        <f t="shared" si="166"/>
        <v>17.934782608695652</v>
      </c>
      <c r="BP67" s="6">
        <f t="shared" si="166"/>
        <v>62.5</v>
      </c>
      <c r="BQ67" s="6">
        <f t="shared" si="167"/>
        <v>83.204134366925061</v>
      </c>
      <c r="BR67" s="6">
        <f t="shared" si="167"/>
        <v>82.065217391304344</v>
      </c>
      <c r="BS67" s="82">
        <f t="shared" si="167"/>
        <v>37.5</v>
      </c>
      <c r="BT67" s="6">
        <f t="shared" si="124"/>
        <v>24.137931034482758</v>
      </c>
      <c r="BU67" s="6">
        <f t="shared" si="125"/>
        <v>74.053030303030297</v>
      </c>
      <c r="BV67" s="6">
        <f t="shared" si="126"/>
        <v>50</v>
      </c>
      <c r="BW67" s="6">
        <f t="shared" si="127"/>
        <v>75.862068965517238</v>
      </c>
      <c r="BX67" s="6">
        <f t="shared" si="128"/>
        <v>25.946969696969695</v>
      </c>
      <c r="BY67" s="82">
        <f t="shared" si="129"/>
        <v>50</v>
      </c>
      <c r="CA67" s="59">
        <f t="shared" si="130"/>
        <v>75.710594315245473</v>
      </c>
      <c r="CB67" s="57">
        <f t="shared" si="131"/>
        <v>68.301886792452834</v>
      </c>
      <c r="CC67" s="57">
        <f t="shared" si="132"/>
        <v>-34.131736526946106</v>
      </c>
      <c r="CD67" s="59">
        <f t="shared" si="133"/>
        <v>59.205776173285187</v>
      </c>
      <c r="CE67" s="57">
        <f t="shared" si="134"/>
        <v>60.987654320987652</v>
      </c>
      <c r="CF67" s="57">
        <f t="shared" si="135"/>
        <v>-43.801652892561989</v>
      </c>
      <c r="CG67" s="59">
        <f t="shared" si="136"/>
        <v>66.408268733850122</v>
      </c>
      <c r="CH67" s="57">
        <f t="shared" si="137"/>
        <v>64.130434782608688</v>
      </c>
      <c r="CI67" s="57">
        <f t="shared" si="138"/>
        <v>-25</v>
      </c>
      <c r="CJ67" s="59">
        <f t="shared" si="139"/>
        <v>66.408268733850122</v>
      </c>
      <c r="CK67" s="57">
        <f t="shared" si="140"/>
        <v>64.130434782608688</v>
      </c>
      <c r="CL67" s="57">
        <f t="shared" si="141"/>
        <v>-25</v>
      </c>
      <c r="CM67" s="59">
        <f t="shared" si="142"/>
        <v>51.724137931034477</v>
      </c>
      <c r="CN67" s="57">
        <f t="shared" si="143"/>
        <v>-48.106060606060602</v>
      </c>
      <c r="CO67" s="60">
        <f t="shared" si="144"/>
        <v>0</v>
      </c>
    </row>
    <row r="68" spans="1:93" x14ac:dyDescent="0.25">
      <c r="A68" s="855" t="s">
        <v>141</v>
      </c>
      <c r="B68" s="23">
        <v>293</v>
      </c>
      <c r="C68" s="20">
        <v>384</v>
      </c>
      <c r="D68" s="20">
        <v>538</v>
      </c>
      <c r="E68" s="20">
        <v>1549</v>
      </c>
      <c r="F68" s="20">
        <v>1098</v>
      </c>
      <c r="G68" s="20">
        <v>145</v>
      </c>
      <c r="H68" s="20">
        <f t="shared" si="145"/>
        <v>1842</v>
      </c>
      <c r="I68" s="20">
        <f t="shared" si="146"/>
        <v>1482</v>
      </c>
      <c r="J68" s="20">
        <f t="shared" si="147"/>
        <v>683</v>
      </c>
      <c r="K68" s="23">
        <v>321</v>
      </c>
      <c r="L68" s="20">
        <v>384</v>
      </c>
      <c r="M68" s="20">
        <v>592</v>
      </c>
      <c r="N68" s="20">
        <v>1848</v>
      </c>
      <c r="O68" s="20">
        <v>1372</v>
      </c>
      <c r="P68" s="20">
        <v>183</v>
      </c>
      <c r="Q68" s="20">
        <f t="shared" si="148"/>
        <v>2169</v>
      </c>
      <c r="R68" s="20">
        <f t="shared" si="149"/>
        <v>1756</v>
      </c>
      <c r="S68" s="20">
        <f t="shared" si="150"/>
        <v>775</v>
      </c>
      <c r="T68" s="23">
        <v>321</v>
      </c>
      <c r="U68" s="20">
        <v>370</v>
      </c>
      <c r="V68" s="20">
        <v>591</v>
      </c>
      <c r="W68" s="20">
        <v>1850</v>
      </c>
      <c r="X68" s="20">
        <v>1419</v>
      </c>
      <c r="Y68" s="20">
        <v>195</v>
      </c>
      <c r="Z68" s="20">
        <f t="shared" si="151"/>
        <v>2171</v>
      </c>
      <c r="AA68" s="20">
        <f t="shared" si="152"/>
        <v>1789</v>
      </c>
      <c r="AB68" s="20">
        <f t="shared" si="153"/>
        <v>786</v>
      </c>
      <c r="AC68" s="23">
        <v>321</v>
      </c>
      <c r="AD68" s="20">
        <v>370</v>
      </c>
      <c r="AE68" s="20">
        <v>591</v>
      </c>
      <c r="AF68" s="20">
        <v>1850</v>
      </c>
      <c r="AG68" s="20">
        <v>1419</v>
      </c>
      <c r="AH68" s="20">
        <v>195</v>
      </c>
      <c r="AI68" s="20">
        <f t="shared" si="154"/>
        <v>2171</v>
      </c>
      <c r="AJ68" s="20">
        <f t="shared" si="155"/>
        <v>1789</v>
      </c>
      <c r="AK68" s="20">
        <f t="shared" si="156"/>
        <v>786</v>
      </c>
      <c r="AL68" s="23">
        <v>386</v>
      </c>
      <c r="AM68" s="20">
        <v>1878</v>
      </c>
      <c r="AN68" s="20">
        <v>408</v>
      </c>
      <c r="AO68" s="20">
        <v>1621</v>
      </c>
      <c r="AP68" s="20">
        <v>592</v>
      </c>
      <c r="AQ68" s="20">
        <v>231</v>
      </c>
      <c r="AR68" s="20">
        <f t="shared" si="157"/>
        <v>2007</v>
      </c>
      <c r="AS68" s="20">
        <f t="shared" si="158"/>
        <v>2470</v>
      </c>
      <c r="AT68" s="21">
        <f t="shared" si="159"/>
        <v>639</v>
      </c>
      <c r="AV68" s="61">
        <f t="shared" si="160"/>
        <v>15.906623235613463</v>
      </c>
      <c r="AW68" s="6">
        <f t="shared" si="160"/>
        <v>25.910931174089068</v>
      </c>
      <c r="AX68" s="6">
        <f t="shared" si="160"/>
        <v>78.770131771595899</v>
      </c>
      <c r="AY68" s="6">
        <f t="shared" si="161"/>
        <v>84.093376764386534</v>
      </c>
      <c r="AZ68" s="6">
        <f t="shared" si="161"/>
        <v>74.089068825910928</v>
      </c>
      <c r="BA68" s="82">
        <f t="shared" si="161"/>
        <v>21.229868228404101</v>
      </c>
      <c r="BB68" s="6">
        <f t="shared" si="162"/>
        <v>14.799446749654219</v>
      </c>
      <c r="BC68" s="6">
        <f t="shared" si="162"/>
        <v>21.867881548974943</v>
      </c>
      <c r="BD68" s="6">
        <f t="shared" si="162"/>
        <v>76.387096774193552</v>
      </c>
      <c r="BE68" s="6">
        <f t="shared" si="163"/>
        <v>85.200553250345777</v>
      </c>
      <c r="BF68" s="6">
        <f t="shared" si="163"/>
        <v>78.13211845102505</v>
      </c>
      <c r="BG68" s="82">
        <f t="shared" si="163"/>
        <v>23.612903225806452</v>
      </c>
      <c r="BH68" s="6">
        <f t="shared" si="164"/>
        <v>14.785812989405803</v>
      </c>
      <c r="BI68" s="6">
        <f t="shared" si="164"/>
        <v>20.68194522079374</v>
      </c>
      <c r="BJ68" s="6">
        <f t="shared" si="164"/>
        <v>75.190839694656489</v>
      </c>
      <c r="BK68" s="6">
        <f t="shared" si="165"/>
        <v>85.214187010594202</v>
      </c>
      <c r="BL68" s="6">
        <f t="shared" si="165"/>
        <v>79.318054779206264</v>
      </c>
      <c r="BM68" s="82">
        <f t="shared" si="165"/>
        <v>24.809160305343511</v>
      </c>
      <c r="BN68" s="61">
        <f t="shared" si="166"/>
        <v>14.785812989405803</v>
      </c>
      <c r="BO68" s="6">
        <f t="shared" si="166"/>
        <v>20.68194522079374</v>
      </c>
      <c r="BP68" s="6">
        <f t="shared" si="166"/>
        <v>75.190839694656489</v>
      </c>
      <c r="BQ68" s="6">
        <f t="shared" si="167"/>
        <v>85.214187010594202</v>
      </c>
      <c r="BR68" s="6">
        <f t="shared" si="167"/>
        <v>79.318054779206264</v>
      </c>
      <c r="BS68" s="82">
        <f t="shared" si="167"/>
        <v>24.809160305343511</v>
      </c>
      <c r="BT68" s="6">
        <f t="shared" si="124"/>
        <v>19.232685600398604</v>
      </c>
      <c r="BU68" s="6">
        <f t="shared" si="125"/>
        <v>76.032388663967609</v>
      </c>
      <c r="BV68" s="6">
        <f t="shared" si="126"/>
        <v>63.84976525821596</v>
      </c>
      <c r="BW68" s="6">
        <f t="shared" si="127"/>
        <v>80.767314399601403</v>
      </c>
      <c r="BX68" s="6">
        <f t="shared" si="128"/>
        <v>23.967611336032387</v>
      </c>
      <c r="BY68" s="82">
        <f t="shared" si="129"/>
        <v>36.15023474178404</v>
      </c>
      <c r="CA68" s="59">
        <f t="shared" si="130"/>
        <v>68.186753528773068</v>
      </c>
      <c r="CB68" s="57">
        <f t="shared" si="131"/>
        <v>48.178137651821856</v>
      </c>
      <c r="CC68" s="57">
        <f t="shared" si="132"/>
        <v>-57.540263543191799</v>
      </c>
      <c r="CD68" s="59">
        <f t="shared" si="133"/>
        <v>70.401106500691554</v>
      </c>
      <c r="CE68" s="57">
        <f t="shared" si="134"/>
        <v>56.264236902050108</v>
      </c>
      <c r="CF68" s="57">
        <f t="shared" si="135"/>
        <v>-52.774193548387103</v>
      </c>
      <c r="CG68" s="59">
        <f t="shared" si="136"/>
        <v>70.428374021188404</v>
      </c>
      <c r="CH68" s="57">
        <f t="shared" si="137"/>
        <v>58.636109558412528</v>
      </c>
      <c r="CI68" s="57">
        <f t="shared" si="138"/>
        <v>-50.381679389312978</v>
      </c>
      <c r="CJ68" s="59">
        <f t="shared" si="139"/>
        <v>70.428374021188404</v>
      </c>
      <c r="CK68" s="57">
        <f t="shared" si="140"/>
        <v>58.636109558412528</v>
      </c>
      <c r="CL68" s="57">
        <f t="shared" si="141"/>
        <v>-50.381679389312978</v>
      </c>
      <c r="CM68" s="59">
        <f t="shared" si="142"/>
        <v>61.5346287992028</v>
      </c>
      <c r="CN68" s="57">
        <f t="shared" si="143"/>
        <v>-52.064777327935218</v>
      </c>
      <c r="CO68" s="60">
        <f t="shared" si="144"/>
        <v>-27.699530516431921</v>
      </c>
    </row>
    <row r="69" spans="1:93" x14ac:dyDescent="0.25">
      <c r="A69" s="855" t="s">
        <v>142</v>
      </c>
      <c r="B69" s="23">
        <v>23</v>
      </c>
      <c r="C69" s="20">
        <v>69</v>
      </c>
      <c r="D69" s="20">
        <v>199</v>
      </c>
      <c r="E69" s="20">
        <v>212</v>
      </c>
      <c r="F69" s="20">
        <v>265</v>
      </c>
      <c r="G69" s="20">
        <v>117</v>
      </c>
      <c r="H69" s="20">
        <f t="shared" si="145"/>
        <v>235</v>
      </c>
      <c r="I69" s="20">
        <f t="shared" si="146"/>
        <v>334</v>
      </c>
      <c r="J69" s="20">
        <f t="shared" si="147"/>
        <v>316</v>
      </c>
      <c r="K69" s="23">
        <v>37</v>
      </c>
      <c r="L69" s="20">
        <v>87</v>
      </c>
      <c r="M69" s="20">
        <v>218</v>
      </c>
      <c r="N69" s="20">
        <v>235</v>
      </c>
      <c r="O69" s="20">
        <v>328</v>
      </c>
      <c r="P69" s="20">
        <v>141</v>
      </c>
      <c r="Q69" s="20">
        <f t="shared" si="148"/>
        <v>272</v>
      </c>
      <c r="R69" s="20">
        <f t="shared" si="149"/>
        <v>415</v>
      </c>
      <c r="S69" s="20">
        <f t="shared" si="150"/>
        <v>359</v>
      </c>
      <c r="T69" s="23">
        <v>36</v>
      </c>
      <c r="U69" s="20">
        <v>74</v>
      </c>
      <c r="V69" s="20">
        <v>226</v>
      </c>
      <c r="W69" s="20">
        <v>260</v>
      </c>
      <c r="X69" s="20">
        <v>330</v>
      </c>
      <c r="Y69" s="20">
        <v>146</v>
      </c>
      <c r="Z69" s="20">
        <f t="shared" si="151"/>
        <v>296</v>
      </c>
      <c r="AA69" s="20">
        <f t="shared" si="152"/>
        <v>404</v>
      </c>
      <c r="AB69" s="20">
        <f t="shared" si="153"/>
        <v>372</v>
      </c>
      <c r="AC69" s="23">
        <v>36</v>
      </c>
      <c r="AD69" s="20">
        <v>74</v>
      </c>
      <c r="AE69" s="20">
        <v>226</v>
      </c>
      <c r="AF69" s="20">
        <v>260</v>
      </c>
      <c r="AG69" s="20">
        <v>330</v>
      </c>
      <c r="AH69" s="20">
        <v>146</v>
      </c>
      <c r="AI69" s="20">
        <f t="shared" si="154"/>
        <v>296</v>
      </c>
      <c r="AJ69" s="20">
        <f t="shared" si="155"/>
        <v>404</v>
      </c>
      <c r="AK69" s="20">
        <f t="shared" si="156"/>
        <v>372</v>
      </c>
      <c r="AL69" s="23">
        <v>52</v>
      </c>
      <c r="AM69" s="20">
        <v>278</v>
      </c>
      <c r="AN69" s="20">
        <v>93</v>
      </c>
      <c r="AO69" s="20">
        <v>453</v>
      </c>
      <c r="AP69" s="20">
        <v>238</v>
      </c>
      <c r="AQ69" s="20">
        <v>137</v>
      </c>
      <c r="AR69" s="20">
        <f t="shared" si="157"/>
        <v>505</v>
      </c>
      <c r="AS69" s="20">
        <f t="shared" si="158"/>
        <v>516</v>
      </c>
      <c r="AT69" s="21">
        <f t="shared" si="159"/>
        <v>230</v>
      </c>
      <c r="AV69" s="61">
        <f t="shared" si="160"/>
        <v>9.787234042553191</v>
      </c>
      <c r="AW69" s="6">
        <f t="shared" si="160"/>
        <v>20.658682634730539</v>
      </c>
      <c r="AX69" s="6">
        <f t="shared" si="160"/>
        <v>62.974683544303801</v>
      </c>
      <c r="AY69" s="6">
        <f t="shared" si="161"/>
        <v>90.212765957446805</v>
      </c>
      <c r="AZ69" s="6">
        <f t="shared" si="161"/>
        <v>79.341317365269461</v>
      </c>
      <c r="BA69" s="82">
        <f t="shared" si="161"/>
        <v>37.025316455696199</v>
      </c>
      <c r="BB69" s="6">
        <f t="shared" si="162"/>
        <v>13.602941176470587</v>
      </c>
      <c r="BC69" s="6">
        <f t="shared" si="162"/>
        <v>20.963855421686748</v>
      </c>
      <c r="BD69" s="6">
        <f t="shared" si="162"/>
        <v>60.724233983286915</v>
      </c>
      <c r="BE69" s="6">
        <f t="shared" si="163"/>
        <v>86.39705882352942</v>
      </c>
      <c r="BF69" s="6">
        <f t="shared" si="163"/>
        <v>79.036144578313255</v>
      </c>
      <c r="BG69" s="82">
        <f t="shared" si="163"/>
        <v>39.275766016713092</v>
      </c>
      <c r="BH69" s="6">
        <f t="shared" si="164"/>
        <v>12.162162162162163</v>
      </c>
      <c r="BI69" s="6">
        <f t="shared" si="164"/>
        <v>18.316831683168317</v>
      </c>
      <c r="BJ69" s="6">
        <f t="shared" si="164"/>
        <v>60.752688172043015</v>
      </c>
      <c r="BK69" s="6">
        <f t="shared" si="165"/>
        <v>87.837837837837839</v>
      </c>
      <c r="BL69" s="6">
        <f t="shared" si="165"/>
        <v>81.683168316831683</v>
      </c>
      <c r="BM69" s="82">
        <f t="shared" si="165"/>
        <v>39.247311827956985</v>
      </c>
      <c r="BN69" s="61">
        <f t="shared" si="166"/>
        <v>12.162162162162163</v>
      </c>
      <c r="BO69" s="6">
        <f t="shared" si="166"/>
        <v>18.316831683168317</v>
      </c>
      <c r="BP69" s="6">
        <f t="shared" si="166"/>
        <v>60.752688172043015</v>
      </c>
      <c r="BQ69" s="6">
        <f t="shared" si="167"/>
        <v>87.837837837837839</v>
      </c>
      <c r="BR69" s="6">
        <f t="shared" si="167"/>
        <v>81.683168316831683</v>
      </c>
      <c r="BS69" s="82">
        <f t="shared" si="167"/>
        <v>39.247311827956985</v>
      </c>
      <c r="BT69" s="6">
        <f t="shared" si="124"/>
        <v>10.297029702970297</v>
      </c>
      <c r="BU69" s="6">
        <f t="shared" si="125"/>
        <v>53.875968992248055</v>
      </c>
      <c r="BV69" s="6">
        <f t="shared" si="126"/>
        <v>40.434782608695649</v>
      </c>
      <c r="BW69" s="6">
        <f t="shared" si="127"/>
        <v>89.702970297029708</v>
      </c>
      <c r="BX69" s="6">
        <f t="shared" si="128"/>
        <v>46.124031007751938</v>
      </c>
      <c r="BY69" s="82">
        <f t="shared" si="129"/>
        <v>59.565217391304351</v>
      </c>
      <c r="CA69" s="59">
        <f t="shared" si="130"/>
        <v>80.425531914893611</v>
      </c>
      <c r="CB69" s="57">
        <f t="shared" si="131"/>
        <v>58.682634730538922</v>
      </c>
      <c r="CC69" s="57">
        <f t="shared" si="132"/>
        <v>-25.949367088607602</v>
      </c>
      <c r="CD69" s="59">
        <f t="shared" si="133"/>
        <v>72.79411764705884</v>
      </c>
      <c r="CE69" s="57">
        <f t="shared" si="134"/>
        <v>58.07228915662651</v>
      </c>
      <c r="CF69" s="57">
        <f t="shared" si="135"/>
        <v>-21.448467966573823</v>
      </c>
      <c r="CG69" s="59">
        <f t="shared" si="136"/>
        <v>75.675675675675677</v>
      </c>
      <c r="CH69" s="57">
        <f t="shared" si="137"/>
        <v>63.366336633663366</v>
      </c>
      <c r="CI69" s="57">
        <f t="shared" si="138"/>
        <v>-21.505376344086031</v>
      </c>
      <c r="CJ69" s="59">
        <f t="shared" si="139"/>
        <v>75.675675675675677</v>
      </c>
      <c r="CK69" s="57">
        <f t="shared" si="140"/>
        <v>63.366336633663366</v>
      </c>
      <c r="CL69" s="57">
        <f t="shared" si="141"/>
        <v>-21.505376344086031</v>
      </c>
      <c r="CM69" s="59">
        <f t="shared" si="142"/>
        <v>79.405940594059416</v>
      </c>
      <c r="CN69" s="57">
        <f t="shared" si="143"/>
        <v>-7.7519379844961165</v>
      </c>
      <c r="CO69" s="60">
        <f t="shared" si="144"/>
        <v>19.130434782608702</v>
      </c>
    </row>
    <row r="70" spans="1:93" x14ac:dyDescent="0.25">
      <c r="A70" s="855" t="s">
        <v>143</v>
      </c>
      <c r="B70" s="23">
        <v>36</v>
      </c>
      <c r="C70" s="20">
        <v>27</v>
      </c>
      <c r="D70" s="20">
        <v>78</v>
      </c>
      <c r="E70" s="20">
        <v>118</v>
      </c>
      <c r="F70" s="20">
        <v>79</v>
      </c>
      <c r="G70" s="20">
        <v>12</v>
      </c>
      <c r="H70" s="20">
        <f t="shared" si="145"/>
        <v>154</v>
      </c>
      <c r="I70" s="20">
        <f t="shared" si="146"/>
        <v>106</v>
      </c>
      <c r="J70" s="21">
        <f t="shared" si="147"/>
        <v>90</v>
      </c>
      <c r="K70" s="20">
        <v>61</v>
      </c>
      <c r="L70" s="20">
        <v>41</v>
      </c>
      <c r="M70" s="20">
        <v>68</v>
      </c>
      <c r="N70" s="20">
        <v>203</v>
      </c>
      <c r="O70" s="20">
        <v>83</v>
      </c>
      <c r="P70" s="20">
        <v>23</v>
      </c>
      <c r="Q70" s="20">
        <f t="shared" si="148"/>
        <v>264</v>
      </c>
      <c r="R70" s="20">
        <f t="shared" si="149"/>
        <v>124</v>
      </c>
      <c r="S70" s="20">
        <f t="shared" si="150"/>
        <v>91</v>
      </c>
      <c r="T70" s="20">
        <v>44</v>
      </c>
      <c r="U70" s="20">
        <v>56</v>
      </c>
      <c r="V70" s="20">
        <v>56</v>
      </c>
      <c r="W70" s="20">
        <v>233</v>
      </c>
      <c r="X70" s="20">
        <v>65</v>
      </c>
      <c r="Y70" s="20">
        <v>15</v>
      </c>
      <c r="Z70" s="20">
        <f t="shared" si="151"/>
        <v>277</v>
      </c>
      <c r="AA70" s="20">
        <f t="shared" si="152"/>
        <v>121</v>
      </c>
      <c r="AB70" s="21">
        <f t="shared" si="153"/>
        <v>71</v>
      </c>
      <c r="AC70" s="20">
        <v>44</v>
      </c>
      <c r="AD70" s="20">
        <v>56</v>
      </c>
      <c r="AE70" s="20">
        <v>56</v>
      </c>
      <c r="AF70" s="20">
        <v>233</v>
      </c>
      <c r="AG70" s="20">
        <v>65</v>
      </c>
      <c r="AH70" s="20">
        <v>15</v>
      </c>
      <c r="AI70" s="20">
        <f t="shared" si="154"/>
        <v>277</v>
      </c>
      <c r="AJ70" s="20">
        <f t="shared" si="155"/>
        <v>121</v>
      </c>
      <c r="AK70" s="21">
        <f t="shared" si="156"/>
        <v>71</v>
      </c>
      <c r="AL70" s="20">
        <v>59</v>
      </c>
      <c r="AM70" s="20">
        <v>242</v>
      </c>
      <c r="AN70" s="20">
        <v>66</v>
      </c>
      <c r="AO70" s="20">
        <v>99</v>
      </c>
      <c r="AP70" s="20">
        <v>71</v>
      </c>
      <c r="AQ70" s="20">
        <v>12</v>
      </c>
      <c r="AR70" s="20">
        <f t="shared" si="157"/>
        <v>158</v>
      </c>
      <c r="AS70" s="20">
        <f t="shared" si="158"/>
        <v>313</v>
      </c>
      <c r="AT70" s="21">
        <f t="shared" si="159"/>
        <v>78</v>
      </c>
      <c r="AV70" s="61">
        <f t="shared" ref="AV70:AV71" si="168">IFERROR(B70/H70*100,0)</f>
        <v>23.376623376623375</v>
      </c>
      <c r="AW70" s="6">
        <f t="shared" ref="AW70:AW71" si="169">IFERROR(C70/I70*100,0)</f>
        <v>25.471698113207548</v>
      </c>
      <c r="AX70" s="6">
        <f t="shared" ref="AX70:AX71" si="170">IFERROR(D70/J70*100,0)</f>
        <v>86.666666666666671</v>
      </c>
      <c r="AY70" s="6">
        <f t="shared" ref="AY70:AY71" si="171">IFERROR(E70/H70*100,0)</f>
        <v>76.623376623376629</v>
      </c>
      <c r="AZ70" s="6">
        <f t="shared" ref="AZ70:AZ71" si="172">IFERROR(F70/I70*100,0)</f>
        <v>74.528301886792448</v>
      </c>
      <c r="BA70" s="82">
        <f t="shared" ref="BA70:BA71" si="173">IFERROR(G70/J70*100,0)</f>
        <v>13.333333333333334</v>
      </c>
      <c r="BB70" s="6">
        <f t="shared" ref="BB70:BB71" si="174">IFERROR(K70/Q70*100,0)</f>
        <v>23.106060606060606</v>
      </c>
      <c r="BC70" s="6">
        <f t="shared" ref="BC70:BC71" si="175">IFERROR(L70/R70*100,0)</f>
        <v>33.064516129032256</v>
      </c>
      <c r="BD70" s="6">
        <f t="shared" ref="BD70:BD71" si="176">IFERROR(M70/S70*100,0)</f>
        <v>74.72527472527473</v>
      </c>
      <c r="BE70" s="6">
        <f t="shared" ref="BE70:BE71" si="177">IFERROR(N70/Q70*100,0)</f>
        <v>76.893939393939391</v>
      </c>
      <c r="BF70" s="6">
        <f t="shared" ref="BF70:BF71" si="178">IFERROR(O70/R70*100,0)</f>
        <v>66.935483870967744</v>
      </c>
      <c r="BG70" s="82">
        <f t="shared" ref="BG70:BG71" si="179">IFERROR(P70/S70*100,0)</f>
        <v>25.274725274725274</v>
      </c>
      <c r="BH70" s="6">
        <f t="shared" ref="BH70:BH71" si="180">IFERROR(T70/Z70*100,0)</f>
        <v>15.884476534296029</v>
      </c>
      <c r="BI70" s="6">
        <f t="shared" ref="BI70:BI71" si="181">IFERROR(U70/AA70*100,0)</f>
        <v>46.280991735537192</v>
      </c>
      <c r="BJ70" s="6">
        <f t="shared" ref="BJ70:BJ71" si="182">IFERROR(V70/AB70*100,0)</f>
        <v>78.873239436619713</v>
      </c>
      <c r="BK70" s="6">
        <f t="shared" ref="BK70:BK71" si="183">IFERROR(W70/Z70*100,0)</f>
        <v>84.115523465703973</v>
      </c>
      <c r="BL70" s="6">
        <f t="shared" ref="BL70:BL71" si="184">IFERROR(X70/AA70*100,0)</f>
        <v>53.719008264462808</v>
      </c>
      <c r="BM70" s="82">
        <f t="shared" ref="BM70:BM71" si="185">IFERROR(Y70/AB70*100,0)</f>
        <v>21.12676056338028</v>
      </c>
      <c r="BN70" s="61">
        <f t="shared" ref="BN70:BN71" si="186">IFERROR(AC70/AI70*100,0)</f>
        <v>15.884476534296029</v>
      </c>
      <c r="BO70" s="6">
        <f t="shared" ref="BO70:BO71" si="187">IFERROR(AD70/AJ70*100,0)</f>
        <v>46.280991735537192</v>
      </c>
      <c r="BP70" s="6">
        <f t="shared" ref="BP70:BP71" si="188">IFERROR(AE70/AK70*100,0)</f>
        <v>78.873239436619713</v>
      </c>
      <c r="BQ70" s="6">
        <f t="shared" ref="BQ70:BQ71" si="189">IFERROR(AF70/AI70*100,0)</f>
        <v>84.115523465703973</v>
      </c>
      <c r="BR70" s="6">
        <f t="shared" ref="BR70:BR71" si="190">IFERROR(AG70/AJ70*100,0)</f>
        <v>53.719008264462808</v>
      </c>
      <c r="BS70" s="82">
        <f t="shared" ref="BS70:BS71" si="191">IFERROR(AH70/AK70*100,0)</f>
        <v>21.12676056338028</v>
      </c>
      <c r="BT70" s="6">
        <f t="shared" ref="BT70:BT71" si="192">IFERROR(AL70/AR70*100,0)</f>
        <v>37.341772151898731</v>
      </c>
      <c r="BU70" s="6">
        <f t="shared" ref="BU70:BU71" si="193">IFERROR(AM70/AS70*100,0)</f>
        <v>77.316293929712458</v>
      </c>
      <c r="BV70" s="6">
        <f t="shared" ref="BV70:BV71" si="194">IFERROR(AN70/AT70*100,0)</f>
        <v>84.615384615384613</v>
      </c>
      <c r="BW70" s="6">
        <f t="shared" ref="BW70:BW71" si="195">IFERROR(AO70/AR70*100,0)</f>
        <v>62.658227848101269</v>
      </c>
      <c r="BX70" s="6">
        <f t="shared" ref="BX70:BX71" si="196">IFERROR(AP70/AS70*100,0)</f>
        <v>22.683706070287542</v>
      </c>
      <c r="BY70" s="82">
        <f t="shared" ref="BY70:BY71" si="197">IFERROR(AQ70/AT70*100,0)</f>
        <v>15.384615384615385</v>
      </c>
      <c r="CA70" s="59">
        <f t="shared" ref="CA70:CA71" si="198">AY70-AV70</f>
        <v>53.246753246753258</v>
      </c>
      <c r="CB70" s="57">
        <f t="shared" ref="CB70:CB71" si="199">AZ70-AW70</f>
        <v>49.056603773584897</v>
      </c>
      <c r="CC70" s="57">
        <f t="shared" ref="CC70:CC71" si="200">BA70-AX70</f>
        <v>-73.333333333333343</v>
      </c>
      <c r="CD70" s="59">
        <f t="shared" ref="CD70:CD71" si="201">BE70-BB70</f>
        <v>53.787878787878782</v>
      </c>
      <c r="CE70" s="57">
        <f t="shared" ref="CE70:CE71" si="202">BF70-BC70</f>
        <v>33.870967741935488</v>
      </c>
      <c r="CF70" s="57">
        <f t="shared" ref="CF70:CF71" si="203">BG70-BD70</f>
        <v>-49.45054945054946</v>
      </c>
      <c r="CG70" s="59">
        <f t="shared" ref="CG70:CG71" si="204">BK70-BH70</f>
        <v>68.231046931407946</v>
      </c>
      <c r="CH70" s="57">
        <f t="shared" ref="CH70:CH71" si="205">BL70-BI70</f>
        <v>7.4380165289256155</v>
      </c>
      <c r="CI70" s="57">
        <f t="shared" ref="CI70:CI71" si="206">BM70-BJ70</f>
        <v>-57.746478873239433</v>
      </c>
      <c r="CJ70" s="59">
        <f t="shared" ref="CJ70:CJ71" si="207">BQ70-BN70</f>
        <v>68.231046931407946</v>
      </c>
      <c r="CK70" s="57">
        <f t="shared" ref="CK70:CK71" si="208">BR70-BO70</f>
        <v>7.4380165289256155</v>
      </c>
      <c r="CL70" s="57">
        <f t="shared" ref="CL70:CL71" si="209">BS70-BP70</f>
        <v>-57.746478873239433</v>
      </c>
      <c r="CM70" s="59">
        <f t="shared" ref="CM70:CM71" si="210">BW70-BT70</f>
        <v>25.316455696202539</v>
      </c>
      <c r="CN70" s="57">
        <f t="shared" ref="CN70:CN71" si="211">BX70-BU70</f>
        <v>-54.632587859424916</v>
      </c>
      <c r="CO70" s="60">
        <f t="shared" ref="CO70:CO71" si="212">BY70-BV70</f>
        <v>-69.230769230769226</v>
      </c>
    </row>
    <row r="71" spans="1:93" x14ac:dyDescent="0.25">
      <c r="A71" s="856" t="s">
        <v>144</v>
      </c>
      <c r="B71" s="110">
        <v>30</v>
      </c>
      <c r="C71" s="56">
        <v>44</v>
      </c>
      <c r="D71" s="56">
        <v>101</v>
      </c>
      <c r="E71" s="56">
        <v>147</v>
      </c>
      <c r="F71" s="56">
        <v>141</v>
      </c>
      <c r="G71" s="56">
        <v>24</v>
      </c>
      <c r="H71" s="56">
        <f t="shared" si="145"/>
        <v>177</v>
      </c>
      <c r="I71" s="56">
        <f t="shared" si="146"/>
        <v>185</v>
      </c>
      <c r="J71" s="116">
        <f t="shared" si="147"/>
        <v>125</v>
      </c>
      <c r="K71" s="56">
        <v>25</v>
      </c>
      <c r="L71" s="56">
        <v>37</v>
      </c>
      <c r="M71" s="56">
        <v>103</v>
      </c>
      <c r="N71" s="56">
        <v>153</v>
      </c>
      <c r="O71" s="56">
        <v>157</v>
      </c>
      <c r="P71" s="56">
        <v>38</v>
      </c>
      <c r="Q71" s="56">
        <f t="shared" si="148"/>
        <v>178</v>
      </c>
      <c r="R71" s="56">
        <f t="shared" si="149"/>
        <v>194</v>
      </c>
      <c r="S71" s="56">
        <f t="shared" si="150"/>
        <v>141</v>
      </c>
      <c r="T71" s="56">
        <v>20</v>
      </c>
      <c r="U71" s="56">
        <v>41</v>
      </c>
      <c r="V71" s="56">
        <v>82</v>
      </c>
      <c r="W71" s="56">
        <v>149</v>
      </c>
      <c r="X71" s="56">
        <v>148</v>
      </c>
      <c r="Y71" s="56">
        <v>38</v>
      </c>
      <c r="Z71" s="56">
        <f t="shared" si="151"/>
        <v>169</v>
      </c>
      <c r="AA71" s="56">
        <f t="shared" si="152"/>
        <v>189</v>
      </c>
      <c r="AB71" s="116">
        <f t="shared" si="153"/>
        <v>120</v>
      </c>
      <c r="AC71" s="56">
        <v>20</v>
      </c>
      <c r="AD71" s="56">
        <v>41</v>
      </c>
      <c r="AE71" s="56">
        <v>82</v>
      </c>
      <c r="AF71" s="56">
        <v>149</v>
      </c>
      <c r="AG71" s="56">
        <v>148</v>
      </c>
      <c r="AH71" s="56">
        <v>38</v>
      </c>
      <c r="AI71" s="56">
        <f t="shared" si="154"/>
        <v>169</v>
      </c>
      <c r="AJ71" s="56">
        <f t="shared" si="155"/>
        <v>189</v>
      </c>
      <c r="AK71" s="116">
        <f t="shared" si="156"/>
        <v>120</v>
      </c>
      <c r="AL71" s="56">
        <v>32</v>
      </c>
      <c r="AM71" s="56">
        <v>183</v>
      </c>
      <c r="AN71" s="56">
        <v>53</v>
      </c>
      <c r="AO71" s="56">
        <v>211</v>
      </c>
      <c r="AP71" s="56">
        <v>94</v>
      </c>
      <c r="AQ71" s="56">
        <v>57</v>
      </c>
      <c r="AR71" s="56">
        <f t="shared" si="157"/>
        <v>243</v>
      </c>
      <c r="AS71" s="56">
        <f t="shared" si="158"/>
        <v>277</v>
      </c>
      <c r="AT71" s="116">
        <f t="shared" si="159"/>
        <v>110</v>
      </c>
      <c r="AV71" s="100">
        <f t="shared" si="168"/>
        <v>16.949152542372879</v>
      </c>
      <c r="AW71" s="98">
        <f t="shared" si="169"/>
        <v>23.783783783783786</v>
      </c>
      <c r="AX71" s="98">
        <f t="shared" si="170"/>
        <v>80.800000000000011</v>
      </c>
      <c r="AY71" s="98">
        <f t="shared" si="171"/>
        <v>83.050847457627114</v>
      </c>
      <c r="AZ71" s="98">
        <f t="shared" si="172"/>
        <v>76.21621621621621</v>
      </c>
      <c r="BA71" s="99">
        <f t="shared" si="173"/>
        <v>19.2</v>
      </c>
      <c r="BB71" s="98">
        <f t="shared" si="174"/>
        <v>14.04494382022472</v>
      </c>
      <c r="BC71" s="98">
        <f t="shared" si="175"/>
        <v>19.072164948453608</v>
      </c>
      <c r="BD71" s="98">
        <f t="shared" si="176"/>
        <v>73.049645390070921</v>
      </c>
      <c r="BE71" s="98">
        <f t="shared" si="177"/>
        <v>85.955056179775283</v>
      </c>
      <c r="BF71" s="98">
        <f t="shared" si="178"/>
        <v>80.927835051546396</v>
      </c>
      <c r="BG71" s="99">
        <f t="shared" si="179"/>
        <v>26.950354609929079</v>
      </c>
      <c r="BH71" s="98">
        <f t="shared" si="180"/>
        <v>11.834319526627219</v>
      </c>
      <c r="BI71" s="98">
        <f t="shared" si="181"/>
        <v>21.693121693121693</v>
      </c>
      <c r="BJ71" s="98">
        <f t="shared" si="182"/>
        <v>68.333333333333329</v>
      </c>
      <c r="BK71" s="98">
        <f t="shared" si="183"/>
        <v>88.165680473372774</v>
      </c>
      <c r="BL71" s="98">
        <f t="shared" si="184"/>
        <v>78.306878306878303</v>
      </c>
      <c r="BM71" s="99">
        <f t="shared" si="185"/>
        <v>31.666666666666664</v>
      </c>
      <c r="BN71" s="100">
        <f t="shared" si="186"/>
        <v>11.834319526627219</v>
      </c>
      <c r="BO71" s="98">
        <f t="shared" si="187"/>
        <v>21.693121693121693</v>
      </c>
      <c r="BP71" s="98">
        <f t="shared" si="188"/>
        <v>68.333333333333329</v>
      </c>
      <c r="BQ71" s="98">
        <f t="shared" si="189"/>
        <v>88.165680473372774</v>
      </c>
      <c r="BR71" s="98">
        <f t="shared" si="190"/>
        <v>78.306878306878303</v>
      </c>
      <c r="BS71" s="99">
        <f t="shared" si="191"/>
        <v>31.666666666666664</v>
      </c>
      <c r="BT71" s="98">
        <f t="shared" si="192"/>
        <v>13.168724279835391</v>
      </c>
      <c r="BU71" s="98">
        <f t="shared" si="193"/>
        <v>66.064981949458485</v>
      </c>
      <c r="BV71" s="98">
        <f t="shared" si="194"/>
        <v>48.18181818181818</v>
      </c>
      <c r="BW71" s="98">
        <f t="shared" si="195"/>
        <v>86.831275720164612</v>
      </c>
      <c r="BX71" s="98">
        <f t="shared" si="196"/>
        <v>33.935018050541515</v>
      </c>
      <c r="BY71" s="99">
        <f t="shared" si="197"/>
        <v>51.81818181818182</v>
      </c>
      <c r="CA71" s="108">
        <f t="shared" si="198"/>
        <v>66.101694915254228</v>
      </c>
      <c r="CB71" s="109">
        <f t="shared" si="199"/>
        <v>52.432432432432421</v>
      </c>
      <c r="CC71" s="109">
        <f t="shared" si="200"/>
        <v>-61.600000000000009</v>
      </c>
      <c r="CD71" s="108">
        <f t="shared" si="201"/>
        <v>71.910112359550567</v>
      </c>
      <c r="CE71" s="109">
        <f t="shared" si="202"/>
        <v>61.855670103092791</v>
      </c>
      <c r="CF71" s="109">
        <f t="shared" si="203"/>
        <v>-46.099290780141843</v>
      </c>
      <c r="CG71" s="108">
        <f t="shared" si="204"/>
        <v>76.331360946745548</v>
      </c>
      <c r="CH71" s="109">
        <f t="shared" si="205"/>
        <v>56.613756613756607</v>
      </c>
      <c r="CI71" s="109">
        <f t="shared" si="206"/>
        <v>-36.666666666666664</v>
      </c>
      <c r="CJ71" s="108">
        <f t="shared" si="207"/>
        <v>76.331360946745548</v>
      </c>
      <c r="CK71" s="109">
        <f t="shared" si="208"/>
        <v>56.613756613756607</v>
      </c>
      <c r="CL71" s="109">
        <f t="shared" si="209"/>
        <v>-36.666666666666664</v>
      </c>
      <c r="CM71" s="108">
        <f t="shared" si="210"/>
        <v>73.662551440329224</v>
      </c>
      <c r="CN71" s="109">
        <f t="shared" si="211"/>
        <v>-32.129963898916969</v>
      </c>
      <c r="CO71" s="236">
        <f t="shared" si="212"/>
        <v>3.6363636363636402</v>
      </c>
    </row>
    <row r="74" spans="1:93" x14ac:dyDescent="0.25">
      <c r="A74" s="1531"/>
      <c r="B74" s="1531"/>
      <c r="C74" s="1531"/>
      <c r="D74" s="1531"/>
      <c r="E74" s="1531"/>
      <c r="F74" s="1531"/>
      <c r="G74" s="1531"/>
    </row>
    <row r="75" spans="1:93" ht="15" customHeight="1" x14ac:dyDescent="0.25">
      <c r="A75" s="1746" t="s">
        <v>1273</v>
      </c>
      <c r="B75" s="1747"/>
      <c r="C75" s="1747"/>
      <c r="D75" s="1747"/>
      <c r="E75" s="1747"/>
      <c r="F75" s="1747"/>
      <c r="G75" s="1748"/>
    </row>
    <row r="76" spans="1:93" x14ac:dyDescent="0.25">
      <c r="A76" s="1746"/>
      <c r="B76" s="1747"/>
      <c r="C76" s="1747"/>
      <c r="D76" s="1747"/>
      <c r="E76" s="1747"/>
      <c r="F76" s="1747"/>
      <c r="G76" s="1748"/>
    </row>
    <row r="77" spans="1:93" x14ac:dyDescent="0.25">
      <c r="A77" s="1749"/>
      <c r="B77" s="1750"/>
      <c r="C77" s="1750"/>
      <c r="D77" s="1750"/>
      <c r="E77" s="1750"/>
      <c r="F77" s="1750"/>
      <c r="G77" s="1751"/>
    </row>
    <row r="88" spans="2:2" x14ac:dyDescent="0.25">
      <c r="B88" s="127"/>
    </row>
    <row r="89" spans="2:2" x14ac:dyDescent="0.25">
      <c r="B89" s="127"/>
    </row>
    <row r="90" spans="2:2" x14ac:dyDescent="0.25">
      <c r="B90" s="127"/>
    </row>
    <row r="91" spans="2:2" x14ac:dyDescent="0.25">
      <c r="B91" s="127"/>
    </row>
  </sheetData>
  <sheetProtection algorithmName="SHA-512" hashValue="dSRlLc+6W+p9M850VMCysQWfBQiR4RrVXWof72COyx9LVda5SARwTY0sNFjIunlt4w3eO+KMihOxPX2uMvPJsA==" saltValue="gp2hFn/DfcpfDv7aXIae4A==" spinCount="100000" sheet="1" objects="1" scenarios="1"/>
  <mergeCells count="85">
    <mergeCell ref="A12:A14"/>
    <mergeCell ref="CM49:CO50"/>
    <mergeCell ref="AL49:AT49"/>
    <mergeCell ref="AI50:AK50"/>
    <mergeCell ref="A75:G77"/>
    <mergeCell ref="CA48:CO48"/>
    <mergeCell ref="BW50:BY50"/>
    <mergeCell ref="AV50:AX50"/>
    <mergeCell ref="AY50:BA50"/>
    <mergeCell ref="BB50:BD50"/>
    <mergeCell ref="BE50:BG50"/>
    <mergeCell ref="BH50:BJ50"/>
    <mergeCell ref="AV48:BY48"/>
    <mergeCell ref="AV49:BA49"/>
    <mergeCell ref="BT49:BY49"/>
    <mergeCell ref="BB49:BG49"/>
    <mergeCell ref="AF9:AJ9"/>
    <mergeCell ref="AF10:AF11"/>
    <mergeCell ref="AG10:AG11"/>
    <mergeCell ref="AH10:AH11"/>
    <mergeCell ref="AI10:AI11"/>
    <mergeCell ref="AJ10:AJ11"/>
    <mergeCell ref="A22:A31"/>
    <mergeCell ref="A32:A39"/>
    <mergeCell ref="A40:A43"/>
    <mergeCell ref="Q50:S50"/>
    <mergeCell ref="K49:S49"/>
    <mergeCell ref="B50:D50"/>
    <mergeCell ref="E50:G50"/>
    <mergeCell ref="H50:J50"/>
    <mergeCell ref="K50:M50"/>
    <mergeCell ref="N50:P50"/>
    <mergeCell ref="B49:J49"/>
    <mergeCell ref="AB10:AC10"/>
    <mergeCell ref="AC49:AK49"/>
    <mergeCell ref="X20:Y20"/>
    <mergeCell ref="Z20:AA20"/>
    <mergeCell ref="B48:AT48"/>
    <mergeCell ref="AF19:AJ19"/>
    <mergeCell ref="AH20:AH21"/>
    <mergeCell ref="AI20:AI21"/>
    <mergeCell ref="AJ20:AJ21"/>
    <mergeCell ref="AF20:AF21"/>
    <mergeCell ref="AG20:AG21"/>
    <mergeCell ref="B19:Q19"/>
    <mergeCell ref="C20:E20"/>
    <mergeCell ref="F20:H20"/>
    <mergeCell ref="T49:AB49"/>
    <mergeCell ref="V20:W20"/>
    <mergeCell ref="I20:K20"/>
    <mergeCell ref="L20:N20"/>
    <mergeCell ref="O20:Q20"/>
    <mergeCell ref="T19:AC19"/>
    <mergeCell ref="A1:T2"/>
    <mergeCell ref="B9:Q9"/>
    <mergeCell ref="C10:E10"/>
    <mergeCell ref="F10:H10"/>
    <mergeCell ref="I10:K10"/>
    <mergeCell ref="L10:N10"/>
    <mergeCell ref="O10:Q10"/>
    <mergeCell ref="T9:AC9"/>
    <mergeCell ref="T10:U10"/>
    <mergeCell ref="V10:W10"/>
    <mergeCell ref="X10:Y10"/>
    <mergeCell ref="Z10:AA10"/>
    <mergeCell ref="BN50:BP50"/>
    <mergeCell ref="BQ50:BS50"/>
    <mergeCell ref="CJ49:CL50"/>
    <mergeCell ref="CG49:CI50"/>
    <mergeCell ref="BT50:BV50"/>
    <mergeCell ref="CD49:CF50"/>
    <mergeCell ref="CA49:CC50"/>
    <mergeCell ref="BN49:BS49"/>
    <mergeCell ref="T50:V50"/>
    <mergeCell ref="AB20:AC20"/>
    <mergeCell ref="W50:Y50"/>
    <mergeCell ref="Z50:AB50"/>
    <mergeCell ref="BK50:BM50"/>
    <mergeCell ref="BH49:BM49"/>
    <mergeCell ref="T20:U20"/>
    <mergeCell ref="AL50:AN50"/>
    <mergeCell ref="AO50:AQ50"/>
    <mergeCell ref="AR50:AT50"/>
    <mergeCell ref="AC50:AE50"/>
    <mergeCell ref="AF50:AH50"/>
  </mergeCells>
  <conditionalFormatting sqref="AF12:AJ14">
    <cfRule type="cellIs" dxfId="150" priority="1" operator="lessThan">
      <formula>0</formula>
    </cfRule>
  </conditionalFormatting>
  <conditionalFormatting sqref="AF22:AJ43">
    <cfRule type="cellIs" dxfId="149" priority="2" operator="lessThan">
      <formula>0</formula>
    </cfRule>
  </conditionalFormatting>
  <conditionalFormatting sqref="CA53:CO71">
    <cfRule type="cellIs" dxfId="148" priority="3" operator="lessThan">
      <formula>0</formula>
    </cfRule>
  </conditionalFormatting>
  <hyperlinks>
    <hyperlink ref="A5" location="Índice!A1" display="⌂ Volver al ÍNDICE" xr:uid="{41E2414A-2C6A-48CD-A2AC-1F1F46084254}"/>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1ACC2-1F00-42D2-9028-BC282B8CD6F8}">
  <sheetPr codeName="Hoja26">
    <tabColor rgb="FFEDCFDD"/>
  </sheetPr>
  <dimension ref="A1:CO96"/>
  <sheetViews>
    <sheetView zoomScaleNormal="100" workbookViewId="0">
      <pane xSplit="1" topLeftCell="B1" activePane="topRight" state="frozen"/>
      <selection activeCell="T96" sqref="T96:T97"/>
      <selection pane="topRight" sqref="A1:T2"/>
    </sheetView>
  </sheetViews>
  <sheetFormatPr baseColWidth="10" defaultColWidth="11.42578125" defaultRowHeight="15" x14ac:dyDescent="0.25"/>
  <cols>
    <col min="1" max="1" width="43" customWidth="1"/>
    <col min="2" max="2" width="47.140625" customWidth="1"/>
    <col min="3" max="140" width="7.7109375" customWidth="1"/>
  </cols>
  <sheetData>
    <row r="1" spans="1:36" ht="24" customHeight="1" x14ac:dyDescent="0.25">
      <c r="A1" s="1755" t="s">
        <v>1404</v>
      </c>
      <c r="B1" s="1756"/>
      <c r="C1" s="1756"/>
      <c r="D1" s="1756"/>
      <c r="E1" s="1756"/>
      <c r="F1" s="1756"/>
      <c r="G1" s="1756"/>
      <c r="H1" s="1756"/>
      <c r="I1" s="1756"/>
      <c r="J1" s="1756"/>
      <c r="K1" s="1756"/>
      <c r="L1" s="1756"/>
      <c r="M1" s="1756"/>
      <c r="N1" s="1756"/>
      <c r="O1" s="1756"/>
      <c r="P1" s="1756"/>
      <c r="Q1" s="1756"/>
      <c r="R1" s="1756"/>
      <c r="S1" s="1756"/>
      <c r="T1" s="1757"/>
    </row>
    <row r="2" spans="1:36" ht="24" customHeight="1" thickBot="1" x14ac:dyDescent="0.3">
      <c r="A2" s="1758"/>
      <c r="B2" s="1759"/>
      <c r="C2" s="1759"/>
      <c r="D2" s="1759"/>
      <c r="E2" s="1759"/>
      <c r="F2" s="1759"/>
      <c r="G2" s="1759"/>
      <c r="H2" s="1759"/>
      <c r="I2" s="1759"/>
      <c r="J2" s="1759"/>
      <c r="K2" s="1759"/>
      <c r="L2" s="1759"/>
      <c r="M2" s="1759"/>
      <c r="N2" s="1759"/>
      <c r="O2" s="1759"/>
      <c r="P2" s="1759"/>
      <c r="Q2" s="1759"/>
      <c r="R2" s="1759"/>
      <c r="S2" s="1759"/>
      <c r="T2" s="1760"/>
    </row>
    <row r="3" spans="1:36" x14ac:dyDescent="0.25">
      <c r="A3" s="46" t="s">
        <v>1034</v>
      </c>
    </row>
    <row r="4" spans="1:36" x14ac:dyDescent="0.25">
      <c r="A4" s="46" t="s">
        <v>988</v>
      </c>
    </row>
    <row r="5" spans="1:36" x14ac:dyDescent="0.25">
      <c r="A5" s="132" t="s">
        <v>712</v>
      </c>
    </row>
    <row r="6" spans="1:36" x14ac:dyDescent="0.25">
      <c r="A6" s="132"/>
    </row>
    <row r="7" spans="1:36" x14ac:dyDescent="0.25">
      <c r="A7" s="5" t="s">
        <v>1234</v>
      </c>
    </row>
    <row r="8" spans="1:36" x14ac:dyDescent="0.25">
      <c r="A8" s="5"/>
    </row>
    <row r="9" spans="1:36" s="1" customFormat="1" ht="31.5" customHeight="1" x14ac:dyDescent="0.25">
      <c r="B9" s="1862" t="s">
        <v>28</v>
      </c>
      <c r="C9" s="1864"/>
      <c r="D9" s="1864"/>
      <c r="E9" s="1864"/>
      <c r="F9" s="1864"/>
      <c r="G9" s="1864"/>
      <c r="H9" s="1864"/>
      <c r="I9" s="1864"/>
      <c r="J9" s="1864"/>
      <c r="K9" s="1864"/>
      <c r="L9" s="1864"/>
      <c r="M9" s="1864"/>
      <c r="N9" s="1864"/>
      <c r="O9" s="1864"/>
      <c r="P9" s="1864"/>
      <c r="Q9" s="1865"/>
      <c r="T9" s="1862" t="s">
        <v>507</v>
      </c>
      <c r="U9" s="1864"/>
      <c r="V9" s="1864"/>
      <c r="W9" s="1864"/>
      <c r="X9" s="1864"/>
      <c r="Y9" s="1864"/>
      <c r="Z9" s="1864"/>
      <c r="AA9" s="1864"/>
      <c r="AB9" s="1864"/>
      <c r="AC9" s="1865"/>
      <c r="AF9" s="1868" t="s">
        <v>853</v>
      </c>
      <c r="AG9" s="1864"/>
      <c r="AH9" s="1864"/>
      <c r="AI9" s="1864"/>
      <c r="AJ9" s="1865"/>
    </row>
    <row r="10" spans="1:36" x14ac:dyDescent="0.25">
      <c r="B10" s="852" t="s">
        <v>994</v>
      </c>
      <c r="C10" s="1875" t="s">
        <v>314</v>
      </c>
      <c r="D10" s="1875"/>
      <c r="E10" s="1875"/>
      <c r="F10" s="1875" t="s">
        <v>167</v>
      </c>
      <c r="G10" s="1875"/>
      <c r="H10" s="1875"/>
      <c r="I10" s="1875" t="s">
        <v>168</v>
      </c>
      <c r="J10" s="1875"/>
      <c r="K10" s="1875"/>
      <c r="L10" s="1875" t="s">
        <v>169</v>
      </c>
      <c r="M10" s="1875"/>
      <c r="N10" s="1875"/>
      <c r="O10" s="1875" t="s">
        <v>170</v>
      </c>
      <c r="P10" s="1875"/>
      <c r="Q10" s="1875"/>
      <c r="T10" s="1875" t="s">
        <v>314</v>
      </c>
      <c r="U10" s="1875"/>
      <c r="V10" s="1875" t="s">
        <v>167</v>
      </c>
      <c r="W10" s="1875"/>
      <c r="X10" s="1875" t="s">
        <v>168</v>
      </c>
      <c r="Y10" s="1875"/>
      <c r="Z10" s="1875" t="s">
        <v>169</v>
      </c>
      <c r="AA10" s="1875"/>
      <c r="AB10" s="1875" t="s">
        <v>170</v>
      </c>
      <c r="AC10" s="1875"/>
      <c r="AF10" s="1883" t="s">
        <v>314</v>
      </c>
      <c r="AG10" s="1883" t="s">
        <v>167</v>
      </c>
      <c r="AH10" s="1883" t="s">
        <v>168</v>
      </c>
      <c r="AI10" s="1883" t="s">
        <v>169</v>
      </c>
      <c r="AJ10" s="1883" t="s">
        <v>170</v>
      </c>
    </row>
    <row r="11" spans="1:36" x14ac:dyDescent="0.25">
      <c r="B11" s="271" t="s">
        <v>30</v>
      </c>
      <c r="C11" s="274" t="s">
        <v>31</v>
      </c>
      <c r="D11" s="274" t="s">
        <v>32</v>
      </c>
      <c r="E11" s="274" t="s">
        <v>33</v>
      </c>
      <c r="F11" s="274" t="s">
        <v>31</v>
      </c>
      <c r="G11" s="274" t="s">
        <v>32</v>
      </c>
      <c r="H11" s="274" t="s">
        <v>33</v>
      </c>
      <c r="I11" s="274" t="s">
        <v>31</v>
      </c>
      <c r="J11" s="274" t="s">
        <v>32</v>
      </c>
      <c r="K11" s="274" t="s">
        <v>33</v>
      </c>
      <c r="L11" s="274" t="s">
        <v>31</v>
      </c>
      <c r="M11" s="274" t="s">
        <v>32</v>
      </c>
      <c r="N11" s="274" t="s">
        <v>33</v>
      </c>
      <c r="O11" s="274" t="s">
        <v>31</v>
      </c>
      <c r="P11" s="274" t="s">
        <v>32</v>
      </c>
      <c r="Q11" s="274" t="s">
        <v>33</v>
      </c>
      <c r="T11" s="274" t="s">
        <v>31</v>
      </c>
      <c r="U11" s="274" t="s">
        <v>32</v>
      </c>
      <c r="V11" s="274" t="s">
        <v>31</v>
      </c>
      <c r="W11" s="274" t="s">
        <v>32</v>
      </c>
      <c r="X11" s="274" t="s">
        <v>31</v>
      </c>
      <c r="Y11" s="274" t="s">
        <v>32</v>
      </c>
      <c r="Z11" s="274" t="s">
        <v>31</v>
      </c>
      <c r="AA11" s="274" t="s">
        <v>32</v>
      </c>
      <c r="AB11" s="274" t="s">
        <v>31</v>
      </c>
      <c r="AC11" s="274" t="s">
        <v>32</v>
      </c>
      <c r="AF11" s="1883"/>
      <c r="AG11" s="1883"/>
      <c r="AH11" s="1883"/>
      <c r="AI11" s="1883"/>
      <c r="AJ11" s="1883"/>
    </row>
    <row r="12" spans="1:36" x14ac:dyDescent="0.25">
      <c r="A12" s="1903" t="s">
        <v>1080</v>
      </c>
      <c r="B12" s="1617" t="s">
        <v>809</v>
      </c>
      <c r="C12" s="161">
        <v>16195</v>
      </c>
      <c r="D12" s="305">
        <v>98990</v>
      </c>
      <c r="E12" s="305">
        <v>115185</v>
      </c>
      <c r="F12" s="161">
        <v>17645</v>
      </c>
      <c r="G12" s="305">
        <v>98180</v>
      </c>
      <c r="H12" s="305">
        <v>115825</v>
      </c>
      <c r="I12" s="161">
        <v>18869</v>
      </c>
      <c r="J12" s="305">
        <v>105084</v>
      </c>
      <c r="K12" s="305">
        <v>123953</v>
      </c>
      <c r="L12" s="161">
        <v>19294</v>
      </c>
      <c r="M12" s="305">
        <v>106137</v>
      </c>
      <c r="N12" s="305">
        <v>125431</v>
      </c>
      <c r="O12" s="161">
        <v>20176</v>
      </c>
      <c r="P12" s="305">
        <v>106926</v>
      </c>
      <c r="Q12" s="306">
        <v>127102</v>
      </c>
      <c r="R12" s="20"/>
      <c r="T12" s="176">
        <f>IFERROR(C12/$E12*100,0)</f>
        <v>14.059990450145419</v>
      </c>
      <c r="U12" s="181">
        <f t="shared" ref="T12:U14" si="0">IFERROR(D12/$E12*100,0)</f>
        <v>85.94000954985458</v>
      </c>
      <c r="V12" s="176">
        <f t="shared" ref="V12:W14" si="1">IFERROR(F12/$H12*100,0)</f>
        <v>15.234189510036694</v>
      </c>
      <c r="W12" s="181">
        <f t="shared" si="1"/>
        <v>84.765810489963314</v>
      </c>
      <c r="X12" s="176">
        <f t="shared" ref="X12:Y14" si="2">IFERROR(I12/$K12*100,0)</f>
        <v>15.222705380265101</v>
      </c>
      <c r="Y12" s="181">
        <f t="shared" si="2"/>
        <v>84.777294619734903</v>
      </c>
      <c r="Z12" s="176">
        <f t="shared" ref="Z12:AA14" si="3">IFERROR(L12/$N12*100,0)</f>
        <v>15.382162304374516</v>
      </c>
      <c r="AA12" s="181">
        <f t="shared" si="3"/>
        <v>84.617837695625482</v>
      </c>
      <c r="AB12" s="175">
        <f t="shared" ref="AB12:AC14" si="4">IFERROR(O12/$Q12*100,0)</f>
        <v>15.873865084735094</v>
      </c>
      <c r="AC12" s="181">
        <f t="shared" si="4"/>
        <v>84.126134915264899</v>
      </c>
      <c r="AF12" s="177">
        <f>U12-T12</f>
        <v>71.880019099709159</v>
      </c>
      <c r="AG12" s="177">
        <f t="shared" ref="AG12:AG14" si="5">W12-V12</f>
        <v>69.531620979926615</v>
      </c>
      <c r="AH12" s="177">
        <f t="shared" ref="AH12:AH14" si="6">Y12-X12</f>
        <v>69.554589239469806</v>
      </c>
      <c r="AI12" s="177">
        <f t="shared" ref="AI12:AI14" si="7">AA12-Z12</f>
        <v>69.235675391250965</v>
      </c>
      <c r="AJ12" s="277">
        <f t="shared" ref="AJ12:AJ14" si="8">AC12-AB12</f>
        <v>68.252269830529798</v>
      </c>
    </row>
    <row r="13" spans="1:36" x14ac:dyDescent="0.25">
      <c r="A13" s="1904"/>
      <c r="B13" s="1617" t="s">
        <v>346</v>
      </c>
      <c r="C13" s="23">
        <v>73137</v>
      </c>
      <c r="D13" s="20">
        <v>64957</v>
      </c>
      <c r="E13" s="20">
        <v>138094</v>
      </c>
      <c r="F13" s="23">
        <v>95168</v>
      </c>
      <c r="G13" s="20">
        <v>79850</v>
      </c>
      <c r="H13" s="20">
        <v>175018</v>
      </c>
      <c r="I13" s="23">
        <v>107302</v>
      </c>
      <c r="J13" s="20">
        <v>87562</v>
      </c>
      <c r="K13" s="20">
        <v>194864</v>
      </c>
      <c r="L13" s="23">
        <v>118490</v>
      </c>
      <c r="M13" s="20">
        <v>93804</v>
      </c>
      <c r="N13" s="20">
        <v>212294</v>
      </c>
      <c r="O13" s="23">
        <v>127520</v>
      </c>
      <c r="P13" s="20">
        <v>98375</v>
      </c>
      <c r="Q13" s="21">
        <v>225895</v>
      </c>
      <c r="R13" s="20"/>
      <c r="T13" s="61">
        <f t="shared" si="0"/>
        <v>52.961750691557931</v>
      </c>
      <c r="U13" s="82">
        <f t="shared" si="0"/>
        <v>47.038249308442076</v>
      </c>
      <c r="V13" s="61">
        <f t="shared" si="1"/>
        <v>54.376121313236347</v>
      </c>
      <c r="W13" s="82">
        <f t="shared" si="1"/>
        <v>45.623878686763646</v>
      </c>
      <c r="X13" s="61">
        <f t="shared" si="2"/>
        <v>55.065071023893587</v>
      </c>
      <c r="Y13" s="82">
        <f t="shared" si="2"/>
        <v>44.934928976106413</v>
      </c>
      <c r="Z13" s="61">
        <f t="shared" si="3"/>
        <v>55.8141068518187</v>
      </c>
      <c r="AA13" s="82">
        <f t="shared" si="3"/>
        <v>44.185893148181293</v>
      </c>
      <c r="AB13" s="6">
        <f t="shared" si="4"/>
        <v>56.451005998362071</v>
      </c>
      <c r="AC13" s="82">
        <f t="shared" si="4"/>
        <v>43.548994001637929</v>
      </c>
      <c r="AF13" s="107">
        <f t="shared" ref="AF13:AF14" si="9">U13-T13</f>
        <v>-5.9235013831158554</v>
      </c>
      <c r="AG13" s="107">
        <f t="shared" si="5"/>
        <v>-8.7522426264727002</v>
      </c>
      <c r="AH13" s="107">
        <f t="shared" si="6"/>
        <v>-10.130142047787174</v>
      </c>
      <c r="AI13" s="107">
        <f t="shared" si="7"/>
        <v>-11.628213703637407</v>
      </c>
      <c r="AJ13" s="126">
        <f t="shared" si="8"/>
        <v>-12.902011996724141</v>
      </c>
    </row>
    <row r="14" spans="1:36" x14ac:dyDescent="0.25">
      <c r="A14" s="1905"/>
      <c r="B14" s="1617" t="s">
        <v>248</v>
      </c>
      <c r="C14" s="110">
        <v>49043</v>
      </c>
      <c r="D14" s="56">
        <v>24774</v>
      </c>
      <c r="E14" s="56">
        <v>73817</v>
      </c>
      <c r="F14" s="110">
        <v>48683</v>
      </c>
      <c r="G14" s="56">
        <v>28833</v>
      </c>
      <c r="H14" s="56">
        <v>77516</v>
      </c>
      <c r="I14" s="110">
        <v>51952</v>
      </c>
      <c r="J14" s="56">
        <v>30297</v>
      </c>
      <c r="K14" s="56">
        <v>82249</v>
      </c>
      <c r="L14" s="110">
        <v>51857</v>
      </c>
      <c r="M14" s="56">
        <v>30645</v>
      </c>
      <c r="N14" s="56">
        <v>82502</v>
      </c>
      <c r="O14" s="110">
        <v>52062</v>
      </c>
      <c r="P14" s="56">
        <v>31379</v>
      </c>
      <c r="Q14" s="116">
        <v>83441</v>
      </c>
      <c r="R14" s="20"/>
      <c r="T14" s="100">
        <f t="shared" si="0"/>
        <v>66.4386252489264</v>
      </c>
      <c r="U14" s="99">
        <f t="shared" si="0"/>
        <v>33.5613747510736</v>
      </c>
      <c r="V14" s="100">
        <f t="shared" si="1"/>
        <v>62.80380824603953</v>
      </c>
      <c r="W14" s="99">
        <f t="shared" si="1"/>
        <v>37.19619175396047</v>
      </c>
      <c r="X14" s="100">
        <f t="shared" si="2"/>
        <v>63.164293790805971</v>
      </c>
      <c r="Y14" s="99">
        <f t="shared" si="2"/>
        <v>36.835706209194029</v>
      </c>
      <c r="Z14" s="100">
        <f t="shared" si="3"/>
        <v>62.855445928583556</v>
      </c>
      <c r="AA14" s="99">
        <f t="shared" si="3"/>
        <v>37.144554071416451</v>
      </c>
      <c r="AB14" s="98">
        <f t="shared" si="4"/>
        <v>62.393787226902845</v>
      </c>
      <c r="AC14" s="99">
        <f t="shared" si="4"/>
        <v>37.606212773097155</v>
      </c>
      <c r="AF14" s="332">
        <f t="shared" si="9"/>
        <v>-32.877250497852799</v>
      </c>
      <c r="AG14" s="332">
        <f t="shared" si="5"/>
        <v>-25.60761649207906</v>
      </c>
      <c r="AH14" s="332">
        <f t="shared" si="6"/>
        <v>-26.328587581611941</v>
      </c>
      <c r="AI14" s="332">
        <f t="shared" si="7"/>
        <v>-25.710891857167105</v>
      </c>
      <c r="AJ14" s="335">
        <f t="shared" si="8"/>
        <v>-24.787574453805689</v>
      </c>
    </row>
    <row r="17" spans="1:36" x14ac:dyDescent="0.25">
      <c r="A17" s="5" t="s">
        <v>1239</v>
      </c>
    </row>
    <row r="18" spans="1:36" x14ac:dyDescent="0.25">
      <c r="A18" s="5"/>
    </row>
    <row r="19" spans="1:36" s="1" customFormat="1" ht="36.75" customHeight="1" x14ac:dyDescent="0.25">
      <c r="B19" s="1862" t="s">
        <v>28</v>
      </c>
      <c r="C19" s="1864"/>
      <c r="D19" s="1864"/>
      <c r="E19" s="1864"/>
      <c r="F19" s="1864"/>
      <c r="G19" s="1864"/>
      <c r="H19" s="1864"/>
      <c r="I19" s="1864"/>
      <c r="J19" s="1864"/>
      <c r="K19" s="1864"/>
      <c r="L19" s="1864"/>
      <c r="M19" s="1864"/>
      <c r="N19" s="1864"/>
      <c r="O19" s="1864"/>
      <c r="P19" s="1864"/>
      <c r="Q19" s="1865"/>
      <c r="T19" s="1869" t="s">
        <v>507</v>
      </c>
      <c r="U19" s="1869"/>
      <c r="V19" s="1869"/>
      <c r="W19" s="1869"/>
      <c r="X19" s="1869"/>
      <c r="Y19" s="1869"/>
      <c r="Z19" s="1869"/>
      <c r="AA19" s="1869"/>
      <c r="AB19" s="1869"/>
      <c r="AC19" s="1869"/>
      <c r="AF19" s="1868" t="s">
        <v>853</v>
      </c>
      <c r="AG19" s="1864"/>
      <c r="AH19" s="1864"/>
      <c r="AI19" s="1864"/>
      <c r="AJ19" s="1865"/>
    </row>
    <row r="20" spans="1:36" x14ac:dyDescent="0.25">
      <c r="B20" s="852" t="s">
        <v>994</v>
      </c>
      <c r="C20" s="1875" t="s">
        <v>314</v>
      </c>
      <c r="D20" s="1875"/>
      <c r="E20" s="1875"/>
      <c r="F20" s="1875" t="s">
        <v>167</v>
      </c>
      <c r="G20" s="1875"/>
      <c r="H20" s="1875"/>
      <c r="I20" s="1875" t="s">
        <v>168</v>
      </c>
      <c r="J20" s="1875"/>
      <c r="K20" s="1875"/>
      <c r="L20" s="1875" t="s">
        <v>169</v>
      </c>
      <c r="M20" s="1875"/>
      <c r="N20" s="1875"/>
      <c r="O20" s="1875" t="s">
        <v>170</v>
      </c>
      <c r="P20" s="1875"/>
      <c r="Q20" s="1875"/>
      <c r="T20" s="1875" t="s">
        <v>314</v>
      </c>
      <c r="U20" s="1875"/>
      <c r="V20" s="1875" t="s">
        <v>167</v>
      </c>
      <c r="W20" s="1875"/>
      <c r="X20" s="1875" t="s">
        <v>168</v>
      </c>
      <c r="Y20" s="1875"/>
      <c r="Z20" s="1875" t="s">
        <v>169</v>
      </c>
      <c r="AA20" s="1875"/>
      <c r="AB20" s="1875" t="s">
        <v>170</v>
      </c>
      <c r="AC20" s="1875"/>
      <c r="AF20" s="1883" t="s">
        <v>314</v>
      </c>
      <c r="AG20" s="1883" t="s">
        <v>167</v>
      </c>
      <c r="AH20" s="1883" t="s">
        <v>168</v>
      </c>
      <c r="AI20" s="1883" t="s">
        <v>169</v>
      </c>
      <c r="AJ20" s="1883" t="s">
        <v>170</v>
      </c>
    </row>
    <row r="21" spans="1:36" x14ac:dyDescent="0.25">
      <c r="B21" s="271" t="s">
        <v>337</v>
      </c>
      <c r="C21" s="274" t="s">
        <v>31</v>
      </c>
      <c r="D21" s="274" t="s">
        <v>32</v>
      </c>
      <c r="E21" s="274" t="s">
        <v>33</v>
      </c>
      <c r="F21" s="274" t="s">
        <v>31</v>
      </c>
      <c r="G21" s="274" t="s">
        <v>32</v>
      </c>
      <c r="H21" s="274" t="s">
        <v>33</v>
      </c>
      <c r="I21" s="274" t="s">
        <v>31</v>
      </c>
      <c r="J21" s="274" t="s">
        <v>32</v>
      </c>
      <c r="K21" s="274" t="s">
        <v>33</v>
      </c>
      <c r="L21" s="274" t="s">
        <v>31</v>
      </c>
      <c r="M21" s="274" t="s">
        <v>32</v>
      </c>
      <c r="N21" s="274" t="s">
        <v>33</v>
      </c>
      <c r="O21" s="274" t="s">
        <v>31</v>
      </c>
      <c r="P21" s="274" t="s">
        <v>32</v>
      </c>
      <c r="Q21" s="274" t="s">
        <v>33</v>
      </c>
      <c r="T21" s="274" t="s">
        <v>31</v>
      </c>
      <c r="U21" s="274" t="s">
        <v>32</v>
      </c>
      <c r="V21" s="274" t="s">
        <v>31</v>
      </c>
      <c r="W21" s="274" t="s">
        <v>32</v>
      </c>
      <c r="X21" s="274" t="s">
        <v>31</v>
      </c>
      <c r="Y21" s="274" t="s">
        <v>32</v>
      </c>
      <c r="Z21" s="274" t="s">
        <v>31</v>
      </c>
      <c r="AA21" s="274" t="s">
        <v>32</v>
      </c>
      <c r="AB21" s="274" t="s">
        <v>31</v>
      </c>
      <c r="AC21" s="274" t="s">
        <v>32</v>
      </c>
      <c r="AF21" s="1883"/>
      <c r="AG21" s="1883"/>
      <c r="AH21" s="1883"/>
      <c r="AI21" s="1883"/>
      <c r="AJ21" s="1883"/>
    </row>
    <row r="22" spans="1:36" x14ac:dyDescent="0.25">
      <c r="A22" s="1869" t="s">
        <v>809</v>
      </c>
      <c r="B22" s="849" t="s">
        <v>1078</v>
      </c>
      <c r="C22" s="843">
        <v>16195</v>
      </c>
      <c r="D22" s="843">
        <v>98990</v>
      </c>
      <c r="E22" s="844">
        <f>C22+D22</f>
        <v>115185</v>
      </c>
      <c r="F22" s="843">
        <v>17645</v>
      </c>
      <c r="G22" s="843">
        <v>98180</v>
      </c>
      <c r="H22" s="844">
        <f t="shared" ref="H22:H49" si="10">F22+G22</f>
        <v>115825</v>
      </c>
      <c r="I22" s="843">
        <v>18869</v>
      </c>
      <c r="J22" s="843">
        <v>105084</v>
      </c>
      <c r="K22" s="844">
        <f t="shared" ref="K22:K49" si="11">I22+J22</f>
        <v>123953</v>
      </c>
      <c r="L22" s="843">
        <v>19294</v>
      </c>
      <c r="M22" s="843">
        <v>106137</v>
      </c>
      <c r="N22" s="844">
        <f t="shared" ref="N22:N49" si="12">L22+M22</f>
        <v>125431</v>
      </c>
      <c r="O22" s="843">
        <v>20176</v>
      </c>
      <c r="P22" s="843">
        <v>106926</v>
      </c>
      <c r="Q22" s="844">
        <f t="shared" ref="Q22:Q49" si="13">O22+P22</f>
        <v>127102</v>
      </c>
      <c r="T22" s="176">
        <f>IFERROR(C22/$E22*100,0)</f>
        <v>14.059990450145419</v>
      </c>
      <c r="U22" s="181">
        <f t="shared" ref="U22" si="14">IFERROR(D22/$E22*100,0)</f>
        <v>85.94000954985458</v>
      </c>
      <c r="V22" s="176">
        <f t="shared" ref="V22" si="15">IFERROR(F22/$H22*100,0)</f>
        <v>15.234189510036694</v>
      </c>
      <c r="W22" s="181">
        <f t="shared" ref="W22" si="16">IFERROR(G22/$H22*100,0)</f>
        <v>84.765810489963314</v>
      </c>
      <c r="X22" s="176">
        <f t="shared" ref="X22" si="17">IFERROR(I22/$K22*100,0)</f>
        <v>15.222705380265101</v>
      </c>
      <c r="Y22" s="181">
        <f t="shared" ref="Y22" si="18">IFERROR(J22/$K22*100,0)</f>
        <v>84.777294619734903</v>
      </c>
      <c r="Z22" s="176">
        <f t="shared" ref="Z22" si="19">IFERROR(L22/$N22*100,0)</f>
        <v>15.382162304374516</v>
      </c>
      <c r="AA22" s="181">
        <f t="shared" ref="AA22" si="20">IFERROR(M22/$N22*100,0)</f>
        <v>84.617837695625482</v>
      </c>
      <c r="AB22" s="175">
        <f t="shared" ref="AB22" si="21">IFERROR(O22/$Q22*100,0)</f>
        <v>15.873865084735094</v>
      </c>
      <c r="AC22" s="181">
        <f t="shared" ref="AC22" si="22">IFERROR(P22/$Q22*100,0)</f>
        <v>84.126134915264899</v>
      </c>
      <c r="AF22" s="177">
        <f>U22-T22</f>
        <v>71.880019099709159</v>
      </c>
      <c r="AG22" s="177">
        <f t="shared" ref="AG22" si="23">W22-V22</f>
        <v>69.531620979926615</v>
      </c>
      <c r="AH22" s="177">
        <f t="shared" ref="AH22" si="24">Y22-X22</f>
        <v>69.554589239469806</v>
      </c>
      <c r="AI22" s="177">
        <f t="shared" ref="AI22" si="25">AA22-Z22</f>
        <v>69.235675391250965</v>
      </c>
      <c r="AJ22" s="277">
        <f t="shared" ref="AJ22" si="26">AC22-AB22</f>
        <v>68.252269830529798</v>
      </c>
    </row>
    <row r="23" spans="1:36" x14ac:dyDescent="0.25">
      <c r="A23" s="1869"/>
      <c r="B23" s="855" t="s">
        <v>361</v>
      </c>
      <c r="C23" s="20">
        <v>1791</v>
      </c>
      <c r="D23" s="20">
        <v>7021</v>
      </c>
      <c r="E23" s="21">
        <f>C23+D23</f>
        <v>8812</v>
      </c>
      <c r="F23" s="23">
        <v>2839</v>
      </c>
      <c r="G23" s="20">
        <v>11207</v>
      </c>
      <c r="H23" s="21">
        <f t="shared" si="10"/>
        <v>14046</v>
      </c>
      <c r="I23" s="23">
        <v>3157</v>
      </c>
      <c r="J23" s="20">
        <v>11875</v>
      </c>
      <c r="K23" s="21">
        <f t="shared" si="11"/>
        <v>15032</v>
      </c>
      <c r="L23" s="23">
        <v>3246</v>
      </c>
      <c r="M23" s="20">
        <v>12531</v>
      </c>
      <c r="N23" s="21">
        <f t="shared" si="12"/>
        <v>15777</v>
      </c>
      <c r="O23" s="20">
        <v>3886</v>
      </c>
      <c r="P23" s="20">
        <v>14737</v>
      </c>
      <c r="Q23" s="21">
        <f t="shared" si="13"/>
        <v>18623</v>
      </c>
      <c r="T23" s="61">
        <f>IFERROR(C23/$E23*100,0)</f>
        <v>20.324557421697683</v>
      </c>
      <c r="U23" s="82">
        <f t="shared" ref="U23" si="27">IFERROR(D23/$E23*100,0)</f>
        <v>79.675442578302309</v>
      </c>
      <c r="V23" s="61">
        <f t="shared" ref="V23" si="28">IFERROR(F23/$H23*100,0)</f>
        <v>20.212160045564573</v>
      </c>
      <c r="W23" s="82">
        <f t="shared" ref="W23" si="29">IFERROR(G23/$H23*100,0)</f>
        <v>79.787839954435427</v>
      </c>
      <c r="X23" s="61">
        <f t="shared" ref="X23" si="30">IFERROR(I23/$K23*100,0)</f>
        <v>21.001862692921765</v>
      </c>
      <c r="Y23" s="82">
        <f t="shared" ref="Y23" si="31">IFERROR(J23/$K23*100,0)</f>
        <v>78.998137307078224</v>
      </c>
      <c r="Z23" s="61">
        <f t="shared" ref="Z23" si="32">IFERROR(L23/$N23*100,0)</f>
        <v>20.574253660391708</v>
      </c>
      <c r="AA23" s="82">
        <f t="shared" ref="AA23" si="33">IFERROR(M23/$N23*100,0)</f>
        <v>79.425746339608295</v>
      </c>
      <c r="AB23" s="6">
        <f t="shared" ref="AB23" si="34">IFERROR(O23/$Q23*100,0)</f>
        <v>20.866670246469418</v>
      </c>
      <c r="AC23" s="82">
        <f t="shared" ref="AC23" si="35">IFERROR(P23/$Q23*100,0)</f>
        <v>79.133329753530575</v>
      </c>
      <c r="AF23" s="59">
        <f>U23-T23</f>
        <v>59.350885156604626</v>
      </c>
      <c r="AG23" s="59">
        <f t="shared" ref="AG23" si="36">W23-V23</f>
        <v>59.575679908870853</v>
      </c>
      <c r="AH23" s="59">
        <f t="shared" ref="AH23" si="37">Y23-X23</f>
        <v>57.996274614156462</v>
      </c>
      <c r="AI23" s="59">
        <f t="shared" ref="AI23" si="38">AA23-Z23</f>
        <v>58.851492679216591</v>
      </c>
      <c r="AJ23" s="73">
        <f t="shared" ref="AJ23" si="39">AC23-AB23</f>
        <v>58.266659507061156</v>
      </c>
    </row>
    <row r="24" spans="1:36" x14ac:dyDescent="0.25">
      <c r="A24" s="1869"/>
      <c r="B24" s="855" t="s">
        <v>339</v>
      </c>
      <c r="C24" s="20">
        <v>963</v>
      </c>
      <c r="D24" s="20">
        <v>6360</v>
      </c>
      <c r="E24" s="21">
        <f>C24+D24</f>
        <v>7323</v>
      </c>
      <c r="F24" s="23">
        <v>1235</v>
      </c>
      <c r="G24" s="20">
        <v>5860</v>
      </c>
      <c r="H24" s="21">
        <f t="shared" si="10"/>
        <v>7095</v>
      </c>
      <c r="I24" s="23">
        <v>1422</v>
      </c>
      <c r="J24" s="20">
        <v>6247</v>
      </c>
      <c r="K24" s="21">
        <f t="shared" si="11"/>
        <v>7669</v>
      </c>
      <c r="L24" s="23">
        <v>1550</v>
      </c>
      <c r="M24" s="20">
        <v>6553</v>
      </c>
      <c r="N24" s="21">
        <f t="shared" si="12"/>
        <v>8103</v>
      </c>
      <c r="O24" s="20">
        <v>1728</v>
      </c>
      <c r="P24" s="20">
        <v>6376</v>
      </c>
      <c r="Q24" s="21">
        <f t="shared" si="13"/>
        <v>8104</v>
      </c>
      <c r="T24" s="61">
        <f t="shared" ref="T24:U25" si="40">IFERROR(C24/$E24*100,0)</f>
        <v>13.150348217943467</v>
      </c>
      <c r="U24" s="82">
        <f t="shared" si="40"/>
        <v>86.84965178205654</v>
      </c>
      <c r="V24" s="61">
        <f t="shared" ref="V24:V36" si="41">IFERROR(F24/$H24*100,0)</f>
        <v>17.40662438336857</v>
      </c>
      <c r="W24" s="82">
        <f t="shared" ref="W24:W36" si="42">IFERROR(G24/$H24*100,0)</f>
        <v>82.59337561663142</v>
      </c>
      <c r="X24" s="61">
        <f t="shared" ref="X24:X36" si="43">IFERROR(I24/$K24*100,0)</f>
        <v>18.542182813926196</v>
      </c>
      <c r="Y24" s="82">
        <f t="shared" ref="Y24:Y36" si="44">IFERROR(J24/$K24*100,0)</f>
        <v>81.457817186073797</v>
      </c>
      <c r="Z24" s="61">
        <f t="shared" ref="Z24:Z36" si="45">IFERROR(L24/$N24*100,0)</f>
        <v>19.128717758854748</v>
      </c>
      <c r="AA24" s="82">
        <f t="shared" ref="AA24:AA36" si="46">IFERROR(M24/$N24*100,0)</f>
        <v>80.871282241145252</v>
      </c>
      <c r="AB24" s="6">
        <f t="shared" ref="AB24:AC29" si="47">IFERROR(O24/$Q24*100,0)</f>
        <v>21.322803553800593</v>
      </c>
      <c r="AC24" s="82">
        <f t="shared" si="47"/>
        <v>78.677196446199403</v>
      </c>
      <c r="AF24" s="59">
        <f>U24-T24</f>
        <v>73.69930356411308</v>
      </c>
      <c r="AG24" s="59">
        <f t="shared" ref="AG24:AG36" si="48">W24-V24</f>
        <v>65.186751233262854</v>
      </c>
      <c r="AH24" s="59">
        <f t="shared" ref="AH24:AH36" si="49">Y24-X24</f>
        <v>62.915634372147601</v>
      </c>
      <c r="AI24" s="59">
        <f t="shared" ref="AI24:AI36" si="50">AA24-Z24</f>
        <v>61.742564482290504</v>
      </c>
      <c r="AJ24" s="73">
        <f t="shared" ref="AJ24:AJ29" si="51">AC24-AB24</f>
        <v>57.354392892398806</v>
      </c>
    </row>
    <row r="25" spans="1:36" x14ac:dyDescent="0.25">
      <c r="A25" s="1869"/>
      <c r="B25" s="855" t="s">
        <v>342</v>
      </c>
      <c r="C25" s="20">
        <v>123</v>
      </c>
      <c r="D25" s="20">
        <v>685</v>
      </c>
      <c r="E25" s="21">
        <f>C25+D25</f>
        <v>808</v>
      </c>
      <c r="F25" s="23">
        <v>186</v>
      </c>
      <c r="G25" s="20">
        <v>653</v>
      </c>
      <c r="H25" s="21">
        <f t="shared" si="10"/>
        <v>839</v>
      </c>
      <c r="I25" s="20">
        <v>259</v>
      </c>
      <c r="J25" s="20">
        <v>803</v>
      </c>
      <c r="K25" s="21">
        <f t="shared" si="11"/>
        <v>1062</v>
      </c>
      <c r="L25" s="20">
        <v>363</v>
      </c>
      <c r="M25" s="20">
        <v>913</v>
      </c>
      <c r="N25" s="21">
        <f t="shared" si="12"/>
        <v>1276</v>
      </c>
      <c r="O25" s="20">
        <v>460</v>
      </c>
      <c r="P25" s="20">
        <v>1113</v>
      </c>
      <c r="Q25" s="21">
        <f t="shared" si="13"/>
        <v>1573</v>
      </c>
      <c r="T25" s="61">
        <f t="shared" si="40"/>
        <v>15.222772277227723</v>
      </c>
      <c r="U25" s="82">
        <f t="shared" si="40"/>
        <v>84.777227722772281</v>
      </c>
      <c r="V25" s="61">
        <f t="shared" si="41"/>
        <v>22.169249106078663</v>
      </c>
      <c r="W25" s="82">
        <f t="shared" si="42"/>
        <v>77.830750893921333</v>
      </c>
      <c r="X25" s="61">
        <f t="shared" si="43"/>
        <v>24.387947269303201</v>
      </c>
      <c r="Y25" s="82">
        <f t="shared" si="44"/>
        <v>75.612052730696803</v>
      </c>
      <c r="Z25" s="61">
        <f t="shared" si="45"/>
        <v>28.448275862068968</v>
      </c>
      <c r="AA25" s="82">
        <f t="shared" si="46"/>
        <v>71.551724137931032</v>
      </c>
      <c r="AB25" s="6">
        <f t="shared" si="47"/>
        <v>29.243483788938335</v>
      </c>
      <c r="AC25" s="82">
        <f t="shared" si="47"/>
        <v>70.756516211061665</v>
      </c>
      <c r="AF25" s="59">
        <f>U25-T25</f>
        <v>69.554455445544562</v>
      </c>
      <c r="AG25" s="59">
        <f t="shared" si="48"/>
        <v>55.661501787842667</v>
      </c>
      <c r="AH25" s="59">
        <f t="shared" si="49"/>
        <v>51.224105461393606</v>
      </c>
      <c r="AI25" s="59">
        <f t="shared" si="50"/>
        <v>43.103448275862064</v>
      </c>
      <c r="AJ25" s="73">
        <f t="shared" si="51"/>
        <v>41.513032422123331</v>
      </c>
    </row>
    <row r="26" spans="1:36" x14ac:dyDescent="0.25">
      <c r="A26" s="1869"/>
      <c r="B26" s="855" t="s">
        <v>349</v>
      </c>
      <c r="C26" s="20">
        <v>773</v>
      </c>
      <c r="D26" s="20">
        <v>27520</v>
      </c>
      <c r="E26" s="21">
        <f>C26+D26</f>
        <v>28293</v>
      </c>
      <c r="F26" s="20">
        <v>927</v>
      </c>
      <c r="G26" s="20">
        <v>25896</v>
      </c>
      <c r="H26" s="21">
        <f t="shared" si="10"/>
        <v>26823</v>
      </c>
      <c r="I26" s="23">
        <v>971</v>
      </c>
      <c r="J26" s="20">
        <v>27689</v>
      </c>
      <c r="K26" s="21">
        <f t="shared" si="11"/>
        <v>28660</v>
      </c>
      <c r="L26" s="23">
        <v>1052</v>
      </c>
      <c r="M26" s="20">
        <v>28092</v>
      </c>
      <c r="N26" s="21">
        <f t="shared" si="12"/>
        <v>29144</v>
      </c>
      <c r="O26" s="20">
        <v>1028</v>
      </c>
      <c r="P26" s="20">
        <v>27734</v>
      </c>
      <c r="Q26" s="21">
        <f t="shared" si="13"/>
        <v>28762</v>
      </c>
      <c r="T26" s="61">
        <f>IFERROR(C26/$E26*100,0)</f>
        <v>2.7321245537765524</v>
      </c>
      <c r="U26" s="82">
        <f>IFERROR(D26/$E26*100,0)</f>
        <v>97.267875446223456</v>
      </c>
      <c r="V26" s="61">
        <f t="shared" si="41"/>
        <v>3.455989262945979</v>
      </c>
      <c r="W26" s="82">
        <f t="shared" si="42"/>
        <v>96.544010737054023</v>
      </c>
      <c r="X26" s="61">
        <f t="shared" si="43"/>
        <v>3.3879972086531747</v>
      </c>
      <c r="Y26" s="82">
        <f t="shared" si="44"/>
        <v>96.612002791346825</v>
      </c>
      <c r="Z26" s="61">
        <f t="shared" si="45"/>
        <v>3.6096623661817184</v>
      </c>
      <c r="AA26" s="82">
        <f t="shared" si="46"/>
        <v>96.390337633818277</v>
      </c>
      <c r="AB26" s="6">
        <f t="shared" si="47"/>
        <v>3.574160350462416</v>
      </c>
      <c r="AC26" s="82">
        <f t="shared" si="47"/>
        <v>96.425839649537579</v>
      </c>
      <c r="AF26" s="59">
        <f>U26-T26</f>
        <v>94.535750892446899</v>
      </c>
      <c r="AG26" s="59">
        <f t="shared" si="48"/>
        <v>93.088021474108047</v>
      </c>
      <c r="AH26" s="59">
        <f t="shared" si="49"/>
        <v>93.22400558269365</v>
      </c>
      <c r="AI26" s="59">
        <f t="shared" si="50"/>
        <v>92.780675267636553</v>
      </c>
      <c r="AJ26" s="73">
        <f t="shared" si="51"/>
        <v>92.851679299075158</v>
      </c>
    </row>
    <row r="27" spans="1:36" x14ac:dyDescent="0.25">
      <c r="A27" s="1869"/>
      <c r="B27" s="855" t="s">
        <v>344</v>
      </c>
      <c r="C27" s="22"/>
      <c r="D27" s="22"/>
      <c r="E27" s="26"/>
      <c r="F27" s="20">
        <v>16</v>
      </c>
      <c r="G27" s="20">
        <v>225</v>
      </c>
      <c r="H27" s="21">
        <f t="shared" si="10"/>
        <v>241</v>
      </c>
      <c r="I27" s="23">
        <v>23</v>
      </c>
      <c r="J27" s="20">
        <v>307</v>
      </c>
      <c r="K27" s="21">
        <f t="shared" si="11"/>
        <v>330</v>
      </c>
      <c r="L27" s="23">
        <v>19</v>
      </c>
      <c r="M27" s="20">
        <v>346</v>
      </c>
      <c r="N27" s="21">
        <f t="shared" si="12"/>
        <v>365</v>
      </c>
      <c r="O27" s="20">
        <v>28</v>
      </c>
      <c r="P27" s="20">
        <v>347</v>
      </c>
      <c r="Q27" s="21">
        <f t="shared" si="13"/>
        <v>375</v>
      </c>
      <c r="T27" s="71"/>
      <c r="U27" s="88"/>
      <c r="V27" s="61">
        <f>IFERROR(F27/$H27*100,0)</f>
        <v>6.6390041493775938</v>
      </c>
      <c r="W27" s="82">
        <f>IFERROR(G27/$H27*100,0)</f>
        <v>93.360995850622402</v>
      </c>
      <c r="X27" s="61">
        <f>IFERROR(I27/$K27*100,0)</f>
        <v>6.9696969696969706</v>
      </c>
      <c r="Y27" s="82">
        <f>IFERROR(J27/$K27*100,0)</f>
        <v>93.030303030303031</v>
      </c>
      <c r="Z27" s="61">
        <f>IFERROR(L27/$N27*100,0)</f>
        <v>5.2054794520547949</v>
      </c>
      <c r="AA27" s="82">
        <f>IFERROR(M27/$N27*100,0)</f>
        <v>94.794520547945211</v>
      </c>
      <c r="AB27" s="6">
        <f>IFERROR(O27/$Q27*100,0)</f>
        <v>7.4666666666666677</v>
      </c>
      <c r="AC27" s="82">
        <f>IFERROR(P27/$Q27*100,0)</f>
        <v>92.533333333333331</v>
      </c>
      <c r="AF27" s="67"/>
      <c r="AG27" s="59">
        <f>W27-V27</f>
        <v>86.721991701244804</v>
      </c>
      <c r="AH27" s="59">
        <f>Y27-X27</f>
        <v>86.060606060606062</v>
      </c>
      <c r="AI27" s="59">
        <f>AA27-Z27</f>
        <v>89.589041095890423</v>
      </c>
      <c r="AJ27" s="73">
        <f>AC27-AB27</f>
        <v>85.066666666666663</v>
      </c>
    </row>
    <row r="28" spans="1:36" x14ac:dyDescent="0.25">
      <c r="A28" s="1869"/>
      <c r="B28" s="855" t="s">
        <v>360</v>
      </c>
      <c r="C28" s="20">
        <v>7342</v>
      </c>
      <c r="D28" s="20">
        <v>12341</v>
      </c>
      <c r="E28" s="21">
        <f t="shared" ref="E28:E49" si="52">C28+D28</f>
        <v>19683</v>
      </c>
      <c r="F28" s="20">
        <v>6661</v>
      </c>
      <c r="G28" s="20">
        <v>10591</v>
      </c>
      <c r="H28" s="21">
        <f t="shared" si="10"/>
        <v>17252</v>
      </c>
      <c r="I28" s="23">
        <v>6760</v>
      </c>
      <c r="J28" s="20">
        <v>10555</v>
      </c>
      <c r="K28" s="21">
        <f t="shared" si="11"/>
        <v>17315</v>
      </c>
      <c r="L28" s="23">
        <v>6622</v>
      </c>
      <c r="M28" s="20">
        <v>9973</v>
      </c>
      <c r="N28" s="21">
        <f t="shared" si="12"/>
        <v>16595</v>
      </c>
      <c r="O28" s="20">
        <v>6345</v>
      </c>
      <c r="P28" s="20">
        <v>9156</v>
      </c>
      <c r="Q28" s="21">
        <f t="shared" si="13"/>
        <v>15501</v>
      </c>
      <c r="T28" s="61">
        <f t="shared" ref="T28:U36" si="53">IFERROR(C28/$E28*100,0)</f>
        <v>37.301224406848547</v>
      </c>
      <c r="U28" s="82">
        <f t="shared" si="53"/>
        <v>62.698775593151446</v>
      </c>
      <c r="V28" s="61">
        <f t="shared" si="41"/>
        <v>38.610016230002323</v>
      </c>
      <c r="W28" s="82">
        <f t="shared" si="42"/>
        <v>61.389983769997677</v>
      </c>
      <c r="X28" s="61">
        <f t="shared" si="43"/>
        <v>39.041293676003463</v>
      </c>
      <c r="Y28" s="82">
        <f t="shared" si="44"/>
        <v>60.958706323996537</v>
      </c>
      <c r="Z28" s="61">
        <f t="shared" si="45"/>
        <v>39.903585417294366</v>
      </c>
      <c r="AA28" s="82">
        <f t="shared" si="46"/>
        <v>60.096414582705634</v>
      </c>
      <c r="AB28" s="6">
        <f t="shared" si="47"/>
        <v>40.932843042384363</v>
      </c>
      <c r="AC28" s="82">
        <f t="shared" si="47"/>
        <v>59.067156957615637</v>
      </c>
      <c r="AF28" s="59">
        <f t="shared" ref="AF28:AF36" si="54">U28-T28</f>
        <v>25.397551186302898</v>
      </c>
      <c r="AG28" s="59">
        <f t="shared" si="48"/>
        <v>22.779967539995354</v>
      </c>
      <c r="AH28" s="59">
        <f t="shared" si="49"/>
        <v>21.917412647993075</v>
      </c>
      <c r="AI28" s="59">
        <f t="shared" si="50"/>
        <v>20.192829165411268</v>
      </c>
      <c r="AJ28" s="73">
        <f t="shared" si="51"/>
        <v>18.134313915231274</v>
      </c>
    </row>
    <row r="29" spans="1:36" x14ac:dyDescent="0.25">
      <c r="A29" s="1869"/>
      <c r="B29" s="855" t="s">
        <v>341</v>
      </c>
      <c r="C29" s="20">
        <v>2497</v>
      </c>
      <c r="D29" s="20">
        <v>2208</v>
      </c>
      <c r="E29" s="21">
        <f t="shared" si="52"/>
        <v>4705</v>
      </c>
      <c r="F29" s="23">
        <v>2459</v>
      </c>
      <c r="G29" s="20">
        <v>1961</v>
      </c>
      <c r="H29" s="21">
        <f t="shared" si="10"/>
        <v>4420</v>
      </c>
      <c r="I29" s="23">
        <v>2669</v>
      </c>
      <c r="J29" s="20">
        <v>2034</v>
      </c>
      <c r="K29" s="21">
        <f t="shared" si="11"/>
        <v>4703</v>
      </c>
      <c r="L29" s="23">
        <v>2738</v>
      </c>
      <c r="M29" s="20">
        <v>2030</v>
      </c>
      <c r="N29" s="21">
        <f t="shared" si="12"/>
        <v>4768</v>
      </c>
      <c r="O29" s="20">
        <v>2804</v>
      </c>
      <c r="P29" s="20">
        <v>1923</v>
      </c>
      <c r="Q29" s="21">
        <f t="shared" si="13"/>
        <v>4727</v>
      </c>
      <c r="T29" s="61">
        <f t="shared" si="53"/>
        <v>53.071200850159407</v>
      </c>
      <c r="U29" s="82">
        <f t="shared" si="53"/>
        <v>46.928799149840593</v>
      </c>
      <c r="V29" s="61">
        <f t="shared" si="41"/>
        <v>55.633484162895932</v>
      </c>
      <c r="W29" s="82">
        <f t="shared" si="42"/>
        <v>44.366515837104068</v>
      </c>
      <c r="X29" s="61">
        <f t="shared" si="43"/>
        <v>56.751009993621096</v>
      </c>
      <c r="Y29" s="82">
        <f t="shared" si="44"/>
        <v>43.248990006378904</v>
      </c>
      <c r="Z29" s="61">
        <f t="shared" si="45"/>
        <v>57.424496644295296</v>
      </c>
      <c r="AA29" s="82">
        <f t="shared" si="46"/>
        <v>42.575503355704697</v>
      </c>
      <c r="AB29" s="6">
        <f t="shared" si="47"/>
        <v>59.318806854241593</v>
      </c>
      <c r="AC29" s="82">
        <f t="shared" si="47"/>
        <v>40.681193145758407</v>
      </c>
      <c r="AF29" s="59">
        <f t="shared" si="54"/>
        <v>-6.1424017003188141</v>
      </c>
      <c r="AG29" s="59">
        <f t="shared" si="48"/>
        <v>-11.266968325791865</v>
      </c>
      <c r="AH29" s="59">
        <f t="shared" si="49"/>
        <v>-13.502019987242193</v>
      </c>
      <c r="AI29" s="59">
        <f t="shared" si="50"/>
        <v>-14.848993288590599</v>
      </c>
      <c r="AJ29" s="73">
        <f t="shared" si="51"/>
        <v>-18.637613708483187</v>
      </c>
    </row>
    <row r="30" spans="1:36" ht="15" customHeight="1" x14ac:dyDescent="0.25">
      <c r="A30" s="1869"/>
      <c r="B30" s="855" t="s">
        <v>352</v>
      </c>
      <c r="C30" s="20">
        <v>4</v>
      </c>
      <c r="D30" s="20">
        <v>115</v>
      </c>
      <c r="E30" s="21">
        <f t="shared" si="52"/>
        <v>119</v>
      </c>
      <c r="F30" s="23">
        <v>8</v>
      </c>
      <c r="G30" s="20">
        <v>179</v>
      </c>
      <c r="H30" s="21">
        <f t="shared" si="10"/>
        <v>187</v>
      </c>
      <c r="I30" s="20">
        <v>12</v>
      </c>
      <c r="J30" s="20">
        <v>197</v>
      </c>
      <c r="K30" s="21">
        <f t="shared" si="11"/>
        <v>209</v>
      </c>
      <c r="L30" s="20">
        <v>20</v>
      </c>
      <c r="M30" s="20">
        <v>193</v>
      </c>
      <c r="N30" s="21">
        <f t="shared" si="12"/>
        <v>213</v>
      </c>
      <c r="O30" s="20">
        <v>35</v>
      </c>
      <c r="P30" s="20">
        <v>191</v>
      </c>
      <c r="Q30" s="21">
        <f t="shared" si="13"/>
        <v>226</v>
      </c>
      <c r="T30" s="61">
        <f t="shared" si="53"/>
        <v>3.3613445378151261</v>
      </c>
      <c r="U30" s="82">
        <f t="shared" si="53"/>
        <v>96.638655462184872</v>
      </c>
      <c r="V30" s="61">
        <f t="shared" si="41"/>
        <v>4.2780748663101598</v>
      </c>
      <c r="W30" s="82">
        <f t="shared" si="42"/>
        <v>95.721925133689851</v>
      </c>
      <c r="X30" s="61">
        <f t="shared" si="43"/>
        <v>5.741626794258373</v>
      </c>
      <c r="Y30" s="82">
        <f t="shared" si="44"/>
        <v>94.258373205741634</v>
      </c>
      <c r="Z30" s="61">
        <f t="shared" si="45"/>
        <v>9.3896713615023462</v>
      </c>
      <c r="AA30" s="82">
        <f t="shared" si="46"/>
        <v>90.610328638497649</v>
      </c>
      <c r="AB30" s="6">
        <f>IFERROR(O30/$Q30*100,0)</f>
        <v>15.486725663716813</v>
      </c>
      <c r="AC30" s="82">
        <f>IFERROR(P30/$Q30*100,0)</f>
        <v>84.513274336283189</v>
      </c>
      <c r="AF30" s="59">
        <f t="shared" si="54"/>
        <v>93.277310924369743</v>
      </c>
      <c r="AG30" s="59">
        <f t="shared" si="48"/>
        <v>91.443850267379688</v>
      </c>
      <c r="AH30" s="59">
        <f t="shared" si="49"/>
        <v>88.516746411483268</v>
      </c>
      <c r="AI30" s="59">
        <f t="shared" si="50"/>
        <v>81.220657276995297</v>
      </c>
      <c r="AJ30" s="73">
        <f t="shared" ref="AJ30:AJ36" si="55">AC30-AB30</f>
        <v>69.026548672566378</v>
      </c>
    </row>
    <row r="31" spans="1:36" ht="15" customHeight="1" x14ac:dyDescent="0.25">
      <c r="A31" s="1869"/>
      <c r="B31" s="855" t="s">
        <v>348</v>
      </c>
      <c r="C31" s="20">
        <v>250</v>
      </c>
      <c r="D31" s="20">
        <v>11981</v>
      </c>
      <c r="E31" s="21">
        <f t="shared" si="52"/>
        <v>12231</v>
      </c>
      <c r="F31" s="23">
        <v>286</v>
      </c>
      <c r="G31" s="20">
        <v>11371</v>
      </c>
      <c r="H31" s="21">
        <f t="shared" si="10"/>
        <v>11657</v>
      </c>
      <c r="I31" s="20">
        <v>291</v>
      </c>
      <c r="J31" s="20">
        <v>12316</v>
      </c>
      <c r="K31" s="21">
        <f t="shared" si="11"/>
        <v>12607</v>
      </c>
      <c r="L31" s="20">
        <v>292</v>
      </c>
      <c r="M31" s="20">
        <v>12538</v>
      </c>
      <c r="N31" s="21">
        <f t="shared" si="12"/>
        <v>12830</v>
      </c>
      <c r="O31" s="20">
        <v>324</v>
      </c>
      <c r="P31" s="20">
        <v>12441</v>
      </c>
      <c r="Q31" s="21">
        <f t="shared" si="13"/>
        <v>12765</v>
      </c>
      <c r="T31" s="61">
        <f>IFERROR(C31/$E31*100,0)</f>
        <v>2.0439865914479602</v>
      </c>
      <c r="U31" s="82">
        <f>IFERROR(D31/$E31*100,0)</f>
        <v>97.956013408552039</v>
      </c>
      <c r="V31" s="61">
        <f>IFERROR(F31/$H31*100,0)</f>
        <v>2.4534614394784251</v>
      </c>
      <c r="W31" s="82">
        <f>IFERROR(G31/$H31*100,0)</f>
        <v>97.546538560521583</v>
      </c>
      <c r="X31" s="61">
        <f>IFERROR(I31/$K31*100,0)</f>
        <v>2.3082414531609423</v>
      </c>
      <c r="Y31" s="82">
        <f>IFERROR(J31/$K31*100,0)</f>
        <v>97.691758546839054</v>
      </c>
      <c r="Z31" s="61">
        <f>IFERROR(L31/$N31*100,0)</f>
        <v>2.2759158222915041</v>
      </c>
      <c r="AA31" s="82">
        <f>IFERROR(M31/$N31*100,0)</f>
        <v>97.724084177708491</v>
      </c>
      <c r="AB31" s="6">
        <f>IFERROR(O31/$Q31*100,0)</f>
        <v>2.5381903642773205</v>
      </c>
      <c r="AC31" s="82">
        <f>IFERROR(P31/$Q31*100,0)</f>
        <v>97.461809635722673</v>
      </c>
      <c r="AF31" s="59">
        <f>U31-T31</f>
        <v>95.912026817104078</v>
      </c>
      <c r="AG31" s="59">
        <f>W31-V31</f>
        <v>95.093077121043152</v>
      </c>
      <c r="AH31" s="59">
        <f>Y31-X31</f>
        <v>95.383517093678108</v>
      </c>
      <c r="AI31" s="59">
        <f>AA31-Z31</f>
        <v>95.448168355416982</v>
      </c>
      <c r="AJ31" s="73">
        <f t="shared" si="55"/>
        <v>94.923619271445347</v>
      </c>
    </row>
    <row r="32" spans="1:36" x14ac:dyDescent="0.25">
      <c r="A32" s="1869"/>
      <c r="B32" s="855" t="s">
        <v>541</v>
      </c>
      <c r="C32" s="20">
        <v>104</v>
      </c>
      <c r="D32" s="20">
        <v>1528</v>
      </c>
      <c r="E32" s="21">
        <f t="shared" si="52"/>
        <v>1632</v>
      </c>
      <c r="F32" s="23">
        <v>106</v>
      </c>
      <c r="G32" s="20">
        <v>1501</v>
      </c>
      <c r="H32" s="21">
        <f t="shared" si="10"/>
        <v>1607</v>
      </c>
      <c r="I32" s="23">
        <v>120</v>
      </c>
      <c r="J32" s="20">
        <v>1586</v>
      </c>
      <c r="K32" s="21">
        <f t="shared" si="11"/>
        <v>1706</v>
      </c>
      <c r="L32" s="23">
        <v>107</v>
      </c>
      <c r="M32" s="20">
        <v>1488</v>
      </c>
      <c r="N32" s="21">
        <f t="shared" si="12"/>
        <v>1595</v>
      </c>
      <c r="O32" s="20">
        <v>126</v>
      </c>
      <c r="P32" s="20">
        <v>1500</v>
      </c>
      <c r="Q32" s="21">
        <f t="shared" si="13"/>
        <v>1626</v>
      </c>
      <c r="T32" s="61">
        <f t="shared" si="53"/>
        <v>6.3725490196078427</v>
      </c>
      <c r="U32" s="82">
        <f t="shared" si="53"/>
        <v>93.627450980392155</v>
      </c>
      <c r="V32" s="61">
        <f t="shared" si="41"/>
        <v>6.5961418792781581</v>
      </c>
      <c r="W32" s="82">
        <f t="shared" si="42"/>
        <v>93.403858120721836</v>
      </c>
      <c r="X32" s="61">
        <f t="shared" si="43"/>
        <v>7.0339976553341153</v>
      </c>
      <c r="Y32" s="82">
        <f t="shared" si="44"/>
        <v>92.966002344665881</v>
      </c>
      <c r="Z32" s="61">
        <f t="shared" si="45"/>
        <v>6.7084639498432601</v>
      </c>
      <c r="AA32" s="82">
        <f t="shared" si="46"/>
        <v>93.291536050156736</v>
      </c>
      <c r="AB32" s="6">
        <f t="shared" ref="AB32:AC36" si="56">IFERROR(O32/$Q32*100,0)</f>
        <v>7.7490774907749085</v>
      </c>
      <c r="AC32" s="82">
        <f t="shared" si="56"/>
        <v>92.250922509225092</v>
      </c>
      <c r="AF32" s="59">
        <f t="shared" si="54"/>
        <v>87.254901960784309</v>
      </c>
      <c r="AG32" s="59">
        <f t="shared" si="48"/>
        <v>86.807716241443671</v>
      </c>
      <c r="AH32" s="59">
        <f t="shared" si="49"/>
        <v>85.932004689331762</v>
      </c>
      <c r="AI32" s="59">
        <f t="shared" si="50"/>
        <v>86.583072100313473</v>
      </c>
      <c r="AJ32" s="73">
        <f t="shared" si="55"/>
        <v>84.501845018450183</v>
      </c>
    </row>
    <row r="33" spans="1:36" x14ac:dyDescent="0.25">
      <c r="A33" s="1869"/>
      <c r="B33" s="855" t="s">
        <v>178</v>
      </c>
      <c r="C33" s="20">
        <v>1759</v>
      </c>
      <c r="D33" s="20">
        <v>1325</v>
      </c>
      <c r="E33" s="21">
        <f t="shared" si="52"/>
        <v>3084</v>
      </c>
      <c r="F33" s="23">
        <v>1883</v>
      </c>
      <c r="G33" s="20">
        <v>1451</v>
      </c>
      <c r="H33" s="21">
        <f t="shared" si="10"/>
        <v>3334</v>
      </c>
      <c r="I33" s="20">
        <v>2050</v>
      </c>
      <c r="J33" s="20">
        <v>1537</v>
      </c>
      <c r="K33" s="21">
        <f t="shared" si="11"/>
        <v>3587</v>
      </c>
      <c r="L33" s="20">
        <v>2105</v>
      </c>
      <c r="M33" s="20">
        <v>1549</v>
      </c>
      <c r="N33" s="21">
        <f t="shared" si="12"/>
        <v>3654</v>
      </c>
      <c r="O33" s="20">
        <v>2148</v>
      </c>
      <c r="P33" s="20">
        <v>1596</v>
      </c>
      <c r="Q33" s="21">
        <f t="shared" si="13"/>
        <v>3744</v>
      </c>
      <c r="T33" s="61">
        <f t="shared" si="53"/>
        <v>57.036316472114137</v>
      </c>
      <c r="U33" s="82">
        <f t="shared" si="53"/>
        <v>42.963683527885863</v>
      </c>
      <c r="V33" s="61">
        <f t="shared" si="41"/>
        <v>56.478704259148174</v>
      </c>
      <c r="W33" s="82">
        <f t="shared" si="42"/>
        <v>43.521295740851826</v>
      </c>
      <c r="X33" s="61">
        <f t="shared" si="43"/>
        <v>57.150822414273762</v>
      </c>
      <c r="Y33" s="82">
        <f t="shared" si="44"/>
        <v>42.849177585726231</v>
      </c>
      <c r="Z33" s="61">
        <f t="shared" si="45"/>
        <v>57.608100711548992</v>
      </c>
      <c r="AA33" s="82">
        <f t="shared" si="46"/>
        <v>42.391899288451015</v>
      </c>
      <c r="AB33" s="6">
        <f t="shared" si="56"/>
        <v>57.371794871794869</v>
      </c>
      <c r="AC33" s="82">
        <f t="shared" si="56"/>
        <v>42.628205128205124</v>
      </c>
      <c r="AF33" s="59">
        <f t="shared" si="54"/>
        <v>-14.072632944228275</v>
      </c>
      <c r="AG33" s="59">
        <f t="shared" si="48"/>
        <v>-12.957408518296347</v>
      </c>
      <c r="AH33" s="59">
        <f t="shared" si="49"/>
        <v>-14.301644828547531</v>
      </c>
      <c r="AI33" s="59">
        <f t="shared" si="50"/>
        <v>-15.216201423097978</v>
      </c>
      <c r="AJ33" s="73">
        <f t="shared" si="55"/>
        <v>-14.743589743589745</v>
      </c>
    </row>
    <row r="34" spans="1:36" x14ac:dyDescent="0.25">
      <c r="A34" s="1869"/>
      <c r="B34" s="855" t="s">
        <v>345</v>
      </c>
      <c r="C34" s="20">
        <v>6</v>
      </c>
      <c r="D34" s="20">
        <v>81</v>
      </c>
      <c r="E34" s="21">
        <f t="shared" si="52"/>
        <v>87</v>
      </c>
      <c r="F34" s="23">
        <v>107</v>
      </c>
      <c r="G34" s="20">
        <v>1106</v>
      </c>
      <c r="H34" s="21">
        <f t="shared" si="10"/>
        <v>1213</v>
      </c>
      <c r="I34" s="23">
        <v>147</v>
      </c>
      <c r="J34" s="20">
        <v>1472</v>
      </c>
      <c r="K34" s="21">
        <f t="shared" si="11"/>
        <v>1619</v>
      </c>
      <c r="L34" s="23">
        <v>146</v>
      </c>
      <c r="M34" s="20">
        <v>1665</v>
      </c>
      <c r="N34" s="21">
        <f t="shared" si="12"/>
        <v>1811</v>
      </c>
      <c r="O34" s="20">
        <v>163</v>
      </c>
      <c r="P34" s="20">
        <v>1576</v>
      </c>
      <c r="Q34" s="21">
        <f t="shared" si="13"/>
        <v>1739</v>
      </c>
      <c r="T34" s="61">
        <f t="shared" si="53"/>
        <v>6.8965517241379306</v>
      </c>
      <c r="U34" s="82">
        <f t="shared" si="53"/>
        <v>93.103448275862064</v>
      </c>
      <c r="V34" s="61">
        <f t="shared" si="41"/>
        <v>8.8211046990931568</v>
      </c>
      <c r="W34" s="82">
        <f t="shared" si="42"/>
        <v>91.178895300906831</v>
      </c>
      <c r="X34" s="61">
        <f t="shared" si="43"/>
        <v>9.0796788140827669</v>
      </c>
      <c r="Y34" s="82">
        <f t="shared" si="44"/>
        <v>90.920321185917231</v>
      </c>
      <c r="Z34" s="61">
        <f t="shared" si="45"/>
        <v>8.0618442849254546</v>
      </c>
      <c r="AA34" s="82">
        <f t="shared" si="46"/>
        <v>91.938155715074544</v>
      </c>
      <c r="AB34" s="6">
        <f t="shared" si="56"/>
        <v>9.3732029902242662</v>
      </c>
      <c r="AC34" s="82">
        <f t="shared" si="56"/>
        <v>90.626797009775728</v>
      </c>
      <c r="AF34" s="59">
        <f t="shared" si="54"/>
        <v>86.206896551724128</v>
      </c>
      <c r="AG34" s="59">
        <f t="shared" si="48"/>
        <v>82.357790601813676</v>
      </c>
      <c r="AH34" s="59">
        <f t="shared" si="49"/>
        <v>81.840642371834463</v>
      </c>
      <c r="AI34" s="59">
        <f t="shared" si="50"/>
        <v>83.876311430149087</v>
      </c>
      <c r="AJ34" s="73">
        <f t="shared" si="55"/>
        <v>81.253594019551457</v>
      </c>
    </row>
    <row r="35" spans="1:36" x14ac:dyDescent="0.25">
      <c r="A35" s="1869"/>
      <c r="B35" s="855" t="s">
        <v>354</v>
      </c>
      <c r="C35" s="20">
        <v>583</v>
      </c>
      <c r="D35" s="20">
        <v>27825</v>
      </c>
      <c r="E35" s="116">
        <f t="shared" si="52"/>
        <v>28408</v>
      </c>
      <c r="F35" s="23">
        <v>932</v>
      </c>
      <c r="G35" s="20">
        <v>26179</v>
      </c>
      <c r="H35" s="116">
        <f t="shared" si="10"/>
        <v>27111</v>
      </c>
      <c r="I35" s="23">
        <v>988</v>
      </c>
      <c r="J35" s="20">
        <v>28466</v>
      </c>
      <c r="K35" s="116">
        <f t="shared" si="11"/>
        <v>29454</v>
      </c>
      <c r="L35" s="110">
        <v>1034</v>
      </c>
      <c r="M35" s="56">
        <v>28266</v>
      </c>
      <c r="N35" s="116">
        <f t="shared" si="12"/>
        <v>29300</v>
      </c>
      <c r="O35" s="56">
        <v>1101</v>
      </c>
      <c r="P35" s="56">
        <v>28236</v>
      </c>
      <c r="Q35" s="116">
        <f t="shared" si="13"/>
        <v>29337</v>
      </c>
      <c r="T35" s="100">
        <f t="shared" si="53"/>
        <v>2.0522388059701493</v>
      </c>
      <c r="U35" s="99">
        <f t="shared" si="53"/>
        <v>97.947761194029852</v>
      </c>
      <c r="V35" s="100">
        <f t="shared" si="41"/>
        <v>3.4377190070451107</v>
      </c>
      <c r="W35" s="99">
        <f t="shared" si="42"/>
        <v>96.562280992954882</v>
      </c>
      <c r="X35" s="100">
        <f t="shared" si="43"/>
        <v>3.3543831058599851</v>
      </c>
      <c r="Y35" s="99">
        <f t="shared" si="44"/>
        <v>96.645616894140019</v>
      </c>
      <c r="Z35" s="100">
        <f t="shared" si="45"/>
        <v>3.5290102389078495</v>
      </c>
      <c r="AA35" s="99">
        <f t="shared" si="46"/>
        <v>96.470989761092156</v>
      </c>
      <c r="AB35" s="98">
        <f t="shared" si="56"/>
        <v>3.7529399734124143</v>
      </c>
      <c r="AC35" s="99">
        <f t="shared" si="56"/>
        <v>96.247060026587576</v>
      </c>
      <c r="AF35" s="59">
        <f t="shared" si="54"/>
        <v>95.895522388059703</v>
      </c>
      <c r="AG35" s="59">
        <f t="shared" si="48"/>
        <v>93.124561985909764</v>
      </c>
      <c r="AH35" s="59">
        <f t="shared" si="49"/>
        <v>93.291233788280039</v>
      </c>
      <c r="AI35" s="59">
        <f t="shared" si="50"/>
        <v>92.941979522184312</v>
      </c>
      <c r="AJ35" s="73">
        <f t="shared" si="55"/>
        <v>92.494120053175166</v>
      </c>
    </row>
    <row r="36" spans="1:36" x14ac:dyDescent="0.25">
      <c r="A36" s="1885" t="s">
        <v>346</v>
      </c>
      <c r="B36" s="849" t="s">
        <v>1078</v>
      </c>
      <c r="C36" s="843">
        <v>73137</v>
      </c>
      <c r="D36" s="843">
        <v>64957</v>
      </c>
      <c r="E36" s="844">
        <f t="shared" si="52"/>
        <v>138094</v>
      </c>
      <c r="F36" s="843">
        <v>95168</v>
      </c>
      <c r="G36" s="843">
        <v>79850</v>
      </c>
      <c r="H36" s="844">
        <f t="shared" si="10"/>
        <v>175018</v>
      </c>
      <c r="I36" s="843">
        <v>107302</v>
      </c>
      <c r="J36" s="843">
        <v>87562</v>
      </c>
      <c r="K36" s="844">
        <f t="shared" si="11"/>
        <v>194864</v>
      </c>
      <c r="L36" s="843">
        <v>118490</v>
      </c>
      <c r="M36" s="843">
        <v>93804</v>
      </c>
      <c r="N36" s="844">
        <f t="shared" si="12"/>
        <v>212294</v>
      </c>
      <c r="O36" s="843">
        <v>127520</v>
      </c>
      <c r="P36" s="843">
        <v>98375</v>
      </c>
      <c r="Q36" s="844">
        <f t="shared" si="13"/>
        <v>225895</v>
      </c>
      <c r="T36" s="61">
        <f t="shared" si="53"/>
        <v>52.961750691557931</v>
      </c>
      <c r="U36" s="82">
        <f t="shared" si="53"/>
        <v>47.038249308442076</v>
      </c>
      <c r="V36" s="61">
        <f t="shared" si="41"/>
        <v>54.376121313236347</v>
      </c>
      <c r="W36" s="82">
        <f t="shared" si="42"/>
        <v>45.623878686763646</v>
      </c>
      <c r="X36" s="61">
        <f t="shared" si="43"/>
        <v>55.065071023893587</v>
      </c>
      <c r="Y36" s="82">
        <f t="shared" si="44"/>
        <v>44.934928976106413</v>
      </c>
      <c r="Z36" s="61">
        <f t="shared" si="45"/>
        <v>55.8141068518187</v>
      </c>
      <c r="AA36" s="82">
        <f t="shared" si="46"/>
        <v>44.185893148181293</v>
      </c>
      <c r="AB36" s="6">
        <f t="shared" si="56"/>
        <v>56.451005998362071</v>
      </c>
      <c r="AC36" s="82">
        <f t="shared" si="56"/>
        <v>43.548994001637929</v>
      </c>
      <c r="AF36" s="177">
        <f t="shared" si="54"/>
        <v>-5.9235013831158554</v>
      </c>
      <c r="AG36" s="177">
        <f t="shared" si="48"/>
        <v>-8.7522426264727002</v>
      </c>
      <c r="AH36" s="177">
        <f t="shared" si="49"/>
        <v>-10.130142047787174</v>
      </c>
      <c r="AI36" s="177">
        <f t="shared" si="50"/>
        <v>-11.628213703637407</v>
      </c>
      <c r="AJ36" s="277">
        <f t="shared" si="55"/>
        <v>-12.902011996724141</v>
      </c>
    </row>
    <row r="37" spans="1:36" x14ac:dyDescent="0.25">
      <c r="A37" s="1886"/>
      <c r="B37" s="855" t="s">
        <v>351</v>
      </c>
      <c r="C37" s="20">
        <v>8220</v>
      </c>
      <c r="D37" s="20">
        <v>6479</v>
      </c>
      <c r="E37" s="21">
        <f t="shared" si="52"/>
        <v>14699</v>
      </c>
      <c r="F37" s="23">
        <v>8545</v>
      </c>
      <c r="G37" s="20">
        <v>8601</v>
      </c>
      <c r="H37" s="21">
        <f t="shared" si="10"/>
        <v>17146</v>
      </c>
      <c r="I37" s="20">
        <v>9174</v>
      </c>
      <c r="J37" s="20">
        <v>9375</v>
      </c>
      <c r="K37" s="21">
        <f t="shared" si="11"/>
        <v>18549</v>
      </c>
      <c r="L37" s="20">
        <v>9065</v>
      </c>
      <c r="M37" s="20">
        <v>9589</v>
      </c>
      <c r="N37" s="21">
        <f t="shared" si="12"/>
        <v>18654</v>
      </c>
      <c r="O37" s="20">
        <v>9193</v>
      </c>
      <c r="P37" s="20">
        <v>9548</v>
      </c>
      <c r="Q37" s="21">
        <f t="shared" si="13"/>
        <v>18741</v>
      </c>
      <c r="T37" s="61">
        <f t="shared" ref="T37:T45" si="57">IFERROR(C37/$E37*100,0)</f>
        <v>55.922171576297707</v>
      </c>
      <c r="U37" s="82">
        <f t="shared" ref="U37:U45" si="58">IFERROR(D37/$E37*100,0)</f>
        <v>44.077828423702293</v>
      </c>
      <c r="V37" s="61">
        <f t="shared" ref="V37:V45" si="59">IFERROR(F37/$H37*100,0)</f>
        <v>49.836696605622308</v>
      </c>
      <c r="W37" s="82">
        <f t="shared" ref="W37:W45" si="60">IFERROR(G37/$H37*100,0)</f>
        <v>50.163303394377699</v>
      </c>
      <c r="X37" s="61">
        <f t="shared" ref="X37:X45" si="61">IFERROR(I37/$K37*100,0)</f>
        <v>49.458191816270421</v>
      </c>
      <c r="Y37" s="82">
        <f t="shared" ref="Y37:Y45" si="62">IFERROR(J37/$K37*100,0)</f>
        <v>50.541808183729586</v>
      </c>
      <c r="Z37" s="61">
        <f t="shared" ref="Z37:Z45" si="63">IFERROR(L37/$N37*100,0)</f>
        <v>48.595475501232983</v>
      </c>
      <c r="AA37" s="82">
        <f t="shared" ref="AA37:AA45" si="64">IFERROR(M37/$N37*100,0)</f>
        <v>51.404524498767024</v>
      </c>
      <c r="AB37" s="6">
        <f t="shared" ref="AB37:AB45" si="65">IFERROR(O37/$Q37*100,0)</f>
        <v>49.052878715116591</v>
      </c>
      <c r="AC37" s="82">
        <f t="shared" ref="AC37:AC45" si="66">IFERROR(P37/$Q37*100,0)</f>
        <v>50.947121284883409</v>
      </c>
      <c r="AF37" s="59">
        <f t="shared" ref="AF37:AF45" si="67">U37-T37</f>
        <v>-11.844343152595414</v>
      </c>
      <c r="AG37" s="59">
        <f t="shared" ref="AG37:AG45" si="68">W37-V37</f>
        <v>0.32660678875539162</v>
      </c>
      <c r="AH37" s="59">
        <f t="shared" ref="AH37:AH45" si="69">Y37-X37</f>
        <v>1.0836163674591646</v>
      </c>
      <c r="AI37" s="59">
        <f t="shared" ref="AI37:AI45" si="70">AA37-Z37</f>
        <v>2.8090489975340418</v>
      </c>
      <c r="AJ37" s="73">
        <f t="shared" ref="AJ37:AJ45" si="71">AC37-AB37</f>
        <v>1.894242569766817</v>
      </c>
    </row>
    <row r="38" spans="1:36" x14ac:dyDescent="0.25">
      <c r="A38" s="1886"/>
      <c r="B38" s="855" t="s">
        <v>347</v>
      </c>
      <c r="C38" s="20">
        <v>336</v>
      </c>
      <c r="D38" s="20">
        <v>11742</v>
      </c>
      <c r="E38" s="21">
        <f t="shared" si="52"/>
        <v>12078</v>
      </c>
      <c r="F38" s="23">
        <v>507</v>
      </c>
      <c r="G38" s="20">
        <v>11744</v>
      </c>
      <c r="H38" s="21">
        <f t="shared" si="10"/>
        <v>12251</v>
      </c>
      <c r="I38" s="20">
        <v>515</v>
      </c>
      <c r="J38" s="20">
        <v>12499</v>
      </c>
      <c r="K38" s="21">
        <f t="shared" si="11"/>
        <v>13014</v>
      </c>
      <c r="L38" s="20">
        <v>474</v>
      </c>
      <c r="M38" s="20">
        <v>12249</v>
      </c>
      <c r="N38" s="21">
        <f t="shared" si="12"/>
        <v>12723</v>
      </c>
      <c r="O38" s="20">
        <v>462</v>
      </c>
      <c r="P38" s="20">
        <v>11918</v>
      </c>
      <c r="Q38" s="21">
        <f t="shared" si="13"/>
        <v>12380</v>
      </c>
      <c r="T38" s="61">
        <f t="shared" si="57"/>
        <v>2.7819175360158965</v>
      </c>
      <c r="U38" s="82">
        <f t="shared" si="58"/>
        <v>97.218082463984103</v>
      </c>
      <c r="V38" s="61">
        <f t="shared" si="59"/>
        <v>4.1384376785568531</v>
      </c>
      <c r="W38" s="82">
        <f t="shared" si="60"/>
        <v>95.861562321443145</v>
      </c>
      <c r="X38" s="61">
        <f t="shared" si="61"/>
        <v>3.9572767788535428</v>
      </c>
      <c r="Y38" s="82">
        <f t="shared" si="62"/>
        <v>96.04272322114646</v>
      </c>
      <c r="Z38" s="61">
        <f t="shared" si="63"/>
        <v>3.7255364300872436</v>
      </c>
      <c r="AA38" s="82">
        <f t="shared" si="64"/>
        <v>96.274463569912754</v>
      </c>
      <c r="AB38" s="6">
        <f t="shared" si="65"/>
        <v>3.7318255250403878</v>
      </c>
      <c r="AC38" s="82">
        <f t="shared" si="66"/>
        <v>96.268174474959608</v>
      </c>
      <c r="AF38" s="59">
        <f t="shared" si="67"/>
        <v>94.436164927968207</v>
      </c>
      <c r="AG38" s="59">
        <f t="shared" si="68"/>
        <v>91.72312464288629</v>
      </c>
      <c r="AH38" s="59">
        <f t="shared" si="69"/>
        <v>92.08544644229292</v>
      </c>
      <c r="AI38" s="59">
        <f t="shared" si="70"/>
        <v>92.548927139825508</v>
      </c>
      <c r="AJ38" s="73">
        <f t="shared" si="71"/>
        <v>92.536348949919216</v>
      </c>
    </row>
    <row r="39" spans="1:36" ht="15" customHeight="1" x14ac:dyDescent="0.25">
      <c r="A39" s="1886"/>
      <c r="B39" s="855" t="s">
        <v>350</v>
      </c>
      <c r="C39" s="20">
        <v>2402</v>
      </c>
      <c r="D39" s="20">
        <v>26326</v>
      </c>
      <c r="E39" s="21">
        <f t="shared" si="52"/>
        <v>28728</v>
      </c>
      <c r="F39" s="23">
        <v>2787</v>
      </c>
      <c r="G39" s="20">
        <v>33581</v>
      </c>
      <c r="H39" s="21">
        <f t="shared" si="10"/>
        <v>36368</v>
      </c>
      <c r="I39" s="20">
        <v>3145</v>
      </c>
      <c r="J39" s="20">
        <v>37109</v>
      </c>
      <c r="K39" s="21">
        <f t="shared" si="11"/>
        <v>40254</v>
      </c>
      <c r="L39" s="20">
        <v>3478</v>
      </c>
      <c r="M39" s="20">
        <v>40542</v>
      </c>
      <c r="N39" s="21">
        <f t="shared" si="12"/>
        <v>44020</v>
      </c>
      <c r="O39" s="20">
        <v>4093</v>
      </c>
      <c r="P39" s="20">
        <v>43879</v>
      </c>
      <c r="Q39" s="21">
        <f t="shared" si="13"/>
        <v>47972</v>
      </c>
      <c r="T39" s="61">
        <f t="shared" si="57"/>
        <v>8.3611807296017826</v>
      </c>
      <c r="U39" s="82">
        <f t="shared" si="58"/>
        <v>91.638819270398216</v>
      </c>
      <c r="V39" s="61">
        <f t="shared" si="59"/>
        <v>7.6633304003519571</v>
      </c>
      <c r="W39" s="82">
        <f t="shared" si="60"/>
        <v>92.336669599648047</v>
      </c>
      <c r="X39" s="61">
        <f t="shared" si="61"/>
        <v>7.8128881601828386</v>
      </c>
      <c r="Y39" s="82">
        <f t="shared" si="62"/>
        <v>92.187111839817163</v>
      </c>
      <c r="Z39" s="61">
        <f t="shared" si="63"/>
        <v>7.9009541117673789</v>
      </c>
      <c r="AA39" s="82">
        <f t="shared" si="64"/>
        <v>92.099045888232624</v>
      </c>
      <c r="AB39" s="6">
        <f t="shared" si="65"/>
        <v>8.5320603685483185</v>
      </c>
      <c r="AC39" s="82">
        <f t="shared" si="66"/>
        <v>91.467939631451685</v>
      </c>
      <c r="AF39" s="59">
        <f t="shared" si="67"/>
        <v>83.277638540796431</v>
      </c>
      <c r="AG39" s="59">
        <f t="shared" si="68"/>
        <v>84.673339199296095</v>
      </c>
      <c r="AH39" s="59">
        <f t="shared" si="69"/>
        <v>84.374223679634326</v>
      </c>
      <c r="AI39" s="59">
        <f t="shared" si="70"/>
        <v>84.198091776465247</v>
      </c>
      <c r="AJ39" s="73">
        <f t="shared" si="71"/>
        <v>82.93587926290337</v>
      </c>
    </row>
    <row r="40" spans="1:36" x14ac:dyDescent="0.25">
      <c r="A40" s="1886"/>
      <c r="B40" s="855" t="s">
        <v>343</v>
      </c>
      <c r="C40" s="20">
        <v>182</v>
      </c>
      <c r="D40" s="20">
        <v>2582</v>
      </c>
      <c r="E40" s="21">
        <f t="shared" si="52"/>
        <v>2764</v>
      </c>
      <c r="F40" s="23">
        <v>240</v>
      </c>
      <c r="G40" s="20">
        <v>2122</v>
      </c>
      <c r="H40" s="21">
        <f t="shared" si="10"/>
        <v>2362</v>
      </c>
      <c r="I40" s="23">
        <v>297</v>
      </c>
      <c r="J40" s="20">
        <v>2192</v>
      </c>
      <c r="K40" s="21">
        <f t="shared" si="11"/>
        <v>2489</v>
      </c>
      <c r="L40" s="23">
        <v>339</v>
      </c>
      <c r="M40" s="20">
        <v>2417</v>
      </c>
      <c r="N40" s="21">
        <f t="shared" si="12"/>
        <v>2756</v>
      </c>
      <c r="O40" s="20">
        <v>365</v>
      </c>
      <c r="P40" s="20">
        <v>2470</v>
      </c>
      <c r="Q40" s="21">
        <f t="shared" si="13"/>
        <v>2835</v>
      </c>
      <c r="T40" s="61">
        <f t="shared" si="57"/>
        <v>6.58465991316932</v>
      </c>
      <c r="U40" s="82">
        <f t="shared" si="58"/>
        <v>93.415340086830682</v>
      </c>
      <c r="V40" s="61">
        <f t="shared" si="59"/>
        <v>10.160880609652837</v>
      </c>
      <c r="W40" s="82">
        <f t="shared" si="60"/>
        <v>89.839119390347165</v>
      </c>
      <c r="X40" s="61">
        <f t="shared" si="61"/>
        <v>11.932503013258337</v>
      </c>
      <c r="Y40" s="82">
        <f t="shared" si="62"/>
        <v>88.067496986741673</v>
      </c>
      <c r="Z40" s="61">
        <f t="shared" si="63"/>
        <v>12.300435413642962</v>
      </c>
      <c r="AA40" s="82">
        <f t="shared" si="64"/>
        <v>87.699564586357042</v>
      </c>
      <c r="AB40" s="6">
        <f t="shared" si="65"/>
        <v>12.874779541446207</v>
      </c>
      <c r="AC40" s="82">
        <f t="shared" si="66"/>
        <v>87.125220458553784</v>
      </c>
      <c r="AF40" s="59">
        <f t="shared" si="67"/>
        <v>86.830680173661364</v>
      </c>
      <c r="AG40" s="59">
        <f t="shared" si="68"/>
        <v>79.678238780694329</v>
      </c>
      <c r="AH40" s="59">
        <f t="shared" si="69"/>
        <v>76.134993973483333</v>
      </c>
      <c r="AI40" s="59">
        <f t="shared" si="70"/>
        <v>75.399129172714083</v>
      </c>
      <c r="AJ40" s="73">
        <f t="shared" si="71"/>
        <v>74.250440917107582</v>
      </c>
    </row>
    <row r="41" spans="1:36" x14ac:dyDescent="0.25">
      <c r="A41" s="1886"/>
      <c r="B41" s="855" t="s">
        <v>364</v>
      </c>
      <c r="C41" s="20">
        <v>44936</v>
      </c>
      <c r="D41" s="20">
        <v>14788</v>
      </c>
      <c r="E41" s="21">
        <f t="shared" si="52"/>
        <v>59724</v>
      </c>
      <c r="F41" s="23">
        <v>62023</v>
      </c>
      <c r="G41" s="20">
        <v>20376</v>
      </c>
      <c r="H41" s="21">
        <f t="shared" si="10"/>
        <v>82399</v>
      </c>
      <c r="I41" s="23">
        <v>72126</v>
      </c>
      <c r="J41" s="20">
        <v>22755</v>
      </c>
      <c r="K41" s="21">
        <f t="shared" si="11"/>
        <v>94881</v>
      </c>
      <c r="L41" s="23">
        <v>81831</v>
      </c>
      <c r="M41" s="20">
        <v>25216</v>
      </c>
      <c r="N41" s="21">
        <f t="shared" si="12"/>
        <v>107047</v>
      </c>
      <c r="O41" s="20">
        <v>89282</v>
      </c>
      <c r="P41" s="20">
        <v>26801</v>
      </c>
      <c r="Q41" s="21">
        <f t="shared" si="13"/>
        <v>116083</v>
      </c>
      <c r="T41" s="61">
        <f t="shared" si="57"/>
        <v>75.239434733105611</v>
      </c>
      <c r="U41" s="82">
        <f t="shared" si="58"/>
        <v>24.760565266894378</v>
      </c>
      <c r="V41" s="61">
        <f t="shared" si="59"/>
        <v>75.271544557579588</v>
      </c>
      <c r="W41" s="82">
        <f t="shared" si="60"/>
        <v>24.728455442420419</v>
      </c>
      <c r="X41" s="61">
        <f t="shared" si="61"/>
        <v>76.017326967464498</v>
      </c>
      <c r="Y41" s="82">
        <f t="shared" si="62"/>
        <v>23.982673032535491</v>
      </c>
      <c r="Z41" s="61">
        <f t="shared" si="63"/>
        <v>76.443991891412182</v>
      </c>
      <c r="AA41" s="82">
        <f t="shared" si="64"/>
        <v>23.556008108587818</v>
      </c>
      <c r="AB41" s="6">
        <f t="shared" si="65"/>
        <v>76.912209367435366</v>
      </c>
      <c r="AC41" s="82">
        <f t="shared" si="66"/>
        <v>23.08779063256463</v>
      </c>
      <c r="AF41" s="59">
        <f t="shared" si="67"/>
        <v>-50.478869466211236</v>
      </c>
      <c r="AG41" s="59">
        <f t="shared" si="68"/>
        <v>-50.543089115159169</v>
      </c>
      <c r="AH41" s="59">
        <f t="shared" si="69"/>
        <v>-52.034653934929011</v>
      </c>
      <c r="AI41" s="59">
        <f t="shared" si="70"/>
        <v>-52.887983782824364</v>
      </c>
      <c r="AJ41" s="73">
        <f t="shared" si="71"/>
        <v>-53.824418734870733</v>
      </c>
    </row>
    <row r="42" spans="1:36" x14ac:dyDescent="0.25">
      <c r="A42" s="1886"/>
      <c r="B42" s="855" t="s">
        <v>359</v>
      </c>
      <c r="C42" s="20">
        <v>16012</v>
      </c>
      <c r="D42" s="20">
        <v>2779</v>
      </c>
      <c r="E42" s="21">
        <f t="shared" si="52"/>
        <v>18791</v>
      </c>
      <c r="F42" s="23">
        <v>19869</v>
      </c>
      <c r="G42" s="20">
        <v>3024</v>
      </c>
      <c r="H42" s="21">
        <f t="shared" si="10"/>
        <v>22893</v>
      </c>
      <c r="I42" s="23">
        <v>20756</v>
      </c>
      <c r="J42" s="20">
        <v>3211</v>
      </c>
      <c r="K42" s="21">
        <f t="shared" si="11"/>
        <v>23967</v>
      </c>
      <c r="L42" s="23">
        <v>21873</v>
      </c>
      <c r="M42" s="20">
        <v>3344</v>
      </c>
      <c r="N42" s="21">
        <f t="shared" si="12"/>
        <v>25217</v>
      </c>
      <c r="O42" s="20">
        <v>22624</v>
      </c>
      <c r="P42" s="20">
        <v>3291</v>
      </c>
      <c r="Q42" s="21">
        <f t="shared" si="13"/>
        <v>25915</v>
      </c>
      <c r="T42" s="61">
        <f t="shared" si="57"/>
        <v>85.211005268479596</v>
      </c>
      <c r="U42" s="82">
        <f t="shared" si="58"/>
        <v>14.788994731520408</v>
      </c>
      <c r="V42" s="61">
        <f t="shared" si="59"/>
        <v>86.790722054776566</v>
      </c>
      <c r="W42" s="82">
        <f t="shared" si="60"/>
        <v>13.20927794522343</v>
      </c>
      <c r="X42" s="61">
        <f t="shared" si="61"/>
        <v>86.602411649351197</v>
      </c>
      <c r="Y42" s="82">
        <f t="shared" si="62"/>
        <v>13.397588350648808</v>
      </c>
      <c r="Z42" s="61">
        <f t="shared" si="63"/>
        <v>86.739104572312328</v>
      </c>
      <c r="AA42" s="82">
        <f t="shared" si="64"/>
        <v>13.260895427687672</v>
      </c>
      <c r="AB42" s="6">
        <f t="shared" si="65"/>
        <v>87.300791047655807</v>
      </c>
      <c r="AC42" s="82">
        <f t="shared" si="66"/>
        <v>12.699208952344202</v>
      </c>
      <c r="AF42" s="59">
        <f t="shared" si="67"/>
        <v>-70.422010536959192</v>
      </c>
      <c r="AG42" s="59">
        <f t="shared" si="68"/>
        <v>-73.581444109553132</v>
      </c>
      <c r="AH42" s="59">
        <f t="shared" si="69"/>
        <v>-73.204823298702394</v>
      </c>
      <c r="AI42" s="59">
        <f t="shared" si="70"/>
        <v>-73.478209144624657</v>
      </c>
      <c r="AJ42" s="73">
        <f t="shared" si="71"/>
        <v>-74.601582095311599</v>
      </c>
    </row>
    <row r="43" spans="1:36" x14ac:dyDescent="0.25">
      <c r="A43" s="1886"/>
      <c r="B43" s="855" t="s">
        <v>356</v>
      </c>
      <c r="C43" s="20">
        <v>1041</v>
      </c>
      <c r="D43" s="20">
        <v>206</v>
      </c>
      <c r="E43" s="21">
        <f t="shared" si="52"/>
        <v>1247</v>
      </c>
      <c r="F43" s="23">
        <v>1174</v>
      </c>
      <c r="G43" s="20">
        <v>345</v>
      </c>
      <c r="H43" s="21">
        <f t="shared" si="10"/>
        <v>1519</v>
      </c>
      <c r="I43" s="23">
        <v>1271</v>
      </c>
      <c r="J43" s="20">
        <v>364</v>
      </c>
      <c r="K43" s="21">
        <f t="shared" si="11"/>
        <v>1635</v>
      </c>
      <c r="L43" s="23">
        <v>1403</v>
      </c>
      <c r="M43" s="20">
        <v>396</v>
      </c>
      <c r="N43" s="21">
        <f t="shared" si="12"/>
        <v>1799</v>
      </c>
      <c r="O43" s="20">
        <v>1477</v>
      </c>
      <c r="P43" s="20">
        <v>421</v>
      </c>
      <c r="Q43" s="21">
        <f t="shared" si="13"/>
        <v>1898</v>
      </c>
      <c r="T43" s="61">
        <f t="shared" si="57"/>
        <v>83.480352846832389</v>
      </c>
      <c r="U43" s="82">
        <f t="shared" si="58"/>
        <v>16.5196471531676</v>
      </c>
      <c r="V43" s="61">
        <f t="shared" si="59"/>
        <v>77.287689269256092</v>
      </c>
      <c r="W43" s="82">
        <f t="shared" si="60"/>
        <v>22.712310730743908</v>
      </c>
      <c r="X43" s="61">
        <f t="shared" si="61"/>
        <v>77.737003058103966</v>
      </c>
      <c r="Y43" s="82">
        <f t="shared" si="62"/>
        <v>22.262996941896024</v>
      </c>
      <c r="Z43" s="61">
        <f t="shared" si="63"/>
        <v>77.98777098387994</v>
      </c>
      <c r="AA43" s="82">
        <f t="shared" si="64"/>
        <v>22.012229016120067</v>
      </c>
      <c r="AB43" s="6">
        <f t="shared" si="65"/>
        <v>77.818756585879882</v>
      </c>
      <c r="AC43" s="82">
        <f t="shared" si="66"/>
        <v>22.181243414120129</v>
      </c>
      <c r="AF43" s="59">
        <f t="shared" si="67"/>
        <v>-66.960705693664792</v>
      </c>
      <c r="AG43" s="59">
        <f t="shared" si="68"/>
        <v>-54.575378538512183</v>
      </c>
      <c r="AH43" s="59">
        <f t="shared" si="69"/>
        <v>-55.474006116207946</v>
      </c>
      <c r="AI43" s="59">
        <f t="shared" si="70"/>
        <v>-55.975541967759874</v>
      </c>
      <c r="AJ43" s="73">
        <f t="shared" si="71"/>
        <v>-55.63751317175975</v>
      </c>
    </row>
    <row r="44" spans="1:36" x14ac:dyDescent="0.25">
      <c r="A44" s="1887"/>
      <c r="B44" s="855" t="s">
        <v>355</v>
      </c>
      <c r="C44" s="56">
        <v>8</v>
      </c>
      <c r="D44" s="56">
        <v>55</v>
      </c>
      <c r="E44" s="116">
        <f t="shared" si="52"/>
        <v>63</v>
      </c>
      <c r="F44" s="56">
        <v>23</v>
      </c>
      <c r="G44" s="56">
        <v>57</v>
      </c>
      <c r="H44" s="116">
        <f t="shared" si="10"/>
        <v>80</v>
      </c>
      <c r="I44" s="110">
        <v>18</v>
      </c>
      <c r="J44" s="56">
        <v>57</v>
      </c>
      <c r="K44" s="116">
        <f t="shared" si="11"/>
        <v>75</v>
      </c>
      <c r="L44" s="110">
        <v>27</v>
      </c>
      <c r="M44" s="56">
        <v>51</v>
      </c>
      <c r="N44" s="116">
        <f t="shared" si="12"/>
        <v>78</v>
      </c>
      <c r="O44" s="56">
        <v>24</v>
      </c>
      <c r="P44" s="56">
        <v>47</v>
      </c>
      <c r="Q44" s="116">
        <f t="shared" si="13"/>
        <v>71</v>
      </c>
      <c r="T44" s="61">
        <f t="shared" si="57"/>
        <v>12.698412698412698</v>
      </c>
      <c r="U44" s="82">
        <f t="shared" si="58"/>
        <v>87.301587301587304</v>
      </c>
      <c r="V44" s="61">
        <f t="shared" si="59"/>
        <v>28.749999999999996</v>
      </c>
      <c r="W44" s="82">
        <f t="shared" si="60"/>
        <v>71.25</v>
      </c>
      <c r="X44" s="61">
        <f t="shared" si="61"/>
        <v>24</v>
      </c>
      <c r="Y44" s="82">
        <f t="shared" si="62"/>
        <v>76</v>
      </c>
      <c r="Z44" s="61">
        <f t="shared" si="63"/>
        <v>34.615384615384613</v>
      </c>
      <c r="AA44" s="82">
        <f t="shared" si="64"/>
        <v>65.384615384615387</v>
      </c>
      <c r="AB44" s="6">
        <f t="shared" si="65"/>
        <v>33.802816901408448</v>
      </c>
      <c r="AC44" s="82">
        <f t="shared" si="66"/>
        <v>66.197183098591552</v>
      </c>
      <c r="AF44" s="59">
        <f t="shared" si="67"/>
        <v>74.603174603174608</v>
      </c>
      <c r="AG44" s="59">
        <f t="shared" si="68"/>
        <v>42.5</v>
      </c>
      <c r="AH44" s="59">
        <f t="shared" si="69"/>
        <v>52</v>
      </c>
      <c r="AI44" s="59">
        <f t="shared" si="70"/>
        <v>30.769230769230774</v>
      </c>
      <c r="AJ44" s="73">
        <f t="shared" si="71"/>
        <v>32.394366197183103</v>
      </c>
    </row>
    <row r="45" spans="1:36" x14ac:dyDescent="0.25">
      <c r="A45" s="1886" t="s">
        <v>248</v>
      </c>
      <c r="B45" s="849" t="s">
        <v>1078</v>
      </c>
      <c r="C45" s="843">
        <v>49043</v>
      </c>
      <c r="D45" s="843">
        <v>24774</v>
      </c>
      <c r="E45" s="844">
        <f t="shared" si="52"/>
        <v>73817</v>
      </c>
      <c r="F45" s="843">
        <v>48683</v>
      </c>
      <c r="G45" s="843">
        <v>28833</v>
      </c>
      <c r="H45" s="844">
        <f t="shared" si="10"/>
        <v>77516</v>
      </c>
      <c r="I45" s="843">
        <v>51952</v>
      </c>
      <c r="J45" s="843">
        <v>30297</v>
      </c>
      <c r="K45" s="844">
        <f t="shared" si="11"/>
        <v>82249</v>
      </c>
      <c r="L45" s="843">
        <v>51857</v>
      </c>
      <c r="M45" s="843">
        <v>30645</v>
      </c>
      <c r="N45" s="844">
        <f t="shared" si="12"/>
        <v>82502</v>
      </c>
      <c r="O45" s="843">
        <v>52062</v>
      </c>
      <c r="P45" s="843">
        <v>31379</v>
      </c>
      <c r="Q45" s="844">
        <f t="shared" si="13"/>
        <v>83441</v>
      </c>
      <c r="T45" s="176">
        <f t="shared" si="57"/>
        <v>66.4386252489264</v>
      </c>
      <c r="U45" s="181">
        <f t="shared" si="58"/>
        <v>33.5613747510736</v>
      </c>
      <c r="V45" s="176">
        <f t="shared" si="59"/>
        <v>62.80380824603953</v>
      </c>
      <c r="W45" s="181">
        <f t="shared" si="60"/>
        <v>37.19619175396047</v>
      </c>
      <c r="X45" s="176">
        <f t="shared" si="61"/>
        <v>63.164293790805971</v>
      </c>
      <c r="Y45" s="181">
        <f t="shared" si="62"/>
        <v>36.835706209194029</v>
      </c>
      <c r="Z45" s="176">
        <f t="shared" si="63"/>
        <v>62.855445928583556</v>
      </c>
      <c r="AA45" s="181">
        <f t="shared" si="64"/>
        <v>37.144554071416451</v>
      </c>
      <c r="AB45" s="175">
        <f t="shared" si="65"/>
        <v>62.393787226902845</v>
      </c>
      <c r="AC45" s="181">
        <f t="shared" si="66"/>
        <v>37.606212773097155</v>
      </c>
      <c r="AF45" s="177">
        <f t="shared" si="67"/>
        <v>-32.877250497852799</v>
      </c>
      <c r="AG45" s="177">
        <f t="shared" si="68"/>
        <v>-25.60761649207906</v>
      </c>
      <c r="AH45" s="177">
        <f t="shared" si="69"/>
        <v>-26.328587581611941</v>
      </c>
      <c r="AI45" s="177">
        <f t="shared" si="70"/>
        <v>-25.710891857167105</v>
      </c>
      <c r="AJ45" s="277">
        <f t="shared" si="71"/>
        <v>-24.787574453805689</v>
      </c>
    </row>
    <row r="46" spans="1:36" x14ac:dyDescent="0.25">
      <c r="A46" s="1886"/>
      <c r="B46" s="855" t="s">
        <v>358</v>
      </c>
      <c r="C46" s="20">
        <v>28654</v>
      </c>
      <c r="D46" s="20">
        <v>18981</v>
      </c>
      <c r="E46" s="21">
        <f t="shared" si="52"/>
        <v>47635</v>
      </c>
      <c r="F46" s="23">
        <v>30688</v>
      </c>
      <c r="G46" s="20">
        <v>21392</v>
      </c>
      <c r="H46" s="21">
        <f t="shared" si="10"/>
        <v>52080</v>
      </c>
      <c r="I46" s="23">
        <v>32519</v>
      </c>
      <c r="J46" s="20">
        <v>22395</v>
      </c>
      <c r="K46" s="21">
        <f t="shared" si="11"/>
        <v>54914</v>
      </c>
      <c r="L46" s="23">
        <v>32468</v>
      </c>
      <c r="M46" s="20">
        <v>22997</v>
      </c>
      <c r="N46" s="21">
        <f t="shared" si="12"/>
        <v>55465</v>
      </c>
      <c r="O46" s="20">
        <v>32815</v>
      </c>
      <c r="P46" s="20">
        <v>23849</v>
      </c>
      <c r="Q46" s="21">
        <f t="shared" si="13"/>
        <v>56664</v>
      </c>
      <c r="T46" s="61">
        <f t="shared" ref="T46:U49" si="72">IFERROR(C46/$E46*100,0)</f>
        <v>60.153248661698335</v>
      </c>
      <c r="U46" s="82">
        <f t="shared" si="72"/>
        <v>39.846751338301665</v>
      </c>
      <c r="V46" s="61">
        <f t="shared" ref="V46:W49" si="73">IFERROR(F46/$H46*100,0)</f>
        <v>58.924731182795696</v>
      </c>
      <c r="W46" s="82">
        <f t="shared" si="73"/>
        <v>41.075268817204304</v>
      </c>
      <c r="X46" s="61">
        <f t="shared" ref="X46:Y49" si="74">IFERROR(I46/$K46*100,0)</f>
        <v>59.218050041883671</v>
      </c>
      <c r="Y46" s="82">
        <f t="shared" si="74"/>
        <v>40.781949958116329</v>
      </c>
      <c r="Z46" s="61">
        <f t="shared" ref="Z46:AA49" si="75">IFERROR(L46/$N46*100,0)</f>
        <v>58.537816641125026</v>
      </c>
      <c r="AA46" s="82">
        <f t="shared" si="75"/>
        <v>41.462183358874967</v>
      </c>
      <c r="AB46" s="6">
        <f t="shared" ref="AB46:AC49" si="76">IFERROR(O46/$Q46*100,0)</f>
        <v>57.911548778766061</v>
      </c>
      <c r="AC46" s="82">
        <f t="shared" si="76"/>
        <v>42.088451221233939</v>
      </c>
      <c r="AF46" s="59">
        <f>U46-T46</f>
        <v>-20.30649732339667</v>
      </c>
      <c r="AG46" s="59">
        <f>W46-V46</f>
        <v>-17.849462365591393</v>
      </c>
      <c r="AH46" s="59">
        <f>Y46-X46</f>
        <v>-18.436100083767343</v>
      </c>
      <c r="AI46" s="59">
        <f>AA46-Z46</f>
        <v>-17.07563328225006</v>
      </c>
      <c r="AJ46" s="73">
        <f>AC46-AB46</f>
        <v>-15.823097557532122</v>
      </c>
    </row>
    <row r="47" spans="1:36" x14ac:dyDescent="0.25">
      <c r="A47" s="1886"/>
      <c r="B47" s="855" t="s">
        <v>357</v>
      </c>
      <c r="C47" s="20">
        <v>1148</v>
      </c>
      <c r="D47" s="20">
        <v>2149</v>
      </c>
      <c r="E47" s="21">
        <f t="shared" si="52"/>
        <v>3297</v>
      </c>
      <c r="F47" s="23">
        <v>1351</v>
      </c>
      <c r="G47" s="20">
        <v>2157</v>
      </c>
      <c r="H47" s="21">
        <f t="shared" si="10"/>
        <v>3508</v>
      </c>
      <c r="I47" s="23">
        <v>1490</v>
      </c>
      <c r="J47" s="20">
        <v>2138</v>
      </c>
      <c r="K47" s="21">
        <f t="shared" si="11"/>
        <v>3628</v>
      </c>
      <c r="L47" s="23">
        <v>1500</v>
      </c>
      <c r="M47" s="20">
        <v>1936</v>
      </c>
      <c r="N47" s="21">
        <f t="shared" si="12"/>
        <v>3436</v>
      </c>
      <c r="O47" s="20">
        <v>1606</v>
      </c>
      <c r="P47" s="20">
        <v>1918</v>
      </c>
      <c r="Q47" s="21">
        <f t="shared" si="13"/>
        <v>3524</v>
      </c>
      <c r="T47" s="61">
        <f t="shared" si="72"/>
        <v>34.819532908704879</v>
      </c>
      <c r="U47" s="82">
        <f t="shared" si="72"/>
        <v>65.180467091295114</v>
      </c>
      <c r="V47" s="61">
        <f t="shared" si="73"/>
        <v>38.511972633979475</v>
      </c>
      <c r="W47" s="82">
        <f t="shared" si="73"/>
        <v>61.488027366020525</v>
      </c>
      <c r="X47" s="61">
        <f t="shared" si="74"/>
        <v>41.069459757442118</v>
      </c>
      <c r="Y47" s="82">
        <f t="shared" si="74"/>
        <v>58.930540242557882</v>
      </c>
      <c r="Z47" s="61">
        <f t="shared" si="75"/>
        <v>43.655413271245635</v>
      </c>
      <c r="AA47" s="82">
        <f t="shared" si="75"/>
        <v>56.344586728754365</v>
      </c>
      <c r="AB47" s="6">
        <f t="shared" si="76"/>
        <v>45.573212258796822</v>
      </c>
      <c r="AC47" s="82">
        <f t="shared" si="76"/>
        <v>54.426787741203178</v>
      </c>
      <c r="AF47" s="59">
        <f>U47-T47</f>
        <v>30.360934182590235</v>
      </c>
      <c r="AG47" s="59">
        <f>W47-V47</f>
        <v>22.97605473204105</v>
      </c>
      <c r="AH47" s="59">
        <f>Y47-X47</f>
        <v>17.861080485115764</v>
      </c>
      <c r="AI47" s="59">
        <f>AA47-Z47</f>
        <v>12.68917345750873</v>
      </c>
      <c r="AJ47" s="73">
        <f>AC47-AB47</f>
        <v>8.8535754824063559</v>
      </c>
    </row>
    <row r="48" spans="1:36" x14ac:dyDescent="0.25">
      <c r="A48" s="1886"/>
      <c r="B48" s="855" t="s">
        <v>353</v>
      </c>
      <c r="C48" s="20">
        <v>18150</v>
      </c>
      <c r="D48" s="20">
        <v>1511</v>
      </c>
      <c r="E48" s="21">
        <f t="shared" si="52"/>
        <v>19661</v>
      </c>
      <c r="F48" s="23">
        <v>15712</v>
      </c>
      <c r="G48" s="20">
        <v>2087</v>
      </c>
      <c r="H48" s="21">
        <f t="shared" si="10"/>
        <v>17799</v>
      </c>
      <c r="I48" s="23">
        <v>16887</v>
      </c>
      <c r="J48" s="20">
        <v>2381</v>
      </c>
      <c r="K48" s="21">
        <f t="shared" si="11"/>
        <v>19268</v>
      </c>
      <c r="L48" s="23">
        <v>16780</v>
      </c>
      <c r="M48" s="20">
        <v>2463</v>
      </c>
      <c r="N48" s="21">
        <f t="shared" si="12"/>
        <v>19243</v>
      </c>
      <c r="O48" s="20">
        <v>16433</v>
      </c>
      <c r="P48" s="20">
        <v>2321</v>
      </c>
      <c r="Q48" s="21">
        <f t="shared" si="13"/>
        <v>18754</v>
      </c>
      <c r="T48" s="61">
        <f t="shared" si="72"/>
        <v>92.314734754081684</v>
      </c>
      <c r="U48" s="82">
        <f t="shared" si="72"/>
        <v>7.6852652459183162</v>
      </c>
      <c r="V48" s="61">
        <f t="shared" si="73"/>
        <v>88.27462216978482</v>
      </c>
      <c r="W48" s="82">
        <f t="shared" si="73"/>
        <v>11.72537783021518</v>
      </c>
      <c r="X48" s="61">
        <f t="shared" si="74"/>
        <v>87.642723686942077</v>
      </c>
      <c r="Y48" s="82">
        <f t="shared" si="74"/>
        <v>12.35727631305792</v>
      </c>
      <c r="Z48" s="61">
        <f t="shared" si="75"/>
        <v>87.20054045626982</v>
      </c>
      <c r="AA48" s="82">
        <f t="shared" si="75"/>
        <v>12.799459543730189</v>
      </c>
      <c r="AB48" s="6">
        <f t="shared" si="76"/>
        <v>87.62397355230884</v>
      </c>
      <c r="AC48" s="82">
        <f t="shared" si="76"/>
        <v>12.376026447691158</v>
      </c>
      <c r="AF48" s="59">
        <f>U48-T48</f>
        <v>-84.629469508163368</v>
      </c>
      <c r="AG48" s="59">
        <f>W48-V48</f>
        <v>-76.54924433956964</v>
      </c>
      <c r="AH48" s="59">
        <f>Y48-X48</f>
        <v>-75.285447373884153</v>
      </c>
      <c r="AI48" s="59">
        <f>AA48-Z48</f>
        <v>-74.401080912539626</v>
      </c>
      <c r="AJ48" s="73">
        <f>AC48-AB48</f>
        <v>-75.24794710461768</v>
      </c>
    </row>
    <row r="49" spans="1:93" x14ac:dyDescent="0.25">
      <c r="A49" s="1887"/>
      <c r="B49" s="856" t="s">
        <v>363</v>
      </c>
      <c r="C49" s="56">
        <f>335+756</f>
        <v>1091</v>
      </c>
      <c r="D49" s="56">
        <v>2133</v>
      </c>
      <c r="E49" s="116">
        <f t="shared" si="52"/>
        <v>3224</v>
      </c>
      <c r="F49" s="110">
        <v>932</v>
      </c>
      <c r="G49" s="56">
        <v>3197</v>
      </c>
      <c r="H49" s="116">
        <f t="shared" si="10"/>
        <v>4129</v>
      </c>
      <c r="I49" s="110">
        <v>1056</v>
      </c>
      <c r="J49" s="56">
        <v>3383</v>
      </c>
      <c r="K49" s="116">
        <f t="shared" si="11"/>
        <v>4439</v>
      </c>
      <c r="L49" s="110">
        <v>1109</v>
      </c>
      <c r="M49" s="56">
        <v>3249</v>
      </c>
      <c r="N49" s="116">
        <f t="shared" si="12"/>
        <v>4358</v>
      </c>
      <c r="O49" s="56">
        <v>1208</v>
      </c>
      <c r="P49" s="56">
        <v>3291</v>
      </c>
      <c r="Q49" s="116">
        <f t="shared" si="13"/>
        <v>4499</v>
      </c>
      <c r="T49" s="100">
        <f t="shared" si="72"/>
        <v>33.839950372208435</v>
      </c>
      <c r="U49" s="99">
        <f t="shared" si="72"/>
        <v>66.160049627791565</v>
      </c>
      <c r="V49" s="100">
        <f t="shared" si="73"/>
        <v>22.572051344151127</v>
      </c>
      <c r="W49" s="99">
        <f t="shared" si="73"/>
        <v>77.42794865584888</v>
      </c>
      <c r="X49" s="100">
        <f t="shared" si="74"/>
        <v>23.789141698580764</v>
      </c>
      <c r="Y49" s="99">
        <f t="shared" si="74"/>
        <v>76.210858301419236</v>
      </c>
      <c r="Z49" s="100">
        <f t="shared" si="75"/>
        <v>25.447452960073431</v>
      </c>
      <c r="AA49" s="99">
        <f t="shared" si="75"/>
        <v>74.55254703992658</v>
      </c>
      <c r="AB49" s="98">
        <f t="shared" si="76"/>
        <v>26.850411202489443</v>
      </c>
      <c r="AC49" s="99">
        <f t="shared" si="76"/>
        <v>73.14958879751056</v>
      </c>
      <c r="AF49" s="108">
        <f>U49-T49</f>
        <v>32.320099255583131</v>
      </c>
      <c r="AG49" s="108">
        <f>W49-V49</f>
        <v>54.855897311697753</v>
      </c>
      <c r="AH49" s="108">
        <f>Y49-X49</f>
        <v>52.421716602838472</v>
      </c>
      <c r="AI49" s="108">
        <f>AA49-Z49</f>
        <v>49.105094079853146</v>
      </c>
      <c r="AJ49" s="246">
        <f>AC49-AB49</f>
        <v>46.299177595021121</v>
      </c>
    </row>
    <row r="52" spans="1:93" x14ac:dyDescent="0.25">
      <c r="A52" s="5" t="s">
        <v>1235</v>
      </c>
    </row>
    <row r="53" spans="1:93" x14ac:dyDescent="0.25">
      <c r="A53" s="5"/>
    </row>
    <row r="54" spans="1:93" x14ac:dyDescent="0.25">
      <c r="B54" s="1876" t="s">
        <v>28</v>
      </c>
      <c r="C54" s="1876"/>
      <c r="D54" s="1876"/>
      <c r="E54" s="1876"/>
      <c r="F54" s="1876"/>
      <c r="G54" s="1876"/>
      <c r="H54" s="1876"/>
      <c r="I54" s="1876"/>
      <c r="J54" s="1876"/>
      <c r="K54" s="1876"/>
      <c r="L54" s="1876"/>
      <c r="M54" s="1876"/>
      <c r="N54" s="1876"/>
      <c r="O54" s="1876"/>
      <c r="P54" s="1876"/>
      <c r="Q54" s="1876"/>
      <c r="R54" s="1876"/>
      <c r="S54" s="1876"/>
      <c r="T54" s="1876"/>
      <c r="U54" s="1876"/>
      <c r="V54" s="1876"/>
      <c r="W54" s="1876"/>
      <c r="X54" s="1876"/>
      <c r="Y54" s="1876"/>
      <c r="Z54" s="1876"/>
      <c r="AA54" s="1876"/>
      <c r="AB54" s="1876"/>
      <c r="AC54" s="1876"/>
      <c r="AD54" s="1876"/>
      <c r="AE54" s="1876"/>
      <c r="AF54" s="1876"/>
      <c r="AG54" s="1876"/>
      <c r="AH54" s="1876"/>
      <c r="AI54" s="1876"/>
      <c r="AJ54" s="1876"/>
      <c r="AK54" s="1876"/>
      <c r="AL54" s="1876"/>
      <c r="AM54" s="1876"/>
      <c r="AN54" s="1876"/>
      <c r="AO54" s="1876"/>
      <c r="AP54" s="1876"/>
      <c r="AQ54" s="1876"/>
      <c r="AR54" s="1876"/>
      <c r="AS54" s="1876"/>
      <c r="AT54" s="1876"/>
      <c r="AV54" s="1876" t="s">
        <v>512</v>
      </c>
      <c r="AW54" s="1876"/>
      <c r="AX54" s="1876"/>
      <c r="AY54" s="1876"/>
      <c r="AZ54" s="1876"/>
      <c r="BA54" s="1876"/>
      <c r="BB54" s="1876"/>
      <c r="BC54" s="1876"/>
      <c r="BD54" s="1876"/>
      <c r="BE54" s="1876"/>
      <c r="BF54" s="1876"/>
      <c r="BG54" s="1876"/>
      <c r="BH54" s="1876"/>
      <c r="BI54" s="1876"/>
      <c r="BJ54" s="1876"/>
      <c r="BK54" s="1876"/>
      <c r="BL54" s="1876"/>
      <c r="BM54" s="1876"/>
      <c r="BN54" s="1876"/>
      <c r="BO54" s="1876"/>
      <c r="BP54" s="1876"/>
      <c r="BQ54" s="1876"/>
      <c r="BR54" s="1876"/>
      <c r="BS54" s="1876"/>
      <c r="BT54" s="1876"/>
      <c r="BU54" s="1876"/>
      <c r="BV54" s="1876"/>
      <c r="BW54" s="1876"/>
      <c r="BX54" s="1876"/>
      <c r="BY54" s="1876"/>
      <c r="CA54" s="1895" t="s">
        <v>631</v>
      </c>
      <c r="CB54" s="1896"/>
      <c r="CC54" s="1896"/>
      <c r="CD54" s="1896"/>
      <c r="CE54" s="1896"/>
      <c r="CF54" s="1896"/>
      <c r="CG54" s="1896"/>
      <c r="CH54" s="1896"/>
      <c r="CI54" s="1896"/>
      <c r="CJ54" s="1896"/>
      <c r="CK54" s="1896"/>
      <c r="CL54" s="1896"/>
      <c r="CM54" s="1896"/>
      <c r="CN54" s="1896"/>
      <c r="CO54" s="1882"/>
    </row>
    <row r="55" spans="1:93" ht="14.45" customHeight="1" x14ac:dyDescent="0.25">
      <c r="A55" s="881" t="s">
        <v>994</v>
      </c>
      <c r="B55" s="1875" t="s">
        <v>314</v>
      </c>
      <c r="C55" s="1875"/>
      <c r="D55" s="1875"/>
      <c r="E55" s="1875"/>
      <c r="F55" s="1875"/>
      <c r="G55" s="1875"/>
      <c r="H55" s="1875"/>
      <c r="I55" s="1875"/>
      <c r="J55" s="1875"/>
      <c r="K55" s="1875" t="s">
        <v>167</v>
      </c>
      <c r="L55" s="1875"/>
      <c r="M55" s="1875"/>
      <c r="N55" s="1875"/>
      <c r="O55" s="1875"/>
      <c r="P55" s="1875"/>
      <c r="Q55" s="1875"/>
      <c r="R55" s="1875"/>
      <c r="S55" s="1875"/>
      <c r="T55" s="1875" t="s">
        <v>168</v>
      </c>
      <c r="U55" s="1875"/>
      <c r="V55" s="1875"/>
      <c r="W55" s="1875"/>
      <c r="X55" s="1875"/>
      <c r="Y55" s="1875"/>
      <c r="Z55" s="1875"/>
      <c r="AA55" s="1875"/>
      <c r="AB55" s="1875"/>
      <c r="AC55" s="1875" t="s">
        <v>169</v>
      </c>
      <c r="AD55" s="1875"/>
      <c r="AE55" s="1875"/>
      <c r="AF55" s="1875"/>
      <c r="AG55" s="1875"/>
      <c r="AH55" s="1875"/>
      <c r="AI55" s="1875"/>
      <c r="AJ55" s="1875"/>
      <c r="AK55" s="1875"/>
      <c r="AL55" s="1875" t="s">
        <v>170</v>
      </c>
      <c r="AM55" s="1875"/>
      <c r="AN55" s="1875"/>
      <c r="AO55" s="1875"/>
      <c r="AP55" s="1875"/>
      <c r="AQ55" s="1875"/>
      <c r="AR55" s="1875"/>
      <c r="AS55" s="1875"/>
      <c r="AT55" s="1875"/>
      <c r="AV55" s="1875" t="s">
        <v>314</v>
      </c>
      <c r="AW55" s="1875"/>
      <c r="AX55" s="1875"/>
      <c r="AY55" s="1875"/>
      <c r="AZ55" s="1875"/>
      <c r="BA55" s="1875"/>
      <c r="BB55" s="1875" t="s">
        <v>167</v>
      </c>
      <c r="BC55" s="1875"/>
      <c r="BD55" s="1875"/>
      <c r="BE55" s="1875"/>
      <c r="BF55" s="1875"/>
      <c r="BG55" s="1875"/>
      <c r="BH55" s="1875" t="s">
        <v>168</v>
      </c>
      <c r="BI55" s="1875"/>
      <c r="BJ55" s="1875"/>
      <c r="BK55" s="1875"/>
      <c r="BL55" s="1875"/>
      <c r="BM55" s="1875"/>
      <c r="BN55" s="1875" t="s">
        <v>169</v>
      </c>
      <c r="BO55" s="1875"/>
      <c r="BP55" s="1875"/>
      <c r="BQ55" s="1875"/>
      <c r="BR55" s="1875"/>
      <c r="BS55" s="1875"/>
      <c r="BT55" s="1875" t="s">
        <v>170</v>
      </c>
      <c r="BU55" s="1875"/>
      <c r="BV55" s="1875"/>
      <c r="BW55" s="1875"/>
      <c r="BX55" s="1875"/>
      <c r="BY55" s="1875"/>
      <c r="CA55" s="1897" t="s">
        <v>314</v>
      </c>
      <c r="CB55" s="1898"/>
      <c r="CC55" s="1898"/>
      <c r="CD55" s="1897" t="s">
        <v>167</v>
      </c>
      <c r="CE55" s="1898"/>
      <c r="CF55" s="1898"/>
      <c r="CG55" s="1897" t="s">
        <v>168</v>
      </c>
      <c r="CH55" s="1898"/>
      <c r="CI55" s="1898"/>
      <c r="CJ55" s="1897" t="s">
        <v>169</v>
      </c>
      <c r="CK55" s="1898"/>
      <c r="CL55" s="1898"/>
      <c r="CM55" s="1897" t="s">
        <v>170</v>
      </c>
      <c r="CN55" s="1898"/>
      <c r="CO55" s="1899"/>
    </row>
    <row r="56" spans="1:93" ht="14.45" customHeight="1" x14ac:dyDescent="0.25">
      <c r="A56" s="848" t="s">
        <v>30</v>
      </c>
      <c r="B56" s="1876" t="s">
        <v>31</v>
      </c>
      <c r="C56" s="1876"/>
      <c r="D56" s="1876"/>
      <c r="E56" s="1876" t="s">
        <v>32</v>
      </c>
      <c r="F56" s="1876"/>
      <c r="G56" s="1876"/>
      <c r="H56" s="1876" t="s">
        <v>33</v>
      </c>
      <c r="I56" s="1876"/>
      <c r="J56" s="1876"/>
      <c r="K56" s="1876" t="s">
        <v>31</v>
      </c>
      <c r="L56" s="1876"/>
      <c r="M56" s="1876"/>
      <c r="N56" s="1876" t="s">
        <v>32</v>
      </c>
      <c r="O56" s="1876"/>
      <c r="P56" s="1876"/>
      <c r="Q56" s="1876" t="s">
        <v>33</v>
      </c>
      <c r="R56" s="1876"/>
      <c r="S56" s="1876"/>
      <c r="T56" s="1876" t="s">
        <v>31</v>
      </c>
      <c r="U56" s="1876"/>
      <c r="V56" s="1876"/>
      <c r="W56" s="1876" t="s">
        <v>32</v>
      </c>
      <c r="X56" s="1876"/>
      <c r="Y56" s="1876"/>
      <c r="Z56" s="1876" t="s">
        <v>33</v>
      </c>
      <c r="AA56" s="1876"/>
      <c r="AB56" s="1876"/>
      <c r="AC56" s="1876" t="s">
        <v>31</v>
      </c>
      <c r="AD56" s="1876"/>
      <c r="AE56" s="1876"/>
      <c r="AF56" s="1876" t="s">
        <v>32</v>
      </c>
      <c r="AG56" s="1876"/>
      <c r="AH56" s="1876"/>
      <c r="AI56" s="1876" t="s">
        <v>33</v>
      </c>
      <c r="AJ56" s="1876"/>
      <c r="AK56" s="1876"/>
      <c r="AL56" s="1876" t="s">
        <v>31</v>
      </c>
      <c r="AM56" s="1876"/>
      <c r="AN56" s="1876"/>
      <c r="AO56" s="1876" t="s">
        <v>32</v>
      </c>
      <c r="AP56" s="1876"/>
      <c r="AQ56" s="1876"/>
      <c r="AR56" s="1876" t="s">
        <v>33</v>
      </c>
      <c r="AS56" s="1876"/>
      <c r="AT56" s="1876"/>
      <c r="AV56" s="1876" t="s">
        <v>31</v>
      </c>
      <c r="AW56" s="1876"/>
      <c r="AX56" s="1876"/>
      <c r="AY56" s="1876" t="s">
        <v>32</v>
      </c>
      <c r="AZ56" s="1876"/>
      <c r="BA56" s="1876"/>
      <c r="BB56" s="1876" t="s">
        <v>31</v>
      </c>
      <c r="BC56" s="1876"/>
      <c r="BD56" s="1876"/>
      <c r="BE56" s="1876" t="s">
        <v>32</v>
      </c>
      <c r="BF56" s="1876"/>
      <c r="BG56" s="1876"/>
      <c r="BH56" s="1876" t="s">
        <v>31</v>
      </c>
      <c r="BI56" s="1876"/>
      <c r="BJ56" s="1876"/>
      <c r="BK56" s="1876" t="s">
        <v>32</v>
      </c>
      <c r="BL56" s="1876"/>
      <c r="BM56" s="1876"/>
      <c r="BN56" s="1876" t="s">
        <v>31</v>
      </c>
      <c r="BO56" s="1876"/>
      <c r="BP56" s="1876"/>
      <c r="BQ56" s="1876" t="s">
        <v>32</v>
      </c>
      <c r="BR56" s="1876"/>
      <c r="BS56" s="1876"/>
      <c r="BT56" s="1876" t="s">
        <v>31</v>
      </c>
      <c r="BU56" s="1876"/>
      <c r="BV56" s="1876"/>
      <c r="BW56" s="1876" t="s">
        <v>32</v>
      </c>
      <c r="BX56" s="1876"/>
      <c r="BY56" s="1876"/>
      <c r="CA56" s="1900"/>
      <c r="CB56" s="1901"/>
      <c r="CC56" s="1901"/>
      <c r="CD56" s="1900"/>
      <c r="CE56" s="1901"/>
      <c r="CF56" s="1901"/>
      <c r="CG56" s="1900"/>
      <c r="CH56" s="1901"/>
      <c r="CI56" s="1901"/>
      <c r="CJ56" s="1900"/>
      <c r="CK56" s="1901"/>
      <c r="CL56" s="1901"/>
      <c r="CM56" s="1900"/>
      <c r="CN56" s="1901"/>
      <c r="CO56" s="1902"/>
    </row>
    <row r="57" spans="1:93" s="18" customFormat="1" ht="75" customHeight="1" x14ac:dyDescent="0.25">
      <c r="A57" s="874" t="s">
        <v>34</v>
      </c>
      <c r="B57" s="858" t="s">
        <v>809</v>
      </c>
      <c r="C57" s="859" t="s">
        <v>346</v>
      </c>
      <c r="D57" s="859" t="s">
        <v>248</v>
      </c>
      <c r="E57" s="859" t="s">
        <v>809</v>
      </c>
      <c r="F57" s="859" t="s">
        <v>346</v>
      </c>
      <c r="G57" s="859" t="s">
        <v>248</v>
      </c>
      <c r="H57" s="859" t="s">
        <v>809</v>
      </c>
      <c r="I57" s="859" t="s">
        <v>346</v>
      </c>
      <c r="J57" s="859" t="s">
        <v>248</v>
      </c>
      <c r="K57" s="858" t="s">
        <v>809</v>
      </c>
      <c r="L57" s="859" t="s">
        <v>346</v>
      </c>
      <c r="M57" s="859" t="s">
        <v>248</v>
      </c>
      <c r="N57" s="859" t="s">
        <v>809</v>
      </c>
      <c r="O57" s="859" t="s">
        <v>346</v>
      </c>
      <c r="P57" s="859" t="s">
        <v>248</v>
      </c>
      <c r="Q57" s="859" t="s">
        <v>809</v>
      </c>
      <c r="R57" s="859" t="s">
        <v>346</v>
      </c>
      <c r="S57" s="859" t="s">
        <v>248</v>
      </c>
      <c r="T57" s="858" t="s">
        <v>809</v>
      </c>
      <c r="U57" s="859" t="s">
        <v>346</v>
      </c>
      <c r="V57" s="859" t="s">
        <v>248</v>
      </c>
      <c r="W57" s="859" t="s">
        <v>809</v>
      </c>
      <c r="X57" s="859" t="s">
        <v>346</v>
      </c>
      <c r="Y57" s="859" t="s">
        <v>248</v>
      </c>
      <c r="Z57" s="859" t="s">
        <v>809</v>
      </c>
      <c r="AA57" s="859" t="s">
        <v>346</v>
      </c>
      <c r="AB57" s="859" t="s">
        <v>248</v>
      </c>
      <c r="AC57" s="858" t="s">
        <v>809</v>
      </c>
      <c r="AD57" s="859" t="s">
        <v>346</v>
      </c>
      <c r="AE57" s="859" t="s">
        <v>248</v>
      </c>
      <c r="AF57" s="859" t="s">
        <v>809</v>
      </c>
      <c r="AG57" s="859" t="s">
        <v>346</v>
      </c>
      <c r="AH57" s="859" t="s">
        <v>248</v>
      </c>
      <c r="AI57" s="859" t="s">
        <v>809</v>
      </c>
      <c r="AJ57" s="859" t="s">
        <v>346</v>
      </c>
      <c r="AK57" s="859" t="s">
        <v>248</v>
      </c>
      <c r="AL57" s="858" t="s">
        <v>809</v>
      </c>
      <c r="AM57" s="859" t="s">
        <v>346</v>
      </c>
      <c r="AN57" s="859" t="s">
        <v>248</v>
      </c>
      <c r="AO57" s="859" t="s">
        <v>809</v>
      </c>
      <c r="AP57" s="859" t="s">
        <v>346</v>
      </c>
      <c r="AQ57" s="859" t="s">
        <v>248</v>
      </c>
      <c r="AR57" s="859" t="s">
        <v>809</v>
      </c>
      <c r="AS57" s="859" t="s">
        <v>346</v>
      </c>
      <c r="AT57" s="860" t="s">
        <v>248</v>
      </c>
      <c r="AV57" s="858" t="s">
        <v>809</v>
      </c>
      <c r="AW57" s="859" t="s">
        <v>346</v>
      </c>
      <c r="AX57" s="859" t="s">
        <v>248</v>
      </c>
      <c r="AY57" s="859" t="s">
        <v>809</v>
      </c>
      <c r="AZ57" s="859" t="s">
        <v>346</v>
      </c>
      <c r="BA57" s="860" t="s">
        <v>248</v>
      </c>
      <c r="BB57" s="859" t="s">
        <v>809</v>
      </c>
      <c r="BC57" s="859" t="s">
        <v>346</v>
      </c>
      <c r="BD57" s="859" t="s">
        <v>248</v>
      </c>
      <c r="BE57" s="859" t="s">
        <v>809</v>
      </c>
      <c r="BF57" s="859" t="s">
        <v>346</v>
      </c>
      <c r="BG57" s="860" t="s">
        <v>248</v>
      </c>
      <c r="BH57" s="859" t="s">
        <v>809</v>
      </c>
      <c r="BI57" s="859" t="s">
        <v>346</v>
      </c>
      <c r="BJ57" s="859" t="s">
        <v>248</v>
      </c>
      <c r="BK57" s="859" t="s">
        <v>809</v>
      </c>
      <c r="BL57" s="859" t="s">
        <v>346</v>
      </c>
      <c r="BM57" s="860" t="s">
        <v>248</v>
      </c>
      <c r="BN57" s="859" t="s">
        <v>809</v>
      </c>
      <c r="BO57" s="859" t="s">
        <v>346</v>
      </c>
      <c r="BP57" s="859" t="s">
        <v>248</v>
      </c>
      <c r="BQ57" s="859" t="s">
        <v>809</v>
      </c>
      <c r="BR57" s="859" t="s">
        <v>346</v>
      </c>
      <c r="BS57" s="860" t="s">
        <v>248</v>
      </c>
      <c r="BT57" s="859" t="s">
        <v>809</v>
      </c>
      <c r="BU57" s="859" t="s">
        <v>346</v>
      </c>
      <c r="BV57" s="859" t="s">
        <v>248</v>
      </c>
      <c r="BW57" s="859" t="s">
        <v>809</v>
      </c>
      <c r="BX57" s="859" t="s">
        <v>346</v>
      </c>
      <c r="BY57" s="860" t="s">
        <v>248</v>
      </c>
      <c r="CA57" s="862" t="s">
        <v>809</v>
      </c>
      <c r="CB57" s="861" t="s">
        <v>346</v>
      </c>
      <c r="CC57" s="863" t="s">
        <v>248</v>
      </c>
      <c r="CD57" s="861" t="s">
        <v>809</v>
      </c>
      <c r="CE57" s="861" t="s">
        <v>346</v>
      </c>
      <c r="CF57" s="863" t="s">
        <v>248</v>
      </c>
      <c r="CG57" s="861" t="s">
        <v>809</v>
      </c>
      <c r="CH57" s="861" t="s">
        <v>346</v>
      </c>
      <c r="CI57" s="863" t="s">
        <v>248</v>
      </c>
      <c r="CJ57" s="861" t="s">
        <v>809</v>
      </c>
      <c r="CK57" s="861" t="s">
        <v>346</v>
      </c>
      <c r="CL57" s="863" t="s">
        <v>248</v>
      </c>
      <c r="CM57" s="861" t="s">
        <v>809</v>
      </c>
      <c r="CN57" s="861" t="s">
        <v>346</v>
      </c>
      <c r="CO57" s="863" t="s">
        <v>248</v>
      </c>
    </row>
    <row r="58" spans="1:93" x14ac:dyDescent="0.25">
      <c r="A58" s="271" t="s">
        <v>125</v>
      </c>
      <c r="B58" s="848"/>
      <c r="C58" s="864"/>
      <c r="D58" s="864"/>
      <c r="E58" s="864"/>
      <c r="F58" s="864"/>
      <c r="G58" s="864"/>
      <c r="H58" s="864"/>
      <c r="I58" s="864"/>
      <c r="J58" s="864"/>
      <c r="K58" s="848"/>
      <c r="L58" s="864"/>
      <c r="M58" s="864"/>
      <c r="N58" s="864"/>
      <c r="O58" s="864"/>
      <c r="P58" s="864"/>
      <c r="Q58" s="864"/>
      <c r="R58" s="864"/>
      <c r="S58" s="865"/>
      <c r="T58" s="848"/>
      <c r="U58" s="864"/>
      <c r="V58" s="864"/>
      <c r="W58" s="864"/>
      <c r="X58" s="864"/>
      <c r="Y58" s="864"/>
      <c r="Z58" s="864"/>
      <c r="AA58" s="864"/>
      <c r="AB58" s="864"/>
      <c r="AC58" s="848"/>
      <c r="AD58" s="864"/>
      <c r="AE58" s="864"/>
      <c r="AF58" s="864"/>
      <c r="AG58" s="864"/>
      <c r="AH58" s="864"/>
      <c r="AI58" s="864"/>
      <c r="AJ58" s="864"/>
      <c r="AK58" s="865"/>
      <c r="AL58" s="864"/>
      <c r="AM58" s="864"/>
      <c r="AN58" s="864"/>
      <c r="AO58" s="864"/>
      <c r="AP58" s="864"/>
      <c r="AQ58" s="864"/>
      <c r="AR58" s="864"/>
      <c r="AS58" s="864"/>
      <c r="AT58" s="865"/>
      <c r="AV58" s="837"/>
      <c r="AW58" s="841"/>
      <c r="AX58" s="841"/>
      <c r="AY58" s="841"/>
      <c r="AZ58" s="841"/>
      <c r="BA58" s="842"/>
      <c r="BB58" s="837"/>
      <c r="BC58" s="841"/>
      <c r="BD58" s="841"/>
      <c r="BE58" s="841"/>
      <c r="BF58" s="841"/>
      <c r="BG58" s="842"/>
      <c r="BH58" s="837"/>
      <c r="BI58" s="841"/>
      <c r="BJ58" s="841"/>
      <c r="BK58" s="841"/>
      <c r="BL58" s="841"/>
      <c r="BM58" s="842"/>
      <c r="BN58" s="837"/>
      <c r="BO58" s="841"/>
      <c r="BP58" s="841"/>
      <c r="BQ58" s="841"/>
      <c r="BR58" s="841"/>
      <c r="BS58" s="842"/>
      <c r="BT58" s="841"/>
      <c r="BU58" s="841"/>
      <c r="BV58" s="841"/>
      <c r="BW58" s="841"/>
      <c r="BX58" s="841"/>
      <c r="BY58" s="842"/>
      <c r="CA58" s="845"/>
      <c r="CB58" s="846"/>
      <c r="CC58" s="847"/>
      <c r="CD58" s="845"/>
      <c r="CE58" s="846"/>
      <c r="CF58" s="847"/>
      <c r="CG58" s="845"/>
      <c r="CH58" s="846"/>
      <c r="CI58" s="847"/>
      <c r="CJ58" s="845"/>
      <c r="CK58" s="846"/>
      <c r="CL58" s="846"/>
      <c r="CM58" s="845"/>
      <c r="CN58" s="846"/>
      <c r="CO58" s="847"/>
    </row>
    <row r="59" spans="1:93" x14ac:dyDescent="0.25">
      <c r="A59" s="854" t="s">
        <v>126</v>
      </c>
      <c r="B59" s="875"/>
      <c r="C59" s="876"/>
      <c r="D59" s="876"/>
      <c r="E59" s="876"/>
      <c r="F59" s="876"/>
      <c r="G59" s="876"/>
      <c r="H59" s="876"/>
      <c r="I59" s="876"/>
      <c r="J59" s="877"/>
      <c r="K59" s="305">
        <v>3397</v>
      </c>
      <c r="L59" s="305">
        <v>17484</v>
      </c>
      <c r="M59" s="305">
        <v>9398</v>
      </c>
      <c r="N59" s="305">
        <v>18020</v>
      </c>
      <c r="O59" s="305">
        <v>13712</v>
      </c>
      <c r="P59" s="305">
        <v>5694</v>
      </c>
      <c r="Q59" s="305">
        <f t="shared" ref="Q59:Q77" si="77">K59+N59</f>
        <v>21417</v>
      </c>
      <c r="R59" s="305">
        <f t="shared" ref="R59:R77" si="78">L59+O59</f>
        <v>31196</v>
      </c>
      <c r="S59" s="305">
        <f t="shared" ref="S59:S77" si="79">M59+P59</f>
        <v>15092</v>
      </c>
      <c r="T59" s="161">
        <v>3706</v>
      </c>
      <c r="U59" s="305">
        <v>18915</v>
      </c>
      <c r="V59" s="305">
        <v>10064</v>
      </c>
      <c r="W59" s="305">
        <v>19543</v>
      </c>
      <c r="X59" s="305">
        <v>14870</v>
      </c>
      <c r="Y59" s="305">
        <v>5870</v>
      </c>
      <c r="Z59" s="305">
        <f t="shared" ref="Z59:Z77" si="80">T59+W59</f>
        <v>23249</v>
      </c>
      <c r="AA59" s="305">
        <f t="shared" ref="AA59:AA77" si="81">U59+X59</f>
        <v>33785</v>
      </c>
      <c r="AB59" s="305">
        <f t="shared" ref="AB59:AB77" si="82">V59+Y59</f>
        <v>15934</v>
      </c>
      <c r="AC59" s="161">
        <v>3718</v>
      </c>
      <c r="AD59" s="305">
        <v>20214</v>
      </c>
      <c r="AE59" s="305">
        <v>9745</v>
      </c>
      <c r="AF59" s="305">
        <v>19439</v>
      </c>
      <c r="AG59" s="305">
        <v>15979</v>
      </c>
      <c r="AH59" s="305">
        <v>6099</v>
      </c>
      <c r="AI59" s="305">
        <f t="shared" ref="AI59:AI77" si="83">AC59+AF59</f>
        <v>23157</v>
      </c>
      <c r="AJ59" s="305">
        <f t="shared" ref="AJ59:AJ77" si="84">AD59+AG59</f>
        <v>36193</v>
      </c>
      <c r="AK59" s="305">
        <f t="shared" ref="AK59:AK77" si="85">AE59+AH59</f>
        <v>15844</v>
      </c>
      <c r="AL59" s="161">
        <v>3869</v>
      </c>
      <c r="AM59" s="305">
        <v>21529</v>
      </c>
      <c r="AN59" s="305">
        <v>9354</v>
      </c>
      <c r="AO59" s="305">
        <v>19502</v>
      </c>
      <c r="AP59" s="305">
        <v>16506</v>
      </c>
      <c r="AQ59" s="305">
        <v>6062</v>
      </c>
      <c r="AR59" s="305">
        <f t="shared" ref="AR59:AR77" si="86">AL59+AO59</f>
        <v>23371</v>
      </c>
      <c r="AS59" s="305">
        <f t="shared" ref="AS59:AS77" si="87">AM59+AP59</f>
        <v>38035</v>
      </c>
      <c r="AT59" s="306">
        <f t="shared" ref="AT59:AT77" si="88">AN59+AQ59</f>
        <v>15416</v>
      </c>
      <c r="AV59" s="878"/>
      <c r="AW59" s="879"/>
      <c r="AX59" s="879"/>
      <c r="AY59" s="879"/>
      <c r="AZ59" s="879"/>
      <c r="BA59" s="880"/>
      <c r="BB59" s="175">
        <f>IFERROR('form2_fp grado medio'!K59/'form2_fp grado medio'!Q59*100,0)</f>
        <v>15.861231731801839</v>
      </c>
      <c r="BC59" s="175">
        <f>IFERROR('form2_fp grado medio'!L59/'form2_fp grado medio'!R59*100,0)</f>
        <v>56.045646877804842</v>
      </c>
      <c r="BD59" s="175">
        <f>IFERROR('form2_fp grado medio'!M59/'form2_fp grado medio'!S59*100,0)</f>
        <v>62.271402067320437</v>
      </c>
      <c r="BE59" s="175">
        <f>IFERROR('form2_fp grado medio'!N59/'form2_fp grado medio'!Q59*100,0)</f>
        <v>84.138768268198163</v>
      </c>
      <c r="BF59" s="175">
        <f>IFERROR('form2_fp grado medio'!O59/'form2_fp grado medio'!R59*100,0)</f>
        <v>43.954353122195158</v>
      </c>
      <c r="BG59" s="181">
        <f>IFERROR('form2_fp grado medio'!P59/'form2_fp grado medio'!S59*100,0)</f>
        <v>37.728597932679563</v>
      </c>
      <c r="BH59" s="175">
        <f>IFERROR('form2_fp grado medio'!T59/'form2_fp grado medio'!Z59*100,0)</f>
        <v>15.940470557873457</v>
      </c>
      <c r="BI59" s="175">
        <f>IFERROR('form2_fp grado medio'!U59/'form2_fp grado medio'!AA59*100,0)</f>
        <v>55.986384490158358</v>
      </c>
      <c r="BJ59" s="175">
        <f>IFERROR('form2_fp grado medio'!V59/'form2_fp grado medio'!AB59*100,0)</f>
        <v>63.160537216016067</v>
      </c>
      <c r="BK59" s="175">
        <f>IFERROR('form2_fp grado medio'!W59/'form2_fp grado medio'!Z59*100,0)</f>
        <v>84.059529442126546</v>
      </c>
      <c r="BL59" s="175">
        <f>IFERROR('form2_fp grado medio'!X59/'form2_fp grado medio'!AA59*100,0)</f>
        <v>44.013615509841649</v>
      </c>
      <c r="BM59" s="181">
        <f>IFERROR('form2_fp grado medio'!Y59/'form2_fp grado medio'!AB59*100,0)</f>
        <v>36.839462783983933</v>
      </c>
      <c r="BN59" s="176">
        <f>IFERROR('form2_fp grado medio'!AC59/'form2_fp grado medio'!AI59*100,0)</f>
        <v>16.055620330785509</v>
      </c>
      <c r="BO59" s="175">
        <f>IFERROR('form2_fp grado medio'!AD59/'form2_fp grado medio'!AJ59*100,0)</f>
        <v>55.850578841212382</v>
      </c>
      <c r="BP59" s="175">
        <f>IFERROR('form2_fp grado medio'!AE59/'form2_fp grado medio'!AK59*100,0)</f>
        <v>61.505932845241098</v>
      </c>
      <c r="BQ59" s="175">
        <f>IFERROR('form2_fp grado medio'!AF59/'form2_fp grado medio'!AI59*100,0)</f>
        <v>83.944379669214499</v>
      </c>
      <c r="BR59" s="175">
        <f>IFERROR('form2_fp grado medio'!AG59/'form2_fp grado medio'!AJ59*100,0)</f>
        <v>44.149421158787611</v>
      </c>
      <c r="BS59" s="181">
        <f>IFERROR('form2_fp grado medio'!AH59/'form2_fp grado medio'!AK59*100,0)</f>
        <v>38.494067154758902</v>
      </c>
      <c r="BT59" s="175">
        <f>IFERROR('form2_fp grado medio'!AL59/'form2_fp grado medio'!AR59*100,0)</f>
        <v>16.554704548371916</v>
      </c>
      <c r="BU59" s="175">
        <f>IFERROR('form2_fp grado medio'!AM59/'form2_fp grado medio'!AS59*100,0)</f>
        <v>56.603128697252536</v>
      </c>
      <c r="BV59" s="175">
        <f>IFERROR('form2_fp grado medio'!AN59/'form2_fp grado medio'!AT59*100,0)</f>
        <v>60.677218474312397</v>
      </c>
      <c r="BW59" s="175">
        <f>IFERROR('form2_fp grado medio'!AO59/'form2_fp grado medio'!AR59*100,0)</f>
        <v>83.445295451628084</v>
      </c>
      <c r="BX59" s="175">
        <f>IFERROR('form2_fp grado medio'!AP59/'form2_fp grado medio'!AS59*100,0)</f>
        <v>43.396871302747471</v>
      </c>
      <c r="BY59" s="181">
        <f>IFERROR('form2_fp grado medio'!AQ59/'form2_fp grado medio'!AT59*100,0)</f>
        <v>39.322781525687596</v>
      </c>
      <c r="CA59" s="67"/>
      <c r="CB59" s="65"/>
      <c r="CC59" s="65"/>
      <c r="CD59" s="59">
        <f>BE59-BB59</f>
        <v>68.277536536396326</v>
      </c>
      <c r="CE59" s="57">
        <f>BF59-BC59</f>
        <v>-12.091293755609684</v>
      </c>
      <c r="CF59" s="57">
        <f>BG59-BD59</f>
        <v>-24.542804134640875</v>
      </c>
      <c r="CG59" s="59">
        <f t="shared" ref="CG59:CI60" si="89">BK59-BH59</f>
        <v>68.119058884253093</v>
      </c>
      <c r="CH59" s="57">
        <f t="shared" si="89"/>
        <v>-11.972768980316708</v>
      </c>
      <c r="CI59" s="57">
        <f t="shared" si="89"/>
        <v>-26.321074432032134</v>
      </c>
      <c r="CJ59" s="59">
        <f t="shared" ref="CJ59:CL60" si="90">BQ59-BN59</f>
        <v>67.888759338428997</v>
      </c>
      <c r="CK59" s="57">
        <f t="shared" si="90"/>
        <v>-11.701157682424771</v>
      </c>
      <c r="CL59" s="57">
        <f t="shared" si="90"/>
        <v>-23.011865690482196</v>
      </c>
      <c r="CM59" s="59">
        <f t="shared" ref="CM59:CO60" si="91">BW59-BT59</f>
        <v>66.890590903256168</v>
      </c>
      <c r="CN59" s="57">
        <f t="shared" si="91"/>
        <v>-13.206257394505066</v>
      </c>
      <c r="CO59" s="60">
        <f t="shared" si="91"/>
        <v>-21.354436948624802</v>
      </c>
    </row>
    <row r="60" spans="1:93" x14ac:dyDescent="0.25">
      <c r="A60" s="855" t="s">
        <v>127</v>
      </c>
      <c r="B60" s="25"/>
      <c r="C60" s="22"/>
      <c r="D60" s="22"/>
      <c r="E60" s="22"/>
      <c r="F60" s="22"/>
      <c r="G60" s="22"/>
      <c r="H60" s="22"/>
      <c r="I60" s="22"/>
      <c r="J60" s="26"/>
      <c r="K60" s="20">
        <v>549</v>
      </c>
      <c r="L60" s="20">
        <v>2286</v>
      </c>
      <c r="M60" s="20">
        <v>1632</v>
      </c>
      <c r="N60" s="20">
        <v>3073</v>
      </c>
      <c r="O60" s="20">
        <v>1948</v>
      </c>
      <c r="P60" s="20">
        <v>841</v>
      </c>
      <c r="Q60" s="20">
        <f t="shared" si="77"/>
        <v>3622</v>
      </c>
      <c r="R60" s="20">
        <f t="shared" si="78"/>
        <v>4234</v>
      </c>
      <c r="S60" s="21">
        <f t="shared" si="79"/>
        <v>2473</v>
      </c>
      <c r="T60" s="20">
        <v>511</v>
      </c>
      <c r="U60" s="20">
        <v>2350</v>
      </c>
      <c r="V60" s="20">
        <v>1644</v>
      </c>
      <c r="W60" s="20">
        <v>3189</v>
      </c>
      <c r="X60" s="20">
        <v>2063</v>
      </c>
      <c r="Y60" s="20">
        <v>865</v>
      </c>
      <c r="Z60" s="20">
        <f t="shared" si="80"/>
        <v>3700</v>
      </c>
      <c r="AA60" s="20">
        <f t="shared" si="81"/>
        <v>4413</v>
      </c>
      <c r="AB60" s="20">
        <f t="shared" si="82"/>
        <v>2509</v>
      </c>
      <c r="AC60" s="23">
        <v>534</v>
      </c>
      <c r="AD60" s="20">
        <v>2587</v>
      </c>
      <c r="AE60" s="20">
        <v>1555</v>
      </c>
      <c r="AF60" s="20">
        <v>3175</v>
      </c>
      <c r="AG60" s="20">
        <v>2256</v>
      </c>
      <c r="AH60" s="20">
        <v>898</v>
      </c>
      <c r="AI60" s="20">
        <f t="shared" si="83"/>
        <v>3709</v>
      </c>
      <c r="AJ60" s="20">
        <f t="shared" si="84"/>
        <v>4843</v>
      </c>
      <c r="AK60" s="21">
        <f t="shared" si="85"/>
        <v>2453</v>
      </c>
      <c r="AL60" s="20">
        <v>596</v>
      </c>
      <c r="AM60" s="20">
        <v>2813</v>
      </c>
      <c r="AN60" s="20">
        <v>1560</v>
      </c>
      <c r="AO60" s="20">
        <v>3038</v>
      </c>
      <c r="AP60" s="20">
        <v>2260</v>
      </c>
      <c r="AQ60" s="20">
        <v>932</v>
      </c>
      <c r="AR60" s="20">
        <f t="shared" si="86"/>
        <v>3634</v>
      </c>
      <c r="AS60" s="20">
        <f t="shared" si="87"/>
        <v>5073</v>
      </c>
      <c r="AT60" s="21">
        <f t="shared" si="88"/>
        <v>2492</v>
      </c>
      <c r="AV60" s="71"/>
      <c r="AW60" s="66"/>
      <c r="AX60" s="66"/>
      <c r="AY60" s="66"/>
      <c r="AZ60" s="66"/>
      <c r="BA60" s="88"/>
      <c r="BB60" s="6">
        <f>IFERROR('form2_fp grado medio'!K60/'form2_fp grado medio'!Q60*100,0)</f>
        <v>15.15737161789067</v>
      </c>
      <c r="BC60" s="6">
        <f>IFERROR('form2_fp grado medio'!L60/'form2_fp grado medio'!R60*100,0)</f>
        <v>53.991497401983935</v>
      </c>
      <c r="BD60" s="6">
        <f>IFERROR('form2_fp grado medio'!M60/'form2_fp grado medio'!S60*100,0)</f>
        <v>65.992721391023039</v>
      </c>
      <c r="BE60" s="6">
        <f>IFERROR('form2_fp grado medio'!N60/'form2_fp grado medio'!Q60*100,0)</f>
        <v>84.842628382109325</v>
      </c>
      <c r="BF60" s="6">
        <f>IFERROR('form2_fp grado medio'!O60/'form2_fp grado medio'!R60*100,0)</f>
        <v>46.008502598016058</v>
      </c>
      <c r="BG60" s="82">
        <f>IFERROR('form2_fp grado medio'!P60/'form2_fp grado medio'!S60*100,0)</f>
        <v>34.007278608976947</v>
      </c>
      <c r="BH60" s="6">
        <f>IFERROR('form2_fp grado medio'!T60/'form2_fp grado medio'!Z60*100,0)</f>
        <v>13.810810810810811</v>
      </c>
      <c r="BI60" s="6">
        <f>IFERROR('form2_fp grado medio'!U60/'form2_fp grado medio'!AA60*100,0)</f>
        <v>53.251756174937682</v>
      </c>
      <c r="BJ60" s="6">
        <f>IFERROR('form2_fp grado medio'!V60/'form2_fp grado medio'!AB60*100,0)</f>
        <v>65.524113192506974</v>
      </c>
      <c r="BK60" s="6">
        <f>IFERROR('form2_fp grado medio'!W60/'form2_fp grado medio'!Z60*100,0)</f>
        <v>86.189189189189193</v>
      </c>
      <c r="BL60" s="6">
        <f>IFERROR('form2_fp grado medio'!X60/'form2_fp grado medio'!AA60*100,0)</f>
        <v>46.74824382506231</v>
      </c>
      <c r="BM60" s="82">
        <f>IFERROR('form2_fp grado medio'!Y60/'form2_fp grado medio'!AB60*100,0)</f>
        <v>34.475886807493019</v>
      </c>
      <c r="BN60" s="61">
        <f>IFERROR('form2_fp grado medio'!AC60/'form2_fp grado medio'!AI60*100,0)</f>
        <v>14.397411701267188</v>
      </c>
      <c r="BO60" s="6">
        <f>IFERROR('form2_fp grado medio'!AD60/'form2_fp grado medio'!AJ60*100,0)</f>
        <v>53.417303324385713</v>
      </c>
      <c r="BP60" s="6">
        <f>IFERROR('form2_fp grado medio'!AE60/'form2_fp grado medio'!AK60*100,0)</f>
        <v>63.391765185487159</v>
      </c>
      <c r="BQ60" s="6">
        <f>IFERROR('form2_fp grado medio'!AF60/'form2_fp grado medio'!AI60*100,0)</f>
        <v>85.602588298732812</v>
      </c>
      <c r="BR60" s="6">
        <f>IFERROR('form2_fp grado medio'!AG60/'form2_fp grado medio'!AJ60*100,0)</f>
        <v>46.582696675614287</v>
      </c>
      <c r="BS60" s="82">
        <f>IFERROR('form2_fp grado medio'!AH60/'form2_fp grado medio'!AK60*100,0)</f>
        <v>36.608234814512841</v>
      </c>
      <c r="BT60" s="6">
        <f>IFERROR('form2_fp grado medio'!AL60/'form2_fp grado medio'!AR60*100,0)</f>
        <v>16.400660429279032</v>
      </c>
      <c r="BU60" s="6">
        <f>IFERROR('form2_fp grado medio'!AM60/'form2_fp grado medio'!AS60*100,0)</f>
        <v>55.450423812339835</v>
      </c>
      <c r="BV60" s="6">
        <f>IFERROR('form2_fp grado medio'!AN60/'form2_fp grado medio'!AT60*100,0)</f>
        <v>62.600321027287322</v>
      </c>
      <c r="BW60" s="6">
        <f>IFERROR('form2_fp grado medio'!AO60/'form2_fp grado medio'!AR60*100,0)</f>
        <v>83.599339570720971</v>
      </c>
      <c r="BX60" s="6">
        <f>IFERROR('form2_fp grado medio'!AP60/'form2_fp grado medio'!AS60*100,0)</f>
        <v>44.549576187660165</v>
      </c>
      <c r="BY60" s="82">
        <f>IFERROR('form2_fp grado medio'!AQ60/'form2_fp grado medio'!AT60*100,0)</f>
        <v>37.399678972712678</v>
      </c>
      <c r="CA60" s="67"/>
      <c r="CB60" s="65"/>
      <c r="CC60" s="65"/>
      <c r="CD60" s="59">
        <f t="shared" ref="CD60:CD77" si="92">BE60-BB60</f>
        <v>69.68525676421865</v>
      </c>
      <c r="CE60" s="57">
        <f t="shared" ref="CE60:CF60" si="93">BF60-BC60</f>
        <v>-7.9829948039678769</v>
      </c>
      <c r="CF60" s="57">
        <f t="shared" si="93"/>
        <v>-31.985442782046093</v>
      </c>
      <c r="CG60" s="59">
        <f t="shared" si="89"/>
        <v>72.378378378378386</v>
      </c>
      <c r="CH60" s="57">
        <f t="shared" si="89"/>
        <v>-6.503512349875372</v>
      </c>
      <c r="CI60" s="57">
        <f t="shared" si="89"/>
        <v>-31.048226385013955</v>
      </c>
      <c r="CJ60" s="59">
        <f t="shared" si="90"/>
        <v>71.205176597465623</v>
      </c>
      <c r="CK60" s="57">
        <f t="shared" si="90"/>
        <v>-6.8346066487714268</v>
      </c>
      <c r="CL60" s="57">
        <f t="shared" si="90"/>
        <v>-26.783530370974319</v>
      </c>
      <c r="CM60" s="59">
        <f t="shared" si="91"/>
        <v>67.198679141441943</v>
      </c>
      <c r="CN60" s="57">
        <f t="shared" si="91"/>
        <v>-10.90084762467967</v>
      </c>
      <c r="CO60" s="60">
        <f t="shared" si="91"/>
        <v>-25.200642054574644</v>
      </c>
    </row>
    <row r="61" spans="1:93" x14ac:dyDescent="0.25">
      <c r="A61" s="855" t="s">
        <v>128</v>
      </c>
      <c r="B61" s="27"/>
      <c r="C61" s="11"/>
      <c r="D61" s="11"/>
      <c r="E61" s="11"/>
      <c r="F61" s="11"/>
      <c r="G61" s="11"/>
      <c r="H61" s="11"/>
      <c r="I61" s="11"/>
      <c r="J61" s="28"/>
      <c r="K61">
        <v>400</v>
      </c>
      <c r="L61">
        <v>2133</v>
      </c>
      <c r="M61">
        <v>796</v>
      </c>
      <c r="N61">
        <v>1947</v>
      </c>
      <c r="O61">
        <v>1438</v>
      </c>
      <c r="P61">
        <v>401</v>
      </c>
      <c r="Q61" s="20">
        <f t="shared" si="77"/>
        <v>2347</v>
      </c>
      <c r="R61" s="20">
        <f t="shared" si="78"/>
        <v>3571</v>
      </c>
      <c r="S61" s="21">
        <f t="shared" si="79"/>
        <v>1197</v>
      </c>
      <c r="T61">
        <v>400</v>
      </c>
      <c r="U61">
        <v>2261</v>
      </c>
      <c r="V61">
        <v>862</v>
      </c>
      <c r="W61">
        <v>1985</v>
      </c>
      <c r="X61">
        <v>1513</v>
      </c>
      <c r="Y61">
        <v>380</v>
      </c>
      <c r="Z61" s="20">
        <f t="shared" si="80"/>
        <v>2385</v>
      </c>
      <c r="AA61" s="20">
        <f t="shared" si="81"/>
        <v>3774</v>
      </c>
      <c r="AB61" s="21">
        <f t="shared" si="82"/>
        <v>1242</v>
      </c>
      <c r="AC61">
        <v>360</v>
      </c>
      <c r="AD61">
        <v>2295</v>
      </c>
      <c r="AE61">
        <v>839</v>
      </c>
      <c r="AF61">
        <v>1911</v>
      </c>
      <c r="AG61">
        <v>1498</v>
      </c>
      <c r="AH61">
        <v>385</v>
      </c>
      <c r="AI61" s="20">
        <f t="shared" si="83"/>
        <v>2271</v>
      </c>
      <c r="AJ61" s="20">
        <f t="shared" si="84"/>
        <v>3793</v>
      </c>
      <c r="AK61" s="21">
        <f t="shared" si="85"/>
        <v>1224</v>
      </c>
      <c r="AL61">
        <v>354</v>
      </c>
      <c r="AM61">
        <v>2353</v>
      </c>
      <c r="AN61">
        <v>818</v>
      </c>
      <c r="AO61">
        <v>1973</v>
      </c>
      <c r="AP61">
        <v>1533</v>
      </c>
      <c r="AQ61">
        <v>373</v>
      </c>
      <c r="AR61" s="20">
        <f t="shared" si="86"/>
        <v>2327</v>
      </c>
      <c r="AS61" s="20">
        <f t="shared" si="87"/>
        <v>3886</v>
      </c>
      <c r="AT61" s="21">
        <f t="shared" si="88"/>
        <v>1191</v>
      </c>
      <c r="AV61" s="27"/>
      <c r="AW61" s="11"/>
      <c r="AX61" s="11"/>
      <c r="AY61" s="11"/>
      <c r="AZ61" s="11"/>
      <c r="BA61" s="28"/>
      <c r="BB61" s="6">
        <f>IFERROR('form2_fp grado medio'!K61/'form2_fp grado medio'!Q61*100,0)</f>
        <v>17.043033659991476</v>
      </c>
      <c r="BC61" s="6">
        <f>IFERROR('form2_fp grado medio'!L61/'form2_fp grado medio'!R61*100,0)</f>
        <v>59.731167740128811</v>
      </c>
      <c r="BD61" s="6">
        <f>IFERROR('form2_fp grado medio'!M61/'form2_fp grado medio'!S61*100,0)</f>
        <v>66.499582289055965</v>
      </c>
      <c r="BE61" s="6">
        <f>IFERROR('form2_fp grado medio'!N61/'form2_fp grado medio'!Q61*100,0)</f>
        <v>82.95696634000852</v>
      </c>
      <c r="BF61" s="6">
        <f>IFERROR('form2_fp grado medio'!O61/'form2_fp grado medio'!R61*100,0)</f>
        <v>40.268832259871182</v>
      </c>
      <c r="BG61" s="82">
        <f>IFERROR('form2_fp grado medio'!P61/'form2_fp grado medio'!S61*100,0)</f>
        <v>33.500417710944028</v>
      </c>
      <c r="BH61" s="6">
        <f>IFERROR('form2_fp grado medio'!T61/'form2_fp grado medio'!Z61*100,0)</f>
        <v>16.771488469601678</v>
      </c>
      <c r="BI61" s="6">
        <f>IFERROR('form2_fp grado medio'!U61/'form2_fp grado medio'!AA61*100,0)</f>
        <v>59.909909909909906</v>
      </c>
      <c r="BJ61" s="6">
        <f>IFERROR('form2_fp grado medio'!V61/'form2_fp grado medio'!AB61*100,0)</f>
        <v>69.404186795491142</v>
      </c>
      <c r="BK61" s="6">
        <f>IFERROR('form2_fp grado medio'!W61/'form2_fp grado medio'!Z61*100,0)</f>
        <v>83.228511530398322</v>
      </c>
      <c r="BL61" s="6">
        <f>IFERROR('form2_fp grado medio'!X61/'form2_fp grado medio'!AA61*100,0)</f>
        <v>40.090090090090094</v>
      </c>
      <c r="BM61" s="82">
        <f>IFERROR('form2_fp grado medio'!Y61/'form2_fp grado medio'!AB61*100,0)</f>
        <v>30.595813204508858</v>
      </c>
      <c r="BN61" s="61">
        <f>IFERROR('form2_fp grado medio'!AC61/'form2_fp grado medio'!AI61*100,0)</f>
        <v>15.852047556142669</v>
      </c>
      <c r="BO61" s="6">
        <f>IFERROR('form2_fp grado medio'!AD61/'form2_fp grado medio'!AJ61*100,0)</f>
        <v>60.506195623517002</v>
      </c>
      <c r="BP61" s="6">
        <f>IFERROR('form2_fp grado medio'!AE61/'form2_fp grado medio'!AK61*100,0)</f>
        <v>68.545751633986924</v>
      </c>
      <c r="BQ61" s="6">
        <f>IFERROR('form2_fp grado medio'!AF61/'form2_fp grado medio'!AI61*100,0)</f>
        <v>84.147952443857335</v>
      </c>
      <c r="BR61" s="6">
        <f>IFERROR('form2_fp grado medio'!AG61/'form2_fp grado medio'!AJ61*100,0)</f>
        <v>39.493804376482991</v>
      </c>
      <c r="BS61" s="82">
        <f>IFERROR('form2_fp grado medio'!AH61/'form2_fp grado medio'!AK61*100,0)</f>
        <v>31.454248366013072</v>
      </c>
      <c r="BT61" s="6">
        <f>IFERROR('form2_fp grado medio'!AL61/'form2_fp grado medio'!AR61*100,0)</f>
        <v>15.212720240653201</v>
      </c>
      <c r="BU61" s="6">
        <f>IFERROR('form2_fp grado medio'!AM61/'form2_fp grado medio'!AS61*100,0)</f>
        <v>60.550694801852799</v>
      </c>
      <c r="BV61" s="6">
        <f>IFERROR('form2_fp grado medio'!AN61/'form2_fp grado medio'!AT61*100,0)</f>
        <v>68.681780016792615</v>
      </c>
      <c r="BW61" s="6">
        <f>IFERROR('form2_fp grado medio'!AO61/'form2_fp grado medio'!AR61*100,0)</f>
        <v>84.787279759346802</v>
      </c>
      <c r="BX61" s="6">
        <f>IFERROR('form2_fp grado medio'!AP61/'form2_fp grado medio'!AS61*100,0)</f>
        <v>39.449305198147194</v>
      </c>
      <c r="BY61" s="82">
        <f>IFERROR('form2_fp grado medio'!AQ61/'form2_fp grado medio'!AT61*100,0)</f>
        <v>31.318219983207392</v>
      </c>
      <c r="CA61" s="67"/>
      <c r="CB61" s="65"/>
      <c r="CC61" s="65"/>
      <c r="CD61" s="59">
        <f t="shared" si="92"/>
        <v>65.913932680017041</v>
      </c>
      <c r="CE61" s="57">
        <f t="shared" ref="CE61:CE77" si="94">BF61-BC61</f>
        <v>-19.462335480257629</v>
      </c>
      <c r="CF61" s="57">
        <f t="shared" ref="CF61:CF77" si="95">BG61-BD61</f>
        <v>-32.999164578111937</v>
      </c>
      <c r="CG61" s="59">
        <f t="shared" ref="CG61:CG77" si="96">BK61-BH61</f>
        <v>66.457023060796644</v>
      </c>
      <c r="CH61" s="57">
        <f t="shared" ref="CH61:CH77" si="97">BL61-BI61</f>
        <v>-19.819819819819813</v>
      </c>
      <c r="CI61" s="57">
        <f t="shared" ref="CI61:CI77" si="98">BM61-BJ61</f>
        <v>-38.808373590982285</v>
      </c>
      <c r="CJ61" s="59">
        <f t="shared" ref="CJ61:CJ77" si="99">BQ61-BN61</f>
        <v>68.29590488771467</v>
      </c>
      <c r="CK61" s="57">
        <f t="shared" ref="CK61:CK77" si="100">BR61-BO61</f>
        <v>-21.01239124703401</v>
      </c>
      <c r="CL61" s="57">
        <f t="shared" ref="CL61:CL77" si="101">BS61-BP61</f>
        <v>-37.091503267973849</v>
      </c>
      <c r="CM61" s="59">
        <f t="shared" ref="CM61:CM77" si="102">BW61-BT61</f>
        <v>69.574559518693604</v>
      </c>
      <c r="CN61" s="57">
        <f t="shared" ref="CN61:CN77" si="103">BX61-BU61</f>
        <v>-21.101389603705606</v>
      </c>
      <c r="CO61" s="60">
        <f t="shared" ref="CO61:CO77" si="104">BY61-BV61</f>
        <v>-37.363560033585223</v>
      </c>
    </row>
    <row r="62" spans="1:93" x14ac:dyDescent="0.25">
      <c r="A62" s="855" t="s">
        <v>311</v>
      </c>
      <c r="B62" s="27"/>
      <c r="C62" s="11"/>
      <c r="D62" s="11"/>
      <c r="E62" s="11"/>
      <c r="F62" s="11"/>
      <c r="G62" s="11"/>
      <c r="H62" s="11"/>
      <c r="I62" s="11"/>
      <c r="J62" s="28"/>
      <c r="K62">
        <v>401</v>
      </c>
      <c r="L62">
        <v>2229</v>
      </c>
      <c r="M62">
        <v>1131</v>
      </c>
      <c r="N62">
        <v>2210</v>
      </c>
      <c r="O62">
        <v>1523</v>
      </c>
      <c r="P62">
        <v>792</v>
      </c>
      <c r="Q62" s="20">
        <f t="shared" si="77"/>
        <v>2611</v>
      </c>
      <c r="R62" s="20">
        <f t="shared" si="78"/>
        <v>3752</v>
      </c>
      <c r="S62" s="21">
        <f t="shared" si="79"/>
        <v>1923</v>
      </c>
      <c r="T62">
        <v>506</v>
      </c>
      <c r="U62">
        <v>2792</v>
      </c>
      <c r="V62">
        <v>1424</v>
      </c>
      <c r="W62">
        <v>2639</v>
      </c>
      <c r="X62">
        <v>1772</v>
      </c>
      <c r="Y62">
        <v>832</v>
      </c>
      <c r="Z62" s="20">
        <f t="shared" si="80"/>
        <v>3145</v>
      </c>
      <c r="AA62" s="20">
        <f t="shared" si="81"/>
        <v>4564</v>
      </c>
      <c r="AB62" s="21">
        <f t="shared" si="82"/>
        <v>2256</v>
      </c>
      <c r="AC62">
        <v>507</v>
      </c>
      <c r="AD62">
        <v>2847</v>
      </c>
      <c r="AE62">
        <v>1443</v>
      </c>
      <c r="AF62">
        <v>2694</v>
      </c>
      <c r="AG62">
        <v>1820</v>
      </c>
      <c r="AH62">
        <v>854</v>
      </c>
      <c r="AI62" s="20">
        <f t="shared" si="83"/>
        <v>3201</v>
      </c>
      <c r="AJ62" s="20">
        <f t="shared" si="84"/>
        <v>4667</v>
      </c>
      <c r="AK62" s="21">
        <f t="shared" si="85"/>
        <v>2297</v>
      </c>
      <c r="AL62">
        <v>499</v>
      </c>
      <c r="AM62">
        <v>2954</v>
      </c>
      <c r="AN62">
        <v>1278</v>
      </c>
      <c r="AO62">
        <v>2500</v>
      </c>
      <c r="AP62">
        <v>1860</v>
      </c>
      <c r="AQ62">
        <v>839</v>
      </c>
      <c r="AR62" s="20">
        <f t="shared" si="86"/>
        <v>2999</v>
      </c>
      <c r="AS62" s="20">
        <f t="shared" si="87"/>
        <v>4814</v>
      </c>
      <c r="AT62" s="21">
        <f t="shared" si="88"/>
        <v>2117</v>
      </c>
      <c r="AV62" s="27"/>
      <c r="AW62" s="11"/>
      <c r="AX62" s="11"/>
      <c r="AY62" s="11"/>
      <c r="AZ62" s="11"/>
      <c r="BA62" s="28"/>
      <c r="BB62" s="6">
        <f>IFERROR('form2_fp grado medio'!K62/'form2_fp grado medio'!Q62*100,0)</f>
        <v>15.358100344695519</v>
      </c>
      <c r="BC62" s="6">
        <f>IFERROR('form2_fp grado medio'!L62/'form2_fp grado medio'!R62*100,0)</f>
        <v>59.408315565031991</v>
      </c>
      <c r="BD62" s="6">
        <f>IFERROR('form2_fp grado medio'!M62/'form2_fp grado medio'!S62*100,0)</f>
        <v>58.814352574102969</v>
      </c>
      <c r="BE62" s="6">
        <f>IFERROR('form2_fp grado medio'!N62/'form2_fp grado medio'!Q62*100,0)</f>
        <v>84.641899655304471</v>
      </c>
      <c r="BF62" s="6">
        <f>IFERROR('form2_fp grado medio'!O62/'form2_fp grado medio'!R62*100,0)</f>
        <v>40.591684434968016</v>
      </c>
      <c r="BG62" s="82">
        <f>IFERROR('form2_fp grado medio'!P62/'form2_fp grado medio'!S62*100,0)</f>
        <v>41.185647425897038</v>
      </c>
      <c r="BH62" s="6">
        <f>IFERROR('form2_fp grado medio'!T62/'form2_fp grado medio'!Z62*100,0)</f>
        <v>16.089030206677265</v>
      </c>
      <c r="BI62" s="6">
        <f>IFERROR('form2_fp grado medio'!U62/'form2_fp grado medio'!AA62*100,0)</f>
        <v>61.174408413672218</v>
      </c>
      <c r="BJ62" s="6">
        <f>IFERROR('form2_fp grado medio'!V62/'form2_fp grado medio'!AB62*100,0)</f>
        <v>63.12056737588653</v>
      </c>
      <c r="BK62" s="6">
        <f>IFERROR('form2_fp grado medio'!W62/'form2_fp grado medio'!Z62*100,0)</f>
        <v>83.910969793322735</v>
      </c>
      <c r="BL62" s="6">
        <f>IFERROR('form2_fp grado medio'!X62/'form2_fp grado medio'!AA62*100,0)</f>
        <v>38.825591586327782</v>
      </c>
      <c r="BM62" s="82">
        <f>IFERROR('form2_fp grado medio'!Y62/'form2_fp grado medio'!AB62*100,0)</f>
        <v>36.87943262411347</v>
      </c>
      <c r="BN62" s="61">
        <f>IFERROR('form2_fp grado medio'!AC62/'form2_fp grado medio'!AI62*100,0)</f>
        <v>15.838800374882849</v>
      </c>
      <c r="BO62" s="6">
        <f>IFERROR('form2_fp grado medio'!AD62/'form2_fp grado medio'!AJ62*100,0)</f>
        <v>61.002785515320333</v>
      </c>
      <c r="BP62" s="6">
        <f>IFERROR('form2_fp grado medio'!AE62/'form2_fp grado medio'!AK62*100,0)</f>
        <v>62.821070962124516</v>
      </c>
      <c r="BQ62" s="6">
        <f>IFERROR('form2_fp grado medio'!AF62/'form2_fp grado medio'!AI62*100,0)</f>
        <v>84.161199625117149</v>
      </c>
      <c r="BR62" s="6">
        <f>IFERROR('form2_fp grado medio'!AG62/'form2_fp grado medio'!AJ62*100,0)</f>
        <v>38.997214484679667</v>
      </c>
      <c r="BS62" s="82">
        <f>IFERROR('form2_fp grado medio'!AH62/'form2_fp grado medio'!AK62*100,0)</f>
        <v>37.178929037875491</v>
      </c>
      <c r="BT62" s="6">
        <f>IFERROR('form2_fp grado medio'!AL62/'form2_fp grado medio'!AR62*100,0)</f>
        <v>16.638879626542181</v>
      </c>
      <c r="BU62" s="6">
        <f>IFERROR('form2_fp grado medio'!AM62/'form2_fp grado medio'!AS62*100,0)</f>
        <v>61.362692147901953</v>
      </c>
      <c r="BV62" s="6">
        <f>IFERROR('form2_fp grado medio'!AN62/'form2_fp grado medio'!AT62*100,0)</f>
        <v>60.368445914029287</v>
      </c>
      <c r="BW62" s="6">
        <f>IFERROR('form2_fp grado medio'!AO62/'form2_fp grado medio'!AR62*100,0)</f>
        <v>83.361120373457823</v>
      </c>
      <c r="BX62" s="6">
        <f>IFERROR('form2_fp grado medio'!AP62/'form2_fp grado medio'!AS62*100,0)</f>
        <v>38.637307852098047</v>
      </c>
      <c r="BY62" s="82">
        <f>IFERROR('form2_fp grado medio'!AQ62/'form2_fp grado medio'!AT62*100,0)</f>
        <v>39.631554085970713</v>
      </c>
      <c r="CA62" s="67"/>
      <c r="CB62" s="65"/>
      <c r="CC62" s="65"/>
      <c r="CD62" s="59">
        <f t="shared" si="92"/>
        <v>69.283799310608956</v>
      </c>
      <c r="CE62" s="57">
        <f t="shared" si="94"/>
        <v>-18.816631130063975</v>
      </c>
      <c r="CF62" s="57">
        <f t="shared" si="95"/>
        <v>-17.628705148205931</v>
      </c>
      <c r="CG62" s="59">
        <f t="shared" si="96"/>
        <v>67.82193958664547</v>
      </c>
      <c r="CH62" s="57">
        <f t="shared" si="97"/>
        <v>-22.348816827344436</v>
      </c>
      <c r="CI62" s="57">
        <f t="shared" si="98"/>
        <v>-26.24113475177306</v>
      </c>
      <c r="CJ62" s="59">
        <f t="shared" si="99"/>
        <v>68.322399250234298</v>
      </c>
      <c r="CK62" s="57">
        <f t="shared" si="100"/>
        <v>-22.005571030640667</v>
      </c>
      <c r="CL62" s="57">
        <f t="shared" si="101"/>
        <v>-25.642141924249024</v>
      </c>
      <c r="CM62" s="59">
        <f t="shared" si="102"/>
        <v>66.722240746915645</v>
      </c>
      <c r="CN62" s="57">
        <f t="shared" si="103"/>
        <v>-22.725384295803906</v>
      </c>
      <c r="CO62" s="60">
        <f t="shared" si="104"/>
        <v>-20.736891828058575</v>
      </c>
    </row>
    <row r="63" spans="1:93" x14ac:dyDescent="0.25">
      <c r="A63" s="855" t="s">
        <v>130</v>
      </c>
      <c r="B63" s="27"/>
      <c r="C63" s="11"/>
      <c r="D63" s="11"/>
      <c r="E63" s="11"/>
      <c r="F63" s="11"/>
      <c r="G63" s="11"/>
      <c r="H63" s="11"/>
      <c r="I63" s="11"/>
      <c r="J63" s="28"/>
      <c r="K63">
        <v>878</v>
      </c>
      <c r="L63">
        <v>4454</v>
      </c>
      <c r="M63">
        <v>2119</v>
      </c>
      <c r="N63">
        <v>4364</v>
      </c>
      <c r="O63">
        <v>3091</v>
      </c>
      <c r="P63">
        <v>1136</v>
      </c>
      <c r="Q63" s="20">
        <f t="shared" si="77"/>
        <v>5242</v>
      </c>
      <c r="R63" s="20">
        <f t="shared" si="78"/>
        <v>7545</v>
      </c>
      <c r="S63" s="21">
        <f t="shared" si="79"/>
        <v>3255</v>
      </c>
      <c r="T63">
        <v>896</v>
      </c>
      <c r="U63">
        <v>4669</v>
      </c>
      <c r="V63">
        <v>2112</v>
      </c>
      <c r="W63">
        <v>4471</v>
      </c>
      <c r="X63">
        <v>3235</v>
      </c>
      <c r="Y63">
        <v>1108</v>
      </c>
      <c r="Z63" s="20">
        <f t="shared" si="80"/>
        <v>5367</v>
      </c>
      <c r="AA63" s="20">
        <f t="shared" si="81"/>
        <v>7904</v>
      </c>
      <c r="AB63" s="21">
        <f t="shared" si="82"/>
        <v>3220</v>
      </c>
      <c r="AC63">
        <v>940</v>
      </c>
      <c r="AD63">
        <v>5135</v>
      </c>
      <c r="AE63">
        <v>2301</v>
      </c>
      <c r="AF63">
        <v>4397</v>
      </c>
      <c r="AG63">
        <v>3510</v>
      </c>
      <c r="AH63">
        <v>1107</v>
      </c>
      <c r="AI63" s="20">
        <f t="shared" si="83"/>
        <v>5337</v>
      </c>
      <c r="AJ63" s="20">
        <f t="shared" si="84"/>
        <v>8645</v>
      </c>
      <c r="AK63" s="21">
        <f t="shared" si="85"/>
        <v>3408</v>
      </c>
      <c r="AL63">
        <v>914</v>
      </c>
      <c r="AM63">
        <v>5369</v>
      </c>
      <c r="AN63">
        <v>2351</v>
      </c>
      <c r="AO63">
        <v>4349</v>
      </c>
      <c r="AP63">
        <v>3666</v>
      </c>
      <c r="AQ63">
        <v>1086</v>
      </c>
      <c r="AR63" s="20">
        <f t="shared" si="86"/>
        <v>5263</v>
      </c>
      <c r="AS63" s="20">
        <f t="shared" si="87"/>
        <v>9035</v>
      </c>
      <c r="AT63" s="21">
        <f t="shared" si="88"/>
        <v>3437</v>
      </c>
      <c r="AV63" s="27"/>
      <c r="AW63" s="11"/>
      <c r="AX63" s="11"/>
      <c r="AY63" s="11"/>
      <c r="AZ63" s="11"/>
      <c r="BA63" s="28"/>
      <c r="BB63" s="6">
        <f>IFERROR('form2_fp grado medio'!K63/'form2_fp grado medio'!Q63*100,0)</f>
        <v>16.74933231590996</v>
      </c>
      <c r="BC63" s="6">
        <f>IFERROR('form2_fp grado medio'!L63/'form2_fp grado medio'!R63*100,0)</f>
        <v>59.032471835652757</v>
      </c>
      <c r="BD63" s="6">
        <f>IFERROR('form2_fp grado medio'!M63/'form2_fp grado medio'!S63*100,0)</f>
        <v>65.099846390168963</v>
      </c>
      <c r="BE63" s="6">
        <f>IFERROR('form2_fp grado medio'!N63/'form2_fp grado medio'!Q63*100,0)</f>
        <v>83.250667684090047</v>
      </c>
      <c r="BF63" s="6">
        <f>IFERROR('form2_fp grado medio'!O63/'form2_fp grado medio'!R63*100,0)</f>
        <v>40.96752816434725</v>
      </c>
      <c r="BG63" s="82">
        <f>IFERROR('form2_fp grado medio'!P63/'form2_fp grado medio'!S63*100,0)</f>
        <v>34.90015360983103</v>
      </c>
      <c r="BH63" s="6">
        <f>IFERROR('form2_fp grado medio'!T63/'form2_fp grado medio'!Z63*100,0)</f>
        <v>16.694615241289362</v>
      </c>
      <c r="BI63" s="6">
        <f>IFERROR('form2_fp grado medio'!U63/'form2_fp grado medio'!AA63*100,0)</f>
        <v>59.071356275303643</v>
      </c>
      <c r="BJ63" s="6">
        <f>IFERROR('form2_fp grado medio'!V63/'form2_fp grado medio'!AB63*100,0)</f>
        <v>65.590062111801245</v>
      </c>
      <c r="BK63" s="6">
        <f>IFERROR('form2_fp grado medio'!W63/'form2_fp grado medio'!Z63*100,0)</f>
        <v>83.305384758710645</v>
      </c>
      <c r="BL63" s="6">
        <f>IFERROR('form2_fp grado medio'!X63/'form2_fp grado medio'!AA63*100,0)</f>
        <v>40.928643724696357</v>
      </c>
      <c r="BM63" s="82">
        <f>IFERROR('form2_fp grado medio'!Y63/'form2_fp grado medio'!AB63*100,0)</f>
        <v>34.409937888198762</v>
      </c>
      <c r="BN63" s="61">
        <f>IFERROR('form2_fp grado medio'!AC63/'form2_fp grado medio'!AI63*100,0)</f>
        <v>17.612891137343077</v>
      </c>
      <c r="BO63" s="6">
        <f>IFERROR('form2_fp grado medio'!AD63/'form2_fp grado medio'!AJ63*100,0)</f>
        <v>59.398496240601503</v>
      </c>
      <c r="BP63" s="6">
        <f>IFERROR('form2_fp grado medio'!AE63/'form2_fp grado medio'!AK63*100,0)</f>
        <v>67.517605633802816</v>
      </c>
      <c r="BQ63" s="6">
        <f>IFERROR('form2_fp grado medio'!AF63/'form2_fp grado medio'!AI63*100,0)</f>
        <v>82.387108862656916</v>
      </c>
      <c r="BR63" s="6">
        <f>IFERROR('form2_fp grado medio'!AG63/'form2_fp grado medio'!AJ63*100,0)</f>
        <v>40.601503759398497</v>
      </c>
      <c r="BS63" s="82">
        <f>IFERROR('form2_fp grado medio'!AH63/'form2_fp grado medio'!AK63*100,0)</f>
        <v>32.482394366197184</v>
      </c>
      <c r="BT63" s="6">
        <f>IFERROR('form2_fp grado medio'!AL63/'form2_fp grado medio'!AR63*100,0)</f>
        <v>17.36652099562987</v>
      </c>
      <c r="BU63" s="6">
        <f>IFERROR('form2_fp grado medio'!AM63/'form2_fp grado medio'!AS63*100,0)</f>
        <v>59.42446043165468</v>
      </c>
      <c r="BV63" s="6">
        <f>IFERROR('form2_fp grado medio'!AN63/'form2_fp grado medio'!AT63*100,0)</f>
        <v>68.402676752982245</v>
      </c>
      <c r="BW63" s="6">
        <f>IFERROR('form2_fp grado medio'!AO63/'form2_fp grado medio'!AR63*100,0)</f>
        <v>82.63347900437013</v>
      </c>
      <c r="BX63" s="6">
        <f>IFERROR('form2_fp grado medio'!AP63/'form2_fp grado medio'!AS63*100,0)</f>
        <v>40.575539568345327</v>
      </c>
      <c r="BY63" s="82">
        <f>IFERROR('form2_fp grado medio'!AQ63/'form2_fp grado medio'!AT63*100,0)</f>
        <v>31.597323247017751</v>
      </c>
      <c r="CA63" s="67"/>
      <c r="CB63" s="65"/>
      <c r="CC63" s="65"/>
      <c r="CD63" s="59">
        <f t="shared" si="92"/>
        <v>66.501335368180094</v>
      </c>
      <c r="CE63" s="57">
        <f t="shared" si="94"/>
        <v>-18.064943671305507</v>
      </c>
      <c r="CF63" s="57">
        <f t="shared" si="95"/>
        <v>-30.199692780337934</v>
      </c>
      <c r="CG63" s="59">
        <f t="shared" si="96"/>
        <v>66.610769517421289</v>
      </c>
      <c r="CH63" s="57">
        <f t="shared" si="97"/>
        <v>-18.142712550607285</v>
      </c>
      <c r="CI63" s="57">
        <f t="shared" si="98"/>
        <v>-31.180124223602483</v>
      </c>
      <c r="CJ63" s="59">
        <f t="shared" si="99"/>
        <v>64.774217725313832</v>
      </c>
      <c r="CK63" s="57">
        <f t="shared" si="100"/>
        <v>-18.796992481203006</v>
      </c>
      <c r="CL63" s="57">
        <f t="shared" si="101"/>
        <v>-35.035211267605632</v>
      </c>
      <c r="CM63" s="59">
        <f t="shared" si="102"/>
        <v>65.266958008740261</v>
      </c>
      <c r="CN63" s="57">
        <f t="shared" si="103"/>
        <v>-18.848920863309353</v>
      </c>
      <c r="CO63" s="60">
        <f t="shared" si="104"/>
        <v>-36.80535350596449</v>
      </c>
    </row>
    <row r="64" spans="1:93" x14ac:dyDescent="0.25">
      <c r="A64" s="855" t="s">
        <v>131</v>
      </c>
      <c r="B64" s="27"/>
      <c r="C64" s="11"/>
      <c r="D64" s="11"/>
      <c r="E64" s="11"/>
      <c r="F64" s="11"/>
      <c r="G64" s="11"/>
      <c r="H64" s="11"/>
      <c r="I64" s="11"/>
      <c r="J64" s="28"/>
      <c r="K64">
        <v>279</v>
      </c>
      <c r="L64">
        <v>1510</v>
      </c>
      <c r="M64">
        <v>641</v>
      </c>
      <c r="N64">
        <v>1329</v>
      </c>
      <c r="O64">
        <v>1172</v>
      </c>
      <c r="P64">
        <v>340</v>
      </c>
      <c r="Q64" s="20">
        <f t="shared" si="77"/>
        <v>1608</v>
      </c>
      <c r="R64" s="20">
        <f t="shared" si="78"/>
        <v>2682</v>
      </c>
      <c r="S64" s="21">
        <f t="shared" si="79"/>
        <v>981</v>
      </c>
      <c r="T64">
        <v>330</v>
      </c>
      <c r="U64">
        <v>1638</v>
      </c>
      <c r="V64">
        <v>672</v>
      </c>
      <c r="W64">
        <v>1417</v>
      </c>
      <c r="X64">
        <v>1204</v>
      </c>
      <c r="Y64">
        <v>309</v>
      </c>
      <c r="Z64" s="20">
        <f t="shared" si="80"/>
        <v>1747</v>
      </c>
      <c r="AA64" s="20">
        <f t="shared" si="81"/>
        <v>2842</v>
      </c>
      <c r="AB64" s="21">
        <f t="shared" si="82"/>
        <v>981</v>
      </c>
      <c r="AC64">
        <v>342</v>
      </c>
      <c r="AD64">
        <v>1746</v>
      </c>
      <c r="AE64">
        <v>671</v>
      </c>
      <c r="AF64">
        <v>1518</v>
      </c>
      <c r="AG64">
        <v>1227</v>
      </c>
      <c r="AH64">
        <v>323</v>
      </c>
      <c r="AI64" s="20">
        <f t="shared" si="83"/>
        <v>1860</v>
      </c>
      <c r="AJ64" s="20">
        <f t="shared" si="84"/>
        <v>2973</v>
      </c>
      <c r="AK64" s="21">
        <f t="shared" si="85"/>
        <v>994</v>
      </c>
      <c r="AL64">
        <v>384</v>
      </c>
      <c r="AM64">
        <v>1722</v>
      </c>
      <c r="AN64">
        <v>686</v>
      </c>
      <c r="AO64">
        <v>1452</v>
      </c>
      <c r="AP64">
        <v>1209</v>
      </c>
      <c r="AQ64">
        <v>301</v>
      </c>
      <c r="AR64" s="20">
        <f t="shared" si="86"/>
        <v>1836</v>
      </c>
      <c r="AS64" s="20">
        <f t="shared" si="87"/>
        <v>2931</v>
      </c>
      <c r="AT64" s="21">
        <f t="shared" si="88"/>
        <v>987</v>
      </c>
      <c r="AV64" s="27"/>
      <c r="AW64" s="11"/>
      <c r="AX64" s="11"/>
      <c r="AY64" s="11"/>
      <c r="AZ64" s="11"/>
      <c r="BA64" s="28"/>
      <c r="BB64" s="6">
        <f>IFERROR('form2_fp grado medio'!K64/'form2_fp grado medio'!Q64*100,0)</f>
        <v>17.350746268656717</v>
      </c>
      <c r="BC64" s="6">
        <f>IFERROR('form2_fp grado medio'!L64/'form2_fp grado medio'!R64*100,0)</f>
        <v>56.30126771066368</v>
      </c>
      <c r="BD64" s="6">
        <f>IFERROR('form2_fp grado medio'!M64/'form2_fp grado medio'!S64*100,0)</f>
        <v>65.341488277268084</v>
      </c>
      <c r="BE64" s="6">
        <f>IFERROR('form2_fp grado medio'!N64/'form2_fp grado medio'!Q64*100,0)</f>
        <v>82.649253731343293</v>
      </c>
      <c r="BF64" s="6">
        <f>IFERROR('form2_fp grado medio'!O64/'form2_fp grado medio'!R64*100,0)</f>
        <v>43.69873228933632</v>
      </c>
      <c r="BG64" s="82">
        <f>IFERROR('form2_fp grado medio'!P64/'form2_fp grado medio'!S64*100,0)</f>
        <v>34.658511722731902</v>
      </c>
      <c r="BH64" s="6">
        <f>IFERROR('form2_fp grado medio'!T64/'form2_fp grado medio'!Z64*100,0)</f>
        <v>18.889524899828277</v>
      </c>
      <c r="BI64" s="6">
        <f>IFERROR('form2_fp grado medio'!U64/'form2_fp grado medio'!AA64*100,0)</f>
        <v>57.635467980295566</v>
      </c>
      <c r="BJ64" s="6">
        <f>IFERROR('form2_fp grado medio'!V64/'form2_fp grado medio'!AB64*100,0)</f>
        <v>68.50152905198776</v>
      </c>
      <c r="BK64" s="6">
        <f>IFERROR('form2_fp grado medio'!W64/'form2_fp grado medio'!Z64*100,0)</f>
        <v>81.110475100171726</v>
      </c>
      <c r="BL64" s="6">
        <f>IFERROR('form2_fp grado medio'!X64/'form2_fp grado medio'!AA64*100,0)</f>
        <v>42.364532019704434</v>
      </c>
      <c r="BM64" s="82">
        <f>IFERROR('form2_fp grado medio'!Y64/'form2_fp grado medio'!AB64*100,0)</f>
        <v>31.49847094801223</v>
      </c>
      <c r="BN64" s="61">
        <f>IFERROR('form2_fp grado medio'!AC64/'form2_fp grado medio'!AI64*100,0)</f>
        <v>18.387096774193548</v>
      </c>
      <c r="BO64" s="6">
        <f>IFERROR('form2_fp grado medio'!AD64/'form2_fp grado medio'!AJ64*100,0)</f>
        <v>58.728557013118063</v>
      </c>
      <c r="BP64" s="6">
        <f>IFERROR('form2_fp grado medio'!AE64/'form2_fp grado medio'!AK64*100,0)</f>
        <v>67.505030181086525</v>
      </c>
      <c r="BQ64" s="6">
        <f>IFERROR('form2_fp grado medio'!AF64/'form2_fp grado medio'!AI64*100,0)</f>
        <v>81.612903225806448</v>
      </c>
      <c r="BR64" s="6">
        <f>IFERROR('form2_fp grado medio'!AG64/'form2_fp grado medio'!AJ64*100,0)</f>
        <v>41.271442986881937</v>
      </c>
      <c r="BS64" s="82">
        <f>IFERROR('form2_fp grado medio'!AH64/'form2_fp grado medio'!AK64*100,0)</f>
        <v>32.494969818913482</v>
      </c>
      <c r="BT64" s="6">
        <f>IFERROR('form2_fp grado medio'!AL64/'form2_fp grado medio'!AR64*100,0)</f>
        <v>20.915032679738562</v>
      </c>
      <c r="BU64" s="6">
        <f>IFERROR('form2_fp grado medio'!AM64/'form2_fp grado medio'!AS64*100,0)</f>
        <v>58.75127942681678</v>
      </c>
      <c r="BV64" s="6">
        <f>IFERROR('form2_fp grado medio'!AN64/'form2_fp grado medio'!AT64*100,0)</f>
        <v>69.503546099290787</v>
      </c>
      <c r="BW64" s="6">
        <f>IFERROR('form2_fp grado medio'!AO64/'form2_fp grado medio'!AR64*100,0)</f>
        <v>79.084967320261441</v>
      </c>
      <c r="BX64" s="6">
        <f>IFERROR('form2_fp grado medio'!AP64/'form2_fp grado medio'!AS64*100,0)</f>
        <v>41.248720573183213</v>
      </c>
      <c r="BY64" s="82">
        <f>IFERROR('form2_fp grado medio'!AQ64/'form2_fp grado medio'!AT64*100,0)</f>
        <v>30.49645390070922</v>
      </c>
      <c r="CA64" s="67"/>
      <c r="CB64" s="65"/>
      <c r="CC64" s="65"/>
      <c r="CD64" s="59">
        <f t="shared" si="92"/>
        <v>65.298507462686572</v>
      </c>
      <c r="CE64" s="57">
        <f t="shared" si="94"/>
        <v>-12.60253542132736</v>
      </c>
      <c r="CF64" s="57">
        <f t="shared" si="95"/>
        <v>-30.682976554536182</v>
      </c>
      <c r="CG64" s="59">
        <f t="shared" si="96"/>
        <v>62.220950200343452</v>
      </c>
      <c r="CH64" s="57">
        <f t="shared" si="97"/>
        <v>-15.270935960591132</v>
      </c>
      <c r="CI64" s="57">
        <f t="shared" si="98"/>
        <v>-37.003058103975533</v>
      </c>
      <c r="CJ64" s="59">
        <f t="shared" si="99"/>
        <v>63.225806451612897</v>
      </c>
      <c r="CK64" s="57">
        <f t="shared" si="100"/>
        <v>-17.457114026236127</v>
      </c>
      <c r="CL64" s="57">
        <f t="shared" si="101"/>
        <v>-35.010060362173043</v>
      </c>
      <c r="CM64" s="59">
        <f t="shared" si="102"/>
        <v>58.169934640522882</v>
      </c>
      <c r="CN64" s="57">
        <f t="shared" si="103"/>
        <v>-17.502558853633566</v>
      </c>
      <c r="CO64" s="60">
        <f t="shared" si="104"/>
        <v>-39.007092198581567</v>
      </c>
    </row>
    <row r="65" spans="1:93" x14ac:dyDescent="0.25">
      <c r="A65" s="855" t="s">
        <v>155</v>
      </c>
      <c r="B65" s="27"/>
      <c r="C65" s="11"/>
      <c r="D65" s="11"/>
      <c r="E65" s="11"/>
      <c r="F65" s="11"/>
      <c r="G65" s="11"/>
      <c r="H65" s="11"/>
      <c r="I65" s="11"/>
      <c r="J65" s="28"/>
      <c r="K65">
        <v>912</v>
      </c>
      <c r="L65">
        <v>4164</v>
      </c>
      <c r="M65">
        <v>2424</v>
      </c>
      <c r="N65">
        <v>5263</v>
      </c>
      <c r="O65">
        <v>3295</v>
      </c>
      <c r="P65">
        <v>1092</v>
      </c>
      <c r="Q65" s="20">
        <f t="shared" si="77"/>
        <v>6175</v>
      </c>
      <c r="R65" s="20">
        <f t="shared" si="78"/>
        <v>7459</v>
      </c>
      <c r="S65" s="21">
        <f t="shared" si="79"/>
        <v>3516</v>
      </c>
      <c r="T65">
        <v>931</v>
      </c>
      <c r="U65">
        <v>4287</v>
      </c>
      <c r="V65">
        <v>2387</v>
      </c>
      <c r="W65">
        <v>5512</v>
      </c>
      <c r="X65">
        <v>3467</v>
      </c>
      <c r="Y65">
        <v>1139</v>
      </c>
      <c r="Z65" s="20">
        <f t="shared" si="80"/>
        <v>6443</v>
      </c>
      <c r="AA65" s="20">
        <f t="shared" si="81"/>
        <v>7754</v>
      </c>
      <c r="AB65" s="21">
        <f t="shared" si="82"/>
        <v>3526</v>
      </c>
      <c r="AC65">
        <v>966</v>
      </c>
      <c r="AD65">
        <v>4300</v>
      </c>
      <c r="AE65">
        <v>2420</v>
      </c>
      <c r="AF65">
        <v>5427</v>
      </c>
      <c r="AG65">
        <v>3385</v>
      </c>
      <c r="AH65">
        <v>1133</v>
      </c>
      <c r="AI65" s="20">
        <f t="shared" si="83"/>
        <v>6393</v>
      </c>
      <c r="AJ65" s="20">
        <f t="shared" si="84"/>
        <v>7685</v>
      </c>
      <c r="AK65" s="21">
        <f t="shared" si="85"/>
        <v>3553</v>
      </c>
      <c r="AL65">
        <v>985</v>
      </c>
      <c r="AM65">
        <v>4498</v>
      </c>
      <c r="AN65">
        <v>2257</v>
      </c>
      <c r="AO65">
        <v>5430</v>
      </c>
      <c r="AP65">
        <v>3446</v>
      </c>
      <c r="AQ65">
        <v>1179</v>
      </c>
      <c r="AR65" s="20">
        <f t="shared" si="86"/>
        <v>6415</v>
      </c>
      <c r="AS65" s="20">
        <f t="shared" si="87"/>
        <v>7944</v>
      </c>
      <c r="AT65" s="21">
        <f t="shared" si="88"/>
        <v>3436</v>
      </c>
      <c r="AV65" s="27"/>
      <c r="AW65" s="11"/>
      <c r="AX65" s="11"/>
      <c r="AY65" s="11"/>
      <c r="AZ65" s="11"/>
      <c r="BA65" s="28"/>
      <c r="BB65" s="6">
        <f>IFERROR('form2_fp grado medio'!K65/'form2_fp grado medio'!Q65*100,0)</f>
        <v>14.76923076923077</v>
      </c>
      <c r="BC65" s="6">
        <f>IFERROR('form2_fp grado medio'!L65/'form2_fp grado medio'!R65*100,0)</f>
        <v>55.825177637753058</v>
      </c>
      <c r="BD65" s="6">
        <f>IFERROR('form2_fp grado medio'!M65/'form2_fp grado medio'!S65*100,0)</f>
        <v>68.941979522184312</v>
      </c>
      <c r="BE65" s="6">
        <f>IFERROR('form2_fp grado medio'!N65/'form2_fp grado medio'!Q65*100,0)</f>
        <v>85.230769230769226</v>
      </c>
      <c r="BF65" s="6">
        <f>IFERROR('form2_fp grado medio'!O65/'form2_fp grado medio'!R65*100,0)</f>
        <v>44.17482236224695</v>
      </c>
      <c r="BG65" s="82">
        <f>IFERROR('form2_fp grado medio'!P65/'form2_fp grado medio'!S65*100,0)</f>
        <v>31.058020477815703</v>
      </c>
      <c r="BH65" s="6">
        <f>IFERROR('form2_fp grado medio'!T65/'form2_fp grado medio'!Z65*100,0)</f>
        <v>14.44979047027782</v>
      </c>
      <c r="BI65" s="6">
        <f>IFERROR('form2_fp grado medio'!U65/'form2_fp grado medio'!AA65*100,0)</f>
        <v>55.287593500128963</v>
      </c>
      <c r="BJ65" s="6">
        <f>IFERROR('form2_fp grado medio'!V65/'form2_fp grado medio'!AB65*100,0)</f>
        <v>67.697107203630182</v>
      </c>
      <c r="BK65" s="6">
        <f>IFERROR('form2_fp grado medio'!W65/'form2_fp grado medio'!Z65*100,0)</f>
        <v>85.550209529722181</v>
      </c>
      <c r="BL65" s="6">
        <f>IFERROR('form2_fp grado medio'!X65/'form2_fp grado medio'!AA65*100,0)</f>
        <v>44.71240649987103</v>
      </c>
      <c r="BM65" s="82">
        <f>IFERROR('form2_fp grado medio'!Y65/'form2_fp grado medio'!AB65*100,0)</f>
        <v>32.302892796369825</v>
      </c>
      <c r="BN65" s="61">
        <f>IFERROR('form2_fp grado medio'!AC65/'form2_fp grado medio'!AI65*100,0)</f>
        <v>15.110276865321445</v>
      </c>
      <c r="BO65" s="6">
        <f>IFERROR('form2_fp grado medio'!AD65/'form2_fp grado medio'!AJ65*100,0)</f>
        <v>55.95315549772284</v>
      </c>
      <c r="BP65" s="6">
        <f>IFERROR('form2_fp grado medio'!AE65/'form2_fp grado medio'!AK65*100,0)</f>
        <v>68.111455108359138</v>
      </c>
      <c r="BQ65" s="6">
        <f>IFERROR('form2_fp grado medio'!AF65/'form2_fp grado medio'!AI65*100,0)</f>
        <v>84.889723134678547</v>
      </c>
      <c r="BR65" s="6">
        <f>IFERROR('form2_fp grado medio'!AG65/'form2_fp grado medio'!AJ65*100,0)</f>
        <v>44.046844502277168</v>
      </c>
      <c r="BS65" s="82">
        <f>IFERROR('form2_fp grado medio'!AH65/'form2_fp grado medio'!AK65*100,0)</f>
        <v>31.888544891640869</v>
      </c>
      <c r="BT65" s="6">
        <f>IFERROR('form2_fp grado medio'!AL65/'form2_fp grado medio'!AR65*100,0)</f>
        <v>15.354637568199534</v>
      </c>
      <c r="BU65" s="6">
        <f>IFERROR('form2_fp grado medio'!AM65/'form2_fp grado medio'!AS65*100,0)</f>
        <v>56.621349446122856</v>
      </c>
      <c r="BV65" s="6">
        <f>IFERROR('form2_fp grado medio'!AN65/'form2_fp grado medio'!AT65*100,0)</f>
        <v>65.686845168800929</v>
      </c>
      <c r="BW65" s="6">
        <f>IFERROR('form2_fp grado medio'!AO65/'form2_fp grado medio'!AR65*100,0)</f>
        <v>84.645362431800464</v>
      </c>
      <c r="BX65" s="6">
        <f>IFERROR('form2_fp grado medio'!AP65/'form2_fp grado medio'!AS65*100,0)</f>
        <v>43.378650553877144</v>
      </c>
      <c r="BY65" s="82">
        <f>IFERROR('form2_fp grado medio'!AQ65/'form2_fp grado medio'!AT65*100,0)</f>
        <v>34.313154831199064</v>
      </c>
      <c r="CA65" s="67"/>
      <c r="CB65" s="65"/>
      <c r="CC65" s="65"/>
      <c r="CD65" s="59">
        <f t="shared" si="92"/>
        <v>70.461538461538453</v>
      </c>
      <c r="CE65" s="57">
        <f t="shared" si="94"/>
        <v>-11.650355275506108</v>
      </c>
      <c r="CF65" s="57">
        <f t="shared" si="95"/>
        <v>-37.883959044368609</v>
      </c>
      <c r="CG65" s="59">
        <f t="shared" si="96"/>
        <v>71.100419059444363</v>
      </c>
      <c r="CH65" s="57">
        <f t="shared" si="97"/>
        <v>-10.575187000257934</v>
      </c>
      <c r="CI65" s="57">
        <f t="shared" si="98"/>
        <v>-35.394214407260357</v>
      </c>
      <c r="CJ65" s="59">
        <f t="shared" si="99"/>
        <v>69.779446269357095</v>
      </c>
      <c r="CK65" s="57">
        <f t="shared" si="100"/>
        <v>-11.906310995445672</v>
      </c>
      <c r="CL65" s="57">
        <f t="shared" si="101"/>
        <v>-36.222910216718269</v>
      </c>
      <c r="CM65" s="59">
        <f t="shared" si="102"/>
        <v>69.290724863600929</v>
      </c>
      <c r="CN65" s="57">
        <f t="shared" si="103"/>
        <v>-13.242698892245713</v>
      </c>
      <c r="CO65" s="60">
        <f t="shared" si="104"/>
        <v>-31.373690337601865</v>
      </c>
    </row>
    <row r="66" spans="1:93" x14ac:dyDescent="0.25">
      <c r="A66" s="855" t="s">
        <v>133</v>
      </c>
      <c r="B66" s="27"/>
      <c r="C66" s="11"/>
      <c r="D66" s="11"/>
      <c r="E66" s="11"/>
      <c r="F66" s="11"/>
      <c r="G66" s="11"/>
      <c r="H66" s="11"/>
      <c r="I66" s="11"/>
      <c r="J66" s="28"/>
      <c r="K66">
        <v>694</v>
      </c>
      <c r="L66">
        <v>4907</v>
      </c>
      <c r="M66">
        <v>2272</v>
      </c>
      <c r="N66">
        <v>3877</v>
      </c>
      <c r="O66">
        <v>4022</v>
      </c>
      <c r="P66">
        <v>1052</v>
      </c>
      <c r="Q66" s="20">
        <f t="shared" si="77"/>
        <v>4571</v>
      </c>
      <c r="R66" s="20">
        <f t="shared" si="78"/>
        <v>8929</v>
      </c>
      <c r="S66" s="21">
        <f t="shared" si="79"/>
        <v>3324</v>
      </c>
      <c r="T66">
        <v>747</v>
      </c>
      <c r="U66">
        <v>5579</v>
      </c>
      <c r="V66">
        <v>2549</v>
      </c>
      <c r="W66">
        <v>4316</v>
      </c>
      <c r="X66">
        <v>4405</v>
      </c>
      <c r="Y66">
        <v>1141</v>
      </c>
      <c r="Z66" s="20">
        <f t="shared" si="80"/>
        <v>5063</v>
      </c>
      <c r="AA66" s="20">
        <f t="shared" si="81"/>
        <v>9984</v>
      </c>
      <c r="AB66" s="21">
        <f t="shared" si="82"/>
        <v>3690</v>
      </c>
      <c r="AC66">
        <v>748</v>
      </c>
      <c r="AD66">
        <v>5645</v>
      </c>
      <c r="AE66">
        <v>2390</v>
      </c>
      <c r="AF66">
        <v>4153</v>
      </c>
      <c r="AG66">
        <v>4329</v>
      </c>
      <c r="AH66">
        <v>1150</v>
      </c>
      <c r="AI66" s="20">
        <f t="shared" si="83"/>
        <v>4901</v>
      </c>
      <c r="AJ66" s="20">
        <f t="shared" si="84"/>
        <v>9974</v>
      </c>
      <c r="AK66" s="21">
        <f t="shared" si="85"/>
        <v>3540</v>
      </c>
      <c r="AL66">
        <v>734</v>
      </c>
      <c r="AM66">
        <v>5439</v>
      </c>
      <c r="AN66">
        <v>2355</v>
      </c>
      <c r="AO66">
        <v>4035</v>
      </c>
      <c r="AP66">
        <v>4117</v>
      </c>
      <c r="AQ66">
        <v>1210</v>
      </c>
      <c r="AR66" s="20">
        <f t="shared" si="86"/>
        <v>4769</v>
      </c>
      <c r="AS66" s="20">
        <f t="shared" si="87"/>
        <v>9556</v>
      </c>
      <c r="AT66" s="21">
        <f t="shared" si="88"/>
        <v>3565</v>
      </c>
      <c r="AV66" s="27"/>
      <c r="AW66" s="11"/>
      <c r="AX66" s="11"/>
      <c r="AY66" s="11"/>
      <c r="AZ66" s="11"/>
      <c r="BA66" s="28"/>
      <c r="BB66" s="6">
        <f>IFERROR('form2_fp grado medio'!K66/'form2_fp grado medio'!Q66*100,0)</f>
        <v>15.182673375628966</v>
      </c>
      <c r="BC66" s="6">
        <f>IFERROR('form2_fp grado medio'!L66/'form2_fp grado medio'!R66*100,0)</f>
        <v>54.955762123418076</v>
      </c>
      <c r="BD66" s="6">
        <f>IFERROR('form2_fp grado medio'!M66/'form2_fp grado medio'!S66*100,0)</f>
        <v>68.351383874849574</v>
      </c>
      <c r="BE66" s="6">
        <f>IFERROR('form2_fp grado medio'!N66/'form2_fp grado medio'!Q66*100,0)</f>
        <v>84.817326624371034</v>
      </c>
      <c r="BF66" s="6">
        <f>IFERROR('form2_fp grado medio'!O66/'form2_fp grado medio'!R66*100,0)</f>
        <v>45.044237876581924</v>
      </c>
      <c r="BG66" s="82">
        <f>IFERROR('form2_fp grado medio'!P66/'form2_fp grado medio'!S66*100,0)</f>
        <v>31.648616125150419</v>
      </c>
      <c r="BH66" s="6">
        <f>IFERROR('form2_fp grado medio'!T66/'form2_fp grado medio'!Z66*100,0)</f>
        <v>14.754098360655737</v>
      </c>
      <c r="BI66" s="6">
        <f>IFERROR('form2_fp grado medio'!U66/'form2_fp grado medio'!AA66*100,0)</f>
        <v>55.879407051282051</v>
      </c>
      <c r="BJ66" s="6">
        <f>IFERROR('form2_fp grado medio'!V66/'form2_fp grado medio'!AB66*100,0)</f>
        <v>69.078590785907863</v>
      </c>
      <c r="BK66" s="6">
        <f>IFERROR('form2_fp grado medio'!W66/'form2_fp grado medio'!Z66*100,0)</f>
        <v>85.245901639344254</v>
      </c>
      <c r="BL66" s="6">
        <f>IFERROR('form2_fp grado medio'!X66/'form2_fp grado medio'!AA66*100,0)</f>
        <v>44.120592948717949</v>
      </c>
      <c r="BM66" s="82">
        <f>IFERROR('form2_fp grado medio'!Y66/'form2_fp grado medio'!AB66*100,0)</f>
        <v>30.921409214092137</v>
      </c>
      <c r="BN66" s="61">
        <f>IFERROR('form2_fp grado medio'!AC66/'form2_fp grado medio'!AI66*100,0)</f>
        <v>15.262191389512344</v>
      </c>
      <c r="BO66" s="6">
        <f>IFERROR('form2_fp grado medio'!AD66/'form2_fp grado medio'!AJ66*100,0)</f>
        <v>56.597152596751556</v>
      </c>
      <c r="BP66" s="6">
        <f>IFERROR('form2_fp grado medio'!AE66/'form2_fp grado medio'!AK66*100,0)</f>
        <v>67.514124293785315</v>
      </c>
      <c r="BQ66" s="6">
        <f>IFERROR('form2_fp grado medio'!AF66/'form2_fp grado medio'!AI66*100,0)</f>
        <v>84.737808610487647</v>
      </c>
      <c r="BR66" s="6">
        <f>IFERROR('form2_fp grado medio'!AG66/'form2_fp grado medio'!AJ66*100,0)</f>
        <v>43.402847403248444</v>
      </c>
      <c r="BS66" s="82">
        <f>IFERROR('form2_fp grado medio'!AH66/'form2_fp grado medio'!AK66*100,0)</f>
        <v>32.485875706214692</v>
      </c>
      <c r="BT66" s="6">
        <f>IFERROR('form2_fp grado medio'!AL66/'form2_fp grado medio'!AR66*100,0)</f>
        <v>15.391067309708534</v>
      </c>
      <c r="BU66" s="6">
        <f>IFERROR('form2_fp grado medio'!AM66/'form2_fp grado medio'!AS66*100,0)</f>
        <v>56.917120133947265</v>
      </c>
      <c r="BV66" s="6">
        <f>IFERROR('form2_fp grado medio'!AN66/'form2_fp grado medio'!AT66*100,0)</f>
        <v>66.058906030855539</v>
      </c>
      <c r="BW66" s="6">
        <f>IFERROR('form2_fp grado medio'!AO66/'form2_fp grado medio'!AR66*100,0)</f>
        <v>84.608932690291454</v>
      </c>
      <c r="BX66" s="6">
        <f>IFERROR('form2_fp grado medio'!AP66/'form2_fp grado medio'!AS66*100,0)</f>
        <v>43.082879866052743</v>
      </c>
      <c r="BY66" s="82">
        <f>IFERROR('form2_fp grado medio'!AQ66/'form2_fp grado medio'!AT66*100,0)</f>
        <v>33.941093969144461</v>
      </c>
      <c r="CA66" s="67"/>
      <c r="CB66" s="65"/>
      <c r="CC66" s="65"/>
      <c r="CD66" s="59">
        <f t="shared" si="92"/>
        <v>69.634653248742069</v>
      </c>
      <c r="CE66" s="57">
        <f t="shared" si="94"/>
        <v>-9.9115242468361515</v>
      </c>
      <c r="CF66" s="57">
        <f t="shared" si="95"/>
        <v>-36.702767749699156</v>
      </c>
      <c r="CG66" s="59">
        <f t="shared" si="96"/>
        <v>70.491803278688522</v>
      </c>
      <c r="CH66" s="57">
        <f t="shared" si="97"/>
        <v>-11.758814102564102</v>
      </c>
      <c r="CI66" s="57">
        <f t="shared" si="98"/>
        <v>-38.157181571815727</v>
      </c>
      <c r="CJ66" s="59">
        <f t="shared" si="99"/>
        <v>69.475617220975309</v>
      </c>
      <c r="CK66" s="57">
        <f t="shared" si="100"/>
        <v>-13.194305193503112</v>
      </c>
      <c r="CL66" s="57">
        <f t="shared" si="101"/>
        <v>-35.028248587570623</v>
      </c>
      <c r="CM66" s="59">
        <f t="shared" si="102"/>
        <v>69.217865380582921</v>
      </c>
      <c r="CN66" s="57">
        <f t="shared" si="103"/>
        <v>-13.834240267894522</v>
      </c>
      <c r="CO66" s="60">
        <f t="shared" si="104"/>
        <v>-32.117812061711078</v>
      </c>
    </row>
    <row r="67" spans="1:93" x14ac:dyDescent="0.25">
      <c r="A67" s="855" t="s">
        <v>134</v>
      </c>
      <c r="B67" s="27"/>
      <c r="C67" s="11"/>
      <c r="D67" s="11"/>
      <c r="E67" s="11"/>
      <c r="F67" s="11"/>
      <c r="G67" s="11"/>
      <c r="H67" s="11"/>
      <c r="I67" s="11"/>
      <c r="J67" s="28"/>
      <c r="K67">
        <v>3158</v>
      </c>
      <c r="L67">
        <v>18833</v>
      </c>
      <c r="M67">
        <v>8501</v>
      </c>
      <c r="N67">
        <v>17552</v>
      </c>
      <c r="O67">
        <v>17525</v>
      </c>
      <c r="P67">
        <v>5319</v>
      </c>
      <c r="Q67" s="20">
        <f t="shared" si="77"/>
        <v>20710</v>
      </c>
      <c r="R67" s="20">
        <f t="shared" si="78"/>
        <v>36358</v>
      </c>
      <c r="S67" s="21">
        <f t="shared" si="79"/>
        <v>13820</v>
      </c>
      <c r="T67">
        <v>3145</v>
      </c>
      <c r="U67">
        <v>22116</v>
      </c>
      <c r="V67">
        <v>9067</v>
      </c>
      <c r="W67">
        <v>17598</v>
      </c>
      <c r="X67">
        <v>18946</v>
      </c>
      <c r="Y67">
        <v>5628</v>
      </c>
      <c r="Z67" s="20">
        <f t="shared" si="80"/>
        <v>20743</v>
      </c>
      <c r="AA67" s="20">
        <f t="shared" si="81"/>
        <v>41062</v>
      </c>
      <c r="AB67" s="21">
        <f t="shared" si="82"/>
        <v>14695</v>
      </c>
      <c r="AC67">
        <v>3281</v>
      </c>
      <c r="AD67">
        <v>27359</v>
      </c>
      <c r="AE67">
        <v>9565</v>
      </c>
      <c r="AF67">
        <v>18668</v>
      </c>
      <c r="AG67">
        <v>21630</v>
      </c>
      <c r="AH67">
        <v>5817</v>
      </c>
      <c r="AI67" s="20">
        <f t="shared" si="83"/>
        <v>21949</v>
      </c>
      <c r="AJ67" s="20">
        <f t="shared" si="84"/>
        <v>48989</v>
      </c>
      <c r="AK67" s="21">
        <f t="shared" si="85"/>
        <v>15382</v>
      </c>
      <c r="AL67">
        <v>3696</v>
      </c>
      <c r="AM67">
        <v>29638</v>
      </c>
      <c r="AN67">
        <v>10464</v>
      </c>
      <c r="AO67">
        <v>19889</v>
      </c>
      <c r="AP67">
        <v>23296</v>
      </c>
      <c r="AQ67">
        <v>6301</v>
      </c>
      <c r="AR67" s="20">
        <f t="shared" si="86"/>
        <v>23585</v>
      </c>
      <c r="AS67" s="20">
        <f t="shared" si="87"/>
        <v>52934</v>
      </c>
      <c r="AT67" s="21">
        <f t="shared" si="88"/>
        <v>16765</v>
      </c>
      <c r="AV67" s="27"/>
      <c r="AW67" s="11"/>
      <c r="AX67" s="11"/>
      <c r="AY67" s="11"/>
      <c r="AZ67" s="11"/>
      <c r="BA67" s="28"/>
      <c r="BB67" s="6">
        <f>IFERROR('form2_fp grado medio'!K67/'form2_fp grado medio'!Q67*100,0)</f>
        <v>15.248672139063254</v>
      </c>
      <c r="BC67" s="6">
        <f>IFERROR('form2_fp grado medio'!L67/'form2_fp grado medio'!R67*100,0)</f>
        <v>51.79877881071566</v>
      </c>
      <c r="BD67" s="6">
        <f>IFERROR('form2_fp grado medio'!M67/'form2_fp grado medio'!S67*100,0)</f>
        <v>61.512301013024604</v>
      </c>
      <c r="BE67" s="6">
        <f>IFERROR('form2_fp grado medio'!N67/'form2_fp grado medio'!Q67*100,0)</f>
        <v>84.75132786093674</v>
      </c>
      <c r="BF67" s="6">
        <f>IFERROR('form2_fp grado medio'!O67/'form2_fp grado medio'!R67*100,0)</f>
        <v>48.20122118928434</v>
      </c>
      <c r="BG67" s="82">
        <f>IFERROR('form2_fp grado medio'!P67/'form2_fp grado medio'!S67*100,0)</f>
        <v>38.487698986975403</v>
      </c>
      <c r="BH67" s="6">
        <f>IFERROR('form2_fp grado medio'!T67/'form2_fp grado medio'!Z67*100,0)</f>
        <v>15.161741310321556</v>
      </c>
      <c r="BI67" s="6">
        <f>IFERROR('form2_fp grado medio'!U67/'form2_fp grado medio'!AA67*100,0)</f>
        <v>53.860016560323409</v>
      </c>
      <c r="BJ67" s="6">
        <f>IFERROR('form2_fp grado medio'!V67/'form2_fp grado medio'!AB67*100,0)</f>
        <v>61.701258931609395</v>
      </c>
      <c r="BK67" s="6">
        <f>IFERROR('form2_fp grado medio'!W67/'form2_fp grado medio'!Z67*100,0)</f>
        <v>84.83825868967844</v>
      </c>
      <c r="BL67" s="6">
        <f>IFERROR('form2_fp grado medio'!X67/'form2_fp grado medio'!AA67*100,0)</f>
        <v>46.139983439676584</v>
      </c>
      <c r="BM67" s="82">
        <f>IFERROR('form2_fp grado medio'!Y67/'form2_fp grado medio'!AB67*100,0)</f>
        <v>38.298741068390605</v>
      </c>
      <c r="BN67" s="61">
        <f>IFERROR('form2_fp grado medio'!AC67/'form2_fp grado medio'!AI67*100,0)</f>
        <v>14.948289215909607</v>
      </c>
      <c r="BO67" s="6">
        <f>IFERROR('form2_fp grado medio'!AD67/'form2_fp grado medio'!AJ67*100,0)</f>
        <v>55.847231011043299</v>
      </c>
      <c r="BP67" s="6">
        <f>IFERROR('form2_fp grado medio'!AE67/'form2_fp grado medio'!AK67*100,0)</f>
        <v>62.183071122090759</v>
      </c>
      <c r="BQ67" s="6">
        <f>IFERROR('form2_fp grado medio'!AF67/'form2_fp grado medio'!AI67*100,0)</f>
        <v>85.051710784090389</v>
      </c>
      <c r="BR67" s="6">
        <f>IFERROR('form2_fp grado medio'!AG67/'form2_fp grado medio'!AJ67*100,0)</f>
        <v>44.152768988956701</v>
      </c>
      <c r="BS67" s="82">
        <f>IFERROR('form2_fp grado medio'!AH67/'form2_fp grado medio'!AK67*100,0)</f>
        <v>37.816928877909248</v>
      </c>
      <c r="BT67" s="6">
        <f>IFERROR('form2_fp grado medio'!AL67/'form2_fp grado medio'!AR67*100,0)</f>
        <v>15.670977316090736</v>
      </c>
      <c r="BU67" s="6">
        <f>IFERROR('form2_fp grado medio'!AM67/'form2_fp grado medio'!AS67*100,0)</f>
        <v>55.990478709336159</v>
      </c>
      <c r="BV67" s="6">
        <f>IFERROR('form2_fp grado medio'!AN67/'form2_fp grado medio'!AT67*100,0)</f>
        <v>62.41574709215628</v>
      </c>
      <c r="BW67" s="6">
        <f>IFERROR('form2_fp grado medio'!AO67/'form2_fp grado medio'!AR67*100,0)</f>
        <v>84.329022683909258</v>
      </c>
      <c r="BX67" s="6">
        <f>IFERROR('form2_fp grado medio'!AP67/'form2_fp grado medio'!AS67*100,0)</f>
        <v>44.009521290663841</v>
      </c>
      <c r="BY67" s="82">
        <f>IFERROR('form2_fp grado medio'!AQ67/'form2_fp grado medio'!AT67*100,0)</f>
        <v>37.584252907843727</v>
      </c>
      <c r="CA67" s="67"/>
      <c r="CB67" s="65"/>
      <c r="CC67" s="65"/>
      <c r="CD67" s="59">
        <f t="shared" si="92"/>
        <v>69.502655721873481</v>
      </c>
      <c r="CE67" s="57">
        <f t="shared" si="94"/>
        <v>-3.5975576214313207</v>
      </c>
      <c r="CF67" s="57">
        <f t="shared" si="95"/>
        <v>-23.024602026049202</v>
      </c>
      <c r="CG67" s="59">
        <f t="shared" si="96"/>
        <v>69.676517379356881</v>
      </c>
      <c r="CH67" s="57">
        <f t="shared" si="97"/>
        <v>-7.7200331206468249</v>
      </c>
      <c r="CI67" s="57">
        <f t="shared" si="98"/>
        <v>-23.40251786321879</v>
      </c>
      <c r="CJ67" s="59">
        <f t="shared" si="99"/>
        <v>70.103421568180778</v>
      </c>
      <c r="CK67" s="57">
        <f t="shared" si="100"/>
        <v>-11.694462022086597</v>
      </c>
      <c r="CL67" s="57">
        <f t="shared" si="101"/>
        <v>-24.366142244181511</v>
      </c>
      <c r="CM67" s="59">
        <f t="shared" si="102"/>
        <v>68.658045367818517</v>
      </c>
      <c r="CN67" s="57">
        <f t="shared" si="103"/>
        <v>-11.980957418672318</v>
      </c>
      <c r="CO67" s="60">
        <f t="shared" si="104"/>
        <v>-24.831494184312554</v>
      </c>
    </row>
    <row r="68" spans="1:93" x14ac:dyDescent="0.25">
      <c r="A68" s="855" t="s">
        <v>164</v>
      </c>
      <c r="B68" s="27"/>
      <c r="C68" s="11"/>
      <c r="D68" s="11"/>
      <c r="E68" s="11"/>
      <c r="F68" s="11"/>
      <c r="G68" s="11"/>
      <c r="H68" s="11"/>
      <c r="I68" s="11"/>
      <c r="J68" s="28"/>
      <c r="K68">
        <v>2017</v>
      </c>
      <c r="L68">
        <v>11521</v>
      </c>
      <c r="M68">
        <v>5760</v>
      </c>
      <c r="N68">
        <v>12013</v>
      </c>
      <c r="O68">
        <v>9006</v>
      </c>
      <c r="P68">
        <v>3549</v>
      </c>
      <c r="Q68" s="20">
        <f t="shared" si="77"/>
        <v>14030</v>
      </c>
      <c r="R68" s="20">
        <f t="shared" si="78"/>
        <v>20527</v>
      </c>
      <c r="S68" s="21">
        <f t="shared" si="79"/>
        <v>9309</v>
      </c>
      <c r="T68">
        <v>2190</v>
      </c>
      <c r="U68">
        <v>12671</v>
      </c>
      <c r="V68">
        <v>6140</v>
      </c>
      <c r="W68">
        <v>12912</v>
      </c>
      <c r="X68">
        <v>10008</v>
      </c>
      <c r="Y68">
        <v>3674</v>
      </c>
      <c r="Z68" s="20">
        <f t="shared" si="80"/>
        <v>15102</v>
      </c>
      <c r="AA68" s="20">
        <f t="shared" si="81"/>
        <v>22679</v>
      </c>
      <c r="AB68" s="21">
        <f t="shared" si="82"/>
        <v>9814</v>
      </c>
      <c r="AC68">
        <v>2260</v>
      </c>
      <c r="AD68">
        <v>13642</v>
      </c>
      <c r="AE68">
        <v>6185</v>
      </c>
      <c r="AF68">
        <v>13316</v>
      </c>
      <c r="AG68">
        <v>10550</v>
      </c>
      <c r="AH68">
        <v>3754</v>
      </c>
      <c r="AI68" s="20">
        <f t="shared" si="83"/>
        <v>15576</v>
      </c>
      <c r="AJ68" s="20">
        <f t="shared" si="84"/>
        <v>24192</v>
      </c>
      <c r="AK68" s="21">
        <f t="shared" si="85"/>
        <v>9939</v>
      </c>
      <c r="AL68">
        <v>2467</v>
      </c>
      <c r="AM68">
        <v>14594</v>
      </c>
      <c r="AN68">
        <v>6007</v>
      </c>
      <c r="AO68">
        <v>13425</v>
      </c>
      <c r="AP68">
        <v>10836</v>
      </c>
      <c r="AQ68">
        <v>3806</v>
      </c>
      <c r="AR68" s="20">
        <f t="shared" si="86"/>
        <v>15892</v>
      </c>
      <c r="AS68" s="20">
        <f t="shared" si="87"/>
        <v>25430</v>
      </c>
      <c r="AT68" s="21">
        <f t="shared" si="88"/>
        <v>9813</v>
      </c>
      <c r="AV68" s="27"/>
      <c r="AW68" s="11"/>
      <c r="AX68" s="11"/>
      <c r="AY68" s="11"/>
      <c r="AZ68" s="11"/>
      <c r="BA68" s="28"/>
      <c r="BB68" s="6">
        <f>IFERROR('form2_fp grado medio'!K68/'form2_fp grado medio'!Q68*100,0)</f>
        <v>14.376336421952956</v>
      </c>
      <c r="BC68" s="6">
        <f>IFERROR('form2_fp grado medio'!L68/'form2_fp grado medio'!R68*100,0)</f>
        <v>56.126077848687096</v>
      </c>
      <c r="BD68" s="6">
        <f>IFERROR('form2_fp grado medio'!M68/'form2_fp grado medio'!S68*100,0)</f>
        <v>61.875604253947792</v>
      </c>
      <c r="BE68" s="6">
        <f>IFERROR('form2_fp grado medio'!N68/'form2_fp grado medio'!Q68*100,0)</f>
        <v>85.623663578047044</v>
      </c>
      <c r="BF68" s="6">
        <f>IFERROR('form2_fp grado medio'!O68/'form2_fp grado medio'!R68*100,0)</f>
        <v>43.873922151312904</v>
      </c>
      <c r="BG68" s="82">
        <f>IFERROR('form2_fp grado medio'!P68/'form2_fp grado medio'!S68*100,0)</f>
        <v>38.124395746052208</v>
      </c>
      <c r="BH68" s="6">
        <f>IFERROR('form2_fp grado medio'!T68/'form2_fp grado medio'!Z68*100,0)</f>
        <v>14.501390544298767</v>
      </c>
      <c r="BI68" s="6">
        <f>IFERROR('form2_fp grado medio'!U68/'form2_fp grado medio'!AA68*100,0)</f>
        <v>55.871070153004986</v>
      </c>
      <c r="BJ68" s="6">
        <f>IFERROR('form2_fp grado medio'!V68/'form2_fp grado medio'!AB68*100,0)</f>
        <v>62.56368453230079</v>
      </c>
      <c r="BK68" s="6">
        <f>IFERROR('form2_fp grado medio'!W68/'form2_fp grado medio'!Z68*100,0)</f>
        <v>85.498609455701242</v>
      </c>
      <c r="BL68" s="6">
        <f>IFERROR('form2_fp grado medio'!X68/'form2_fp grado medio'!AA68*100,0)</f>
        <v>44.128929846995021</v>
      </c>
      <c r="BM68" s="82">
        <f>IFERROR('form2_fp grado medio'!Y68/'form2_fp grado medio'!AB68*100,0)</f>
        <v>37.436315467699202</v>
      </c>
      <c r="BN68" s="61">
        <f>IFERROR('form2_fp grado medio'!AC68/'form2_fp grado medio'!AI68*100,0)</f>
        <v>14.509501797637391</v>
      </c>
      <c r="BO68" s="6">
        <f>IFERROR('form2_fp grado medio'!AD68/'form2_fp grado medio'!AJ68*100,0)</f>
        <v>56.390542328042329</v>
      </c>
      <c r="BP68" s="6">
        <f>IFERROR('form2_fp grado medio'!AE68/'form2_fp grado medio'!AK68*100,0)</f>
        <v>62.229600563436968</v>
      </c>
      <c r="BQ68" s="6">
        <f>IFERROR('form2_fp grado medio'!AF68/'form2_fp grado medio'!AI68*100,0)</f>
        <v>85.490498202362602</v>
      </c>
      <c r="BR68" s="6">
        <f>IFERROR('form2_fp grado medio'!AG68/'form2_fp grado medio'!AJ68*100,0)</f>
        <v>43.609457671957671</v>
      </c>
      <c r="BS68" s="82">
        <f>IFERROR('form2_fp grado medio'!AH68/'form2_fp grado medio'!AK68*100,0)</f>
        <v>37.770399436563032</v>
      </c>
      <c r="BT68" s="6">
        <f>IFERROR('form2_fp grado medio'!AL68/'form2_fp grado medio'!AR68*100,0)</f>
        <v>15.523533853511202</v>
      </c>
      <c r="BU68" s="6">
        <f>IFERROR('form2_fp grado medio'!AM68/'form2_fp grado medio'!AS68*100,0)</f>
        <v>57.388910735351949</v>
      </c>
      <c r="BV68" s="6">
        <f>IFERROR('form2_fp grado medio'!AN68/'form2_fp grado medio'!AT68*100,0)</f>
        <v>61.214715173749113</v>
      </c>
      <c r="BW68" s="6">
        <f>IFERROR('form2_fp grado medio'!AO68/'form2_fp grado medio'!AR68*100,0)</f>
        <v>84.476466146488804</v>
      </c>
      <c r="BX68" s="6">
        <f>IFERROR('form2_fp grado medio'!AP68/'form2_fp grado medio'!AS68*100,0)</f>
        <v>42.611089264648058</v>
      </c>
      <c r="BY68" s="82">
        <f>IFERROR('form2_fp grado medio'!AQ68/'form2_fp grado medio'!AT68*100,0)</f>
        <v>38.785284826250894</v>
      </c>
      <c r="CA68" s="67"/>
      <c r="CB68" s="65"/>
      <c r="CC68" s="65"/>
      <c r="CD68" s="59">
        <f t="shared" si="92"/>
        <v>71.247327156094087</v>
      </c>
      <c r="CE68" s="57">
        <f t="shared" si="94"/>
        <v>-12.252155697374192</v>
      </c>
      <c r="CF68" s="57">
        <f t="shared" si="95"/>
        <v>-23.751208507895583</v>
      </c>
      <c r="CG68" s="59">
        <f t="shared" si="96"/>
        <v>70.99721891140247</v>
      </c>
      <c r="CH68" s="57">
        <f t="shared" si="97"/>
        <v>-11.742140306009965</v>
      </c>
      <c r="CI68" s="57">
        <f t="shared" si="98"/>
        <v>-25.127369064601588</v>
      </c>
      <c r="CJ68" s="59">
        <f t="shared" si="99"/>
        <v>70.980996404725204</v>
      </c>
      <c r="CK68" s="57">
        <f t="shared" si="100"/>
        <v>-12.781084656084658</v>
      </c>
      <c r="CL68" s="57">
        <f t="shared" si="101"/>
        <v>-24.459201126873936</v>
      </c>
      <c r="CM68" s="59">
        <f t="shared" si="102"/>
        <v>68.952932292977607</v>
      </c>
      <c r="CN68" s="57">
        <f t="shared" si="103"/>
        <v>-14.777821470703891</v>
      </c>
      <c r="CO68" s="60">
        <f t="shared" si="104"/>
        <v>-22.429430347498219</v>
      </c>
    </row>
    <row r="69" spans="1:93" x14ac:dyDescent="0.25">
      <c r="A69" s="855" t="s">
        <v>136</v>
      </c>
      <c r="B69" s="27"/>
      <c r="C69" s="11"/>
      <c r="D69" s="11"/>
      <c r="E69" s="11"/>
      <c r="F69" s="11"/>
      <c r="G69" s="11"/>
      <c r="H69" s="11"/>
      <c r="I69" s="11"/>
      <c r="J69" s="28"/>
      <c r="K69">
        <v>379</v>
      </c>
      <c r="L69">
        <v>2047</v>
      </c>
      <c r="M69">
        <v>1229</v>
      </c>
      <c r="N69">
        <v>2225</v>
      </c>
      <c r="O69">
        <v>1417</v>
      </c>
      <c r="P69">
        <v>672</v>
      </c>
      <c r="Q69" s="20">
        <f t="shared" si="77"/>
        <v>2604</v>
      </c>
      <c r="R69" s="20">
        <f t="shared" si="78"/>
        <v>3464</v>
      </c>
      <c r="S69" s="21">
        <f t="shared" si="79"/>
        <v>1901</v>
      </c>
      <c r="T69">
        <v>429</v>
      </c>
      <c r="U69">
        <v>2246</v>
      </c>
      <c r="V69">
        <v>1300</v>
      </c>
      <c r="W69">
        <v>2446</v>
      </c>
      <c r="X69">
        <v>1532</v>
      </c>
      <c r="Y69">
        <v>701</v>
      </c>
      <c r="Z69" s="20">
        <f t="shared" si="80"/>
        <v>2875</v>
      </c>
      <c r="AA69" s="20">
        <f t="shared" si="81"/>
        <v>3778</v>
      </c>
      <c r="AB69" s="21">
        <f t="shared" si="82"/>
        <v>2001</v>
      </c>
      <c r="AC69">
        <v>427</v>
      </c>
      <c r="AD69">
        <v>2177</v>
      </c>
      <c r="AE69">
        <v>1153</v>
      </c>
      <c r="AF69">
        <v>2384</v>
      </c>
      <c r="AG69">
        <v>1516</v>
      </c>
      <c r="AH69">
        <v>646</v>
      </c>
      <c r="AI69" s="20">
        <f t="shared" si="83"/>
        <v>2811</v>
      </c>
      <c r="AJ69" s="20">
        <f t="shared" si="84"/>
        <v>3693</v>
      </c>
      <c r="AK69" s="21">
        <f t="shared" si="85"/>
        <v>1799</v>
      </c>
      <c r="AL69">
        <v>471</v>
      </c>
      <c r="AM69">
        <v>2407</v>
      </c>
      <c r="AN69">
        <v>1163</v>
      </c>
      <c r="AO69">
        <v>2379</v>
      </c>
      <c r="AP69">
        <v>1565</v>
      </c>
      <c r="AQ69">
        <v>662</v>
      </c>
      <c r="AR69" s="20">
        <f t="shared" si="86"/>
        <v>2850</v>
      </c>
      <c r="AS69" s="20">
        <f t="shared" si="87"/>
        <v>3972</v>
      </c>
      <c r="AT69" s="21">
        <f t="shared" si="88"/>
        <v>1825</v>
      </c>
      <c r="AV69" s="27"/>
      <c r="AW69" s="11"/>
      <c r="AX69" s="11"/>
      <c r="AY69" s="11"/>
      <c r="AZ69" s="11"/>
      <c r="BA69" s="28"/>
      <c r="BB69" s="6">
        <f>IFERROR('form2_fp grado medio'!K69/'form2_fp grado medio'!Q69*100,0)</f>
        <v>14.554531490015361</v>
      </c>
      <c r="BC69" s="6">
        <f>IFERROR('form2_fp grado medio'!L69/'form2_fp grado medio'!R69*100,0)</f>
        <v>59.093533487297925</v>
      </c>
      <c r="BD69" s="6">
        <f>IFERROR('form2_fp grado medio'!M69/'form2_fp grado medio'!S69*100,0)</f>
        <v>64.650184113624405</v>
      </c>
      <c r="BE69" s="6">
        <f>IFERROR('form2_fp grado medio'!N69/'form2_fp grado medio'!Q69*100,0)</f>
        <v>85.445468509984636</v>
      </c>
      <c r="BF69" s="6">
        <f>IFERROR('form2_fp grado medio'!O69/'form2_fp grado medio'!R69*100,0)</f>
        <v>40.906466512702075</v>
      </c>
      <c r="BG69" s="82">
        <f>IFERROR('form2_fp grado medio'!P69/'form2_fp grado medio'!S69*100,0)</f>
        <v>35.349815886375588</v>
      </c>
      <c r="BH69" s="6">
        <f>IFERROR('form2_fp grado medio'!T69/'form2_fp grado medio'!Z69*100,0)</f>
        <v>14.921739130434784</v>
      </c>
      <c r="BI69" s="6">
        <f>IFERROR('form2_fp grado medio'!U69/'form2_fp grado medio'!AA69*100,0)</f>
        <v>59.4494441503441</v>
      </c>
      <c r="BJ69" s="6">
        <f>IFERROR('form2_fp grado medio'!V69/'form2_fp grado medio'!AB69*100,0)</f>
        <v>64.967516241879068</v>
      </c>
      <c r="BK69" s="6">
        <f>IFERROR('form2_fp grado medio'!W69/'form2_fp grado medio'!Z69*100,0)</f>
        <v>85.078260869565213</v>
      </c>
      <c r="BL69" s="6">
        <f>IFERROR('form2_fp grado medio'!X69/'form2_fp grado medio'!AA69*100,0)</f>
        <v>40.5505558496559</v>
      </c>
      <c r="BM69" s="82">
        <f>IFERROR('form2_fp grado medio'!Y69/'form2_fp grado medio'!AB69*100,0)</f>
        <v>35.032483758120939</v>
      </c>
      <c r="BN69" s="61">
        <f>IFERROR('form2_fp grado medio'!AC69/'form2_fp grado medio'!AI69*100,0)</f>
        <v>15.190323728210601</v>
      </c>
      <c r="BO69" s="6">
        <f>IFERROR('form2_fp grado medio'!AD69/'form2_fp grado medio'!AJ69*100,0)</f>
        <v>58.949363660980239</v>
      </c>
      <c r="BP69" s="6">
        <f>IFERROR('form2_fp grado medio'!AE69/'form2_fp grado medio'!AK69*100,0)</f>
        <v>64.091161756531406</v>
      </c>
      <c r="BQ69" s="6">
        <f>IFERROR('form2_fp grado medio'!AF69/'form2_fp grado medio'!AI69*100,0)</f>
        <v>84.809676271789399</v>
      </c>
      <c r="BR69" s="6">
        <f>IFERROR('form2_fp grado medio'!AG69/'form2_fp grado medio'!AJ69*100,0)</f>
        <v>41.050636339019768</v>
      </c>
      <c r="BS69" s="82">
        <f>IFERROR('form2_fp grado medio'!AH69/'form2_fp grado medio'!AK69*100,0)</f>
        <v>35.908838243468594</v>
      </c>
      <c r="BT69" s="6">
        <f>IFERROR('form2_fp grado medio'!AL69/'form2_fp grado medio'!AR69*100,0)</f>
        <v>16.526315789473685</v>
      </c>
      <c r="BU69" s="6">
        <f>IFERROR('form2_fp grado medio'!AM69/'form2_fp grado medio'!AS69*100,0)</f>
        <v>60.599194360523668</v>
      </c>
      <c r="BV69" s="6">
        <f>IFERROR('form2_fp grado medio'!AN69/'form2_fp grado medio'!AT69*100,0)</f>
        <v>63.726027397260275</v>
      </c>
      <c r="BW69" s="6">
        <f>IFERROR('form2_fp grado medio'!AO69/'form2_fp grado medio'!AR69*100,0)</f>
        <v>83.473684210526315</v>
      </c>
      <c r="BX69" s="6">
        <f>IFERROR('form2_fp grado medio'!AP69/'form2_fp grado medio'!AS69*100,0)</f>
        <v>39.400805639476332</v>
      </c>
      <c r="BY69" s="82">
        <f>IFERROR('form2_fp grado medio'!AQ69/'form2_fp grado medio'!AT69*100,0)</f>
        <v>36.273972602739725</v>
      </c>
      <c r="CA69" s="67"/>
      <c r="CB69" s="65"/>
      <c r="CC69" s="65"/>
      <c r="CD69" s="59">
        <f t="shared" si="92"/>
        <v>70.890937019969272</v>
      </c>
      <c r="CE69" s="57">
        <f t="shared" si="94"/>
        <v>-18.187066974595851</v>
      </c>
      <c r="CF69" s="57">
        <f t="shared" si="95"/>
        <v>-29.300368227248818</v>
      </c>
      <c r="CG69" s="59">
        <f t="shared" si="96"/>
        <v>70.156521739130426</v>
      </c>
      <c r="CH69" s="57">
        <f t="shared" si="97"/>
        <v>-18.898888300688199</v>
      </c>
      <c r="CI69" s="57">
        <f t="shared" si="98"/>
        <v>-29.935032483758128</v>
      </c>
      <c r="CJ69" s="59">
        <f t="shared" si="99"/>
        <v>69.619352543578799</v>
      </c>
      <c r="CK69" s="57">
        <f t="shared" si="100"/>
        <v>-17.898727321960472</v>
      </c>
      <c r="CL69" s="57">
        <f t="shared" si="101"/>
        <v>-28.182323513062812</v>
      </c>
      <c r="CM69" s="59">
        <f t="shared" si="102"/>
        <v>66.94736842105263</v>
      </c>
      <c r="CN69" s="57">
        <f t="shared" si="103"/>
        <v>-21.198388721047337</v>
      </c>
      <c r="CO69" s="60">
        <f t="shared" si="104"/>
        <v>-27.452054794520549</v>
      </c>
    </row>
    <row r="70" spans="1:93" x14ac:dyDescent="0.25">
      <c r="A70" s="855" t="s">
        <v>137</v>
      </c>
      <c r="B70" s="27"/>
      <c r="C70" s="11"/>
      <c r="D70" s="11"/>
      <c r="E70" s="11"/>
      <c r="F70" s="11"/>
      <c r="G70" s="11"/>
      <c r="H70" s="11"/>
      <c r="I70" s="11"/>
      <c r="J70" s="28"/>
      <c r="K70">
        <v>1324</v>
      </c>
      <c r="L70">
        <v>5305</v>
      </c>
      <c r="M70">
        <v>2680</v>
      </c>
      <c r="N70">
        <v>5672</v>
      </c>
      <c r="O70">
        <v>4567</v>
      </c>
      <c r="P70">
        <v>1680</v>
      </c>
      <c r="Q70" s="20">
        <f t="shared" si="77"/>
        <v>6996</v>
      </c>
      <c r="R70" s="20">
        <f t="shared" si="78"/>
        <v>9872</v>
      </c>
      <c r="S70" s="21">
        <f t="shared" si="79"/>
        <v>4360</v>
      </c>
      <c r="T70">
        <v>1408</v>
      </c>
      <c r="U70">
        <v>5886</v>
      </c>
      <c r="V70">
        <v>2788</v>
      </c>
      <c r="W70">
        <v>6168</v>
      </c>
      <c r="X70">
        <v>4807</v>
      </c>
      <c r="Y70">
        <v>1678</v>
      </c>
      <c r="Z70" s="20">
        <f t="shared" si="80"/>
        <v>7576</v>
      </c>
      <c r="AA70" s="20">
        <f t="shared" si="81"/>
        <v>10693</v>
      </c>
      <c r="AB70" s="21">
        <f t="shared" si="82"/>
        <v>4466</v>
      </c>
      <c r="AC70">
        <v>1413</v>
      </c>
      <c r="AD70">
        <v>5893</v>
      </c>
      <c r="AE70">
        <v>2883</v>
      </c>
      <c r="AF70">
        <v>5961</v>
      </c>
      <c r="AG70">
        <v>4855</v>
      </c>
      <c r="AH70">
        <v>1620</v>
      </c>
      <c r="AI70" s="20">
        <f t="shared" si="83"/>
        <v>7374</v>
      </c>
      <c r="AJ70" s="20">
        <f t="shared" si="84"/>
        <v>10748</v>
      </c>
      <c r="AK70" s="21">
        <f t="shared" si="85"/>
        <v>4503</v>
      </c>
      <c r="AL70">
        <v>1305</v>
      </c>
      <c r="AM70">
        <v>6093</v>
      </c>
      <c r="AN70">
        <v>2833</v>
      </c>
      <c r="AO70">
        <v>5723</v>
      </c>
      <c r="AP70">
        <v>4896</v>
      </c>
      <c r="AQ70">
        <v>1650</v>
      </c>
      <c r="AR70" s="20">
        <f t="shared" si="86"/>
        <v>7028</v>
      </c>
      <c r="AS70" s="20">
        <f t="shared" si="87"/>
        <v>10989</v>
      </c>
      <c r="AT70" s="21">
        <f t="shared" si="88"/>
        <v>4483</v>
      </c>
      <c r="AV70" s="27"/>
      <c r="AW70" s="11"/>
      <c r="AX70" s="11"/>
      <c r="AY70" s="11"/>
      <c r="AZ70" s="11"/>
      <c r="BA70" s="28"/>
      <c r="BB70" s="6">
        <f>IFERROR('form2_fp grado medio'!K70/'form2_fp grado medio'!Q70*100,0)</f>
        <v>18.925100057175527</v>
      </c>
      <c r="BC70" s="6">
        <f>IFERROR('form2_fp grado medio'!L70/'form2_fp grado medio'!R70*100,0)</f>
        <v>53.737844408427883</v>
      </c>
      <c r="BD70" s="6">
        <f>IFERROR('form2_fp grado medio'!M70/'form2_fp grado medio'!S70*100,0)</f>
        <v>61.467889908256879</v>
      </c>
      <c r="BE70" s="6">
        <f>IFERROR('form2_fp grado medio'!N70/'form2_fp grado medio'!Q70*100,0)</f>
        <v>81.074899942824473</v>
      </c>
      <c r="BF70" s="6">
        <f>IFERROR('form2_fp grado medio'!O70/'form2_fp grado medio'!R70*100,0)</f>
        <v>46.262155591572125</v>
      </c>
      <c r="BG70" s="82">
        <f>IFERROR('form2_fp grado medio'!P70/'form2_fp grado medio'!S70*100,0)</f>
        <v>38.532110091743121</v>
      </c>
      <c r="BH70" s="6">
        <f>IFERROR('form2_fp grado medio'!T70/'form2_fp grado medio'!Z70*100,0)</f>
        <v>18.585005279831044</v>
      </c>
      <c r="BI70" s="6">
        <f>IFERROR('form2_fp grado medio'!U70/'form2_fp grado medio'!AA70*100,0)</f>
        <v>55.045356775460583</v>
      </c>
      <c r="BJ70" s="6">
        <f>IFERROR('form2_fp grado medio'!V70/'form2_fp grado medio'!AB70*100,0)</f>
        <v>62.427227944469323</v>
      </c>
      <c r="BK70" s="6">
        <f>IFERROR('form2_fp grado medio'!W70/'form2_fp grado medio'!Z70*100,0)</f>
        <v>81.414994720168949</v>
      </c>
      <c r="BL70" s="6">
        <f>IFERROR('form2_fp grado medio'!X70/'form2_fp grado medio'!AA70*100,0)</f>
        <v>44.954643224539417</v>
      </c>
      <c r="BM70" s="82">
        <f>IFERROR('form2_fp grado medio'!Y70/'form2_fp grado medio'!AB70*100,0)</f>
        <v>37.572772055530677</v>
      </c>
      <c r="BN70" s="61">
        <f>IFERROR('form2_fp grado medio'!AC70/'form2_fp grado medio'!AI70*100,0)</f>
        <v>19.161920260374288</v>
      </c>
      <c r="BO70" s="6">
        <f>IFERROR('form2_fp grado medio'!AD70/'form2_fp grado medio'!AJ70*100,0)</f>
        <v>54.828805359136581</v>
      </c>
      <c r="BP70" s="6">
        <f>IFERROR('form2_fp grado medio'!AE70/'form2_fp grado medio'!AK70*100,0)</f>
        <v>64.023984010659561</v>
      </c>
      <c r="BQ70" s="6">
        <f>IFERROR('form2_fp grado medio'!AF70/'form2_fp grado medio'!AI70*100,0)</f>
        <v>80.838079739625712</v>
      </c>
      <c r="BR70" s="6">
        <f>IFERROR('form2_fp grado medio'!AG70/'form2_fp grado medio'!AJ70*100,0)</f>
        <v>45.171194640863419</v>
      </c>
      <c r="BS70" s="82">
        <f>IFERROR('form2_fp grado medio'!AH70/'form2_fp grado medio'!AK70*100,0)</f>
        <v>35.976015989340439</v>
      </c>
      <c r="BT70" s="6">
        <f>IFERROR('form2_fp grado medio'!AL70/'form2_fp grado medio'!AR70*100,0)</f>
        <v>18.5685828116107</v>
      </c>
      <c r="BU70" s="6">
        <f>IFERROR('form2_fp grado medio'!AM70/'form2_fp grado medio'!AS70*100,0)</f>
        <v>55.446355446355447</v>
      </c>
      <c r="BV70" s="6">
        <f>IFERROR('form2_fp grado medio'!AN70/'form2_fp grado medio'!AT70*100,0)</f>
        <v>63.194289538255632</v>
      </c>
      <c r="BW70" s="6">
        <f>IFERROR('form2_fp grado medio'!AO70/'form2_fp grado medio'!AR70*100,0)</f>
        <v>81.431417188389304</v>
      </c>
      <c r="BX70" s="6">
        <f>IFERROR('form2_fp grado medio'!AP70/'form2_fp grado medio'!AS70*100,0)</f>
        <v>44.553644553644553</v>
      </c>
      <c r="BY70" s="82">
        <f>IFERROR('form2_fp grado medio'!AQ70/'form2_fp grado medio'!AT70*100,0)</f>
        <v>36.805710461744368</v>
      </c>
      <c r="CA70" s="67"/>
      <c r="CB70" s="65"/>
      <c r="CC70" s="65"/>
      <c r="CD70" s="59">
        <f t="shared" si="92"/>
        <v>62.149799885648946</v>
      </c>
      <c r="CE70" s="57">
        <f t="shared" si="94"/>
        <v>-7.475688816855758</v>
      </c>
      <c r="CF70" s="57">
        <f t="shared" si="95"/>
        <v>-22.935779816513758</v>
      </c>
      <c r="CG70" s="59">
        <f t="shared" si="96"/>
        <v>62.829989440337904</v>
      </c>
      <c r="CH70" s="57">
        <f t="shared" si="97"/>
        <v>-10.090713550921166</v>
      </c>
      <c r="CI70" s="57">
        <f t="shared" si="98"/>
        <v>-24.854455888938645</v>
      </c>
      <c r="CJ70" s="59">
        <f t="shared" si="99"/>
        <v>61.676159479251425</v>
      </c>
      <c r="CK70" s="57">
        <f t="shared" si="100"/>
        <v>-9.6576107182731619</v>
      </c>
      <c r="CL70" s="57">
        <f t="shared" si="101"/>
        <v>-28.047968021319122</v>
      </c>
      <c r="CM70" s="59">
        <f t="shared" si="102"/>
        <v>62.862834376778608</v>
      </c>
      <c r="CN70" s="57">
        <f t="shared" si="103"/>
        <v>-10.892710892710895</v>
      </c>
      <c r="CO70" s="60">
        <f t="shared" si="104"/>
        <v>-26.388579076511263</v>
      </c>
    </row>
    <row r="71" spans="1:93" x14ac:dyDescent="0.25">
      <c r="A71" s="855" t="s">
        <v>138</v>
      </c>
      <c r="B71" s="27"/>
      <c r="C71" s="11"/>
      <c r="D71" s="11"/>
      <c r="E71" s="11"/>
      <c r="F71" s="11"/>
      <c r="G71" s="11"/>
      <c r="H71" s="11"/>
      <c r="I71" s="11"/>
      <c r="J71" s="28"/>
      <c r="K71">
        <v>1485</v>
      </c>
      <c r="L71">
        <v>10014</v>
      </c>
      <c r="M71">
        <v>5552</v>
      </c>
      <c r="N71">
        <v>9713</v>
      </c>
      <c r="O71">
        <v>8306</v>
      </c>
      <c r="P71">
        <v>3776</v>
      </c>
      <c r="Q71" s="20">
        <f t="shared" si="77"/>
        <v>11198</v>
      </c>
      <c r="R71" s="20">
        <f t="shared" si="78"/>
        <v>18320</v>
      </c>
      <c r="S71" s="21">
        <f t="shared" si="79"/>
        <v>9328</v>
      </c>
      <c r="T71">
        <v>1733</v>
      </c>
      <c r="U71">
        <v>13092</v>
      </c>
      <c r="V71">
        <v>6210</v>
      </c>
      <c r="W71">
        <v>11275</v>
      </c>
      <c r="X71">
        <v>10127</v>
      </c>
      <c r="Y71">
        <v>4194</v>
      </c>
      <c r="Z71" s="20">
        <f t="shared" si="80"/>
        <v>13008</v>
      </c>
      <c r="AA71" s="20">
        <f t="shared" si="81"/>
        <v>23219</v>
      </c>
      <c r="AB71" s="21">
        <f t="shared" si="82"/>
        <v>10404</v>
      </c>
      <c r="AC71">
        <v>1784</v>
      </c>
      <c r="AD71">
        <v>15445</v>
      </c>
      <c r="AE71">
        <v>6096</v>
      </c>
      <c r="AF71">
        <v>11249</v>
      </c>
      <c r="AG71">
        <v>11629</v>
      </c>
      <c r="AH71">
        <v>4017</v>
      </c>
      <c r="AI71" s="20">
        <f t="shared" si="83"/>
        <v>13033</v>
      </c>
      <c r="AJ71" s="20">
        <f t="shared" si="84"/>
        <v>27074</v>
      </c>
      <c r="AK71" s="21">
        <f t="shared" si="85"/>
        <v>10113</v>
      </c>
      <c r="AL71">
        <v>1887</v>
      </c>
      <c r="AM71">
        <v>18414</v>
      </c>
      <c r="AN71">
        <v>6208</v>
      </c>
      <c r="AO71">
        <v>11608</v>
      </c>
      <c r="AP71">
        <v>13530</v>
      </c>
      <c r="AQ71">
        <v>4046</v>
      </c>
      <c r="AR71" s="20">
        <f t="shared" si="86"/>
        <v>13495</v>
      </c>
      <c r="AS71" s="20">
        <f t="shared" si="87"/>
        <v>31944</v>
      </c>
      <c r="AT71" s="21">
        <f t="shared" si="88"/>
        <v>10254</v>
      </c>
      <c r="AV71" s="27"/>
      <c r="AW71" s="11"/>
      <c r="AX71" s="11"/>
      <c r="AY71" s="11"/>
      <c r="AZ71" s="11"/>
      <c r="BA71" s="28"/>
      <c r="BB71" s="6">
        <f>IFERROR('form2_fp grado medio'!K71/'form2_fp grado medio'!Q71*100,0)</f>
        <v>13.261296660117877</v>
      </c>
      <c r="BC71" s="6">
        <f>IFERROR('form2_fp grado medio'!L71/'form2_fp grado medio'!R71*100,0)</f>
        <v>54.661572052401738</v>
      </c>
      <c r="BD71" s="6">
        <f>IFERROR('form2_fp grado medio'!M71/'form2_fp grado medio'!S71*100,0)</f>
        <v>59.519725557461413</v>
      </c>
      <c r="BE71" s="6">
        <f>IFERROR('form2_fp grado medio'!N71/'form2_fp grado medio'!Q71*100,0)</f>
        <v>86.738703339882122</v>
      </c>
      <c r="BF71" s="6">
        <f>IFERROR('form2_fp grado medio'!O71/'form2_fp grado medio'!R71*100,0)</f>
        <v>45.338427947598255</v>
      </c>
      <c r="BG71" s="82">
        <f>IFERROR('form2_fp grado medio'!P71/'form2_fp grado medio'!S71*100,0)</f>
        <v>40.480274442538594</v>
      </c>
      <c r="BH71" s="6">
        <f>IFERROR('form2_fp grado medio'!T71/'form2_fp grado medio'!Z71*100,0)</f>
        <v>13.322570725707259</v>
      </c>
      <c r="BI71" s="6">
        <f>IFERROR('form2_fp grado medio'!U71/'form2_fp grado medio'!AA71*100,0)</f>
        <v>56.384857228993503</v>
      </c>
      <c r="BJ71" s="6">
        <f>IFERROR('form2_fp grado medio'!V71/'form2_fp grado medio'!AB71*100,0)</f>
        <v>59.688581314878896</v>
      </c>
      <c r="BK71" s="6">
        <f>IFERROR('form2_fp grado medio'!W71/'form2_fp grado medio'!Z71*100,0)</f>
        <v>86.677429274292734</v>
      </c>
      <c r="BL71" s="6">
        <f>IFERROR('form2_fp grado medio'!X71/'form2_fp grado medio'!AA71*100,0)</f>
        <v>43.615142771006504</v>
      </c>
      <c r="BM71" s="82">
        <f>IFERROR('form2_fp grado medio'!Y71/'form2_fp grado medio'!AB71*100,0)</f>
        <v>40.311418685121112</v>
      </c>
      <c r="BN71" s="61">
        <f>IFERROR('form2_fp grado medio'!AC71/'form2_fp grado medio'!AI71*100,0)</f>
        <v>13.688329624798588</v>
      </c>
      <c r="BO71" s="6">
        <f>IFERROR('form2_fp grado medio'!AD71/'form2_fp grado medio'!AJ71*100,0)</f>
        <v>57.047351702740634</v>
      </c>
      <c r="BP71" s="6">
        <f>IFERROR('form2_fp grado medio'!AE71/'form2_fp grado medio'!AK71*100,0)</f>
        <v>60.278849006229606</v>
      </c>
      <c r="BQ71" s="6">
        <f>IFERROR('form2_fp grado medio'!AF71/'form2_fp grado medio'!AI71*100,0)</f>
        <v>86.311670375201416</v>
      </c>
      <c r="BR71" s="6">
        <f>IFERROR('form2_fp grado medio'!AG71/'form2_fp grado medio'!AJ71*100,0)</f>
        <v>42.952648297259366</v>
      </c>
      <c r="BS71" s="82">
        <f>IFERROR('form2_fp grado medio'!AH71/'form2_fp grado medio'!AK71*100,0)</f>
        <v>39.721150993770394</v>
      </c>
      <c r="BT71" s="6">
        <f>IFERROR('form2_fp grado medio'!AL71/'form2_fp grado medio'!AR71*100,0)</f>
        <v>13.982956650611337</v>
      </c>
      <c r="BU71" s="6">
        <f>IFERROR('form2_fp grado medio'!AM71/'form2_fp grado medio'!AS71*100,0)</f>
        <v>57.644628099173559</v>
      </c>
      <c r="BV71" s="6">
        <f>IFERROR('form2_fp grado medio'!AN71/'form2_fp grado medio'!AT71*100,0)</f>
        <v>60.542227423444508</v>
      </c>
      <c r="BW71" s="6">
        <f>IFERROR('form2_fp grado medio'!AO71/'form2_fp grado medio'!AR71*100,0)</f>
        <v>86.017043349388672</v>
      </c>
      <c r="BX71" s="6">
        <f>IFERROR('form2_fp grado medio'!AP71/'form2_fp grado medio'!AS71*100,0)</f>
        <v>42.355371900826441</v>
      </c>
      <c r="BY71" s="82">
        <f>IFERROR('form2_fp grado medio'!AQ71/'form2_fp grado medio'!AT71*100,0)</f>
        <v>39.457772576555492</v>
      </c>
      <c r="CA71" s="67"/>
      <c r="CB71" s="65"/>
      <c r="CC71" s="65"/>
      <c r="CD71" s="59">
        <f t="shared" si="92"/>
        <v>73.477406679764243</v>
      </c>
      <c r="CE71" s="57">
        <f t="shared" si="94"/>
        <v>-9.3231441048034824</v>
      </c>
      <c r="CF71" s="57">
        <f t="shared" si="95"/>
        <v>-19.039451114922819</v>
      </c>
      <c r="CG71" s="59">
        <f t="shared" si="96"/>
        <v>73.354858548585469</v>
      </c>
      <c r="CH71" s="57">
        <f t="shared" si="97"/>
        <v>-12.769714457987</v>
      </c>
      <c r="CI71" s="57">
        <f t="shared" si="98"/>
        <v>-19.377162629757784</v>
      </c>
      <c r="CJ71" s="59">
        <f t="shared" si="99"/>
        <v>72.623340750402832</v>
      </c>
      <c r="CK71" s="57">
        <f t="shared" si="100"/>
        <v>-14.094703405481269</v>
      </c>
      <c r="CL71" s="57">
        <f t="shared" si="101"/>
        <v>-20.557698012459213</v>
      </c>
      <c r="CM71" s="59">
        <f t="shared" si="102"/>
        <v>72.03408669877733</v>
      </c>
      <c r="CN71" s="57">
        <f t="shared" si="103"/>
        <v>-15.289256198347118</v>
      </c>
      <c r="CO71" s="60">
        <f t="shared" si="104"/>
        <v>-21.084454846889017</v>
      </c>
    </row>
    <row r="72" spans="1:93" x14ac:dyDescent="0.25">
      <c r="A72" s="855" t="s">
        <v>139</v>
      </c>
      <c r="B72" s="27"/>
      <c r="C72" s="11"/>
      <c r="D72" s="11"/>
      <c r="E72" s="11"/>
      <c r="F72" s="11"/>
      <c r="G72" s="11"/>
      <c r="H72" s="11"/>
      <c r="I72" s="11"/>
      <c r="J72" s="28"/>
      <c r="K72">
        <v>576</v>
      </c>
      <c r="L72">
        <v>2944</v>
      </c>
      <c r="M72">
        <v>1831</v>
      </c>
      <c r="N72">
        <v>3127</v>
      </c>
      <c r="O72">
        <v>2383</v>
      </c>
      <c r="P72">
        <v>1081</v>
      </c>
      <c r="Q72" s="20">
        <f t="shared" si="77"/>
        <v>3703</v>
      </c>
      <c r="R72" s="20">
        <f t="shared" si="78"/>
        <v>5327</v>
      </c>
      <c r="S72" s="21">
        <f t="shared" si="79"/>
        <v>2912</v>
      </c>
      <c r="T72">
        <v>639</v>
      </c>
      <c r="U72">
        <v>3182</v>
      </c>
      <c r="V72">
        <v>1972</v>
      </c>
      <c r="W72">
        <v>3451</v>
      </c>
      <c r="X72">
        <v>2847</v>
      </c>
      <c r="Y72">
        <v>1251</v>
      </c>
      <c r="Z72" s="20">
        <f t="shared" si="80"/>
        <v>4090</v>
      </c>
      <c r="AA72" s="20">
        <f t="shared" si="81"/>
        <v>6029</v>
      </c>
      <c r="AB72" s="21">
        <f t="shared" si="82"/>
        <v>3223</v>
      </c>
      <c r="AC72">
        <v>667</v>
      </c>
      <c r="AD72">
        <v>3378</v>
      </c>
      <c r="AE72">
        <v>1893</v>
      </c>
      <c r="AF72">
        <v>3439</v>
      </c>
      <c r="AG72">
        <v>2847</v>
      </c>
      <c r="AH72">
        <v>1232</v>
      </c>
      <c r="AI72" s="20">
        <f t="shared" si="83"/>
        <v>4106</v>
      </c>
      <c r="AJ72" s="20">
        <f t="shared" si="84"/>
        <v>6225</v>
      </c>
      <c r="AK72" s="21">
        <f t="shared" si="85"/>
        <v>3125</v>
      </c>
      <c r="AL72">
        <v>658</v>
      </c>
      <c r="AM72">
        <v>3466</v>
      </c>
      <c r="AN72">
        <v>1985</v>
      </c>
      <c r="AO72">
        <v>3493</v>
      </c>
      <c r="AP72">
        <v>2960</v>
      </c>
      <c r="AQ72">
        <v>1311</v>
      </c>
      <c r="AR72" s="20">
        <f t="shared" si="86"/>
        <v>4151</v>
      </c>
      <c r="AS72" s="20">
        <f t="shared" si="87"/>
        <v>6426</v>
      </c>
      <c r="AT72" s="21">
        <f t="shared" si="88"/>
        <v>3296</v>
      </c>
      <c r="AV72" s="27"/>
      <c r="AW72" s="11"/>
      <c r="AX72" s="11"/>
      <c r="AY72" s="11"/>
      <c r="AZ72" s="11"/>
      <c r="BA72" s="28"/>
      <c r="BB72" s="6">
        <f>IFERROR('form2_fp grado medio'!K72/'form2_fp grado medio'!Q72*100,0)</f>
        <v>15.554955441533892</v>
      </c>
      <c r="BC72" s="6">
        <f>IFERROR('form2_fp grado medio'!L72/'form2_fp grado medio'!R72*100,0)</f>
        <v>55.265627933170634</v>
      </c>
      <c r="BD72" s="6">
        <f>IFERROR('form2_fp grado medio'!M72/'form2_fp grado medio'!S72*100,0)</f>
        <v>62.877747252747248</v>
      </c>
      <c r="BE72" s="6">
        <f>IFERROR('form2_fp grado medio'!N72/'form2_fp grado medio'!Q72*100,0)</f>
        <v>84.445044558466108</v>
      </c>
      <c r="BF72" s="6">
        <f>IFERROR('form2_fp grado medio'!O72/'form2_fp grado medio'!R72*100,0)</f>
        <v>44.734372066829359</v>
      </c>
      <c r="BG72" s="82">
        <f>IFERROR('form2_fp grado medio'!P72/'form2_fp grado medio'!S72*100,0)</f>
        <v>37.122252747252752</v>
      </c>
      <c r="BH72" s="6">
        <f>IFERROR('form2_fp grado medio'!T72/'form2_fp grado medio'!Z72*100,0)</f>
        <v>15.623471882640585</v>
      </c>
      <c r="BI72" s="6">
        <f>IFERROR('form2_fp grado medio'!U72/'form2_fp grado medio'!AA72*100,0)</f>
        <v>52.778238513849729</v>
      </c>
      <c r="BJ72" s="6">
        <f>IFERROR('form2_fp grado medio'!V72/'form2_fp grado medio'!AB72*100,0)</f>
        <v>61.185231151101462</v>
      </c>
      <c r="BK72" s="6">
        <f>IFERROR('form2_fp grado medio'!W72/'form2_fp grado medio'!Z72*100,0)</f>
        <v>84.376528117359413</v>
      </c>
      <c r="BL72" s="6">
        <f>IFERROR('form2_fp grado medio'!X72/'form2_fp grado medio'!AA72*100,0)</f>
        <v>47.221761486150271</v>
      </c>
      <c r="BM72" s="82">
        <f>IFERROR('form2_fp grado medio'!Y72/'form2_fp grado medio'!AB72*100,0)</f>
        <v>38.814768848898538</v>
      </c>
      <c r="BN72" s="61">
        <f>IFERROR('form2_fp grado medio'!AC72/'form2_fp grado medio'!AI72*100,0)</f>
        <v>16.244520214320506</v>
      </c>
      <c r="BO72" s="6">
        <f>IFERROR('form2_fp grado medio'!AD72/'form2_fp grado medio'!AJ72*100,0)</f>
        <v>54.265060240963855</v>
      </c>
      <c r="BP72" s="6">
        <f>IFERROR('form2_fp grado medio'!AE72/'form2_fp grado medio'!AK72*100,0)</f>
        <v>60.575999999999993</v>
      </c>
      <c r="BQ72" s="6">
        <f>IFERROR('form2_fp grado medio'!AF72/'form2_fp grado medio'!AI72*100,0)</f>
        <v>83.755479785679498</v>
      </c>
      <c r="BR72" s="6">
        <f>IFERROR('form2_fp grado medio'!AG72/'form2_fp grado medio'!AJ72*100,0)</f>
        <v>45.734939759036145</v>
      </c>
      <c r="BS72" s="82">
        <f>IFERROR('form2_fp grado medio'!AH72/'form2_fp grado medio'!AK72*100,0)</f>
        <v>39.423999999999999</v>
      </c>
      <c r="BT72" s="6">
        <f>IFERROR('form2_fp grado medio'!AL72/'form2_fp grado medio'!AR72*100,0)</f>
        <v>15.851602023608768</v>
      </c>
      <c r="BU72" s="6">
        <f>IFERROR('form2_fp grado medio'!AM72/'form2_fp grado medio'!AS72*100,0)</f>
        <v>53.937130407718648</v>
      </c>
      <c r="BV72" s="6">
        <f>IFERROR('form2_fp grado medio'!AN72/'form2_fp grado medio'!AT72*100,0)</f>
        <v>60.224514563106801</v>
      </c>
      <c r="BW72" s="6">
        <f>IFERROR('form2_fp grado medio'!AO72/'form2_fp grado medio'!AR72*100,0)</f>
        <v>84.148397976391237</v>
      </c>
      <c r="BX72" s="6">
        <f>IFERROR('form2_fp grado medio'!AP72/'form2_fp grado medio'!AS72*100,0)</f>
        <v>46.062869592281359</v>
      </c>
      <c r="BY72" s="82">
        <f>IFERROR('form2_fp grado medio'!AQ72/'form2_fp grado medio'!AT72*100,0)</f>
        <v>39.775485436893206</v>
      </c>
      <c r="CA72" s="67"/>
      <c r="CB72" s="65"/>
      <c r="CC72" s="65"/>
      <c r="CD72" s="59">
        <f t="shared" si="92"/>
        <v>68.890089116932216</v>
      </c>
      <c r="CE72" s="57">
        <f t="shared" si="94"/>
        <v>-10.531255866341276</v>
      </c>
      <c r="CF72" s="57">
        <f t="shared" si="95"/>
        <v>-25.755494505494497</v>
      </c>
      <c r="CG72" s="59">
        <f t="shared" si="96"/>
        <v>68.753056234718827</v>
      </c>
      <c r="CH72" s="57">
        <f t="shared" si="97"/>
        <v>-5.5564770276994579</v>
      </c>
      <c r="CI72" s="57">
        <f t="shared" si="98"/>
        <v>-22.370462302202924</v>
      </c>
      <c r="CJ72" s="59">
        <f t="shared" si="99"/>
        <v>67.510959571358995</v>
      </c>
      <c r="CK72" s="57">
        <f t="shared" si="100"/>
        <v>-8.5301204819277103</v>
      </c>
      <c r="CL72" s="57">
        <f t="shared" si="101"/>
        <v>-21.151999999999994</v>
      </c>
      <c r="CM72" s="59">
        <f t="shared" si="102"/>
        <v>68.296795952782475</v>
      </c>
      <c r="CN72" s="57">
        <f t="shared" si="103"/>
        <v>-7.8742608154372888</v>
      </c>
      <c r="CO72" s="60">
        <f t="shared" si="104"/>
        <v>-20.449029126213595</v>
      </c>
    </row>
    <row r="73" spans="1:93" x14ac:dyDescent="0.25">
      <c r="A73" s="855" t="s">
        <v>140</v>
      </c>
      <c r="B73" s="27"/>
      <c r="C73" s="11"/>
      <c r="D73" s="11"/>
      <c r="E73" s="11"/>
      <c r="F73" s="11"/>
      <c r="G73" s="11"/>
      <c r="H73" s="11"/>
      <c r="I73" s="11"/>
      <c r="J73" s="28"/>
      <c r="K73">
        <v>199</v>
      </c>
      <c r="L73">
        <v>961</v>
      </c>
      <c r="M73">
        <v>552</v>
      </c>
      <c r="N73">
        <v>1557</v>
      </c>
      <c r="O73">
        <v>1052</v>
      </c>
      <c r="P73">
        <v>316</v>
      </c>
      <c r="Q73" s="20">
        <f t="shared" si="77"/>
        <v>1756</v>
      </c>
      <c r="R73" s="20">
        <f t="shared" si="78"/>
        <v>2013</v>
      </c>
      <c r="S73" s="21">
        <f t="shared" si="79"/>
        <v>868</v>
      </c>
      <c r="T73">
        <v>225</v>
      </c>
      <c r="U73">
        <v>1063</v>
      </c>
      <c r="V73">
        <v>539</v>
      </c>
      <c r="W73">
        <v>1705</v>
      </c>
      <c r="X73">
        <v>1179</v>
      </c>
      <c r="Y73">
        <v>350</v>
      </c>
      <c r="Z73" s="20">
        <f t="shared" si="80"/>
        <v>1930</v>
      </c>
      <c r="AA73" s="20">
        <f t="shared" si="81"/>
        <v>2242</v>
      </c>
      <c r="AB73" s="21">
        <f t="shared" si="82"/>
        <v>889</v>
      </c>
      <c r="AC73">
        <v>249</v>
      </c>
      <c r="AD73">
        <v>1188</v>
      </c>
      <c r="AE73">
        <v>570</v>
      </c>
      <c r="AF73">
        <v>1683</v>
      </c>
      <c r="AG73">
        <v>1267</v>
      </c>
      <c r="AH73">
        <v>378</v>
      </c>
      <c r="AI73" s="20">
        <f t="shared" si="83"/>
        <v>1932</v>
      </c>
      <c r="AJ73" s="20">
        <f t="shared" si="84"/>
        <v>2455</v>
      </c>
      <c r="AK73" s="21">
        <f t="shared" si="85"/>
        <v>948</v>
      </c>
      <c r="AL73">
        <v>275</v>
      </c>
      <c r="AM73">
        <v>1289</v>
      </c>
      <c r="AN73">
        <v>602</v>
      </c>
      <c r="AO73">
        <v>1597</v>
      </c>
      <c r="AP73">
        <v>1323</v>
      </c>
      <c r="AQ73">
        <v>373</v>
      </c>
      <c r="AR73" s="20">
        <f t="shared" si="86"/>
        <v>1872</v>
      </c>
      <c r="AS73" s="20">
        <f t="shared" si="87"/>
        <v>2612</v>
      </c>
      <c r="AT73" s="21">
        <f t="shared" si="88"/>
        <v>975</v>
      </c>
      <c r="AV73" s="27"/>
      <c r="AW73" s="11"/>
      <c r="AX73" s="11"/>
      <c r="AY73" s="11"/>
      <c r="AZ73" s="11"/>
      <c r="BA73" s="28"/>
      <c r="BB73" s="6">
        <f>IFERROR('form2_fp grado medio'!K73/'form2_fp grado medio'!Q73*100,0)</f>
        <v>11.33257403189066</v>
      </c>
      <c r="BC73" s="6">
        <f>IFERROR('form2_fp grado medio'!L73/'form2_fp grado medio'!R73*100,0)</f>
        <v>47.739692001987081</v>
      </c>
      <c r="BD73" s="6">
        <f>IFERROR('form2_fp grado medio'!M73/'form2_fp grado medio'!S73*100,0)</f>
        <v>63.594470046082954</v>
      </c>
      <c r="BE73" s="6">
        <f>IFERROR('form2_fp grado medio'!N73/'form2_fp grado medio'!Q73*100,0)</f>
        <v>88.667425968109342</v>
      </c>
      <c r="BF73" s="6">
        <f>IFERROR('form2_fp grado medio'!O73/'form2_fp grado medio'!R73*100,0)</f>
        <v>52.260307998012912</v>
      </c>
      <c r="BG73" s="82">
        <f>IFERROR('form2_fp grado medio'!P73/'form2_fp grado medio'!S73*100,0)</f>
        <v>36.405529953917046</v>
      </c>
      <c r="BH73" s="6">
        <f>IFERROR('form2_fp grado medio'!T73/'form2_fp grado medio'!Z73*100,0)</f>
        <v>11.658031088082902</v>
      </c>
      <c r="BI73" s="6">
        <f>IFERROR('form2_fp grado medio'!U73/'form2_fp grado medio'!AA73*100,0)</f>
        <v>47.413024085637822</v>
      </c>
      <c r="BJ73" s="6">
        <f>IFERROR('form2_fp grado medio'!V73/'form2_fp grado medio'!AB73*100,0)</f>
        <v>60.629921259842526</v>
      </c>
      <c r="BK73" s="6">
        <f>IFERROR('form2_fp grado medio'!W73/'form2_fp grado medio'!Z73*100,0)</f>
        <v>88.341968911917107</v>
      </c>
      <c r="BL73" s="6">
        <f>IFERROR('form2_fp grado medio'!X73/'form2_fp grado medio'!AA73*100,0)</f>
        <v>52.586975914362178</v>
      </c>
      <c r="BM73" s="82">
        <f>IFERROR('form2_fp grado medio'!Y73/'form2_fp grado medio'!AB73*100,0)</f>
        <v>39.370078740157481</v>
      </c>
      <c r="BN73" s="61">
        <f>IFERROR('form2_fp grado medio'!AC73/'form2_fp grado medio'!AI73*100,0)</f>
        <v>12.888198757763975</v>
      </c>
      <c r="BO73" s="6">
        <f>IFERROR('form2_fp grado medio'!AD73/'form2_fp grado medio'!AJ73*100,0)</f>
        <v>48.391038696537677</v>
      </c>
      <c r="BP73" s="6">
        <f>IFERROR('form2_fp grado medio'!AE73/'form2_fp grado medio'!AK73*100,0)</f>
        <v>60.12658227848101</v>
      </c>
      <c r="BQ73" s="6">
        <f>IFERROR('form2_fp grado medio'!AF73/'form2_fp grado medio'!AI73*100,0)</f>
        <v>87.111801242236027</v>
      </c>
      <c r="BR73" s="6">
        <f>IFERROR('form2_fp grado medio'!AG73/'form2_fp grado medio'!AJ73*100,0)</f>
        <v>51.608961303462323</v>
      </c>
      <c r="BS73" s="82">
        <f>IFERROR('form2_fp grado medio'!AH73/'form2_fp grado medio'!AK73*100,0)</f>
        <v>39.87341772151899</v>
      </c>
      <c r="BT73" s="6">
        <f>IFERROR('form2_fp grado medio'!AL73/'form2_fp grado medio'!AR73*100,0)</f>
        <v>14.69017094017094</v>
      </c>
      <c r="BU73" s="6">
        <f>IFERROR('form2_fp grado medio'!AM73/'form2_fp grado medio'!AS73*100,0)</f>
        <v>49.349157733537517</v>
      </c>
      <c r="BV73" s="6">
        <f>IFERROR('form2_fp grado medio'!AN73/'form2_fp grado medio'!AT73*100,0)</f>
        <v>61.743589743589745</v>
      </c>
      <c r="BW73" s="6">
        <f>IFERROR('form2_fp grado medio'!AO73/'form2_fp grado medio'!AR73*100,0)</f>
        <v>85.309829059829056</v>
      </c>
      <c r="BX73" s="6">
        <f>IFERROR('form2_fp grado medio'!AP73/'form2_fp grado medio'!AS73*100,0)</f>
        <v>50.650842266462483</v>
      </c>
      <c r="BY73" s="82">
        <f>IFERROR('form2_fp grado medio'!AQ73/'form2_fp grado medio'!AT73*100,0)</f>
        <v>38.256410256410255</v>
      </c>
      <c r="CA73" s="67"/>
      <c r="CB73" s="65"/>
      <c r="CC73" s="65"/>
      <c r="CD73" s="59">
        <f t="shared" si="92"/>
        <v>77.334851936218683</v>
      </c>
      <c r="CE73" s="57">
        <f t="shared" si="94"/>
        <v>4.5206159960258319</v>
      </c>
      <c r="CF73" s="57">
        <f t="shared" si="95"/>
        <v>-27.188940092165907</v>
      </c>
      <c r="CG73" s="59">
        <f t="shared" si="96"/>
        <v>76.683937823834199</v>
      </c>
      <c r="CH73" s="57">
        <f t="shared" si="97"/>
        <v>5.1739518287243556</v>
      </c>
      <c r="CI73" s="57">
        <f t="shared" si="98"/>
        <v>-21.259842519685044</v>
      </c>
      <c r="CJ73" s="59">
        <f t="shared" si="99"/>
        <v>74.223602484472053</v>
      </c>
      <c r="CK73" s="57">
        <f t="shared" si="100"/>
        <v>3.2179226069246454</v>
      </c>
      <c r="CL73" s="57">
        <f t="shared" si="101"/>
        <v>-20.25316455696202</v>
      </c>
      <c r="CM73" s="59">
        <f t="shared" si="102"/>
        <v>70.619658119658112</v>
      </c>
      <c r="CN73" s="57">
        <f t="shared" si="103"/>
        <v>1.3016845329249662</v>
      </c>
      <c r="CO73" s="60">
        <f t="shared" si="104"/>
        <v>-23.487179487179489</v>
      </c>
    </row>
    <row r="74" spans="1:93" x14ac:dyDescent="0.25">
      <c r="A74" s="855" t="s">
        <v>141</v>
      </c>
      <c r="B74" s="27"/>
      <c r="C74" s="11"/>
      <c r="D74" s="11"/>
      <c r="E74" s="11"/>
      <c r="F74" s="11"/>
      <c r="G74" s="11"/>
      <c r="H74" s="11"/>
      <c r="I74" s="11"/>
      <c r="J74" s="28"/>
      <c r="K74">
        <v>744</v>
      </c>
      <c r="L74">
        <v>3144</v>
      </c>
      <c r="M74">
        <v>1542</v>
      </c>
      <c r="N74">
        <v>4860</v>
      </c>
      <c r="O74">
        <v>4449</v>
      </c>
      <c r="P74">
        <v>748</v>
      </c>
      <c r="Q74" s="20">
        <f t="shared" si="77"/>
        <v>5604</v>
      </c>
      <c r="R74" s="20">
        <f t="shared" si="78"/>
        <v>7593</v>
      </c>
      <c r="S74" s="21">
        <f t="shared" si="79"/>
        <v>2290</v>
      </c>
      <c r="T74">
        <v>795</v>
      </c>
      <c r="U74">
        <v>3208</v>
      </c>
      <c r="V74">
        <v>1549</v>
      </c>
      <c r="W74">
        <v>5071</v>
      </c>
      <c r="X74">
        <v>4578</v>
      </c>
      <c r="Y74">
        <v>822</v>
      </c>
      <c r="Z74" s="20">
        <f t="shared" si="80"/>
        <v>5866</v>
      </c>
      <c r="AA74" s="20">
        <f t="shared" si="81"/>
        <v>7786</v>
      </c>
      <c r="AB74" s="21">
        <f t="shared" si="82"/>
        <v>2371</v>
      </c>
      <c r="AC74">
        <v>787</v>
      </c>
      <c r="AD74">
        <v>3347</v>
      </c>
      <c r="AE74">
        <v>1474</v>
      </c>
      <c r="AF74">
        <v>5241</v>
      </c>
      <c r="AG74">
        <v>4555</v>
      </c>
      <c r="AH74">
        <v>885</v>
      </c>
      <c r="AI74" s="20">
        <f t="shared" si="83"/>
        <v>6028</v>
      </c>
      <c r="AJ74" s="20">
        <f t="shared" si="84"/>
        <v>7902</v>
      </c>
      <c r="AK74" s="21">
        <f t="shared" si="85"/>
        <v>2359</v>
      </c>
      <c r="AL74">
        <v>766</v>
      </c>
      <c r="AM74">
        <v>3532</v>
      </c>
      <c r="AN74">
        <v>1463</v>
      </c>
      <c r="AO74">
        <v>5063</v>
      </c>
      <c r="AP74">
        <v>4404</v>
      </c>
      <c r="AQ74">
        <v>872</v>
      </c>
      <c r="AR74" s="20">
        <f t="shared" si="86"/>
        <v>5829</v>
      </c>
      <c r="AS74" s="20">
        <f t="shared" si="87"/>
        <v>7936</v>
      </c>
      <c r="AT74" s="21">
        <f t="shared" si="88"/>
        <v>2335</v>
      </c>
      <c r="AV74" s="27"/>
      <c r="AW74" s="11"/>
      <c r="AX74" s="11"/>
      <c r="AY74" s="11"/>
      <c r="AZ74" s="11"/>
      <c r="BA74" s="28"/>
      <c r="BB74" s="6">
        <f>IFERROR('form2_fp grado medio'!K74/'form2_fp grado medio'!Q74*100,0)</f>
        <v>13.276231263383298</v>
      </c>
      <c r="BC74" s="6">
        <f>IFERROR('form2_fp grado medio'!L74/'form2_fp grado medio'!R74*100,0)</f>
        <v>41.406558672461479</v>
      </c>
      <c r="BD74" s="6">
        <f>IFERROR('form2_fp grado medio'!M74/'form2_fp grado medio'!S74*100,0)</f>
        <v>67.336244541484717</v>
      </c>
      <c r="BE74" s="6">
        <f>IFERROR('form2_fp grado medio'!N74/'form2_fp grado medio'!Q74*100,0)</f>
        <v>86.723768736616705</v>
      </c>
      <c r="BF74" s="6">
        <f>IFERROR('form2_fp grado medio'!O74/'form2_fp grado medio'!R74*100,0)</f>
        <v>58.593441327538521</v>
      </c>
      <c r="BG74" s="82">
        <f>IFERROR('form2_fp grado medio'!P74/'form2_fp grado medio'!S74*100,0)</f>
        <v>32.663755458515283</v>
      </c>
      <c r="BH74" s="6">
        <f>IFERROR('form2_fp grado medio'!T74/'form2_fp grado medio'!Z74*100,0)</f>
        <v>13.552676440504602</v>
      </c>
      <c r="BI74" s="6">
        <f>IFERROR('form2_fp grado medio'!U74/'form2_fp grado medio'!AA74*100,0)</f>
        <v>41.202157718982789</v>
      </c>
      <c r="BJ74" s="6">
        <f>IFERROR('form2_fp grado medio'!V74/'form2_fp grado medio'!AB74*100,0)</f>
        <v>65.331083930830872</v>
      </c>
      <c r="BK74" s="6">
        <f>IFERROR('form2_fp grado medio'!W74/'form2_fp grado medio'!Z74*100,0)</f>
        <v>86.447323559495388</v>
      </c>
      <c r="BL74" s="6">
        <f>IFERROR('form2_fp grado medio'!X74/'form2_fp grado medio'!AA74*100,0)</f>
        <v>58.797842281017211</v>
      </c>
      <c r="BM74" s="82">
        <f>IFERROR('form2_fp grado medio'!Y74/'form2_fp grado medio'!AB74*100,0)</f>
        <v>34.668916069169128</v>
      </c>
      <c r="BN74" s="61">
        <f>IFERROR('form2_fp grado medio'!AC74/'form2_fp grado medio'!AI74*100,0)</f>
        <v>13.055739880557399</v>
      </c>
      <c r="BO74" s="6">
        <f>IFERROR('form2_fp grado medio'!AD74/'form2_fp grado medio'!AJ74*100,0)</f>
        <v>42.356365477094407</v>
      </c>
      <c r="BP74" s="6">
        <f>IFERROR('form2_fp grado medio'!AE74/'form2_fp grado medio'!AK74*100,0)</f>
        <v>62.484103433658333</v>
      </c>
      <c r="BQ74" s="6">
        <f>IFERROR('form2_fp grado medio'!AF74/'form2_fp grado medio'!AI74*100,0)</f>
        <v>86.944260119442589</v>
      </c>
      <c r="BR74" s="6">
        <f>IFERROR('form2_fp grado medio'!AG74/'form2_fp grado medio'!AJ74*100,0)</f>
        <v>57.643634522905593</v>
      </c>
      <c r="BS74" s="82">
        <f>IFERROR('form2_fp grado medio'!AH74/'form2_fp grado medio'!AK74*100,0)</f>
        <v>37.515896566341674</v>
      </c>
      <c r="BT74" s="6">
        <f>IFERROR('form2_fp grado medio'!AL74/'form2_fp grado medio'!AR74*100,0)</f>
        <v>13.141190598730484</v>
      </c>
      <c r="BU74" s="6">
        <f>IFERROR('form2_fp grado medio'!AM74/'form2_fp grado medio'!AS74*100,0)</f>
        <v>44.506048387096776</v>
      </c>
      <c r="BV74" s="6">
        <f>IFERROR('form2_fp grado medio'!AN74/'form2_fp grado medio'!AT74*100,0)</f>
        <v>62.655246252676655</v>
      </c>
      <c r="BW74" s="6">
        <f>IFERROR('form2_fp grado medio'!AO74/'form2_fp grado medio'!AR74*100,0)</f>
        <v>86.858809401269511</v>
      </c>
      <c r="BX74" s="6">
        <f>IFERROR('form2_fp grado medio'!AP74/'form2_fp grado medio'!AS74*100,0)</f>
        <v>55.493951612903224</v>
      </c>
      <c r="BY74" s="82">
        <f>IFERROR('form2_fp grado medio'!AQ74/'form2_fp grado medio'!AT74*100,0)</f>
        <v>37.344753747323338</v>
      </c>
      <c r="CA74" s="67"/>
      <c r="CB74" s="65"/>
      <c r="CC74" s="65"/>
      <c r="CD74" s="59">
        <f t="shared" si="92"/>
        <v>73.44753747323341</v>
      </c>
      <c r="CE74" s="57">
        <f t="shared" si="94"/>
        <v>17.186882655077042</v>
      </c>
      <c r="CF74" s="57">
        <f t="shared" si="95"/>
        <v>-34.672489082969435</v>
      </c>
      <c r="CG74" s="59">
        <f t="shared" si="96"/>
        <v>72.89464711899079</v>
      </c>
      <c r="CH74" s="57">
        <f t="shared" si="97"/>
        <v>17.595684562034421</v>
      </c>
      <c r="CI74" s="57">
        <f t="shared" si="98"/>
        <v>-30.662167861661743</v>
      </c>
      <c r="CJ74" s="59">
        <f t="shared" si="99"/>
        <v>73.888520238885192</v>
      </c>
      <c r="CK74" s="57">
        <f t="shared" si="100"/>
        <v>15.287269045811186</v>
      </c>
      <c r="CL74" s="57">
        <f t="shared" si="101"/>
        <v>-24.96820686731666</v>
      </c>
      <c r="CM74" s="59">
        <f t="shared" si="102"/>
        <v>73.717618802539022</v>
      </c>
      <c r="CN74" s="57">
        <f t="shared" si="103"/>
        <v>10.987903225806448</v>
      </c>
      <c r="CO74" s="60">
        <f t="shared" si="104"/>
        <v>-25.310492505353317</v>
      </c>
    </row>
    <row r="75" spans="1:93" x14ac:dyDescent="0.25">
      <c r="A75" s="855" t="s">
        <v>142</v>
      </c>
      <c r="B75" s="27"/>
      <c r="C75" s="11"/>
      <c r="D75" s="11"/>
      <c r="E75" s="11"/>
      <c r="F75" s="11"/>
      <c r="G75" s="11"/>
      <c r="H75" s="11"/>
      <c r="I75" s="11"/>
      <c r="J75" s="28"/>
      <c r="K75">
        <v>96</v>
      </c>
      <c r="L75">
        <v>642</v>
      </c>
      <c r="M75">
        <v>433</v>
      </c>
      <c r="N75">
        <v>773</v>
      </c>
      <c r="O75">
        <v>614</v>
      </c>
      <c r="P75">
        <v>246</v>
      </c>
      <c r="Q75" s="20">
        <f t="shared" si="77"/>
        <v>869</v>
      </c>
      <c r="R75" s="20">
        <f t="shared" si="78"/>
        <v>1256</v>
      </c>
      <c r="S75" s="21">
        <f t="shared" si="79"/>
        <v>679</v>
      </c>
      <c r="T75">
        <v>119</v>
      </c>
      <c r="U75">
        <v>721</v>
      </c>
      <c r="V75">
        <v>468</v>
      </c>
      <c r="W75">
        <v>785</v>
      </c>
      <c r="X75">
        <v>651</v>
      </c>
      <c r="Y75">
        <v>252</v>
      </c>
      <c r="Z75" s="20">
        <f t="shared" si="80"/>
        <v>904</v>
      </c>
      <c r="AA75" s="20">
        <f t="shared" si="81"/>
        <v>1372</v>
      </c>
      <c r="AB75" s="21">
        <f t="shared" si="82"/>
        <v>720</v>
      </c>
      <c r="AC75">
        <v>146</v>
      </c>
      <c r="AD75">
        <v>715</v>
      </c>
      <c r="AE75">
        <v>461</v>
      </c>
      <c r="AF75">
        <v>825</v>
      </c>
      <c r="AG75">
        <v>593</v>
      </c>
      <c r="AH75">
        <v>258</v>
      </c>
      <c r="AI75" s="20">
        <f t="shared" si="83"/>
        <v>971</v>
      </c>
      <c r="AJ75" s="20">
        <f t="shared" si="84"/>
        <v>1308</v>
      </c>
      <c r="AK75" s="21">
        <f t="shared" si="85"/>
        <v>719</v>
      </c>
      <c r="AL75">
        <v>151</v>
      </c>
      <c r="AM75">
        <v>736</v>
      </c>
      <c r="AN75">
        <v>428</v>
      </c>
      <c r="AO75">
        <v>825</v>
      </c>
      <c r="AP75">
        <v>630</v>
      </c>
      <c r="AQ75">
        <v>257</v>
      </c>
      <c r="AR75" s="20">
        <f t="shared" si="86"/>
        <v>976</v>
      </c>
      <c r="AS75" s="20">
        <f t="shared" si="87"/>
        <v>1366</v>
      </c>
      <c r="AT75" s="21">
        <f t="shared" si="88"/>
        <v>685</v>
      </c>
      <c r="AV75" s="27"/>
      <c r="AW75" s="11"/>
      <c r="AX75" s="11"/>
      <c r="AY75" s="11"/>
      <c r="AZ75" s="11"/>
      <c r="BA75" s="28"/>
      <c r="BB75" s="6">
        <f>IFERROR('form2_fp grado medio'!K75/'form2_fp grado medio'!Q75*100,0)</f>
        <v>11.047180667433832</v>
      </c>
      <c r="BC75" s="6">
        <f>IFERROR('form2_fp grado medio'!L75/'form2_fp grado medio'!R75*100,0)</f>
        <v>51.114649681528668</v>
      </c>
      <c r="BD75" s="6">
        <f>IFERROR('form2_fp grado medio'!M75/'form2_fp grado medio'!S75*100,0)</f>
        <v>63.770250368188506</v>
      </c>
      <c r="BE75" s="6">
        <f>IFERROR('form2_fp grado medio'!N75/'form2_fp grado medio'!Q75*100,0)</f>
        <v>88.952819332566165</v>
      </c>
      <c r="BF75" s="6">
        <f>IFERROR('form2_fp grado medio'!O75/'form2_fp grado medio'!R75*100,0)</f>
        <v>48.885350318471339</v>
      </c>
      <c r="BG75" s="82">
        <f>IFERROR('form2_fp grado medio'!P75/'form2_fp grado medio'!S75*100,0)</f>
        <v>36.229749631811487</v>
      </c>
      <c r="BH75" s="6">
        <f>IFERROR('form2_fp grado medio'!T75/'form2_fp grado medio'!Z75*100,0)</f>
        <v>13.163716814159294</v>
      </c>
      <c r="BI75" s="6">
        <f>IFERROR('form2_fp grado medio'!U75/'form2_fp grado medio'!AA75*100,0)</f>
        <v>52.551020408163261</v>
      </c>
      <c r="BJ75" s="6">
        <f>IFERROR('form2_fp grado medio'!V75/'form2_fp grado medio'!AB75*100,0)</f>
        <v>65</v>
      </c>
      <c r="BK75" s="6">
        <f>IFERROR('form2_fp grado medio'!W75/'form2_fp grado medio'!Z75*100,0)</f>
        <v>86.836283185840713</v>
      </c>
      <c r="BL75" s="6">
        <f>IFERROR('form2_fp grado medio'!X75/'form2_fp grado medio'!AA75*100,0)</f>
        <v>47.448979591836739</v>
      </c>
      <c r="BM75" s="82">
        <f>IFERROR('form2_fp grado medio'!Y75/'form2_fp grado medio'!AB75*100,0)</f>
        <v>35</v>
      </c>
      <c r="BN75" s="61">
        <f>IFERROR('form2_fp grado medio'!AC75/'form2_fp grado medio'!AI75*100,0)</f>
        <v>15.036045314109167</v>
      </c>
      <c r="BO75" s="6">
        <f>IFERROR('form2_fp grado medio'!AD75/'form2_fp grado medio'!AJ75*100,0)</f>
        <v>54.663608562691138</v>
      </c>
      <c r="BP75" s="6">
        <f>IFERROR('form2_fp grado medio'!AE75/'form2_fp grado medio'!AK75*100,0)</f>
        <v>64.116828929068149</v>
      </c>
      <c r="BQ75" s="6">
        <f>IFERROR('form2_fp grado medio'!AF75/'form2_fp grado medio'!AI75*100,0)</f>
        <v>84.963954685890826</v>
      </c>
      <c r="BR75" s="6">
        <f>IFERROR('form2_fp grado medio'!AG75/'form2_fp grado medio'!AJ75*100,0)</f>
        <v>45.336391437308869</v>
      </c>
      <c r="BS75" s="82">
        <f>IFERROR('form2_fp grado medio'!AH75/'form2_fp grado medio'!AK75*100,0)</f>
        <v>35.883171070931851</v>
      </c>
      <c r="BT75" s="6">
        <f>IFERROR('form2_fp grado medio'!AL75/'form2_fp grado medio'!AR75*100,0)</f>
        <v>15.471311475409836</v>
      </c>
      <c r="BU75" s="6">
        <f>IFERROR('form2_fp grado medio'!AM75/'form2_fp grado medio'!AS75*100,0)</f>
        <v>53.879941434846266</v>
      </c>
      <c r="BV75" s="6">
        <f>IFERROR('form2_fp grado medio'!AN75/'form2_fp grado medio'!AT75*100,0)</f>
        <v>62.481751824817522</v>
      </c>
      <c r="BW75" s="6">
        <f>IFERROR('form2_fp grado medio'!AO75/'form2_fp grado medio'!AR75*100,0)</f>
        <v>84.528688524590166</v>
      </c>
      <c r="BX75" s="6">
        <f>IFERROR('form2_fp grado medio'!AP75/'form2_fp grado medio'!AS75*100,0)</f>
        <v>46.120058565153734</v>
      </c>
      <c r="BY75" s="82">
        <f>IFERROR('form2_fp grado medio'!AQ75/'form2_fp grado medio'!AT75*100,0)</f>
        <v>37.518248175182485</v>
      </c>
      <c r="CA75" s="67"/>
      <c r="CB75" s="65"/>
      <c r="CC75" s="65"/>
      <c r="CD75" s="59">
        <f t="shared" si="92"/>
        <v>77.905638665132329</v>
      </c>
      <c r="CE75" s="57">
        <f t="shared" si="94"/>
        <v>-2.2292993630573292</v>
      </c>
      <c r="CF75" s="57">
        <f t="shared" si="95"/>
        <v>-27.54050073637702</v>
      </c>
      <c r="CG75" s="59">
        <f t="shared" si="96"/>
        <v>73.672566371681427</v>
      </c>
      <c r="CH75" s="57">
        <f t="shared" si="97"/>
        <v>-5.1020408163265216</v>
      </c>
      <c r="CI75" s="57">
        <f t="shared" si="98"/>
        <v>-30</v>
      </c>
      <c r="CJ75" s="59">
        <f t="shared" si="99"/>
        <v>69.927909371781652</v>
      </c>
      <c r="CK75" s="57">
        <f t="shared" si="100"/>
        <v>-9.3272171253822691</v>
      </c>
      <c r="CL75" s="57">
        <f t="shared" si="101"/>
        <v>-28.233657858136297</v>
      </c>
      <c r="CM75" s="59">
        <f t="shared" si="102"/>
        <v>69.057377049180332</v>
      </c>
      <c r="CN75" s="57">
        <f t="shared" si="103"/>
        <v>-7.7598828696925324</v>
      </c>
      <c r="CO75" s="60">
        <f t="shared" si="104"/>
        <v>-24.963503649635037</v>
      </c>
    </row>
    <row r="76" spans="1:93" x14ac:dyDescent="0.25">
      <c r="A76" s="855" t="s">
        <v>143</v>
      </c>
      <c r="B76" s="27"/>
      <c r="C76" s="11"/>
      <c r="D76" s="11"/>
      <c r="E76" s="11"/>
      <c r="F76" s="11"/>
      <c r="G76" s="11"/>
      <c r="H76" s="11"/>
      <c r="I76" s="11"/>
      <c r="J76" s="28"/>
      <c r="K76">
        <v>138</v>
      </c>
      <c r="L76">
        <v>346</v>
      </c>
      <c r="M76">
        <v>124</v>
      </c>
      <c r="N76">
        <v>348</v>
      </c>
      <c r="O76">
        <v>224</v>
      </c>
      <c r="P76">
        <v>69</v>
      </c>
      <c r="Q76" s="20">
        <f t="shared" si="77"/>
        <v>486</v>
      </c>
      <c r="R76" s="20">
        <f t="shared" si="78"/>
        <v>570</v>
      </c>
      <c r="S76" s="21">
        <f t="shared" si="79"/>
        <v>193</v>
      </c>
      <c r="T76">
        <v>128</v>
      </c>
      <c r="U76">
        <v>361</v>
      </c>
      <c r="V76">
        <v>141</v>
      </c>
      <c r="W76">
        <v>375</v>
      </c>
      <c r="X76">
        <v>250</v>
      </c>
      <c r="Y76">
        <v>68</v>
      </c>
      <c r="Z76" s="20">
        <f t="shared" si="80"/>
        <v>503</v>
      </c>
      <c r="AA76" s="20">
        <f t="shared" si="81"/>
        <v>611</v>
      </c>
      <c r="AB76" s="21">
        <f t="shared" si="82"/>
        <v>209</v>
      </c>
      <c r="AC76">
        <v>138</v>
      </c>
      <c r="AD76">
        <v>332</v>
      </c>
      <c r="AE76">
        <v>151</v>
      </c>
      <c r="AF76">
        <v>438</v>
      </c>
      <c r="AG76">
        <v>262</v>
      </c>
      <c r="AH76">
        <v>47</v>
      </c>
      <c r="AI76" s="20">
        <f t="shared" si="83"/>
        <v>576</v>
      </c>
      <c r="AJ76" s="20">
        <f t="shared" si="84"/>
        <v>594</v>
      </c>
      <c r="AK76" s="21">
        <f t="shared" si="85"/>
        <v>198</v>
      </c>
      <c r="AL76">
        <v>145</v>
      </c>
      <c r="AM76">
        <v>397</v>
      </c>
      <c r="AN76">
        <v>148</v>
      </c>
      <c r="AO76">
        <v>431</v>
      </c>
      <c r="AP76">
        <v>232</v>
      </c>
      <c r="AQ76">
        <v>63</v>
      </c>
      <c r="AR76" s="20">
        <f t="shared" si="86"/>
        <v>576</v>
      </c>
      <c r="AS76" s="20">
        <f t="shared" si="87"/>
        <v>629</v>
      </c>
      <c r="AT76" s="21">
        <f t="shared" si="88"/>
        <v>211</v>
      </c>
      <c r="AV76" s="27"/>
      <c r="AW76" s="11"/>
      <c r="AX76" s="11"/>
      <c r="AY76" s="11"/>
      <c r="AZ76" s="11"/>
      <c r="BA76" s="28"/>
      <c r="BB76" s="6">
        <f>IFERROR('form2_fp grado medio'!K76/'form2_fp grado medio'!Q76*100,0)</f>
        <v>28.39506172839506</v>
      </c>
      <c r="BC76" s="6">
        <f>IFERROR('form2_fp grado medio'!L76/'form2_fp grado medio'!R76*100,0)</f>
        <v>60.701754385964911</v>
      </c>
      <c r="BD76" s="6">
        <f>IFERROR('form2_fp grado medio'!M76/'form2_fp grado medio'!S76*100,0)</f>
        <v>64.248704663212436</v>
      </c>
      <c r="BE76" s="6">
        <f>IFERROR('form2_fp grado medio'!N76/'form2_fp grado medio'!Q76*100,0)</f>
        <v>71.604938271604937</v>
      </c>
      <c r="BF76" s="6">
        <f>IFERROR('form2_fp grado medio'!O76/'form2_fp grado medio'!R76*100,0)</f>
        <v>39.298245614035089</v>
      </c>
      <c r="BG76" s="82">
        <f>IFERROR('form2_fp grado medio'!P76/'form2_fp grado medio'!S76*100,0)</f>
        <v>35.751295336787564</v>
      </c>
      <c r="BH76" s="6">
        <f>IFERROR('form2_fp grado medio'!T76/'form2_fp grado medio'!Z76*100,0)</f>
        <v>25.44731610337972</v>
      </c>
      <c r="BI76" s="6">
        <f>IFERROR('form2_fp grado medio'!U76/'form2_fp grado medio'!AA76*100,0)</f>
        <v>59.083469721767592</v>
      </c>
      <c r="BJ76" s="6">
        <f>IFERROR('form2_fp grado medio'!V76/'form2_fp grado medio'!AB76*100,0)</f>
        <v>67.464114832535884</v>
      </c>
      <c r="BK76" s="6">
        <f>IFERROR('form2_fp grado medio'!W76/'form2_fp grado medio'!Z76*100,0)</f>
        <v>74.55268389662028</v>
      </c>
      <c r="BL76" s="6">
        <f>IFERROR('form2_fp grado medio'!X76/'form2_fp grado medio'!AA76*100,0)</f>
        <v>40.916530278232408</v>
      </c>
      <c r="BM76" s="82">
        <f>IFERROR('form2_fp grado medio'!Y76/'form2_fp grado medio'!AB76*100,0)</f>
        <v>32.535885167464116</v>
      </c>
      <c r="BN76" s="61">
        <f>IFERROR('form2_fp grado medio'!AC76/'form2_fp grado medio'!AI76*100,0)</f>
        <v>23.958333333333336</v>
      </c>
      <c r="BO76" s="6">
        <f>IFERROR('form2_fp grado medio'!AD76/'form2_fp grado medio'!AJ76*100,0)</f>
        <v>55.892255892255896</v>
      </c>
      <c r="BP76" s="6">
        <f>IFERROR('form2_fp grado medio'!AE76/'form2_fp grado medio'!AK76*100,0)</f>
        <v>76.26262626262627</v>
      </c>
      <c r="BQ76" s="6">
        <f>IFERROR('form2_fp grado medio'!AF76/'form2_fp grado medio'!AI76*100,0)</f>
        <v>76.041666666666657</v>
      </c>
      <c r="BR76" s="6">
        <f>IFERROR('form2_fp grado medio'!AG76/'form2_fp grado medio'!AJ76*100,0)</f>
        <v>44.107744107744104</v>
      </c>
      <c r="BS76" s="82">
        <f>IFERROR('form2_fp grado medio'!AH76/'form2_fp grado medio'!AK76*100,0)</f>
        <v>23.737373737373737</v>
      </c>
      <c r="BT76" s="6">
        <f>IFERROR('form2_fp grado medio'!AL76/'form2_fp grado medio'!AR76*100,0)</f>
        <v>25.173611111111111</v>
      </c>
      <c r="BU76" s="6">
        <f>IFERROR('form2_fp grado medio'!AM76/'form2_fp grado medio'!AS76*100,0)</f>
        <v>63.116057233704289</v>
      </c>
      <c r="BV76" s="6">
        <f>IFERROR('form2_fp grado medio'!AN76/'form2_fp grado medio'!AT76*100,0)</f>
        <v>70.142180094786738</v>
      </c>
      <c r="BW76" s="6">
        <f>IFERROR('form2_fp grado medio'!AO76/'form2_fp grado medio'!AR76*100,0)</f>
        <v>74.826388888888886</v>
      </c>
      <c r="BX76" s="6">
        <f>IFERROR('form2_fp grado medio'!AP76/'form2_fp grado medio'!AS76*100,0)</f>
        <v>36.883942766295711</v>
      </c>
      <c r="BY76" s="82">
        <f>IFERROR('form2_fp grado medio'!AQ76/'form2_fp grado medio'!AT76*100,0)</f>
        <v>29.857819905213269</v>
      </c>
      <c r="CA76" s="67"/>
      <c r="CB76" s="65"/>
      <c r="CC76" s="65"/>
      <c r="CD76" s="59">
        <f t="shared" si="92"/>
        <v>43.209876543209873</v>
      </c>
      <c r="CE76" s="57">
        <f t="shared" si="94"/>
        <v>-21.403508771929822</v>
      </c>
      <c r="CF76" s="57">
        <f t="shared" si="95"/>
        <v>-28.497409326424872</v>
      </c>
      <c r="CG76" s="59">
        <f t="shared" si="96"/>
        <v>49.105367793240561</v>
      </c>
      <c r="CH76" s="57">
        <f t="shared" si="97"/>
        <v>-18.166939443535185</v>
      </c>
      <c r="CI76" s="57">
        <f t="shared" si="98"/>
        <v>-34.928229665071768</v>
      </c>
      <c r="CJ76" s="59">
        <f t="shared" si="99"/>
        <v>52.083333333333321</v>
      </c>
      <c r="CK76" s="57">
        <f t="shared" si="100"/>
        <v>-11.784511784511793</v>
      </c>
      <c r="CL76" s="57">
        <f t="shared" si="101"/>
        <v>-52.525252525252533</v>
      </c>
      <c r="CM76" s="59">
        <f t="shared" si="102"/>
        <v>49.652777777777771</v>
      </c>
      <c r="CN76" s="57">
        <f t="shared" si="103"/>
        <v>-26.232114467408579</v>
      </c>
      <c r="CO76" s="60">
        <f t="shared" si="104"/>
        <v>-40.284360189573469</v>
      </c>
    </row>
    <row r="77" spans="1:93" x14ac:dyDescent="0.25">
      <c r="A77" s="855" t="s">
        <v>144</v>
      </c>
      <c r="B77" s="27"/>
      <c r="C77" s="553"/>
      <c r="D77" s="553"/>
      <c r="E77" s="553"/>
      <c r="F77" s="553"/>
      <c r="G77" s="553"/>
      <c r="H77" s="553"/>
      <c r="I77" s="553"/>
      <c r="J77" s="738"/>
      <c r="K77" s="660">
        <v>19</v>
      </c>
      <c r="L77" s="660">
        <v>244</v>
      </c>
      <c r="M77" s="660">
        <v>66</v>
      </c>
      <c r="N77" s="660">
        <v>257</v>
      </c>
      <c r="O77" s="660">
        <v>106</v>
      </c>
      <c r="P77" s="660">
        <v>29</v>
      </c>
      <c r="Q77" s="56">
        <f t="shared" si="77"/>
        <v>276</v>
      </c>
      <c r="R77" s="56">
        <f t="shared" si="78"/>
        <v>350</v>
      </c>
      <c r="S77" s="116">
        <f t="shared" si="79"/>
        <v>95</v>
      </c>
      <c r="T77" s="660">
        <v>31</v>
      </c>
      <c r="U77" s="660">
        <v>265</v>
      </c>
      <c r="V77" s="660">
        <v>64</v>
      </c>
      <c r="W77" s="660">
        <v>226</v>
      </c>
      <c r="X77" s="660">
        <v>108</v>
      </c>
      <c r="Y77" s="660">
        <v>35</v>
      </c>
      <c r="Z77" s="56">
        <f t="shared" si="80"/>
        <v>257</v>
      </c>
      <c r="AA77" s="56">
        <f t="shared" si="81"/>
        <v>373</v>
      </c>
      <c r="AB77" s="116">
        <f t="shared" si="82"/>
        <v>99</v>
      </c>
      <c r="AC77" s="660">
        <v>27</v>
      </c>
      <c r="AD77" s="660">
        <v>245</v>
      </c>
      <c r="AE77" s="660">
        <v>62</v>
      </c>
      <c r="AF77" s="660">
        <v>219</v>
      </c>
      <c r="AG77" s="660">
        <v>96</v>
      </c>
      <c r="AH77" s="660">
        <v>42</v>
      </c>
      <c r="AI77" s="56">
        <f t="shared" si="83"/>
        <v>246</v>
      </c>
      <c r="AJ77" s="56">
        <f t="shared" si="84"/>
        <v>341</v>
      </c>
      <c r="AK77" s="116">
        <f t="shared" si="85"/>
        <v>104</v>
      </c>
      <c r="AL77" s="660">
        <v>20</v>
      </c>
      <c r="AM77" s="660">
        <v>277</v>
      </c>
      <c r="AN77" s="660">
        <v>102</v>
      </c>
      <c r="AO77" s="660">
        <v>214</v>
      </c>
      <c r="AP77" s="660">
        <v>106</v>
      </c>
      <c r="AQ77" s="660">
        <v>56</v>
      </c>
      <c r="AR77" s="56">
        <f t="shared" si="86"/>
        <v>234</v>
      </c>
      <c r="AS77" s="56">
        <f t="shared" si="87"/>
        <v>383</v>
      </c>
      <c r="AT77" s="116">
        <f t="shared" si="88"/>
        <v>158</v>
      </c>
      <c r="AV77" s="661"/>
      <c r="AW77" s="553"/>
      <c r="AX77" s="553"/>
      <c r="AY77" s="553"/>
      <c r="AZ77" s="553"/>
      <c r="BA77" s="738"/>
      <c r="BB77" s="98">
        <f>IFERROR('form2_fp grado medio'!K77/'form2_fp grado medio'!Q77*100,0)</f>
        <v>6.8840579710144931</v>
      </c>
      <c r="BC77" s="98">
        <f>IFERROR('form2_fp grado medio'!L77/'form2_fp grado medio'!R77*100,0)</f>
        <v>69.714285714285722</v>
      </c>
      <c r="BD77" s="98">
        <f>IFERROR('form2_fp grado medio'!M77/'form2_fp grado medio'!S77*100,0)</f>
        <v>69.473684210526315</v>
      </c>
      <c r="BE77" s="98">
        <f>IFERROR('form2_fp grado medio'!N77/'form2_fp grado medio'!Q77*100,0)</f>
        <v>93.115942028985515</v>
      </c>
      <c r="BF77" s="98">
        <f>IFERROR('form2_fp grado medio'!O77/'form2_fp grado medio'!R77*100,0)</f>
        <v>30.285714285714288</v>
      </c>
      <c r="BG77" s="99">
        <f>IFERROR('form2_fp grado medio'!P77/'form2_fp grado medio'!S77*100,0)</f>
        <v>30.526315789473685</v>
      </c>
      <c r="BH77" s="98">
        <f>IFERROR('form2_fp grado medio'!T77/'form2_fp grado medio'!Z77*100,0)</f>
        <v>12.062256809338521</v>
      </c>
      <c r="BI77" s="98">
        <f>IFERROR('form2_fp grado medio'!U77/'form2_fp grado medio'!AA77*100,0)</f>
        <v>71.045576407506701</v>
      </c>
      <c r="BJ77" s="98">
        <f>IFERROR('form2_fp grado medio'!V77/'form2_fp grado medio'!AB77*100,0)</f>
        <v>64.646464646464651</v>
      </c>
      <c r="BK77" s="98">
        <f>IFERROR('form2_fp grado medio'!W77/'form2_fp grado medio'!Z77*100,0)</f>
        <v>87.937743190661479</v>
      </c>
      <c r="BL77" s="98">
        <f>IFERROR('form2_fp grado medio'!X77/'form2_fp grado medio'!AA77*100,0)</f>
        <v>28.954423592493299</v>
      </c>
      <c r="BM77" s="99">
        <f>IFERROR('form2_fp grado medio'!Y77/'form2_fp grado medio'!AB77*100,0)</f>
        <v>35.353535353535356</v>
      </c>
      <c r="BN77" s="100">
        <f>IFERROR('form2_fp grado medio'!AC77/'form2_fp grado medio'!AI77*100,0)</f>
        <v>10.975609756097562</v>
      </c>
      <c r="BO77" s="98">
        <f>IFERROR('form2_fp grado medio'!AD77/'form2_fp grado medio'!AJ77*100,0)</f>
        <v>71.847507331378296</v>
      </c>
      <c r="BP77" s="98">
        <f>IFERROR('form2_fp grado medio'!AE77/'form2_fp grado medio'!AK77*100,0)</f>
        <v>59.615384615384613</v>
      </c>
      <c r="BQ77" s="98">
        <f>IFERROR('form2_fp grado medio'!AF77/'form2_fp grado medio'!AI77*100,0)</f>
        <v>89.024390243902445</v>
      </c>
      <c r="BR77" s="98">
        <f>IFERROR('form2_fp grado medio'!AG77/'form2_fp grado medio'!AJ77*100,0)</f>
        <v>28.152492668621704</v>
      </c>
      <c r="BS77" s="99">
        <f>IFERROR('form2_fp grado medio'!AH77/'form2_fp grado medio'!AK77*100,0)</f>
        <v>40.384615384615387</v>
      </c>
      <c r="BT77" s="98">
        <f>IFERROR('form2_fp grado medio'!AL77/'form2_fp grado medio'!AR77*100,0)</f>
        <v>8.5470085470085468</v>
      </c>
      <c r="BU77" s="98">
        <f>IFERROR('form2_fp grado medio'!AM77/'form2_fp grado medio'!AS77*100,0)</f>
        <v>72.323759791122711</v>
      </c>
      <c r="BV77" s="98">
        <f>IFERROR('form2_fp grado medio'!AN77/'form2_fp grado medio'!AT77*100,0)</f>
        <v>64.556962025316452</v>
      </c>
      <c r="BW77" s="98">
        <f>IFERROR('form2_fp grado medio'!AO77/'form2_fp grado medio'!AR77*100,0)</f>
        <v>91.452991452991455</v>
      </c>
      <c r="BX77" s="98">
        <f>IFERROR('form2_fp grado medio'!AP77/'form2_fp grado medio'!AS77*100,0)</f>
        <v>27.676240208877285</v>
      </c>
      <c r="BY77" s="99">
        <f>IFERROR('form2_fp grado medio'!AQ77/'form2_fp grado medio'!AT77*100,0)</f>
        <v>35.443037974683541</v>
      </c>
      <c r="CA77" s="301"/>
      <c r="CB77" s="302"/>
      <c r="CC77" s="302"/>
      <c r="CD77" s="108">
        <f t="shared" si="92"/>
        <v>86.231884057971016</v>
      </c>
      <c r="CE77" s="109">
        <f t="shared" si="94"/>
        <v>-39.428571428571431</v>
      </c>
      <c r="CF77" s="109">
        <f t="shared" si="95"/>
        <v>-38.94736842105263</v>
      </c>
      <c r="CG77" s="108">
        <f t="shared" si="96"/>
        <v>75.875486381322958</v>
      </c>
      <c r="CH77" s="109">
        <f t="shared" si="97"/>
        <v>-42.091152815013402</v>
      </c>
      <c r="CI77" s="109">
        <f t="shared" si="98"/>
        <v>-29.292929292929294</v>
      </c>
      <c r="CJ77" s="108">
        <f t="shared" si="99"/>
        <v>78.048780487804891</v>
      </c>
      <c r="CK77" s="109">
        <f t="shared" si="100"/>
        <v>-43.695014662756591</v>
      </c>
      <c r="CL77" s="109">
        <f t="shared" si="101"/>
        <v>-19.230769230769226</v>
      </c>
      <c r="CM77" s="108">
        <f t="shared" si="102"/>
        <v>82.90598290598291</v>
      </c>
      <c r="CN77" s="109">
        <f t="shared" si="103"/>
        <v>-44.647519582245422</v>
      </c>
      <c r="CO77" s="236">
        <f t="shared" si="104"/>
        <v>-29.11392405063291</v>
      </c>
    </row>
    <row r="81" spans="1:35" x14ac:dyDescent="0.25">
      <c r="A81" s="5" t="s">
        <v>1236</v>
      </c>
    </row>
    <row r="82" spans="1:35" x14ac:dyDescent="0.25">
      <c r="A82" s="5"/>
    </row>
    <row r="83" spans="1:35" s="1" customFormat="1" ht="38.25" customHeight="1" x14ac:dyDescent="0.25">
      <c r="B83" s="1869" t="s">
        <v>28</v>
      </c>
      <c r="C83" s="1869"/>
      <c r="D83" s="1869"/>
      <c r="E83" s="1869"/>
      <c r="F83" s="1869"/>
      <c r="G83" s="1869"/>
      <c r="H83" s="1869"/>
      <c r="I83" s="1869"/>
      <c r="J83" s="1869"/>
      <c r="K83" s="1869"/>
      <c r="L83" s="1869"/>
      <c r="M83" s="1869"/>
      <c r="N83" s="1869"/>
      <c r="O83" s="1869"/>
      <c r="P83" s="1869"/>
      <c r="S83" s="1869" t="s">
        <v>507</v>
      </c>
      <c r="T83" s="1869"/>
      <c r="U83" s="1869"/>
      <c r="V83" s="1869"/>
      <c r="W83" s="1869"/>
      <c r="X83" s="1869"/>
      <c r="Y83" s="1869"/>
      <c r="Z83" s="1869"/>
      <c r="AA83" s="1869"/>
      <c r="AB83" s="1869"/>
      <c r="AE83" s="1868" t="s">
        <v>853</v>
      </c>
      <c r="AF83" s="1864"/>
      <c r="AG83" s="1864"/>
      <c r="AH83" s="1864"/>
      <c r="AI83" s="1865"/>
    </row>
    <row r="84" spans="1:35" ht="15" customHeight="1" x14ac:dyDescent="0.25">
      <c r="A84" s="881" t="s">
        <v>994</v>
      </c>
      <c r="B84" s="1875" t="s">
        <v>314</v>
      </c>
      <c r="C84" s="1875"/>
      <c r="D84" s="1875"/>
      <c r="E84" s="1875" t="s">
        <v>167</v>
      </c>
      <c r="F84" s="1875"/>
      <c r="G84" s="1875"/>
      <c r="H84" s="1875" t="s">
        <v>168</v>
      </c>
      <c r="I84" s="1875"/>
      <c r="J84" s="1875"/>
      <c r="K84" s="1875" t="s">
        <v>169</v>
      </c>
      <c r="L84" s="1875"/>
      <c r="M84" s="1875"/>
      <c r="N84" s="1875" t="s">
        <v>170</v>
      </c>
      <c r="O84" s="1875"/>
      <c r="P84" s="1875"/>
      <c r="S84" s="1875" t="s">
        <v>314</v>
      </c>
      <c r="T84" s="1875"/>
      <c r="U84" s="1875" t="s">
        <v>167</v>
      </c>
      <c r="V84" s="1875"/>
      <c r="W84" s="1875" t="s">
        <v>168</v>
      </c>
      <c r="X84" s="1875"/>
      <c r="Y84" s="1875" t="s">
        <v>169</v>
      </c>
      <c r="Z84" s="1875"/>
      <c r="AA84" s="1875" t="s">
        <v>170</v>
      </c>
      <c r="AB84" s="1875"/>
      <c r="AE84" s="1883" t="s">
        <v>314</v>
      </c>
      <c r="AF84" s="1883" t="s">
        <v>167</v>
      </c>
      <c r="AG84" s="1883" t="s">
        <v>168</v>
      </c>
      <c r="AH84" s="1883" t="s">
        <v>169</v>
      </c>
      <c r="AI84" s="1883" t="s">
        <v>170</v>
      </c>
    </row>
    <row r="85" spans="1:35" ht="15" customHeight="1" x14ac:dyDescent="0.25">
      <c r="A85" s="848" t="s">
        <v>662</v>
      </c>
      <c r="B85" s="274" t="s">
        <v>31</v>
      </c>
      <c r="C85" s="274" t="s">
        <v>32</v>
      </c>
      <c r="D85" s="274" t="s">
        <v>33</v>
      </c>
      <c r="E85" s="274" t="s">
        <v>31</v>
      </c>
      <c r="F85" s="274" t="s">
        <v>32</v>
      </c>
      <c r="G85" s="274" t="s">
        <v>33</v>
      </c>
      <c r="H85" s="274" t="s">
        <v>31</v>
      </c>
      <c r="I85" s="274" t="s">
        <v>32</v>
      </c>
      <c r="J85" s="274" t="s">
        <v>33</v>
      </c>
      <c r="K85" s="274" t="s">
        <v>31</v>
      </c>
      <c r="L85" s="274" t="s">
        <v>32</v>
      </c>
      <c r="M85" s="274" t="s">
        <v>33</v>
      </c>
      <c r="N85" s="274" t="s">
        <v>31</v>
      </c>
      <c r="O85" s="274" t="s">
        <v>32</v>
      </c>
      <c r="P85" s="274" t="s">
        <v>33</v>
      </c>
      <c r="S85" s="274" t="s">
        <v>31</v>
      </c>
      <c r="T85" s="274" t="s">
        <v>32</v>
      </c>
      <c r="U85" s="274" t="s">
        <v>31</v>
      </c>
      <c r="V85" s="274" t="s">
        <v>32</v>
      </c>
      <c r="W85" s="274" t="s">
        <v>31</v>
      </c>
      <c r="X85" s="274" t="s">
        <v>32</v>
      </c>
      <c r="Y85" s="274" t="s">
        <v>31</v>
      </c>
      <c r="Z85" s="274" t="s">
        <v>32</v>
      </c>
      <c r="AA85" s="274" t="s">
        <v>31</v>
      </c>
      <c r="AB85" s="274" t="s">
        <v>32</v>
      </c>
      <c r="AE85" s="1883"/>
      <c r="AF85" s="1883"/>
      <c r="AG85" s="1883"/>
      <c r="AH85" s="1883"/>
      <c r="AI85" s="1883"/>
    </row>
    <row r="86" spans="1:35" x14ac:dyDescent="0.25">
      <c r="A86" s="854" t="s">
        <v>773</v>
      </c>
      <c r="B86" s="413">
        <v>42</v>
      </c>
      <c r="C86" s="414">
        <v>133</v>
      </c>
      <c r="D86" s="415">
        <v>175</v>
      </c>
      <c r="E86" s="414">
        <v>30</v>
      </c>
      <c r="F86" s="414">
        <v>108</v>
      </c>
      <c r="G86" s="415">
        <v>138</v>
      </c>
      <c r="H86" s="414">
        <v>35</v>
      </c>
      <c r="I86" s="414">
        <v>100</v>
      </c>
      <c r="J86" s="415">
        <v>135</v>
      </c>
      <c r="K86" s="414">
        <v>30</v>
      </c>
      <c r="L86" s="414">
        <v>88</v>
      </c>
      <c r="M86" s="415">
        <v>113</v>
      </c>
      <c r="N86" s="414">
        <v>30</v>
      </c>
      <c r="O86" s="414">
        <v>88</v>
      </c>
      <c r="P86" s="415">
        <v>118</v>
      </c>
      <c r="S86" s="61">
        <f>IFERROR(B86/$D86*100,0)</f>
        <v>24</v>
      </c>
      <c r="T86" s="82">
        <f>IFERROR(C86/$D86*100,0)</f>
        <v>76</v>
      </c>
      <c r="U86" s="61">
        <f>IFERROR(E86/$G86*100,0)</f>
        <v>21.739130434782609</v>
      </c>
      <c r="V86" s="82">
        <f>IFERROR(F86/$G86*100,0)</f>
        <v>78.260869565217391</v>
      </c>
      <c r="W86" s="61">
        <f>IFERROR(H86/$J86*100,0)</f>
        <v>25.925925925925924</v>
      </c>
      <c r="X86" s="82">
        <f>IFERROR(I86/$J86*100,0)</f>
        <v>74.074074074074076</v>
      </c>
      <c r="Y86" s="61">
        <f>IFERROR(K86/$M86*100,0)</f>
        <v>26.548672566371685</v>
      </c>
      <c r="Z86" s="82">
        <f>IFERROR(L86/$M86*100,0)</f>
        <v>77.876106194690266</v>
      </c>
      <c r="AA86" s="6">
        <f>IFERROR(N86/$P86*100,0)</f>
        <v>25.423728813559322</v>
      </c>
      <c r="AB86" s="82">
        <f>IFERROR(O86/$P86*100,0)</f>
        <v>74.576271186440678</v>
      </c>
      <c r="AE86" s="59">
        <f>T86-S86</f>
        <v>52</v>
      </c>
      <c r="AF86" s="59">
        <f>V86-U86</f>
        <v>56.521739130434781</v>
      </c>
      <c r="AG86" s="59">
        <f>X86-W86</f>
        <v>48.148148148148152</v>
      </c>
      <c r="AH86" s="59">
        <f>Z86-Y86</f>
        <v>51.32743362831858</v>
      </c>
      <c r="AI86" s="73">
        <f>AB86-AA86</f>
        <v>49.152542372881356</v>
      </c>
    </row>
    <row r="87" spans="1:35" x14ac:dyDescent="0.25">
      <c r="A87" s="856" t="s">
        <v>761</v>
      </c>
      <c r="B87" s="110">
        <v>155</v>
      </c>
      <c r="C87" s="56">
        <v>2126</v>
      </c>
      <c r="D87" s="116">
        <v>2281</v>
      </c>
      <c r="E87" s="56">
        <v>245</v>
      </c>
      <c r="F87" s="56">
        <v>2185</v>
      </c>
      <c r="G87" s="116">
        <v>2430</v>
      </c>
      <c r="H87" s="56">
        <v>270</v>
      </c>
      <c r="I87" s="56">
        <v>2302</v>
      </c>
      <c r="J87" s="116">
        <v>2572</v>
      </c>
      <c r="K87" s="56">
        <v>282</v>
      </c>
      <c r="L87" s="56">
        <v>2403</v>
      </c>
      <c r="M87" s="116">
        <v>2685</v>
      </c>
      <c r="N87" s="56">
        <v>292</v>
      </c>
      <c r="O87" s="56">
        <v>2383</v>
      </c>
      <c r="P87" s="116">
        <v>2675</v>
      </c>
      <c r="S87" s="100">
        <f>IFERROR(B87/$D87*100,0)</f>
        <v>6.7952652345462523</v>
      </c>
      <c r="T87" s="99">
        <f>IFERROR(C87/$D87*100,0)</f>
        <v>93.20473476545375</v>
      </c>
      <c r="U87" s="100">
        <f>IFERROR(E87/$G87*100,0)</f>
        <v>10.08230452674897</v>
      </c>
      <c r="V87" s="99">
        <f>IFERROR(F87/$G87*100,0)</f>
        <v>89.91769547325103</v>
      </c>
      <c r="W87" s="100">
        <f>IFERROR(H87/$J87*100,0)</f>
        <v>10.497667185069986</v>
      </c>
      <c r="X87" s="99">
        <f>IFERROR(I87/$J87*100,0)</f>
        <v>89.502332814930014</v>
      </c>
      <c r="Y87" s="100">
        <f>IFERROR(K87/$M87*100,0)</f>
        <v>10.502793296089386</v>
      </c>
      <c r="Z87" s="99">
        <f>IFERROR(L87/$M87*100,0)</f>
        <v>89.497206703910621</v>
      </c>
      <c r="AA87" s="98">
        <f>IFERROR(N87/$P87*100,0)</f>
        <v>10.915887850467291</v>
      </c>
      <c r="AB87" s="99">
        <f>IFERROR(O87/$P87*100,0)</f>
        <v>89.084112149532714</v>
      </c>
      <c r="AE87" s="108">
        <f>T87-S87</f>
        <v>86.409469530907501</v>
      </c>
      <c r="AF87" s="108">
        <f>V87-U87</f>
        <v>79.835390946502059</v>
      </c>
      <c r="AG87" s="108">
        <f>X87-W87</f>
        <v>79.004665629860028</v>
      </c>
      <c r="AH87" s="108">
        <f>Z87-Y87</f>
        <v>78.994413407821241</v>
      </c>
      <c r="AI87" s="246">
        <f>AB87-AA87</f>
        <v>78.168224299065429</v>
      </c>
    </row>
    <row r="89" spans="1:35" x14ac:dyDescent="0.25">
      <c r="A89" s="1531"/>
      <c r="B89" s="1531"/>
    </row>
    <row r="90" spans="1:35" x14ac:dyDescent="0.25">
      <c r="A90" s="1792" t="s">
        <v>1004</v>
      </c>
      <c r="B90" s="1780"/>
    </row>
    <row r="91" spans="1:35" ht="15" customHeight="1" x14ac:dyDescent="0.25">
      <c r="A91" s="1746" t="s">
        <v>1269</v>
      </c>
      <c r="B91" s="1747"/>
      <c r="C91" s="1747"/>
      <c r="D91" s="1747"/>
      <c r="E91" s="1747"/>
      <c r="F91" s="1747"/>
      <c r="G91" s="1748"/>
    </row>
    <row r="92" spans="1:35" x14ac:dyDescent="0.25">
      <c r="A92" s="1746"/>
      <c r="B92" s="1747"/>
      <c r="C92" s="1747"/>
      <c r="D92" s="1747"/>
      <c r="E92" s="1747"/>
      <c r="F92" s="1747"/>
      <c r="G92" s="1748"/>
    </row>
    <row r="93" spans="1:35" x14ac:dyDescent="0.25">
      <c r="A93" s="1749"/>
      <c r="B93" s="1750"/>
      <c r="C93" s="1750"/>
      <c r="D93" s="1750"/>
      <c r="E93" s="1750"/>
      <c r="F93" s="1750"/>
      <c r="G93" s="1751"/>
    </row>
    <row r="94" spans="1:35" x14ac:dyDescent="0.25">
      <c r="A94" s="1746" t="s">
        <v>1090</v>
      </c>
      <c r="B94" s="1747"/>
      <c r="C94" s="1747"/>
      <c r="D94" s="1747"/>
      <c r="E94" s="1747"/>
      <c r="F94" s="1747"/>
      <c r="G94" s="1748"/>
    </row>
    <row r="95" spans="1:35" x14ac:dyDescent="0.25">
      <c r="A95" s="1746"/>
      <c r="B95" s="1747"/>
      <c r="C95" s="1747"/>
      <c r="D95" s="1747"/>
      <c r="E95" s="1747"/>
      <c r="F95" s="1747"/>
      <c r="G95" s="1748"/>
    </row>
    <row r="96" spans="1:35" x14ac:dyDescent="0.25">
      <c r="A96" s="1749"/>
      <c r="B96" s="1750"/>
      <c r="C96" s="1750"/>
      <c r="D96" s="1750"/>
      <c r="E96" s="1750"/>
      <c r="F96" s="1750"/>
      <c r="G96" s="1751"/>
    </row>
  </sheetData>
  <sheetProtection algorithmName="SHA-512" hashValue="xJAD+pZxtFe1WMATIS+VY3JvNpeB1M6vQywGrZjQIwHKGcrXQ6GVDQhl/wU6z8JXExzzVRUcUJir2sfoDLx5eQ==" saltValue="+JU6pM6fxuuUa8Tu3vIz0A==" spinCount="100000" sheet="1" objects="1" scenarios="1"/>
  <mergeCells count="105">
    <mergeCell ref="A94:G96"/>
    <mergeCell ref="A90:B90"/>
    <mergeCell ref="AO56:AQ56"/>
    <mergeCell ref="AR56:AT56"/>
    <mergeCell ref="Q56:S56"/>
    <mergeCell ref="T56:V56"/>
    <mergeCell ref="W56:Y56"/>
    <mergeCell ref="K56:M56"/>
    <mergeCell ref="Z56:AB56"/>
    <mergeCell ref="AC56:AE56"/>
    <mergeCell ref="B56:D56"/>
    <mergeCell ref="E56:G56"/>
    <mergeCell ref="H56:J56"/>
    <mergeCell ref="N56:P56"/>
    <mergeCell ref="A91:G93"/>
    <mergeCell ref="B84:D84"/>
    <mergeCell ref="E84:G84"/>
    <mergeCell ref="H84:J84"/>
    <mergeCell ref="K84:M84"/>
    <mergeCell ref="N84:P84"/>
    <mergeCell ref="AF19:AJ19"/>
    <mergeCell ref="T20:U20"/>
    <mergeCell ref="V20:W20"/>
    <mergeCell ref="X20:Y20"/>
    <mergeCell ref="S84:T84"/>
    <mergeCell ref="U84:V84"/>
    <mergeCell ref="W84:X84"/>
    <mergeCell ref="Y84:Z84"/>
    <mergeCell ref="AA84:AB84"/>
    <mergeCell ref="AE84:AE85"/>
    <mergeCell ref="AF84:AF85"/>
    <mergeCell ref="AF20:AF21"/>
    <mergeCell ref="AI84:AI85"/>
    <mergeCell ref="AG84:AG85"/>
    <mergeCell ref="AH84:AH85"/>
    <mergeCell ref="B55:J55"/>
    <mergeCell ref="B54:AT54"/>
    <mergeCell ref="K55:S55"/>
    <mergeCell ref="T55:AB55"/>
    <mergeCell ref="S83:AB83"/>
    <mergeCell ref="AE83:AI83"/>
    <mergeCell ref="AF56:AH56"/>
    <mergeCell ref="AI56:AK56"/>
    <mergeCell ref="AL56:AN56"/>
    <mergeCell ref="B83:P83"/>
    <mergeCell ref="AC55:AK55"/>
    <mergeCell ref="AL55:AT55"/>
    <mergeCell ref="CM55:CO56"/>
    <mergeCell ref="AV55:BA55"/>
    <mergeCell ref="BB55:BG55"/>
    <mergeCell ref="BH55:BM55"/>
    <mergeCell ref="BN55:BS55"/>
    <mergeCell ref="BT55:BY55"/>
    <mergeCell ref="CA55:CC56"/>
    <mergeCell ref="CD55:CF56"/>
    <mergeCell ref="CG55:CI56"/>
    <mergeCell ref="CJ55:CL56"/>
    <mergeCell ref="AV56:AX56"/>
    <mergeCell ref="AY56:BA56"/>
    <mergeCell ref="BB56:BD56"/>
    <mergeCell ref="BQ56:BS56"/>
    <mergeCell ref="BT56:BV56"/>
    <mergeCell ref="BW56:BY56"/>
    <mergeCell ref="BK56:BM56"/>
    <mergeCell ref="BN56:BP56"/>
    <mergeCell ref="BE56:BG56"/>
    <mergeCell ref="BH56:BJ56"/>
    <mergeCell ref="CA54:CO54"/>
    <mergeCell ref="AV54:BY54"/>
    <mergeCell ref="AG20:AG21"/>
    <mergeCell ref="AH20:AH21"/>
    <mergeCell ref="AI20:AI21"/>
    <mergeCell ref="AJ20:AJ21"/>
    <mergeCell ref="B9:Q9"/>
    <mergeCell ref="T9:AC9"/>
    <mergeCell ref="AF9:AJ9"/>
    <mergeCell ref="AF10:AF11"/>
    <mergeCell ref="AG10:AG11"/>
    <mergeCell ref="AH10:AH11"/>
    <mergeCell ref="AI10:AI11"/>
    <mergeCell ref="AJ10:AJ11"/>
    <mergeCell ref="T10:U10"/>
    <mergeCell ref="V10:W10"/>
    <mergeCell ref="X10:Y10"/>
    <mergeCell ref="Z10:AA10"/>
    <mergeCell ref="AB10:AC10"/>
    <mergeCell ref="C10:E10"/>
    <mergeCell ref="F10:H10"/>
    <mergeCell ref="I10:K10"/>
    <mergeCell ref="L10:N10"/>
    <mergeCell ref="O10:Q10"/>
    <mergeCell ref="A1:T2"/>
    <mergeCell ref="A45:A49"/>
    <mergeCell ref="A36:A44"/>
    <mergeCell ref="A22:A35"/>
    <mergeCell ref="T19:AC19"/>
    <mergeCell ref="B19:Q19"/>
    <mergeCell ref="I20:K20"/>
    <mergeCell ref="L20:N20"/>
    <mergeCell ref="O20:Q20"/>
    <mergeCell ref="C20:E20"/>
    <mergeCell ref="F20:H20"/>
    <mergeCell ref="Z20:AA20"/>
    <mergeCell ref="AB20:AC20"/>
    <mergeCell ref="A12:A14"/>
  </mergeCells>
  <conditionalFormatting sqref="AE86:AI87">
    <cfRule type="cellIs" dxfId="147" priority="1" operator="lessThan">
      <formula>0</formula>
    </cfRule>
  </conditionalFormatting>
  <conditionalFormatting sqref="AF12:AJ14">
    <cfRule type="cellIs" dxfId="146" priority="4" operator="lessThan">
      <formula>0</formula>
    </cfRule>
  </conditionalFormatting>
  <conditionalFormatting sqref="AF22:AJ49">
    <cfRule type="cellIs" dxfId="145" priority="3" operator="lessThan">
      <formula>0</formula>
    </cfRule>
  </conditionalFormatting>
  <conditionalFormatting sqref="CB59:CO77">
    <cfRule type="cellIs" dxfId="144" priority="2" operator="lessThan">
      <formula>0</formula>
    </cfRule>
  </conditionalFormatting>
  <hyperlinks>
    <hyperlink ref="A5" location="Índice!A1" display="⌂ Volver al ÍNDICE" xr:uid="{07408B32-E058-472F-A966-920D2C55E20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03F40-6267-4604-9F42-F11CC7B6D379}">
  <sheetPr codeName="Hoja27">
    <tabColor rgb="FFEDCFDD"/>
  </sheetPr>
  <dimension ref="A1:CO108"/>
  <sheetViews>
    <sheetView zoomScaleNormal="100" workbookViewId="0">
      <pane xSplit="1" topLeftCell="B1" activePane="topRight" state="frozen"/>
      <selection activeCell="T96" sqref="T96:T97"/>
      <selection pane="topRight" activeCell="V4" sqref="V4"/>
    </sheetView>
  </sheetViews>
  <sheetFormatPr baseColWidth="10" defaultColWidth="11.42578125" defaultRowHeight="15" x14ac:dyDescent="0.25"/>
  <cols>
    <col min="1" max="1" width="51.85546875" customWidth="1"/>
    <col min="2" max="2" width="35.140625" customWidth="1"/>
    <col min="3" max="140" width="7.7109375" customWidth="1"/>
  </cols>
  <sheetData>
    <row r="1" spans="1:36" ht="24" customHeight="1" x14ac:dyDescent="0.25">
      <c r="A1" s="1755" t="s">
        <v>1405</v>
      </c>
      <c r="B1" s="1756"/>
      <c r="C1" s="1756"/>
      <c r="D1" s="1756"/>
      <c r="E1" s="1756"/>
      <c r="F1" s="1756"/>
      <c r="G1" s="1756"/>
      <c r="H1" s="1756"/>
      <c r="I1" s="1756"/>
      <c r="J1" s="1756"/>
      <c r="K1" s="1756"/>
      <c r="L1" s="1756"/>
      <c r="M1" s="1756"/>
      <c r="N1" s="1756"/>
      <c r="O1" s="1756"/>
      <c r="P1" s="1756"/>
      <c r="Q1" s="1756"/>
      <c r="R1" s="1756"/>
      <c r="S1" s="1756"/>
      <c r="T1" s="1757"/>
    </row>
    <row r="2" spans="1:36" ht="15" customHeight="1" thickBot="1" x14ac:dyDescent="0.3">
      <c r="A2" s="1758"/>
      <c r="B2" s="1759"/>
      <c r="C2" s="1759"/>
      <c r="D2" s="1759"/>
      <c r="E2" s="1759"/>
      <c r="F2" s="1759"/>
      <c r="G2" s="1759"/>
      <c r="H2" s="1759"/>
      <c r="I2" s="1759"/>
      <c r="J2" s="1759"/>
      <c r="K2" s="1759"/>
      <c r="L2" s="1759"/>
      <c r="M2" s="1759"/>
      <c r="N2" s="1759"/>
      <c r="O2" s="1759"/>
      <c r="P2" s="1759"/>
      <c r="Q2" s="1759"/>
      <c r="R2" s="1759"/>
      <c r="S2" s="1759"/>
      <c r="T2" s="1760"/>
    </row>
    <row r="3" spans="1:36" x14ac:dyDescent="0.25">
      <c r="A3" s="46" t="s">
        <v>1034</v>
      </c>
    </row>
    <row r="4" spans="1:36" x14ac:dyDescent="0.25">
      <c r="A4" s="46" t="s">
        <v>988</v>
      </c>
      <c r="F4" s="1"/>
    </row>
    <row r="5" spans="1:36" x14ac:dyDescent="0.25">
      <c r="A5" s="132" t="s">
        <v>712</v>
      </c>
    </row>
    <row r="6" spans="1:36" x14ac:dyDescent="0.25">
      <c r="A6" s="132"/>
    </row>
    <row r="7" spans="1:36" x14ac:dyDescent="0.25">
      <c r="A7" s="5" t="s">
        <v>1237</v>
      </c>
    </row>
    <row r="9" spans="1:36" s="1" customFormat="1" ht="35.25" customHeight="1" x14ac:dyDescent="0.25">
      <c r="B9" s="1869" t="s">
        <v>28</v>
      </c>
      <c r="C9" s="1869"/>
      <c r="D9" s="1869"/>
      <c r="E9" s="1869"/>
      <c r="F9" s="1869"/>
      <c r="G9" s="1869"/>
      <c r="H9" s="1869"/>
      <c r="I9" s="1869"/>
      <c r="J9" s="1869"/>
      <c r="K9" s="1869"/>
      <c r="L9" s="1869"/>
      <c r="M9" s="1869"/>
      <c r="N9" s="1869"/>
      <c r="O9" s="1869"/>
      <c r="P9" s="1869"/>
      <c r="Q9" s="1869"/>
      <c r="T9" s="1869" t="s">
        <v>507</v>
      </c>
      <c r="U9" s="1869"/>
      <c r="V9" s="1869"/>
      <c r="W9" s="1869"/>
      <c r="X9" s="1869"/>
      <c r="Y9" s="1869"/>
      <c r="Z9" s="1869"/>
      <c r="AA9" s="1869"/>
      <c r="AB9" s="1869"/>
      <c r="AC9" s="1869"/>
      <c r="AF9" s="1868" t="s">
        <v>853</v>
      </c>
      <c r="AG9" s="1864"/>
      <c r="AH9" s="1864"/>
      <c r="AI9" s="1864"/>
      <c r="AJ9" s="1865"/>
    </row>
    <row r="10" spans="1:36" x14ac:dyDescent="0.25">
      <c r="B10" s="852" t="s">
        <v>994</v>
      </c>
      <c r="C10" s="1875" t="s">
        <v>314</v>
      </c>
      <c r="D10" s="1875"/>
      <c r="E10" s="1875"/>
      <c r="F10" s="1875" t="s">
        <v>167</v>
      </c>
      <c r="G10" s="1875"/>
      <c r="H10" s="1875"/>
      <c r="I10" s="1875" t="s">
        <v>168</v>
      </c>
      <c r="J10" s="1875"/>
      <c r="K10" s="1875"/>
      <c r="L10" s="1875" t="s">
        <v>169</v>
      </c>
      <c r="M10" s="1875"/>
      <c r="N10" s="1875"/>
      <c r="O10" s="1875" t="s">
        <v>170</v>
      </c>
      <c r="P10" s="1875"/>
      <c r="Q10" s="1875"/>
      <c r="T10" s="1875" t="s">
        <v>314</v>
      </c>
      <c r="U10" s="1875"/>
      <c r="V10" s="1875" t="s">
        <v>167</v>
      </c>
      <c r="W10" s="1875"/>
      <c r="X10" s="1875" t="s">
        <v>168</v>
      </c>
      <c r="Y10" s="1875"/>
      <c r="Z10" s="1875" t="s">
        <v>169</v>
      </c>
      <c r="AA10" s="1875"/>
      <c r="AB10" s="1875" t="s">
        <v>170</v>
      </c>
      <c r="AC10" s="1875"/>
      <c r="AF10" s="1883" t="s">
        <v>314</v>
      </c>
      <c r="AG10" s="1883" t="s">
        <v>167</v>
      </c>
      <c r="AH10" s="1883" t="s">
        <v>168</v>
      </c>
      <c r="AI10" s="1883" t="s">
        <v>169</v>
      </c>
      <c r="AJ10" s="1883" t="s">
        <v>170</v>
      </c>
    </row>
    <row r="11" spans="1:36" x14ac:dyDescent="0.25">
      <c r="B11" s="873" t="s">
        <v>30</v>
      </c>
      <c r="C11" s="274" t="s">
        <v>31</v>
      </c>
      <c r="D11" s="274" t="s">
        <v>32</v>
      </c>
      <c r="E11" s="274" t="s">
        <v>33</v>
      </c>
      <c r="F11" s="274" t="s">
        <v>31</v>
      </c>
      <c r="G11" s="274" t="s">
        <v>32</v>
      </c>
      <c r="H11" s="274" t="s">
        <v>33</v>
      </c>
      <c r="I11" s="274" t="s">
        <v>31</v>
      </c>
      <c r="J11" s="274" t="s">
        <v>32</v>
      </c>
      <c r="K11" s="274" t="s">
        <v>33</v>
      </c>
      <c r="L11" s="274" t="s">
        <v>31</v>
      </c>
      <c r="M11" s="274" t="s">
        <v>32</v>
      </c>
      <c r="N11" s="274" t="s">
        <v>33</v>
      </c>
      <c r="O11" s="274" t="s">
        <v>31</v>
      </c>
      <c r="P11" s="274" t="s">
        <v>32</v>
      </c>
      <c r="Q11" s="274" t="s">
        <v>33</v>
      </c>
      <c r="T11" s="274" t="s">
        <v>31</v>
      </c>
      <c r="U11" s="274" t="s">
        <v>32</v>
      </c>
      <c r="V11" s="274" t="s">
        <v>31</v>
      </c>
      <c r="W11" s="274" t="s">
        <v>32</v>
      </c>
      <c r="X11" s="274" t="s">
        <v>31</v>
      </c>
      <c r="Y11" s="274" t="s">
        <v>32</v>
      </c>
      <c r="Z11" s="274" t="s">
        <v>31</v>
      </c>
      <c r="AA11" s="274" t="s">
        <v>32</v>
      </c>
      <c r="AB11" s="274" t="s">
        <v>31</v>
      </c>
      <c r="AC11" s="274" t="s">
        <v>32</v>
      </c>
      <c r="AF11" s="1883"/>
      <c r="AG11" s="1883"/>
      <c r="AH11" s="1883"/>
      <c r="AI11" s="1883"/>
      <c r="AJ11" s="1883"/>
    </row>
    <row r="12" spans="1:36" x14ac:dyDescent="0.25">
      <c r="A12" s="1903" t="s">
        <v>1080</v>
      </c>
      <c r="B12" s="1617" t="s">
        <v>809</v>
      </c>
      <c r="C12" s="161">
        <v>25073</v>
      </c>
      <c r="D12" s="305">
        <v>79580</v>
      </c>
      <c r="E12" s="305">
        <v>104653</v>
      </c>
      <c r="F12" s="161">
        <v>32328</v>
      </c>
      <c r="G12" s="305">
        <v>94821</v>
      </c>
      <c r="H12" s="305">
        <v>127149</v>
      </c>
      <c r="I12" s="161">
        <v>35416</v>
      </c>
      <c r="J12" s="305">
        <v>103199</v>
      </c>
      <c r="K12" s="305">
        <v>138615</v>
      </c>
      <c r="L12" s="161">
        <v>34921</v>
      </c>
      <c r="M12" s="305">
        <v>104026</v>
      </c>
      <c r="N12" s="305">
        <v>138947</v>
      </c>
      <c r="O12" s="161">
        <v>34948</v>
      </c>
      <c r="P12" s="305">
        <v>105750</v>
      </c>
      <c r="Q12" s="306">
        <v>140698</v>
      </c>
      <c r="T12" s="176">
        <f t="shared" ref="T12:U14" si="0">IFERROR(C12/$E12*100,0)</f>
        <v>23.958223844514727</v>
      </c>
      <c r="U12" s="181">
        <f t="shared" si="0"/>
        <v>76.04177615548528</v>
      </c>
      <c r="V12" s="176">
        <f t="shared" ref="V12:W14" si="1">IFERROR(F12/$H12*100,0)</f>
        <v>25.425288441120259</v>
      </c>
      <c r="W12" s="181">
        <f t="shared" si="1"/>
        <v>74.574711558879741</v>
      </c>
      <c r="X12" s="176">
        <f t="shared" ref="X12:Y14" si="2">IFERROR(I12/$K12*100,0)</f>
        <v>25.549904411499476</v>
      </c>
      <c r="Y12" s="181">
        <f t="shared" si="2"/>
        <v>74.450095588500517</v>
      </c>
      <c r="Z12" s="176">
        <f t="shared" ref="Z12:AA14" si="3">IFERROR(L12/$N12*100,0)</f>
        <v>25.132604518269559</v>
      </c>
      <c r="AA12" s="181">
        <f t="shared" si="3"/>
        <v>74.867395481730455</v>
      </c>
      <c r="AB12" s="175">
        <f t="shared" ref="AB12:AC14" si="4">IFERROR(O12/$Q12*100,0)</f>
        <v>24.839016901448492</v>
      </c>
      <c r="AC12" s="181">
        <f t="shared" si="4"/>
        <v>75.160983098551498</v>
      </c>
      <c r="AF12" s="177">
        <f>U12-T12</f>
        <v>52.083552310970553</v>
      </c>
      <c r="AG12" s="177">
        <f t="shared" ref="AG12:AG14" si="5">W12-V12</f>
        <v>49.149423117759483</v>
      </c>
      <c r="AH12" s="177">
        <f t="shared" ref="AH12:AH14" si="6">Y12-X12</f>
        <v>48.900191177001041</v>
      </c>
      <c r="AI12" s="177">
        <f t="shared" ref="AI12:AI14" si="7">AA12-Z12</f>
        <v>49.734790963460895</v>
      </c>
      <c r="AJ12" s="277">
        <f t="shared" ref="AJ12:AJ14" si="8">AC12-AB12</f>
        <v>50.321966197103009</v>
      </c>
    </row>
    <row r="13" spans="1:36" x14ac:dyDescent="0.25">
      <c r="A13" s="1904"/>
      <c r="B13" s="1617" t="s">
        <v>346</v>
      </c>
      <c r="C13" s="23">
        <v>79560</v>
      </c>
      <c r="D13" s="20">
        <v>62948</v>
      </c>
      <c r="E13" s="20">
        <v>142508</v>
      </c>
      <c r="F13" s="23">
        <v>128404</v>
      </c>
      <c r="G13" s="20">
        <v>99746</v>
      </c>
      <c r="H13" s="20">
        <v>228150</v>
      </c>
      <c r="I13" s="23">
        <v>148920</v>
      </c>
      <c r="J13" s="20">
        <v>117308</v>
      </c>
      <c r="K13" s="20">
        <v>266228</v>
      </c>
      <c r="L13" s="23">
        <v>164078</v>
      </c>
      <c r="M13" s="20">
        <v>126163</v>
      </c>
      <c r="N13" s="20">
        <v>290241</v>
      </c>
      <c r="O13" s="23">
        <v>181390</v>
      </c>
      <c r="P13" s="20">
        <v>137356</v>
      </c>
      <c r="Q13" s="21">
        <v>318746</v>
      </c>
      <c r="T13" s="61">
        <f t="shared" si="0"/>
        <v>55.828444718892975</v>
      </c>
      <c r="U13" s="82">
        <f t="shared" si="0"/>
        <v>44.171555281107025</v>
      </c>
      <c r="V13" s="61">
        <f t="shared" si="1"/>
        <v>56.28051720359413</v>
      </c>
      <c r="W13" s="82">
        <f t="shared" si="1"/>
        <v>43.71948279640587</v>
      </c>
      <c r="X13" s="61">
        <f t="shared" si="2"/>
        <v>55.937016391964775</v>
      </c>
      <c r="Y13" s="82">
        <f t="shared" si="2"/>
        <v>44.062983608035218</v>
      </c>
      <c r="Z13" s="61">
        <f t="shared" si="3"/>
        <v>56.531640946661568</v>
      </c>
      <c r="AA13" s="82">
        <f t="shared" si="3"/>
        <v>43.468359053338432</v>
      </c>
      <c r="AB13" s="6">
        <f t="shared" si="4"/>
        <v>56.907380798504136</v>
      </c>
      <c r="AC13" s="82">
        <f t="shared" si="4"/>
        <v>43.092619201495864</v>
      </c>
      <c r="AF13" s="107">
        <f t="shared" ref="AF13:AF14" si="9">U13-T13</f>
        <v>-11.656889437785949</v>
      </c>
      <c r="AG13" s="107">
        <f t="shared" si="5"/>
        <v>-12.561034407188259</v>
      </c>
      <c r="AH13" s="107">
        <f t="shared" si="6"/>
        <v>-11.874032783929557</v>
      </c>
      <c r="AI13" s="107">
        <f t="shared" si="7"/>
        <v>-13.063281893323136</v>
      </c>
      <c r="AJ13" s="126">
        <f t="shared" si="8"/>
        <v>-13.814761597008271</v>
      </c>
    </row>
    <row r="14" spans="1:36" x14ac:dyDescent="0.25">
      <c r="A14" s="1905"/>
      <c r="B14" s="1617" t="s">
        <v>248</v>
      </c>
      <c r="C14" s="110">
        <v>27588</v>
      </c>
      <c r="D14" s="56">
        <v>17519</v>
      </c>
      <c r="E14" s="56">
        <v>45107</v>
      </c>
      <c r="F14" s="110">
        <v>53861</v>
      </c>
      <c r="G14" s="56">
        <v>37546</v>
      </c>
      <c r="H14" s="56">
        <v>91407</v>
      </c>
      <c r="I14" s="110">
        <v>60486</v>
      </c>
      <c r="J14" s="56">
        <v>42006</v>
      </c>
      <c r="K14" s="56">
        <v>102492</v>
      </c>
      <c r="L14" s="110">
        <v>60959</v>
      </c>
      <c r="M14" s="56">
        <v>41717</v>
      </c>
      <c r="N14" s="56">
        <v>102676</v>
      </c>
      <c r="O14" s="110">
        <v>63122</v>
      </c>
      <c r="P14" s="56">
        <v>43285</v>
      </c>
      <c r="Q14" s="116">
        <v>106407</v>
      </c>
      <c r="T14" s="100">
        <f t="shared" si="0"/>
        <v>61.161238832110321</v>
      </c>
      <c r="U14" s="99">
        <f t="shared" si="0"/>
        <v>38.838761167889686</v>
      </c>
      <c r="V14" s="100">
        <f t="shared" si="1"/>
        <v>58.924371218834452</v>
      </c>
      <c r="W14" s="99">
        <f t="shared" si="1"/>
        <v>41.075628781165555</v>
      </c>
      <c r="X14" s="100">
        <f t="shared" si="2"/>
        <v>59.015337782461074</v>
      </c>
      <c r="Y14" s="99">
        <f t="shared" si="2"/>
        <v>40.984662217538933</v>
      </c>
      <c r="Z14" s="100">
        <f t="shared" si="3"/>
        <v>59.370252055007988</v>
      </c>
      <c r="AA14" s="99">
        <f t="shared" si="3"/>
        <v>40.629747944992012</v>
      </c>
      <c r="AB14" s="98">
        <f t="shared" si="4"/>
        <v>59.321285253789689</v>
      </c>
      <c r="AC14" s="99">
        <f t="shared" si="4"/>
        <v>40.678714746210304</v>
      </c>
      <c r="AF14" s="332">
        <f t="shared" si="9"/>
        <v>-22.322477664220635</v>
      </c>
      <c r="AG14" s="332">
        <f t="shared" si="5"/>
        <v>-17.848742437668896</v>
      </c>
      <c r="AH14" s="332">
        <f t="shared" si="6"/>
        <v>-18.030675564922142</v>
      </c>
      <c r="AI14" s="332">
        <f t="shared" si="7"/>
        <v>-18.740504110015976</v>
      </c>
      <c r="AJ14" s="335">
        <f t="shared" si="8"/>
        <v>-18.642570507579386</v>
      </c>
    </row>
    <row r="15" spans="1:36" x14ac:dyDescent="0.25">
      <c r="B15" s="5"/>
      <c r="C15" s="20"/>
      <c r="D15" s="20"/>
      <c r="E15" s="20"/>
      <c r="F15" s="20"/>
      <c r="G15" s="20"/>
      <c r="H15" s="20"/>
      <c r="I15" s="20"/>
      <c r="J15" s="20"/>
      <c r="K15" s="20"/>
      <c r="L15" s="20"/>
      <c r="M15" s="20"/>
      <c r="N15" s="20"/>
      <c r="O15" s="20"/>
      <c r="P15" s="20"/>
      <c r="Q15" s="20"/>
    </row>
    <row r="16" spans="1:36" x14ac:dyDescent="0.25">
      <c r="B16" s="5"/>
      <c r="C16" s="20"/>
      <c r="D16" s="20"/>
      <c r="E16" s="20"/>
      <c r="F16" s="20"/>
      <c r="G16" s="20"/>
      <c r="H16" s="20"/>
      <c r="I16" s="20"/>
      <c r="J16" s="20"/>
      <c r="K16" s="20"/>
      <c r="L16" s="20"/>
      <c r="M16" s="20"/>
      <c r="N16" s="20"/>
      <c r="O16" s="20"/>
      <c r="P16" s="20"/>
      <c r="Q16" s="20"/>
    </row>
    <row r="17" spans="1:36" x14ac:dyDescent="0.25">
      <c r="A17" s="5" t="s">
        <v>1238</v>
      </c>
    </row>
    <row r="19" spans="1:36" s="1" customFormat="1" ht="31.5" customHeight="1" x14ac:dyDescent="0.25">
      <c r="B19" s="1869" t="s">
        <v>28</v>
      </c>
      <c r="C19" s="1869"/>
      <c r="D19" s="1869"/>
      <c r="E19" s="1869"/>
      <c r="F19" s="1869"/>
      <c r="G19" s="1869"/>
      <c r="H19" s="1869"/>
      <c r="I19" s="1869"/>
      <c r="J19" s="1869"/>
      <c r="K19" s="1869"/>
      <c r="L19" s="1869"/>
      <c r="M19" s="1869"/>
      <c r="N19" s="1869"/>
      <c r="O19" s="1869"/>
      <c r="P19" s="1869"/>
      <c r="Q19" s="1869"/>
      <c r="T19" s="1869" t="s">
        <v>507</v>
      </c>
      <c r="U19" s="1869"/>
      <c r="V19" s="1869"/>
      <c r="W19" s="1869"/>
      <c r="X19" s="1869"/>
      <c r="Y19" s="1869"/>
      <c r="Z19" s="1869"/>
      <c r="AA19" s="1869"/>
      <c r="AB19" s="1869"/>
      <c r="AC19" s="1869"/>
      <c r="AF19" s="1868" t="s">
        <v>853</v>
      </c>
      <c r="AG19" s="1864"/>
      <c r="AH19" s="1864"/>
      <c r="AI19" s="1864"/>
      <c r="AJ19" s="1865"/>
    </row>
    <row r="20" spans="1:36" x14ac:dyDescent="0.25">
      <c r="B20" s="852" t="s">
        <v>994</v>
      </c>
      <c r="C20" s="1875" t="s">
        <v>314</v>
      </c>
      <c r="D20" s="1875"/>
      <c r="E20" s="1875"/>
      <c r="F20" s="1875" t="s">
        <v>167</v>
      </c>
      <c r="G20" s="1875"/>
      <c r="H20" s="1875"/>
      <c r="I20" s="1875" t="s">
        <v>168</v>
      </c>
      <c r="J20" s="1875"/>
      <c r="K20" s="1875"/>
      <c r="L20" s="1875" t="s">
        <v>169</v>
      </c>
      <c r="M20" s="1875"/>
      <c r="N20" s="1875"/>
      <c r="O20" s="1875" t="s">
        <v>170</v>
      </c>
      <c r="P20" s="1875"/>
      <c r="Q20" s="1875"/>
      <c r="T20" s="1875" t="s">
        <v>314</v>
      </c>
      <c r="U20" s="1875"/>
      <c r="V20" s="1875" t="s">
        <v>167</v>
      </c>
      <c r="W20" s="1875"/>
      <c r="X20" s="1875" t="s">
        <v>168</v>
      </c>
      <c r="Y20" s="1875"/>
      <c r="Z20" s="1875" t="s">
        <v>169</v>
      </c>
      <c r="AA20" s="1875"/>
      <c r="AB20" s="1875" t="s">
        <v>170</v>
      </c>
      <c r="AC20" s="1875"/>
      <c r="AF20" s="1883" t="s">
        <v>314</v>
      </c>
      <c r="AG20" s="1883" t="s">
        <v>167</v>
      </c>
      <c r="AH20" s="1883" t="s">
        <v>168</v>
      </c>
      <c r="AI20" s="1883" t="s">
        <v>169</v>
      </c>
      <c r="AJ20" s="1883" t="s">
        <v>170</v>
      </c>
    </row>
    <row r="21" spans="1:36" x14ac:dyDescent="0.25">
      <c r="B21" s="271" t="s">
        <v>30</v>
      </c>
      <c r="C21" s="274" t="s">
        <v>31</v>
      </c>
      <c r="D21" s="274" t="s">
        <v>32</v>
      </c>
      <c r="E21" s="274" t="s">
        <v>33</v>
      </c>
      <c r="F21" s="274" t="s">
        <v>31</v>
      </c>
      <c r="G21" s="274" t="s">
        <v>32</v>
      </c>
      <c r="H21" s="274" t="s">
        <v>33</v>
      </c>
      <c r="I21" s="274" t="s">
        <v>31</v>
      </c>
      <c r="J21" s="274" t="s">
        <v>32</v>
      </c>
      <c r="K21" s="274" t="s">
        <v>33</v>
      </c>
      <c r="L21" s="274" t="s">
        <v>31</v>
      </c>
      <c r="M21" s="274" t="s">
        <v>32</v>
      </c>
      <c r="N21" s="274" t="s">
        <v>33</v>
      </c>
      <c r="O21" s="274" t="s">
        <v>31</v>
      </c>
      <c r="P21" s="274" t="s">
        <v>32</v>
      </c>
      <c r="Q21" s="274" t="s">
        <v>33</v>
      </c>
      <c r="T21" s="274" t="s">
        <v>31</v>
      </c>
      <c r="U21" s="274" t="s">
        <v>32</v>
      </c>
      <c r="V21" s="274" t="s">
        <v>31</v>
      </c>
      <c r="W21" s="274" t="s">
        <v>32</v>
      </c>
      <c r="X21" s="274" t="s">
        <v>31</v>
      </c>
      <c r="Y21" s="274" t="s">
        <v>32</v>
      </c>
      <c r="Z21" s="274" t="s">
        <v>31</v>
      </c>
      <c r="AA21" s="274" t="s">
        <v>32</v>
      </c>
      <c r="AB21" s="274" t="s">
        <v>31</v>
      </c>
      <c r="AC21" s="274" t="s">
        <v>32</v>
      </c>
      <c r="AF21" s="1883"/>
      <c r="AG21" s="1883"/>
      <c r="AH21" s="1883"/>
      <c r="AI21" s="1883"/>
      <c r="AJ21" s="1883"/>
    </row>
    <row r="22" spans="1:36" x14ac:dyDescent="0.25">
      <c r="A22" s="1873" t="s">
        <v>809</v>
      </c>
      <c r="B22" s="849" t="s">
        <v>1078</v>
      </c>
      <c r="C22" s="850">
        <f t="shared" ref="C22:Q22" si="10">SUM(C23:C34)</f>
        <v>25081</v>
      </c>
      <c r="D22" s="843">
        <f t="shared" si="10"/>
        <v>79580</v>
      </c>
      <c r="E22" s="843">
        <f t="shared" si="10"/>
        <v>104661</v>
      </c>
      <c r="F22" s="850">
        <f t="shared" si="10"/>
        <v>32328</v>
      </c>
      <c r="G22" s="843">
        <f t="shared" si="10"/>
        <v>94821</v>
      </c>
      <c r="H22" s="843">
        <f t="shared" si="10"/>
        <v>127149</v>
      </c>
      <c r="I22" s="850">
        <f t="shared" si="10"/>
        <v>35416</v>
      </c>
      <c r="J22" s="843">
        <f t="shared" si="10"/>
        <v>103199</v>
      </c>
      <c r="K22" s="843">
        <f t="shared" si="10"/>
        <v>138615</v>
      </c>
      <c r="L22" s="850">
        <f t="shared" si="10"/>
        <v>34921</v>
      </c>
      <c r="M22" s="843">
        <f t="shared" si="10"/>
        <v>104026</v>
      </c>
      <c r="N22" s="843">
        <f t="shared" si="10"/>
        <v>138947</v>
      </c>
      <c r="O22" s="850">
        <f t="shared" si="10"/>
        <v>34948</v>
      </c>
      <c r="P22" s="843">
        <f t="shared" si="10"/>
        <v>105750</v>
      </c>
      <c r="Q22" s="844">
        <f t="shared" si="10"/>
        <v>140698</v>
      </c>
      <c r="T22" s="176">
        <f t="shared" ref="T22" si="11">IFERROR(C22/$E22*100,0)</f>
        <v>23.964036269479557</v>
      </c>
      <c r="U22" s="181">
        <f t="shared" ref="U22" si="12">IFERROR(D22/$E22*100,0)</f>
        <v>76.035963730520436</v>
      </c>
      <c r="V22" s="176">
        <f t="shared" ref="V22" si="13">IFERROR(F22/$H22*100,0)</f>
        <v>25.425288441120259</v>
      </c>
      <c r="W22" s="181">
        <f t="shared" ref="W22" si="14">IFERROR(G22/$H22*100,0)</f>
        <v>74.574711558879741</v>
      </c>
      <c r="X22" s="176">
        <f t="shared" ref="X22" si="15">IFERROR(I22/$K22*100,0)</f>
        <v>25.549904411499476</v>
      </c>
      <c r="Y22" s="181">
        <f t="shared" ref="Y22" si="16">IFERROR(J22/$K22*100,0)</f>
        <v>74.450095588500517</v>
      </c>
      <c r="Z22" s="176">
        <f t="shared" ref="Z22" si="17">IFERROR(L22/$N22*100,0)</f>
        <v>25.132604518269559</v>
      </c>
      <c r="AA22" s="181">
        <f t="shared" ref="AA22" si="18">IFERROR(M22/$N22*100,0)</f>
        <v>74.867395481730455</v>
      </c>
      <c r="AB22" s="175">
        <f t="shared" ref="AB22" si="19">IFERROR(O22/$Q22*100,0)</f>
        <v>24.839016901448492</v>
      </c>
      <c r="AC22" s="181">
        <f t="shared" ref="AC22" si="20">IFERROR(P22/$Q22*100,0)</f>
        <v>75.160983098551498</v>
      </c>
      <c r="AF22" s="177">
        <f>U22-T22</f>
        <v>52.071927461040879</v>
      </c>
      <c r="AG22" s="177">
        <f t="shared" ref="AG22" si="21">W22-V22</f>
        <v>49.149423117759483</v>
      </c>
      <c r="AH22" s="177">
        <f t="shared" ref="AH22" si="22">Y22-X22</f>
        <v>48.900191177001041</v>
      </c>
      <c r="AI22" s="177">
        <f t="shared" ref="AI22" si="23">AA22-Z22</f>
        <v>49.734790963460895</v>
      </c>
      <c r="AJ22" s="277">
        <f t="shared" ref="AJ22" si="24">AC22-AB22</f>
        <v>50.321966197103009</v>
      </c>
    </row>
    <row r="23" spans="1:36" x14ac:dyDescent="0.25">
      <c r="A23" s="1873"/>
      <c r="B23" s="855" t="s">
        <v>361</v>
      </c>
      <c r="C23" s="23">
        <v>3829</v>
      </c>
      <c r="D23" s="20">
        <v>15474</v>
      </c>
      <c r="E23" s="21">
        <f t="shared" ref="E23:E49" si="25">C23+D23</f>
        <v>19303</v>
      </c>
      <c r="F23" s="20">
        <v>5477</v>
      </c>
      <c r="G23" s="20">
        <v>19626</v>
      </c>
      <c r="H23" s="21">
        <f t="shared" ref="H23:H49" si="26">F23+G23</f>
        <v>25103</v>
      </c>
      <c r="I23" s="23">
        <v>6000</v>
      </c>
      <c r="J23" s="20">
        <v>21743</v>
      </c>
      <c r="K23" s="21">
        <f t="shared" ref="K23:K49" si="27">I23+J23</f>
        <v>27743</v>
      </c>
      <c r="L23" s="23">
        <v>6158</v>
      </c>
      <c r="M23" s="20">
        <v>22681</v>
      </c>
      <c r="N23" s="21">
        <f t="shared" ref="N23:N49" si="28">L23+M23</f>
        <v>28839</v>
      </c>
      <c r="O23" s="20">
        <v>6148</v>
      </c>
      <c r="P23" s="20">
        <v>23075</v>
      </c>
      <c r="Q23" s="21">
        <f t="shared" ref="Q23:Q49" si="29">O23+P23</f>
        <v>29223</v>
      </c>
      <c r="T23" s="61">
        <f t="shared" ref="T23:U34" si="30">IFERROR(C23/$E23*100,0)</f>
        <v>19.836294876444079</v>
      </c>
      <c r="U23" s="82">
        <f t="shared" si="30"/>
        <v>80.163705123555928</v>
      </c>
      <c r="V23" s="61">
        <f t="shared" ref="V23:W34" si="31">IFERROR(F23/$H23*100,0)</f>
        <v>21.818109389316017</v>
      </c>
      <c r="W23" s="82">
        <f t="shared" si="31"/>
        <v>78.181890610683979</v>
      </c>
      <c r="X23" s="61">
        <f t="shared" ref="X23:Y34" si="32">IFERROR(I23/$K23*100,0)</f>
        <v>21.627077100529863</v>
      </c>
      <c r="Y23" s="82">
        <f t="shared" si="32"/>
        <v>78.372922899470126</v>
      </c>
      <c r="Z23" s="61">
        <f t="shared" ref="Z23:AA34" si="33">IFERROR(L23/$N23*100,0)</f>
        <v>21.353028884496688</v>
      </c>
      <c r="AA23" s="82">
        <f t="shared" si="33"/>
        <v>78.64697111550332</v>
      </c>
      <c r="AB23" s="6">
        <f t="shared" ref="AB23:AC34" si="34">IFERROR(O23/$Q23*100,0)</f>
        <v>21.038223317250111</v>
      </c>
      <c r="AC23" s="82">
        <f t="shared" si="34"/>
        <v>78.961776682749885</v>
      </c>
      <c r="AF23" s="59">
        <f t="shared" ref="AF23:AF34" si="35">U23-T23</f>
        <v>60.32741024711185</v>
      </c>
      <c r="AG23" s="59">
        <f t="shared" ref="AG23:AG34" si="36">W23-V23</f>
        <v>56.363781221367958</v>
      </c>
      <c r="AH23" s="59">
        <f t="shared" ref="AH23:AH34" si="37">Y23-X23</f>
        <v>56.745845798940266</v>
      </c>
      <c r="AI23" s="59">
        <f t="shared" ref="AI23:AI34" si="38">AA23-Z23</f>
        <v>57.293942231006632</v>
      </c>
      <c r="AJ23" s="73">
        <f t="shared" ref="AJ23:AJ34" si="39">AC23-AB23</f>
        <v>57.923553365499771</v>
      </c>
    </row>
    <row r="24" spans="1:36" x14ac:dyDescent="0.25">
      <c r="A24" s="1873"/>
      <c r="B24" s="855" t="s">
        <v>339</v>
      </c>
      <c r="C24" s="23">
        <v>1090</v>
      </c>
      <c r="D24" s="20">
        <v>4691</v>
      </c>
      <c r="E24" s="21">
        <f t="shared" si="25"/>
        <v>5781</v>
      </c>
      <c r="F24" s="23">
        <v>1733</v>
      </c>
      <c r="G24" s="20">
        <v>6057</v>
      </c>
      <c r="H24" s="21">
        <f t="shared" si="26"/>
        <v>7790</v>
      </c>
      <c r="I24" s="23">
        <v>2228</v>
      </c>
      <c r="J24" s="20">
        <v>6456</v>
      </c>
      <c r="K24" s="21">
        <f t="shared" si="27"/>
        <v>8684</v>
      </c>
      <c r="L24" s="23">
        <v>2452</v>
      </c>
      <c r="M24" s="20">
        <v>6732</v>
      </c>
      <c r="N24" s="21">
        <f t="shared" si="28"/>
        <v>9184</v>
      </c>
      <c r="O24" s="20">
        <v>2717</v>
      </c>
      <c r="P24" s="20">
        <v>6749</v>
      </c>
      <c r="Q24" s="21">
        <f t="shared" si="29"/>
        <v>9466</v>
      </c>
      <c r="T24" s="61">
        <f t="shared" si="30"/>
        <v>18.854869399757828</v>
      </c>
      <c r="U24" s="82">
        <f t="shared" si="30"/>
        <v>81.145130600242183</v>
      </c>
      <c r="V24" s="61">
        <f t="shared" si="31"/>
        <v>22.246469833119384</v>
      </c>
      <c r="W24" s="82">
        <f t="shared" si="31"/>
        <v>77.753530166880608</v>
      </c>
      <c r="X24" s="61">
        <f t="shared" si="32"/>
        <v>25.656379548595115</v>
      </c>
      <c r="Y24" s="82">
        <f t="shared" si="32"/>
        <v>74.343620451404874</v>
      </c>
      <c r="Z24" s="61">
        <f t="shared" si="33"/>
        <v>26.698606271777003</v>
      </c>
      <c r="AA24" s="82">
        <f t="shared" si="33"/>
        <v>73.30139372822299</v>
      </c>
      <c r="AB24" s="6">
        <f t="shared" si="34"/>
        <v>28.702725544052399</v>
      </c>
      <c r="AC24" s="82">
        <f t="shared" si="34"/>
        <v>71.297274455947601</v>
      </c>
      <c r="AF24" s="59">
        <f t="shared" ref="AF24:AF30" si="40">U24-T24</f>
        <v>62.290261200484352</v>
      </c>
      <c r="AG24" s="59">
        <f t="shared" si="36"/>
        <v>55.507060333761224</v>
      </c>
      <c r="AH24" s="59">
        <f t="shared" si="37"/>
        <v>48.687240902809762</v>
      </c>
      <c r="AI24" s="59">
        <f t="shared" si="38"/>
        <v>46.602787456445988</v>
      </c>
      <c r="AJ24" s="73">
        <f t="shared" si="39"/>
        <v>42.594548911895203</v>
      </c>
    </row>
    <row r="25" spans="1:36" x14ac:dyDescent="0.25">
      <c r="A25" s="1873"/>
      <c r="B25" s="855" t="s">
        <v>342</v>
      </c>
      <c r="C25" s="23">
        <v>1455</v>
      </c>
      <c r="D25" s="20">
        <v>3034</v>
      </c>
      <c r="E25" s="21">
        <f t="shared" si="25"/>
        <v>4489</v>
      </c>
      <c r="F25" s="23">
        <v>1313</v>
      </c>
      <c r="G25" s="20">
        <v>2627</v>
      </c>
      <c r="H25" s="21">
        <f t="shared" si="26"/>
        <v>3940</v>
      </c>
      <c r="I25" s="23">
        <v>1509</v>
      </c>
      <c r="J25" s="20">
        <v>2888</v>
      </c>
      <c r="K25" s="21">
        <f t="shared" si="27"/>
        <v>4397</v>
      </c>
      <c r="L25" s="23">
        <v>1525</v>
      </c>
      <c r="M25" s="20">
        <v>2797</v>
      </c>
      <c r="N25" s="21">
        <f t="shared" si="28"/>
        <v>4322</v>
      </c>
      <c r="O25" s="20">
        <v>1762</v>
      </c>
      <c r="P25" s="20">
        <v>3084</v>
      </c>
      <c r="Q25" s="21">
        <f t="shared" si="29"/>
        <v>4846</v>
      </c>
      <c r="T25" s="61">
        <f t="shared" si="30"/>
        <v>32.412564045444419</v>
      </c>
      <c r="U25" s="82">
        <f t="shared" si="30"/>
        <v>67.587435954555588</v>
      </c>
      <c r="V25" s="61">
        <f t="shared" si="31"/>
        <v>33.324873096446701</v>
      </c>
      <c r="W25" s="82">
        <f t="shared" si="31"/>
        <v>66.675126903553291</v>
      </c>
      <c r="X25" s="61">
        <f t="shared" si="32"/>
        <v>34.318853763929951</v>
      </c>
      <c r="Y25" s="82">
        <f t="shared" si="32"/>
        <v>65.681146236070049</v>
      </c>
      <c r="Z25" s="61">
        <f t="shared" si="33"/>
        <v>35.284590467376212</v>
      </c>
      <c r="AA25" s="82">
        <f t="shared" si="33"/>
        <v>64.715409532623781</v>
      </c>
      <c r="AB25" s="6">
        <f t="shared" si="34"/>
        <v>36.3598844407759</v>
      </c>
      <c r="AC25" s="82">
        <f t="shared" si="34"/>
        <v>63.6401155592241</v>
      </c>
      <c r="AF25" s="59">
        <f t="shared" si="40"/>
        <v>35.174871909111168</v>
      </c>
      <c r="AG25" s="59">
        <f t="shared" si="36"/>
        <v>33.35025380710659</v>
      </c>
      <c r="AH25" s="59">
        <f t="shared" si="37"/>
        <v>31.362292472140098</v>
      </c>
      <c r="AI25" s="59">
        <f t="shared" si="38"/>
        <v>29.430819065247569</v>
      </c>
      <c r="AJ25" s="73">
        <f t="shared" si="39"/>
        <v>27.280231118448199</v>
      </c>
    </row>
    <row r="26" spans="1:36" x14ac:dyDescent="0.25">
      <c r="A26" s="1873"/>
      <c r="B26" s="855" t="s">
        <v>349</v>
      </c>
      <c r="C26" s="23">
        <v>1074</v>
      </c>
      <c r="D26" s="20">
        <v>20351</v>
      </c>
      <c r="E26" s="21">
        <f t="shared" si="25"/>
        <v>21425</v>
      </c>
      <c r="F26" s="20">
        <v>1430</v>
      </c>
      <c r="G26" s="20">
        <v>22716</v>
      </c>
      <c r="H26" s="21">
        <f t="shared" si="26"/>
        <v>24146</v>
      </c>
      <c r="I26" s="20">
        <v>1619</v>
      </c>
      <c r="J26" s="20">
        <v>24384</v>
      </c>
      <c r="K26" s="21">
        <f t="shared" si="27"/>
        <v>26003</v>
      </c>
      <c r="L26" s="20">
        <v>1639</v>
      </c>
      <c r="M26" s="20">
        <v>24450</v>
      </c>
      <c r="N26" s="21">
        <f t="shared" si="28"/>
        <v>26089</v>
      </c>
      <c r="O26" s="20">
        <v>1669</v>
      </c>
      <c r="P26" s="20">
        <v>24869</v>
      </c>
      <c r="Q26" s="21">
        <f t="shared" si="29"/>
        <v>26538</v>
      </c>
      <c r="T26" s="61">
        <f t="shared" si="30"/>
        <v>5.0128354725787627</v>
      </c>
      <c r="U26" s="82">
        <f t="shared" si="30"/>
        <v>94.987164527421243</v>
      </c>
      <c r="V26" s="61">
        <f t="shared" si="31"/>
        <v>5.9223059720036444</v>
      </c>
      <c r="W26" s="82">
        <f t="shared" si="31"/>
        <v>94.077694027996344</v>
      </c>
      <c r="X26" s="61">
        <f t="shared" si="32"/>
        <v>6.2262046686920733</v>
      </c>
      <c r="Y26" s="82">
        <f t="shared" si="32"/>
        <v>93.773795331307923</v>
      </c>
      <c r="Z26" s="61">
        <f t="shared" si="33"/>
        <v>6.2823412166046992</v>
      </c>
      <c r="AA26" s="82">
        <f t="shared" si="33"/>
        <v>93.717658783395294</v>
      </c>
      <c r="AB26" s="6">
        <f t="shared" si="34"/>
        <v>6.2890948828095565</v>
      </c>
      <c r="AC26" s="82">
        <f t="shared" si="34"/>
        <v>93.71090511719045</v>
      </c>
      <c r="AF26" s="59">
        <f t="shared" si="40"/>
        <v>89.974329054842485</v>
      </c>
      <c r="AG26" s="59">
        <f t="shared" si="36"/>
        <v>88.155388055992702</v>
      </c>
      <c r="AH26" s="59">
        <f t="shared" si="37"/>
        <v>87.547590662615846</v>
      </c>
      <c r="AI26" s="59">
        <f t="shared" si="38"/>
        <v>87.435317566790587</v>
      </c>
      <c r="AJ26" s="73">
        <f t="shared" si="39"/>
        <v>87.421810234380899</v>
      </c>
    </row>
    <row r="27" spans="1:36" x14ac:dyDescent="0.25">
      <c r="A27" s="1873"/>
      <c r="B27" s="855" t="s">
        <v>344</v>
      </c>
      <c r="C27" s="23">
        <v>184</v>
      </c>
      <c r="D27" s="20">
        <v>1913</v>
      </c>
      <c r="E27" s="21">
        <f t="shared" si="25"/>
        <v>2097</v>
      </c>
      <c r="F27" s="20">
        <v>253</v>
      </c>
      <c r="G27" s="20">
        <v>2214</v>
      </c>
      <c r="H27" s="21">
        <f t="shared" si="26"/>
        <v>2467</v>
      </c>
      <c r="I27" s="20">
        <v>341</v>
      </c>
      <c r="J27" s="20">
        <v>2728</v>
      </c>
      <c r="K27" s="21">
        <f t="shared" si="27"/>
        <v>3069</v>
      </c>
      <c r="L27" s="20">
        <v>358</v>
      </c>
      <c r="M27" s="20">
        <v>3255</v>
      </c>
      <c r="N27" s="21">
        <f t="shared" si="28"/>
        <v>3613</v>
      </c>
      <c r="O27" s="20">
        <v>434</v>
      </c>
      <c r="P27" s="20">
        <v>3762</v>
      </c>
      <c r="Q27" s="21">
        <f t="shared" si="29"/>
        <v>4196</v>
      </c>
      <c r="T27" s="61">
        <f t="shared" ref="T27:U30" si="41">IFERROR(C27/$E27*100,0)</f>
        <v>8.774439675727228</v>
      </c>
      <c r="U27" s="82">
        <f t="shared" si="41"/>
        <v>91.225560324272763</v>
      </c>
      <c r="V27" s="61">
        <f>IFERROR(F27/$H27*100,0)</f>
        <v>10.255370895824889</v>
      </c>
      <c r="W27" s="82">
        <f>IFERROR(G27/$H27*100,0)</f>
        <v>89.744629104175118</v>
      </c>
      <c r="X27" s="61">
        <f>IFERROR(I27/$K27*100,0)</f>
        <v>11.111111111111111</v>
      </c>
      <c r="Y27" s="82">
        <f>IFERROR(J27/$K27*100,0)</f>
        <v>88.888888888888886</v>
      </c>
      <c r="Z27" s="61">
        <f>IFERROR(L27/$N27*100,0)</f>
        <v>9.9086631608081923</v>
      </c>
      <c r="AA27" s="82">
        <f>IFERROR(M27/$N27*100,0)</f>
        <v>90.091336839191811</v>
      </c>
      <c r="AB27" s="6">
        <f>IFERROR(O27/$Q27*100,0)</f>
        <v>10.343183984747379</v>
      </c>
      <c r="AC27" s="82">
        <f>IFERROR(P27/$Q27*100,0)</f>
        <v>89.656816015252616</v>
      </c>
      <c r="AF27" s="59">
        <f t="shared" si="40"/>
        <v>82.45112064854554</v>
      </c>
      <c r="AG27" s="59">
        <f>W27-V27</f>
        <v>79.489258208350236</v>
      </c>
      <c r="AH27" s="59">
        <f>Y27-X27</f>
        <v>77.777777777777771</v>
      </c>
      <c r="AI27" s="59">
        <f>AA27-Z27</f>
        <v>80.182673678383622</v>
      </c>
      <c r="AJ27" s="73">
        <f>AC27-AB27</f>
        <v>79.313632030505232</v>
      </c>
    </row>
    <row r="28" spans="1:36" x14ac:dyDescent="0.25">
      <c r="A28" s="1873"/>
      <c r="B28" s="855" t="s">
        <v>360</v>
      </c>
      <c r="C28" s="23">
        <v>11228</v>
      </c>
      <c r="D28" s="20">
        <v>8764</v>
      </c>
      <c r="E28" s="21">
        <f t="shared" si="25"/>
        <v>19992</v>
      </c>
      <c r="F28" s="23">
        <v>12827</v>
      </c>
      <c r="G28" s="20">
        <v>9898</v>
      </c>
      <c r="H28" s="21">
        <f t="shared" si="26"/>
        <v>22725</v>
      </c>
      <c r="I28" s="23">
        <v>13297</v>
      </c>
      <c r="J28" s="20">
        <v>10194</v>
      </c>
      <c r="K28" s="21">
        <f t="shared" si="27"/>
        <v>23491</v>
      </c>
      <c r="L28" s="23">
        <v>12387</v>
      </c>
      <c r="M28" s="20">
        <v>9739</v>
      </c>
      <c r="N28" s="21">
        <f t="shared" si="28"/>
        <v>22126</v>
      </c>
      <c r="O28" s="20">
        <v>11548</v>
      </c>
      <c r="P28" s="20">
        <v>9076</v>
      </c>
      <c r="Q28" s="21">
        <f t="shared" si="29"/>
        <v>20624</v>
      </c>
      <c r="T28" s="61">
        <f t="shared" si="41"/>
        <v>56.162464985994397</v>
      </c>
      <c r="U28" s="82">
        <f t="shared" si="41"/>
        <v>43.837535014005603</v>
      </c>
      <c r="V28" s="61">
        <f t="shared" si="31"/>
        <v>56.444444444444443</v>
      </c>
      <c r="W28" s="82">
        <f t="shared" si="31"/>
        <v>43.55555555555555</v>
      </c>
      <c r="X28" s="61">
        <f t="shared" si="32"/>
        <v>56.604657102720189</v>
      </c>
      <c r="Y28" s="82">
        <f t="shared" si="32"/>
        <v>43.395342897279811</v>
      </c>
      <c r="Z28" s="61">
        <f t="shared" si="33"/>
        <v>55.983910331736418</v>
      </c>
      <c r="AA28" s="82">
        <f t="shared" si="33"/>
        <v>44.016089668263582</v>
      </c>
      <c r="AB28" s="6">
        <f t="shared" si="34"/>
        <v>55.993017843289373</v>
      </c>
      <c r="AC28" s="82">
        <f t="shared" si="34"/>
        <v>44.006982156710627</v>
      </c>
      <c r="AF28" s="59">
        <f t="shared" si="40"/>
        <v>-12.324929971988794</v>
      </c>
      <c r="AG28" s="59">
        <f t="shared" si="36"/>
        <v>-12.888888888888893</v>
      </c>
      <c r="AH28" s="59">
        <f t="shared" si="37"/>
        <v>-13.209314205440378</v>
      </c>
      <c r="AI28" s="59">
        <f t="shared" si="38"/>
        <v>-11.967820663472835</v>
      </c>
      <c r="AJ28" s="73">
        <f t="shared" si="39"/>
        <v>-11.986035686578745</v>
      </c>
    </row>
    <row r="29" spans="1:36" x14ac:dyDescent="0.25">
      <c r="A29" s="1873"/>
      <c r="B29" s="855" t="s">
        <v>341</v>
      </c>
      <c r="C29" s="23">
        <v>885</v>
      </c>
      <c r="D29" s="20">
        <v>1015</v>
      </c>
      <c r="E29" s="21">
        <f t="shared" si="25"/>
        <v>1900</v>
      </c>
      <c r="F29" s="23">
        <v>1136</v>
      </c>
      <c r="G29" s="20">
        <v>1296</v>
      </c>
      <c r="H29" s="21">
        <f t="shared" si="26"/>
        <v>2432</v>
      </c>
      <c r="I29" s="23">
        <v>1354</v>
      </c>
      <c r="J29" s="20">
        <v>1339</v>
      </c>
      <c r="K29" s="20">
        <f t="shared" si="27"/>
        <v>2693</v>
      </c>
      <c r="L29" s="23">
        <v>1416</v>
      </c>
      <c r="M29" s="20">
        <v>1351</v>
      </c>
      <c r="N29" s="21">
        <f t="shared" si="28"/>
        <v>2767</v>
      </c>
      <c r="O29" s="20">
        <v>1405</v>
      </c>
      <c r="P29" s="20">
        <v>1271</v>
      </c>
      <c r="Q29" s="21">
        <f t="shared" si="29"/>
        <v>2676</v>
      </c>
      <c r="T29" s="61">
        <f t="shared" si="41"/>
        <v>46.578947368421055</v>
      </c>
      <c r="U29" s="82">
        <f t="shared" si="41"/>
        <v>53.421052631578945</v>
      </c>
      <c r="V29" s="61">
        <f t="shared" si="31"/>
        <v>46.710526315789473</v>
      </c>
      <c r="W29" s="82">
        <f t="shared" si="31"/>
        <v>53.289473684210535</v>
      </c>
      <c r="X29" s="61">
        <f t="shared" si="32"/>
        <v>50.278499814333458</v>
      </c>
      <c r="Y29" s="82">
        <f t="shared" si="32"/>
        <v>49.721500185666542</v>
      </c>
      <c r="Z29" s="61">
        <f t="shared" si="33"/>
        <v>51.174557282255151</v>
      </c>
      <c r="AA29" s="82">
        <f t="shared" si="33"/>
        <v>48.825442717744849</v>
      </c>
      <c r="AB29" s="6">
        <f t="shared" si="34"/>
        <v>52.503736920777278</v>
      </c>
      <c r="AC29" s="82">
        <f t="shared" si="34"/>
        <v>47.496263079222722</v>
      </c>
      <c r="AF29" s="59">
        <f t="shared" si="40"/>
        <v>6.8421052631578902</v>
      </c>
      <c r="AG29" s="59">
        <f t="shared" si="36"/>
        <v>6.578947368421062</v>
      </c>
      <c r="AH29" s="59">
        <f t="shared" si="37"/>
        <v>-0.55699962866691521</v>
      </c>
      <c r="AI29" s="59">
        <f t="shared" si="38"/>
        <v>-2.3491145645103018</v>
      </c>
      <c r="AJ29" s="73">
        <f t="shared" si="39"/>
        <v>-5.0074738415545568</v>
      </c>
    </row>
    <row r="30" spans="1:36" x14ac:dyDescent="0.25">
      <c r="A30" s="1873"/>
      <c r="B30" s="855" t="s">
        <v>348</v>
      </c>
      <c r="C30" s="23">
        <f>236+948</f>
        <v>1184</v>
      </c>
      <c r="D30" s="20">
        <v>8943</v>
      </c>
      <c r="E30" s="21">
        <f t="shared" si="25"/>
        <v>10127</v>
      </c>
      <c r="F30" s="23">
        <v>388</v>
      </c>
      <c r="G30" s="20">
        <v>9511</v>
      </c>
      <c r="H30" s="21">
        <f t="shared" si="26"/>
        <v>9899</v>
      </c>
      <c r="I30" s="23">
        <v>452</v>
      </c>
      <c r="J30" s="20">
        <v>10274</v>
      </c>
      <c r="K30" s="20">
        <f t="shared" si="27"/>
        <v>10726</v>
      </c>
      <c r="L30" s="23">
        <v>492</v>
      </c>
      <c r="M30" s="20">
        <v>10350</v>
      </c>
      <c r="N30" s="20">
        <f t="shared" si="28"/>
        <v>10842</v>
      </c>
      <c r="O30" s="23">
        <v>501</v>
      </c>
      <c r="P30" s="20">
        <v>10764</v>
      </c>
      <c r="Q30" s="21">
        <f t="shared" si="29"/>
        <v>11265</v>
      </c>
      <c r="T30" s="61">
        <f t="shared" si="41"/>
        <v>11.691517724893847</v>
      </c>
      <c r="U30" s="82">
        <f t="shared" si="41"/>
        <v>88.308482275106144</v>
      </c>
      <c r="V30" s="61">
        <f>IFERROR(F30/$H30*100,0)</f>
        <v>3.9195878371552682</v>
      </c>
      <c r="W30" s="82">
        <f>IFERROR(G30/$H30*100,0)</f>
        <v>96.080412162844738</v>
      </c>
      <c r="X30" s="61">
        <f>IFERROR(I30/$K30*100,0)</f>
        <v>4.214059295170614</v>
      </c>
      <c r="Y30" s="82">
        <f>IFERROR(J30/$K30*100,0)</f>
        <v>95.785940704829386</v>
      </c>
      <c r="Z30" s="61">
        <f>IFERROR(L30/$N30*100,0)</f>
        <v>4.5379081350304373</v>
      </c>
      <c r="AA30" s="82">
        <f>IFERROR(M30/$N30*100,0)</f>
        <v>95.462091864969565</v>
      </c>
      <c r="AB30" s="6">
        <f>IFERROR(O30/$Q30*100,0)</f>
        <v>4.4474034620505991</v>
      </c>
      <c r="AC30" s="82">
        <f>IFERROR(P30/$Q30*100,0)</f>
        <v>95.552596537949398</v>
      </c>
      <c r="AF30" s="59">
        <f t="shared" si="40"/>
        <v>76.616964550212302</v>
      </c>
      <c r="AG30" s="59">
        <f>W30-V30</f>
        <v>92.160824325689475</v>
      </c>
      <c r="AH30" s="59">
        <f>Y30-X30</f>
        <v>91.571881409658772</v>
      </c>
      <c r="AI30" s="59">
        <f>AA30-Z30</f>
        <v>90.924183729939131</v>
      </c>
      <c r="AJ30" s="73">
        <f>AC30-AB30</f>
        <v>91.105193075898796</v>
      </c>
    </row>
    <row r="31" spans="1:36" x14ac:dyDescent="0.25">
      <c r="A31" s="1873"/>
      <c r="B31" s="855" t="s">
        <v>541</v>
      </c>
      <c r="C31" s="23">
        <v>187</v>
      </c>
      <c r="D31" s="20">
        <f>1484+78</f>
        <v>1562</v>
      </c>
      <c r="E31" s="21">
        <f t="shared" si="25"/>
        <v>1749</v>
      </c>
      <c r="F31" s="23">
        <v>175</v>
      </c>
      <c r="G31" s="20">
        <v>1735</v>
      </c>
      <c r="H31" s="20">
        <f t="shared" si="26"/>
        <v>1910</v>
      </c>
      <c r="I31" s="23">
        <v>186</v>
      </c>
      <c r="J31" s="20">
        <v>1749</v>
      </c>
      <c r="K31" s="20">
        <f t="shared" si="27"/>
        <v>1935</v>
      </c>
      <c r="L31" s="23">
        <v>189</v>
      </c>
      <c r="M31" s="20">
        <v>1736</v>
      </c>
      <c r="N31" s="20">
        <f t="shared" si="28"/>
        <v>1925</v>
      </c>
      <c r="O31" s="23">
        <v>178</v>
      </c>
      <c r="P31" s="20">
        <v>1722</v>
      </c>
      <c r="Q31" s="21">
        <f t="shared" si="29"/>
        <v>1900</v>
      </c>
      <c r="T31" s="61">
        <f t="shared" si="30"/>
        <v>10.691823899371069</v>
      </c>
      <c r="U31" s="82">
        <f t="shared" si="30"/>
        <v>89.308176100628927</v>
      </c>
      <c r="V31" s="61">
        <f t="shared" si="31"/>
        <v>9.1623036649214651</v>
      </c>
      <c r="W31" s="82">
        <f t="shared" si="31"/>
        <v>90.837696335078533</v>
      </c>
      <c r="X31" s="61">
        <f t="shared" si="32"/>
        <v>9.6124031007751931</v>
      </c>
      <c r="Y31" s="82">
        <f t="shared" si="32"/>
        <v>90.387596899224803</v>
      </c>
      <c r="Z31" s="61">
        <f t="shared" si="33"/>
        <v>9.8181818181818183</v>
      </c>
      <c r="AA31" s="82">
        <f t="shared" si="33"/>
        <v>90.181818181818187</v>
      </c>
      <c r="AB31" s="6">
        <f t="shared" si="34"/>
        <v>9.3684210526315788</v>
      </c>
      <c r="AC31" s="82">
        <f t="shared" si="34"/>
        <v>90.631578947368425</v>
      </c>
      <c r="AF31" s="59">
        <f t="shared" si="35"/>
        <v>78.616352201257854</v>
      </c>
      <c r="AG31" s="59">
        <f t="shared" si="36"/>
        <v>81.675392670157066</v>
      </c>
      <c r="AH31" s="59">
        <f t="shared" si="37"/>
        <v>80.775193798449607</v>
      </c>
      <c r="AI31" s="59">
        <f t="shared" si="38"/>
        <v>80.363636363636374</v>
      </c>
      <c r="AJ31" s="73">
        <f t="shared" si="39"/>
        <v>81.26315789473685</v>
      </c>
    </row>
    <row r="32" spans="1:36" x14ac:dyDescent="0.25">
      <c r="A32" s="1873"/>
      <c r="B32" s="855" t="s">
        <v>178</v>
      </c>
      <c r="C32" s="23">
        <v>3435</v>
      </c>
      <c r="D32" s="20">
        <v>3406</v>
      </c>
      <c r="E32" s="20">
        <f t="shared" si="25"/>
        <v>6841</v>
      </c>
      <c r="F32" s="23">
        <v>3564</v>
      </c>
      <c r="G32" s="20">
        <v>3196</v>
      </c>
      <c r="H32" s="20">
        <f t="shared" si="26"/>
        <v>6760</v>
      </c>
      <c r="I32" s="23">
        <v>4062</v>
      </c>
      <c r="J32" s="20">
        <v>3521</v>
      </c>
      <c r="K32" s="20">
        <f t="shared" si="27"/>
        <v>7583</v>
      </c>
      <c r="L32" s="23">
        <v>4206</v>
      </c>
      <c r="M32" s="20">
        <v>3298</v>
      </c>
      <c r="N32" s="20">
        <f t="shared" si="28"/>
        <v>7504</v>
      </c>
      <c r="O32" s="23">
        <v>4449</v>
      </c>
      <c r="P32" s="20">
        <v>3329</v>
      </c>
      <c r="Q32" s="21">
        <f t="shared" si="29"/>
        <v>7778</v>
      </c>
      <c r="T32" s="61">
        <f t="shared" si="30"/>
        <v>50.211957316181845</v>
      </c>
      <c r="U32" s="82">
        <f t="shared" si="30"/>
        <v>49.788042683818155</v>
      </c>
      <c r="V32" s="61">
        <f t="shared" si="31"/>
        <v>52.721893491124263</v>
      </c>
      <c r="W32" s="82">
        <f t="shared" si="31"/>
        <v>47.278106508875737</v>
      </c>
      <c r="X32" s="61">
        <f t="shared" si="32"/>
        <v>53.567189766583148</v>
      </c>
      <c r="Y32" s="82">
        <f t="shared" si="32"/>
        <v>46.432810233416852</v>
      </c>
      <c r="Z32" s="61">
        <f t="shared" si="33"/>
        <v>56.050106609808104</v>
      </c>
      <c r="AA32" s="82">
        <f t="shared" si="33"/>
        <v>43.949893390191896</v>
      </c>
      <c r="AB32" s="6">
        <f t="shared" si="34"/>
        <v>57.199794291591665</v>
      </c>
      <c r="AC32" s="82">
        <f t="shared" si="34"/>
        <v>42.800205708408328</v>
      </c>
      <c r="AF32" s="59">
        <f t="shared" si="35"/>
        <v>-0.4239146323636902</v>
      </c>
      <c r="AG32" s="59">
        <f t="shared" si="36"/>
        <v>-5.4437869822485254</v>
      </c>
      <c r="AH32" s="59">
        <f t="shared" si="37"/>
        <v>-7.134379533166296</v>
      </c>
      <c r="AI32" s="59">
        <f t="shared" si="38"/>
        <v>-12.100213219616208</v>
      </c>
      <c r="AJ32" s="73">
        <f t="shared" si="39"/>
        <v>-14.399588583183338</v>
      </c>
    </row>
    <row r="33" spans="1:36" x14ac:dyDescent="0.25">
      <c r="A33" s="1873"/>
      <c r="B33" s="855" t="s">
        <v>345</v>
      </c>
      <c r="C33" s="23">
        <v>236</v>
      </c>
      <c r="D33" s="20">
        <v>433</v>
      </c>
      <c r="E33" s="20">
        <f t="shared" si="25"/>
        <v>669</v>
      </c>
      <c r="F33" s="23">
        <v>3542</v>
      </c>
      <c r="G33" s="20">
        <v>4453</v>
      </c>
      <c r="H33" s="20">
        <f t="shared" si="26"/>
        <v>7995</v>
      </c>
      <c r="I33" s="23">
        <v>3779</v>
      </c>
      <c r="J33" s="20">
        <v>4772</v>
      </c>
      <c r="K33" s="20">
        <f t="shared" si="27"/>
        <v>8551</v>
      </c>
      <c r="L33" s="23">
        <v>3459</v>
      </c>
      <c r="M33" s="20">
        <v>4616</v>
      </c>
      <c r="N33" s="20">
        <f t="shared" si="28"/>
        <v>8075</v>
      </c>
      <c r="O33" s="23">
        <v>3453</v>
      </c>
      <c r="P33" s="20">
        <v>4707</v>
      </c>
      <c r="Q33" s="21">
        <f t="shared" si="29"/>
        <v>8160</v>
      </c>
      <c r="T33" s="61">
        <f t="shared" si="30"/>
        <v>35.276532137518686</v>
      </c>
      <c r="U33" s="82">
        <f t="shared" si="30"/>
        <v>64.723467862481314</v>
      </c>
      <c r="V33" s="61">
        <f t="shared" si="31"/>
        <v>44.302689180737957</v>
      </c>
      <c r="W33" s="82">
        <f t="shared" si="31"/>
        <v>55.697310819262036</v>
      </c>
      <c r="X33" s="61">
        <f t="shared" si="32"/>
        <v>44.193661560051453</v>
      </c>
      <c r="Y33" s="82">
        <f t="shared" si="32"/>
        <v>55.806338439948547</v>
      </c>
      <c r="Z33" s="61">
        <f t="shared" si="33"/>
        <v>42.835913312693499</v>
      </c>
      <c r="AA33" s="82">
        <f t="shared" si="33"/>
        <v>57.164086687306501</v>
      </c>
      <c r="AB33" s="6">
        <f t="shared" si="34"/>
        <v>42.316176470588232</v>
      </c>
      <c r="AC33" s="82">
        <f t="shared" si="34"/>
        <v>57.683823529411761</v>
      </c>
      <c r="AF33" s="59">
        <f t="shared" si="35"/>
        <v>29.446935724962628</v>
      </c>
      <c r="AG33" s="59">
        <f t="shared" si="36"/>
        <v>11.394621638524079</v>
      </c>
      <c r="AH33" s="59">
        <f t="shared" si="37"/>
        <v>11.612676879897094</v>
      </c>
      <c r="AI33" s="59">
        <f t="shared" si="38"/>
        <v>14.328173374613002</v>
      </c>
      <c r="AJ33" s="73">
        <f t="shared" si="39"/>
        <v>15.367647058823529</v>
      </c>
    </row>
    <row r="34" spans="1:36" x14ac:dyDescent="0.25">
      <c r="A34" s="1873"/>
      <c r="B34" s="855" t="s">
        <v>354</v>
      </c>
      <c r="C34" s="23">
        <v>294</v>
      </c>
      <c r="D34" s="20">
        <f>8663+1331</f>
        <v>9994</v>
      </c>
      <c r="E34" s="20">
        <f t="shared" si="25"/>
        <v>10288</v>
      </c>
      <c r="F34" s="23">
        <v>490</v>
      </c>
      <c r="G34" s="20">
        <v>11492</v>
      </c>
      <c r="H34" s="20">
        <f t="shared" si="26"/>
        <v>11982</v>
      </c>
      <c r="I34" s="23">
        <v>589</v>
      </c>
      <c r="J34" s="20">
        <v>13151</v>
      </c>
      <c r="K34" s="20">
        <f t="shared" si="27"/>
        <v>13740</v>
      </c>
      <c r="L34" s="23">
        <v>640</v>
      </c>
      <c r="M34" s="20">
        <v>13021</v>
      </c>
      <c r="N34" s="20">
        <f t="shared" si="28"/>
        <v>13661</v>
      </c>
      <c r="O34" s="23">
        <v>684</v>
      </c>
      <c r="P34" s="20">
        <v>13342</v>
      </c>
      <c r="Q34" s="21">
        <f t="shared" si="29"/>
        <v>14026</v>
      </c>
      <c r="T34" s="61">
        <f t="shared" si="30"/>
        <v>2.8576982892690515</v>
      </c>
      <c r="U34" s="82">
        <f t="shared" si="30"/>
        <v>97.142301710730948</v>
      </c>
      <c r="V34" s="61">
        <f t="shared" si="31"/>
        <v>4.0894675346352862</v>
      </c>
      <c r="W34" s="82">
        <f t="shared" si="31"/>
        <v>95.910532465364724</v>
      </c>
      <c r="X34" s="61">
        <f t="shared" si="32"/>
        <v>4.2867540029112083</v>
      </c>
      <c r="Y34" s="82">
        <f t="shared" si="32"/>
        <v>95.713245997088791</v>
      </c>
      <c r="Z34" s="61">
        <f t="shared" si="33"/>
        <v>4.684869336066174</v>
      </c>
      <c r="AA34" s="82">
        <f t="shared" si="33"/>
        <v>95.315130663933829</v>
      </c>
      <c r="AB34" s="6">
        <f t="shared" si="34"/>
        <v>4.8766576358191926</v>
      </c>
      <c r="AC34" s="82">
        <f t="shared" si="34"/>
        <v>95.123342364180814</v>
      </c>
      <c r="AF34" s="59">
        <f t="shared" si="35"/>
        <v>94.284603421461895</v>
      </c>
      <c r="AG34" s="59">
        <f t="shared" si="36"/>
        <v>91.821064930729435</v>
      </c>
      <c r="AH34" s="59">
        <f t="shared" si="37"/>
        <v>91.426491994177582</v>
      </c>
      <c r="AI34" s="59">
        <f t="shared" si="38"/>
        <v>90.630261327867657</v>
      </c>
      <c r="AJ34" s="73">
        <f t="shared" si="39"/>
        <v>90.246684728361629</v>
      </c>
    </row>
    <row r="35" spans="1:36" x14ac:dyDescent="0.25">
      <c r="A35" s="1872" t="s">
        <v>346</v>
      </c>
      <c r="B35" s="849" t="s">
        <v>1078</v>
      </c>
      <c r="C35" s="850">
        <f t="shared" ref="C35:Q35" si="42">SUM(C36:C44)</f>
        <v>118846</v>
      </c>
      <c r="D35" s="843">
        <f t="shared" si="42"/>
        <v>90457</v>
      </c>
      <c r="E35" s="843">
        <f t="shared" si="42"/>
        <v>209303</v>
      </c>
      <c r="F35" s="850">
        <f t="shared" si="42"/>
        <v>128404</v>
      </c>
      <c r="G35" s="843">
        <f t="shared" si="42"/>
        <v>99746</v>
      </c>
      <c r="H35" s="843">
        <f t="shared" si="42"/>
        <v>228150</v>
      </c>
      <c r="I35" s="850">
        <f t="shared" si="42"/>
        <v>148920</v>
      </c>
      <c r="J35" s="843">
        <f t="shared" si="42"/>
        <v>117308</v>
      </c>
      <c r="K35" s="843">
        <f t="shared" si="42"/>
        <v>266228</v>
      </c>
      <c r="L35" s="850">
        <f t="shared" si="42"/>
        <v>164078</v>
      </c>
      <c r="M35" s="843">
        <f t="shared" si="42"/>
        <v>126163</v>
      </c>
      <c r="N35" s="843">
        <f t="shared" si="42"/>
        <v>290241</v>
      </c>
      <c r="O35" s="850">
        <f t="shared" si="42"/>
        <v>181390</v>
      </c>
      <c r="P35" s="843">
        <f t="shared" si="42"/>
        <v>137356</v>
      </c>
      <c r="Q35" s="844">
        <f t="shared" si="42"/>
        <v>318746</v>
      </c>
      <c r="T35" s="176">
        <v>55.828444718892975</v>
      </c>
      <c r="U35" s="181">
        <v>44.171555281107025</v>
      </c>
      <c r="V35" s="176">
        <v>56.28051720359413</v>
      </c>
      <c r="W35" s="181">
        <v>43.71948279640587</v>
      </c>
      <c r="X35" s="176">
        <v>55.937016391964775</v>
      </c>
      <c r="Y35" s="181">
        <v>44.062983608035218</v>
      </c>
      <c r="Z35" s="176">
        <v>56.531640946661568</v>
      </c>
      <c r="AA35" s="181">
        <v>43.468359053338432</v>
      </c>
      <c r="AB35" s="175">
        <v>56.907380798504136</v>
      </c>
      <c r="AC35" s="181">
        <v>43.092619201495864</v>
      </c>
      <c r="AF35" s="177">
        <v>-11.656889437785949</v>
      </c>
      <c r="AG35" s="177">
        <v>-12.561034407188259</v>
      </c>
      <c r="AH35" s="177">
        <v>-11.874032783929557</v>
      </c>
      <c r="AI35" s="177">
        <v>-13.063281893323136</v>
      </c>
      <c r="AJ35" s="277">
        <v>-13.814761597008271</v>
      </c>
    </row>
    <row r="36" spans="1:36" x14ac:dyDescent="0.25">
      <c r="A36" s="1873"/>
      <c r="B36" s="855" t="s">
        <v>362</v>
      </c>
      <c r="C36" s="23">
        <v>45</v>
      </c>
      <c r="D36" s="20">
        <v>59</v>
      </c>
      <c r="E36" s="20">
        <f t="shared" si="25"/>
        <v>104</v>
      </c>
      <c r="F36" s="23">
        <v>69</v>
      </c>
      <c r="G36" s="20">
        <v>55</v>
      </c>
      <c r="H36" s="20">
        <f t="shared" si="26"/>
        <v>124</v>
      </c>
      <c r="I36" s="23">
        <v>57</v>
      </c>
      <c r="J36" s="20">
        <v>47</v>
      </c>
      <c r="K36" s="20">
        <f t="shared" si="27"/>
        <v>104</v>
      </c>
      <c r="L36" s="23">
        <v>48</v>
      </c>
      <c r="M36" s="20">
        <v>55</v>
      </c>
      <c r="N36" s="20">
        <f t="shared" si="28"/>
        <v>103</v>
      </c>
      <c r="O36" s="23">
        <v>60</v>
      </c>
      <c r="P36" s="20">
        <v>53</v>
      </c>
      <c r="Q36" s="21">
        <f t="shared" si="29"/>
        <v>113</v>
      </c>
      <c r="T36" s="61">
        <f t="shared" ref="T36:U49" si="43">IFERROR(C36/$E36*100,0)</f>
        <v>43.269230769230774</v>
      </c>
      <c r="U36" s="82">
        <f t="shared" si="43"/>
        <v>56.730769230769226</v>
      </c>
      <c r="V36" s="61">
        <f t="shared" ref="V36:W49" si="44">IFERROR(F36/$H36*100,0)</f>
        <v>55.645161290322577</v>
      </c>
      <c r="W36" s="82">
        <f t="shared" si="44"/>
        <v>44.354838709677416</v>
      </c>
      <c r="X36" s="61">
        <f t="shared" ref="X36:Y49" si="45">IFERROR(I36/$K36*100,0)</f>
        <v>54.807692307692314</v>
      </c>
      <c r="Y36" s="82">
        <f t="shared" si="45"/>
        <v>45.192307692307693</v>
      </c>
      <c r="Z36" s="61">
        <f t="shared" ref="Z36:AA49" si="46">IFERROR(L36/$N36*100,0)</f>
        <v>46.601941747572816</v>
      </c>
      <c r="AA36" s="82">
        <f t="shared" si="46"/>
        <v>53.398058252427184</v>
      </c>
      <c r="AB36" s="6">
        <f t="shared" ref="AB36:AC49" si="47">IFERROR(O36/$Q36*100,0)</f>
        <v>53.097345132743371</v>
      </c>
      <c r="AC36" s="82">
        <f t="shared" si="47"/>
        <v>46.902654867256636</v>
      </c>
      <c r="AF36" s="59">
        <f t="shared" ref="AF36:AF49" si="48">U36-T36</f>
        <v>13.461538461538453</v>
      </c>
      <c r="AG36" s="59">
        <f t="shared" ref="AG36:AG49" si="49">W36-V36</f>
        <v>-11.29032258064516</v>
      </c>
      <c r="AH36" s="59">
        <f t="shared" ref="AH36:AH49" si="50">Y36-X36</f>
        <v>-9.6153846153846203</v>
      </c>
      <c r="AI36" s="59">
        <f t="shared" ref="AI36:AI49" si="51">AA36-Z36</f>
        <v>6.7961165048543677</v>
      </c>
      <c r="AJ36" s="73">
        <f t="shared" ref="AJ36:AJ49" si="52">AC36-AB36</f>
        <v>-6.1946902654867344</v>
      </c>
    </row>
    <row r="37" spans="1:36" x14ac:dyDescent="0.25">
      <c r="A37" s="1873"/>
      <c r="B37" s="855" t="s">
        <v>351</v>
      </c>
      <c r="C37" s="23">
        <v>7988</v>
      </c>
      <c r="D37" s="20">
        <v>9305</v>
      </c>
      <c r="E37" s="20">
        <f t="shared" si="25"/>
        <v>17293</v>
      </c>
      <c r="F37" s="23">
        <v>14705</v>
      </c>
      <c r="G37" s="20">
        <v>16514</v>
      </c>
      <c r="H37" s="20">
        <f t="shared" si="26"/>
        <v>31219</v>
      </c>
      <c r="I37" s="23">
        <v>18255</v>
      </c>
      <c r="J37" s="20">
        <v>19757</v>
      </c>
      <c r="K37" s="20">
        <f t="shared" si="27"/>
        <v>38012</v>
      </c>
      <c r="L37" s="23">
        <v>20145</v>
      </c>
      <c r="M37" s="20">
        <v>21376</v>
      </c>
      <c r="N37" s="20">
        <f t="shared" si="28"/>
        <v>41521</v>
      </c>
      <c r="O37" s="23">
        <v>21878</v>
      </c>
      <c r="P37" s="20">
        <v>22947</v>
      </c>
      <c r="Q37" s="21">
        <f t="shared" si="29"/>
        <v>44825</v>
      </c>
      <c r="T37" s="61">
        <f t="shared" si="43"/>
        <v>46.192100850054935</v>
      </c>
      <c r="U37" s="82">
        <f t="shared" si="43"/>
        <v>53.807899149945058</v>
      </c>
      <c r="V37" s="61">
        <f t="shared" si="44"/>
        <v>47.102725904096864</v>
      </c>
      <c r="W37" s="82">
        <f t="shared" si="44"/>
        <v>52.897274095903136</v>
      </c>
      <c r="X37" s="61">
        <f t="shared" si="45"/>
        <v>48.024308113227406</v>
      </c>
      <c r="Y37" s="82">
        <f t="shared" si="45"/>
        <v>51.975691886772601</v>
      </c>
      <c r="Z37" s="61">
        <f t="shared" si="46"/>
        <v>48.517617591098485</v>
      </c>
      <c r="AA37" s="82">
        <f t="shared" si="46"/>
        <v>51.482382408901515</v>
      </c>
      <c r="AB37" s="6">
        <f t="shared" si="47"/>
        <v>48.807585052983825</v>
      </c>
      <c r="AC37" s="82">
        <f t="shared" si="47"/>
        <v>51.192414947016175</v>
      </c>
      <c r="AF37" s="59">
        <f t="shared" si="48"/>
        <v>7.6157982998901232</v>
      </c>
      <c r="AG37" s="59">
        <f t="shared" si="49"/>
        <v>5.7945481918062711</v>
      </c>
      <c r="AH37" s="59">
        <f t="shared" si="50"/>
        <v>3.9513837735451958</v>
      </c>
      <c r="AI37" s="59">
        <f t="shared" si="51"/>
        <v>2.9647648178030295</v>
      </c>
      <c r="AJ37" s="73">
        <f t="shared" si="52"/>
        <v>2.3848298940323502</v>
      </c>
    </row>
    <row r="38" spans="1:36" x14ac:dyDescent="0.25">
      <c r="A38" s="1873"/>
      <c r="B38" s="855" t="s">
        <v>347</v>
      </c>
      <c r="C38" s="23">
        <v>713</v>
      </c>
      <c r="D38" s="20">
        <v>7071</v>
      </c>
      <c r="E38" s="20">
        <f t="shared" si="25"/>
        <v>7784</v>
      </c>
      <c r="F38" s="23">
        <v>1033</v>
      </c>
      <c r="G38" s="20">
        <v>8935</v>
      </c>
      <c r="H38" s="20">
        <f t="shared" si="26"/>
        <v>9968</v>
      </c>
      <c r="I38" s="23">
        <v>1049</v>
      </c>
      <c r="J38" s="20">
        <v>9525</v>
      </c>
      <c r="K38" s="20">
        <f t="shared" si="27"/>
        <v>10574</v>
      </c>
      <c r="L38" s="23">
        <v>903</v>
      </c>
      <c r="M38" s="20">
        <v>8829</v>
      </c>
      <c r="N38" s="20">
        <f t="shared" si="28"/>
        <v>9732</v>
      </c>
      <c r="O38" s="23">
        <v>940</v>
      </c>
      <c r="P38" s="20">
        <v>8500</v>
      </c>
      <c r="Q38" s="21">
        <f t="shared" si="29"/>
        <v>9440</v>
      </c>
      <c r="T38" s="61">
        <f t="shared" si="43"/>
        <v>9.1598150051387464</v>
      </c>
      <c r="U38" s="82">
        <f t="shared" si="43"/>
        <v>90.840184994861247</v>
      </c>
      <c r="V38" s="61">
        <f t="shared" si="44"/>
        <v>10.363162118780096</v>
      </c>
      <c r="W38" s="82">
        <f t="shared" si="44"/>
        <v>89.636837881219904</v>
      </c>
      <c r="X38" s="61">
        <f t="shared" si="45"/>
        <v>9.9205598638169086</v>
      </c>
      <c r="Y38" s="82">
        <f t="shared" si="45"/>
        <v>90.079440136183081</v>
      </c>
      <c r="Z38" s="61">
        <f t="shared" si="46"/>
        <v>9.2786683107274968</v>
      </c>
      <c r="AA38" s="82">
        <f t="shared" si="46"/>
        <v>90.721331689272503</v>
      </c>
      <c r="AB38" s="6">
        <f t="shared" si="47"/>
        <v>9.9576271186440675</v>
      </c>
      <c r="AC38" s="82">
        <f t="shared" si="47"/>
        <v>90.042372881355931</v>
      </c>
      <c r="AF38" s="59">
        <f t="shared" si="48"/>
        <v>81.680369989722493</v>
      </c>
      <c r="AG38" s="59">
        <f t="shared" si="49"/>
        <v>79.273675762439808</v>
      </c>
      <c r="AH38" s="59">
        <f t="shared" si="50"/>
        <v>80.158880272366176</v>
      </c>
      <c r="AI38" s="59">
        <f t="shared" si="51"/>
        <v>81.442663378545006</v>
      </c>
      <c r="AJ38" s="73">
        <f t="shared" si="52"/>
        <v>80.084745762711862</v>
      </c>
    </row>
    <row r="39" spans="1:36" x14ac:dyDescent="0.25">
      <c r="A39" s="1873"/>
      <c r="B39" s="855" t="s">
        <v>350</v>
      </c>
      <c r="C39" s="23">
        <v>3728</v>
      </c>
      <c r="D39" s="20">
        <v>29201</v>
      </c>
      <c r="E39" s="20">
        <f t="shared" si="25"/>
        <v>32929</v>
      </c>
      <c r="F39" s="23">
        <v>7006</v>
      </c>
      <c r="G39" s="20">
        <v>49550</v>
      </c>
      <c r="H39" s="20">
        <f t="shared" si="26"/>
        <v>56556</v>
      </c>
      <c r="I39" s="23">
        <v>9221</v>
      </c>
      <c r="J39" s="20">
        <v>59139</v>
      </c>
      <c r="K39" s="20">
        <f t="shared" si="27"/>
        <v>68360</v>
      </c>
      <c r="L39" s="23">
        <v>10666</v>
      </c>
      <c r="M39" s="20">
        <v>63806</v>
      </c>
      <c r="N39" s="20">
        <f t="shared" si="28"/>
        <v>74472</v>
      </c>
      <c r="O39" s="23">
        <v>12547</v>
      </c>
      <c r="P39" s="20">
        <v>70693</v>
      </c>
      <c r="Q39" s="21">
        <f t="shared" si="29"/>
        <v>83240</v>
      </c>
      <c r="T39" s="61">
        <f t="shared" si="43"/>
        <v>11.321327705062407</v>
      </c>
      <c r="U39" s="82">
        <f t="shared" si="43"/>
        <v>88.678672294937584</v>
      </c>
      <c r="V39" s="61">
        <f t="shared" si="44"/>
        <v>12.387721903953604</v>
      </c>
      <c r="W39" s="82">
        <f t="shared" si="44"/>
        <v>87.612278096046396</v>
      </c>
      <c r="X39" s="61">
        <f t="shared" si="45"/>
        <v>13.488882387361029</v>
      </c>
      <c r="Y39" s="82">
        <f t="shared" si="45"/>
        <v>86.511117612638969</v>
      </c>
      <c r="Z39" s="61">
        <f t="shared" si="46"/>
        <v>14.322161349231926</v>
      </c>
      <c r="AA39" s="82">
        <f t="shared" si="46"/>
        <v>85.677838650768081</v>
      </c>
      <c r="AB39" s="6">
        <f t="shared" si="47"/>
        <v>15.073282075925034</v>
      </c>
      <c r="AC39" s="82">
        <f t="shared" si="47"/>
        <v>84.926717924074964</v>
      </c>
      <c r="AF39" s="59">
        <f t="shared" si="48"/>
        <v>77.357344589875183</v>
      </c>
      <c r="AG39" s="59">
        <f t="shared" si="49"/>
        <v>75.224556192092791</v>
      </c>
      <c r="AH39" s="59">
        <f t="shared" si="50"/>
        <v>73.022235225277939</v>
      </c>
      <c r="AI39" s="59">
        <f t="shared" si="51"/>
        <v>71.355677301536161</v>
      </c>
      <c r="AJ39" s="73">
        <f t="shared" si="52"/>
        <v>69.853435848149928</v>
      </c>
    </row>
    <row r="40" spans="1:36" x14ac:dyDescent="0.25">
      <c r="A40" s="1873"/>
      <c r="B40" s="855" t="s">
        <v>343</v>
      </c>
      <c r="C40" s="23">
        <v>28746</v>
      </c>
      <c r="D40" s="20">
        <v>10660</v>
      </c>
      <c r="E40" s="20">
        <f t="shared" si="25"/>
        <v>39406</v>
      </c>
      <c r="F40" s="23">
        <v>238</v>
      </c>
      <c r="G40" s="20">
        <v>689</v>
      </c>
      <c r="H40" s="20">
        <f t="shared" si="26"/>
        <v>927</v>
      </c>
      <c r="I40" s="23">
        <v>262</v>
      </c>
      <c r="J40" s="20">
        <v>791</v>
      </c>
      <c r="K40" s="20">
        <f t="shared" si="27"/>
        <v>1053</v>
      </c>
      <c r="L40" s="23">
        <v>293</v>
      </c>
      <c r="M40" s="20">
        <v>819</v>
      </c>
      <c r="N40" s="20">
        <f t="shared" si="28"/>
        <v>1112</v>
      </c>
      <c r="O40" s="23">
        <v>299</v>
      </c>
      <c r="P40" s="20">
        <v>902</v>
      </c>
      <c r="Q40" s="21">
        <f t="shared" si="29"/>
        <v>1201</v>
      </c>
      <c r="T40" s="61">
        <f t="shared" si="43"/>
        <v>72.948281987514591</v>
      </c>
      <c r="U40" s="82">
        <f t="shared" si="43"/>
        <v>27.051718012485409</v>
      </c>
      <c r="V40" s="61">
        <f t="shared" si="44"/>
        <v>25.674217907227614</v>
      </c>
      <c r="W40" s="82">
        <f t="shared" si="44"/>
        <v>74.325782092772386</v>
      </c>
      <c r="X40" s="61">
        <f t="shared" si="45"/>
        <v>24.881291547958213</v>
      </c>
      <c r="Y40" s="82">
        <f t="shared" si="45"/>
        <v>75.118708452041787</v>
      </c>
      <c r="Z40" s="61">
        <f t="shared" si="46"/>
        <v>26.348920863309356</v>
      </c>
      <c r="AA40" s="82">
        <f t="shared" si="46"/>
        <v>73.65107913669064</v>
      </c>
      <c r="AB40" s="6">
        <f t="shared" si="47"/>
        <v>24.895920066611158</v>
      </c>
      <c r="AC40" s="82">
        <f t="shared" si="47"/>
        <v>75.104079933388846</v>
      </c>
      <c r="AF40" s="59">
        <f t="shared" si="48"/>
        <v>-45.896563975029181</v>
      </c>
      <c r="AG40" s="59">
        <f t="shared" si="49"/>
        <v>48.651564185544771</v>
      </c>
      <c r="AH40" s="59">
        <f t="shared" si="50"/>
        <v>50.237416904083574</v>
      </c>
      <c r="AI40" s="59">
        <f t="shared" si="51"/>
        <v>47.302158273381281</v>
      </c>
      <c r="AJ40" s="73">
        <f t="shared" si="52"/>
        <v>50.208159866777692</v>
      </c>
    </row>
    <row r="41" spans="1:36" x14ac:dyDescent="0.25">
      <c r="A41" s="1873"/>
      <c r="B41" s="855" t="s">
        <v>364</v>
      </c>
      <c r="C41" s="23">
        <v>37045</v>
      </c>
      <c r="D41" s="20">
        <v>5943</v>
      </c>
      <c r="E41" s="20">
        <f t="shared" si="25"/>
        <v>42988</v>
      </c>
      <c r="F41" s="23">
        <v>48382</v>
      </c>
      <c r="G41" s="20">
        <v>15315</v>
      </c>
      <c r="H41" s="20">
        <f t="shared" si="26"/>
        <v>63697</v>
      </c>
      <c r="I41" s="23">
        <v>58868</v>
      </c>
      <c r="J41" s="20">
        <v>18531</v>
      </c>
      <c r="K41" s="20">
        <f t="shared" si="27"/>
        <v>77399</v>
      </c>
      <c r="L41" s="23">
        <v>69127</v>
      </c>
      <c r="M41" s="20">
        <v>21347</v>
      </c>
      <c r="N41" s="20">
        <f t="shared" si="28"/>
        <v>90474</v>
      </c>
      <c r="O41" s="23">
        <v>79557</v>
      </c>
      <c r="P41" s="20">
        <v>23892</v>
      </c>
      <c r="Q41" s="21">
        <f t="shared" si="29"/>
        <v>103449</v>
      </c>
      <c r="T41" s="61">
        <f t="shared" si="43"/>
        <v>86.175211686982408</v>
      </c>
      <c r="U41" s="82">
        <f t="shared" si="43"/>
        <v>13.824788313017585</v>
      </c>
      <c r="V41" s="61">
        <f t="shared" si="44"/>
        <v>75.956481466945064</v>
      </c>
      <c r="W41" s="82">
        <f t="shared" si="44"/>
        <v>24.043518533054929</v>
      </c>
      <c r="X41" s="61">
        <f t="shared" si="45"/>
        <v>76.057830204524606</v>
      </c>
      <c r="Y41" s="82">
        <f t="shared" si="45"/>
        <v>23.942169795475394</v>
      </c>
      <c r="Z41" s="61">
        <f t="shared" si="46"/>
        <v>76.405376130158942</v>
      </c>
      <c r="AA41" s="82">
        <f t="shared" si="46"/>
        <v>23.594623869841058</v>
      </c>
      <c r="AB41" s="6">
        <f t="shared" si="47"/>
        <v>76.904561668068325</v>
      </c>
      <c r="AC41" s="82">
        <f t="shared" si="47"/>
        <v>23.095438331931675</v>
      </c>
      <c r="AF41" s="59">
        <f t="shared" si="48"/>
        <v>-72.350423373964816</v>
      </c>
      <c r="AG41" s="59">
        <f t="shared" si="49"/>
        <v>-51.912962933890135</v>
      </c>
      <c r="AH41" s="59">
        <f t="shared" si="50"/>
        <v>-52.115660409049212</v>
      </c>
      <c r="AI41" s="59">
        <f t="shared" si="51"/>
        <v>-52.810752260317884</v>
      </c>
      <c r="AJ41" s="73">
        <f t="shared" si="52"/>
        <v>-53.809123336136651</v>
      </c>
    </row>
    <row r="42" spans="1:36" x14ac:dyDescent="0.25">
      <c r="A42" s="1873"/>
      <c r="B42" s="855" t="s">
        <v>359</v>
      </c>
      <c r="C42" s="23">
        <v>1161</v>
      </c>
      <c r="D42" s="20">
        <v>168</v>
      </c>
      <c r="E42" s="20">
        <f t="shared" si="25"/>
        <v>1329</v>
      </c>
      <c r="F42" s="23">
        <v>55414</v>
      </c>
      <c r="G42" s="20">
        <v>8386</v>
      </c>
      <c r="H42" s="20">
        <f t="shared" si="26"/>
        <v>63800</v>
      </c>
      <c r="I42" s="23">
        <v>59549</v>
      </c>
      <c r="J42" s="20">
        <v>9119</v>
      </c>
      <c r="K42" s="20">
        <f t="shared" si="27"/>
        <v>68668</v>
      </c>
      <c r="L42" s="23">
        <v>61183</v>
      </c>
      <c r="M42" s="20">
        <v>9488</v>
      </c>
      <c r="N42" s="20">
        <f t="shared" si="28"/>
        <v>70671</v>
      </c>
      <c r="O42" s="23">
        <v>64324</v>
      </c>
      <c r="P42" s="20">
        <v>9923</v>
      </c>
      <c r="Q42" s="21">
        <f t="shared" si="29"/>
        <v>74247</v>
      </c>
      <c r="T42" s="61">
        <f t="shared" si="43"/>
        <v>87.358916478555301</v>
      </c>
      <c r="U42" s="82">
        <f t="shared" si="43"/>
        <v>12.641083521444695</v>
      </c>
      <c r="V42" s="61">
        <f t="shared" si="44"/>
        <v>86.855799373040753</v>
      </c>
      <c r="W42" s="82">
        <f t="shared" si="44"/>
        <v>13.144200626959249</v>
      </c>
      <c r="X42" s="61">
        <f t="shared" si="45"/>
        <v>86.72016077357722</v>
      </c>
      <c r="Y42" s="82">
        <f t="shared" si="45"/>
        <v>13.279839226422787</v>
      </c>
      <c r="Z42" s="61">
        <f t="shared" si="46"/>
        <v>86.574408173083725</v>
      </c>
      <c r="AA42" s="82">
        <f t="shared" si="46"/>
        <v>13.425591826916275</v>
      </c>
      <c r="AB42" s="6">
        <f t="shared" si="47"/>
        <v>86.635150241760613</v>
      </c>
      <c r="AC42" s="82">
        <f t="shared" si="47"/>
        <v>13.364849758239389</v>
      </c>
      <c r="AF42" s="59">
        <f t="shared" si="48"/>
        <v>-74.717832957110602</v>
      </c>
      <c r="AG42" s="59">
        <f t="shared" si="49"/>
        <v>-73.711598746081506</v>
      </c>
      <c r="AH42" s="59">
        <f t="shared" si="50"/>
        <v>-73.44032154715444</v>
      </c>
      <c r="AI42" s="59">
        <f t="shared" si="51"/>
        <v>-73.14881634616745</v>
      </c>
      <c r="AJ42" s="73">
        <f t="shared" si="52"/>
        <v>-73.270300483521225</v>
      </c>
    </row>
    <row r="43" spans="1:36" x14ac:dyDescent="0.25">
      <c r="A43" s="1873"/>
      <c r="B43" s="855" t="s">
        <v>356</v>
      </c>
      <c r="C43" s="23">
        <v>6</v>
      </c>
      <c r="D43" s="20">
        <v>18</v>
      </c>
      <c r="E43" s="20">
        <f t="shared" si="25"/>
        <v>24</v>
      </c>
      <c r="F43" s="23">
        <v>1543</v>
      </c>
      <c r="G43" s="20">
        <v>262</v>
      </c>
      <c r="H43" s="20">
        <f t="shared" si="26"/>
        <v>1805</v>
      </c>
      <c r="I43" s="23">
        <v>1636</v>
      </c>
      <c r="J43" s="20">
        <v>353</v>
      </c>
      <c r="K43" s="20">
        <f t="shared" si="27"/>
        <v>1989</v>
      </c>
      <c r="L43" s="23">
        <v>1682</v>
      </c>
      <c r="M43" s="20">
        <v>395</v>
      </c>
      <c r="N43" s="20">
        <f t="shared" si="28"/>
        <v>2077</v>
      </c>
      <c r="O43" s="23">
        <v>1751</v>
      </c>
      <c r="P43" s="20">
        <v>406</v>
      </c>
      <c r="Q43" s="21">
        <f t="shared" si="29"/>
        <v>2157</v>
      </c>
      <c r="T43" s="61">
        <f t="shared" si="43"/>
        <v>25</v>
      </c>
      <c r="U43" s="82">
        <f t="shared" si="43"/>
        <v>75</v>
      </c>
      <c r="V43" s="61">
        <f t="shared" si="44"/>
        <v>85.48476454293629</v>
      </c>
      <c r="W43" s="82">
        <f t="shared" si="44"/>
        <v>14.515235457063714</v>
      </c>
      <c r="X43" s="61">
        <f t="shared" si="45"/>
        <v>82.252388134741068</v>
      </c>
      <c r="Y43" s="82">
        <f t="shared" si="45"/>
        <v>17.747611865258925</v>
      </c>
      <c r="Z43" s="61">
        <f t="shared" si="46"/>
        <v>80.982185844968697</v>
      </c>
      <c r="AA43" s="82">
        <f t="shared" si="46"/>
        <v>19.017814155031296</v>
      </c>
      <c r="AB43" s="6">
        <f t="shared" si="47"/>
        <v>81.177561427909126</v>
      </c>
      <c r="AC43" s="82">
        <f t="shared" si="47"/>
        <v>18.822438572090867</v>
      </c>
      <c r="AF43" s="59">
        <f t="shared" si="48"/>
        <v>50</v>
      </c>
      <c r="AG43" s="59">
        <f t="shared" si="49"/>
        <v>-70.96952908587258</v>
      </c>
      <c r="AH43" s="59">
        <f t="shared" si="50"/>
        <v>-64.504776269482136</v>
      </c>
      <c r="AI43" s="59">
        <f t="shared" si="51"/>
        <v>-61.964371689937401</v>
      </c>
      <c r="AJ43" s="73">
        <f t="shared" si="52"/>
        <v>-62.355122855818259</v>
      </c>
    </row>
    <row r="44" spans="1:36" x14ac:dyDescent="0.25">
      <c r="A44" s="1909"/>
      <c r="B44" s="855" t="s">
        <v>355</v>
      </c>
      <c r="C44" s="110">
        <v>39414</v>
      </c>
      <c r="D44" s="56">
        <v>28032</v>
      </c>
      <c r="E44" s="56">
        <f t="shared" si="25"/>
        <v>67446</v>
      </c>
      <c r="F44" s="110">
        <v>14</v>
      </c>
      <c r="G44" s="56">
        <v>40</v>
      </c>
      <c r="H44" s="56">
        <f t="shared" si="26"/>
        <v>54</v>
      </c>
      <c r="I44" s="110">
        <v>23</v>
      </c>
      <c r="J44" s="56">
        <v>46</v>
      </c>
      <c r="K44" s="56">
        <f t="shared" si="27"/>
        <v>69</v>
      </c>
      <c r="L44" s="110">
        <v>31</v>
      </c>
      <c r="M44" s="56">
        <v>48</v>
      </c>
      <c r="N44" s="56">
        <f t="shared" si="28"/>
        <v>79</v>
      </c>
      <c r="O44" s="110">
        <v>34</v>
      </c>
      <c r="P44" s="56">
        <v>40</v>
      </c>
      <c r="Q44" s="116">
        <f t="shared" si="29"/>
        <v>74</v>
      </c>
      <c r="T44" s="61">
        <f t="shared" si="43"/>
        <v>58.437861400231291</v>
      </c>
      <c r="U44" s="82">
        <f t="shared" si="43"/>
        <v>41.562138599768709</v>
      </c>
      <c r="V44" s="61">
        <f t="shared" si="44"/>
        <v>25.925925925925924</v>
      </c>
      <c r="W44" s="82">
        <f t="shared" si="44"/>
        <v>74.074074074074076</v>
      </c>
      <c r="X44" s="61">
        <f t="shared" si="45"/>
        <v>33.333333333333329</v>
      </c>
      <c r="Y44" s="82">
        <f t="shared" si="45"/>
        <v>66.666666666666657</v>
      </c>
      <c r="Z44" s="61">
        <f t="shared" si="46"/>
        <v>39.24050632911392</v>
      </c>
      <c r="AA44" s="82">
        <f t="shared" si="46"/>
        <v>60.75949367088608</v>
      </c>
      <c r="AB44" s="6">
        <f t="shared" si="47"/>
        <v>45.945945945945951</v>
      </c>
      <c r="AC44" s="82">
        <f t="shared" si="47"/>
        <v>54.054054054054056</v>
      </c>
      <c r="AF44" s="108">
        <f t="shared" si="48"/>
        <v>-16.875722800462583</v>
      </c>
      <c r="AG44" s="108">
        <f t="shared" si="49"/>
        <v>48.148148148148152</v>
      </c>
      <c r="AH44" s="108">
        <f t="shared" si="50"/>
        <v>33.333333333333329</v>
      </c>
      <c r="AI44" s="108">
        <f t="shared" si="51"/>
        <v>21.51898734177216</v>
      </c>
      <c r="AJ44" s="246">
        <f t="shared" si="52"/>
        <v>8.1081081081081052</v>
      </c>
    </row>
    <row r="45" spans="1:36" x14ac:dyDescent="0.25">
      <c r="A45" s="1872" t="s">
        <v>248</v>
      </c>
      <c r="B45" s="849" t="s">
        <v>1078</v>
      </c>
      <c r="C45" s="850">
        <f t="shared" ref="C45:Q45" si="53">SUM(C46:C49)</f>
        <v>11826</v>
      </c>
      <c r="D45" s="843">
        <f t="shared" si="53"/>
        <v>10513</v>
      </c>
      <c r="E45" s="843">
        <f t="shared" si="53"/>
        <v>22339</v>
      </c>
      <c r="F45" s="850">
        <f t="shared" si="53"/>
        <v>53861</v>
      </c>
      <c r="G45" s="843">
        <f t="shared" si="53"/>
        <v>37546</v>
      </c>
      <c r="H45" s="843">
        <f t="shared" si="53"/>
        <v>91407</v>
      </c>
      <c r="I45" s="850">
        <f t="shared" si="53"/>
        <v>60486</v>
      </c>
      <c r="J45" s="843">
        <f t="shared" si="53"/>
        <v>42006</v>
      </c>
      <c r="K45" s="843">
        <f t="shared" si="53"/>
        <v>102492</v>
      </c>
      <c r="L45" s="850">
        <f t="shared" si="53"/>
        <v>60959</v>
      </c>
      <c r="M45" s="843">
        <f t="shared" si="53"/>
        <v>41717</v>
      </c>
      <c r="N45" s="843">
        <f t="shared" si="53"/>
        <v>102676</v>
      </c>
      <c r="O45" s="850">
        <f t="shared" si="53"/>
        <v>63122</v>
      </c>
      <c r="P45" s="843">
        <f t="shared" si="53"/>
        <v>43285</v>
      </c>
      <c r="Q45" s="844">
        <f t="shared" si="53"/>
        <v>106407</v>
      </c>
      <c r="T45" s="176">
        <v>61.161238832110321</v>
      </c>
      <c r="U45" s="181">
        <v>38.838761167889686</v>
      </c>
      <c r="V45" s="176">
        <v>58.924371218834452</v>
      </c>
      <c r="W45" s="181">
        <v>41.075628781165555</v>
      </c>
      <c r="X45" s="176">
        <v>59.015337782461074</v>
      </c>
      <c r="Y45" s="181">
        <v>40.984662217538933</v>
      </c>
      <c r="Z45" s="176">
        <v>59.370252055007988</v>
      </c>
      <c r="AA45" s="181">
        <v>40.629747944992012</v>
      </c>
      <c r="AB45" s="175">
        <v>59.321285253789689</v>
      </c>
      <c r="AC45" s="181">
        <v>40.678714746210304</v>
      </c>
      <c r="AF45" s="107">
        <v>-22.322477664220635</v>
      </c>
      <c r="AG45" s="107">
        <v>-17.848742437668896</v>
      </c>
      <c r="AH45" s="107">
        <v>-18.030675564922142</v>
      </c>
      <c r="AI45" s="107">
        <v>-18.740504110015976</v>
      </c>
      <c r="AJ45" s="126">
        <v>-18.642570507579386</v>
      </c>
    </row>
    <row r="46" spans="1:36" x14ac:dyDescent="0.25">
      <c r="A46" s="1873"/>
      <c r="B46" s="855" t="s">
        <v>358</v>
      </c>
      <c r="C46" s="23">
        <v>938</v>
      </c>
      <c r="D46" s="20">
        <v>1030</v>
      </c>
      <c r="E46" s="20">
        <f t="shared" si="25"/>
        <v>1968</v>
      </c>
      <c r="F46" s="23">
        <v>39226</v>
      </c>
      <c r="G46" s="20">
        <v>23257</v>
      </c>
      <c r="H46" s="20">
        <f t="shared" si="26"/>
        <v>62483</v>
      </c>
      <c r="I46" s="23">
        <v>43795</v>
      </c>
      <c r="J46" s="20">
        <v>26201</v>
      </c>
      <c r="K46" s="20">
        <f t="shared" si="27"/>
        <v>69996</v>
      </c>
      <c r="L46" s="23">
        <v>43950</v>
      </c>
      <c r="M46" s="20">
        <v>26436</v>
      </c>
      <c r="N46" s="20">
        <f t="shared" si="28"/>
        <v>70386</v>
      </c>
      <c r="O46" s="23">
        <v>45106</v>
      </c>
      <c r="P46" s="20">
        <v>27956</v>
      </c>
      <c r="Q46" s="21">
        <f t="shared" si="29"/>
        <v>73062</v>
      </c>
      <c r="T46" s="61">
        <f t="shared" si="43"/>
        <v>47.662601626016261</v>
      </c>
      <c r="U46" s="82">
        <f t="shared" si="43"/>
        <v>52.337398373983731</v>
      </c>
      <c r="V46" s="61">
        <f t="shared" si="44"/>
        <v>62.778675799817549</v>
      </c>
      <c r="W46" s="82">
        <f t="shared" si="44"/>
        <v>37.221324200182451</v>
      </c>
      <c r="X46" s="61">
        <f t="shared" si="45"/>
        <v>62.567861020629742</v>
      </c>
      <c r="Y46" s="82">
        <f t="shared" si="45"/>
        <v>37.432138979370251</v>
      </c>
      <c r="Z46" s="61">
        <f t="shared" si="46"/>
        <v>62.441394595516151</v>
      </c>
      <c r="AA46" s="82">
        <f t="shared" si="46"/>
        <v>37.558605404483849</v>
      </c>
      <c r="AB46" s="6">
        <f t="shared" si="47"/>
        <v>61.736607265062545</v>
      </c>
      <c r="AC46" s="82">
        <f t="shared" si="47"/>
        <v>38.263392734937455</v>
      </c>
      <c r="AF46" s="59">
        <f t="shared" si="48"/>
        <v>4.6747967479674699</v>
      </c>
      <c r="AG46" s="59">
        <f t="shared" si="49"/>
        <v>-25.557351599635098</v>
      </c>
      <c r="AH46" s="59">
        <f t="shared" si="50"/>
        <v>-25.135722041259491</v>
      </c>
      <c r="AI46" s="59">
        <f t="shared" si="51"/>
        <v>-24.882789191032302</v>
      </c>
      <c r="AJ46" s="73">
        <f t="shared" si="52"/>
        <v>-23.473214530125091</v>
      </c>
    </row>
    <row r="47" spans="1:36" x14ac:dyDescent="0.25">
      <c r="A47" s="1873"/>
      <c r="B47" s="855" t="s">
        <v>357</v>
      </c>
      <c r="C47" s="23">
        <v>88</v>
      </c>
      <c r="D47" s="20">
        <v>178</v>
      </c>
      <c r="E47" s="20">
        <f t="shared" si="25"/>
        <v>266</v>
      </c>
      <c r="F47" s="23">
        <v>1192</v>
      </c>
      <c r="G47" s="20">
        <v>1206</v>
      </c>
      <c r="H47" s="20">
        <f t="shared" si="26"/>
        <v>2398</v>
      </c>
      <c r="I47" s="23">
        <v>1314</v>
      </c>
      <c r="J47" s="20">
        <v>1223</v>
      </c>
      <c r="K47" s="20">
        <f t="shared" si="27"/>
        <v>2537</v>
      </c>
      <c r="L47" s="23">
        <v>1426</v>
      </c>
      <c r="M47" s="20">
        <v>1185</v>
      </c>
      <c r="N47" s="20">
        <f t="shared" si="28"/>
        <v>2611</v>
      </c>
      <c r="O47" s="23">
        <v>1563</v>
      </c>
      <c r="P47" s="20">
        <v>1169</v>
      </c>
      <c r="Q47" s="21">
        <f t="shared" si="29"/>
        <v>2732</v>
      </c>
      <c r="T47" s="61">
        <f t="shared" si="43"/>
        <v>33.082706766917291</v>
      </c>
      <c r="U47" s="82">
        <f t="shared" si="43"/>
        <v>66.917293233082702</v>
      </c>
      <c r="V47" s="61">
        <f t="shared" si="44"/>
        <v>49.70809007506255</v>
      </c>
      <c r="W47" s="82">
        <f t="shared" si="44"/>
        <v>50.29190992493745</v>
      </c>
      <c r="X47" s="61">
        <f t="shared" si="45"/>
        <v>51.793456838785964</v>
      </c>
      <c r="Y47" s="82">
        <f t="shared" si="45"/>
        <v>48.206543161214036</v>
      </c>
      <c r="Z47" s="61">
        <f t="shared" si="46"/>
        <v>54.615090003829948</v>
      </c>
      <c r="AA47" s="82">
        <f t="shared" si="46"/>
        <v>45.384909996170045</v>
      </c>
      <c r="AB47" s="6">
        <f t="shared" si="47"/>
        <v>57.210834553440705</v>
      </c>
      <c r="AC47" s="82">
        <f t="shared" si="47"/>
        <v>42.789165446559295</v>
      </c>
      <c r="AF47" s="59">
        <f t="shared" si="48"/>
        <v>33.834586466165412</v>
      </c>
      <c r="AG47" s="59">
        <f t="shared" si="49"/>
        <v>0.58381984987489943</v>
      </c>
      <c r="AH47" s="59">
        <f t="shared" si="50"/>
        <v>-3.5869136775719284</v>
      </c>
      <c r="AI47" s="59">
        <f t="shared" si="51"/>
        <v>-9.2301800076599037</v>
      </c>
      <c r="AJ47" s="73">
        <f t="shared" si="52"/>
        <v>-14.42166910688141</v>
      </c>
    </row>
    <row r="48" spans="1:36" x14ac:dyDescent="0.25">
      <c r="A48" s="1873"/>
      <c r="B48" s="855" t="s">
        <v>353</v>
      </c>
      <c r="C48" s="23">
        <v>6235</v>
      </c>
      <c r="D48" s="20">
        <v>339</v>
      </c>
      <c r="E48" s="21">
        <f t="shared" si="25"/>
        <v>6574</v>
      </c>
      <c r="F48" s="20">
        <v>7533</v>
      </c>
      <c r="G48" s="20">
        <v>520</v>
      </c>
      <c r="H48" s="21">
        <f t="shared" si="26"/>
        <v>8053</v>
      </c>
      <c r="I48" s="23">
        <v>8307</v>
      </c>
      <c r="J48" s="20">
        <v>630</v>
      </c>
      <c r="K48" s="21">
        <f t="shared" si="27"/>
        <v>8937</v>
      </c>
      <c r="L48" s="23">
        <v>8713</v>
      </c>
      <c r="M48" s="20">
        <v>654</v>
      </c>
      <c r="N48" s="20">
        <f t="shared" si="28"/>
        <v>9367</v>
      </c>
      <c r="O48" s="23">
        <v>9118</v>
      </c>
      <c r="P48" s="20">
        <v>662</v>
      </c>
      <c r="Q48" s="21">
        <f t="shared" si="29"/>
        <v>9780</v>
      </c>
      <c r="T48" s="61">
        <f t="shared" si="43"/>
        <v>94.843322178278072</v>
      </c>
      <c r="U48" s="82">
        <f t="shared" si="43"/>
        <v>5.1566778217219351</v>
      </c>
      <c r="V48" s="61">
        <f t="shared" si="44"/>
        <v>93.542779088538424</v>
      </c>
      <c r="W48" s="82">
        <f t="shared" si="44"/>
        <v>6.4572209114615671</v>
      </c>
      <c r="X48" s="61">
        <f t="shared" si="45"/>
        <v>92.95065458207452</v>
      </c>
      <c r="Y48" s="82">
        <f t="shared" si="45"/>
        <v>7.0493454179254789</v>
      </c>
      <c r="Z48" s="61">
        <f t="shared" si="46"/>
        <v>93.018042062560042</v>
      </c>
      <c r="AA48" s="82">
        <f t="shared" si="46"/>
        <v>6.9819579374399492</v>
      </c>
      <c r="AB48" s="6">
        <f t="shared" si="47"/>
        <v>93.23108384458078</v>
      </c>
      <c r="AC48" s="82">
        <f t="shared" si="47"/>
        <v>6.7689161554192232</v>
      </c>
      <c r="AF48" s="59">
        <f t="shared" si="48"/>
        <v>-89.686644356556144</v>
      </c>
      <c r="AG48" s="59">
        <f t="shared" si="49"/>
        <v>-87.085558177076862</v>
      </c>
      <c r="AH48" s="59">
        <f t="shared" si="50"/>
        <v>-85.90130916414904</v>
      </c>
      <c r="AI48" s="59">
        <f t="shared" si="51"/>
        <v>-86.036084125120098</v>
      </c>
      <c r="AJ48" s="73">
        <f t="shared" si="52"/>
        <v>-86.462167689161561</v>
      </c>
    </row>
    <row r="49" spans="1:93" x14ac:dyDescent="0.25">
      <c r="A49" s="1873"/>
      <c r="B49" s="856" t="s">
        <v>363</v>
      </c>
      <c r="C49" s="110">
        <v>4565</v>
      </c>
      <c r="D49" s="56">
        <v>8966</v>
      </c>
      <c r="E49" s="116">
        <f t="shared" si="25"/>
        <v>13531</v>
      </c>
      <c r="F49" s="110">
        <v>5910</v>
      </c>
      <c r="G49" s="56">
        <v>12563</v>
      </c>
      <c r="H49" s="116">
        <f t="shared" si="26"/>
        <v>18473</v>
      </c>
      <c r="I49" s="110">
        <v>7070</v>
      </c>
      <c r="J49" s="56">
        <v>13952</v>
      </c>
      <c r="K49" s="116">
        <f t="shared" si="27"/>
        <v>21022</v>
      </c>
      <c r="L49" s="110">
        <v>6870</v>
      </c>
      <c r="M49" s="56">
        <v>13442</v>
      </c>
      <c r="N49" s="116">
        <f t="shared" si="28"/>
        <v>20312</v>
      </c>
      <c r="O49" s="56">
        <v>7335</v>
      </c>
      <c r="P49" s="56">
        <v>13498</v>
      </c>
      <c r="Q49" s="116">
        <f t="shared" si="29"/>
        <v>20833</v>
      </c>
      <c r="T49" s="100">
        <f t="shared" si="43"/>
        <v>33.737343877023129</v>
      </c>
      <c r="U49" s="99">
        <f t="shared" si="43"/>
        <v>66.262656122976864</v>
      </c>
      <c r="V49" s="100">
        <f t="shared" si="44"/>
        <v>31.992637903967953</v>
      </c>
      <c r="W49" s="99">
        <f t="shared" si="44"/>
        <v>68.00736209603204</v>
      </c>
      <c r="X49" s="100">
        <f t="shared" si="45"/>
        <v>33.631433736086002</v>
      </c>
      <c r="Y49" s="99">
        <f t="shared" si="45"/>
        <v>66.368566263913991</v>
      </c>
      <c r="Z49" s="100">
        <f t="shared" si="46"/>
        <v>33.82237101220953</v>
      </c>
      <c r="AA49" s="99">
        <f t="shared" si="46"/>
        <v>66.17762898779047</v>
      </c>
      <c r="AB49" s="98">
        <f t="shared" si="47"/>
        <v>35.208563337013395</v>
      </c>
      <c r="AC49" s="99">
        <f t="shared" si="47"/>
        <v>64.791436662986612</v>
      </c>
      <c r="AF49" s="108">
        <f t="shared" si="48"/>
        <v>32.525312245953735</v>
      </c>
      <c r="AG49" s="108">
        <f t="shared" si="49"/>
        <v>36.014724192064087</v>
      </c>
      <c r="AH49" s="108">
        <f t="shared" si="50"/>
        <v>32.737132527827988</v>
      </c>
      <c r="AI49" s="108">
        <f t="shared" si="51"/>
        <v>32.35525797558094</v>
      </c>
      <c r="AJ49" s="246">
        <f t="shared" si="52"/>
        <v>29.582873325973218</v>
      </c>
    </row>
    <row r="52" spans="1:93" x14ac:dyDescent="0.25">
      <c r="A52" s="5" t="s">
        <v>1240</v>
      </c>
    </row>
    <row r="54" spans="1:93" x14ac:dyDescent="0.25">
      <c r="B54" s="1876" t="s">
        <v>28</v>
      </c>
      <c r="C54" s="1876"/>
      <c r="D54" s="1876"/>
      <c r="E54" s="1876"/>
      <c r="F54" s="1876"/>
      <c r="G54" s="1876"/>
      <c r="H54" s="1876"/>
      <c r="I54" s="1876"/>
      <c r="J54" s="1876"/>
      <c r="K54" s="1876"/>
      <c r="L54" s="1876"/>
      <c r="M54" s="1876"/>
      <c r="N54" s="1876"/>
      <c r="O54" s="1876"/>
      <c r="P54" s="1876"/>
      <c r="Q54" s="1876"/>
      <c r="R54" s="1876"/>
      <c r="S54" s="1876"/>
      <c r="T54" s="1876"/>
      <c r="U54" s="1876"/>
      <c r="V54" s="1876"/>
      <c r="W54" s="1876"/>
      <c r="X54" s="1876"/>
      <c r="Y54" s="1876"/>
      <c r="Z54" s="1876"/>
      <c r="AA54" s="1876"/>
      <c r="AB54" s="1876"/>
      <c r="AC54" s="1876"/>
      <c r="AD54" s="1876"/>
      <c r="AE54" s="1876"/>
      <c r="AF54" s="1876"/>
      <c r="AG54" s="1876"/>
      <c r="AH54" s="1876"/>
      <c r="AI54" s="1876"/>
      <c r="AJ54" s="1876"/>
      <c r="AK54" s="1876"/>
      <c r="AL54" s="1876"/>
      <c r="AM54" s="1876"/>
      <c r="AN54" s="1876"/>
      <c r="AO54" s="1876"/>
      <c r="AP54" s="1876"/>
      <c r="AQ54" s="1876"/>
      <c r="AR54" s="1876"/>
      <c r="AS54" s="1876"/>
      <c r="AT54" s="1876"/>
      <c r="AV54" s="1876" t="s">
        <v>512</v>
      </c>
      <c r="AW54" s="1876"/>
      <c r="AX54" s="1876"/>
      <c r="AY54" s="1876"/>
      <c r="AZ54" s="1876"/>
      <c r="BA54" s="1876"/>
      <c r="BB54" s="1876"/>
      <c r="BC54" s="1876"/>
      <c r="BD54" s="1876"/>
      <c r="BE54" s="1876"/>
      <c r="BF54" s="1876"/>
      <c r="BG54" s="1876"/>
      <c r="BH54" s="1876"/>
      <c r="BI54" s="1876"/>
      <c r="BJ54" s="1876"/>
      <c r="BK54" s="1876"/>
      <c r="BL54" s="1876"/>
      <c r="BM54" s="1876"/>
      <c r="BN54" s="1876"/>
      <c r="BO54" s="1876"/>
      <c r="BP54" s="1876"/>
      <c r="BQ54" s="1876"/>
      <c r="BR54" s="1876"/>
      <c r="BS54" s="1876"/>
      <c r="BT54" s="1876"/>
      <c r="BU54" s="1876"/>
      <c r="BV54" s="1876"/>
      <c r="BW54" s="1876"/>
      <c r="BX54" s="1876"/>
      <c r="BY54" s="1876"/>
      <c r="CA54" s="1876" t="s">
        <v>631</v>
      </c>
      <c r="CB54" s="1876"/>
      <c r="CC54" s="1876"/>
      <c r="CD54" s="1876"/>
      <c r="CE54" s="1876"/>
      <c r="CF54" s="1876"/>
      <c r="CG54" s="1876"/>
      <c r="CH54" s="1876"/>
      <c r="CI54" s="1876"/>
      <c r="CJ54" s="1876"/>
      <c r="CK54" s="1876"/>
      <c r="CL54" s="1876"/>
      <c r="CM54" s="1876"/>
      <c r="CN54" s="1876"/>
      <c r="CO54" s="1876"/>
    </row>
    <row r="55" spans="1:93" ht="14.45" customHeight="1" x14ac:dyDescent="0.25">
      <c r="A55" s="852" t="s">
        <v>994</v>
      </c>
      <c r="B55" s="1875" t="s">
        <v>314</v>
      </c>
      <c r="C55" s="1875"/>
      <c r="D55" s="1875"/>
      <c r="E55" s="1875"/>
      <c r="F55" s="1875"/>
      <c r="G55" s="1875"/>
      <c r="H55" s="1875"/>
      <c r="I55" s="1875"/>
      <c r="J55" s="1875"/>
      <c r="K55" s="1875" t="s">
        <v>167</v>
      </c>
      <c r="L55" s="1875"/>
      <c r="M55" s="1875"/>
      <c r="N55" s="1875"/>
      <c r="O55" s="1875"/>
      <c r="P55" s="1875"/>
      <c r="Q55" s="1875"/>
      <c r="R55" s="1875"/>
      <c r="S55" s="1875"/>
      <c r="T55" s="1875" t="s">
        <v>168</v>
      </c>
      <c r="U55" s="1875"/>
      <c r="V55" s="1875"/>
      <c r="W55" s="1875"/>
      <c r="X55" s="1875"/>
      <c r="Y55" s="1875"/>
      <c r="Z55" s="1875"/>
      <c r="AA55" s="1875"/>
      <c r="AB55" s="1875"/>
      <c r="AC55" s="1875" t="s">
        <v>169</v>
      </c>
      <c r="AD55" s="1875"/>
      <c r="AE55" s="1875"/>
      <c r="AF55" s="1875"/>
      <c r="AG55" s="1875"/>
      <c r="AH55" s="1875"/>
      <c r="AI55" s="1875"/>
      <c r="AJ55" s="1875"/>
      <c r="AK55" s="1875"/>
      <c r="AL55" s="1875" t="s">
        <v>170</v>
      </c>
      <c r="AM55" s="1875"/>
      <c r="AN55" s="1875"/>
      <c r="AO55" s="1875"/>
      <c r="AP55" s="1875"/>
      <c r="AQ55" s="1875"/>
      <c r="AR55" s="1875"/>
      <c r="AS55" s="1875"/>
      <c r="AT55" s="1875"/>
      <c r="AV55" s="1875" t="s">
        <v>314</v>
      </c>
      <c r="AW55" s="1875"/>
      <c r="AX55" s="1875"/>
      <c r="AY55" s="1875"/>
      <c r="AZ55" s="1875"/>
      <c r="BA55" s="1875"/>
      <c r="BB55" s="1875" t="s">
        <v>167</v>
      </c>
      <c r="BC55" s="1875"/>
      <c r="BD55" s="1875"/>
      <c r="BE55" s="1875"/>
      <c r="BF55" s="1875"/>
      <c r="BG55" s="1875"/>
      <c r="BH55" s="1875" t="s">
        <v>168</v>
      </c>
      <c r="BI55" s="1875"/>
      <c r="BJ55" s="1875"/>
      <c r="BK55" s="1875"/>
      <c r="BL55" s="1875"/>
      <c r="BM55" s="1875"/>
      <c r="BN55" s="1875" t="s">
        <v>169</v>
      </c>
      <c r="BO55" s="1875"/>
      <c r="BP55" s="1875"/>
      <c r="BQ55" s="1875"/>
      <c r="BR55" s="1875"/>
      <c r="BS55" s="1875"/>
      <c r="BT55" s="1875" t="s">
        <v>170</v>
      </c>
      <c r="BU55" s="1875"/>
      <c r="BV55" s="1875"/>
      <c r="BW55" s="1875"/>
      <c r="BX55" s="1875"/>
      <c r="BY55" s="1875"/>
      <c r="CA55" s="1874" t="s">
        <v>314</v>
      </c>
      <c r="CB55" s="1874"/>
      <c r="CC55" s="1874"/>
      <c r="CD55" s="1874" t="s">
        <v>167</v>
      </c>
      <c r="CE55" s="1874"/>
      <c r="CF55" s="1874"/>
      <c r="CG55" s="1874" t="s">
        <v>168</v>
      </c>
      <c r="CH55" s="1874"/>
      <c r="CI55" s="1874"/>
      <c r="CJ55" s="1874" t="s">
        <v>169</v>
      </c>
      <c r="CK55" s="1874"/>
      <c r="CL55" s="1874"/>
      <c r="CM55" s="1874" t="s">
        <v>170</v>
      </c>
      <c r="CN55" s="1874"/>
      <c r="CO55" s="1874"/>
    </row>
    <row r="56" spans="1:93" ht="14.45" customHeight="1" x14ac:dyDescent="0.25">
      <c r="A56" s="271" t="s">
        <v>30</v>
      </c>
      <c r="B56" s="1876" t="s">
        <v>31</v>
      </c>
      <c r="C56" s="1876"/>
      <c r="D56" s="1876"/>
      <c r="E56" s="1876" t="s">
        <v>32</v>
      </c>
      <c r="F56" s="1876"/>
      <c r="G56" s="1876"/>
      <c r="H56" s="1876" t="s">
        <v>33</v>
      </c>
      <c r="I56" s="1876"/>
      <c r="J56" s="1876"/>
      <c r="K56" s="1876" t="s">
        <v>31</v>
      </c>
      <c r="L56" s="1876"/>
      <c r="M56" s="1876"/>
      <c r="N56" s="1876" t="s">
        <v>32</v>
      </c>
      <c r="O56" s="1876"/>
      <c r="P56" s="1876"/>
      <c r="Q56" s="1876" t="s">
        <v>33</v>
      </c>
      <c r="R56" s="1876"/>
      <c r="S56" s="1876"/>
      <c r="T56" s="1876" t="s">
        <v>31</v>
      </c>
      <c r="U56" s="1876"/>
      <c r="V56" s="1876"/>
      <c r="W56" s="1876" t="s">
        <v>32</v>
      </c>
      <c r="X56" s="1876"/>
      <c r="Y56" s="1876"/>
      <c r="Z56" s="1876" t="s">
        <v>33</v>
      </c>
      <c r="AA56" s="1876"/>
      <c r="AB56" s="1876"/>
      <c r="AC56" s="1876" t="s">
        <v>31</v>
      </c>
      <c r="AD56" s="1876"/>
      <c r="AE56" s="1876"/>
      <c r="AF56" s="1876" t="s">
        <v>32</v>
      </c>
      <c r="AG56" s="1876"/>
      <c r="AH56" s="1876"/>
      <c r="AI56" s="1876" t="s">
        <v>33</v>
      </c>
      <c r="AJ56" s="1876"/>
      <c r="AK56" s="1876"/>
      <c r="AL56" s="1876" t="s">
        <v>31</v>
      </c>
      <c r="AM56" s="1876"/>
      <c r="AN56" s="1876"/>
      <c r="AO56" s="1876" t="s">
        <v>32</v>
      </c>
      <c r="AP56" s="1876"/>
      <c r="AQ56" s="1876"/>
      <c r="AR56" s="1876" t="s">
        <v>33</v>
      </c>
      <c r="AS56" s="1876"/>
      <c r="AT56" s="1876"/>
      <c r="AV56" s="1876" t="s">
        <v>31</v>
      </c>
      <c r="AW56" s="1876"/>
      <c r="AX56" s="1876"/>
      <c r="AY56" s="1876" t="s">
        <v>32</v>
      </c>
      <c r="AZ56" s="1876"/>
      <c r="BA56" s="1876"/>
      <c r="BB56" s="1876" t="s">
        <v>31</v>
      </c>
      <c r="BC56" s="1876"/>
      <c r="BD56" s="1876"/>
      <c r="BE56" s="1876" t="s">
        <v>32</v>
      </c>
      <c r="BF56" s="1876"/>
      <c r="BG56" s="1876"/>
      <c r="BH56" s="1876" t="s">
        <v>31</v>
      </c>
      <c r="BI56" s="1876"/>
      <c r="BJ56" s="1876"/>
      <c r="BK56" s="1876" t="s">
        <v>32</v>
      </c>
      <c r="BL56" s="1876"/>
      <c r="BM56" s="1876"/>
      <c r="BN56" s="1876" t="s">
        <v>31</v>
      </c>
      <c r="BO56" s="1876"/>
      <c r="BP56" s="1876"/>
      <c r="BQ56" s="1876" t="s">
        <v>32</v>
      </c>
      <c r="BR56" s="1876"/>
      <c r="BS56" s="1876"/>
      <c r="BT56" s="1876" t="s">
        <v>31</v>
      </c>
      <c r="BU56" s="1876"/>
      <c r="BV56" s="1876"/>
      <c r="BW56" s="1876" t="s">
        <v>32</v>
      </c>
      <c r="BX56" s="1876"/>
      <c r="BY56" s="1876"/>
      <c r="CA56" s="1874"/>
      <c r="CB56" s="1874"/>
      <c r="CC56" s="1874"/>
      <c r="CD56" s="1874"/>
      <c r="CE56" s="1874"/>
      <c r="CF56" s="1874"/>
      <c r="CG56" s="1874"/>
      <c r="CH56" s="1874"/>
      <c r="CI56" s="1874"/>
      <c r="CJ56" s="1874"/>
      <c r="CK56" s="1874"/>
      <c r="CL56" s="1874"/>
      <c r="CM56" s="1874"/>
      <c r="CN56" s="1874"/>
      <c r="CO56" s="1874"/>
    </row>
    <row r="57" spans="1:93" s="18" customFormat="1" ht="75" customHeight="1" x14ac:dyDescent="0.25">
      <c r="A57" s="874" t="s">
        <v>34</v>
      </c>
      <c r="B57" s="858" t="s">
        <v>809</v>
      </c>
      <c r="C57" s="859" t="s">
        <v>346</v>
      </c>
      <c r="D57" s="859" t="s">
        <v>248</v>
      </c>
      <c r="E57" s="859" t="s">
        <v>809</v>
      </c>
      <c r="F57" s="859" t="s">
        <v>346</v>
      </c>
      <c r="G57" s="859" t="s">
        <v>248</v>
      </c>
      <c r="H57" s="859" t="s">
        <v>809</v>
      </c>
      <c r="I57" s="859" t="s">
        <v>346</v>
      </c>
      <c r="J57" s="859" t="s">
        <v>248</v>
      </c>
      <c r="K57" s="858" t="s">
        <v>809</v>
      </c>
      <c r="L57" s="859" t="s">
        <v>346</v>
      </c>
      <c r="M57" s="859" t="s">
        <v>248</v>
      </c>
      <c r="N57" s="859" t="s">
        <v>809</v>
      </c>
      <c r="O57" s="859" t="s">
        <v>346</v>
      </c>
      <c r="P57" s="859" t="s">
        <v>248</v>
      </c>
      <c r="Q57" s="859" t="s">
        <v>809</v>
      </c>
      <c r="R57" s="859" t="s">
        <v>346</v>
      </c>
      <c r="S57" s="859" t="s">
        <v>248</v>
      </c>
      <c r="T57" s="858" t="s">
        <v>809</v>
      </c>
      <c r="U57" s="859" t="s">
        <v>346</v>
      </c>
      <c r="V57" s="859" t="s">
        <v>248</v>
      </c>
      <c r="W57" s="859" t="s">
        <v>809</v>
      </c>
      <c r="X57" s="859" t="s">
        <v>346</v>
      </c>
      <c r="Y57" s="859" t="s">
        <v>248</v>
      </c>
      <c r="Z57" s="859" t="s">
        <v>809</v>
      </c>
      <c r="AA57" s="859" t="s">
        <v>346</v>
      </c>
      <c r="AB57" s="859" t="s">
        <v>248</v>
      </c>
      <c r="AC57" s="858" t="s">
        <v>809</v>
      </c>
      <c r="AD57" s="859" t="s">
        <v>346</v>
      </c>
      <c r="AE57" s="859" t="s">
        <v>248</v>
      </c>
      <c r="AF57" s="859" t="s">
        <v>809</v>
      </c>
      <c r="AG57" s="859" t="s">
        <v>346</v>
      </c>
      <c r="AH57" s="859" t="s">
        <v>248</v>
      </c>
      <c r="AI57" s="859" t="s">
        <v>809</v>
      </c>
      <c r="AJ57" s="859" t="s">
        <v>346</v>
      </c>
      <c r="AK57" s="859" t="s">
        <v>248</v>
      </c>
      <c r="AL57" s="858" t="s">
        <v>809</v>
      </c>
      <c r="AM57" s="859" t="s">
        <v>346</v>
      </c>
      <c r="AN57" s="859" t="s">
        <v>248</v>
      </c>
      <c r="AO57" s="859" t="s">
        <v>809</v>
      </c>
      <c r="AP57" s="859" t="s">
        <v>346</v>
      </c>
      <c r="AQ57" s="859" t="s">
        <v>248</v>
      </c>
      <c r="AR57" s="859" t="s">
        <v>809</v>
      </c>
      <c r="AS57" s="859" t="s">
        <v>346</v>
      </c>
      <c r="AT57" s="860" t="s">
        <v>248</v>
      </c>
      <c r="AV57" s="858" t="s">
        <v>809</v>
      </c>
      <c r="AW57" s="859" t="s">
        <v>346</v>
      </c>
      <c r="AX57" s="859" t="s">
        <v>248</v>
      </c>
      <c r="AY57" s="859" t="s">
        <v>809</v>
      </c>
      <c r="AZ57" s="859" t="s">
        <v>346</v>
      </c>
      <c r="BA57" s="860" t="s">
        <v>248</v>
      </c>
      <c r="BB57" s="859" t="s">
        <v>809</v>
      </c>
      <c r="BC57" s="859" t="s">
        <v>346</v>
      </c>
      <c r="BD57" s="859" t="s">
        <v>248</v>
      </c>
      <c r="BE57" s="859" t="s">
        <v>809</v>
      </c>
      <c r="BF57" s="859" t="s">
        <v>346</v>
      </c>
      <c r="BG57" s="860" t="s">
        <v>248</v>
      </c>
      <c r="BH57" s="859" t="s">
        <v>809</v>
      </c>
      <c r="BI57" s="859" t="s">
        <v>346</v>
      </c>
      <c r="BJ57" s="859" t="s">
        <v>248</v>
      </c>
      <c r="BK57" s="859" t="s">
        <v>809</v>
      </c>
      <c r="BL57" s="859" t="s">
        <v>346</v>
      </c>
      <c r="BM57" s="860" t="s">
        <v>248</v>
      </c>
      <c r="BN57" s="859" t="s">
        <v>809</v>
      </c>
      <c r="BO57" s="859" t="s">
        <v>346</v>
      </c>
      <c r="BP57" s="859" t="s">
        <v>248</v>
      </c>
      <c r="BQ57" s="859" t="s">
        <v>809</v>
      </c>
      <c r="BR57" s="859" t="s">
        <v>346</v>
      </c>
      <c r="BS57" s="860" t="s">
        <v>248</v>
      </c>
      <c r="BT57" s="859" t="s">
        <v>809</v>
      </c>
      <c r="BU57" s="859" t="s">
        <v>346</v>
      </c>
      <c r="BV57" s="859" t="s">
        <v>248</v>
      </c>
      <c r="BW57" s="859" t="s">
        <v>809</v>
      </c>
      <c r="BX57" s="859" t="s">
        <v>346</v>
      </c>
      <c r="BY57" s="860" t="s">
        <v>248</v>
      </c>
      <c r="CA57" s="858" t="s">
        <v>809</v>
      </c>
      <c r="CB57" s="859" t="s">
        <v>346</v>
      </c>
      <c r="CC57" s="860" t="s">
        <v>248</v>
      </c>
      <c r="CD57" s="859" t="s">
        <v>809</v>
      </c>
      <c r="CE57" s="859" t="s">
        <v>346</v>
      </c>
      <c r="CF57" s="860" t="s">
        <v>248</v>
      </c>
      <c r="CG57" s="859" t="s">
        <v>809</v>
      </c>
      <c r="CH57" s="859" t="s">
        <v>346</v>
      </c>
      <c r="CI57" s="860" t="s">
        <v>248</v>
      </c>
      <c r="CJ57" s="859" t="s">
        <v>809</v>
      </c>
      <c r="CK57" s="859" t="s">
        <v>346</v>
      </c>
      <c r="CL57" s="860" t="s">
        <v>248</v>
      </c>
      <c r="CM57" s="859" t="s">
        <v>809</v>
      </c>
      <c r="CN57" s="859" t="s">
        <v>346</v>
      </c>
      <c r="CO57" s="860" t="s">
        <v>248</v>
      </c>
    </row>
    <row r="58" spans="1:93" x14ac:dyDescent="0.25">
      <c r="A58" s="271" t="s">
        <v>125</v>
      </c>
      <c r="B58" s="848"/>
      <c r="C58" s="864"/>
      <c r="D58" s="864"/>
      <c r="E58" s="864"/>
      <c r="F58" s="864"/>
      <c r="G58" s="864"/>
      <c r="H58" s="864"/>
      <c r="I58" s="864"/>
      <c r="J58" s="864"/>
      <c r="K58" s="848"/>
      <c r="L58" s="864"/>
      <c r="M58" s="864"/>
      <c r="N58" s="864"/>
      <c r="O58" s="864"/>
      <c r="P58" s="864"/>
      <c r="Q58" s="864"/>
      <c r="R58" s="864"/>
      <c r="S58" s="865"/>
      <c r="T58" s="848"/>
      <c r="U58" s="864"/>
      <c r="V58" s="864"/>
      <c r="W58" s="864"/>
      <c r="X58" s="864"/>
      <c r="Y58" s="864"/>
      <c r="Z58" s="864"/>
      <c r="AA58" s="864"/>
      <c r="AB58" s="864"/>
      <c r="AC58" s="848"/>
      <c r="AD58" s="864"/>
      <c r="AE58" s="864"/>
      <c r="AF58" s="864"/>
      <c r="AG58" s="864"/>
      <c r="AH58" s="864"/>
      <c r="AI58" s="864"/>
      <c r="AJ58" s="864"/>
      <c r="AK58" s="865"/>
      <c r="AL58" s="864"/>
      <c r="AM58" s="864"/>
      <c r="AN58" s="864"/>
      <c r="AO58" s="864"/>
      <c r="AP58" s="864"/>
      <c r="AQ58" s="864"/>
      <c r="AR58" s="864"/>
      <c r="AS58" s="864"/>
      <c r="AT58" s="865"/>
      <c r="AV58" s="837"/>
      <c r="AW58" s="841"/>
      <c r="AX58" s="841"/>
      <c r="AY58" s="841"/>
      <c r="AZ58" s="841"/>
      <c r="BA58" s="842"/>
      <c r="BB58" s="837"/>
      <c r="BC58" s="841"/>
      <c r="BD58" s="841"/>
      <c r="BE58" s="841"/>
      <c r="BF58" s="841"/>
      <c r="BG58" s="842"/>
      <c r="BH58" s="837"/>
      <c r="BI58" s="841"/>
      <c r="BJ58" s="841"/>
      <c r="BK58" s="841"/>
      <c r="BL58" s="841"/>
      <c r="BM58" s="842"/>
      <c r="BN58" s="837"/>
      <c r="BO58" s="841"/>
      <c r="BP58" s="841"/>
      <c r="BQ58" s="841"/>
      <c r="BR58" s="841"/>
      <c r="BS58" s="842"/>
      <c r="BT58" s="841"/>
      <c r="BU58" s="841"/>
      <c r="BV58" s="841"/>
      <c r="BW58" s="841"/>
      <c r="BX58" s="841"/>
      <c r="BY58" s="842"/>
      <c r="CA58" s="845"/>
      <c r="CB58" s="846"/>
      <c r="CC58" s="847"/>
      <c r="CD58" s="845"/>
      <c r="CE58" s="846"/>
      <c r="CF58" s="847"/>
      <c r="CG58" s="845"/>
      <c r="CH58" s="846"/>
      <c r="CI58" s="847"/>
      <c r="CJ58" s="845"/>
      <c r="CK58" s="846"/>
      <c r="CL58" s="846"/>
      <c r="CM58" s="845"/>
      <c r="CN58" s="846"/>
      <c r="CO58" s="847"/>
    </row>
    <row r="59" spans="1:93" x14ac:dyDescent="0.25">
      <c r="A59" s="872" t="s">
        <v>126</v>
      </c>
      <c r="B59" s="875"/>
      <c r="C59" s="876"/>
      <c r="D59" s="876"/>
      <c r="E59" s="876"/>
      <c r="F59" s="876"/>
      <c r="G59" s="876"/>
      <c r="H59" s="876"/>
      <c r="I59" s="876"/>
      <c r="J59" s="877"/>
      <c r="K59" s="305">
        <v>6078</v>
      </c>
      <c r="L59" s="305">
        <v>23020</v>
      </c>
      <c r="M59" s="305">
        <v>10046</v>
      </c>
      <c r="N59" s="305">
        <v>15265</v>
      </c>
      <c r="O59" s="305">
        <v>15918</v>
      </c>
      <c r="P59" s="305">
        <v>7257</v>
      </c>
      <c r="Q59" s="305">
        <f t="shared" ref="Q59:Q77" si="54">K59+N59</f>
        <v>21343</v>
      </c>
      <c r="R59" s="305">
        <f t="shared" ref="R59:R77" si="55">L59+O59</f>
        <v>38938</v>
      </c>
      <c r="S59" s="306">
        <f t="shared" ref="S59:S77" si="56">M59+P59</f>
        <v>17303</v>
      </c>
      <c r="T59" s="305">
        <v>6666</v>
      </c>
      <c r="U59" s="305">
        <v>26540</v>
      </c>
      <c r="V59" s="305">
        <v>11251</v>
      </c>
      <c r="W59" s="305">
        <v>16877</v>
      </c>
      <c r="X59" s="305">
        <v>18316</v>
      </c>
      <c r="Y59" s="305">
        <v>8114</v>
      </c>
      <c r="Z59" s="305">
        <f t="shared" ref="Z59:Z77" si="57">T59+W59</f>
        <v>23543</v>
      </c>
      <c r="AA59" s="305">
        <f t="shared" ref="AA59:AA77" si="58">U59+X59</f>
        <v>44856</v>
      </c>
      <c r="AB59" s="306">
        <f t="shared" ref="AB59:AB77" si="59">V59+Y59</f>
        <v>19365</v>
      </c>
      <c r="AC59" s="305">
        <v>6472</v>
      </c>
      <c r="AD59" s="305">
        <v>29026</v>
      </c>
      <c r="AE59" s="305">
        <v>10753</v>
      </c>
      <c r="AF59" s="305">
        <v>17058</v>
      </c>
      <c r="AG59" s="305">
        <v>20400</v>
      </c>
      <c r="AH59" s="305">
        <v>7654</v>
      </c>
      <c r="AI59" s="305">
        <f t="shared" ref="AI59:AI77" si="60">AC59+AF59</f>
        <v>23530</v>
      </c>
      <c r="AJ59" s="305">
        <f t="shared" ref="AJ59:AJ77" si="61">AD59+AG59</f>
        <v>49426</v>
      </c>
      <c r="AK59" s="306">
        <f t="shared" ref="AK59:AK77" si="62">AE59+AH59</f>
        <v>18407</v>
      </c>
      <c r="AL59" s="305">
        <v>6411</v>
      </c>
      <c r="AM59" s="305">
        <v>31394</v>
      </c>
      <c r="AN59" s="305">
        <v>10670</v>
      </c>
      <c r="AO59" s="305">
        <v>17534</v>
      </c>
      <c r="AP59" s="305">
        <v>22971</v>
      </c>
      <c r="AQ59" s="305">
        <v>7674</v>
      </c>
      <c r="AR59" s="305">
        <f t="shared" ref="AR59:AR77" si="63">AL59+AO59</f>
        <v>23945</v>
      </c>
      <c r="AS59" s="305">
        <f t="shared" ref="AS59:AS77" si="64">AM59+AP59</f>
        <v>54365</v>
      </c>
      <c r="AT59" s="306">
        <f t="shared" ref="AT59:AT77" si="65">AN59+AQ59</f>
        <v>18344</v>
      </c>
      <c r="AV59" s="71"/>
      <c r="AW59" s="66"/>
      <c r="AX59" s="66"/>
      <c r="AY59" s="66"/>
      <c r="AZ59" s="66"/>
      <c r="BA59" s="88"/>
      <c r="BB59" s="6">
        <f>IFERROR('form2_fp grado superior'!K59/'form2_fp grado superior'!Q59*100,0)</f>
        <v>28.477721032657076</v>
      </c>
      <c r="BC59" s="6">
        <f>IFERROR('form2_fp grado superior'!L59/'form2_fp grado superior'!R59*100,0)</f>
        <v>59.119626072217372</v>
      </c>
      <c r="BD59" s="6">
        <f>IFERROR('form2_fp grado superior'!M59/'form2_fp grado superior'!S59*100,0)</f>
        <v>58.059296075825003</v>
      </c>
      <c r="BE59" s="6">
        <f>IFERROR('form2_fp grado superior'!N59/'form2_fp grado superior'!Q59*100,0)</f>
        <v>71.522278967342928</v>
      </c>
      <c r="BF59" s="6">
        <f>IFERROR('form2_fp grado superior'!O59/'form2_fp grado superior'!R59*100,0)</f>
        <v>40.880373927782628</v>
      </c>
      <c r="BG59" s="82">
        <f>IFERROR('form2_fp grado superior'!P59/'form2_fp grado superior'!S59*100,0)</f>
        <v>41.940703924174997</v>
      </c>
      <c r="BH59" s="6">
        <f>IFERROR('form2_fp grado superior'!T59/'form2_fp grado superior'!Z59*100,0)</f>
        <v>28.314148579195514</v>
      </c>
      <c r="BI59" s="6">
        <f>IFERROR('form2_fp grado superior'!U59/'form2_fp grado superior'!AA59*100,0)</f>
        <v>59.167112537899058</v>
      </c>
      <c r="BJ59" s="6">
        <f>IFERROR('form2_fp grado superior'!V59/'form2_fp grado superior'!AB59*100,0)</f>
        <v>58.099664342886648</v>
      </c>
      <c r="BK59" s="6">
        <f>IFERROR('form2_fp grado superior'!W59/'form2_fp grado superior'!Z59*100,0)</f>
        <v>71.685851420804482</v>
      </c>
      <c r="BL59" s="6">
        <f>IFERROR('form2_fp grado superior'!X59/'form2_fp grado superior'!AA59*100,0)</f>
        <v>40.832887462100949</v>
      </c>
      <c r="BM59" s="82">
        <f>IFERROR('form2_fp grado superior'!Y59/'form2_fp grado superior'!AB59*100,0)</f>
        <v>41.900335657113345</v>
      </c>
      <c r="BN59" s="61">
        <f>IFERROR('form2_fp grado superior'!AC59/'form2_fp grado superior'!AI59*100,0)</f>
        <v>27.505312367190822</v>
      </c>
      <c r="BO59" s="6">
        <f>IFERROR('form2_fp grado superior'!AD59/'form2_fp grado superior'!AJ59*100,0)</f>
        <v>58.726176506292241</v>
      </c>
      <c r="BP59" s="6">
        <f>IFERROR('form2_fp grado superior'!AE59/'form2_fp grado superior'!AK59*100,0)</f>
        <v>58.417993154778067</v>
      </c>
      <c r="BQ59" s="6">
        <f>IFERROR('form2_fp grado superior'!AF59/'form2_fp grado superior'!AI59*100,0)</f>
        <v>72.494687632809189</v>
      </c>
      <c r="BR59" s="6">
        <f>IFERROR('form2_fp grado superior'!AG59/'form2_fp grado superior'!AJ59*100,0)</f>
        <v>41.273823493707766</v>
      </c>
      <c r="BS59" s="82">
        <f>IFERROR('form2_fp grado superior'!AH59/'form2_fp grado superior'!AK59*100,0)</f>
        <v>41.582006845221926</v>
      </c>
      <c r="BT59" s="6">
        <f>IFERROR('form2_fp grado superior'!AL59/'form2_fp grado superior'!AR59*100,0)</f>
        <v>26.773856755063687</v>
      </c>
      <c r="BU59" s="6">
        <f>IFERROR('form2_fp grado superior'!AM59/'form2_fp grado superior'!AS59*100,0)</f>
        <v>57.746712038995675</v>
      </c>
      <c r="BV59" s="6">
        <f>IFERROR('form2_fp grado superior'!AN59/'form2_fp grado superior'!AT59*100,0)</f>
        <v>58.166157871783689</v>
      </c>
      <c r="BW59" s="6">
        <f>IFERROR('form2_fp grado superior'!AO59/'form2_fp grado superior'!AR59*100,0)</f>
        <v>73.22614324493631</v>
      </c>
      <c r="BX59" s="6">
        <f>IFERROR('form2_fp grado superior'!AP59/'form2_fp grado superior'!AS59*100,0)</f>
        <v>42.253287961004318</v>
      </c>
      <c r="BY59" s="82">
        <f>IFERROR('form2_fp grado superior'!AQ59/'form2_fp grado superior'!AT59*100,0)</f>
        <v>41.833842128216311</v>
      </c>
      <c r="CA59" s="295"/>
      <c r="CB59" s="296"/>
      <c r="CC59" s="296"/>
      <c r="CD59" s="178">
        <f t="shared" ref="CD59:CF60" si="66">BE59-BB59</f>
        <v>43.044557934685855</v>
      </c>
      <c r="CE59" s="174">
        <f t="shared" si="66"/>
        <v>-18.239252144434744</v>
      </c>
      <c r="CF59" s="174">
        <f t="shared" si="66"/>
        <v>-16.118592151650006</v>
      </c>
      <c r="CG59" s="178">
        <f t="shared" ref="CG59:CI60" si="67">BK59-BH59</f>
        <v>43.371702841608965</v>
      </c>
      <c r="CH59" s="174">
        <f t="shared" si="67"/>
        <v>-18.334225075798109</v>
      </c>
      <c r="CI59" s="174">
        <f t="shared" si="67"/>
        <v>-16.199328685773303</v>
      </c>
      <c r="CJ59" s="178">
        <f t="shared" ref="CJ59:CL60" si="68">BQ59-BN59</f>
        <v>44.989375265618364</v>
      </c>
      <c r="CK59" s="174">
        <f t="shared" si="68"/>
        <v>-17.452353012584474</v>
      </c>
      <c r="CL59" s="174">
        <f t="shared" si="68"/>
        <v>-16.835986309556141</v>
      </c>
      <c r="CM59" s="178">
        <f t="shared" ref="CM59:CO60" si="69">BW59-BT59</f>
        <v>46.45228648987262</v>
      </c>
      <c r="CN59" s="174">
        <f t="shared" si="69"/>
        <v>-15.493424077991357</v>
      </c>
      <c r="CO59" s="179">
        <f t="shared" si="69"/>
        <v>-16.332315743567378</v>
      </c>
    </row>
    <row r="60" spans="1:93" x14ac:dyDescent="0.25">
      <c r="A60" s="872" t="s">
        <v>127</v>
      </c>
      <c r="B60" s="25"/>
      <c r="C60" s="22"/>
      <c r="D60" s="22"/>
      <c r="E60" s="22"/>
      <c r="F60" s="22"/>
      <c r="G60" s="22"/>
      <c r="H60" s="22"/>
      <c r="I60" s="22"/>
      <c r="J60" s="26"/>
      <c r="K60" s="20">
        <v>819</v>
      </c>
      <c r="L60" s="20">
        <v>2619</v>
      </c>
      <c r="M60" s="20">
        <v>1529</v>
      </c>
      <c r="N60" s="20">
        <v>3255</v>
      </c>
      <c r="O60" s="20">
        <v>2491</v>
      </c>
      <c r="P60" s="20">
        <v>1115</v>
      </c>
      <c r="Q60" s="20">
        <f t="shared" si="54"/>
        <v>4074</v>
      </c>
      <c r="R60" s="20">
        <f t="shared" si="55"/>
        <v>5110</v>
      </c>
      <c r="S60" s="21">
        <f t="shared" si="56"/>
        <v>2644</v>
      </c>
      <c r="T60" s="20">
        <v>956</v>
      </c>
      <c r="U60" s="20">
        <v>2986</v>
      </c>
      <c r="V60" s="20">
        <v>1661</v>
      </c>
      <c r="W60" s="20">
        <v>3536</v>
      </c>
      <c r="X60" s="20">
        <v>2881</v>
      </c>
      <c r="Y60" s="20">
        <v>1256</v>
      </c>
      <c r="Z60" s="20">
        <f t="shared" si="57"/>
        <v>4492</v>
      </c>
      <c r="AA60" s="20">
        <f t="shared" si="58"/>
        <v>5867</v>
      </c>
      <c r="AB60" s="21">
        <f t="shared" si="59"/>
        <v>2917</v>
      </c>
      <c r="AC60" s="20">
        <v>908</v>
      </c>
      <c r="AD60" s="20">
        <v>3485</v>
      </c>
      <c r="AE60" s="20">
        <v>1617</v>
      </c>
      <c r="AF60" s="20">
        <v>3331</v>
      </c>
      <c r="AG60" s="20">
        <v>3177</v>
      </c>
      <c r="AH60" s="20">
        <v>1191</v>
      </c>
      <c r="AI60" s="20">
        <f t="shared" si="60"/>
        <v>4239</v>
      </c>
      <c r="AJ60" s="20">
        <f t="shared" si="61"/>
        <v>6662</v>
      </c>
      <c r="AK60" s="21">
        <f t="shared" si="62"/>
        <v>2808</v>
      </c>
      <c r="AL60" s="20">
        <v>937</v>
      </c>
      <c r="AM60" s="20">
        <v>3901</v>
      </c>
      <c r="AN60" s="20">
        <v>1595</v>
      </c>
      <c r="AO60" s="20">
        <v>3444</v>
      </c>
      <c r="AP60" s="20">
        <v>3575</v>
      </c>
      <c r="AQ60" s="20">
        <v>1135</v>
      </c>
      <c r="AR60" s="20">
        <f t="shared" si="63"/>
        <v>4381</v>
      </c>
      <c r="AS60" s="20">
        <f t="shared" si="64"/>
        <v>7476</v>
      </c>
      <c r="AT60" s="21">
        <f t="shared" si="65"/>
        <v>2730</v>
      </c>
      <c r="AV60" s="71"/>
      <c r="AW60" s="66"/>
      <c r="AX60" s="66"/>
      <c r="AY60" s="66"/>
      <c r="AZ60" s="66"/>
      <c r="BA60" s="88"/>
      <c r="BB60" s="6">
        <f>IFERROR('form2_fp grado superior'!K60/'form2_fp grado superior'!Q60*100,0)</f>
        <v>20.103092783505154</v>
      </c>
      <c r="BC60" s="6">
        <f>IFERROR('form2_fp grado superior'!L60/'form2_fp grado superior'!R60*100,0)</f>
        <v>51.25244618395304</v>
      </c>
      <c r="BD60" s="6">
        <f>IFERROR('form2_fp grado superior'!M60/'form2_fp grado superior'!S60*100,0)</f>
        <v>57.829046898638424</v>
      </c>
      <c r="BE60" s="6">
        <f>IFERROR('form2_fp grado superior'!N60/'form2_fp grado superior'!Q60*100,0)</f>
        <v>79.896907216494853</v>
      </c>
      <c r="BF60" s="6">
        <f>IFERROR('form2_fp grado superior'!O60/'form2_fp grado superior'!R60*100,0)</f>
        <v>48.747553816046967</v>
      </c>
      <c r="BG60" s="82">
        <f>IFERROR('form2_fp grado superior'!P60/'form2_fp grado superior'!S60*100,0)</f>
        <v>42.170953101361576</v>
      </c>
      <c r="BH60" s="6">
        <f>IFERROR('form2_fp grado superior'!T60/'form2_fp grado superior'!Z60*100,0)</f>
        <v>21.282279608192344</v>
      </c>
      <c r="BI60" s="6">
        <f>IFERROR('form2_fp grado superior'!U60/'form2_fp grado superior'!AA60*100,0)</f>
        <v>50.894835520709044</v>
      </c>
      <c r="BJ60" s="6">
        <f>IFERROR('form2_fp grado superior'!V60/'form2_fp grado superior'!AB60*100,0)</f>
        <v>56.942063764141238</v>
      </c>
      <c r="BK60" s="6">
        <f>IFERROR('form2_fp grado superior'!W60/'form2_fp grado superior'!Z60*100,0)</f>
        <v>78.71772039180766</v>
      </c>
      <c r="BL60" s="6">
        <f>IFERROR('form2_fp grado superior'!X60/'form2_fp grado superior'!AA60*100,0)</f>
        <v>49.105164479290949</v>
      </c>
      <c r="BM60" s="82">
        <f>IFERROR('form2_fp grado superior'!Y60/'form2_fp grado superior'!AB60*100,0)</f>
        <v>43.057936235858755</v>
      </c>
      <c r="BN60" s="61">
        <f>IFERROR('form2_fp grado superior'!AC60/'form2_fp grado superior'!AI60*100,0)</f>
        <v>21.420146260910592</v>
      </c>
      <c r="BO60" s="6">
        <f>IFERROR('form2_fp grado superior'!AD60/'form2_fp grado superior'!AJ60*100,0)</f>
        <v>52.311618132692885</v>
      </c>
      <c r="BP60" s="6">
        <f>IFERROR('form2_fp grado superior'!AE60/'form2_fp grado superior'!AK60*100,0)</f>
        <v>57.585470085470078</v>
      </c>
      <c r="BQ60" s="6">
        <f>IFERROR('form2_fp grado superior'!AF60/'form2_fp grado superior'!AI60*100,0)</f>
        <v>78.579853739089415</v>
      </c>
      <c r="BR60" s="6">
        <f>IFERROR('form2_fp grado superior'!AG60/'form2_fp grado superior'!AJ60*100,0)</f>
        <v>47.688381867307115</v>
      </c>
      <c r="BS60" s="82">
        <f>IFERROR('form2_fp grado superior'!AH60/'form2_fp grado superior'!AK60*100,0)</f>
        <v>42.414529914529915</v>
      </c>
      <c r="BT60" s="6">
        <f>IFERROR('form2_fp grado superior'!AL60/'form2_fp grado superior'!AR60*100,0)</f>
        <v>21.387811002054324</v>
      </c>
      <c r="BU60" s="6">
        <f>IFERROR('form2_fp grado superior'!AM60/'form2_fp grado superior'!AS60*100,0)</f>
        <v>52.180310326377743</v>
      </c>
      <c r="BV60" s="6">
        <f>IFERROR('form2_fp grado superior'!AN60/'form2_fp grado superior'!AT60*100,0)</f>
        <v>58.424908424908431</v>
      </c>
      <c r="BW60" s="6">
        <f>IFERROR('form2_fp grado superior'!AO60/'form2_fp grado superior'!AR60*100,0)</f>
        <v>78.61218899794568</v>
      </c>
      <c r="BX60" s="6">
        <f>IFERROR('form2_fp grado superior'!AP60/'form2_fp grado superior'!AS60*100,0)</f>
        <v>47.819689673622257</v>
      </c>
      <c r="BY60" s="82">
        <f>IFERROR('form2_fp grado superior'!AQ60/'form2_fp grado superior'!AT60*100,0)</f>
        <v>41.575091575091577</v>
      </c>
      <c r="CA60" s="67"/>
      <c r="CB60" s="65"/>
      <c r="CC60" s="65"/>
      <c r="CD60" s="59">
        <f t="shared" si="66"/>
        <v>59.793814432989699</v>
      </c>
      <c r="CE60" s="57">
        <f t="shared" si="66"/>
        <v>-2.5048923679060735</v>
      </c>
      <c r="CF60" s="57">
        <f t="shared" si="66"/>
        <v>-15.658093797276848</v>
      </c>
      <c r="CG60" s="59">
        <f t="shared" si="67"/>
        <v>57.43544078361532</v>
      </c>
      <c r="CH60" s="57">
        <f t="shared" si="67"/>
        <v>-1.7896710414180959</v>
      </c>
      <c r="CI60" s="57">
        <f t="shared" si="67"/>
        <v>-13.884127528282484</v>
      </c>
      <c r="CJ60" s="59">
        <f t="shared" si="68"/>
        <v>57.159707478178824</v>
      </c>
      <c r="CK60" s="57">
        <f t="shared" si="68"/>
        <v>-4.6232362653857706</v>
      </c>
      <c r="CL60" s="57">
        <f t="shared" si="68"/>
        <v>-15.170940170940163</v>
      </c>
      <c r="CM60" s="59">
        <f t="shared" si="69"/>
        <v>57.224377995891359</v>
      </c>
      <c r="CN60" s="57">
        <f t="shared" si="69"/>
        <v>-4.360620652755486</v>
      </c>
      <c r="CO60" s="60">
        <f t="shared" si="69"/>
        <v>-16.849816849816854</v>
      </c>
    </row>
    <row r="61" spans="1:93" x14ac:dyDescent="0.25">
      <c r="A61" s="872" t="s">
        <v>128</v>
      </c>
      <c r="B61" s="25"/>
      <c r="C61" s="22"/>
      <c r="D61" s="22"/>
      <c r="E61" s="22"/>
      <c r="F61" s="22"/>
      <c r="G61" s="22"/>
      <c r="H61" s="22"/>
      <c r="I61" s="22"/>
      <c r="J61" s="26"/>
      <c r="K61" s="20">
        <v>917</v>
      </c>
      <c r="L61" s="20">
        <v>2398</v>
      </c>
      <c r="M61" s="20">
        <v>940</v>
      </c>
      <c r="N61" s="20">
        <v>2424</v>
      </c>
      <c r="O61" s="20">
        <v>2251</v>
      </c>
      <c r="P61" s="20">
        <v>686</v>
      </c>
      <c r="Q61" s="20">
        <f t="shared" si="54"/>
        <v>3341</v>
      </c>
      <c r="R61" s="20">
        <f t="shared" si="55"/>
        <v>4649</v>
      </c>
      <c r="S61" s="21">
        <f t="shared" si="56"/>
        <v>1626</v>
      </c>
      <c r="T61" s="20">
        <v>988</v>
      </c>
      <c r="U61" s="20">
        <v>2636</v>
      </c>
      <c r="V61" s="20">
        <v>1018</v>
      </c>
      <c r="W61" s="20">
        <v>2571</v>
      </c>
      <c r="X61" s="20">
        <v>2622</v>
      </c>
      <c r="Y61" s="20">
        <v>772</v>
      </c>
      <c r="Z61" s="20">
        <f t="shared" si="57"/>
        <v>3559</v>
      </c>
      <c r="AA61" s="20">
        <f t="shared" si="58"/>
        <v>5258</v>
      </c>
      <c r="AB61" s="21">
        <f t="shared" si="59"/>
        <v>1790</v>
      </c>
      <c r="AC61" s="20">
        <v>870</v>
      </c>
      <c r="AD61" s="20">
        <v>2546</v>
      </c>
      <c r="AE61" s="20">
        <v>952</v>
      </c>
      <c r="AF61" s="20">
        <v>2389</v>
      </c>
      <c r="AG61" s="20">
        <v>2463</v>
      </c>
      <c r="AH61" s="20">
        <v>693</v>
      </c>
      <c r="AI61" s="20">
        <f t="shared" si="60"/>
        <v>3259</v>
      </c>
      <c r="AJ61" s="20">
        <f t="shared" si="61"/>
        <v>5009</v>
      </c>
      <c r="AK61" s="21">
        <f t="shared" si="62"/>
        <v>1645</v>
      </c>
      <c r="AL61" s="20">
        <v>846</v>
      </c>
      <c r="AM61" s="20">
        <v>2663</v>
      </c>
      <c r="AN61" s="20">
        <v>1037</v>
      </c>
      <c r="AO61" s="20">
        <v>2388</v>
      </c>
      <c r="AP61" s="20">
        <v>2523</v>
      </c>
      <c r="AQ61" s="20">
        <v>676</v>
      </c>
      <c r="AR61" s="20">
        <f t="shared" si="63"/>
        <v>3234</v>
      </c>
      <c r="AS61" s="20">
        <f t="shared" si="64"/>
        <v>5186</v>
      </c>
      <c r="AT61" s="21">
        <f t="shared" si="65"/>
        <v>1713</v>
      </c>
      <c r="AV61" s="71"/>
      <c r="AW61" s="66"/>
      <c r="AX61" s="66"/>
      <c r="AY61" s="66"/>
      <c r="AZ61" s="66"/>
      <c r="BA61" s="88"/>
      <c r="BB61" s="6">
        <f>IFERROR('form2_fp grado superior'!K61/'form2_fp grado superior'!Q61*100,0)</f>
        <v>27.446872193953908</v>
      </c>
      <c r="BC61" s="6">
        <f>IFERROR('form2_fp grado superior'!L61/'form2_fp grado superior'!R61*100,0)</f>
        <v>51.580985158098514</v>
      </c>
      <c r="BD61" s="6">
        <f>IFERROR('form2_fp grado superior'!M61/'form2_fp grado superior'!S61*100,0)</f>
        <v>57.810578105781062</v>
      </c>
      <c r="BE61" s="6">
        <f>IFERROR('form2_fp grado superior'!N61/'form2_fp grado superior'!Q61*100,0)</f>
        <v>72.553127806046092</v>
      </c>
      <c r="BF61" s="6">
        <f>IFERROR('form2_fp grado superior'!O61/'form2_fp grado superior'!R61*100,0)</f>
        <v>48.419014841901486</v>
      </c>
      <c r="BG61" s="82">
        <f>IFERROR('form2_fp grado superior'!P61/'form2_fp grado superior'!S61*100,0)</f>
        <v>42.189421894218945</v>
      </c>
      <c r="BH61" s="6">
        <f>IFERROR('form2_fp grado superior'!T61/'form2_fp grado superior'!Z61*100,0)</f>
        <v>27.760606912053948</v>
      </c>
      <c r="BI61" s="6">
        <f>IFERROR('form2_fp grado superior'!U61/'form2_fp grado superior'!AA61*100,0)</f>
        <v>50.1331304678585</v>
      </c>
      <c r="BJ61" s="6">
        <f>IFERROR('form2_fp grado superior'!V61/'form2_fp grado superior'!AB61*100,0)</f>
        <v>56.871508379888269</v>
      </c>
      <c r="BK61" s="6">
        <f>IFERROR('form2_fp grado superior'!W61/'form2_fp grado superior'!Z61*100,0)</f>
        <v>72.239393087946056</v>
      </c>
      <c r="BL61" s="6">
        <f>IFERROR('form2_fp grado superior'!X61/'form2_fp grado superior'!AA61*100,0)</f>
        <v>49.8668695321415</v>
      </c>
      <c r="BM61" s="82">
        <f>IFERROR('form2_fp grado superior'!Y61/'form2_fp grado superior'!AB61*100,0)</f>
        <v>43.128491620111731</v>
      </c>
      <c r="BN61" s="61">
        <f>IFERROR('form2_fp grado superior'!AC61/'form2_fp grado superior'!AI61*100,0)</f>
        <v>26.695305308376803</v>
      </c>
      <c r="BO61" s="6">
        <f>IFERROR('form2_fp grado superior'!AD61/'form2_fp grado superior'!AJ61*100,0)</f>
        <v>50.828508684368131</v>
      </c>
      <c r="BP61" s="6">
        <f>IFERROR('form2_fp grado superior'!AE61/'form2_fp grado superior'!AK61*100,0)</f>
        <v>57.87234042553191</v>
      </c>
      <c r="BQ61" s="6">
        <f>IFERROR('form2_fp grado superior'!AF61/'form2_fp grado superior'!AI61*100,0)</f>
        <v>73.304694691623197</v>
      </c>
      <c r="BR61" s="6">
        <f>IFERROR('form2_fp grado superior'!AG61/'form2_fp grado superior'!AJ61*100,0)</f>
        <v>49.171491315631862</v>
      </c>
      <c r="BS61" s="82">
        <f>IFERROR('form2_fp grado superior'!AH61/'form2_fp grado superior'!AK61*100,0)</f>
        <v>42.127659574468083</v>
      </c>
      <c r="BT61" s="6">
        <f>IFERROR('form2_fp grado superior'!AL61/'form2_fp grado superior'!AR61*100,0)</f>
        <v>26.159554730983302</v>
      </c>
      <c r="BU61" s="6">
        <f>IFERROR('form2_fp grado superior'!AM61/'form2_fp grado superior'!AS61*100,0)</f>
        <v>51.349787890474353</v>
      </c>
      <c r="BV61" s="6">
        <f>IFERROR('form2_fp grado superior'!AN61/'form2_fp grado superior'!AT61*100,0)</f>
        <v>60.537069468768244</v>
      </c>
      <c r="BW61" s="6">
        <f>IFERROR('form2_fp grado superior'!AO61/'form2_fp grado superior'!AR61*100,0)</f>
        <v>73.840445269016698</v>
      </c>
      <c r="BX61" s="6">
        <f>IFERROR('form2_fp grado superior'!AP61/'form2_fp grado superior'!AS61*100,0)</f>
        <v>48.650212109525647</v>
      </c>
      <c r="BY61" s="82">
        <f>IFERROR('form2_fp grado superior'!AQ61/'form2_fp grado superior'!AT61*100,0)</f>
        <v>39.462930531231756</v>
      </c>
      <c r="CA61" s="67"/>
      <c r="CB61" s="65"/>
      <c r="CC61" s="65"/>
      <c r="CD61" s="59">
        <f t="shared" ref="CD61:CD77" si="70">BE61-BB61</f>
        <v>45.106255612092184</v>
      </c>
      <c r="CE61" s="57">
        <f t="shared" ref="CE61:CE77" si="71">BF61-BC61</f>
        <v>-3.1619703161970278</v>
      </c>
      <c r="CF61" s="57">
        <f t="shared" ref="CF61:CF77" si="72">BG61-BD61</f>
        <v>-15.621156211562116</v>
      </c>
      <c r="CG61" s="59">
        <f t="shared" ref="CG61:CG77" si="73">BK61-BH61</f>
        <v>44.478786175892111</v>
      </c>
      <c r="CH61" s="57">
        <f t="shared" ref="CH61:CH77" si="74">BL61-BI61</f>
        <v>-0.26626093571699982</v>
      </c>
      <c r="CI61" s="57">
        <f t="shared" ref="CI61:CI77" si="75">BM61-BJ61</f>
        <v>-13.743016759776538</v>
      </c>
      <c r="CJ61" s="59">
        <f t="shared" ref="CJ61:CJ77" si="76">BQ61-BN61</f>
        <v>46.609389383246395</v>
      </c>
      <c r="CK61" s="57">
        <f t="shared" ref="CK61:CK77" si="77">BR61-BO61</f>
        <v>-1.6570173687362697</v>
      </c>
      <c r="CL61" s="57">
        <f t="shared" ref="CL61:CL77" si="78">BS61-BP61</f>
        <v>-15.744680851063826</v>
      </c>
      <c r="CM61" s="59">
        <f t="shared" ref="CM61:CM77" si="79">BW61-BT61</f>
        <v>47.680890538033395</v>
      </c>
      <c r="CN61" s="57">
        <f t="shared" ref="CN61:CN77" si="80">BX61-BU61</f>
        <v>-2.699575780948706</v>
      </c>
      <c r="CO61" s="60">
        <f t="shared" ref="CO61:CO77" si="81">BY61-BV61</f>
        <v>-21.074138937536489</v>
      </c>
    </row>
    <row r="62" spans="1:93" x14ac:dyDescent="0.25">
      <c r="A62" s="872" t="s">
        <v>311</v>
      </c>
      <c r="B62" s="25"/>
      <c r="C62" s="22"/>
      <c r="D62" s="22"/>
      <c r="E62" s="22"/>
      <c r="F62" s="22"/>
      <c r="G62" s="22"/>
      <c r="H62" s="22"/>
      <c r="I62" s="22"/>
      <c r="J62" s="26"/>
      <c r="K62" s="20">
        <v>521</v>
      </c>
      <c r="L62" s="20">
        <v>1597</v>
      </c>
      <c r="M62" s="20">
        <v>1059</v>
      </c>
      <c r="N62" s="20">
        <v>1293</v>
      </c>
      <c r="O62" s="20">
        <v>1144</v>
      </c>
      <c r="P62" s="20">
        <v>646</v>
      </c>
      <c r="Q62" s="20">
        <f t="shared" si="54"/>
        <v>1814</v>
      </c>
      <c r="R62" s="20">
        <f t="shared" si="55"/>
        <v>2741</v>
      </c>
      <c r="S62" s="21">
        <f t="shared" si="56"/>
        <v>1705</v>
      </c>
      <c r="T62" s="20">
        <v>627</v>
      </c>
      <c r="U62" s="20">
        <v>2046</v>
      </c>
      <c r="V62" s="20">
        <v>1278</v>
      </c>
      <c r="W62" s="20">
        <v>1557</v>
      </c>
      <c r="X62" s="20">
        <v>1513</v>
      </c>
      <c r="Y62" s="20">
        <v>745</v>
      </c>
      <c r="Z62" s="20">
        <f t="shared" si="57"/>
        <v>2184</v>
      </c>
      <c r="AA62" s="20">
        <f t="shared" si="58"/>
        <v>3559</v>
      </c>
      <c r="AB62" s="21">
        <f t="shared" si="59"/>
        <v>2023</v>
      </c>
      <c r="AC62" s="20">
        <v>665</v>
      </c>
      <c r="AD62" s="20">
        <v>2207</v>
      </c>
      <c r="AE62" s="20">
        <v>1318</v>
      </c>
      <c r="AF62" s="20">
        <v>1574</v>
      </c>
      <c r="AG62" s="20">
        <v>1623</v>
      </c>
      <c r="AH62" s="20">
        <v>782</v>
      </c>
      <c r="AI62" s="20">
        <f t="shared" si="60"/>
        <v>2239</v>
      </c>
      <c r="AJ62" s="20">
        <f t="shared" si="61"/>
        <v>3830</v>
      </c>
      <c r="AK62" s="21">
        <f t="shared" si="62"/>
        <v>2100</v>
      </c>
      <c r="AL62" s="20">
        <v>585</v>
      </c>
      <c r="AM62" s="20">
        <v>2120</v>
      </c>
      <c r="AN62" s="20">
        <v>1264</v>
      </c>
      <c r="AO62" s="20">
        <v>1413</v>
      </c>
      <c r="AP62" s="20">
        <v>1679</v>
      </c>
      <c r="AQ62" s="20">
        <v>726</v>
      </c>
      <c r="AR62" s="20">
        <f t="shared" si="63"/>
        <v>1998</v>
      </c>
      <c r="AS62" s="20">
        <f t="shared" si="64"/>
        <v>3799</v>
      </c>
      <c r="AT62" s="21">
        <f t="shared" si="65"/>
        <v>1990</v>
      </c>
      <c r="AV62" s="71"/>
      <c r="AW62" s="66"/>
      <c r="AX62" s="66"/>
      <c r="AY62" s="66"/>
      <c r="AZ62" s="66"/>
      <c r="BA62" s="88"/>
      <c r="BB62" s="6">
        <f>IFERROR('form2_fp grado superior'!K62/'form2_fp grado superior'!Q62*100,0)</f>
        <v>28.721058434399115</v>
      </c>
      <c r="BC62" s="6">
        <f>IFERROR('form2_fp grado superior'!L62/'form2_fp grado superior'!R62*100,0)</f>
        <v>58.263407515505293</v>
      </c>
      <c r="BD62" s="6">
        <f>IFERROR('form2_fp grado superior'!M62/'form2_fp grado superior'!S62*100,0)</f>
        <v>62.111436950146626</v>
      </c>
      <c r="BE62" s="6">
        <f>IFERROR('form2_fp grado superior'!N62/'form2_fp grado superior'!Q62*100,0)</f>
        <v>71.278941565600888</v>
      </c>
      <c r="BF62" s="6">
        <f>IFERROR('form2_fp grado superior'!O62/'form2_fp grado superior'!R62*100,0)</f>
        <v>41.736592484494714</v>
      </c>
      <c r="BG62" s="82">
        <f>IFERROR('form2_fp grado superior'!P62/'form2_fp grado superior'!S62*100,0)</f>
        <v>37.888563049853374</v>
      </c>
      <c r="BH62" s="6">
        <f>IFERROR('form2_fp grado superior'!T62/'form2_fp grado superior'!Z62*100,0)</f>
        <v>28.708791208791208</v>
      </c>
      <c r="BI62" s="6">
        <f>IFERROR('form2_fp grado superior'!U62/'form2_fp grado superior'!AA62*100,0)</f>
        <v>57.488058443382975</v>
      </c>
      <c r="BJ62" s="6">
        <f>IFERROR('form2_fp grado superior'!V62/'form2_fp grado superior'!AB62*100,0)</f>
        <v>63.173504695996044</v>
      </c>
      <c r="BK62" s="6">
        <f>IFERROR('form2_fp grado superior'!W62/'form2_fp grado superior'!Z62*100,0)</f>
        <v>71.291208791208788</v>
      </c>
      <c r="BL62" s="6">
        <f>IFERROR('form2_fp grado superior'!X62/'form2_fp grado superior'!AA62*100,0)</f>
        <v>42.511941556617025</v>
      </c>
      <c r="BM62" s="82">
        <f>IFERROR('form2_fp grado superior'!Y62/'form2_fp grado superior'!AB62*100,0)</f>
        <v>36.826495304003956</v>
      </c>
      <c r="BN62" s="61">
        <f>IFERROR('form2_fp grado superior'!AC62/'form2_fp grado superior'!AI62*100,0)</f>
        <v>29.700759267530145</v>
      </c>
      <c r="BO62" s="6">
        <f>IFERROR('form2_fp grado superior'!AD62/'form2_fp grado superior'!AJ62*100,0)</f>
        <v>57.624020887728456</v>
      </c>
      <c r="BP62" s="6">
        <f>IFERROR('form2_fp grado superior'!AE62/'form2_fp grado superior'!AK62*100,0)</f>
        <v>62.761904761904766</v>
      </c>
      <c r="BQ62" s="6">
        <f>IFERROR('form2_fp grado superior'!AF62/'form2_fp grado superior'!AI62*100,0)</f>
        <v>70.299240732469855</v>
      </c>
      <c r="BR62" s="6">
        <f>IFERROR('form2_fp grado superior'!AG62/'form2_fp grado superior'!AJ62*100,0)</f>
        <v>42.375979112271537</v>
      </c>
      <c r="BS62" s="82">
        <f>IFERROR('form2_fp grado superior'!AH62/'form2_fp grado superior'!AK62*100,0)</f>
        <v>37.238095238095234</v>
      </c>
      <c r="BT62" s="6">
        <f>IFERROR('form2_fp grado superior'!AL62/'form2_fp grado superior'!AR62*100,0)</f>
        <v>29.27927927927928</v>
      </c>
      <c r="BU62" s="6">
        <f>IFERROR('form2_fp grado superior'!AM62/'form2_fp grado superior'!AS62*100,0)</f>
        <v>55.804158989207686</v>
      </c>
      <c r="BV62" s="6">
        <f>IFERROR('form2_fp grado superior'!AN62/'form2_fp grado superior'!AT62*100,0)</f>
        <v>63.517587939698494</v>
      </c>
      <c r="BW62" s="6">
        <f>IFERROR('form2_fp grado superior'!AO62/'form2_fp grado superior'!AR62*100,0)</f>
        <v>70.72072072072072</v>
      </c>
      <c r="BX62" s="6">
        <f>IFERROR('form2_fp grado superior'!AP62/'form2_fp grado superior'!AS62*100,0)</f>
        <v>44.195841010792314</v>
      </c>
      <c r="BY62" s="82">
        <f>IFERROR('form2_fp grado superior'!AQ62/'form2_fp grado superior'!AT62*100,0)</f>
        <v>36.482412060301506</v>
      </c>
      <c r="CA62" s="67"/>
      <c r="CB62" s="65"/>
      <c r="CC62" s="65"/>
      <c r="CD62" s="59">
        <f t="shared" si="70"/>
        <v>42.557883131201777</v>
      </c>
      <c r="CE62" s="57">
        <f t="shared" si="71"/>
        <v>-16.526815031010578</v>
      </c>
      <c r="CF62" s="57">
        <f t="shared" si="72"/>
        <v>-24.222873900293251</v>
      </c>
      <c r="CG62" s="59">
        <f t="shared" si="73"/>
        <v>42.582417582417577</v>
      </c>
      <c r="CH62" s="57">
        <f t="shared" si="74"/>
        <v>-14.976116886765951</v>
      </c>
      <c r="CI62" s="57">
        <f t="shared" si="75"/>
        <v>-26.347009391992088</v>
      </c>
      <c r="CJ62" s="59">
        <f t="shared" si="76"/>
        <v>40.598481464939709</v>
      </c>
      <c r="CK62" s="57">
        <f t="shared" si="77"/>
        <v>-15.248041775456919</v>
      </c>
      <c r="CL62" s="57">
        <f t="shared" si="78"/>
        <v>-25.523809523809533</v>
      </c>
      <c r="CM62" s="59">
        <f t="shared" si="79"/>
        <v>41.441441441441441</v>
      </c>
      <c r="CN62" s="57">
        <f t="shared" si="80"/>
        <v>-11.608317978415371</v>
      </c>
      <c r="CO62" s="60">
        <f t="shared" si="81"/>
        <v>-27.035175879396988</v>
      </c>
    </row>
    <row r="63" spans="1:93" x14ac:dyDescent="0.25">
      <c r="A63" s="872" t="s">
        <v>130</v>
      </c>
      <c r="B63" s="25"/>
      <c r="C63" s="22"/>
      <c r="D63" s="22"/>
      <c r="E63" s="22"/>
      <c r="F63" s="22"/>
      <c r="G63" s="22"/>
      <c r="H63" s="22"/>
      <c r="I63" s="22"/>
      <c r="J63" s="26"/>
      <c r="K63" s="20">
        <v>1802</v>
      </c>
      <c r="L63" s="20">
        <v>6384</v>
      </c>
      <c r="M63" s="20">
        <v>3557</v>
      </c>
      <c r="N63" s="20">
        <v>4612</v>
      </c>
      <c r="O63" s="20">
        <v>3746</v>
      </c>
      <c r="P63" s="20">
        <v>1993</v>
      </c>
      <c r="Q63" s="20">
        <f t="shared" si="54"/>
        <v>6414</v>
      </c>
      <c r="R63" s="20">
        <f t="shared" si="55"/>
        <v>10130</v>
      </c>
      <c r="S63" s="21">
        <f t="shared" si="56"/>
        <v>5550</v>
      </c>
      <c r="T63" s="20">
        <v>1910</v>
      </c>
      <c r="U63" s="20">
        <v>7125</v>
      </c>
      <c r="V63" s="20">
        <v>3722</v>
      </c>
      <c r="W63" s="20">
        <v>4838</v>
      </c>
      <c r="X63" s="20">
        <v>4284</v>
      </c>
      <c r="Y63" s="20">
        <v>2091</v>
      </c>
      <c r="Z63" s="20">
        <f t="shared" si="57"/>
        <v>6748</v>
      </c>
      <c r="AA63" s="20">
        <f t="shared" si="58"/>
        <v>11409</v>
      </c>
      <c r="AB63" s="21">
        <f t="shared" si="59"/>
        <v>5813</v>
      </c>
      <c r="AC63" s="20">
        <v>1912</v>
      </c>
      <c r="AD63" s="20">
        <v>7685</v>
      </c>
      <c r="AE63" s="20">
        <v>3934</v>
      </c>
      <c r="AF63" s="20">
        <v>5116</v>
      </c>
      <c r="AG63" s="20">
        <v>4372</v>
      </c>
      <c r="AH63" s="20">
        <v>2124</v>
      </c>
      <c r="AI63" s="20">
        <f t="shared" si="60"/>
        <v>7028</v>
      </c>
      <c r="AJ63" s="20">
        <f t="shared" si="61"/>
        <v>12057</v>
      </c>
      <c r="AK63" s="21">
        <f t="shared" si="62"/>
        <v>6058</v>
      </c>
      <c r="AL63" s="20">
        <v>1722</v>
      </c>
      <c r="AM63" s="20">
        <v>8235</v>
      </c>
      <c r="AN63" s="20">
        <v>3916</v>
      </c>
      <c r="AO63" s="20">
        <v>5099</v>
      </c>
      <c r="AP63" s="20">
        <v>4529</v>
      </c>
      <c r="AQ63" s="20">
        <v>2230</v>
      </c>
      <c r="AR63" s="20">
        <f t="shared" si="63"/>
        <v>6821</v>
      </c>
      <c r="AS63" s="20">
        <f t="shared" si="64"/>
        <v>12764</v>
      </c>
      <c r="AT63" s="21">
        <f t="shared" si="65"/>
        <v>6146</v>
      </c>
      <c r="AV63" s="71"/>
      <c r="AW63" s="66"/>
      <c r="AX63" s="66"/>
      <c r="AY63" s="66"/>
      <c r="AZ63" s="66"/>
      <c r="BA63" s="88"/>
      <c r="BB63" s="6">
        <f>IFERROR('form2_fp grado superior'!K63/'form2_fp grado superior'!Q63*100,0)</f>
        <v>28.094792641097598</v>
      </c>
      <c r="BC63" s="6">
        <f>IFERROR('form2_fp grado superior'!L63/'form2_fp grado superior'!R63*100,0)</f>
        <v>63.020730503455077</v>
      </c>
      <c r="BD63" s="6">
        <f>IFERROR('form2_fp grado superior'!M63/'form2_fp grado superior'!S63*100,0)</f>
        <v>64.090090090090087</v>
      </c>
      <c r="BE63" s="6">
        <f>IFERROR('form2_fp grado superior'!N63/'form2_fp grado superior'!Q63*100,0)</f>
        <v>71.905207358902402</v>
      </c>
      <c r="BF63" s="6">
        <f>IFERROR('form2_fp grado superior'!O63/'form2_fp grado superior'!R63*100,0)</f>
        <v>36.979269496544916</v>
      </c>
      <c r="BG63" s="82">
        <f>IFERROR('form2_fp grado superior'!P63/'form2_fp grado superior'!S63*100,0)</f>
        <v>35.909909909909906</v>
      </c>
      <c r="BH63" s="6">
        <f>IFERROR('form2_fp grado superior'!T63/'form2_fp grado superior'!Z63*100,0)</f>
        <v>28.304682868998221</v>
      </c>
      <c r="BI63" s="6">
        <f>IFERROR('form2_fp grado superior'!U63/'form2_fp grado superior'!AA63*100,0)</f>
        <v>62.450696818301346</v>
      </c>
      <c r="BJ63" s="6">
        <f>IFERROR('form2_fp grado superior'!V63/'form2_fp grado superior'!AB63*100,0)</f>
        <v>64.028900739721323</v>
      </c>
      <c r="BK63" s="6">
        <f>IFERROR('form2_fp grado superior'!W63/'form2_fp grado superior'!Z63*100,0)</f>
        <v>71.695317131001772</v>
      </c>
      <c r="BL63" s="6">
        <f>IFERROR('form2_fp grado superior'!X63/'form2_fp grado superior'!AA63*100,0)</f>
        <v>37.549303181698654</v>
      </c>
      <c r="BM63" s="82">
        <f>IFERROR('form2_fp grado superior'!Y63/'form2_fp grado superior'!AB63*100,0)</f>
        <v>35.971099260278692</v>
      </c>
      <c r="BN63" s="61">
        <f>IFERROR('form2_fp grado superior'!AC63/'form2_fp grado superior'!AI63*100,0)</f>
        <v>27.205463858850315</v>
      </c>
      <c r="BO63" s="6">
        <f>IFERROR('form2_fp grado superior'!AD63/'form2_fp grado superior'!AJ63*100,0)</f>
        <v>63.738906859086008</v>
      </c>
      <c r="BP63" s="6">
        <f>IFERROR('form2_fp grado superior'!AE63/'form2_fp grado superior'!AK63*100,0)</f>
        <v>64.938923737207006</v>
      </c>
      <c r="BQ63" s="6">
        <f>IFERROR('form2_fp grado superior'!AF63/'form2_fp grado superior'!AI63*100,0)</f>
        <v>72.794536141149692</v>
      </c>
      <c r="BR63" s="6">
        <f>IFERROR('form2_fp grado superior'!AG63/'form2_fp grado superior'!AJ63*100,0)</f>
        <v>36.261093140913992</v>
      </c>
      <c r="BS63" s="82">
        <f>IFERROR('form2_fp grado superior'!AH63/'form2_fp grado superior'!AK63*100,0)</f>
        <v>35.061076262793001</v>
      </c>
      <c r="BT63" s="6">
        <f>IFERROR('form2_fp grado superior'!AL63/'form2_fp grado superior'!AR63*100,0)</f>
        <v>25.245565166397888</v>
      </c>
      <c r="BU63" s="6">
        <f>IFERROR('form2_fp grado superior'!AM63/'form2_fp grado superior'!AS63*100,0)</f>
        <v>64.51739266687558</v>
      </c>
      <c r="BV63" s="6">
        <f>IFERROR('form2_fp grado superior'!AN63/'form2_fp grado superior'!AT63*100,0)</f>
        <v>63.716238203709729</v>
      </c>
      <c r="BW63" s="6">
        <f>IFERROR('form2_fp grado superior'!AO63/'form2_fp grado superior'!AR63*100,0)</f>
        <v>74.754434833602119</v>
      </c>
      <c r="BX63" s="6">
        <f>IFERROR('form2_fp grado superior'!AP63/'form2_fp grado superior'!AS63*100,0)</f>
        <v>35.482607333124413</v>
      </c>
      <c r="BY63" s="82">
        <f>IFERROR('form2_fp grado superior'!AQ63/'form2_fp grado superior'!AT63*100,0)</f>
        <v>36.283761796290271</v>
      </c>
      <c r="CA63" s="67"/>
      <c r="CB63" s="65"/>
      <c r="CC63" s="65"/>
      <c r="CD63" s="59">
        <f t="shared" si="70"/>
        <v>43.810414717804804</v>
      </c>
      <c r="CE63" s="57">
        <f t="shared" si="71"/>
        <v>-26.041461006910161</v>
      </c>
      <c r="CF63" s="57">
        <f t="shared" si="72"/>
        <v>-28.18018018018018</v>
      </c>
      <c r="CG63" s="59">
        <f t="shared" si="73"/>
        <v>43.390634262003552</v>
      </c>
      <c r="CH63" s="57">
        <f t="shared" si="74"/>
        <v>-24.901393636602691</v>
      </c>
      <c r="CI63" s="57">
        <f t="shared" si="75"/>
        <v>-28.057801479442631</v>
      </c>
      <c r="CJ63" s="59">
        <f t="shared" si="76"/>
        <v>45.589072282299377</v>
      </c>
      <c r="CK63" s="57">
        <f t="shared" si="77"/>
        <v>-27.477813718172015</v>
      </c>
      <c r="CL63" s="57">
        <f t="shared" si="78"/>
        <v>-29.877847474414004</v>
      </c>
      <c r="CM63" s="59">
        <f t="shared" si="79"/>
        <v>49.50886966720423</v>
      </c>
      <c r="CN63" s="57">
        <f t="shared" si="80"/>
        <v>-29.034785333751167</v>
      </c>
      <c r="CO63" s="60">
        <f t="shared" si="81"/>
        <v>-27.432476407419458</v>
      </c>
    </row>
    <row r="64" spans="1:93" x14ac:dyDescent="0.25">
      <c r="A64" s="872" t="s">
        <v>131</v>
      </c>
      <c r="B64" s="25"/>
      <c r="C64" s="22"/>
      <c r="D64" s="22"/>
      <c r="E64" s="22"/>
      <c r="F64" s="22"/>
      <c r="G64" s="22"/>
      <c r="H64" s="22"/>
      <c r="I64" s="22"/>
      <c r="J64" s="26"/>
      <c r="K64" s="20">
        <v>568</v>
      </c>
      <c r="L64" s="20">
        <v>1878</v>
      </c>
      <c r="M64" s="20">
        <v>649</v>
      </c>
      <c r="N64" s="20">
        <v>1650</v>
      </c>
      <c r="O64" s="20">
        <v>1393</v>
      </c>
      <c r="P64" s="20">
        <v>326</v>
      </c>
      <c r="Q64" s="20">
        <f t="shared" si="54"/>
        <v>2218</v>
      </c>
      <c r="R64" s="20">
        <f t="shared" si="55"/>
        <v>3271</v>
      </c>
      <c r="S64" s="21">
        <f t="shared" si="56"/>
        <v>975</v>
      </c>
      <c r="T64" s="20">
        <v>621</v>
      </c>
      <c r="U64" s="20">
        <v>1831</v>
      </c>
      <c r="V64" s="20">
        <v>706</v>
      </c>
      <c r="W64" s="20">
        <v>1790</v>
      </c>
      <c r="X64" s="20">
        <v>1534</v>
      </c>
      <c r="Y64" s="20">
        <v>346</v>
      </c>
      <c r="Z64" s="20">
        <f t="shared" si="57"/>
        <v>2411</v>
      </c>
      <c r="AA64" s="20">
        <f t="shared" si="58"/>
        <v>3365</v>
      </c>
      <c r="AB64" s="21">
        <f t="shared" si="59"/>
        <v>1052</v>
      </c>
      <c r="AC64" s="20">
        <v>607</v>
      </c>
      <c r="AD64" s="20">
        <v>1887</v>
      </c>
      <c r="AE64" s="20">
        <v>747</v>
      </c>
      <c r="AF64" s="20">
        <v>1757</v>
      </c>
      <c r="AG64" s="20">
        <v>1560</v>
      </c>
      <c r="AH64" s="20">
        <v>373</v>
      </c>
      <c r="AI64" s="20">
        <f t="shared" si="60"/>
        <v>2364</v>
      </c>
      <c r="AJ64" s="20">
        <f t="shared" si="61"/>
        <v>3447</v>
      </c>
      <c r="AK64" s="21">
        <f t="shared" si="62"/>
        <v>1120</v>
      </c>
      <c r="AL64" s="20">
        <v>632</v>
      </c>
      <c r="AM64" s="20">
        <v>1943</v>
      </c>
      <c r="AN64" s="20">
        <v>762</v>
      </c>
      <c r="AO64" s="20">
        <v>1682</v>
      </c>
      <c r="AP64" s="20">
        <v>1533</v>
      </c>
      <c r="AQ64" s="20">
        <v>397</v>
      </c>
      <c r="AR64" s="20">
        <f t="shared" si="63"/>
        <v>2314</v>
      </c>
      <c r="AS64" s="20">
        <f t="shared" si="64"/>
        <v>3476</v>
      </c>
      <c r="AT64" s="21">
        <f t="shared" si="65"/>
        <v>1159</v>
      </c>
      <c r="AV64" s="71"/>
      <c r="AW64" s="66"/>
      <c r="AX64" s="66"/>
      <c r="AY64" s="66"/>
      <c r="AZ64" s="66"/>
      <c r="BA64" s="88"/>
      <c r="BB64" s="6">
        <f>IFERROR('form2_fp grado superior'!K64/'form2_fp grado superior'!Q64*100,0)</f>
        <v>25.608656447249771</v>
      </c>
      <c r="BC64" s="6">
        <f>IFERROR('form2_fp grado superior'!L64/'form2_fp grado superior'!R64*100,0)</f>
        <v>57.413634974014059</v>
      </c>
      <c r="BD64" s="6">
        <f>IFERROR('form2_fp grado superior'!M64/'form2_fp grado superior'!S64*100,0)</f>
        <v>66.564102564102569</v>
      </c>
      <c r="BE64" s="6">
        <f>IFERROR('form2_fp grado superior'!N64/'form2_fp grado superior'!Q64*100,0)</f>
        <v>74.391343552750229</v>
      </c>
      <c r="BF64" s="6">
        <f>IFERROR('form2_fp grado superior'!O64/'form2_fp grado superior'!R64*100,0)</f>
        <v>42.586365025985941</v>
      </c>
      <c r="BG64" s="82">
        <f>IFERROR('form2_fp grado superior'!P64/'form2_fp grado superior'!S64*100,0)</f>
        <v>33.435897435897438</v>
      </c>
      <c r="BH64" s="6">
        <f>IFERROR('form2_fp grado superior'!T64/'form2_fp grado superior'!Z64*100,0)</f>
        <v>25.756947324761509</v>
      </c>
      <c r="BI64" s="6">
        <f>IFERROR('form2_fp grado superior'!U64/'form2_fp grado superior'!AA64*100,0)</f>
        <v>54.413075780089152</v>
      </c>
      <c r="BJ64" s="6">
        <f>IFERROR('form2_fp grado superior'!V64/'form2_fp grado superior'!AB64*100,0)</f>
        <v>67.110266159695826</v>
      </c>
      <c r="BK64" s="6">
        <f>IFERROR('form2_fp grado superior'!W64/'form2_fp grado superior'!Z64*100,0)</f>
        <v>74.243052675238488</v>
      </c>
      <c r="BL64" s="6">
        <f>IFERROR('form2_fp grado superior'!X64/'form2_fp grado superior'!AA64*100,0)</f>
        <v>45.586924219910848</v>
      </c>
      <c r="BM64" s="82">
        <f>IFERROR('form2_fp grado superior'!Y64/'form2_fp grado superior'!AB64*100,0)</f>
        <v>32.889733840304181</v>
      </c>
      <c r="BN64" s="61">
        <f>IFERROR('form2_fp grado superior'!AC64/'form2_fp grado superior'!AI64*100,0)</f>
        <v>25.676818950930624</v>
      </c>
      <c r="BO64" s="6">
        <f>IFERROR('form2_fp grado superior'!AD64/'form2_fp grado superior'!AJ64*100,0)</f>
        <v>54.74325500435161</v>
      </c>
      <c r="BP64" s="6">
        <f>IFERROR('form2_fp grado superior'!AE64/'form2_fp grado superior'!AK64*100,0)</f>
        <v>66.696428571428569</v>
      </c>
      <c r="BQ64" s="6">
        <f>IFERROR('form2_fp grado superior'!AF64/'form2_fp grado superior'!AI64*100,0)</f>
        <v>74.323181049069376</v>
      </c>
      <c r="BR64" s="6">
        <f>IFERROR('form2_fp grado superior'!AG64/'form2_fp grado superior'!AJ64*100,0)</f>
        <v>45.25674499564839</v>
      </c>
      <c r="BS64" s="82">
        <f>IFERROR('form2_fp grado superior'!AH64/'form2_fp grado superior'!AK64*100,0)</f>
        <v>33.303571428571423</v>
      </c>
      <c r="BT64" s="6">
        <f>IFERROR('form2_fp grado superior'!AL64/'form2_fp grado superior'!AR64*100,0)</f>
        <v>27.312013828867759</v>
      </c>
      <c r="BU64" s="6">
        <f>IFERROR('form2_fp grado superior'!AM64/'form2_fp grado superior'!AS64*100,0)</f>
        <v>55.897583429229002</v>
      </c>
      <c r="BV64" s="6">
        <f>IFERROR('form2_fp grado superior'!AN64/'form2_fp grado superior'!AT64*100,0)</f>
        <v>65.746333045729074</v>
      </c>
      <c r="BW64" s="6">
        <f>IFERROR('form2_fp grado superior'!AO64/'form2_fp grado superior'!AR64*100,0)</f>
        <v>72.687986171132238</v>
      </c>
      <c r="BX64" s="6">
        <f>IFERROR('form2_fp grado superior'!AP64/'form2_fp grado superior'!AS64*100,0)</f>
        <v>44.102416570771005</v>
      </c>
      <c r="BY64" s="82">
        <f>IFERROR('form2_fp grado superior'!AQ64/'form2_fp grado superior'!AT64*100,0)</f>
        <v>34.253666954270926</v>
      </c>
      <c r="CA64" s="67"/>
      <c r="CB64" s="65"/>
      <c r="CC64" s="65"/>
      <c r="CD64" s="59">
        <f t="shared" si="70"/>
        <v>48.782687105500457</v>
      </c>
      <c r="CE64" s="57">
        <f t="shared" si="71"/>
        <v>-14.827269948028118</v>
      </c>
      <c r="CF64" s="57">
        <f t="shared" si="72"/>
        <v>-33.128205128205131</v>
      </c>
      <c r="CG64" s="59">
        <f t="shared" si="73"/>
        <v>48.486105350476976</v>
      </c>
      <c r="CH64" s="57">
        <f t="shared" si="74"/>
        <v>-8.8261515601783032</v>
      </c>
      <c r="CI64" s="57">
        <f t="shared" si="75"/>
        <v>-34.220532319391644</v>
      </c>
      <c r="CJ64" s="59">
        <f t="shared" si="76"/>
        <v>48.646362098138752</v>
      </c>
      <c r="CK64" s="57">
        <f t="shared" si="77"/>
        <v>-9.4865100087032204</v>
      </c>
      <c r="CL64" s="57">
        <f t="shared" si="78"/>
        <v>-33.392857142857146</v>
      </c>
      <c r="CM64" s="59">
        <f t="shared" si="79"/>
        <v>45.375972342264475</v>
      </c>
      <c r="CN64" s="57">
        <f t="shared" si="80"/>
        <v>-11.795166858457996</v>
      </c>
      <c r="CO64" s="60">
        <f t="shared" si="81"/>
        <v>-31.492666091458148</v>
      </c>
    </row>
    <row r="65" spans="1:93" x14ac:dyDescent="0.25">
      <c r="A65" s="872" t="s">
        <v>155</v>
      </c>
      <c r="B65" s="25"/>
      <c r="C65" s="22"/>
      <c r="D65" s="22"/>
      <c r="E65" s="22"/>
      <c r="F65" s="22"/>
      <c r="G65" s="22"/>
      <c r="H65" s="22"/>
      <c r="I65" s="22"/>
      <c r="J65" s="26"/>
      <c r="K65" s="20">
        <v>1804</v>
      </c>
      <c r="L65" s="20">
        <v>4872</v>
      </c>
      <c r="M65" s="20">
        <v>2274</v>
      </c>
      <c r="N65" s="20">
        <v>5512</v>
      </c>
      <c r="O65" s="20">
        <v>4184</v>
      </c>
      <c r="P65" s="20">
        <v>1449</v>
      </c>
      <c r="Q65" s="20">
        <f t="shared" si="54"/>
        <v>7316</v>
      </c>
      <c r="R65" s="20">
        <f t="shared" si="55"/>
        <v>9056</v>
      </c>
      <c r="S65" s="21">
        <f t="shared" si="56"/>
        <v>3723</v>
      </c>
      <c r="T65" s="20">
        <v>1859</v>
      </c>
      <c r="U65" s="20">
        <v>5369</v>
      </c>
      <c r="V65" s="20">
        <v>2350</v>
      </c>
      <c r="W65" s="20">
        <v>5818</v>
      </c>
      <c r="X65" s="20">
        <v>4649</v>
      </c>
      <c r="Y65" s="20">
        <v>1596</v>
      </c>
      <c r="Z65" s="20">
        <f t="shared" si="57"/>
        <v>7677</v>
      </c>
      <c r="AA65" s="20">
        <f t="shared" si="58"/>
        <v>10018</v>
      </c>
      <c r="AB65" s="21">
        <f t="shared" si="59"/>
        <v>3946</v>
      </c>
      <c r="AC65" s="20">
        <v>1704</v>
      </c>
      <c r="AD65" s="20">
        <v>5192</v>
      </c>
      <c r="AE65" s="20">
        <v>2127</v>
      </c>
      <c r="AF65" s="20">
        <v>5728</v>
      </c>
      <c r="AG65" s="20">
        <v>4702</v>
      </c>
      <c r="AH65" s="20">
        <v>1502</v>
      </c>
      <c r="AI65" s="20">
        <f t="shared" si="60"/>
        <v>7432</v>
      </c>
      <c r="AJ65" s="20">
        <f t="shared" si="61"/>
        <v>9894</v>
      </c>
      <c r="AK65" s="21">
        <f t="shared" si="62"/>
        <v>3629</v>
      </c>
      <c r="AL65" s="20">
        <v>1720</v>
      </c>
      <c r="AM65" s="20">
        <v>5381</v>
      </c>
      <c r="AN65" s="20">
        <v>2168</v>
      </c>
      <c r="AO65" s="20">
        <v>5680</v>
      </c>
      <c r="AP65" s="20">
        <v>4753</v>
      </c>
      <c r="AQ65" s="20">
        <v>1451</v>
      </c>
      <c r="AR65" s="20">
        <f t="shared" si="63"/>
        <v>7400</v>
      </c>
      <c r="AS65" s="20">
        <f t="shared" si="64"/>
        <v>10134</v>
      </c>
      <c r="AT65" s="21">
        <f t="shared" si="65"/>
        <v>3619</v>
      </c>
      <c r="AV65" s="71"/>
      <c r="AW65" s="66"/>
      <c r="AX65" s="66"/>
      <c r="AY65" s="66"/>
      <c r="AZ65" s="66"/>
      <c r="BA65" s="88"/>
      <c r="BB65" s="6">
        <f>IFERROR('form2_fp grado superior'!K65/'form2_fp grado superior'!Q65*100,0)</f>
        <v>24.658283214871517</v>
      </c>
      <c r="BC65" s="6">
        <f>IFERROR('form2_fp grado superior'!L65/'form2_fp grado superior'!R65*100,0)</f>
        <v>53.798586572438168</v>
      </c>
      <c r="BD65" s="6">
        <f>IFERROR('form2_fp grado superior'!M65/'form2_fp grado superior'!S65*100,0)</f>
        <v>61.079774375503625</v>
      </c>
      <c r="BE65" s="6">
        <f>IFERROR('form2_fp grado superior'!N65/'form2_fp grado superior'!Q65*100,0)</f>
        <v>75.341716785128483</v>
      </c>
      <c r="BF65" s="6">
        <f>IFERROR('form2_fp grado superior'!O65/'form2_fp grado superior'!R65*100,0)</f>
        <v>46.201413427561839</v>
      </c>
      <c r="BG65" s="82">
        <f>IFERROR('form2_fp grado superior'!P65/'form2_fp grado superior'!S65*100,0)</f>
        <v>38.920225624496375</v>
      </c>
      <c r="BH65" s="6">
        <f>IFERROR('form2_fp grado superior'!T65/'form2_fp grado superior'!Z65*100,0)</f>
        <v>24.215188224566887</v>
      </c>
      <c r="BI65" s="6">
        <f>IFERROR('form2_fp grado superior'!U65/'form2_fp grado superior'!AA65*100,0)</f>
        <v>53.593531643042525</v>
      </c>
      <c r="BJ65" s="6">
        <f>IFERROR('form2_fp grado superior'!V65/'form2_fp grado superior'!AB65*100,0)</f>
        <v>59.553978712620371</v>
      </c>
      <c r="BK65" s="6">
        <f>IFERROR('form2_fp grado superior'!W65/'form2_fp grado superior'!Z65*100,0)</f>
        <v>75.784811775433113</v>
      </c>
      <c r="BL65" s="6">
        <f>IFERROR('form2_fp grado superior'!X65/'form2_fp grado superior'!AA65*100,0)</f>
        <v>46.406468356957475</v>
      </c>
      <c r="BM65" s="82">
        <f>IFERROR('form2_fp grado superior'!Y65/'form2_fp grado superior'!AB65*100,0)</f>
        <v>40.446021287379622</v>
      </c>
      <c r="BN65" s="61">
        <f>IFERROR('form2_fp grado superior'!AC65/'form2_fp grado superior'!AI65*100,0)</f>
        <v>22.927879440258341</v>
      </c>
      <c r="BO65" s="6">
        <f>IFERROR('form2_fp grado superior'!AD65/'form2_fp grado superior'!AJ65*100,0)</f>
        <v>52.476248231251269</v>
      </c>
      <c r="BP65" s="6">
        <f>IFERROR('form2_fp grado superior'!AE65/'form2_fp grado superior'!AK65*100,0)</f>
        <v>58.611187655001373</v>
      </c>
      <c r="BQ65" s="6">
        <f>IFERROR('form2_fp grado superior'!AF65/'form2_fp grado superior'!AI65*100,0)</f>
        <v>77.072120559741649</v>
      </c>
      <c r="BR65" s="6">
        <f>IFERROR('form2_fp grado superior'!AG65/'form2_fp grado superior'!AJ65*100,0)</f>
        <v>47.523751768748731</v>
      </c>
      <c r="BS65" s="82">
        <f>IFERROR('form2_fp grado superior'!AH65/'form2_fp grado superior'!AK65*100,0)</f>
        <v>41.38881234499862</v>
      </c>
      <c r="BT65" s="6">
        <f>IFERROR('form2_fp grado superior'!AL65/'form2_fp grado superior'!AR65*100,0)</f>
        <v>23.243243243243246</v>
      </c>
      <c r="BU65" s="6">
        <f>IFERROR('form2_fp grado superior'!AM65/'form2_fp grado superior'!AS65*100,0)</f>
        <v>53.098480363134001</v>
      </c>
      <c r="BV65" s="6">
        <f>IFERROR('form2_fp grado superior'!AN65/'form2_fp grado superior'!AT65*100,0)</f>
        <v>59.906051395413094</v>
      </c>
      <c r="BW65" s="6">
        <f>IFERROR('form2_fp grado superior'!AO65/'form2_fp grado superior'!AR65*100,0)</f>
        <v>76.756756756756758</v>
      </c>
      <c r="BX65" s="6">
        <f>IFERROR('form2_fp grado superior'!AP65/'form2_fp grado superior'!AS65*100,0)</f>
        <v>46.901519636865999</v>
      </c>
      <c r="BY65" s="82">
        <f>IFERROR('form2_fp grado superior'!AQ65/'form2_fp grado superior'!AT65*100,0)</f>
        <v>40.093948604586906</v>
      </c>
      <c r="CA65" s="67"/>
      <c r="CB65" s="65"/>
      <c r="CC65" s="65"/>
      <c r="CD65" s="59">
        <f t="shared" si="70"/>
        <v>50.683433570256966</v>
      </c>
      <c r="CE65" s="57">
        <f t="shared" si="71"/>
        <v>-7.5971731448763293</v>
      </c>
      <c r="CF65" s="57">
        <f t="shared" si="72"/>
        <v>-22.15954875100725</v>
      </c>
      <c r="CG65" s="59">
        <f t="shared" si="73"/>
        <v>51.569623550866226</v>
      </c>
      <c r="CH65" s="57">
        <f t="shared" si="74"/>
        <v>-7.1870632860850492</v>
      </c>
      <c r="CI65" s="57">
        <f t="shared" si="75"/>
        <v>-19.107957425240748</v>
      </c>
      <c r="CJ65" s="59">
        <f t="shared" si="76"/>
        <v>54.144241119483311</v>
      </c>
      <c r="CK65" s="57">
        <f t="shared" si="77"/>
        <v>-4.9524964625025376</v>
      </c>
      <c r="CL65" s="57">
        <f t="shared" si="78"/>
        <v>-17.222375310002754</v>
      </c>
      <c r="CM65" s="59">
        <f t="shared" si="79"/>
        <v>53.513513513513516</v>
      </c>
      <c r="CN65" s="57">
        <f t="shared" si="80"/>
        <v>-6.1969607262680029</v>
      </c>
      <c r="CO65" s="60">
        <f t="shared" si="81"/>
        <v>-19.812102790826188</v>
      </c>
    </row>
    <row r="66" spans="1:93" x14ac:dyDescent="0.25">
      <c r="A66" s="872" t="s">
        <v>133</v>
      </c>
      <c r="B66" s="25"/>
      <c r="C66" s="22"/>
      <c r="D66" s="22"/>
      <c r="E66" s="22"/>
      <c r="F66" s="22"/>
      <c r="G66" s="22"/>
      <c r="H66" s="22"/>
      <c r="I66" s="22"/>
      <c r="J66" s="26"/>
      <c r="K66" s="20">
        <v>1564</v>
      </c>
      <c r="L66" s="20">
        <v>4861</v>
      </c>
      <c r="M66" s="20">
        <v>2150</v>
      </c>
      <c r="N66" s="20">
        <v>4065</v>
      </c>
      <c r="O66" s="20">
        <v>3977</v>
      </c>
      <c r="P66" s="20">
        <v>1127</v>
      </c>
      <c r="Q66" s="20">
        <f t="shared" si="54"/>
        <v>5629</v>
      </c>
      <c r="R66" s="20">
        <f t="shared" si="55"/>
        <v>8838</v>
      </c>
      <c r="S66" s="21">
        <f t="shared" si="56"/>
        <v>3277</v>
      </c>
      <c r="T66" s="20">
        <v>1891</v>
      </c>
      <c r="U66" s="20">
        <v>5524</v>
      </c>
      <c r="V66" s="20">
        <v>2439</v>
      </c>
      <c r="W66" s="20">
        <v>4633</v>
      </c>
      <c r="X66" s="20">
        <v>4728</v>
      </c>
      <c r="Y66" s="20">
        <v>1290</v>
      </c>
      <c r="Z66" s="20">
        <f t="shared" si="57"/>
        <v>6524</v>
      </c>
      <c r="AA66" s="20">
        <f t="shared" si="58"/>
        <v>10252</v>
      </c>
      <c r="AB66" s="21">
        <f t="shared" si="59"/>
        <v>3729</v>
      </c>
      <c r="AC66" s="20">
        <v>1795</v>
      </c>
      <c r="AD66" s="20">
        <v>5395</v>
      </c>
      <c r="AE66" s="20">
        <v>2352</v>
      </c>
      <c r="AF66" s="20">
        <v>4355</v>
      </c>
      <c r="AG66" s="20">
        <v>4479</v>
      </c>
      <c r="AH66" s="20">
        <v>1255</v>
      </c>
      <c r="AI66" s="20">
        <f t="shared" si="60"/>
        <v>6150</v>
      </c>
      <c r="AJ66" s="20">
        <f t="shared" si="61"/>
        <v>9874</v>
      </c>
      <c r="AK66" s="21">
        <f t="shared" si="62"/>
        <v>3607</v>
      </c>
      <c r="AL66" s="20">
        <v>1826</v>
      </c>
      <c r="AM66" s="20">
        <v>5654</v>
      </c>
      <c r="AN66" s="20">
        <v>2485</v>
      </c>
      <c r="AO66" s="20">
        <v>4529</v>
      </c>
      <c r="AP66" s="20">
        <v>4794</v>
      </c>
      <c r="AQ66" s="20">
        <v>1311</v>
      </c>
      <c r="AR66" s="20">
        <f t="shared" si="63"/>
        <v>6355</v>
      </c>
      <c r="AS66" s="20">
        <f t="shared" si="64"/>
        <v>10448</v>
      </c>
      <c r="AT66" s="21">
        <f t="shared" si="65"/>
        <v>3796</v>
      </c>
      <c r="AV66" s="71"/>
      <c r="AW66" s="66"/>
      <c r="AX66" s="66"/>
      <c r="AY66" s="66"/>
      <c r="AZ66" s="66"/>
      <c r="BA66" s="88"/>
      <c r="BB66" s="6">
        <f>IFERROR('form2_fp grado superior'!K66/'form2_fp grado superior'!Q66*100,0)</f>
        <v>27.784686445194527</v>
      </c>
      <c r="BC66" s="6">
        <f>IFERROR('form2_fp grado superior'!L66/'form2_fp grado superior'!R66*100,0)</f>
        <v>55.001131477709883</v>
      </c>
      <c r="BD66" s="6">
        <f>IFERROR('form2_fp grado superior'!M66/'form2_fp grado superior'!S66*100,0)</f>
        <v>65.608788526090933</v>
      </c>
      <c r="BE66" s="6">
        <f>IFERROR('form2_fp grado superior'!N66/'form2_fp grado superior'!Q66*100,0)</f>
        <v>72.215313554805476</v>
      </c>
      <c r="BF66" s="6">
        <f>IFERROR('form2_fp grado superior'!O66/'form2_fp grado superior'!R66*100,0)</f>
        <v>44.99886852229011</v>
      </c>
      <c r="BG66" s="82">
        <f>IFERROR('form2_fp grado superior'!P66/'form2_fp grado superior'!S66*100,0)</f>
        <v>34.39121147390906</v>
      </c>
      <c r="BH66" s="6">
        <f>IFERROR('form2_fp grado superior'!T66/'form2_fp grado superior'!Z66*100,0)</f>
        <v>28.98528510116493</v>
      </c>
      <c r="BI66" s="6">
        <f>IFERROR('form2_fp grado superior'!U66/'form2_fp grado superior'!AA66*100,0)</f>
        <v>53.882169332813113</v>
      </c>
      <c r="BJ66" s="6">
        <f>IFERROR('form2_fp grado superior'!V66/'form2_fp grado superior'!AB66*100,0)</f>
        <v>65.406275140788424</v>
      </c>
      <c r="BK66" s="6">
        <f>IFERROR('form2_fp grado superior'!W66/'form2_fp grado superior'!Z66*100,0)</f>
        <v>71.014714898835081</v>
      </c>
      <c r="BL66" s="6">
        <f>IFERROR('form2_fp grado superior'!X66/'form2_fp grado superior'!AA66*100,0)</f>
        <v>46.117830667186887</v>
      </c>
      <c r="BM66" s="82">
        <f>IFERROR('form2_fp grado superior'!Y66/'form2_fp grado superior'!AB66*100,0)</f>
        <v>34.593724859211584</v>
      </c>
      <c r="BN66" s="61">
        <f>IFERROR('form2_fp grado superior'!AC66/'form2_fp grado superior'!AI66*100,0)</f>
        <v>29.1869918699187</v>
      </c>
      <c r="BO66" s="6">
        <f>IFERROR('form2_fp grado superior'!AD66/'form2_fp grado superior'!AJ66*100,0)</f>
        <v>54.638444399432849</v>
      </c>
      <c r="BP66" s="6">
        <f>IFERROR('form2_fp grado superior'!AE66/'form2_fp grado superior'!AK66*100,0)</f>
        <v>65.206542833379544</v>
      </c>
      <c r="BQ66" s="6">
        <f>IFERROR('form2_fp grado superior'!AF66/'form2_fp grado superior'!AI66*100,0)</f>
        <v>70.8130081300813</v>
      </c>
      <c r="BR66" s="6">
        <f>IFERROR('form2_fp grado superior'!AG66/'form2_fp grado superior'!AJ66*100,0)</f>
        <v>45.361555600567144</v>
      </c>
      <c r="BS66" s="82">
        <f>IFERROR('form2_fp grado superior'!AH66/'form2_fp grado superior'!AK66*100,0)</f>
        <v>34.793457166620463</v>
      </c>
      <c r="BT66" s="6">
        <f>IFERROR('form2_fp grado superior'!AL66/'form2_fp grado superior'!AR66*100,0)</f>
        <v>28.73328088119591</v>
      </c>
      <c r="BU66" s="6">
        <f>IFERROR('form2_fp grado superior'!AM66/'form2_fp grado superior'!AS66*100,0)</f>
        <v>54.115620214395101</v>
      </c>
      <c r="BV66" s="6">
        <f>IFERROR('form2_fp grado superior'!AN66/'form2_fp grado superior'!AT66*100,0)</f>
        <v>65.463645943098001</v>
      </c>
      <c r="BW66" s="6">
        <f>IFERROR('form2_fp grado superior'!AO66/'form2_fp grado superior'!AR66*100,0)</f>
        <v>71.26671911880409</v>
      </c>
      <c r="BX66" s="6">
        <f>IFERROR('form2_fp grado superior'!AP66/'form2_fp grado superior'!AS66*100,0)</f>
        <v>45.884379785604899</v>
      </c>
      <c r="BY66" s="82">
        <f>IFERROR('form2_fp grado superior'!AQ66/'form2_fp grado superior'!AT66*100,0)</f>
        <v>34.536354056901999</v>
      </c>
      <c r="CA66" s="67"/>
      <c r="CB66" s="65"/>
      <c r="CC66" s="65"/>
      <c r="CD66" s="59">
        <f t="shared" si="70"/>
        <v>44.430627109610953</v>
      </c>
      <c r="CE66" s="57">
        <f t="shared" si="71"/>
        <v>-10.002262955419774</v>
      </c>
      <c r="CF66" s="57">
        <f t="shared" si="72"/>
        <v>-31.217577052181873</v>
      </c>
      <c r="CG66" s="59">
        <f t="shared" si="73"/>
        <v>42.029429797670147</v>
      </c>
      <c r="CH66" s="57">
        <f t="shared" si="74"/>
        <v>-7.7643386656262265</v>
      </c>
      <c r="CI66" s="57">
        <f t="shared" si="75"/>
        <v>-30.81255028157684</v>
      </c>
      <c r="CJ66" s="59">
        <f t="shared" si="76"/>
        <v>41.626016260162601</v>
      </c>
      <c r="CK66" s="57">
        <f t="shared" si="77"/>
        <v>-9.2768887988657056</v>
      </c>
      <c r="CL66" s="57">
        <f t="shared" si="78"/>
        <v>-30.413085666759081</v>
      </c>
      <c r="CM66" s="59">
        <f t="shared" si="79"/>
        <v>42.533438237608181</v>
      </c>
      <c r="CN66" s="57">
        <f t="shared" si="80"/>
        <v>-8.2312404287902012</v>
      </c>
      <c r="CO66" s="60">
        <f t="shared" si="81"/>
        <v>-30.927291886196002</v>
      </c>
    </row>
    <row r="67" spans="1:93" x14ac:dyDescent="0.25">
      <c r="A67" s="872" t="s">
        <v>134</v>
      </c>
      <c r="B67" s="25"/>
      <c r="C67" s="22"/>
      <c r="D67" s="22"/>
      <c r="E67" s="22"/>
      <c r="F67" s="22"/>
      <c r="G67" s="22"/>
      <c r="H67" s="22"/>
      <c r="I67" s="22"/>
      <c r="J67" s="26"/>
      <c r="K67" s="20">
        <v>5058</v>
      </c>
      <c r="L67" s="20">
        <v>31228</v>
      </c>
      <c r="M67" s="20">
        <v>9779</v>
      </c>
      <c r="N67" s="20">
        <v>15415</v>
      </c>
      <c r="O67" s="20">
        <v>22431</v>
      </c>
      <c r="P67" s="20">
        <v>7134</v>
      </c>
      <c r="Q67" s="20">
        <f t="shared" si="54"/>
        <v>20473</v>
      </c>
      <c r="R67" s="20">
        <f t="shared" si="55"/>
        <v>53659</v>
      </c>
      <c r="S67" s="21">
        <f t="shared" si="56"/>
        <v>16913</v>
      </c>
      <c r="T67" s="20">
        <v>5151</v>
      </c>
      <c r="U67" s="20">
        <v>37337</v>
      </c>
      <c r="V67" s="20">
        <v>10831</v>
      </c>
      <c r="W67" s="20">
        <v>15968</v>
      </c>
      <c r="X67" s="20">
        <v>26255</v>
      </c>
      <c r="Y67" s="20">
        <v>7651</v>
      </c>
      <c r="Z67" s="20">
        <f t="shared" si="57"/>
        <v>21119</v>
      </c>
      <c r="AA67" s="20">
        <f t="shared" si="58"/>
        <v>63592</v>
      </c>
      <c r="AB67" s="21">
        <f t="shared" si="59"/>
        <v>18482</v>
      </c>
      <c r="AC67" s="20">
        <v>5242</v>
      </c>
      <c r="AD67" s="20">
        <v>44011</v>
      </c>
      <c r="AE67" s="20">
        <v>11993</v>
      </c>
      <c r="AF67" s="20">
        <v>16304</v>
      </c>
      <c r="AG67" s="20">
        <v>29722</v>
      </c>
      <c r="AH67" s="20">
        <v>8036</v>
      </c>
      <c r="AI67" s="20">
        <f t="shared" si="60"/>
        <v>21546</v>
      </c>
      <c r="AJ67" s="20">
        <f t="shared" si="61"/>
        <v>73733</v>
      </c>
      <c r="AK67" s="21">
        <f t="shared" si="62"/>
        <v>20029</v>
      </c>
      <c r="AL67" s="20">
        <v>5029</v>
      </c>
      <c r="AM67" s="20">
        <v>50028</v>
      </c>
      <c r="AN67" s="20">
        <v>12634</v>
      </c>
      <c r="AO67" s="20">
        <v>15569</v>
      </c>
      <c r="AP67" s="20">
        <v>32429</v>
      </c>
      <c r="AQ67" s="20">
        <v>8633</v>
      </c>
      <c r="AR67" s="20">
        <f t="shared" si="63"/>
        <v>20598</v>
      </c>
      <c r="AS67" s="20">
        <f t="shared" si="64"/>
        <v>82457</v>
      </c>
      <c r="AT67" s="21">
        <f t="shared" si="65"/>
        <v>21267</v>
      </c>
      <c r="AV67" s="71"/>
      <c r="AW67" s="66"/>
      <c r="AX67" s="66"/>
      <c r="AY67" s="66"/>
      <c r="AZ67" s="66"/>
      <c r="BA67" s="88"/>
      <c r="BB67" s="6">
        <f>IFERROR('form2_fp grado superior'!K67/'form2_fp grado superior'!Q67*100,0)</f>
        <v>24.705709959458801</v>
      </c>
      <c r="BC67" s="6">
        <f>IFERROR('form2_fp grado superior'!L67/'form2_fp grado superior'!R67*100,0)</f>
        <v>58.197133752026687</v>
      </c>
      <c r="BD67" s="6">
        <f>IFERROR('form2_fp grado superior'!M67/'form2_fp grado superior'!S67*100,0)</f>
        <v>57.819428841719386</v>
      </c>
      <c r="BE67" s="6">
        <f>IFERROR('form2_fp grado superior'!N67/'form2_fp grado superior'!Q67*100,0)</f>
        <v>75.294290040541199</v>
      </c>
      <c r="BF67" s="6">
        <f>IFERROR('form2_fp grado superior'!O67/'form2_fp grado superior'!R67*100,0)</f>
        <v>41.802866247973313</v>
      </c>
      <c r="BG67" s="82">
        <f>IFERROR('form2_fp grado superior'!P67/'form2_fp grado superior'!S67*100,0)</f>
        <v>42.180571158280614</v>
      </c>
      <c r="BH67" s="6">
        <f>IFERROR('form2_fp grado superior'!T67/'form2_fp grado superior'!Z67*100,0)</f>
        <v>24.390359392016666</v>
      </c>
      <c r="BI67" s="6">
        <f>IFERROR('form2_fp grado superior'!U67/'form2_fp grado superior'!AA67*100,0)</f>
        <v>58.713360171090699</v>
      </c>
      <c r="BJ67" s="6">
        <f>IFERROR('form2_fp grado superior'!V67/'form2_fp grado superior'!AB67*100,0)</f>
        <v>58.602965047072828</v>
      </c>
      <c r="BK67" s="6">
        <f>IFERROR('form2_fp grado superior'!W67/'form2_fp grado superior'!Z67*100,0)</f>
        <v>75.609640607983337</v>
      </c>
      <c r="BL67" s="6">
        <f>IFERROR('form2_fp grado superior'!X67/'form2_fp grado superior'!AA67*100,0)</f>
        <v>41.286639828909301</v>
      </c>
      <c r="BM67" s="82">
        <f>IFERROR('form2_fp grado superior'!Y67/'form2_fp grado superior'!AB67*100,0)</f>
        <v>41.397034952927172</v>
      </c>
      <c r="BN67" s="61">
        <f>IFERROR('form2_fp grado superior'!AC67/'form2_fp grado superior'!AI67*100,0)</f>
        <v>24.329341873201521</v>
      </c>
      <c r="BO67" s="6">
        <f>IFERROR('form2_fp grado superior'!AD67/'form2_fp grado superior'!AJ67*100,0)</f>
        <v>59.689691183052361</v>
      </c>
      <c r="BP67" s="6">
        <f>IFERROR('form2_fp grado superior'!AE67/'form2_fp grado superior'!AK67*100,0)</f>
        <v>59.878176643866396</v>
      </c>
      <c r="BQ67" s="6">
        <f>IFERROR('form2_fp grado superior'!AF67/'form2_fp grado superior'!AI67*100,0)</f>
        <v>75.670658126798472</v>
      </c>
      <c r="BR67" s="6">
        <f>IFERROR('form2_fp grado superior'!AG67/'form2_fp grado superior'!AJ67*100,0)</f>
        <v>40.310308816947639</v>
      </c>
      <c r="BS67" s="82">
        <f>IFERROR('form2_fp grado superior'!AH67/'form2_fp grado superior'!AK67*100,0)</f>
        <v>40.121823356133604</v>
      </c>
      <c r="BT67" s="6">
        <f>IFERROR('form2_fp grado superior'!AL67/'form2_fp grado superior'!AR67*100,0)</f>
        <v>24.414991746771531</v>
      </c>
      <c r="BU67" s="6">
        <f>IFERROR('form2_fp grado superior'!AM67/'form2_fp grado superior'!AS67*100,0)</f>
        <v>60.671622785209259</v>
      </c>
      <c r="BV67" s="6">
        <f>IFERROR('form2_fp grado superior'!AN67/'form2_fp grado superior'!AT67*100,0)</f>
        <v>59.406592373160294</v>
      </c>
      <c r="BW67" s="6">
        <f>IFERROR('form2_fp grado superior'!AO67/'form2_fp grado superior'!AR67*100,0)</f>
        <v>75.585008253228466</v>
      </c>
      <c r="BX67" s="6">
        <f>IFERROR('form2_fp grado superior'!AP67/'form2_fp grado superior'!AS67*100,0)</f>
        <v>39.328377214790741</v>
      </c>
      <c r="BY67" s="82">
        <f>IFERROR('form2_fp grado superior'!AQ67/'form2_fp grado superior'!AT67*100,0)</f>
        <v>40.593407626839706</v>
      </c>
      <c r="CA67" s="67"/>
      <c r="CB67" s="65"/>
      <c r="CC67" s="65"/>
      <c r="CD67" s="59">
        <f t="shared" si="70"/>
        <v>50.588580081082398</v>
      </c>
      <c r="CE67" s="57">
        <f t="shared" si="71"/>
        <v>-16.394267504053374</v>
      </c>
      <c r="CF67" s="57">
        <f t="shared" si="72"/>
        <v>-15.638857683438772</v>
      </c>
      <c r="CG67" s="59">
        <f t="shared" si="73"/>
        <v>51.219281215966674</v>
      </c>
      <c r="CH67" s="57">
        <f t="shared" si="74"/>
        <v>-17.426720342181397</v>
      </c>
      <c r="CI67" s="57">
        <f t="shared" si="75"/>
        <v>-17.205930094145657</v>
      </c>
      <c r="CJ67" s="59">
        <f t="shared" si="76"/>
        <v>51.341316253596951</v>
      </c>
      <c r="CK67" s="57">
        <f t="shared" si="77"/>
        <v>-19.379382366104721</v>
      </c>
      <c r="CL67" s="57">
        <f t="shared" si="78"/>
        <v>-19.756353287732793</v>
      </c>
      <c r="CM67" s="59">
        <f t="shared" si="79"/>
        <v>51.170016506456932</v>
      </c>
      <c r="CN67" s="57">
        <f t="shared" si="80"/>
        <v>-21.343245570418517</v>
      </c>
      <c r="CO67" s="60">
        <f t="shared" si="81"/>
        <v>-18.813184746320587</v>
      </c>
    </row>
    <row r="68" spans="1:93" x14ac:dyDescent="0.25">
      <c r="A68" s="872" t="s">
        <v>164</v>
      </c>
      <c r="B68" s="25"/>
      <c r="C68" s="22"/>
      <c r="D68" s="22"/>
      <c r="E68" s="22"/>
      <c r="F68" s="22"/>
      <c r="G68" s="22"/>
      <c r="H68" s="22"/>
      <c r="I68" s="22"/>
      <c r="J68" s="26"/>
      <c r="K68" s="20">
        <v>2981</v>
      </c>
      <c r="L68" s="20">
        <v>13579</v>
      </c>
      <c r="M68" s="20">
        <v>5454</v>
      </c>
      <c r="N68" s="20">
        <v>10777</v>
      </c>
      <c r="O68" s="20">
        <v>10193</v>
      </c>
      <c r="P68" s="20">
        <v>3589</v>
      </c>
      <c r="Q68" s="20">
        <f t="shared" si="54"/>
        <v>13758</v>
      </c>
      <c r="R68" s="20">
        <f t="shared" si="55"/>
        <v>23772</v>
      </c>
      <c r="S68" s="21">
        <f t="shared" si="56"/>
        <v>9043</v>
      </c>
      <c r="T68" s="20">
        <v>3223</v>
      </c>
      <c r="U68" s="20">
        <v>14494</v>
      </c>
      <c r="V68" s="20">
        <v>5949</v>
      </c>
      <c r="W68" s="20">
        <v>11374</v>
      </c>
      <c r="X68" s="20">
        <v>11646</v>
      </c>
      <c r="Y68" s="20">
        <v>3998</v>
      </c>
      <c r="Z68" s="20">
        <f t="shared" si="57"/>
        <v>14597</v>
      </c>
      <c r="AA68" s="20">
        <f t="shared" si="58"/>
        <v>26140</v>
      </c>
      <c r="AB68" s="21">
        <f t="shared" si="59"/>
        <v>9947</v>
      </c>
      <c r="AC68" s="20">
        <v>3258</v>
      </c>
      <c r="AD68" s="20">
        <v>15884</v>
      </c>
      <c r="AE68" s="20">
        <v>6242</v>
      </c>
      <c r="AF68" s="20">
        <v>11546</v>
      </c>
      <c r="AG68" s="20">
        <v>12695</v>
      </c>
      <c r="AH68" s="20">
        <v>4096</v>
      </c>
      <c r="AI68" s="20">
        <f t="shared" si="60"/>
        <v>14804</v>
      </c>
      <c r="AJ68" s="20">
        <f t="shared" si="61"/>
        <v>28579</v>
      </c>
      <c r="AK68" s="21">
        <f t="shared" si="62"/>
        <v>10338</v>
      </c>
      <c r="AL68" s="20">
        <v>3340</v>
      </c>
      <c r="AM68" s="20">
        <v>17139</v>
      </c>
      <c r="AN68" s="20">
        <v>6402</v>
      </c>
      <c r="AO68" s="20">
        <v>11893</v>
      </c>
      <c r="AP68" s="20">
        <v>13608</v>
      </c>
      <c r="AQ68" s="20">
        <v>4145</v>
      </c>
      <c r="AR68" s="20">
        <f t="shared" si="63"/>
        <v>15233</v>
      </c>
      <c r="AS68" s="20">
        <f t="shared" si="64"/>
        <v>30747</v>
      </c>
      <c r="AT68" s="21">
        <f t="shared" si="65"/>
        <v>10547</v>
      </c>
      <c r="AV68" s="71"/>
      <c r="AW68" s="66"/>
      <c r="AX68" s="66"/>
      <c r="AY68" s="66"/>
      <c r="AZ68" s="66"/>
      <c r="BA68" s="88"/>
      <c r="BB68" s="6">
        <f>IFERROR('form2_fp grado superior'!K68/'form2_fp grado superior'!Q68*100,0)</f>
        <v>21.667393516499491</v>
      </c>
      <c r="BC68" s="6">
        <f>IFERROR('form2_fp grado superior'!L68/'form2_fp grado superior'!R68*100,0)</f>
        <v>57.121823994615518</v>
      </c>
      <c r="BD68" s="6">
        <f>IFERROR('form2_fp grado superior'!M68/'form2_fp grado superior'!S68*100,0)</f>
        <v>60.311843414795973</v>
      </c>
      <c r="BE68" s="6">
        <f>IFERROR('form2_fp grado superior'!N68/'form2_fp grado superior'!Q68*100,0)</f>
        <v>78.332606483500513</v>
      </c>
      <c r="BF68" s="6">
        <f>IFERROR('form2_fp grado superior'!O68/'form2_fp grado superior'!R68*100,0)</f>
        <v>42.878176005384489</v>
      </c>
      <c r="BG68" s="82">
        <f>IFERROR('form2_fp grado superior'!P68/'form2_fp grado superior'!S68*100,0)</f>
        <v>39.688156585204027</v>
      </c>
      <c r="BH68" s="6">
        <f>IFERROR('form2_fp grado superior'!T68/'form2_fp grado superior'!Z68*100,0)</f>
        <v>22.079879427279579</v>
      </c>
      <c r="BI68" s="6">
        <f>IFERROR('form2_fp grado superior'!U68/'form2_fp grado superior'!AA68*100,0)</f>
        <v>55.447589900535576</v>
      </c>
      <c r="BJ68" s="6">
        <f>IFERROR('form2_fp grado superior'!V68/'form2_fp grado superior'!AB68*100,0)</f>
        <v>59.806976977983304</v>
      </c>
      <c r="BK68" s="6">
        <f>IFERROR('form2_fp grado superior'!W68/'form2_fp grado superior'!Z68*100,0)</f>
        <v>77.920120572720421</v>
      </c>
      <c r="BL68" s="6">
        <f>IFERROR('form2_fp grado superior'!X68/'form2_fp grado superior'!AA68*100,0)</f>
        <v>44.552410099464424</v>
      </c>
      <c r="BM68" s="82">
        <f>IFERROR('form2_fp grado superior'!Y68/'form2_fp grado superior'!AB68*100,0)</f>
        <v>40.193023022016689</v>
      </c>
      <c r="BN68" s="61">
        <f>IFERROR('form2_fp grado superior'!AC68/'form2_fp grado superior'!AI68*100,0)</f>
        <v>22.007565522831669</v>
      </c>
      <c r="BO68" s="6">
        <f>IFERROR('form2_fp grado superior'!AD68/'form2_fp grado superior'!AJ68*100,0)</f>
        <v>55.579271493054335</v>
      </c>
      <c r="BP68" s="6">
        <f>IFERROR('form2_fp grado superior'!AE68/'form2_fp grado superior'!AK68*100,0)</f>
        <v>60.379183594505704</v>
      </c>
      <c r="BQ68" s="6">
        <f>IFERROR('form2_fp grado superior'!AF68/'form2_fp grado superior'!AI68*100,0)</f>
        <v>77.992434477168331</v>
      </c>
      <c r="BR68" s="6">
        <f>IFERROR('form2_fp grado superior'!AG68/'form2_fp grado superior'!AJ68*100,0)</f>
        <v>44.420728506945665</v>
      </c>
      <c r="BS68" s="82">
        <f>IFERROR('form2_fp grado superior'!AH68/'form2_fp grado superior'!AK68*100,0)</f>
        <v>39.620816405494288</v>
      </c>
      <c r="BT68" s="6">
        <f>IFERROR('form2_fp grado superior'!AL68/'form2_fp grado superior'!AR68*100,0)</f>
        <v>21.926081533512768</v>
      </c>
      <c r="BU68" s="6">
        <f>IFERROR('form2_fp grado superior'!AM68/'form2_fp grado superior'!AS68*100,0)</f>
        <v>55.742023612059711</v>
      </c>
      <c r="BV68" s="6">
        <f>IFERROR('form2_fp grado superior'!AN68/'form2_fp grado superior'!AT68*100,0)</f>
        <v>60.699725040295817</v>
      </c>
      <c r="BW68" s="6">
        <f>IFERROR('form2_fp grado superior'!AO68/'form2_fp grado superior'!AR68*100,0)</f>
        <v>78.073918466487243</v>
      </c>
      <c r="BX68" s="6">
        <f>IFERROR('form2_fp grado superior'!AP68/'form2_fp grado superior'!AS68*100,0)</f>
        <v>44.257976387940282</v>
      </c>
      <c r="BY68" s="82">
        <f>IFERROR('form2_fp grado superior'!AQ68/'form2_fp grado superior'!AT68*100,0)</f>
        <v>39.300274959704176</v>
      </c>
      <c r="CA68" s="67"/>
      <c r="CB68" s="65"/>
      <c r="CC68" s="65"/>
      <c r="CD68" s="59">
        <f t="shared" si="70"/>
        <v>56.665212967001025</v>
      </c>
      <c r="CE68" s="57">
        <f t="shared" si="71"/>
        <v>-14.243647989231029</v>
      </c>
      <c r="CF68" s="57">
        <f t="shared" si="72"/>
        <v>-20.623686829591946</v>
      </c>
      <c r="CG68" s="59">
        <f t="shared" si="73"/>
        <v>55.840241145440842</v>
      </c>
      <c r="CH68" s="57">
        <f t="shared" si="74"/>
        <v>-10.895179801071151</v>
      </c>
      <c r="CI68" s="57">
        <f t="shared" si="75"/>
        <v>-19.613953955966615</v>
      </c>
      <c r="CJ68" s="59">
        <f t="shared" si="76"/>
        <v>55.984868954336662</v>
      </c>
      <c r="CK68" s="57">
        <f t="shared" si="77"/>
        <v>-11.158542986108671</v>
      </c>
      <c r="CL68" s="57">
        <f t="shared" si="78"/>
        <v>-20.758367189011416</v>
      </c>
      <c r="CM68" s="59">
        <f t="shared" si="79"/>
        <v>56.147836932974471</v>
      </c>
      <c r="CN68" s="57">
        <f t="shared" si="80"/>
        <v>-11.484047224119429</v>
      </c>
      <c r="CO68" s="60">
        <f t="shared" si="81"/>
        <v>-21.399450080591642</v>
      </c>
    </row>
    <row r="69" spans="1:93" x14ac:dyDescent="0.25">
      <c r="A69" s="872" t="s">
        <v>136</v>
      </c>
      <c r="B69" s="25"/>
      <c r="C69" s="22"/>
      <c r="D69" s="22"/>
      <c r="E69" s="22"/>
      <c r="F69" s="22"/>
      <c r="G69" s="22"/>
      <c r="H69" s="22"/>
      <c r="I69" s="22"/>
      <c r="J69" s="26"/>
      <c r="K69" s="20">
        <v>569</v>
      </c>
      <c r="L69" s="20">
        <v>2379</v>
      </c>
      <c r="M69" s="20">
        <v>1193</v>
      </c>
      <c r="N69" s="20">
        <v>1897</v>
      </c>
      <c r="O69" s="20">
        <v>1956</v>
      </c>
      <c r="P69" s="20">
        <v>727</v>
      </c>
      <c r="Q69" s="20">
        <f t="shared" si="54"/>
        <v>2466</v>
      </c>
      <c r="R69" s="20">
        <f t="shared" si="55"/>
        <v>4335</v>
      </c>
      <c r="S69" s="21">
        <f t="shared" si="56"/>
        <v>1920</v>
      </c>
      <c r="T69" s="20">
        <v>686</v>
      </c>
      <c r="U69" s="20">
        <v>2709</v>
      </c>
      <c r="V69" s="20">
        <v>1288</v>
      </c>
      <c r="W69" s="20">
        <v>2047</v>
      </c>
      <c r="X69" s="20">
        <v>2175</v>
      </c>
      <c r="Y69" s="20">
        <v>777</v>
      </c>
      <c r="Z69" s="20">
        <f t="shared" si="57"/>
        <v>2733</v>
      </c>
      <c r="AA69" s="20">
        <f t="shared" si="58"/>
        <v>4884</v>
      </c>
      <c r="AB69" s="21">
        <f t="shared" si="59"/>
        <v>2065</v>
      </c>
      <c r="AC69" s="20">
        <v>708</v>
      </c>
      <c r="AD69" s="20">
        <v>2616</v>
      </c>
      <c r="AE69" s="20">
        <v>1194</v>
      </c>
      <c r="AF69" s="20">
        <v>1952</v>
      </c>
      <c r="AG69" s="20">
        <v>2076</v>
      </c>
      <c r="AH69" s="20">
        <v>759</v>
      </c>
      <c r="AI69" s="20">
        <f t="shared" si="60"/>
        <v>2660</v>
      </c>
      <c r="AJ69" s="20">
        <f t="shared" si="61"/>
        <v>4692</v>
      </c>
      <c r="AK69" s="21">
        <f t="shared" si="62"/>
        <v>1953</v>
      </c>
      <c r="AL69" s="20">
        <v>741</v>
      </c>
      <c r="AM69" s="20">
        <v>2703</v>
      </c>
      <c r="AN69" s="20">
        <v>1252</v>
      </c>
      <c r="AO69" s="20">
        <v>1925</v>
      </c>
      <c r="AP69" s="20">
        <v>2120</v>
      </c>
      <c r="AQ69" s="20">
        <v>808</v>
      </c>
      <c r="AR69" s="20">
        <f t="shared" si="63"/>
        <v>2666</v>
      </c>
      <c r="AS69" s="20">
        <f t="shared" si="64"/>
        <v>4823</v>
      </c>
      <c r="AT69" s="21">
        <f t="shared" si="65"/>
        <v>2060</v>
      </c>
      <c r="AV69" s="71"/>
      <c r="AW69" s="66"/>
      <c r="AX69" s="66"/>
      <c r="AY69" s="66"/>
      <c r="AZ69" s="66"/>
      <c r="BA69" s="88"/>
      <c r="BB69" s="6">
        <f>IFERROR('form2_fp grado superior'!K69/'form2_fp grado superior'!Q69*100,0)</f>
        <v>23.073803730738039</v>
      </c>
      <c r="BC69" s="6">
        <f>IFERROR('form2_fp grado superior'!L69/'form2_fp grado superior'!R69*100,0)</f>
        <v>54.878892733564008</v>
      </c>
      <c r="BD69" s="6">
        <f>IFERROR('form2_fp grado superior'!M69/'form2_fp grado superior'!S69*100,0)</f>
        <v>62.135416666666664</v>
      </c>
      <c r="BE69" s="6">
        <f>IFERROR('form2_fp grado superior'!N69/'form2_fp grado superior'!Q69*100,0)</f>
        <v>76.926196269261965</v>
      </c>
      <c r="BF69" s="6">
        <f>IFERROR('form2_fp grado superior'!O69/'form2_fp grado superior'!R69*100,0)</f>
        <v>45.121107266435985</v>
      </c>
      <c r="BG69" s="82">
        <f>IFERROR('form2_fp grado superior'!P69/'form2_fp grado superior'!S69*100,0)</f>
        <v>37.864583333333336</v>
      </c>
      <c r="BH69" s="6">
        <f>IFERROR('form2_fp grado superior'!T69/'form2_fp grado superior'!Z69*100,0)</f>
        <v>25.100622027076476</v>
      </c>
      <c r="BI69" s="6">
        <f>IFERROR('form2_fp grado superior'!U69/'form2_fp grado superior'!AA69*100,0)</f>
        <v>55.466830466830466</v>
      </c>
      <c r="BJ69" s="6">
        <f>IFERROR('form2_fp grado superior'!V69/'form2_fp grado superior'!AB69*100,0)</f>
        <v>62.372881355932208</v>
      </c>
      <c r="BK69" s="6">
        <f>IFERROR('form2_fp grado superior'!W69/'form2_fp grado superior'!Z69*100,0)</f>
        <v>74.899377972923531</v>
      </c>
      <c r="BL69" s="6">
        <f>IFERROR('form2_fp grado superior'!X69/'form2_fp grado superior'!AA69*100,0)</f>
        <v>44.533169533169534</v>
      </c>
      <c r="BM69" s="82">
        <f>IFERROR('form2_fp grado superior'!Y69/'form2_fp grado superior'!AB69*100,0)</f>
        <v>37.627118644067799</v>
      </c>
      <c r="BN69" s="61">
        <f>IFERROR('form2_fp grado superior'!AC69/'form2_fp grado superior'!AI69*100,0)</f>
        <v>26.616541353383461</v>
      </c>
      <c r="BO69" s="6">
        <f>IFERROR('form2_fp grado superior'!AD69/'form2_fp grado superior'!AJ69*100,0)</f>
        <v>55.754475703324815</v>
      </c>
      <c r="BP69" s="6">
        <f>IFERROR('form2_fp grado superior'!AE69/'form2_fp grado superior'!AK69*100,0)</f>
        <v>61.136712749615974</v>
      </c>
      <c r="BQ69" s="6">
        <f>IFERROR('form2_fp grado superior'!AF69/'form2_fp grado superior'!AI69*100,0)</f>
        <v>73.383458646616546</v>
      </c>
      <c r="BR69" s="6">
        <f>IFERROR('form2_fp grado superior'!AG69/'form2_fp grado superior'!AJ69*100,0)</f>
        <v>44.245524296675192</v>
      </c>
      <c r="BS69" s="82">
        <f>IFERROR('form2_fp grado superior'!AH69/'form2_fp grado superior'!AK69*100,0)</f>
        <v>38.863287250384026</v>
      </c>
      <c r="BT69" s="6">
        <f>IFERROR('form2_fp grado superior'!AL69/'form2_fp grado superior'!AR69*100,0)</f>
        <v>27.79444861215304</v>
      </c>
      <c r="BU69" s="6">
        <f>IFERROR('form2_fp grado superior'!AM69/'form2_fp grado superior'!AS69*100,0)</f>
        <v>56.043956043956044</v>
      </c>
      <c r="BV69" s="6">
        <f>IFERROR('form2_fp grado superior'!AN69/'form2_fp grado superior'!AT69*100,0)</f>
        <v>60.776699029126213</v>
      </c>
      <c r="BW69" s="6">
        <f>IFERROR('form2_fp grado superior'!AO69/'form2_fp grado superior'!AR69*100,0)</f>
        <v>72.205551387846967</v>
      </c>
      <c r="BX69" s="6">
        <f>IFERROR('form2_fp grado superior'!AP69/'form2_fp grado superior'!AS69*100,0)</f>
        <v>43.956043956043956</v>
      </c>
      <c r="BY69" s="82">
        <f>IFERROR('form2_fp grado superior'!AQ69/'form2_fp grado superior'!AT69*100,0)</f>
        <v>39.223300970873787</v>
      </c>
      <c r="CA69" s="67"/>
      <c r="CB69" s="65"/>
      <c r="CC69" s="65"/>
      <c r="CD69" s="59">
        <f t="shared" si="70"/>
        <v>53.852392538523929</v>
      </c>
      <c r="CE69" s="57">
        <f t="shared" si="71"/>
        <v>-9.7577854671280235</v>
      </c>
      <c r="CF69" s="57">
        <f t="shared" si="72"/>
        <v>-24.270833333333329</v>
      </c>
      <c r="CG69" s="59">
        <f t="shared" si="73"/>
        <v>49.798755945847056</v>
      </c>
      <c r="CH69" s="57">
        <f t="shared" si="74"/>
        <v>-10.933660933660931</v>
      </c>
      <c r="CI69" s="57">
        <f t="shared" si="75"/>
        <v>-24.745762711864408</v>
      </c>
      <c r="CJ69" s="59">
        <f t="shared" si="76"/>
        <v>46.766917293233085</v>
      </c>
      <c r="CK69" s="57">
        <f t="shared" si="77"/>
        <v>-11.508951406649622</v>
      </c>
      <c r="CL69" s="57">
        <f t="shared" si="78"/>
        <v>-22.273425499231948</v>
      </c>
      <c r="CM69" s="59">
        <f t="shared" si="79"/>
        <v>44.411102775693927</v>
      </c>
      <c r="CN69" s="57">
        <f t="shared" si="80"/>
        <v>-12.087912087912088</v>
      </c>
      <c r="CO69" s="60">
        <f t="shared" si="81"/>
        <v>-21.553398058252426</v>
      </c>
    </row>
    <row r="70" spans="1:93" x14ac:dyDescent="0.25">
      <c r="A70" s="872" t="s">
        <v>137</v>
      </c>
      <c r="B70" s="25"/>
      <c r="C70" s="22"/>
      <c r="D70" s="22"/>
      <c r="E70" s="22"/>
      <c r="F70" s="22"/>
      <c r="G70" s="22"/>
      <c r="H70" s="22"/>
      <c r="I70" s="22"/>
      <c r="J70" s="26"/>
      <c r="K70" s="20">
        <v>2674</v>
      </c>
      <c r="L70" s="20">
        <v>6192</v>
      </c>
      <c r="M70" s="20">
        <v>3413</v>
      </c>
      <c r="N70" s="20">
        <v>6635</v>
      </c>
      <c r="O70" s="20">
        <v>5503</v>
      </c>
      <c r="P70" s="20">
        <v>2358</v>
      </c>
      <c r="Q70" s="20">
        <f t="shared" si="54"/>
        <v>9309</v>
      </c>
      <c r="R70" s="20">
        <f t="shared" si="55"/>
        <v>11695</v>
      </c>
      <c r="S70" s="21">
        <f t="shared" si="56"/>
        <v>5771</v>
      </c>
      <c r="T70" s="20">
        <v>2805</v>
      </c>
      <c r="U70" s="20">
        <v>7123</v>
      </c>
      <c r="V70" s="20">
        <v>3624</v>
      </c>
      <c r="W70" s="20">
        <v>7022</v>
      </c>
      <c r="X70" s="20">
        <v>6450</v>
      </c>
      <c r="Y70" s="20">
        <v>2486</v>
      </c>
      <c r="Z70" s="20">
        <f t="shared" si="57"/>
        <v>9827</v>
      </c>
      <c r="AA70" s="20">
        <f t="shared" si="58"/>
        <v>13573</v>
      </c>
      <c r="AB70" s="21">
        <f t="shared" si="59"/>
        <v>6110</v>
      </c>
      <c r="AC70" s="20">
        <v>2781</v>
      </c>
      <c r="AD70" s="20">
        <v>7485</v>
      </c>
      <c r="AE70" s="20">
        <v>3493</v>
      </c>
      <c r="AF70" s="20">
        <v>6967</v>
      </c>
      <c r="AG70" s="20">
        <v>6538</v>
      </c>
      <c r="AH70" s="20">
        <v>2470</v>
      </c>
      <c r="AI70" s="20">
        <f t="shared" si="60"/>
        <v>9748</v>
      </c>
      <c r="AJ70" s="20">
        <f t="shared" si="61"/>
        <v>14023</v>
      </c>
      <c r="AK70" s="21">
        <f t="shared" si="62"/>
        <v>5963</v>
      </c>
      <c r="AL70" s="20">
        <v>2859</v>
      </c>
      <c r="AM70" s="20">
        <v>8040</v>
      </c>
      <c r="AN70" s="20">
        <v>3490</v>
      </c>
      <c r="AO70" s="20">
        <v>7029</v>
      </c>
      <c r="AP70" s="20">
        <v>6882</v>
      </c>
      <c r="AQ70" s="20">
        <v>2450</v>
      </c>
      <c r="AR70" s="20">
        <f t="shared" si="63"/>
        <v>9888</v>
      </c>
      <c r="AS70" s="20">
        <f t="shared" si="64"/>
        <v>14922</v>
      </c>
      <c r="AT70" s="21">
        <f t="shared" si="65"/>
        <v>5940</v>
      </c>
      <c r="AV70" s="71"/>
      <c r="AW70" s="66"/>
      <c r="AX70" s="66"/>
      <c r="AY70" s="66"/>
      <c r="AZ70" s="66"/>
      <c r="BA70" s="88"/>
      <c r="BB70" s="6">
        <f>IFERROR('form2_fp grado superior'!K70/'form2_fp grado superior'!Q70*100,0)</f>
        <v>28.724889891502848</v>
      </c>
      <c r="BC70" s="6">
        <f>IFERROR('form2_fp grado superior'!L70/'form2_fp grado superior'!R70*100,0)</f>
        <v>52.945703292005128</v>
      </c>
      <c r="BD70" s="6">
        <f>IFERROR('form2_fp grado superior'!M70/'form2_fp grado superior'!S70*100,0)</f>
        <v>59.140530237393861</v>
      </c>
      <c r="BE70" s="6">
        <f>IFERROR('form2_fp grado superior'!N70/'form2_fp grado superior'!Q70*100,0)</f>
        <v>71.275110108497159</v>
      </c>
      <c r="BF70" s="6">
        <f>IFERROR('form2_fp grado superior'!O70/'form2_fp grado superior'!R70*100,0)</f>
        <v>47.054296707994872</v>
      </c>
      <c r="BG70" s="82">
        <f>IFERROR('form2_fp grado superior'!P70/'form2_fp grado superior'!S70*100,0)</f>
        <v>40.859469762606132</v>
      </c>
      <c r="BH70" s="6">
        <f>IFERROR('form2_fp grado superior'!T70/'form2_fp grado superior'!Z70*100,0)</f>
        <v>28.543807876259287</v>
      </c>
      <c r="BI70" s="6">
        <f>IFERROR('form2_fp grado superior'!U70/'form2_fp grado superior'!AA70*100,0)</f>
        <v>52.479186620496577</v>
      </c>
      <c r="BJ70" s="6">
        <f>IFERROR('form2_fp grado superior'!V70/'form2_fp grado superior'!AB70*100,0)</f>
        <v>59.312602291325703</v>
      </c>
      <c r="BK70" s="6">
        <f>IFERROR('form2_fp grado superior'!W70/'form2_fp grado superior'!Z70*100,0)</f>
        <v>71.45619212374072</v>
      </c>
      <c r="BL70" s="6">
        <f>IFERROR('form2_fp grado superior'!X70/'form2_fp grado superior'!AA70*100,0)</f>
        <v>47.520813379503423</v>
      </c>
      <c r="BM70" s="82">
        <f>IFERROR('form2_fp grado superior'!Y70/'form2_fp grado superior'!AB70*100,0)</f>
        <v>40.687397708674304</v>
      </c>
      <c r="BN70" s="61">
        <f>IFERROR('form2_fp grado superior'!AC70/'form2_fp grado superior'!AI70*100,0)</f>
        <v>28.528929011079196</v>
      </c>
      <c r="BO70" s="6">
        <f>IFERROR('form2_fp grado superior'!AD70/'form2_fp grado superior'!AJ70*100,0)</f>
        <v>53.376595592954438</v>
      </c>
      <c r="BP70" s="6">
        <f>IFERROR('form2_fp grado superior'!AE70/'form2_fp grado superior'!AK70*100,0)</f>
        <v>58.577897031695457</v>
      </c>
      <c r="BQ70" s="6">
        <f>IFERROR('form2_fp grado superior'!AF70/'form2_fp grado superior'!AI70*100,0)</f>
        <v>71.4710709889208</v>
      </c>
      <c r="BR70" s="6">
        <f>IFERROR('form2_fp grado superior'!AG70/'form2_fp grado superior'!AJ70*100,0)</f>
        <v>46.623404407045562</v>
      </c>
      <c r="BS70" s="82">
        <f>IFERROR('form2_fp grado superior'!AH70/'form2_fp grado superior'!AK70*100,0)</f>
        <v>41.42210296830455</v>
      </c>
      <c r="BT70" s="6">
        <f>IFERROR('form2_fp grado superior'!AL70/'form2_fp grado superior'!AR70*100,0)</f>
        <v>28.913834951456312</v>
      </c>
      <c r="BU70" s="6">
        <f>IFERROR('form2_fp grado superior'!AM70/'form2_fp grado superior'!AS70*100,0)</f>
        <v>53.88017691998391</v>
      </c>
      <c r="BV70" s="6">
        <f>IFERROR('form2_fp grado superior'!AN70/'form2_fp grado superior'!AT70*100,0)</f>
        <v>58.754208754208761</v>
      </c>
      <c r="BW70" s="6">
        <f>IFERROR('form2_fp grado superior'!AO70/'form2_fp grado superior'!AR70*100,0)</f>
        <v>71.086165048543691</v>
      </c>
      <c r="BX70" s="6">
        <f>IFERROR('form2_fp grado superior'!AP70/'form2_fp grado superior'!AS70*100,0)</f>
        <v>46.119823080016083</v>
      </c>
      <c r="BY70" s="82">
        <f>IFERROR('form2_fp grado superior'!AQ70/'form2_fp grado superior'!AT70*100,0)</f>
        <v>41.245791245791246</v>
      </c>
      <c r="CA70" s="67"/>
      <c r="CB70" s="65"/>
      <c r="CC70" s="65"/>
      <c r="CD70" s="59">
        <f t="shared" si="70"/>
        <v>42.550220216994312</v>
      </c>
      <c r="CE70" s="57">
        <f t="shared" si="71"/>
        <v>-5.8914065840102552</v>
      </c>
      <c r="CF70" s="57">
        <f t="shared" si="72"/>
        <v>-18.281060474787729</v>
      </c>
      <c r="CG70" s="59">
        <f t="shared" si="73"/>
        <v>42.912384247481434</v>
      </c>
      <c r="CH70" s="57">
        <f t="shared" si="74"/>
        <v>-4.9583732409931542</v>
      </c>
      <c r="CI70" s="57">
        <f t="shared" si="75"/>
        <v>-18.625204582651399</v>
      </c>
      <c r="CJ70" s="59">
        <f t="shared" si="76"/>
        <v>42.942141977841601</v>
      </c>
      <c r="CK70" s="57">
        <f t="shared" si="77"/>
        <v>-6.7531911859088751</v>
      </c>
      <c r="CL70" s="57">
        <f t="shared" si="78"/>
        <v>-17.155794063390907</v>
      </c>
      <c r="CM70" s="59">
        <f t="shared" si="79"/>
        <v>42.172330097087382</v>
      </c>
      <c r="CN70" s="57">
        <f t="shared" si="80"/>
        <v>-7.7603538399678271</v>
      </c>
      <c r="CO70" s="60">
        <f t="shared" si="81"/>
        <v>-17.508417508417516</v>
      </c>
    </row>
    <row r="71" spans="1:93" x14ac:dyDescent="0.25">
      <c r="A71" s="872" t="s">
        <v>138</v>
      </c>
      <c r="B71" s="25"/>
      <c r="C71" s="22"/>
      <c r="D71" s="22"/>
      <c r="E71" s="22"/>
      <c r="F71" s="22"/>
      <c r="G71" s="22"/>
      <c r="H71" s="22"/>
      <c r="I71" s="22"/>
      <c r="J71" s="26"/>
      <c r="K71" s="20">
        <v>3574</v>
      </c>
      <c r="L71" s="20">
        <v>15922</v>
      </c>
      <c r="M71" s="20">
        <v>6756</v>
      </c>
      <c r="N71" s="20">
        <v>10048</v>
      </c>
      <c r="O71" s="20">
        <v>13115</v>
      </c>
      <c r="P71" s="20">
        <v>5932</v>
      </c>
      <c r="Q71" s="20">
        <f t="shared" si="54"/>
        <v>13622</v>
      </c>
      <c r="R71" s="20">
        <f t="shared" si="55"/>
        <v>29037</v>
      </c>
      <c r="S71" s="21">
        <f t="shared" si="56"/>
        <v>12688</v>
      </c>
      <c r="T71" s="20">
        <v>4427</v>
      </c>
      <c r="U71" s="20">
        <v>20672</v>
      </c>
      <c r="V71" s="20">
        <v>8694</v>
      </c>
      <c r="W71" s="20">
        <v>12383</v>
      </c>
      <c r="X71" s="20">
        <v>17642</v>
      </c>
      <c r="Y71" s="20">
        <v>7273</v>
      </c>
      <c r="Z71" s="20">
        <f t="shared" si="57"/>
        <v>16810</v>
      </c>
      <c r="AA71" s="20">
        <f t="shared" si="58"/>
        <v>38314</v>
      </c>
      <c r="AB71" s="21">
        <f t="shared" si="59"/>
        <v>15967</v>
      </c>
      <c r="AC71" s="20">
        <v>4378</v>
      </c>
      <c r="AD71" s="20">
        <v>23829</v>
      </c>
      <c r="AE71" s="20">
        <v>8841</v>
      </c>
      <c r="AF71" s="20">
        <v>12742</v>
      </c>
      <c r="AG71" s="20">
        <v>19867</v>
      </c>
      <c r="AH71" s="20">
        <v>7194</v>
      </c>
      <c r="AI71" s="20">
        <f t="shared" si="60"/>
        <v>17120</v>
      </c>
      <c r="AJ71" s="20">
        <f t="shared" si="61"/>
        <v>43696</v>
      </c>
      <c r="AK71" s="21">
        <f t="shared" si="62"/>
        <v>16035</v>
      </c>
      <c r="AL71" s="20">
        <v>4669</v>
      </c>
      <c r="AM71" s="20">
        <v>28670</v>
      </c>
      <c r="AN71" s="20">
        <v>9857</v>
      </c>
      <c r="AO71" s="20">
        <v>14231</v>
      </c>
      <c r="AP71" s="20">
        <v>23079</v>
      </c>
      <c r="AQ71" s="20">
        <v>7818</v>
      </c>
      <c r="AR71" s="20">
        <f t="shared" si="63"/>
        <v>18900</v>
      </c>
      <c r="AS71" s="20">
        <f t="shared" si="64"/>
        <v>51749</v>
      </c>
      <c r="AT71" s="21">
        <f t="shared" si="65"/>
        <v>17675</v>
      </c>
      <c r="AV71" s="71"/>
      <c r="AW71" s="66"/>
      <c r="AX71" s="66"/>
      <c r="AY71" s="66"/>
      <c r="AZ71" s="66"/>
      <c r="BA71" s="88"/>
      <c r="BB71" s="6">
        <f>IFERROR('form2_fp grado superior'!K71/'form2_fp grado superior'!Q71*100,0)</f>
        <v>26.236969607987081</v>
      </c>
      <c r="BC71" s="6">
        <f>IFERROR('form2_fp grado superior'!L71/'form2_fp grado superior'!R71*100,0)</f>
        <v>54.833488308020804</v>
      </c>
      <c r="BD71" s="6">
        <f>IFERROR('form2_fp grado superior'!M71/'form2_fp grado superior'!S71*100,0)</f>
        <v>53.247162673392182</v>
      </c>
      <c r="BE71" s="6">
        <f>IFERROR('form2_fp grado superior'!N71/'form2_fp grado superior'!Q71*100,0)</f>
        <v>73.763030392012922</v>
      </c>
      <c r="BF71" s="6">
        <f>IFERROR('form2_fp grado superior'!O71/'form2_fp grado superior'!R71*100,0)</f>
        <v>45.166511691979203</v>
      </c>
      <c r="BG71" s="82">
        <f>IFERROR('form2_fp grado superior'!P71/'form2_fp grado superior'!S71*100,0)</f>
        <v>46.752837326607818</v>
      </c>
      <c r="BH71" s="6">
        <f>IFERROR('form2_fp grado superior'!T71/'form2_fp grado superior'!Z71*100,0)</f>
        <v>26.335514574657942</v>
      </c>
      <c r="BI71" s="6">
        <f>IFERROR('form2_fp grado superior'!U71/'form2_fp grado superior'!AA71*100,0)</f>
        <v>53.954168189173672</v>
      </c>
      <c r="BJ71" s="6">
        <f>IFERROR('form2_fp grado superior'!V71/'form2_fp grado superior'!AB71*100,0)</f>
        <v>54.449802718106085</v>
      </c>
      <c r="BK71" s="6">
        <f>IFERROR('form2_fp grado superior'!W71/'form2_fp grado superior'!Z71*100,0)</f>
        <v>73.664485425342065</v>
      </c>
      <c r="BL71" s="6">
        <f>IFERROR('form2_fp grado superior'!X71/'form2_fp grado superior'!AA71*100,0)</f>
        <v>46.045831810826328</v>
      </c>
      <c r="BM71" s="82">
        <f>IFERROR('form2_fp grado superior'!Y71/'form2_fp grado superior'!AB71*100,0)</f>
        <v>45.550197281893908</v>
      </c>
      <c r="BN71" s="61">
        <f>IFERROR('form2_fp grado superior'!AC71/'form2_fp grado superior'!AI71*100,0)</f>
        <v>25.572429906542055</v>
      </c>
      <c r="BO71" s="6">
        <f>IFERROR('form2_fp grado superior'!AD71/'form2_fp grado superior'!AJ71*100,0)</f>
        <v>54.533595752471619</v>
      </c>
      <c r="BP71" s="6">
        <f>IFERROR('form2_fp grado superior'!AE71/'form2_fp grado superior'!AK71*100,0)</f>
        <v>55.135640785781106</v>
      </c>
      <c r="BQ71" s="6">
        <f>IFERROR('form2_fp grado superior'!AF71/'form2_fp grado superior'!AI71*100,0)</f>
        <v>74.427570093457945</v>
      </c>
      <c r="BR71" s="6">
        <f>IFERROR('form2_fp grado superior'!AG71/'form2_fp grado superior'!AJ71*100,0)</f>
        <v>45.466404247528381</v>
      </c>
      <c r="BS71" s="82">
        <f>IFERROR('form2_fp grado superior'!AH71/'form2_fp grado superior'!AK71*100,0)</f>
        <v>44.864359214218894</v>
      </c>
      <c r="BT71" s="6">
        <f>IFERROR('form2_fp grado superior'!AL71/'form2_fp grado superior'!AR71*100,0)</f>
        <v>24.703703703703702</v>
      </c>
      <c r="BU71" s="6">
        <f>IFERROR('form2_fp grado superior'!AM71/'form2_fp grado superior'!AS71*100,0)</f>
        <v>55.402036754333416</v>
      </c>
      <c r="BV71" s="6">
        <f>IFERROR('form2_fp grado superior'!AN71/'form2_fp grado superior'!AT71*100,0)</f>
        <v>55.768033946251769</v>
      </c>
      <c r="BW71" s="6">
        <f>IFERROR('form2_fp grado superior'!AO71/'form2_fp grado superior'!AR71*100,0)</f>
        <v>75.296296296296291</v>
      </c>
      <c r="BX71" s="6">
        <f>IFERROR('form2_fp grado superior'!AP71/'form2_fp grado superior'!AS71*100,0)</f>
        <v>44.597963245666584</v>
      </c>
      <c r="BY71" s="82">
        <f>IFERROR('form2_fp grado superior'!AQ71/'form2_fp grado superior'!AT71*100,0)</f>
        <v>44.231966053748231</v>
      </c>
      <c r="CA71" s="67"/>
      <c r="CB71" s="65"/>
      <c r="CC71" s="65"/>
      <c r="CD71" s="59">
        <f t="shared" si="70"/>
        <v>47.526060784025844</v>
      </c>
      <c r="CE71" s="57">
        <f t="shared" si="71"/>
        <v>-9.6669766160416017</v>
      </c>
      <c r="CF71" s="57">
        <f t="shared" si="72"/>
        <v>-6.4943253467843647</v>
      </c>
      <c r="CG71" s="59">
        <f t="shared" si="73"/>
        <v>47.328970850684122</v>
      </c>
      <c r="CH71" s="57">
        <f t="shared" si="74"/>
        <v>-7.908336378347343</v>
      </c>
      <c r="CI71" s="57">
        <f t="shared" si="75"/>
        <v>-8.8996054362121768</v>
      </c>
      <c r="CJ71" s="59">
        <f t="shared" si="76"/>
        <v>48.855140186915889</v>
      </c>
      <c r="CK71" s="57">
        <f t="shared" si="77"/>
        <v>-9.0671915049432386</v>
      </c>
      <c r="CL71" s="57">
        <f t="shared" si="78"/>
        <v>-10.271281571562213</v>
      </c>
      <c r="CM71" s="59">
        <f t="shared" si="79"/>
        <v>50.592592592592588</v>
      </c>
      <c r="CN71" s="57">
        <f t="shared" si="80"/>
        <v>-10.804073508666832</v>
      </c>
      <c r="CO71" s="60">
        <f t="shared" si="81"/>
        <v>-11.536067892503539</v>
      </c>
    </row>
    <row r="72" spans="1:93" x14ac:dyDescent="0.25">
      <c r="A72" s="872" t="s">
        <v>139</v>
      </c>
      <c r="B72" s="25"/>
      <c r="C72" s="22"/>
      <c r="D72" s="22"/>
      <c r="E72" s="22"/>
      <c r="F72" s="22"/>
      <c r="G72" s="22"/>
      <c r="H72" s="22"/>
      <c r="I72" s="22"/>
      <c r="J72" s="26"/>
      <c r="K72" s="20">
        <v>973</v>
      </c>
      <c r="L72" s="20">
        <v>4047</v>
      </c>
      <c r="M72" s="20">
        <v>1677</v>
      </c>
      <c r="N72" s="20">
        <v>2809</v>
      </c>
      <c r="O72" s="20">
        <v>2862</v>
      </c>
      <c r="P72" s="20">
        <v>1131</v>
      </c>
      <c r="Q72" s="20">
        <f t="shared" si="54"/>
        <v>3782</v>
      </c>
      <c r="R72" s="20">
        <f t="shared" si="55"/>
        <v>6909</v>
      </c>
      <c r="S72" s="21">
        <f t="shared" si="56"/>
        <v>2808</v>
      </c>
      <c r="T72" s="20">
        <v>1026</v>
      </c>
      <c r="U72" s="20">
        <v>4581</v>
      </c>
      <c r="V72" s="20">
        <v>2129</v>
      </c>
      <c r="W72" s="20">
        <v>3087</v>
      </c>
      <c r="X72" s="20">
        <v>3382</v>
      </c>
      <c r="Y72" s="20">
        <v>1378</v>
      </c>
      <c r="Z72" s="20">
        <f t="shared" si="57"/>
        <v>4113</v>
      </c>
      <c r="AA72" s="20">
        <f t="shared" si="58"/>
        <v>7963</v>
      </c>
      <c r="AB72" s="21">
        <f t="shared" si="59"/>
        <v>3507</v>
      </c>
      <c r="AC72" s="20">
        <v>1025</v>
      </c>
      <c r="AD72" s="20">
        <v>4619</v>
      </c>
      <c r="AE72" s="20">
        <v>1854</v>
      </c>
      <c r="AF72" s="20">
        <v>3123</v>
      </c>
      <c r="AG72" s="20">
        <v>3328</v>
      </c>
      <c r="AH72" s="20">
        <v>1309</v>
      </c>
      <c r="AI72" s="20">
        <f t="shared" si="60"/>
        <v>4148</v>
      </c>
      <c r="AJ72" s="20">
        <f t="shared" si="61"/>
        <v>7947</v>
      </c>
      <c r="AK72" s="21">
        <f t="shared" si="62"/>
        <v>3163</v>
      </c>
      <c r="AL72" s="20">
        <v>1090</v>
      </c>
      <c r="AM72" s="20">
        <v>5211</v>
      </c>
      <c r="AN72" s="20">
        <v>2028</v>
      </c>
      <c r="AO72" s="20">
        <v>3119</v>
      </c>
      <c r="AP72" s="20">
        <v>3814</v>
      </c>
      <c r="AQ72" s="20">
        <v>1390</v>
      </c>
      <c r="AR72" s="20">
        <f t="shared" si="63"/>
        <v>4209</v>
      </c>
      <c r="AS72" s="20">
        <f t="shared" si="64"/>
        <v>9025</v>
      </c>
      <c r="AT72" s="21">
        <f t="shared" si="65"/>
        <v>3418</v>
      </c>
      <c r="AV72" s="71"/>
      <c r="AW72" s="66"/>
      <c r="AX72" s="66"/>
      <c r="AY72" s="66"/>
      <c r="AZ72" s="66"/>
      <c r="BA72" s="88"/>
      <c r="BB72" s="6">
        <f>IFERROR('form2_fp grado superior'!K72/'form2_fp grado superior'!Q72*100,0)</f>
        <v>25.727128503437335</v>
      </c>
      <c r="BC72" s="6">
        <f>IFERROR('form2_fp grado superior'!L72/'form2_fp grado superior'!R72*100,0)</f>
        <v>58.575770733825451</v>
      </c>
      <c r="BD72" s="6">
        <f>IFERROR('form2_fp grado superior'!M72/'form2_fp grado superior'!S72*100,0)</f>
        <v>59.722222222222221</v>
      </c>
      <c r="BE72" s="6">
        <f>IFERROR('form2_fp grado superior'!N72/'form2_fp grado superior'!Q72*100,0)</f>
        <v>74.272871496562658</v>
      </c>
      <c r="BF72" s="6">
        <f>IFERROR('form2_fp grado superior'!O72/'form2_fp grado superior'!R72*100,0)</f>
        <v>41.424229266174557</v>
      </c>
      <c r="BG72" s="82">
        <f>IFERROR('form2_fp grado superior'!P72/'form2_fp grado superior'!S72*100,0)</f>
        <v>40.277777777777779</v>
      </c>
      <c r="BH72" s="6">
        <f>IFERROR('form2_fp grado superior'!T72/'form2_fp grado superior'!Z72*100,0)</f>
        <v>24.945295404814004</v>
      </c>
      <c r="BI72" s="6">
        <f>IFERROR('form2_fp grado superior'!U72/'form2_fp grado superior'!AA72*100,0)</f>
        <v>57.528569634559837</v>
      </c>
      <c r="BJ72" s="6">
        <f>IFERROR('form2_fp grado superior'!V72/'form2_fp grado superior'!AB72*100,0)</f>
        <v>60.707157114342749</v>
      </c>
      <c r="BK72" s="6">
        <f>IFERROR('form2_fp grado superior'!W72/'form2_fp grado superior'!Z72*100,0)</f>
        <v>75.054704595185996</v>
      </c>
      <c r="BL72" s="6">
        <f>IFERROR('form2_fp grado superior'!X72/'form2_fp grado superior'!AA72*100,0)</f>
        <v>42.471430365440163</v>
      </c>
      <c r="BM72" s="82">
        <f>IFERROR('form2_fp grado superior'!Y72/'form2_fp grado superior'!AB72*100,0)</f>
        <v>39.292842885657258</v>
      </c>
      <c r="BN72" s="61">
        <f>IFERROR('form2_fp grado superior'!AC72/'form2_fp grado superior'!AI72*100,0)</f>
        <v>24.710703953712631</v>
      </c>
      <c r="BO72" s="6">
        <f>IFERROR('form2_fp grado superior'!AD72/'form2_fp grado superior'!AJ72*100,0)</f>
        <v>58.122561973071598</v>
      </c>
      <c r="BP72" s="6">
        <f>IFERROR('form2_fp grado superior'!AE72/'form2_fp grado superior'!AK72*100,0)</f>
        <v>58.615238697439139</v>
      </c>
      <c r="BQ72" s="6">
        <f>IFERROR('form2_fp grado superior'!AF72/'form2_fp grado superior'!AI72*100,0)</f>
        <v>75.289296046287362</v>
      </c>
      <c r="BR72" s="6">
        <f>IFERROR('form2_fp grado superior'!AG72/'form2_fp grado superior'!AJ72*100,0)</f>
        <v>41.877438026928395</v>
      </c>
      <c r="BS72" s="82">
        <f>IFERROR('form2_fp grado superior'!AH72/'form2_fp grado superior'!AK72*100,0)</f>
        <v>41.384761302560861</v>
      </c>
      <c r="BT72" s="6">
        <f>IFERROR('form2_fp grado superior'!AL72/'form2_fp grado superior'!AR72*100,0)</f>
        <v>25.896887621762886</v>
      </c>
      <c r="BU72" s="6">
        <f>IFERROR('form2_fp grado superior'!AM72/'form2_fp grado superior'!AS72*100,0)</f>
        <v>57.739612188365655</v>
      </c>
      <c r="BV72" s="6">
        <f>IFERROR('form2_fp grado superior'!AN72/'form2_fp grado superior'!AT72*100,0)</f>
        <v>59.332943241661795</v>
      </c>
      <c r="BW72" s="6">
        <f>IFERROR('form2_fp grado superior'!AO72/'form2_fp grado superior'!AR72*100,0)</f>
        <v>74.103112378237114</v>
      </c>
      <c r="BX72" s="6">
        <f>IFERROR('form2_fp grado superior'!AP72/'form2_fp grado superior'!AS72*100,0)</f>
        <v>42.260387811634345</v>
      </c>
      <c r="BY72" s="82">
        <f>IFERROR('form2_fp grado superior'!AQ72/'form2_fp grado superior'!AT72*100,0)</f>
        <v>40.667056758338212</v>
      </c>
      <c r="CA72" s="67"/>
      <c r="CB72" s="65"/>
      <c r="CC72" s="65"/>
      <c r="CD72" s="59">
        <f t="shared" si="70"/>
        <v>48.545742993125323</v>
      </c>
      <c r="CE72" s="57">
        <f t="shared" si="71"/>
        <v>-17.151541467650894</v>
      </c>
      <c r="CF72" s="57">
        <f t="shared" si="72"/>
        <v>-19.444444444444443</v>
      </c>
      <c r="CG72" s="59">
        <f t="shared" si="73"/>
        <v>50.109409190371991</v>
      </c>
      <c r="CH72" s="57">
        <f t="shared" si="74"/>
        <v>-15.057139269119673</v>
      </c>
      <c r="CI72" s="57">
        <f t="shared" si="75"/>
        <v>-21.414314228685491</v>
      </c>
      <c r="CJ72" s="59">
        <f t="shared" si="76"/>
        <v>50.578592092574731</v>
      </c>
      <c r="CK72" s="57">
        <f t="shared" si="77"/>
        <v>-16.245123946143202</v>
      </c>
      <c r="CL72" s="57">
        <f t="shared" si="78"/>
        <v>-17.230477394878278</v>
      </c>
      <c r="CM72" s="59">
        <f t="shared" si="79"/>
        <v>48.206224756474228</v>
      </c>
      <c r="CN72" s="57">
        <f t="shared" si="80"/>
        <v>-15.47922437673131</v>
      </c>
      <c r="CO72" s="60">
        <f t="shared" si="81"/>
        <v>-18.665886483323582</v>
      </c>
    </row>
    <row r="73" spans="1:93" x14ac:dyDescent="0.25">
      <c r="A73" s="872" t="s">
        <v>140</v>
      </c>
      <c r="B73" s="25"/>
      <c r="C73" s="22"/>
      <c r="D73" s="22"/>
      <c r="E73" s="22"/>
      <c r="F73" s="22"/>
      <c r="G73" s="22"/>
      <c r="H73" s="22"/>
      <c r="I73" s="22"/>
      <c r="J73" s="26"/>
      <c r="K73" s="20">
        <v>444</v>
      </c>
      <c r="L73" s="20">
        <v>1174</v>
      </c>
      <c r="M73" s="20">
        <v>627</v>
      </c>
      <c r="N73" s="20">
        <v>1556</v>
      </c>
      <c r="O73" s="20">
        <v>1149</v>
      </c>
      <c r="P73" s="20">
        <v>350</v>
      </c>
      <c r="Q73" s="20">
        <f t="shared" si="54"/>
        <v>2000</v>
      </c>
      <c r="R73" s="20">
        <f t="shared" si="55"/>
        <v>2323</v>
      </c>
      <c r="S73" s="21">
        <f t="shared" si="56"/>
        <v>977</v>
      </c>
      <c r="T73" s="20">
        <v>488</v>
      </c>
      <c r="U73" s="20">
        <v>1311</v>
      </c>
      <c r="V73" s="20">
        <v>643</v>
      </c>
      <c r="W73" s="20">
        <v>1780</v>
      </c>
      <c r="X73" s="20">
        <v>1268</v>
      </c>
      <c r="Y73" s="20">
        <v>457</v>
      </c>
      <c r="Z73" s="20">
        <f t="shared" si="57"/>
        <v>2268</v>
      </c>
      <c r="AA73" s="20">
        <f t="shared" si="58"/>
        <v>2579</v>
      </c>
      <c r="AB73" s="21">
        <f t="shared" si="59"/>
        <v>1100</v>
      </c>
      <c r="AC73" s="20">
        <v>488</v>
      </c>
      <c r="AD73" s="20">
        <v>1383</v>
      </c>
      <c r="AE73" s="20">
        <v>620</v>
      </c>
      <c r="AF73" s="20">
        <v>1830</v>
      </c>
      <c r="AG73" s="20">
        <v>1237</v>
      </c>
      <c r="AH73" s="20">
        <v>369</v>
      </c>
      <c r="AI73" s="20">
        <f t="shared" si="60"/>
        <v>2318</v>
      </c>
      <c r="AJ73" s="20">
        <f t="shared" si="61"/>
        <v>2620</v>
      </c>
      <c r="AK73" s="21">
        <f t="shared" si="62"/>
        <v>989</v>
      </c>
      <c r="AL73" s="20">
        <v>474</v>
      </c>
      <c r="AM73" s="20">
        <v>1375</v>
      </c>
      <c r="AN73" s="20">
        <v>684</v>
      </c>
      <c r="AO73" s="20">
        <v>1950</v>
      </c>
      <c r="AP73" s="20">
        <v>1238</v>
      </c>
      <c r="AQ73" s="20">
        <v>385</v>
      </c>
      <c r="AR73" s="20">
        <f t="shared" si="63"/>
        <v>2424</v>
      </c>
      <c r="AS73" s="20">
        <f t="shared" si="64"/>
        <v>2613</v>
      </c>
      <c r="AT73" s="21">
        <f t="shared" si="65"/>
        <v>1069</v>
      </c>
      <c r="AV73" s="71"/>
      <c r="AW73" s="66"/>
      <c r="AX73" s="66"/>
      <c r="AY73" s="66"/>
      <c r="AZ73" s="66"/>
      <c r="BA73" s="88"/>
      <c r="BB73" s="6">
        <f>IFERROR('form2_fp grado superior'!K73/'form2_fp grado superior'!Q73*100,0)</f>
        <v>22.2</v>
      </c>
      <c r="BC73" s="6">
        <f>IFERROR('form2_fp grado superior'!L73/'form2_fp grado superior'!R73*100,0)</f>
        <v>50.538097287989672</v>
      </c>
      <c r="BD73" s="6">
        <f>IFERROR('form2_fp grado superior'!M73/'form2_fp grado superior'!S73*100,0)</f>
        <v>64.176049129989764</v>
      </c>
      <c r="BE73" s="6">
        <f>IFERROR('form2_fp grado superior'!N73/'form2_fp grado superior'!Q73*100,0)</f>
        <v>77.8</v>
      </c>
      <c r="BF73" s="6">
        <f>IFERROR('form2_fp grado superior'!O73/'form2_fp grado superior'!R73*100,0)</f>
        <v>49.461902712010328</v>
      </c>
      <c r="BG73" s="82">
        <f>IFERROR('form2_fp grado superior'!P73/'form2_fp grado superior'!S73*100,0)</f>
        <v>35.823950870010236</v>
      </c>
      <c r="BH73" s="6">
        <f>IFERROR('form2_fp grado superior'!T73/'form2_fp grado superior'!Z73*100,0)</f>
        <v>21.516754850088184</v>
      </c>
      <c r="BI73" s="6">
        <f>IFERROR('form2_fp grado superior'!U73/'form2_fp grado superior'!AA73*100,0)</f>
        <v>50.833656455990692</v>
      </c>
      <c r="BJ73" s="6">
        <f>IFERROR('form2_fp grado superior'!V73/'form2_fp grado superior'!AB73*100,0)</f>
        <v>58.45454545454546</v>
      </c>
      <c r="BK73" s="6">
        <f>IFERROR('form2_fp grado superior'!W73/'form2_fp grado superior'!Z73*100,0)</f>
        <v>78.483245149911824</v>
      </c>
      <c r="BL73" s="6">
        <f>IFERROR('form2_fp grado superior'!X73/'form2_fp grado superior'!AA73*100,0)</f>
        <v>49.166343544009308</v>
      </c>
      <c r="BM73" s="82">
        <f>IFERROR('form2_fp grado superior'!Y73/'form2_fp grado superior'!AB73*100,0)</f>
        <v>41.545454545454547</v>
      </c>
      <c r="BN73" s="61">
        <f>IFERROR('form2_fp grado superior'!AC73/'form2_fp grado superior'!AI73*100,0)</f>
        <v>21.052631578947366</v>
      </c>
      <c r="BO73" s="6">
        <f>IFERROR('form2_fp grado superior'!AD73/'form2_fp grado superior'!AJ73*100,0)</f>
        <v>52.786259541984734</v>
      </c>
      <c r="BP73" s="6">
        <f>IFERROR('form2_fp grado superior'!AE73/'form2_fp grado superior'!AK73*100,0)</f>
        <v>62.689585439838226</v>
      </c>
      <c r="BQ73" s="6">
        <f>IFERROR('form2_fp grado superior'!AF73/'form2_fp grado superior'!AI73*100,0)</f>
        <v>78.94736842105263</v>
      </c>
      <c r="BR73" s="6">
        <f>IFERROR('form2_fp grado superior'!AG73/'form2_fp grado superior'!AJ73*100,0)</f>
        <v>47.213740458015266</v>
      </c>
      <c r="BS73" s="82">
        <f>IFERROR('form2_fp grado superior'!AH73/'form2_fp grado superior'!AK73*100,0)</f>
        <v>37.310414560161782</v>
      </c>
      <c r="BT73" s="6">
        <f>IFERROR('form2_fp grado superior'!AL73/'form2_fp grado superior'!AR73*100,0)</f>
        <v>19.554455445544555</v>
      </c>
      <c r="BU73" s="6">
        <f>IFERROR('form2_fp grado superior'!AM73/'form2_fp grado superior'!AS73*100,0)</f>
        <v>52.621507845388436</v>
      </c>
      <c r="BV73" s="6">
        <f>IFERROR('form2_fp grado superior'!AN73/'form2_fp grado superior'!AT73*100,0)</f>
        <v>63.985032740879319</v>
      </c>
      <c r="BW73" s="6">
        <f>IFERROR('form2_fp grado superior'!AO73/'form2_fp grado superior'!AR73*100,0)</f>
        <v>80.445544554455452</v>
      </c>
      <c r="BX73" s="6">
        <f>IFERROR('form2_fp grado superior'!AP73/'form2_fp grado superior'!AS73*100,0)</f>
        <v>47.378492154611557</v>
      </c>
      <c r="BY73" s="82">
        <f>IFERROR('form2_fp grado superior'!AQ73/'form2_fp grado superior'!AT73*100,0)</f>
        <v>36.014967259120674</v>
      </c>
      <c r="CA73" s="67"/>
      <c r="CB73" s="65"/>
      <c r="CC73" s="65"/>
      <c r="CD73" s="59">
        <f t="shared" si="70"/>
        <v>55.599999999999994</v>
      </c>
      <c r="CE73" s="57">
        <f t="shared" si="71"/>
        <v>-1.0761945759793434</v>
      </c>
      <c r="CF73" s="57">
        <f t="shared" si="72"/>
        <v>-28.352098259979527</v>
      </c>
      <c r="CG73" s="59">
        <f t="shared" si="73"/>
        <v>56.96649029982364</v>
      </c>
      <c r="CH73" s="57">
        <f t="shared" si="74"/>
        <v>-1.6673129119813836</v>
      </c>
      <c r="CI73" s="57">
        <f t="shared" si="75"/>
        <v>-16.909090909090914</v>
      </c>
      <c r="CJ73" s="59">
        <f t="shared" si="76"/>
        <v>57.89473684210526</v>
      </c>
      <c r="CK73" s="57">
        <f t="shared" si="77"/>
        <v>-5.5725190839694676</v>
      </c>
      <c r="CL73" s="57">
        <f t="shared" si="78"/>
        <v>-25.379170879676444</v>
      </c>
      <c r="CM73" s="59">
        <f t="shared" si="79"/>
        <v>60.891089108910897</v>
      </c>
      <c r="CN73" s="57">
        <f t="shared" si="80"/>
        <v>-5.243015690776879</v>
      </c>
      <c r="CO73" s="60">
        <f t="shared" si="81"/>
        <v>-27.970065481758645</v>
      </c>
    </row>
    <row r="74" spans="1:93" x14ac:dyDescent="0.25">
      <c r="A74" s="872" t="s">
        <v>141</v>
      </c>
      <c r="B74" s="25"/>
      <c r="C74" s="22"/>
      <c r="D74" s="22"/>
      <c r="E74" s="22"/>
      <c r="F74" s="22"/>
      <c r="G74" s="22"/>
      <c r="H74" s="22"/>
      <c r="I74" s="22"/>
      <c r="J74" s="26"/>
      <c r="K74" s="20">
        <v>1564</v>
      </c>
      <c r="L74" s="20">
        <v>4372</v>
      </c>
      <c r="M74" s="20">
        <v>2291</v>
      </c>
      <c r="N74" s="20">
        <v>6443</v>
      </c>
      <c r="O74" s="20">
        <v>6480</v>
      </c>
      <c r="P74" s="20">
        <v>1475</v>
      </c>
      <c r="Q74" s="20">
        <f t="shared" si="54"/>
        <v>8007</v>
      </c>
      <c r="R74" s="20">
        <f t="shared" si="55"/>
        <v>10852</v>
      </c>
      <c r="S74" s="21">
        <f t="shared" si="56"/>
        <v>3766</v>
      </c>
      <c r="T74" s="20">
        <v>1626</v>
      </c>
      <c r="U74" s="20">
        <v>4562</v>
      </c>
      <c r="V74" s="20">
        <v>2396</v>
      </c>
      <c r="W74" s="20">
        <v>6705</v>
      </c>
      <c r="X74" s="20">
        <v>6846</v>
      </c>
      <c r="Y74" s="20">
        <v>1504</v>
      </c>
      <c r="Z74" s="20">
        <f t="shared" si="57"/>
        <v>8331</v>
      </c>
      <c r="AA74" s="20">
        <f t="shared" si="58"/>
        <v>11408</v>
      </c>
      <c r="AB74" s="21">
        <f t="shared" si="59"/>
        <v>3900</v>
      </c>
      <c r="AC74" s="20">
        <v>1610</v>
      </c>
      <c r="AD74" s="20">
        <v>4631</v>
      </c>
      <c r="AE74" s="20">
        <v>2388</v>
      </c>
      <c r="AF74" s="20">
        <v>6929</v>
      </c>
      <c r="AG74" s="20">
        <v>6581</v>
      </c>
      <c r="AH74" s="20">
        <v>1616</v>
      </c>
      <c r="AI74" s="20">
        <f t="shared" si="60"/>
        <v>8539</v>
      </c>
      <c r="AJ74" s="20">
        <f t="shared" si="61"/>
        <v>11212</v>
      </c>
      <c r="AK74" s="21">
        <f t="shared" si="62"/>
        <v>4004</v>
      </c>
      <c r="AL74" s="20">
        <v>1543</v>
      </c>
      <c r="AM74" s="20">
        <v>4788</v>
      </c>
      <c r="AN74" s="20">
        <v>2315</v>
      </c>
      <c r="AO74" s="20">
        <v>6823</v>
      </c>
      <c r="AP74" s="20">
        <v>6544</v>
      </c>
      <c r="AQ74" s="20">
        <v>1702</v>
      </c>
      <c r="AR74" s="20">
        <f t="shared" si="63"/>
        <v>8366</v>
      </c>
      <c r="AS74" s="20">
        <f t="shared" si="64"/>
        <v>11332</v>
      </c>
      <c r="AT74" s="21">
        <f t="shared" si="65"/>
        <v>4017</v>
      </c>
      <c r="AV74" s="71"/>
      <c r="AW74" s="66"/>
      <c r="AX74" s="66"/>
      <c r="AY74" s="66"/>
      <c r="AZ74" s="66"/>
      <c r="BA74" s="88"/>
      <c r="BB74" s="6">
        <f>IFERROR('form2_fp grado superior'!K74/'form2_fp grado superior'!Q74*100,0)</f>
        <v>19.53290870488323</v>
      </c>
      <c r="BC74" s="6">
        <f>IFERROR('form2_fp grado superior'!L74/'form2_fp grado superior'!R74*100,0)</f>
        <v>40.287504607445634</v>
      </c>
      <c r="BD74" s="6">
        <f>IFERROR('form2_fp grado superior'!M74/'form2_fp grado superior'!S74*100,0)</f>
        <v>60.833775889537968</v>
      </c>
      <c r="BE74" s="6">
        <f>IFERROR('form2_fp grado superior'!N74/'form2_fp grado superior'!Q74*100,0)</f>
        <v>80.467091295116774</v>
      </c>
      <c r="BF74" s="6">
        <f>IFERROR('form2_fp grado superior'!O74/'form2_fp grado superior'!R74*100,0)</f>
        <v>59.712495392554366</v>
      </c>
      <c r="BG74" s="82">
        <f>IFERROR('form2_fp grado superior'!P74/'form2_fp grado superior'!S74*100,0)</f>
        <v>39.166224110462025</v>
      </c>
      <c r="BH74" s="6">
        <f>IFERROR('form2_fp grado superior'!T74/'form2_fp grado superior'!Z74*100,0)</f>
        <v>19.517464890169247</v>
      </c>
      <c r="BI74" s="6">
        <f>IFERROR('form2_fp grado superior'!U74/'form2_fp grado superior'!AA74*100,0)</f>
        <v>39.989481065918653</v>
      </c>
      <c r="BJ74" s="6">
        <f>IFERROR('form2_fp grado superior'!V74/'form2_fp grado superior'!AB74*100,0)</f>
        <v>61.435897435897438</v>
      </c>
      <c r="BK74" s="6">
        <f>IFERROR('form2_fp grado superior'!W74/'form2_fp grado superior'!Z74*100,0)</f>
        <v>80.482535109830749</v>
      </c>
      <c r="BL74" s="6">
        <f>IFERROR('form2_fp grado superior'!X74/'form2_fp grado superior'!AA74*100,0)</f>
        <v>60.010518934081347</v>
      </c>
      <c r="BM74" s="82">
        <f>IFERROR('form2_fp grado superior'!Y74/'form2_fp grado superior'!AB74*100,0)</f>
        <v>38.564102564102562</v>
      </c>
      <c r="BN74" s="61">
        <f>IFERROR('form2_fp grado superior'!AC74/'form2_fp grado superior'!AI74*100,0)</f>
        <v>18.854666822812977</v>
      </c>
      <c r="BO74" s="6">
        <f>IFERROR('form2_fp grado superior'!AD74/'form2_fp grado superior'!AJ74*100,0)</f>
        <v>41.303960042811269</v>
      </c>
      <c r="BP74" s="6">
        <f>IFERROR('form2_fp grado superior'!AE74/'form2_fp grado superior'!AK74*100,0)</f>
        <v>59.640359640359641</v>
      </c>
      <c r="BQ74" s="6">
        <f>IFERROR('form2_fp grado superior'!AF74/'form2_fp grado superior'!AI74*100,0)</f>
        <v>81.145333177187027</v>
      </c>
      <c r="BR74" s="6">
        <f>IFERROR('form2_fp grado superior'!AG74/'form2_fp grado superior'!AJ74*100,0)</f>
        <v>58.696039957188731</v>
      </c>
      <c r="BS74" s="82">
        <f>IFERROR('form2_fp grado superior'!AH74/'form2_fp grado superior'!AK74*100,0)</f>
        <v>40.359640359640359</v>
      </c>
      <c r="BT74" s="6">
        <f>IFERROR('form2_fp grado superior'!AL74/'form2_fp grado superior'!AR74*100,0)</f>
        <v>18.443700693282334</v>
      </c>
      <c r="BU74" s="6">
        <f>IFERROR('form2_fp grado superior'!AM74/'form2_fp grado superior'!AS74*100,0)</f>
        <v>42.252029650547122</v>
      </c>
      <c r="BV74" s="6">
        <f>IFERROR('form2_fp grado superior'!AN74/'form2_fp grado superior'!AT74*100,0)</f>
        <v>57.630072193178997</v>
      </c>
      <c r="BW74" s="6">
        <f>IFERROR('form2_fp grado superior'!AO74/'form2_fp grado superior'!AR74*100,0)</f>
        <v>81.556299306717676</v>
      </c>
      <c r="BX74" s="6">
        <f>IFERROR('form2_fp grado superior'!AP74/'form2_fp grado superior'!AS74*100,0)</f>
        <v>57.747970349452885</v>
      </c>
      <c r="BY74" s="82">
        <f>IFERROR('form2_fp grado superior'!AQ74/'form2_fp grado superior'!AT74*100,0)</f>
        <v>42.369927806821011</v>
      </c>
      <c r="CA74" s="67"/>
      <c r="CB74" s="65"/>
      <c r="CC74" s="65"/>
      <c r="CD74" s="59">
        <f t="shared" si="70"/>
        <v>60.934182590233547</v>
      </c>
      <c r="CE74" s="57">
        <f t="shared" si="71"/>
        <v>19.424990785108733</v>
      </c>
      <c r="CF74" s="57">
        <f t="shared" si="72"/>
        <v>-21.667551779075943</v>
      </c>
      <c r="CG74" s="59">
        <f t="shared" si="73"/>
        <v>60.965070219661499</v>
      </c>
      <c r="CH74" s="57">
        <f t="shared" si="74"/>
        <v>20.021037868162693</v>
      </c>
      <c r="CI74" s="57">
        <f t="shared" si="75"/>
        <v>-22.871794871794876</v>
      </c>
      <c r="CJ74" s="59">
        <f t="shared" si="76"/>
        <v>62.290666354374054</v>
      </c>
      <c r="CK74" s="57">
        <f t="shared" si="77"/>
        <v>17.392079914377462</v>
      </c>
      <c r="CL74" s="57">
        <f t="shared" si="78"/>
        <v>-19.280719280719282</v>
      </c>
      <c r="CM74" s="59">
        <f t="shared" si="79"/>
        <v>63.112598613435338</v>
      </c>
      <c r="CN74" s="57">
        <f t="shared" si="80"/>
        <v>15.495940698905763</v>
      </c>
      <c r="CO74" s="60">
        <f t="shared" si="81"/>
        <v>-15.260144386357986</v>
      </c>
    </row>
    <row r="75" spans="1:93" x14ac:dyDescent="0.25">
      <c r="A75" s="872" t="s">
        <v>142</v>
      </c>
      <c r="B75" s="25"/>
      <c r="C75" s="22"/>
      <c r="D75" s="22"/>
      <c r="E75" s="22"/>
      <c r="F75" s="22"/>
      <c r="G75" s="22"/>
      <c r="H75" s="22"/>
      <c r="I75" s="22"/>
      <c r="J75" s="26"/>
      <c r="K75" s="20">
        <v>305</v>
      </c>
      <c r="L75" s="20">
        <v>987</v>
      </c>
      <c r="M75" s="20">
        <v>291</v>
      </c>
      <c r="N75" s="20">
        <v>780</v>
      </c>
      <c r="O75" s="20">
        <v>690</v>
      </c>
      <c r="P75" s="20">
        <v>157</v>
      </c>
      <c r="Q75" s="20">
        <f t="shared" si="54"/>
        <v>1085</v>
      </c>
      <c r="R75" s="20">
        <f t="shared" si="55"/>
        <v>1677</v>
      </c>
      <c r="S75" s="21">
        <f t="shared" si="56"/>
        <v>448</v>
      </c>
      <c r="T75" s="20">
        <v>369</v>
      </c>
      <c r="U75" s="20">
        <v>1123</v>
      </c>
      <c r="V75" s="20">
        <v>319</v>
      </c>
      <c r="W75" s="20">
        <v>850</v>
      </c>
      <c r="X75" s="20">
        <v>838</v>
      </c>
      <c r="Y75" s="20">
        <v>172</v>
      </c>
      <c r="Z75" s="20">
        <f t="shared" si="57"/>
        <v>1219</v>
      </c>
      <c r="AA75" s="20">
        <f t="shared" si="58"/>
        <v>1961</v>
      </c>
      <c r="AB75" s="21">
        <f t="shared" si="59"/>
        <v>491</v>
      </c>
      <c r="AC75" s="20">
        <v>388</v>
      </c>
      <c r="AD75" s="20">
        <v>1263</v>
      </c>
      <c r="AE75" s="20">
        <v>368</v>
      </c>
      <c r="AF75" s="20">
        <v>970</v>
      </c>
      <c r="AG75" s="20">
        <v>1044</v>
      </c>
      <c r="AH75" s="20">
        <v>193</v>
      </c>
      <c r="AI75" s="20">
        <f t="shared" si="60"/>
        <v>1358</v>
      </c>
      <c r="AJ75" s="20">
        <f t="shared" si="61"/>
        <v>2307</v>
      </c>
      <c r="AK75" s="21">
        <f t="shared" si="62"/>
        <v>561</v>
      </c>
      <c r="AL75" s="20">
        <v>419</v>
      </c>
      <c r="AM75" s="20">
        <v>1213</v>
      </c>
      <c r="AN75" s="20">
        <v>407</v>
      </c>
      <c r="AO75" s="20">
        <v>1020</v>
      </c>
      <c r="AP75" s="20">
        <v>943</v>
      </c>
      <c r="AQ75" s="20">
        <v>238</v>
      </c>
      <c r="AR75" s="20">
        <f t="shared" si="63"/>
        <v>1439</v>
      </c>
      <c r="AS75" s="20">
        <f t="shared" si="64"/>
        <v>2156</v>
      </c>
      <c r="AT75" s="21">
        <f t="shared" si="65"/>
        <v>645</v>
      </c>
      <c r="AV75" s="71"/>
      <c r="AW75" s="66"/>
      <c r="AX75" s="66"/>
      <c r="AY75" s="66"/>
      <c r="AZ75" s="66"/>
      <c r="BA75" s="88"/>
      <c r="BB75" s="6">
        <f>IFERROR('form2_fp grado superior'!K75/'form2_fp grado superior'!Q75*100,0)</f>
        <v>28.110599078341014</v>
      </c>
      <c r="BC75" s="6">
        <f>IFERROR('form2_fp grado superior'!L75/'form2_fp grado superior'!R75*100,0)</f>
        <v>58.855098389982111</v>
      </c>
      <c r="BD75" s="6">
        <f>IFERROR('form2_fp grado superior'!M75/'form2_fp grado superior'!S75*100,0)</f>
        <v>64.955357142857139</v>
      </c>
      <c r="BE75" s="6">
        <f>IFERROR('form2_fp grado superior'!N75/'form2_fp grado superior'!Q75*100,0)</f>
        <v>71.889400921658989</v>
      </c>
      <c r="BF75" s="6">
        <f>IFERROR('form2_fp grado superior'!O75/'form2_fp grado superior'!R75*100,0)</f>
        <v>41.144901610017889</v>
      </c>
      <c r="BG75" s="82">
        <f>IFERROR('form2_fp grado superior'!P75/'form2_fp grado superior'!S75*100,0)</f>
        <v>35.044642857142854</v>
      </c>
      <c r="BH75" s="6">
        <f>IFERROR('form2_fp grado superior'!T75/'form2_fp grado superior'!Z75*100,0)</f>
        <v>30.270713699753898</v>
      </c>
      <c r="BI75" s="6">
        <f>IFERROR('form2_fp grado superior'!U75/'form2_fp grado superior'!AA75*100,0)</f>
        <v>57.266700662927072</v>
      </c>
      <c r="BJ75" s="6">
        <f>IFERROR('form2_fp grado superior'!V75/'form2_fp grado superior'!AB75*100,0)</f>
        <v>64.96945010183299</v>
      </c>
      <c r="BK75" s="6">
        <f>IFERROR('form2_fp grado superior'!W75/'form2_fp grado superior'!Z75*100,0)</f>
        <v>69.729286300246102</v>
      </c>
      <c r="BL75" s="6">
        <f>IFERROR('form2_fp grado superior'!X75/'form2_fp grado superior'!AA75*100,0)</f>
        <v>42.733299337072921</v>
      </c>
      <c r="BM75" s="82">
        <f>IFERROR('form2_fp grado superior'!Y75/'form2_fp grado superior'!AB75*100,0)</f>
        <v>35.03054989816701</v>
      </c>
      <c r="BN75" s="61">
        <f>IFERROR('form2_fp grado superior'!AC75/'form2_fp grado superior'!AI75*100,0)</f>
        <v>28.571428571428569</v>
      </c>
      <c r="BO75" s="6">
        <f>IFERROR('form2_fp grado superior'!AD75/'form2_fp grado superior'!AJ75*100,0)</f>
        <v>54.746423927178157</v>
      </c>
      <c r="BP75" s="6">
        <f>IFERROR('form2_fp grado superior'!AE75/'form2_fp grado superior'!AK75*100,0)</f>
        <v>65.597147950089123</v>
      </c>
      <c r="BQ75" s="6">
        <f>IFERROR('form2_fp grado superior'!AF75/'form2_fp grado superior'!AI75*100,0)</f>
        <v>71.428571428571431</v>
      </c>
      <c r="BR75" s="6">
        <f>IFERROR('form2_fp grado superior'!AG75/'form2_fp grado superior'!AJ75*100,0)</f>
        <v>45.253576072821843</v>
      </c>
      <c r="BS75" s="82">
        <f>IFERROR('form2_fp grado superior'!AH75/'form2_fp grado superior'!AK75*100,0)</f>
        <v>34.402852049910877</v>
      </c>
      <c r="BT75" s="6">
        <f>IFERROR('form2_fp grado superior'!AL75/'form2_fp grado superior'!AR75*100,0)</f>
        <v>29.117442668519804</v>
      </c>
      <c r="BU75" s="6">
        <f>IFERROR('form2_fp grado superior'!AM75/'form2_fp grado superior'!AS75*100,0)</f>
        <v>56.261595547309831</v>
      </c>
      <c r="BV75" s="6">
        <f>IFERROR('form2_fp grado superior'!AN75/'form2_fp grado superior'!AT75*100,0)</f>
        <v>63.100775193798455</v>
      </c>
      <c r="BW75" s="6">
        <f>IFERROR('form2_fp grado superior'!AO75/'form2_fp grado superior'!AR75*100,0)</f>
        <v>70.882557331480186</v>
      </c>
      <c r="BX75" s="6">
        <f>IFERROR('form2_fp grado superior'!AP75/'form2_fp grado superior'!AS75*100,0)</f>
        <v>43.738404452690169</v>
      </c>
      <c r="BY75" s="82">
        <f>IFERROR('form2_fp grado superior'!AQ75/'form2_fp grado superior'!AT75*100,0)</f>
        <v>36.899224806201552</v>
      </c>
      <c r="CA75" s="67"/>
      <c r="CB75" s="65"/>
      <c r="CC75" s="65"/>
      <c r="CD75" s="59">
        <f t="shared" si="70"/>
        <v>43.778801843317979</v>
      </c>
      <c r="CE75" s="57">
        <f t="shared" si="71"/>
        <v>-17.710196779964221</v>
      </c>
      <c r="CF75" s="57">
        <f t="shared" si="72"/>
        <v>-29.910714285714285</v>
      </c>
      <c r="CG75" s="59">
        <f t="shared" si="73"/>
        <v>39.458572600492204</v>
      </c>
      <c r="CH75" s="57">
        <f t="shared" si="74"/>
        <v>-14.53340132585415</v>
      </c>
      <c r="CI75" s="57">
        <f t="shared" si="75"/>
        <v>-29.93890020366598</v>
      </c>
      <c r="CJ75" s="59">
        <f t="shared" si="76"/>
        <v>42.857142857142861</v>
      </c>
      <c r="CK75" s="57">
        <f t="shared" si="77"/>
        <v>-9.4928478543563131</v>
      </c>
      <c r="CL75" s="57">
        <f t="shared" si="78"/>
        <v>-31.194295900178247</v>
      </c>
      <c r="CM75" s="59">
        <f t="shared" si="79"/>
        <v>41.765114662960386</v>
      </c>
      <c r="CN75" s="57">
        <f t="shared" si="80"/>
        <v>-12.523191094619662</v>
      </c>
      <c r="CO75" s="60">
        <f t="shared" si="81"/>
        <v>-26.201550387596903</v>
      </c>
    </row>
    <row r="76" spans="1:93" x14ac:dyDescent="0.25">
      <c r="A76" s="872" t="s">
        <v>143</v>
      </c>
      <c r="B76" s="25"/>
      <c r="C76" s="22"/>
      <c r="D76" s="22"/>
      <c r="E76" s="22"/>
      <c r="F76" s="22"/>
      <c r="G76" s="22"/>
      <c r="H76" s="22"/>
      <c r="I76" s="22"/>
      <c r="J76" s="26"/>
      <c r="K76" s="20">
        <v>47</v>
      </c>
      <c r="L76" s="20">
        <v>418</v>
      </c>
      <c r="M76" s="20">
        <v>137</v>
      </c>
      <c r="N76" s="20">
        <v>174</v>
      </c>
      <c r="O76" s="20">
        <v>125</v>
      </c>
      <c r="P76" s="20">
        <v>61</v>
      </c>
      <c r="Q76" s="20">
        <f t="shared" si="54"/>
        <v>221</v>
      </c>
      <c r="R76" s="20">
        <f t="shared" si="55"/>
        <v>543</v>
      </c>
      <c r="S76" s="21">
        <f t="shared" si="56"/>
        <v>198</v>
      </c>
      <c r="T76" s="20">
        <v>45</v>
      </c>
      <c r="U76" s="20">
        <v>495</v>
      </c>
      <c r="V76" s="20">
        <v>141</v>
      </c>
      <c r="W76" s="20">
        <v>151</v>
      </c>
      <c r="X76" s="20">
        <v>149</v>
      </c>
      <c r="Y76" s="20">
        <v>67</v>
      </c>
      <c r="Z76" s="20">
        <f t="shared" si="57"/>
        <v>196</v>
      </c>
      <c r="AA76" s="20">
        <f t="shared" si="58"/>
        <v>644</v>
      </c>
      <c r="AB76" s="21">
        <f t="shared" si="59"/>
        <v>208</v>
      </c>
      <c r="AC76" s="20">
        <v>52</v>
      </c>
      <c r="AD76" s="20">
        <v>520</v>
      </c>
      <c r="AE76" s="20">
        <v>127</v>
      </c>
      <c r="AF76" s="20">
        <v>149</v>
      </c>
      <c r="AG76" s="20">
        <v>168</v>
      </c>
      <c r="AH76" s="20">
        <v>61</v>
      </c>
      <c r="AI76" s="20">
        <f t="shared" si="60"/>
        <v>201</v>
      </c>
      <c r="AJ76" s="20">
        <f t="shared" si="61"/>
        <v>688</v>
      </c>
      <c r="AK76" s="21">
        <f t="shared" si="62"/>
        <v>188</v>
      </c>
      <c r="AL76" s="20">
        <v>53</v>
      </c>
      <c r="AM76" s="20">
        <v>531</v>
      </c>
      <c r="AN76" s="20">
        <v>125</v>
      </c>
      <c r="AO76" s="20">
        <v>208</v>
      </c>
      <c r="AP76" s="20">
        <v>181</v>
      </c>
      <c r="AQ76" s="20">
        <v>58</v>
      </c>
      <c r="AR76" s="20">
        <f t="shared" si="63"/>
        <v>261</v>
      </c>
      <c r="AS76" s="20">
        <f t="shared" si="64"/>
        <v>712</v>
      </c>
      <c r="AT76" s="21">
        <f t="shared" si="65"/>
        <v>183</v>
      </c>
      <c r="AV76" s="71"/>
      <c r="AW76" s="66"/>
      <c r="AX76" s="66"/>
      <c r="AY76" s="66"/>
      <c r="AZ76" s="66"/>
      <c r="BA76" s="88"/>
      <c r="BB76" s="6">
        <f>IFERROR('form2_fp grado superior'!K76/'form2_fp grado superior'!Q76*100,0)</f>
        <v>21.266968325791854</v>
      </c>
      <c r="BC76" s="6">
        <f>IFERROR('form2_fp grado superior'!L76/'form2_fp grado superior'!R76*100,0)</f>
        <v>76.979742173112342</v>
      </c>
      <c r="BD76" s="6">
        <f>IFERROR('form2_fp grado superior'!M76/'form2_fp grado superior'!S76*100,0)</f>
        <v>69.191919191919197</v>
      </c>
      <c r="BE76" s="6">
        <f>IFERROR('form2_fp grado superior'!N76/'form2_fp grado superior'!Q76*100,0)</f>
        <v>78.733031674208149</v>
      </c>
      <c r="BF76" s="6">
        <f>IFERROR('form2_fp grado superior'!O76/'form2_fp grado superior'!R76*100,0)</f>
        <v>23.020257826887661</v>
      </c>
      <c r="BG76" s="82">
        <f>IFERROR('form2_fp grado superior'!P76/'form2_fp grado superior'!S76*100,0)</f>
        <v>30.808080808080806</v>
      </c>
      <c r="BH76" s="6">
        <f>IFERROR('form2_fp grado superior'!T76/'form2_fp grado superior'!Z76*100,0)</f>
        <v>22.95918367346939</v>
      </c>
      <c r="BI76" s="6">
        <f>IFERROR('form2_fp grado superior'!U76/'form2_fp grado superior'!AA76*100,0)</f>
        <v>76.863354037267086</v>
      </c>
      <c r="BJ76" s="6">
        <f>IFERROR('form2_fp grado superior'!V76/'form2_fp grado superior'!AB76*100,0)</f>
        <v>67.788461538461547</v>
      </c>
      <c r="BK76" s="6">
        <f>IFERROR('form2_fp grado superior'!W76/'form2_fp grado superior'!Z76*100,0)</f>
        <v>77.040816326530617</v>
      </c>
      <c r="BL76" s="6">
        <f>IFERROR('form2_fp grado superior'!X76/'form2_fp grado superior'!AA76*100,0)</f>
        <v>23.136645962732917</v>
      </c>
      <c r="BM76" s="82">
        <f>IFERROR('form2_fp grado superior'!Y76/'form2_fp grado superior'!AB76*100,0)</f>
        <v>32.211538461538467</v>
      </c>
      <c r="BN76" s="61">
        <f>IFERROR('form2_fp grado superior'!AC76/'form2_fp grado superior'!AI76*100,0)</f>
        <v>25.870646766169152</v>
      </c>
      <c r="BO76" s="6">
        <f>IFERROR('form2_fp grado superior'!AD76/'form2_fp grado superior'!AJ76*100,0)</f>
        <v>75.581395348837205</v>
      </c>
      <c r="BP76" s="6">
        <f>IFERROR('form2_fp grado superior'!AE76/'form2_fp grado superior'!AK76*100,0)</f>
        <v>67.553191489361694</v>
      </c>
      <c r="BQ76" s="6">
        <f>IFERROR('form2_fp grado superior'!AF76/'form2_fp grado superior'!AI76*100,0)</f>
        <v>74.129353233830841</v>
      </c>
      <c r="BR76" s="6">
        <f>IFERROR('form2_fp grado superior'!AG76/'form2_fp grado superior'!AJ76*100,0)</f>
        <v>24.418604651162788</v>
      </c>
      <c r="BS76" s="82">
        <f>IFERROR('form2_fp grado superior'!AH76/'form2_fp grado superior'!AK76*100,0)</f>
        <v>32.446808510638299</v>
      </c>
      <c r="BT76" s="6">
        <f>IFERROR('form2_fp grado superior'!AL76/'form2_fp grado superior'!AR76*100,0)</f>
        <v>20.306513409961685</v>
      </c>
      <c r="BU76" s="6">
        <f>IFERROR('form2_fp grado superior'!AM76/'form2_fp grado superior'!AS76*100,0)</f>
        <v>74.578651685393254</v>
      </c>
      <c r="BV76" s="6">
        <f>IFERROR('form2_fp grado superior'!AN76/'form2_fp grado superior'!AT76*100,0)</f>
        <v>68.30601092896174</v>
      </c>
      <c r="BW76" s="6">
        <f>IFERROR('form2_fp grado superior'!AO76/'form2_fp grado superior'!AR76*100,0)</f>
        <v>79.693486590038304</v>
      </c>
      <c r="BX76" s="6">
        <f>IFERROR('form2_fp grado superior'!AP76/'form2_fp grado superior'!AS76*100,0)</f>
        <v>25.421348314606739</v>
      </c>
      <c r="BY76" s="82">
        <f>IFERROR('form2_fp grado superior'!AQ76/'form2_fp grado superior'!AT76*100,0)</f>
        <v>31.693989071038253</v>
      </c>
      <c r="CA76" s="67"/>
      <c r="CB76" s="65"/>
      <c r="CC76" s="65"/>
      <c r="CD76" s="59">
        <f t="shared" si="70"/>
        <v>57.466063348416299</v>
      </c>
      <c r="CE76" s="57">
        <f t="shared" si="71"/>
        <v>-53.959484346224684</v>
      </c>
      <c r="CF76" s="57">
        <f t="shared" si="72"/>
        <v>-38.383838383838395</v>
      </c>
      <c r="CG76" s="59">
        <f t="shared" si="73"/>
        <v>54.081632653061227</v>
      </c>
      <c r="CH76" s="57">
        <f t="shared" si="74"/>
        <v>-53.726708074534173</v>
      </c>
      <c r="CI76" s="57">
        <f t="shared" si="75"/>
        <v>-35.57692307692308</v>
      </c>
      <c r="CJ76" s="59">
        <f t="shared" si="76"/>
        <v>48.258706467661689</v>
      </c>
      <c r="CK76" s="57">
        <f t="shared" si="77"/>
        <v>-51.162790697674417</v>
      </c>
      <c r="CL76" s="57">
        <f t="shared" si="78"/>
        <v>-35.106382978723396</v>
      </c>
      <c r="CM76" s="59">
        <f t="shared" si="79"/>
        <v>59.386973180076623</v>
      </c>
      <c r="CN76" s="57">
        <f t="shared" si="80"/>
        <v>-49.157303370786515</v>
      </c>
      <c r="CO76" s="60">
        <f t="shared" si="81"/>
        <v>-36.612021857923487</v>
      </c>
    </row>
    <row r="77" spans="1:93" x14ac:dyDescent="0.25">
      <c r="A77" s="872" t="s">
        <v>144</v>
      </c>
      <c r="B77" s="889"/>
      <c r="C77" s="304"/>
      <c r="D77" s="304"/>
      <c r="E77" s="304"/>
      <c r="F77" s="304"/>
      <c r="G77" s="304"/>
      <c r="H77" s="304"/>
      <c r="I77" s="304"/>
      <c r="J77" s="885"/>
      <c r="K77" s="56">
        <v>66</v>
      </c>
      <c r="L77" s="56">
        <v>477</v>
      </c>
      <c r="M77" s="56">
        <v>39</v>
      </c>
      <c r="N77" s="56">
        <v>211</v>
      </c>
      <c r="O77" s="56">
        <v>138</v>
      </c>
      <c r="P77" s="56">
        <v>33</v>
      </c>
      <c r="Q77" s="56">
        <f t="shared" si="54"/>
        <v>277</v>
      </c>
      <c r="R77" s="56">
        <f t="shared" si="55"/>
        <v>615</v>
      </c>
      <c r="S77" s="116">
        <f t="shared" si="56"/>
        <v>72</v>
      </c>
      <c r="T77" s="56">
        <v>52</v>
      </c>
      <c r="U77" s="56">
        <v>456</v>
      </c>
      <c r="V77" s="56">
        <v>47</v>
      </c>
      <c r="W77" s="56">
        <v>212</v>
      </c>
      <c r="X77" s="56">
        <v>130</v>
      </c>
      <c r="Y77" s="56">
        <v>33</v>
      </c>
      <c r="Z77" s="56">
        <f t="shared" si="57"/>
        <v>264</v>
      </c>
      <c r="AA77" s="56">
        <f t="shared" si="58"/>
        <v>586</v>
      </c>
      <c r="AB77" s="116">
        <f t="shared" si="59"/>
        <v>80</v>
      </c>
      <c r="AC77" s="56">
        <v>58</v>
      </c>
      <c r="AD77" s="56">
        <v>414</v>
      </c>
      <c r="AE77" s="56">
        <v>39</v>
      </c>
      <c r="AF77" s="56">
        <v>206</v>
      </c>
      <c r="AG77" s="56">
        <v>131</v>
      </c>
      <c r="AH77" s="56">
        <v>40</v>
      </c>
      <c r="AI77" s="56">
        <f t="shared" si="60"/>
        <v>264</v>
      </c>
      <c r="AJ77" s="56">
        <f t="shared" si="61"/>
        <v>545</v>
      </c>
      <c r="AK77" s="116">
        <f t="shared" si="62"/>
        <v>79</v>
      </c>
      <c r="AL77" s="56">
        <v>52</v>
      </c>
      <c r="AM77" s="56">
        <v>401</v>
      </c>
      <c r="AN77" s="56">
        <v>31</v>
      </c>
      <c r="AO77" s="56">
        <v>214</v>
      </c>
      <c r="AP77" s="56">
        <v>161</v>
      </c>
      <c r="AQ77" s="56">
        <v>58</v>
      </c>
      <c r="AR77" s="56">
        <f t="shared" si="63"/>
        <v>266</v>
      </c>
      <c r="AS77" s="56">
        <f t="shared" si="64"/>
        <v>562</v>
      </c>
      <c r="AT77" s="116">
        <f t="shared" si="65"/>
        <v>89</v>
      </c>
      <c r="AV77" s="771"/>
      <c r="AW77" s="770"/>
      <c r="AX77" s="770"/>
      <c r="AY77" s="770"/>
      <c r="AZ77" s="770"/>
      <c r="BA77" s="886"/>
      <c r="BB77" s="98">
        <f>IFERROR('form2_fp grado superior'!K77/'form2_fp grado superior'!Q77*100,0)</f>
        <v>23.826714801444044</v>
      </c>
      <c r="BC77" s="98">
        <f>IFERROR('form2_fp grado superior'!L77/'form2_fp grado superior'!R77*100,0)</f>
        <v>77.560975609756099</v>
      </c>
      <c r="BD77" s="98">
        <f>IFERROR('form2_fp grado superior'!M77/'form2_fp grado superior'!S77*100,0)</f>
        <v>54.166666666666664</v>
      </c>
      <c r="BE77" s="98">
        <f>IFERROR('form2_fp grado superior'!N77/'form2_fp grado superior'!Q77*100,0)</f>
        <v>76.173285198555945</v>
      </c>
      <c r="BF77" s="98">
        <f>IFERROR('form2_fp grado superior'!O77/'form2_fp grado superior'!R77*100,0)</f>
        <v>22.439024390243905</v>
      </c>
      <c r="BG77" s="99">
        <f>IFERROR('form2_fp grado superior'!P77/'form2_fp grado superior'!S77*100,0)</f>
        <v>45.833333333333329</v>
      </c>
      <c r="BH77" s="98">
        <f>IFERROR('form2_fp grado superior'!T77/'form2_fp grado superior'!Z77*100,0)</f>
        <v>19.696969696969695</v>
      </c>
      <c r="BI77" s="98">
        <f>IFERROR('form2_fp grado superior'!U77/'form2_fp grado superior'!AA77*100,0)</f>
        <v>77.815699658703068</v>
      </c>
      <c r="BJ77" s="98">
        <f>IFERROR('form2_fp grado superior'!V77/'form2_fp grado superior'!AB77*100,0)</f>
        <v>58.75</v>
      </c>
      <c r="BK77" s="98">
        <f>IFERROR('form2_fp grado superior'!W77/'form2_fp grado superior'!Z77*100,0)</f>
        <v>80.303030303030297</v>
      </c>
      <c r="BL77" s="98">
        <f>IFERROR('form2_fp grado superior'!X77/'form2_fp grado superior'!AA77*100,0)</f>
        <v>22.184300341296929</v>
      </c>
      <c r="BM77" s="99">
        <f>IFERROR('form2_fp grado superior'!Y77/'form2_fp grado superior'!AB77*100,0)</f>
        <v>41.25</v>
      </c>
      <c r="BN77" s="100">
        <f>IFERROR('form2_fp grado superior'!AC77/'form2_fp grado superior'!AI77*100,0)</f>
        <v>21.969696969696969</v>
      </c>
      <c r="BO77" s="98">
        <f>IFERROR('form2_fp grado superior'!AD77/'form2_fp grado superior'!AJ77*100,0)</f>
        <v>75.963302752293586</v>
      </c>
      <c r="BP77" s="98">
        <f>IFERROR('form2_fp grado superior'!AE77/'form2_fp grado superior'!AK77*100,0)</f>
        <v>49.367088607594937</v>
      </c>
      <c r="BQ77" s="98">
        <f>IFERROR('form2_fp grado superior'!AF77/'form2_fp grado superior'!AI77*100,0)</f>
        <v>78.030303030303031</v>
      </c>
      <c r="BR77" s="98">
        <f>IFERROR('form2_fp grado superior'!AG77/'form2_fp grado superior'!AJ77*100,0)</f>
        <v>24.036697247706424</v>
      </c>
      <c r="BS77" s="99">
        <f>IFERROR('form2_fp grado superior'!AH77/'form2_fp grado superior'!AK77*100,0)</f>
        <v>50.632911392405063</v>
      </c>
      <c r="BT77" s="98">
        <f>IFERROR('form2_fp grado superior'!AL77/'form2_fp grado superior'!AR77*100,0)</f>
        <v>19.548872180451127</v>
      </c>
      <c r="BU77" s="98">
        <f>IFERROR('form2_fp grado superior'!AM77/'form2_fp grado superior'!AS77*100,0)</f>
        <v>71.35231316725978</v>
      </c>
      <c r="BV77" s="98">
        <f>IFERROR('form2_fp grado superior'!AN77/'form2_fp grado superior'!AT77*100,0)</f>
        <v>34.831460674157306</v>
      </c>
      <c r="BW77" s="98">
        <f>IFERROR('form2_fp grado superior'!AO77/'form2_fp grado superior'!AR77*100,0)</f>
        <v>80.451127819548873</v>
      </c>
      <c r="BX77" s="98">
        <f>IFERROR('form2_fp grado superior'!AP77/'form2_fp grado superior'!AS77*100,0)</f>
        <v>28.647686832740217</v>
      </c>
      <c r="BY77" s="99">
        <f>IFERROR('form2_fp grado superior'!AQ77/'form2_fp grado superior'!AT77*100,0)</f>
        <v>65.168539325842701</v>
      </c>
      <c r="CA77" s="301"/>
      <c r="CB77" s="302"/>
      <c r="CC77" s="302"/>
      <c r="CD77" s="108">
        <f t="shared" si="70"/>
        <v>52.346570397111904</v>
      </c>
      <c r="CE77" s="109">
        <f t="shared" si="71"/>
        <v>-55.121951219512198</v>
      </c>
      <c r="CF77" s="109">
        <f t="shared" si="72"/>
        <v>-8.3333333333333357</v>
      </c>
      <c r="CG77" s="108">
        <f t="shared" si="73"/>
        <v>60.606060606060602</v>
      </c>
      <c r="CH77" s="109">
        <f t="shared" si="74"/>
        <v>-55.631399317406135</v>
      </c>
      <c r="CI77" s="109">
        <f t="shared" si="75"/>
        <v>-17.5</v>
      </c>
      <c r="CJ77" s="108">
        <f t="shared" si="76"/>
        <v>56.060606060606062</v>
      </c>
      <c r="CK77" s="109">
        <f t="shared" si="77"/>
        <v>-51.926605504587158</v>
      </c>
      <c r="CL77" s="109">
        <f t="shared" si="78"/>
        <v>1.2658227848101262</v>
      </c>
      <c r="CM77" s="108">
        <f t="shared" si="79"/>
        <v>60.902255639097746</v>
      </c>
      <c r="CN77" s="109">
        <f t="shared" si="80"/>
        <v>-42.70462633451956</v>
      </c>
      <c r="CO77" s="236">
        <f t="shared" si="81"/>
        <v>30.337078651685395</v>
      </c>
    </row>
    <row r="78" spans="1:93" x14ac:dyDescent="0.25">
      <c r="A78" s="1531"/>
      <c r="B78" s="1531"/>
    </row>
    <row r="80" spans="1:93" x14ac:dyDescent="0.25">
      <c r="A80" s="5" t="s">
        <v>1241</v>
      </c>
    </row>
    <row r="82" spans="1:35" s="1" customFormat="1" ht="36.75" customHeight="1" x14ac:dyDescent="0.25">
      <c r="A82" s="1869" t="s">
        <v>28</v>
      </c>
      <c r="B82" s="1869"/>
      <c r="C82" s="1869"/>
      <c r="D82" s="1869"/>
      <c r="E82" s="1869"/>
      <c r="F82" s="1869"/>
      <c r="G82" s="1869"/>
      <c r="H82" s="1869"/>
      <c r="I82" s="1869"/>
      <c r="J82" s="1869"/>
      <c r="K82" s="1869"/>
      <c r="L82" s="1869"/>
      <c r="M82" s="1869"/>
      <c r="N82" s="1869"/>
      <c r="O82" s="1869"/>
      <c r="P82" s="1869"/>
      <c r="S82" s="1869" t="s">
        <v>507</v>
      </c>
      <c r="T82" s="1869"/>
      <c r="U82" s="1869"/>
      <c r="V82" s="1869"/>
      <c r="W82" s="1869"/>
      <c r="X82" s="1869"/>
      <c r="Y82" s="1869"/>
      <c r="Z82" s="1869"/>
      <c r="AA82" s="1869"/>
      <c r="AB82" s="1869"/>
      <c r="AE82" s="1868" t="s">
        <v>853</v>
      </c>
      <c r="AF82" s="1864"/>
      <c r="AG82" s="1864"/>
      <c r="AH82" s="1864"/>
      <c r="AI82" s="1865"/>
    </row>
    <row r="83" spans="1:35" ht="15" customHeight="1" x14ac:dyDescent="0.25">
      <c r="A83" s="852" t="s">
        <v>994</v>
      </c>
      <c r="B83" s="1875" t="s">
        <v>314</v>
      </c>
      <c r="C83" s="1875"/>
      <c r="D83" s="1875"/>
      <c r="E83" s="1875" t="s">
        <v>167</v>
      </c>
      <c r="F83" s="1875"/>
      <c r="G83" s="1875"/>
      <c r="H83" s="1875" t="s">
        <v>168</v>
      </c>
      <c r="I83" s="1875"/>
      <c r="J83" s="1875"/>
      <c r="K83" s="1875" t="s">
        <v>169</v>
      </c>
      <c r="L83" s="1875"/>
      <c r="M83" s="1875"/>
      <c r="N83" s="1875" t="s">
        <v>170</v>
      </c>
      <c r="O83" s="1875"/>
      <c r="P83" s="1875"/>
      <c r="S83" s="1875" t="s">
        <v>314</v>
      </c>
      <c r="T83" s="1875"/>
      <c r="U83" s="1875" t="s">
        <v>167</v>
      </c>
      <c r="V83" s="1875"/>
      <c r="W83" s="1875" t="s">
        <v>168</v>
      </c>
      <c r="X83" s="1875"/>
      <c r="Y83" s="1875" t="s">
        <v>169</v>
      </c>
      <c r="Z83" s="1875"/>
      <c r="AA83" s="1875" t="s">
        <v>170</v>
      </c>
      <c r="AB83" s="1875"/>
      <c r="AE83" s="1883" t="s">
        <v>314</v>
      </c>
      <c r="AF83" s="1883" t="s">
        <v>167</v>
      </c>
      <c r="AG83" s="1883" t="s">
        <v>168</v>
      </c>
      <c r="AH83" s="1883" t="s">
        <v>169</v>
      </c>
      <c r="AI83" s="1883" t="s">
        <v>170</v>
      </c>
    </row>
    <row r="84" spans="1:35" x14ac:dyDescent="0.25">
      <c r="A84" s="271" t="s">
        <v>662</v>
      </c>
      <c r="B84" s="274" t="s">
        <v>31</v>
      </c>
      <c r="C84" s="274" t="s">
        <v>32</v>
      </c>
      <c r="D84" s="274" t="s">
        <v>33</v>
      </c>
      <c r="E84" s="274" t="s">
        <v>31</v>
      </c>
      <c r="F84" s="274" t="s">
        <v>32</v>
      </c>
      <c r="G84" s="274" t="s">
        <v>33</v>
      </c>
      <c r="H84" s="274" t="s">
        <v>31</v>
      </c>
      <c r="I84" s="274" t="s">
        <v>32</v>
      </c>
      <c r="J84" s="274" t="s">
        <v>33</v>
      </c>
      <c r="K84" s="274" t="s">
        <v>31</v>
      </c>
      <c r="L84" s="274" t="s">
        <v>32</v>
      </c>
      <c r="M84" s="274" t="s">
        <v>33</v>
      </c>
      <c r="N84" s="274" t="s">
        <v>31</v>
      </c>
      <c r="O84" s="274" t="s">
        <v>32</v>
      </c>
      <c r="P84" s="274" t="s">
        <v>33</v>
      </c>
      <c r="S84" s="274" t="s">
        <v>31</v>
      </c>
      <c r="T84" s="274" t="s">
        <v>32</v>
      </c>
      <c r="U84" s="274" t="s">
        <v>31</v>
      </c>
      <c r="V84" s="274" t="s">
        <v>32</v>
      </c>
      <c r="W84" s="274" t="s">
        <v>31</v>
      </c>
      <c r="X84" s="274" t="s">
        <v>32</v>
      </c>
      <c r="Y84" s="274" t="s">
        <v>31</v>
      </c>
      <c r="Z84" s="274" t="s">
        <v>32</v>
      </c>
      <c r="AA84" s="274" t="s">
        <v>31</v>
      </c>
      <c r="AB84" s="274" t="s">
        <v>32</v>
      </c>
      <c r="AE84" s="1883"/>
      <c r="AF84" s="1883"/>
      <c r="AG84" s="1883"/>
      <c r="AH84" s="1883"/>
      <c r="AI84" s="1883"/>
    </row>
    <row r="85" spans="1:35" x14ac:dyDescent="0.25">
      <c r="A85" s="890" t="s">
        <v>661</v>
      </c>
      <c r="B85" s="305">
        <v>98</v>
      </c>
      <c r="C85" s="305">
        <v>153</v>
      </c>
      <c r="D85" s="306">
        <v>251</v>
      </c>
      <c r="E85" s="305">
        <v>80</v>
      </c>
      <c r="F85" s="305">
        <v>172</v>
      </c>
      <c r="G85" s="306">
        <v>252</v>
      </c>
      <c r="H85" s="305">
        <v>65</v>
      </c>
      <c r="I85" s="305">
        <v>183</v>
      </c>
      <c r="J85" s="306">
        <v>248</v>
      </c>
      <c r="K85" s="305">
        <v>59</v>
      </c>
      <c r="L85" s="305">
        <v>168</v>
      </c>
      <c r="M85" s="306">
        <v>227</v>
      </c>
      <c r="N85" s="305">
        <v>70</v>
      </c>
      <c r="O85" s="305">
        <v>154</v>
      </c>
      <c r="P85" s="306">
        <v>224</v>
      </c>
      <c r="S85" s="176">
        <f>IFERROR(B85/$D85*100,0)</f>
        <v>39.04382470119522</v>
      </c>
      <c r="T85" s="181">
        <f>IFERROR(C85/$D85*100,0)</f>
        <v>60.95617529880478</v>
      </c>
      <c r="U85" s="176">
        <f t="shared" ref="U85:V93" si="82">IFERROR(E85/$G85*100,0)</f>
        <v>31.746031746031743</v>
      </c>
      <c r="V85" s="181">
        <f t="shared" si="82"/>
        <v>68.253968253968253</v>
      </c>
      <c r="W85" s="176">
        <f t="shared" ref="W85:X94" si="83">IFERROR(H85/$J85*100,0)</f>
        <v>26.209677419354836</v>
      </c>
      <c r="X85" s="181">
        <f t="shared" si="83"/>
        <v>73.790322580645167</v>
      </c>
      <c r="Y85" s="176">
        <f t="shared" ref="Y85:Z94" si="84">IFERROR(K85/$M85*100,0)</f>
        <v>25.991189427312776</v>
      </c>
      <c r="Z85" s="181">
        <f t="shared" si="84"/>
        <v>74.008810572687224</v>
      </c>
      <c r="AA85" s="175">
        <f t="shared" ref="AA85:AB94" si="85">IFERROR(N85/$P85*100,0)</f>
        <v>31.25</v>
      </c>
      <c r="AB85" s="181">
        <f t="shared" si="85"/>
        <v>68.75</v>
      </c>
      <c r="AE85" s="178">
        <f>T85-S85</f>
        <v>21.91235059760956</v>
      </c>
      <c r="AF85" s="178">
        <f t="shared" ref="AF85:AF93" si="86">V85-U85</f>
        <v>36.507936507936506</v>
      </c>
      <c r="AG85" s="178">
        <f t="shared" ref="AG85:AG94" si="87">X85-W85</f>
        <v>47.580645161290334</v>
      </c>
      <c r="AH85" s="178">
        <f t="shared" ref="AH85:AH94" si="88">Z85-Y85</f>
        <v>48.017621145374449</v>
      </c>
      <c r="AI85" s="180">
        <f t="shared" ref="AI85:AI94" si="89">AB85-AA85</f>
        <v>37.5</v>
      </c>
    </row>
    <row r="86" spans="1:35" x14ac:dyDescent="0.25">
      <c r="A86" s="891" t="s">
        <v>666</v>
      </c>
      <c r="B86" s="22"/>
      <c r="C86" s="22"/>
      <c r="D86" s="26"/>
      <c r="E86" s="20">
        <v>48</v>
      </c>
      <c r="F86" s="20">
        <v>462</v>
      </c>
      <c r="G86" s="21">
        <v>510</v>
      </c>
      <c r="H86" s="20">
        <v>82</v>
      </c>
      <c r="I86" s="20">
        <v>675</v>
      </c>
      <c r="J86" s="21">
        <v>757</v>
      </c>
      <c r="K86" s="20">
        <v>123</v>
      </c>
      <c r="L86" s="20">
        <v>841</v>
      </c>
      <c r="M86" s="21">
        <v>964</v>
      </c>
      <c r="N86" s="20">
        <v>154</v>
      </c>
      <c r="O86" s="20">
        <v>1061</v>
      </c>
      <c r="P86" s="21">
        <v>1215</v>
      </c>
      <c r="S86" s="71"/>
      <c r="T86" s="88"/>
      <c r="U86" s="61">
        <f t="shared" si="82"/>
        <v>9.4117647058823533</v>
      </c>
      <c r="V86" s="82">
        <f t="shared" si="82"/>
        <v>90.588235294117652</v>
      </c>
      <c r="W86" s="61">
        <f t="shared" si="83"/>
        <v>10.83223249669749</v>
      </c>
      <c r="X86" s="82">
        <f t="shared" si="83"/>
        <v>89.167767503302514</v>
      </c>
      <c r="Y86" s="61">
        <f t="shared" si="84"/>
        <v>12.759336099585061</v>
      </c>
      <c r="Z86" s="82">
        <f t="shared" si="84"/>
        <v>87.240663900414944</v>
      </c>
      <c r="AA86" s="6">
        <f t="shared" si="85"/>
        <v>12.674897119341564</v>
      </c>
      <c r="AB86" s="82">
        <f t="shared" si="85"/>
        <v>87.325102880658434</v>
      </c>
      <c r="AE86" s="887"/>
      <c r="AF86" s="59">
        <f t="shared" si="86"/>
        <v>81.176470588235304</v>
      </c>
      <c r="AG86" s="59">
        <f t="shared" si="87"/>
        <v>78.335535006605028</v>
      </c>
      <c r="AH86" s="59">
        <f t="shared" si="88"/>
        <v>74.481327800829888</v>
      </c>
      <c r="AI86" s="73">
        <f t="shared" si="89"/>
        <v>74.650205761316869</v>
      </c>
    </row>
    <row r="87" spans="1:35" x14ac:dyDescent="0.25">
      <c r="A87" s="891" t="s">
        <v>667</v>
      </c>
      <c r="B87" s="20">
        <v>236</v>
      </c>
      <c r="C87" s="20">
        <v>433</v>
      </c>
      <c r="D87" s="21">
        <v>669</v>
      </c>
      <c r="E87" s="20">
        <v>430</v>
      </c>
      <c r="F87" s="20">
        <v>575</v>
      </c>
      <c r="G87" s="21">
        <v>1005</v>
      </c>
      <c r="H87" s="20">
        <v>457</v>
      </c>
      <c r="I87" s="20">
        <v>590</v>
      </c>
      <c r="J87" s="21">
        <v>1047</v>
      </c>
      <c r="K87" s="20">
        <v>491</v>
      </c>
      <c r="L87" s="20">
        <v>622</v>
      </c>
      <c r="M87" s="21">
        <v>1113</v>
      </c>
      <c r="N87" s="20">
        <v>472</v>
      </c>
      <c r="O87" s="20">
        <v>632</v>
      </c>
      <c r="P87" s="21">
        <v>1104</v>
      </c>
      <c r="S87" s="61">
        <f>IFERROR(B87/$D87*100,0)</f>
        <v>35.276532137518686</v>
      </c>
      <c r="T87" s="82">
        <f t="shared" ref="S87:T89" si="90">IFERROR(C87/$D87*100,0)</f>
        <v>64.723467862481314</v>
      </c>
      <c r="U87" s="61">
        <f t="shared" si="82"/>
        <v>42.786069651741293</v>
      </c>
      <c r="V87" s="82">
        <f t="shared" si="82"/>
        <v>57.2139303482587</v>
      </c>
      <c r="W87" s="61">
        <f t="shared" si="83"/>
        <v>43.648519579751671</v>
      </c>
      <c r="X87" s="82">
        <f t="shared" si="83"/>
        <v>56.351480420248322</v>
      </c>
      <c r="Y87" s="61">
        <f t="shared" si="84"/>
        <v>44.115004492362978</v>
      </c>
      <c r="Z87" s="82">
        <f t="shared" si="84"/>
        <v>55.884995507637015</v>
      </c>
      <c r="AA87" s="6">
        <f t="shared" si="85"/>
        <v>42.753623188405797</v>
      </c>
      <c r="AB87" s="82">
        <f t="shared" si="85"/>
        <v>57.246376811594203</v>
      </c>
      <c r="AE87" s="59">
        <f>T87-S87</f>
        <v>29.446935724962628</v>
      </c>
      <c r="AF87" s="59">
        <f t="shared" si="86"/>
        <v>14.427860696517406</v>
      </c>
      <c r="AG87" s="59">
        <f t="shared" si="87"/>
        <v>12.702960840496651</v>
      </c>
      <c r="AH87" s="59">
        <f t="shared" si="88"/>
        <v>11.769991015274037</v>
      </c>
      <c r="AI87" s="73">
        <f t="shared" si="89"/>
        <v>14.492753623188406</v>
      </c>
    </row>
    <row r="88" spans="1:35" x14ac:dyDescent="0.25">
      <c r="A88" s="892" t="s">
        <v>659</v>
      </c>
      <c r="B88" s="20">
        <v>123</v>
      </c>
      <c r="C88" s="20">
        <v>1134</v>
      </c>
      <c r="D88" s="21">
        <v>1257</v>
      </c>
      <c r="E88" s="20">
        <v>142</v>
      </c>
      <c r="F88" s="20">
        <v>967</v>
      </c>
      <c r="G88" s="21">
        <v>1109</v>
      </c>
      <c r="H88" s="20">
        <v>178</v>
      </c>
      <c r="I88" s="20">
        <v>1087</v>
      </c>
      <c r="J88" s="21">
        <v>1265</v>
      </c>
      <c r="K88" s="20">
        <v>175</v>
      </c>
      <c r="L88" s="20">
        <v>1195</v>
      </c>
      <c r="M88" s="21">
        <v>1370</v>
      </c>
      <c r="N88" s="20">
        <v>183</v>
      </c>
      <c r="O88" s="20">
        <v>1260</v>
      </c>
      <c r="P88" s="21">
        <v>1443</v>
      </c>
      <c r="S88" s="61">
        <f t="shared" si="90"/>
        <v>9.785202863961814</v>
      </c>
      <c r="T88" s="82">
        <f t="shared" si="90"/>
        <v>90.214797136038186</v>
      </c>
      <c r="U88" s="61">
        <f t="shared" si="82"/>
        <v>12.804328223624886</v>
      </c>
      <c r="V88" s="82">
        <f t="shared" si="82"/>
        <v>87.195671776375121</v>
      </c>
      <c r="W88" s="61">
        <f t="shared" si="83"/>
        <v>14.071146245059287</v>
      </c>
      <c r="X88" s="82">
        <f t="shared" si="83"/>
        <v>85.928853754940718</v>
      </c>
      <c r="Y88" s="61">
        <f t="shared" si="84"/>
        <v>12.773722627737227</v>
      </c>
      <c r="Z88" s="82">
        <f t="shared" si="84"/>
        <v>87.226277372262771</v>
      </c>
      <c r="AA88" s="6">
        <f t="shared" si="85"/>
        <v>12.681912681912683</v>
      </c>
      <c r="AB88" s="82">
        <f t="shared" si="85"/>
        <v>87.318087318087322</v>
      </c>
      <c r="AE88" s="59">
        <f>T88-S88</f>
        <v>80.429594272076372</v>
      </c>
      <c r="AF88" s="59">
        <f t="shared" si="86"/>
        <v>74.391343552750243</v>
      </c>
      <c r="AG88" s="59">
        <f t="shared" si="87"/>
        <v>71.857707509881436</v>
      </c>
      <c r="AH88" s="59">
        <f t="shared" si="88"/>
        <v>74.452554744525543</v>
      </c>
      <c r="AI88" s="73">
        <f t="shared" si="89"/>
        <v>74.636174636174644</v>
      </c>
    </row>
    <row r="89" spans="1:35" x14ac:dyDescent="0.25">
      <c r="A89" s="892" t="s">
        <v>116</v>
      </c>
      <c r="B89" s="20">
        <v>61</v>
      </c>
      <c r="C89" s="20">
        <v>779</v>
      </c>
      <c r="D89" s="21">
        <v>840</v>
      </c>
      <c r="E89" s="20">
        <v>82</v>
      </c>
      <c r="F89" s="20">
        <v>1046</v>
      </c>
      <c r="G89" s="21">
        <v>1128</v>
      </c>
      <c r="H89" s="20">
        <v>124</v>
      </c>
      <c r="I89" s="20">
        <v>1389</v>
      </c>
      <c r="J89" s="21">
        <v>1513</v>
      </c>
      <c r="K89" s="20">
        <v>147</v>
      </c>
      <c r="L89" s="20">
        <v>1746</v>
      </c>
      <c r="M89" s="21">
        <v>1893</v>
      </c>
      <c r="N89" s="20">
        <v>202</v>
      </c>
      <c r="O89" s="20">
        <v>2208</v>
      </c>
      <c r="P89" s="21">
        <v>2410</v>
      </c>
      <c r="S89" s="61">
        <f t="shared" si="90"/>
        <v>7.2619047619047628</v>
      </c>
      <c r="T89" s="82">
        <f t="shared" si="90"/>
        <v>92.738095238095241</v>
      </c>
      <c r="U89" s="61">
        <f t="shared" si="82"/>
        <v>7.2695035460992905</v>
      </c>
      <c r="V89" s="82">
        <f t="shared" si="82"/>
        <v>92.730496453900713</v>
      </c>
      <c r="W89" s="61">
        <f>IFERROR(H89/$J89*100,0)</f>
        <v>8.1956378056840702</v>
      </c>
      <c r="X89" s="82">
        <f t="shared" si="83"/>
        <v>91.804362194315928</v>
      </c>
      <c r="Y89" s="61">
        <f t="shared" si="84"/>
        <v>7.7654516640253561</v>
      </c>
      <c r="Z89" s="82">
        <f t="shared" si="84"/>
        <v>92.234548335974637</v>
      </c>
      <c r="AA89" s="6">
        <f t="shared" si="85"/>
        <v>8.3817427385892103</v>
      </c>
      <c r="AB89" s="82">
        <f t="shared" si="85"/>
        <v>91.61825726141079</v>
      </c>
      <c r="AE89" s="59">
        <f>T89-S89</f>
        <v>85.476190476190482</v>
      </c>
      <c r="AF89" s="59">
        <f t="shared" si="86"/>
        <v>85.460992907801426</v>
      </c>
      <c r="AG89" s="59">
        <f t="shared" si="87"/>
        <v>83.608724388631856</v>
      </c>
      <c r="AH89" s="59">
        <f t="shared" si="88"/>
        <v>84.469096671949274</v>
      </c>
      <c r="AI89" s="73">
        <f t="shared" si="89"/>
        <v>83.236514522821579</v>
      </c>
    </row>
    <row r="90" spans="1:35" x14ac:dyDescent="0.25">
      <c r="A90" s="891" t="s">
        <v>660</v>
      </c>
      <c r="B90" s="22"/>
      <c r="C90" s="22"/>
      <c r="D90" s="26"/>
      <c r="E90" s="20">
        <v>19</v>
      </c>
      <c r="F90" s="20">
        <v>80</v>
      </c>
      <c r="G90" s="21">
        <v>99</v>
      </c>
      <c r="H90" s="20">
        <v>28</v>
      </c>
      <c r="I90" s="20">
        <v>136</v>
      </c>
      <c r="J90" s="21">
        <v>164</v>
      </c>
      <c r="K90" s="20">
        <v>27</v>
      </c>
      <c r="L90" s="20">
        <v>214</v>
      </c>
      <c r="M90" s="21">
        <v>241</v>
      </c>
      <c r="N90" s="20">
        <v>39</v>
      </c>
      <c r="O90" s="20">
        <v>227</v>
      </c>
      <c r="P90" s="21">
        <v>266</v>
      </c>
      <c r="S90" s="71"/>
      <c r="T90" s="88"/>
      <c r="U90" s="61">
        <f t="shared" si="82"/>
        <v>19.19191919191919</v>
      </c>
      <c r="V90" s="82">
        <f t="shared" si="82"/>
        <v>80.808080808080803</v>
      </c>
      <c r="W90" s="61">
        <f t="shared" si="83"/>
        <v>17.073170731707318</v>
      </c>
      <c r="X90" s="82">
        <f t="shared" si="83"/>
        <v>82.926829268292678</v>
      </c>
      <c r="Y90" s="61">
        <f t="shared" si="84"/>
        <v>11.20331950207469</v>
      </c>
      <c r="Z90" s="82">
        <f t="shared" si="84"/>
        <v>88.796680497925308</v>
      </c>
      <c r="AA90" s="6">
        <f t="shared" si="85"/>
        <v>14.661654135338345</v>
      </c>
      <c r="AB90" s="82">
        <f t="shared" si="85"/>
        <v>85.338345864661662</v>
      </c>
      <c r="AE90" s="887"/>
      <c r="AF90" s="59">
        <f t="shared" si="86"/>
        <v>61.616161616161612</v>
      </c>
      <c r="AG90" s="59">
        <f t="shared" si="87"/>
        <v>65.853658536585357</v>
      </c>
      <c r="AH90" s="59">
        <f t="shared" si="88"/>
        <v>77.593360995850617</v>
      </c>
      <c r="AI90" s="73">
        <f t="shared" si="89"/>
        <v>70.676691729323323</v>
      </c>
    </row>
    <row r="91" spans="1:35" x14ac:dyDescent="0.25">
      <c r="A91" s="891" t="s">
        <v>759</v>
      </c>
      <c r="B91" s="20">
        <v>586</v>
      </c>
      <c r="C91" s="20">
        <v>3209</v>
      </c>
      <c r="D91" s="21">
        <v>3795</v>
      </c>
      <c r="E91" s="20">
        <v>727</v>
      </c>
      <c r="F91" s="20">
        <v>4045</v>
      </c>
      <c r="G91" s="20">
        <v>4772</v>
      </c>
      <c r="H91" s="23">
        <v>936</v>
      </c>
      <c r="I91" s="20">
        <v>4177</v>
      </c>
      <c r="J91" s="20">
        <v>5113</v>
      </c>
      <c r="K91" s="23">
        <v>994</v>
      </c>
      <c r="L91" s="20">
        <v>4415</v>
      </c>
      <c r="M91" s="20">
        <v>5409</v>
      </c>
      <c r="N91" s="23">
        <v>979</v>
      </c>
      <c r="O91" s="20">
        <v>4399</v>
      </c>
      <c r="P91" s="21">
        <v>5378</v>
      </c>
      <c r="S91" s="61">
        <f t="shared" ref="S91:T93" si="91">IFERROR(B91/$D91*100,0)</f>
        <v>15.44137022397892</v>
      </c>
      <c r="T91" s="82">
        <f t="shared" si="91"/>
        <v>84.558629776021078</v>
      </c>
      <c r="U91" s="61">
        <f>IFERROR(E91/$G91*100,0)</f>
        <v>15.234702430846605</v>
      </c>
      <c r="V91" s="82">
        <f>IFERROR(F91/$G91*100,0)</f>
        <v>84.765297569153404</v>
      </c>
      <c r="W91" s="61">
        <f>IFERROR(H91/$J91*100,0)</f>
        <v>18.306278114609817</v>
      </c>
      <c r="X91" s="82">
        <f>IFERROR(I91/$J91*100,0)</f>
        <v>81.693721885390175</v>
      </c>
      <c r="Y91" s="61">
        <f>IFERROR(K91/$M91*100,0)</f>
        <v>18.376779441671289</v>
      </c>
      <c r="Z91" s="82">
        <f>IFERROR(L91/$M91*100,0)</f>
        <v>81.623220558328711</v>
      </c>
      <c r="AA91" s="6">
        <f>IFERROR(N91/$P91*100,0)</f>
        <v>18.203793231684642</v>
      </c>
      <c r="AB91" s="82">
        <f>IFERROR(O91/$P91*100,0)</f>
        <v>81.796206768315358</v>
      </c>
      <c r="AE91" s="59">
        <f>T91-S91</f>
        <v>69.117259552042157</v>
      </c>
      <c r="AF91" s="59">
        <f>V91-U91</f>
        <v>69.530595138306794</v>
      </c>
      <c r="AG91" s="59">
        <f>X91-W91</f>
        <v>63.387443770780358</v>
      </c>
      <c r="AH91" s="59">
        <f>Z91-Y91</f>
        <v>63.246441116657422</v>
      </c>
      <c r="AI91" s="73">
        <f>AB91-AA91</f>
        <v>63.592413536630715</v>
      </c>
    </row>
    <row r="92" spans="1:35" x14ac:dyDescent="0.25">
      <c r="A92" s="891" t="s">
        <v>760</v>
      </c>
      <c r="B92" s="20">
        <v>223</v>
      </c>
      <c r="C92" s="20">
        <v>902</v>
      </c>
      <c r="D92" s="21">
        <v>1125</v>
      </c>
      <c r="E92" s="20">
        <v>386</v>
      </c>
      <c r="F92" s="20">
        <v>1655</v>
      </c>
      <c r="G92" s="20">
        <v>2041</v>
      </c>
      <c r="H92" s="23">
        <v>524</v>
      </c>
      <c r="I92" s="20">
        <v>1808</v>
      </c>
      <c r="J92" s="20">
        <v>2332</v>
      </c>
      <c r="K92" s="23">
        <v>643</v>
      </c>
      <c r="L92" s="20">
        <v>1826</v>
      </c>
      <c r="M92" s="20">
        <v>2469</v>
      </c>
      <c r="N92" s="23">
        <v>693</v>
      </c>
      <c r="O92" s="20">
        <v>1840</v>
      </c>
      <c r="P92" s="21">
        <v>2533</v>
      </c>
      <c r="S92" s="61">
        <f t="shared" si="91"/>
        <v>19.822222222222223</v>
      </c>
      <c r="T92" s="82">
        <f t="shared" si="91"/>
        <v>80.177777777777777</v>
      </c>
      <c r="U92" s="61">
        <f>IFERROR(E92/$G92*100,0)</f>
        <v>18.912297893189614</v>
      </c>
      <c r="V92" s="82">
        <f>IFERROR(F92/$G92*100,0)</f>
        <v>81.087702106810383</v>
      </c>
      <c r="W92" s="61">
        <f>IFERROR(H92/$J92*100,0)</f>
        <v>22.469982847341338</v>
      </c>
      <c r="X92" s="82">
        <f>IFERROR(I92/$J92*100,0)</f>
        <v>77.530017152658658</v>
      </c>
      <c r="Y92" s="61">
        <f>IFERROR(K92/$M92*100,0)</f>
        <v>26.04293236127987</v>
      </c>
      <c r="Z92" s="82">
        <f>IFERROR(L92/$M92*100,0)</f>
        <v>73.957067638720133</v>
      </c>
      <c r="AA92" s="6">
        <f>IFERROR(N92/$P92*100,0)</f>
        <v>27.358863008290562</v>
      </c>
      <c r="AB92" s="82">
        <f>IFERROR(O92/$P92*100,0)</f>
        <v>72.641136991709431</v>
      </c>
      <c r="AE92" s="59">
        <f>T92-S92</f>
        <v>60.355555555555554</v>
      </c>
      <c r="AF92" s="59">
        <f>V92-U92</f>
        <v>62.175404213620766</v>
      </c>
      <c r="AG92" s="59">
        <f>X92-W92</f>
        <v>55.060034305317316</v>
      </c>
      <c r="AH92" s="59">
        <f>Z92-Y92</f>
        <v>47.914135277440266</v>
      </c>
      <c r="AI92" s="73">
        <f>AB92-AA92</f>
        <v>45.282273983418868</v>
      </c>
    </row>
    <row r="93" spans="1:35" x14ac:dyDescent="0.25">
      <c r="A93" s="891" t="s">
        <v>668</v>
      </c>
      <c r="B93" s="20">
        <v>939</v>
      </c>
      <c r="C93" s="20">
        <v>1376</v>
      </c>
      <c r="D93" s="21">
        <v>2315</v>
      </c>
      <c r="E93" s="20">
        <v>1569</v>
      </c>
      <c r="F93" s="20">
        <v>2306</v>
      </c>
      <c r="G93" s="20">
        <v>3875</v>
      </c>
      <c r="H93" s="23">
        <v>1921</v>
      </c>
      <c r="I93" s="20">
        <v>2463</v>
      </c>
      <c r="J93" s="20">
        <v>4384</v>
      </c>
      <c r="K93" s="23">
        <v>1818</v>
      </c>
      <c r="L93" s="20">
        <v>2222</v>
      </c>
      <c r="M93" s="20">
        <v>4040</v>
      </c>
      <c r="N93" s="23">
        <v>1810</v>
      </c>
      <c r="O93" s="20">
        <v>2098</v>
      </c>
      <c r="P93" s="21">
        <v>3908</v>
      </c>
      <c r="S93" s="61">
        <f t="shared" si="91"/>
        <v>40.561555075593951</v>
      </c>
      <c r="T93" s="82">
        <f t="shared" si="91"/>
        <v>59.438444924406042</v>
      </c>
      <c r="U93" s="61">
        <f t="shared" si="82"/>
        <v>40.490322580645163</v>
      </c>
      <c r="V93" s="82">
        <f t="shared" si="82"/>
        <v>59.509677419354837</v>
      </c>
      <c r="W93" s="61">
        <f t="shared" si="83"/>
        <v>43.818430656934304</v>
      </c>
      <c r="X93" s="82">
        <f t="shared" si="83"/>
        <v>56.181569343065696</v>
      </c>
      <c r="Y93" s="61">
        <f t="shared" si="84"/>
        <v>45</v>
      </c>
      <c r="Z93" s="82">
        <f t="shared" si="84"/>
        <v>55.000000000000007</v>
      </c>
      <c r="AA93" s="6">
        <f t="shared" si="85"/>
        <v>46.315250767656089</v>
      </c>
      <c r="AB93" s="82">
        <f t="shared" si="85"/>
        <v>53.684749232343911</v>
      </c>
      <c r="AE93" s="59">
        <f>T93-S93</f>
        <v>18.876889848812091</v>
      </c>
      <c r="AF93" s="59">
        <f t="shared" si="86"/>
        <v>19.019354838709674</v>
      </c>
      <c r="AG93" s="59">
        <f t="shared" si="87"/>
        <v>12.363138686131393</v>
      </c>
      <c r="AH93" s="59">
        <f t="shared" si="88"/>
        <v>10.000000000000007</v>
      </c>
      <c r="AI93" s="73">
        <f t="shared" si="89"/>
        <v>7.3694984646878225</v>
      </c>
    </row>
    <row r="94" spans="1:35" x14ac:dyDescent="0.25">
      <c r="A94" s="893" t="s">
        <v>677</v>
      </c>
      <c r="B94" s="304"/>
      <c r="C94" s="304"/>
      <c r="D94" s="885"/>
      <c r="E94" s="304"/>
      <c r="F94" s="304"/>
      <c r="G94" s="885"/>
      <c r="H94" s="56">
        <v>548</v>
      </c>
      <c r="I94" s="56">
        <v>482</v>
      </c>
      <c r="J94" s="116">
        <v>1030</v>
      </c>
      <c r="K94" s="56">
        <v>929</v>
      </c>
      <c r="L94" s="56">
        <v>864</v>
      </c>
      <c r="M94" s="116">
        <v>1793</v>
      </c>
      <c r="N94" s="56">
        <v>1017</v>
      </c>
      <c r="O94" s="56">
        <v>916</v>
      </c>
      <c r="P94" s="116">
        <v>1933</v>
      </c>
      <c r="S94" s="771"/>
      <c r="T94" s="886"/>
      <c r="U94" s="771"/>
      <c r="V94" s="886"/>
      <c r="W94" s="100">
        <f t="shared" si="83"/>
        <v>53.203883495145632</v>
      </c>
      <c r="X94" s="99">
        <f t="shared" si="83"/>
        <v>46.796116504854368</v>
      </c>
      <c r="Y94" s="100">
        <f t="shared" si="84"/>
        <v>51.812604573340771</v>
      </c>
      <c r="Z94" s="99">
        <f t="shared" si="84"/>
        <v>48.187395426659229</v>
      </c>
      <c r="AA94" s="98">
        <f t="shared" si="85"/>
        <v>52.612519399896527</v>
      </c>
      <c r="AB94" s="99">
        <f t="shared" si="85"/>
        <v>47.387480600103466</v>
      </c>
      <c r="AE94" s="888"/>
      <c r="AF94" s="886"/>
      <c r="AG94" s="108">
        <f t="shared" si="87"/>
        <v>-6.4077669902912646</v>
      </c>
      <c r="AH94" s="108">
        <f t="shared" si="88"/>
        <v>-3.6252091466815415</v>
      </c>
      <c r="AI94" s="246">
        <f t="shared" si="89"/>
        <v>-5.2250387997930616</v>
      </c>
    </row>
    <row r="95" spans="1:35" x14ac:dyDescent="0.25">
      <c r="B95" s="129"/>
    </row>
    <row r="96" spans="1:35" x14ac:dyDescent="0.25">
      <c r="B96" s="129"/>
    </row>
    <row r="98" spans="1:16" x14ac:dyDescent="0.25">
      <c r="A98" s="1910" t="s">
        <v>1004</v>
      </c>
      <c r="B98" s="1911"/>
    </row>
    <row r="99" spans="1:16" ht="15" customHeight="1" x14ac:dyDescent="0.25">
      <c r="A99" s="1746" t="s">
        <v>1269</v>
      </c>
      <c r="B99" s="1747"/>
      <c r="C99" s="1747"/>
      <c r="D99" s="1747"/>
      <c r="E99" s="1747"/>
      <c r="F99" s="1747"/>
      <c r="G99" s="1748"/>
    </row>
    <row r="100" spans="1:16" x14ac:dyDescent="0.25">
      <c r="A100" s="1746"/>
      <c r="B100" s="1747"/>
      <c r="C100" s="1747"/>
      <c r="D100" s="1747"/>
      <c r="E100" s="1747"/>
      <c r="F100" s="1747"/>
      <c r="G100" s="1748"/>
    </row>
    <row r="101" spans="1:16" x14ac:dyDescent="0.25">
      <c r="A101" s="1749"/>
      <c r="B101" s="1750"/>
      <c r="C101" s="1750"/>
      <c r="D101" s="1750"/>
      <c r="E101" s="1750"/>
      <c r="F101" s="1750"/>
      <c r="G101" s="1751"/>
    </row>
    <row r="102" spans="1:16" x14ac:dyDescent="0.25">
      <c r="A102" s="1843" t="s">
        <v>1090</v>
      </c>
      <c r="B102" s="1744"/>
      <c r="C102" s="1744"/>
      <c r="D102" s="1744"/>
      <c r="E102" s="1744"/>
      <c r="F102" s="1744"/>
      <c r="G102" s="1745"/>
    </row>
    <row r="103" spans="1:16" x14ac:dyDescent="0.25">
      <c r="A103" s="1844"/>
      <c r="B103" s="1747"/>
      <c r="C103" s="1747"/>
      <c r="D103" s="1747"/>
      <c r="E103" s="1747"/>
      <c r="F103" s="1747"/>
      <c r="G103" s="1748"/>
    </row>
    <row r="104" spans="1:16" x14ac:dyDescent="0.25">
      <c r="A104" s="1845"/>
      <c r="B104" s="1750"/>
      <c r="C104" s="1750"/>
      <c r="D104" s="1750"/>
      <c r="E104" s="1750"/>
      <c r="F104" s="1750"/>
      <c r="G104" s="1751"/>
    </row>
    <row r="108" spans="1:16" x14ac:dyDescent="0.25">
      <c r="P108" s="654"/>
    </row>
  </sheetData>
  <sheetProtection algorithmName="SHA-512" hashValue="9TWAUhF7bdwBoAPHBEZoGetzGUst63NM98R+5GW9132t4kabXKq8+yvU9O66iCMKD8cqaNEFwzfam/hWQPZaAA==" saltValue="IuQYA06cD4rAIlGlK+L94g==" spinCount="100000" sheet="1" objects="1" scenarios="1"/>
  <mergeCells count="105">
    <mergeCell ref="Z20:AA20"/>
    <mergeCell ref="AB20:AC20"/>
    <mergeCell ref="AF20:AF21"/>
    <mergeCell ref="A12:A14"/>
    <mergeCell ref="A102:G104"/>
    <mergeCell ref="A99:G101"/>
    <mergeCell ref="A98:B98"/>
    <mergeCell ref="A82:P82"/>
    <mergeCell ref="S82:AB82"/>
    <mergeCell ref="AE82:AI82"/>
    <mergeCell ref="S83:T83"/>
    <mergeCell ref="U83:V83"/>
    <mergeCell ref="W83:X83"/>
    <mergeCell ref="Y83:Z83"/>
    <mergeCell ref="AA83:AB83"/>
    <mergeCell ref="AI83:AI84"/>
    <mergeCell ref="AE83:AE84"/>
    <mergeCell ref="AF83:AF84"/>
    <mergeCell ref="AG83:AG84"/>
    <mergeCell ref="AH83:AH84"/>
    <mergeCell ref="B83:D83"/>
    <mergeCell ref="E83:G83"/>
    <mergeCell ref="H83:J83"/>
    <mergeCell ref="K83:M83"/>
    <mergeCell ref="N83:P83"/>
    <mergeCell ref="AJ10:AJ11"/>
    <mergeCell ref="CJ55:CL56"/>
    <mergeCell ref="CM55:CO56"/>
    <mergeCell ref="AC56:AE56"/>
    <mergeCell ref="AO56:AQ56"/>
    <mergeCell ref="AR56:AT56"/>
    <mergeCell ref="AC55:AK55"/>
    <mergeCell ref="AL55:AT55"/>
    <mergeCell ref="AF56:AH56"/>
    <mergeCell ref="AI56:AK56"/>
    <mergeCell ref="CA55:CC56"/>
    <mergeCell ref="CD55:CF56"/>
    <mergeCell ref="CG55:CI56"/>
    <mergeCell ref="AV56:AX56"/>
    <mergeCell ref="AY56:BA56"/>
    <mergeCell ref="BQ56:BS56"/>
    <mergeCell ref="BT56:BV56"/>
    <mergeCell ref="BB55:BG55"/>
    <mergeCell ref="BE56:BG56"/>
    <mergeCell ref="BH56:BJ56"/>
    <mergeCell ref="BK56:BM56"/>
    <mergeCell ref="BN56:BP56"/>
    <mergeCell ref="AG20:AG21"/>
    <mergeCell ref="BW56:BY56"/>
    <mergeCell ref="AV54:BY54"/>
    <mergeCell ref="BT55:BY55"/>
    <mergeCell ref="BB56:BD56"/>
    <mergeCell ref="AL56:AN56"/>
    <mergeCell ref="AV55:BA55"/>
    <mergeCell ref="B9:Q9"/>
    <mergeCell ref="B19:Q19"/>
    <mergeCell ref="B54:AT54"/>
    <mergeCell ref="C20:E20"/>
    <mergeCell ref="F20:H20"/>
    <mergeCell ref="I20:K20"/>
    <mergeCell ref="L20:N20"/>
    <mergeCell ref="O20:Q20"/>
    <mergeCell ref="AF19:AJ19"/>
    <mergeCell ref="T20:U20"/>
    <mergeCell ref="V20:W20"/>
    <mergeCell ref="AH20:AH21"/>
    <mergeCell ref="AI20:AI21"/>
    <mergeCell ref="AJ20:AJ21"/>
    <mergeCell ref="T19:AC19"/>
    <mergeCell ref="X20:Y20"/>
    <mergeCell ref="C10:E10"/>
    <mergeCell ref="F10:H10"/>
    <mergeCell ref="Q56:S56"/>
    <mergeCell ref="T56:V56"/>
    <mergeCell ref="W56:Y56"/>
    <mergeCell ref="Z56:AB56"/>
    <mergeCell ref="B56:D56"/>
    <mergeCell ref="E56:G56"/>
    <mergeCell ref="H56:J56"/>
    <mergeCell ref="K56:M56"/>
    <mergeCell ref="N56:P56"/>
    <mergeCell ref="A1:T2"/>
    <mergeCell ref="A22:A34"/>
    <mergeCell ref="A35:A44"/>
    <mergeCell ref="A45:A49"/>
    <mergeCell ref="BH55:BM55"/>
    <mergeCell ref="BN55:BS55"/>
    <mergeCell ref="CA54:CO54"/>
    <mergeCell ref="B55:J55"/>
    <mergeCell ref="K55:S55"/>
    <mergeCell ref="T55:AB55"/>
    <mergeCell ref="I10:K10"/>
    <mergeCell ref="L10:N10"/>
    <mergeCell ref="O10:Q10"/>
    <mergeCell ref="T9:AC9"/>
    <mergeCell ref="AF9:AJ9"/>
    <mergeCell ref="T10:U10"/>
    <mergeCell ref="V10:W10"/>
    <mergeCell ref="X10:Y10"/>
    <mergeCell ref="Z10:AA10"/>
    <mergeCell ref="AB10:AC10"/>
    <mergeCell ref="AF10:AF11"/>
    <mergeCell ref="AG10:AG11"/>
    <mergeCell ref="AH10:AH11"/>
    <mergeCell ref="AI10:AI11"/>
  </mergeCells>
  <conditionalFormatting sqref="AE85:AI94">
    <cfRule type="cellIs" dxfId="143" priority="1" operator="lessThan">
      <formula>0</formula>
    </cfRule>
  </conditionalFormatting>
  <conditionalFormatting sqref="AF12:AJ14">
    <cfRule type="cellIs" dxfId="142" priority="4" operator="lessThan">
      <formula>0</formula>
    </cfRule>
  </conditionalFormatting>
  <conditionalFormatting sqref="AF22:AJ49">
    <cfRule type="cellIs" dxfId="141" priority="3" operator="lessThan">
      <formula>0</formula>
    </cfRule>
  </conditionalFormatting>
  <conditionalFormatting sqref="CA59:CO77">
    <cfRule type="cellIs" dxfId="140" priority="2" operator="lessThan">
      <formula>0</formula>
    </cfRule>
  </conditionalFormatting>
  <hyperlinks>
    <hyperlink ref="A5" location="Índice!A1" display="⌂ Volver al ÍNDICE" xr:uid="{47187C74-4252-4A54-B249-C1E0F1C2EAD6}"/>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528F0-DAEB-49F9-9D4B-D213632647E0}">
  <sheetPr codeName="Hoja30">
    <tabColor rgb="FFEDCFDD"/>
  </sheetPr>
  <dimension ref="A1:AC155"/>
  <sheetViews>
    <sheetView zoomScale="73" zoomScaleNormal="73" workbookViewId="0">
      <pane xSplit="2" ySplit="11" topLeftCell="C12" activePane="bottomRight" state="frozen"/>
      <selection pane="topRight" activeCell="C1" sqref="C1"/>
      <selection pane="bottomLeft" activeCell="A10" sqref="A10"/>
      <selection pane="bottomRight" activeCell="A153" sqref="A153:G155"/>
    </sheetView>
  </sheetViews>
  <sheetFormatPr baseColWidth="10" defaultColWidth="11.42578125" defaultRowHeight="15" x14ac:dyDescent="0.25"/>
  <cols>
    <col min="1" max="2" width="30.7109375" customWidth="1"/>
    <col min="3" max="113" width="7.7109375" customWidth="1"/>
  </cols>
  <sheetData>
    <row r="1" spans="1:28" ht="24" customHeight="1" x14ac:dyDescent="0.25">
      <c r="A1" s="1860" t="s">
        <v>1051</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1"/>
    </row>
    <row r="2" spans="1:28" ht="15.75" customHeight="1" thickBot="1" x14ac:dyDescent="0.3">
      <c r="A2" s="1759"/>
      <c r="B2" s="1759"/>
      <c r="C2" s="1759"/>
      <c r="D2" s="1759"/>
      <c r="E2" s="1759"/>
      <c r="F2" s="1759"/>
      <c r="G2" s="1759"/>
      <c r="H2" s="1759"/>
      <c r="I2" s="1759"/>
      <c r="J2" s="1759"/>
      <c r="K2" s="1759"/>
      <c r="L2" s="1759"/>
      <c r="M2" s="1759"/>
      <c r="N2" s="1759"/>
      <c r="O2" s="1759"/>
      <c r="P2" s="1759"/>
      <c r="Q2" s="1759"/>
      <c r="R2" s="1759"/>
      <c r="S2" s="1759"/>
      <c r="T2" s="1759"/>
      <c r="U2" s="1759"/>
      <c r="V2" s="1759"/>
      <c r="W2" s="1759"/>
      <c r="X2" s="1759"/>
      <c r="Y2" s="1759"/>
      <c r="Z2" s="1759"/>
      <c r="AA2" s="1759"/>
      <c r="AB2" s="1760"/>
    </row>
    <row r="3" spans="1:28" x14ac:dyDescent="0.25">
      <c r="A3" s="42" t="s">
        <v>1033</v>
      </c>
    </row>
    <row r="4" spans="1:28" x14ac:dyDescent="0.25">
      <c r="A4" s="42" t="s">
        <v>988</v>
      </c>
    </row>
    <row r="5" spans="1:28" x14ac:dyDescent="0.25">
      <c r="A5" s="132" t="s">
        <v>712</v>
      </c>
    </row>
    <row r="6" spans="1:28" x14ac:dyDescent="0.25">
      <c r="A6" s="42"/>
    </row>
    <row r="7" spans="1:28" x14ac:dyDescent="0.25">
      <c r="A7" s="5" t="s">
        <v>1160</v>
      </c>
    </row>
    <row r="9" spans="1:28" s="1" customFormat="1" ht="50.25" customHeight="1" x14ac:dyDescent="0.25">
      <c r="B9" s="1862" t="s">
        <v>28</v>
      </c>
      <c r="C9" s="1864"/>
      <c r="D9" s="1864"/>
      <c r="E9" s="1864"/>
      <c r="F9" s="1864"/>
      <c r="G9" s="1864"/>
      <c r="H9" s="1864"/>
      <c r="I9" s="1864"/>
      <c r="J9" s="1864"/>
      <c r="K9" s="1864"/>
      <c r="L9" s="1864"/>
      <c r="M9" s="1864"/>
      <c r="N9" s="1865"/>
      <c r="P9" s="1862" t="s">
        <v>507</v>
      </c>
      <c r="Q9" s="1864"/>
      <c r="R9" s="1864"/>
      <c r="S9" s="1864"/>
      <c r="T9" s="1864"/>
      <c r="U9" s="1864"/>
      <c r="V9" s="1864"/>
      <c r="W9" s="1865"/>
      <c r="Y9" s="1868" t="s">
        <v>853</v>
      </c>
      <c r="Z9" s="1912"/>
      <c r="AA9" s="1912"/>
      <c r="AB9" s="1912"/>
    </row>
    <row r="10" spans="1:28" ht="14.45" customHeight="1" x14ac:dyDescent="0.25">
      <c r="B10" s="852" t="s">
        <v>994</v>
      </c>
      <c r="C10" s="1875" t="s">
        <v>314</v>
      </c>
      <c r="D10" s="1875"/>
      <c r="E10" s="1875"/>
      <c r="F10" s="1875" t="s">
        <v>167</v>
      </c>
      <c r="G10" s="1875"/>
      <c r="H10" s="1875"/>
      <c r="I10" s="1875" t="s">
        <v>168</v>
      </c>
      <c r="J10" s="1875"/>
      <c r="K10" s="1875"/>
      <c r="L10" s="1875" t="s">
        <v>169</v>
      </c>
      <c r="M10" s="1875"/>
      <c r="N10" s="1875"/>
      <c r="P10" s="1875" t="s">
        <v>314</v>
      </c>
      <c r="Q10" s="1875"/>
      <c r="R10" s="1875" t="s">
        <v>167</v>
      </c>
      <c r="S10" s="1875"/>
      <c r="T10" s="1875" t="s">
        <v>168</v>
      </c>
      <c r="U10" s="1875"/>
      <c r="V10" s="1875" t="s">
        <v>169</v>
      </c>
      <c r="W10" s="1875"/>
      <c r="Y10" s="1883" t="s">
        <v>314</v>
      </c>
      <c r="Z10" s="1883" t="s">
        <v>167</v>
      </c>
      <c r="AA10" s="1883" t="s">
        <v>168</v>
      </c>
      <c r="AB10" s="1883" t="s">
        <v>169</v>
      </c>
    </row>
    <row r="11" spans="1:28" x14ac:dyDescent="0.25">
      <c r="B11" s="271" t="s">
        <v>30</v>
      </c>
      <c r="C11" s="274" t="s">
        <v>31</v>
      </c>
      <c r="D11" s="274" t="s">
        <v>32</v>
      </c>
      <c r="E11" s="274" t="s">
        <v>33</v>
      </c>
      <c r="F11" s="274" t="s">
        <v>31</v>
      </c>
      <c r="G11" s="274" t="s">
        <v>32</v>
      </c>
      <c r="H11" s="274" t="s">
        <v>33</v>
      </c>
      <c r="I11" s="274" t="s">
        <v>31</v>
      </c>
      <c r="J11" s="274" t="s">
        <v>32</v>
      </c>
      <c r="K11" s="274" t="s">
        <v>33</v>
      </c>
      <c r="L11" s="274" t="s">
        <v>31</v>
      </c>
      <c r="M11" s="274" t="s">
        <v>32</v>
      </c>
      <c r="N11" s="274" t="s">
        <v>33</v>
      </c>
      <c r="P11" s="274" t="s">
        <v>31</v>
      </c>
      <c r="Q11" s="274" t="s">
        <v>32</v>
      </c>
      <c r="R11" s="274" t="s">
        <v>31</v>
      </c>
      <c r="S11" s="274" t="s">
        <v>32</v>
      </c>
      <c r="T11" s="274" t="s">
        <v>31</v>
      </c>
      <c r="U11" s="274" t="s">
        <v>32</v>
      </c>
      <c r="V11" s="274" t="s">
        <v>31</v>
      </c>
      <c r="W11" s="274" t="s">
        <v>32</v>
      </c>
      <c r="Y11" s="1883"/>
      <c r="Z11" s="1883"/>
      <c r="AA11" s="1883"/>
      <c r="AB11" s="1883"/>
    </row>
    <row r="12" spans="1:28" x14ac:dyDescent="0.25">
      <c r="A12" s="1869" t="s">
        <v>810</v>
      </c>
      <c r="B12" s="882" t="s">
        <v>1076</v>
      </c>
      <c r="C12" s="843">
        <v>24772</v>
      </c>
      <c r="D12" s="843">
        <v>30295</v>
      </c>
      <c r="E12" s="844">
        <v>55067</v>
      </c>
      <c r="F12" s="843">
        <v>23797</v>
      </c>
      <c r="G12" s="843">
        <v>26109</v>
      </c>
      <c r="H12" s="844">
        <v>49906</v>
      </c>
      <c r="I12" s="843">
        <v>23409</v>
      </c>
      <c r="J12" s="843">
        <v>24864</v>
      </c>
      <c r="K12" s="844">
        <v>48273</v>
      </c>
      <c r="L12" s="843">
        <v>22234</v>
      </c>
      <c r="M12" s="843">
        <v>22635</v>
      </c>
      <c r="N12" s="844">
        <v>44869</v>
      </c>
      <c r="P12" s="61">
        <f t="shared" ref="P12" si="0">IFERROR(C12/$E12*100,0)</f>
        <v>44.985199847458553</v>
      </c>
      <c r="Q12" s="6">
        <f t="shared" ref="Q12" si="1">IFERROR(D12/$E12*100,0)</f>
        <v>55.014800152541454</v>
      </c>
      <c r="R12" s="61">
        <f t="shared" ref="R12" si="2">IFERROR(F12/$H12*100,0)</f>
        <v>47.683645253075788</v>
      </c>
      <c r="S12" s="82">
        <f t="shared" ref="S12" si="3">IFERROR(G12/$H12*100,0)</f>
        <v>52.316354746924219</v>
      </c>
      <c r="T12" s="6">
        <f t="shared" ref="T12" si="4">IFERROR(I12/$K12*100,0)</f>
        <v>48.492946367534643</v>
      </c>
      <c r="U12" s="82">
        <f t="shared" ref="U12" si="5">IFERROR(J12/$K12*100,0)</f>
        <v>51.50705363246535</v>
      </c>
      <c r="V12" s="6">
        <f t="shared" ref="V12" si="6">IFERROR(L12/$N12*100,0)</f>
        <v>49.55314359580111</v>
      </c>
      <c r="W12" s="82">
        <f t="shared" ref="W12" si="7">IFERROR(M12/$N12*100,0)</f>
        <v>50.44685640419889</v>
      </c>
      <c r="Y12" s="107">
        <f>Q12-P12</f>
        <v>10.029600305082901</v>
      </c>
      <c r="Z12" s="107">
        <f>S12-R12</f>
        <v>4.6327094938484308</v>
      </c>
      <c r="AA12" s="107">
        <f>U12-T12</f>
        <v>3.0141072649307077</v>
      </c>
      <c r="AB12" s="126">
        <f>W12-V12</f>
        <v>0.89371280839777967</v>
      </c>
    </row>
    <row r="13" spans="1:28" x14ac:dyDescent="0.25">
      <c r="A13" s="1869"/>
      <c r="B13" s="890" t="s">
        <v>288</v>
      </c>
      <c r="C13" s="305">
        <v>0</v>
      </c>
      <c r="D13" s="305">
        <v>0</v>
      </c>
      <c r="E13" s="306">
        <v>0</v>
      </c>
      <c r="F13" s="305">
        <v>2</v>
      </c>
      <c r="G13" s="305">
        <v>0</v>
      </c>
      <c r="H13" s="306">
        <v>2</v>
      </c>
      <c r="I13" s="305">
        <v>0</v>
      </c>
      <c r="J13" s="305">
        <v>1</v>
      </c>
      <c r="K13" s="306">
        <v>1</v>
      </c>
      <c r="L13" s="305">
        <v>5</v>
      </c>
      <c r="M13" s="305">
        <v>1</v>
      </c>
      <c r="N13" s="306">
        <v>6</v>
      </c>
      <c r="P13" s="61">
        <f t="shared" ref="P13:Q28" si="8">IFERROR(C13/$E13*100,0)</f>
        <v>0</v>
      </c>
      <c r="Q13" s="6">
        <f t="shared" si="8"/>
        <v>0</v>
      </c>
      <c r="R13" s="61">
        <f t="shared" ref="R13:S28" si="9">IFERROR(F13/$H13*100,0)</f>
        <v>100</v>
      </c>
      <c r="S13" s="82">
        <f t="shared" si="9"/>
        <v>0</v>
      </c>
      <c r="T13" s="6">
        <f t="shared" ref="T13:U28" si="10">IFERROR(I13/$K13*100,0)</f>
        <v>0</v>
      </c>
      <c r="U13" s="82">
        <f t="shared" si="10"/>
        <v>100</v>
      </c>
      <c r="V13" s="6">
        <f t="shared" ref="V13:W28" si="11">IFERROR(L13/$N13*100,0)</f>
        <v>83.333333333333343</v>
      </c>
      <c r="W13" s="82">
        <f t="shared" si="11"/>
        <v>16.666666666666664</v>
      </c>
      <c r="Y13" s="59">
        <f t="shared" ref="Y13:Y59" si="12">Q13-P13</f>
        <v>0</v>
      </c>
      <c r="Z13" s="59">
        <f t="shared" ref="Z13:Z59" si="13">S13-R13</f>
        <v>-100</v>
      </c>
      <c r="AA13" s="59">
        <f t="shared" ref="AA13:AA59" si="14">U13-T13</f>
        <v>100</v>
      </c>
      <c r="AB13" s="73">
        <f t="shared" ref="AB13:AB59" si="15">W13-V13</f>
        <v>-66.666666666666686</v>
      </c>
    </row>
    <row r="14" spans="1:28" x14ac:dyDescent="0.25">
      <c r="A14" s="1869"/>
      <c r="B14" s="883" t="s">
        <v>190</v>
      </c>
      <c r="C14" s="20">
        <v>2421</v>
      </c>
      <c r="D14" s="20">
        <v>2205</v>
      </c>
      <c r="E14" s="21">
        <v>4626</v>
      </c>
      <c r="F14" s="20">
        <v>1549</v>
      </c>
      <c r="G14" s="20">
        <v>1423</v>
      </c>
      <c r="H14" s="21">
        <v>2972</v>
      </c>
      <c r="I14" s="20">
        <v>1189</v>
      </c>
      <c r="J14" s="20">
        <v>1044</v>
      </c>
      <c r="K14" s="21">
        <v>2233</v>
      </c>
      <c r="L14" s="20">
        <v>1075</v>
      </c>
      <c r="M14" s="20">
        <v>953</v>
      </c>
      <c r="N14" s="21">
        <v>2028</v>
      </c>
      <c r="P14" s="61">
        <f t="shared" si="8"/>
        <v>52.334630350194558</v>
      </c>
      <c r="Q14" s="6">
        <f t="shared" si="8"/>
        <v>47.665369649805449</v>
      </c>
      <c r="R14" s="61">
        <f t="shared" si="9"/>
        <v>52.119784656796774</v>
      </c>
      <c r="S14" s="82">
        <f t="shared" si="9"/>
        <v>47.880215343203233</v>
      </c>
      <c r="T14" s="6">
        <f t="shared" si="10"/>
        <v>53.246753246753244</v>
      </c>
      <c r="U14" s="82">
        <f t="shared" si="10"/>
        <v>46.753246753246749</v>
      </c>
      <c r="V14" s="6">
        <f t="shared" si="11"/>
        <v>53.00788954635108</v>
      </c>
      <c r="W14" s="82">
        <f t="shared" si="11"/>
        <v>46.99211045364892</v>
      </c>
      <c r="Y14" s="59">
        <f t="shared" si="12"/>
        <v>-4.6692607003891098</v>
      </c>
      <c r="Z14" s="59">
        <f t="shared" si="13"/>
        <v>-4.2395693135935417</v>
      </c>
      <c r="AA14" s="59">
        <f t="shared" si="14"/>
        <v>-6.4935064935064943</v>
      </c>
      <c r="AB14" s="73">
        <f t="shared" si="15"/>
        <v>-6.0157790927021608</v>
      </c>
    </row>
    <row r="15" spans="1:28" x14ac:dyDescent="0.25">
      <c r="A15" s="1869"/>
      <c r="B15" s="883" t="s">
        <v>193</v>
      </c>
      <c r="C15" s="20">
        <v>821</v>
      </c>
      <c r="D15" s="20">
        <v>1212</v>
      </c>
      <c r="E15" s="21">
        <v>2033</v>
      </c>
      <c r="F15" s="20">
        <v>317</v>
      </c>
      <c r="G15" s="20">
        <v>522</v>
      </c>
      <c r="H15" s="21">
        <v>839</v>
      </c>
      <c r="I15" s="20">
        <v>260</v>
      </c>
      <c r="J15" s="20">
        <v>352</v>
      </c>
      <c r="K15" s="21">
        <v>612</v>
      </c>
      <c r="L15" s="20">
        <v>185</v>
      </c>
      <c r="M15" s="20">
        <v>283</v>
      </c>
      <c r="N15" s="21">
        <v>468</v>
      </c>
      <c r="P15" s="61">
        <f t="shared" si="8"/>
        <v>40.383669454008853</v>
      </c>
      <c r="Q15" s="6">
        <f t="shared" si="8"/>
        <v>59.616330545991147</v>
      </c>
      <c r="R15" s="61">
        <f t="shared" si="9"/>
        <v>37.783075089392135</v>
      </c>
      <c r="S15" s="82">
        <f t="shared" si="9"/>
        <v>62.216924910607865</v>
      </c>
      <c r="T15" s="6">
        <f t="shared" si="10"/>
        <v>42.483660130718953</v>
      </c>
      <c r="U15" s="82">
        <f t="shared" si="10"/>
        <v>57.51633986928104</v>
      </c>
      <c r="V15" s="6">
        <f t="shared" si="11"/>
        <v>39.529914529914528</v>
      </c>
      <c r="W15" s="82">
        <f t="shared" si="11"/>
        <v>60.470085470085465</v>
      </c>
      <c r="Y15" s="59">
        <f t="shared" si="12"/>
        <v>19.232661091982294</v>
      </c>
      <c r="Z15" s="59">
        <f t="shared" si="13"/>
        <v>24.43384982121573</v>
      </c>
      <c r="AA15" s="59">
        <f t="shared" si="14"/>
        <v>15.032679738562088</v>
      </c>
      <c r="AB15" s="73">
        <f t="shared" si="15"/>
        <v>20.940170940170937</v>
      </c>
    </row>
    <row r="16" spans="1:28" x14ac:dyDescent="0.25">
      <c r="A16" s="1869"/>
      <c r="B16" s="883" t="s">
        <v>172</v>
      </c>
      <c r="C16" s="20">
        <v>2006</v>
      </c>
      <c r="D16" s="20">
        <v>1147</v>
      </c>
      <c r="E16" s="21">
        <v>3153</v>
      </c>
      <c r="F16" s="20">
        <v>2002</v>
      </c>
      <c r="G16" s="20">
        <v>1223</v>
      </c>
      <c r="H16" s="21">
        <v>3225</v>
      </c>
      <c r="I16" s="20">
        <v>2017</v>
      </c>
      <c r="J16" s="20">
        <v>1167</v>
      </c>
      <c r="K16" s="21">
        <v>3184</v>
      </c>
      <c r="L16" s="20">
        <v>1881</v>
      </c>
      <c r="M16" s="20">
        <v>1114</v>
      </c>
      <c r="N16" s="21">
        <v>2995</v>
      </c>
      <c r="P16" s="61">
        <f t="shared" si="8"/>
        <v>63.621947351728515</v>
      </c>
      <c r="Q16" s="6">
        <f t="shared" si="8"/>
        <v>36.378052648271485</v>
      </c>
      <c r="R16" s="61">
        <f t="shared" si="9"/>
        <v>62.077519379844958</v>
      </c>
      <c r="S16" s="82">
        <f t="shared" si="9"/>
        <v>37.922480620155042</v>
      </c>
      <c r="T16" s="6">
        <f t="shared" si="10"/>
        <v>63.347989949748737</v>
      </c>
      <c r="U16" s="82">
        <f t="shared" si="10"/>
        <v>36.652010050251256</v>
      </c>
      <c r="V16" s="6">
        <f t="shared" si="11"/>
        <v>62.804674457429044</v>
      </c>
      <c r="W16" s="82">
        <f t="shared" si="11"/>
        <v>37.195325542570949</v>
      </c>
      <c r="Y16" s="59">
        <f t="shared" si="12"/>
        <v>-27.24389470345703</v>
      </c>
      <c r="Z16" s="59">
        <f t="shared" si="13"/>
        <v>-24.155038759689916</v>
      </c>
      <c r="AA16" s="59">
        <f t="shared" si="14"/>
        <v>-26.69597989949748</v>
      </c>
      <c r="AB16" s="73">
        <f t="shared" si="15"/>
        <v>-25.609348914858096</v>
      </c>
    </row>
    <row r="17" spans="1:28" x14ac:dyDescent="0.25">
      <c r="A17" s="1869"/>
      <c r="B17" s="883" t="s">
        <v>175</v>
      </c>
      <c r="C17" s="20">
        <v>201</v>
      </c>
      <c r="D17" s="20">
        <v>45</v>
      </c>
      <c r="E17" s="21">
        <v>246</v>
      </c>
      <c r="F17" s="20">
        <v>215</v>
      </c>
      <c r="G17" s="20">
        <v>70</v>
      </c>
      <c r="H17" s="21">
        <v>285</v>
      </c>
      <c r="I17" s="20">
        <v>237</v>
      </c>
      <c r="J17" s="20">
        <v>76</v>
      </c>
      <c r="K17" s="21">
        <v>313</v>
      </c>
      <c r="L17" s="20">
        <v>276</v>
      </c>
      <c r="M17" s="20">
        <v>86</v>
      </c>
      <c r="N17" s="21">
        <v>362</v>
      </c>
      <c r="P17" s="61">
        <f t="shared" si="8"/>
        <v>81.707317073170728</v>
      </c>
      <c r="Q17" s="6">
        <f t="shared" si="8"/>
        <v>18.292682926829269</v>
      </c>
      <c r="R17" s="61">
        <f t="shared" si="9"/>
        <v>75.438596491228068</v>
      </c>
      <c r="S17" s="82">
        <f t="shared" si="9"/>
        <v>24.561403508771928</v>
      </c>
      <c r="T17" s="6">
        <f t="shared" si="10"/>
        <v>75.718849840255587</v>
      </c>
      <c r="U17" s="82">
        <f t="shared" si="10"/>
        <v>24.281150159744406</v>
      </c>
      <c r="V17" s="6">
        <f t="shared" si="11"/>
        <v>76.243093922651937</v>
      </c>
      <c r="W17" s="82">
        <f t="shared" si="11"/>
        <v>23.756906077348066</v>
      </c>
      <c r="Y17" s="59">
        <f t="shared" si="12"/>
        <v>-63.414634146341456</v>
      </c>
      <c r="Z17" s="59">
        <f t="shared" si="13"/>
        <v>-50.877192982456137</v>
      </c>
      <c r="AA17" s="59">
        <f t="shared" si="14"/>
        <v>-51.43769968051118</v>
      </c>
      <c r="AB17" s="73">
        <f t="shared" si="15"/>
        <v>-52.486187845303874</v>
      </c>
    </row>
    <row r="18" spans="1:28" x14ac:dyDescent="0.25">
      <c r="A18" s="1869"/>
      <c r="B18" s="883" t="s">
        <v>173</v>
      </c>
      <c r="C18" s="20">
        <v>536</v>
      </c>
      <c r="D18" s="20">
        <v>270</v>
      </c>
      <c r="E18" s="21">
        <v>806</v>
      </c>
      <c r="F18" s="20">
        <v>542</v>
      </c>
      <c r="G18" s="20">
        <v>315</v>
      </c>
      <c r="H18" s="21">
        <v>857</v>
      </c>
      <c r="I18" s="20">
        <v>559</v>
      </c>
      <c r="J18" s="20">
        <v>278</v>
      </c>
      <c r="K18" s="21">
        <v>837</v>
      </c>
      <c r="L18" s="20">
        <v>524</v>
      </c>
      <c r="M18" s="20">
        <v>248</v>
      </c>
      <c r="N18" s="21">
        <v>772</v>
      </c>
      <c r="P18" s="61">
        <f t="shared" si="8"/>
        <v>66.501240694789075</v>
      </c>
      <c r="Q18" s="6">
        <f t="shared" si="8"/>
        <v>33.498759305210918</v>
      </c>
      <c r="R18" s="61">
        <f t="shared" si="9"/>
        <v>63.243873978996504</v>
      </c>
      <c r="S18" s="82">
        <f t="shared" si="9"/>
        <v>36.756126021003496</v>
      </c>
      <c r="T18" s="6">
        <f t="shared" si="10"/>
        <v>66.786140979689364</v>
      </c>
      <c r="U18" s="82">
        <f t="shared" si="10"/>
        <v>33.213859020310629</v>
      </c>
      <c r="V18" s="6">
        <f t="shared" si="11"/>
        <v>67.875647668393782</v>
      </c>
      <c r="W18" s="82">
        <f t="shared" si="11"/>
        <v>32.124352331606218</v>
      </c>
      <c r="Y18" s="59">
        <f t="shared" si="12"/>
        <v>-33.002481389578158</v>
      </c>
      <c r="Z18" s="59">
        <f t="shared" si="13"/>
        <v>-26.487747957993008</v>
      </c>
      <c r="AA18" s="59">
        <f t="shared" si="14"/>
        <v>-33.572281959378735</v>
      </c>
      <c r="AB18" s="73">
        <f t="shared" si="15"/>
        <v>-35.751295336787564</v>
      </c>
    </row>
    <row r="19" spans="1:28" x14ac:dyDescent="0.25">
      <c r="A19" s="1869"/>
      <c r="B19" s="883" t="s">
        <v>174</v>
      </c>
      <c r="C19" s="20">
        <v>600</v>
      </c>
      <c r="D19" s="20">
        <v>375</v>
      </c>
      <c r="E19" s="21">
        <v>975</v>
      </c>
      <c r="F19" s="20">
        <v>837</v>
      </c>
      <c r="G19" s="20">
        <v>517</v>
      </c>
      <c r="H19" s="21">
        <v>1354</v>
      </c>
      <c r="I19" s="20">
        <v>883</v>
      </c>
      <c r="J19" s="20">
        <v>545</v>
      </c>
      <c r="K19" s="21">
        <v>1428</v>
      </c>
      <c r="L19" s="20">
        <v>856</v>
      </c>
      <c r="M19" s="20">
        <v>490</v>
      </c>
      <c r="N19" s="21">
        <v>1346</v>
      </c>
      <c r="P19" s="61">
        <f t="shared" si="8"/>
        <v>61.53846153846154</v>
      </c>
      <c r="Q19" s="6">
        <f t="shared" si="8"/>
        <v>38.461538461538467</v>
      </c>
      <c r="R19" s="61">
        <f t="shared" si="9"/>
        <v>61.816838995568688</v>
      </c>
      <c r="S19" s="82">
        <f t="shared" si="9"/>
        <v>38.183161004431312</v>
      </c>
      <c r="T19" s="6">
        <f t="shared" si="10"/>
        <v>61.834733893557427</v>
      </c>
      <c r="U19" s="82">
        <f t="shared" si="10"/>
        <v>38.165266106442573</v>
      </c>
      <c r="V19" s="6">
        <f t="shared" si="11"/>
        <v>63.595839524517082</v>
      </c>
      <c r="W19" s="82">
        <f t="shared" si="11"/>
        <v>36.404160475482911</v>
      </c>
      <c r="Y19" s="59">
        <f t="shared" si="12"/>
        <v>-23.076923076923073</v>
      </c>
      <c r="Z19" s="59">
        <f t="shared" si="13"/>
        <v>-23.633677991137375</v>
      </c>
      <c r="AA19" s="59">
        <f t="shared" si="14"/>
        <v>-23.669467787114854</v>
      </c>
      <c r="AB19" s="73">
        <f t="shared" si="15"/>
        <v>-27.191679049034171</v>
      </c>
    </row>
    <row r="20" spans="1:28" x14ac:dyDescent="0.25">
      <c r="A20" s="1869"/>
      <c r="B20" s="883" t="s">
        <v>177</v>
      </c>
      <c r="C20" s="20">
        <v>611</v>
      </c>
      <c r="D20" s="20">
        <v>610</v>
      </c>
      <c r="E20" s="21">
        <v>1221</v>
      </c>
      <c r="F20" s="20">
        <v>649</v>
      </c>
      <c r="G20" s="20">
        <v>636</v>
      </c>
      <c r="H20" s="21">
        <v>1285</v>
      </c>
      <c r="I20" s="20">
        <v>593</v>
      </c>
      <c r="J20" s="20">
        <v>616</v>
      </c>
      <c r="K20" s="21">
        <v>1209</v>
      </c>
      <c r="L20" s="20">
        <v>541</v>
      </c>
      <c r="M20" s="20">
        <v>518</v>
      </c>
      <c r="N20" s="21">
        <v>1059</v>
      </c>
      <c r="P20" s="61">
        <f t="shared" si="8"/>
        <v>50.040950040950037</v>
      </c>
      <c r="Q20" s="6">
        <f t="shared" si="8"/>
        <v>49.959049959049963</v>
      </c>
      <c r="R20" s="61">
        <f t="shared" si="9"/>
        <v>50.505836575875485</v>
      </c>
      <c r="S20" s="82">
        <f t="shared" si="9"/>
        <v>49.494163424124515</v>
      </c>
      <c r="T20" s="6">
        <f t="shared" si="10"/>
        <v>49.048800661703886</v>
      </c>
      <c r="U20" s="82">
        <f t="shared" si="10"/>
        <v>50.951199338296114</v>
      </c>
      <c r="V20" s="6">
        <f t="shared" si="11"/>
        <v>51.085930122757318</v>
      </c>
      <c r="W20" s="82">
        <f t="shared" si="11"/>
        <v>48.914069877242682</v>
      </c>
      <c r="Y20" s="59">
        <f t="shared" si="12"/>
        <v>-8.1900081900073474E-2</v>
      </c>
      <c r="Z20" s="59">
        <f t="shared" si="13"/>
        <v>-1.0116731517509692</v>
      </c>
      <c r="AA20" s="59">
        <f t="shared" si="14"/>
        <v>1.9023986765922274</v>
      </c>
      <c r="AB20" s="73">
        <f t="shared" si="15"/>
        <v>-2.1718602455146367</v>
      </c>
    </row>
    <row r="21" spans="1:28" x14ac:dyDescent="0.25">
      <c r="A21" s="1869"/>
      <c r="B21" s="883" t="s">
        <v>179</v>
      </c>
      <c r="C21" s="20">
        <v>92</v>
      </c>
      <c r="D21" s="20">
        <v>76</v>
      </c>
      <c r="E21" s="21">
        <v>168</v>
      </c>
      <c r="F21" s="20">
        <v>116</v>
      </c>
      <c r="G21" s="20">
        <v>91</v>
      </c>
      <c r="H21" s="21">
        <v>207</v>
      </c>
      <c r="I21" s="20">
        <v>117</v>
      </c>
      <c r="J21" s="20">
        <v>101</v>
      </c>
      <c r="K21" s="21">
        <v>218</v>
      </c>
      <c r="L21" s="20">
        <v>131</v>
      </c>
      <c r="M21" s="20">
        <v>80</v>
      </c>
      <c r="N21" s="21">
        <v>211</v>
      </c>
      <c r="P21" s="61">
        <f t="shared" si="8"/>
        <v>54.761904761904766</v>
      </c>
      <c r="Q21" s="6">
        <f t="shared" si="8"/>
        <v>45.238095238095241</v>
      </c>
      <c r="R21" s="61">
        <f t="shared" si="9"/>
        <v>56.038647342995176</v>
      </c>
      <c r="S21" s="82">
        <f t="shared" si="9"/>
        <v>43.961352657004831</v>
      </c>
      <c r="T21" s="6">
        <f t="shared" si="10"/>
        <v>53.669724770642205</v>
      </c>
      <c r="U21" s="82">
        <f t="shared" si="10"/>
        <v>46.330275229357795</v>
      </c>
      <c r="V21" s="6">
        <f t="shared" si="11"/>
        <v>62.085308056872037</v>
      </c>
      <c r="W21" s="82">
        <f t="shared" si="11"/>
        <v>37.914691943127963</v>
      </c>
      <c r="Y21" s="59">
        <f t="shared" si="12"/>
        <v>-9.5238095238095255</v>
      </c>
      <c r="Z21" s="59">
        <f t="shared" si="13"/>
        <v>-12.077294685990346</v>
      </c>
      <c r="AA21" s="59">
        <f t="shared" si="14"/>
        <v>-7.3394495412844094</v>
      </c>
      <c r="AB21" s="73">
        <f t="shared" si="15"/>
        <v>-24.170616113744074</v>
      </c>
    </row>
    <row r="22" spans="1:28" x14ac:dyDescent="0.25">
      <c r="A22" s="1869"/>
      <c r="B22" s="883" t="s">
        <v>212</v>
      </c>
      <c r="C22" s="20">
        <v>8451</v>
      </c>
      <c r="D22" s="20">
        <v>6183</v>
      </c>
      <c r="E22" s="21">
        <v>14634</v>
      </c>
      <c r="F22" s="20">
        <v>9097</v>
      </c>
      <c r="G22" s="20">
        <v>6367</v>
      </c>
      <c r="H22" s="21">
        <v>15464</v>
      </c>
      <c r="I22" s="20">
        <v>8936</v>
      </c>
      <c r="J22" s="20">
        <v>6145</v>
      </c>
      <c r="K22" s="21">
        <v>15081</v>
      </c>
      <c r="L22" s="20">
        <v>8514</v>
      </c>
      <c r="M22" s="20">
        <v>5672</v>
      </c>
      <c r="N22" s="21">
        <v>14186</v>
      </c>
      <c r="P22" s="61">
        <f t="shared" si="8"/>
        <v>57.749077490774901</v>
      </c>
      <c r="Q22" s="6">
        <f t="shared" si="8"/>
        <v>42.250922509225092</v>
      </c>
      <c r="R22" s="61">
        <f t="shared" si="9"/>
        <v>58.826952922917741</v>
      </c>
      <c r="S22" s="82">
        <f t="shared" si="9"/>
        <v>41.173047077082252</v>
      </c>
      <c r="T22" s="6">
        <f t="shared" si="10"/>
        <v>59.253365161461446</v>
      </c>
      <c r="U22" s="82">
        <f t="shared" si="10"/>
        <v>40.746634838538561</v>
      </c>
      <c r="V22" s="6">
        <f t="shared" si="11"/>
        <v>60.01691808825602</v>
      </c>
      <c r="W22" s="82">
        <f t="shared" si="11"/>
        <v>39.983081911743973</v>
      </c>
      <c r="Y22" s="59">
        <f t="shared" si="12"/>
        <v>-15.49815498154981</v>
      </c>
      <c r="Z22" s="59">
        <f t="shared" si="13"/>
        <v>-17.653905845835489</v>
      </c>
      <c r="AA22" s="59">
        <f t="shared" si="14"/>
        <v>-18.506730322922884</v>
      </c>
      <c r="AB22" s="73">
        <f t="shared" si="15"/>
        <v>-20.033836176512047</v>
      </c>
    </row>
    <row r="23" spans="1:28" x14ac:dyDescent="0.25">
      <c r="A23" s="1869"/>
      <c r="B23" s="883" t="s">
        <v>182</v>
      </c>
      <c r="C23" s="20">
        <v>276</v>
      </c>
      <c r="D23" s="20">
        <v>696</v>
      </c>
      <c r="E23" s="21">
        <v>972</v>
      </c>
      <c r="F23" s="20">
        <v>426</v>
      </c>
      <c r="G23" s="20">
        <v>1032</v>
      </c>
      <c r="H23" s="21">
        <v>1458</v>
      </c>
      <c r="I23" s="20">
        <v>441</v>
      </c>
      <c r="J23" s="20">
        <v>1133</v>
      </c>
      <c r="K23" s="21">
        <v>1574</v>
      </c>
      <c r="L23" s="20">
        <v>459</v>
      </c>
      <c r="M23" s="20">
        <v>1099</v>
      </c>
      <c r="N23" s="21">
        <v>1558</v>
      </c>
      <c r="P23" s="61">
        <f t="shared" si="8"/>
        <v>28.39506172839506</v>
      </c>
      <c r="Q23" s="6">
        <f t="shared" si="8"/>
        <v>71.604938271604937</v>
      </c>
      <c r="R23" s="61">
        <f t="shared" si="9"/>
        <v>29.218106995884774</v>
      </c>
      <c r="S23" s="82">
        <f t="shared" si="9"/>
        <v>70.781893004115233</v>
      </c>
      <c r="T23" s="6">
        <f t="shared" si="10"/>
        <v>28.017789072426936</v>
      </c>
      <c r="U23" s="82">
        <f t="shared" si="10"/>
        <v>71.982210927573064</v>
      </c>
      <c r="V23" s="6">
        <f t="shared" si="11"/>
        <v>29.460847240051347</v>
      </c>
      <c r="W23" s="82">
        <f t="shared" si="11"/>
        <v>70.539152759948649</v>
      </c>
      <c r="Y23" s="59">
        <f t="shared" si="12"/>
        <v>43.209876543209873</v>
      </c>
      <c r="Z23" s="59">
        <f t="shared" si="13"/>
        <v>41.563786008230458</v>
      </c>
      <c r="AA23" s="59">
        <f t="shared" si="14"/>
        <v>43.964421855146128</v>
      </c>
      <c r="AB23" s="73">
        <f t="shared" si="15"/>
        <v>41.078305519897299</v>
      </c>
    </row>
    <row r="24" spans="1:28" x14ac:dyDescent="0.25">
      <c r="A24" s="1869"/>
      <c r="B24" s="883" t="s">
        <v>203</v>
      </c>
      <c r="C24" s="20">
        <v>47</v>
      </c>
      <c r="D24" s="20">
        <v>115</v>
      </c>
      <c r="E24" s="21">
        <v>162</v>
      </c>
      <c r="F24" s="20">
        <v>53</v>
      </c>
      <c r="G24" s="20">
        <v>142</v>
      </c>
      <c r="H24" s="21">
        <v>195</v>
      </c>
      <c r="I24" s="20">
        <v>36</v>
      </c>
      <c r="J24" s="20">
        <v>104</v>
      </c>
      <c r="K24" s="21">
        <v>140</v>
      </c>
      <c r="L24" s="20">
        <v>29</v>
      </c>
      <c r="M24" s="20">
        <v>81</v>
      </c>
      <c r="N24" s="21">
        <v>110</v>
      </c>
      <c r="P24" s="61">
        <f t="shared" si="8"/>
        <v>29.012345679012348</v>
      </c>
      <c r="Q24" s="6">
        <f t="shared" si="8"/>
        <v>70.987654320987659</v>
      </c>
      <c r="R24" s="61">
        <f>IFERROR(F24/$H24*100,0)</f>
        <v>27.179487179487179</v>
      </c>
      <c r="S24" s="82">
        <f t="shared" si="9"/>
        <v>72.820512820512818</v>
      </c>
      <c r="T24" s="6">
        <f t="shared" si="10"/>
        <v>25.714285714285712</v>
      </c>
      <c r="U24" s="82">
        <f t="shared" si="10"/>
        <v>74.285714285714292</v>
      </c>
      <c r="V24" s="6">
        <f t="shared" si="11"/>
        <v>26.36363636363636</v>
      </c>
      <c r="W24" s="82">
        <f t="shared" si="11"/>
        <v>73.636363636363626</v>
      </c>
      <c r="Y24" s="59">
        <f t="shared" si="12"/>
        <v>41.97530864197531</v>
      </c>
      <c r="Z24" s="59">
        <f t="shared" si="13"/>
        <v>45.641025641025635</v>
      </c>
      <c r="AA24" s="59">
        <f t="shared" si="14"/>
        <v>48.571428571428584</v>
      </c>
      <c r="AB24" s="73">
        <f t="shared" si="15"/>
        <v>47.272727272727266</v>
      </c>
    </row>
    <row r="25" spans="1:28" x14ac:dyDescent="0.25">
      <c r="A25" s="1869"/>
      <c r="B25" s="883" t="s">
        <v>180</v>
      </c>
      <c r="C25" s="20">
        <v>131</v>
      </c>
      <c r="D25" s="20">
        <v>338</v>
      </c>
      <c r="E25" s="21">
        <v>469</v>
      </c>
      <c r="F25" s="20">
        <v>104</v>
      </c>
      <c r="G25" s="20">
        <v>259</v>
      </c>
      <c r="H25" s="21">
        <v>363</v>
      </c>
      <c r="I25" s="20">
        <v>113</v>
      </c>
      <c r="J25" s="20">
        <v>233</v>
      </c>
      <c r="K25" s="21">
        <v>346</v>
      </c>
      <c r="L25" s="20">
        <v>80</v>
      </c>
      <c r="M25" s="20">
        <v>192</v>
      </c>
      <c r="N25" s="21">
        <v>272</v>
      </c>
      <c r="P25" s="61">
        <f t="shared" si="8"/>
        <v>27.931769722814497</v>
      </c>
      <c r="Q25" s="6">
        <f t="shared" si="8"/>
        <v>72.068230277185492</v>
      </c>
      <c r="R25" s="61">
        <f t="shared" si="9"/>
        <v>28.650137741046834</v>
      </c>
      <c r="S25" s="82">
        <f t="shared" si="9"/>
        <v>71.349862258953166</v>
      </c>
      <c r="T25" s="6">
        <f t="shared" si="10"/>
        <v>32.658959537572251</v>
      </c>
      <c r="U25" s="82">
        <f t="shared" si="10"/>
        <v>67.341040462427742</v>
      </c>
      <c r="V25" s="6">
        <f t="shared" si="11"/>
        <v>29.411764705882355</v>
      </c>
      <c r="W25" s="82">
        <f t="shared" si="11"/>
        <v>70.588235294117652</v>
      </c>
      <c r="Y25" s="59">
        <f t="shared" si="12"/>
        <v>44.136460554370998</v>
      </c>
      <c r="Z25" s="59">
        <f t="shared" si="13"/>
        <v>42.699724517906333</v>
      </c>
      <c r="AA25" s="59">
        <f t="shared" si="14"/>
        <v>34.682080924855491</v>
      </c>
      <c r="AB25" s="73">
        <f t="shared" si="15"/>
        <v>41.176470588235297</v>
      </c>
    </row>
    <row r="26" spans="1:28" x14ac:dyDescent="0.25">
      <c r="A26" s="1869"/>
      <c r="B26" s="883" t="s">
        <v>181</v>
      </c>
      <c r="C26" s="20">
        <v>124</v>
      </c>
      <c r="D26" s="20">
        <v>178</v>
      </c>
      <c r="E26" s="21">
        <v>302</v>
      </c>
      <c r="F26" s="20">
        <v>97</v>
      </c>
      <c r="G26" s="20">
        <v>164</v>
      </c>
      <c r="H26" s="21">
        <v>261</v>
      </c>
      <c r="I26" s="20">
        <v>104</v>
      </c>
      <c r="J26" s="20">
        <v>133</v>
      </c>
      <c r="K26" s="21">
        <v>237</v>
      </c>
      <c r="L26" s="20">
        <v>97</v>
      </c>
      <c r="M26" s="20">
        <v>133</v>
      </c>
      <c r="N26" s="21">
        <v>230</v>
      </c>
      <c r="P26" s="61">
        <f t="shared" si="8"/>
        <v>41.059602649006621</v>
      </c>
      <c r="Q26" s="6">
        <f t="shared" si="8"/>
        <v>58.940397350993379</v>
      </c>
      <c r="R26" s="61">
        <f t="shared" si="9"/>
        <v>37.164750957854409</v>
      </c>
      <c r="S26" s="82">
        <f t="shared" si="9"/>
        <v>62.835249042145591</v>
      </c>
      <c r="T26" s="6">
        <f t="shared" si="10"/>
        <v>43.881856540084392</v>
      </c>
      <c r="U26" s="82">
        <f t="shared" si="10"/>
        <v>56.118143459915615</v>
      </c>
      <c r="V26" s="6">
        <f>IFERROR(L26/$N26*100,0)</f>
        <v>42.173913043478265</v>
      </c>
      <c r="W26" s="82">
        <f t="shared" si="11"/>
        <v>57.826086956521735</v>
      </c>
      <c r="Y26" s="59">
        <f t="shared" si="12"/>
        <v>17.880794701986758</v>
      </c>
      <c r="Z26" s="59">
        <f t="shared" si="13"/>
        <v>25.670498084291182</v>
      </c>
      <c r="AA26" s="59">
        <f t="shared" si="14"/>
        <v>12.236286919831223</v>
      </c>
      <c r="AB26" s="73">
        <f t="shared" si="15"/>
        <v>15.65217391304347</v>
      </c>
    </row>
    <row r="27" spans="1:28" x14ac:dyDescent="0.25">
      <c r="A27" s="1869"/>
      <c r="B27" s="883" t="s">
        <v>204</v>
      </c>
      <c r="C27" s="20">
        <v>7</v>
      </c>
      <c r="D27" s="20">
        <v>0</v>
      </c>
      <c r="E27" s="21">
        <v>7</v>
      </c>
      <c r="F27" s="20">
        <v>6</v>
      </c>
      <c r="G27" s="20">
        <v>1</v>
      </c>
      <c r="H27" s="21">
        <v>7</v>
      </c>
      <c r="I27" s="20">
        <v>32</v>
      </c>
      <c r="J27" s="20">
        <v>3</v>
      </c>
      <c r="K27" s="21">
        <v>35</v>
      </c>
      <c r="L27" s="20">
        <v>36</v>
      </c>
      <c r="M27" s="20">
        <v>2</v>
      </c>
      <c r="N27" s="21">
        <v>38</v>
      </c>
      <c r="P27" s="61">
        <f t="shared" si="8"/>
        <v>100</v>
      </c>
      <c r="Q27" s="6">
        <f t="shared" si="8"/>
        <v>0</v>
      </c>
      <c r="R27" s="61">
        <f t="shared" si="9"/>
        <v>85.714285714285708</v>
      </c>
      <c r="S27" s="82">
        <f t="shared" si="9"/>
        <v>14.285714285714285</v>
      </c>
      <c r="T27" s="6">
        <f t="shared" si="10"/>
        <v>91.428571428571431</v>
      </c>
      <c r="U27" s="82">
        <f t="shared" si="10"/>
        <v>8.5714285714285712</v>
      </c>
      <c r="V27" s="6">
        <f t="shared" si="11"/>
        <v>94.73684210526315</v>
      </c>
      <c r="W27" s="82">
        <f t="shared" si="11"/>
        <v>5.2631578947368416</v>
      </c>
      <c r="Y27" s="59">
        <f t="shared" si="12"/>
        <v>-100</v>
      </c>
      <c r="Z27" s="59">
        <f t="shared" si="13"/>
        <v>-71.428571428571416</v>
      </c>
      <c r="AA27" s="59">
        <f t="shared" si="14"/>
        <v>-82.857142857142861</v>
      </c>
      <c r="AB27" s="73">
        <f t="shared" si="15"/>
        <v>-89.473684210526315</v>
      </c>
    </row>
    <row r="28" spans="1:28" x14ac:dyDescent="0.25">
      <c r="A28" s="1869"/>
      <c r="B28" s="883" t="s">
        <v>195</v>
      </c>
      <c r="C28" s="20">
        <v>175</v>
      </c>
      <c r="D28" s="20">
        <v>285</v>
      </c>
      <c r="E28" s="21">
        <v>460</v>
      </c>
      <c r="F28" s="20">
        <v>203</v>
      </c>
      <c r="G28" s="20">
        <v>364</v>
      </c>
      <c r="H28" s="21">
        <v>567</v>
      </c>
      <c r="I28" s="20">
        <v>193</v>
      </c>
      <c r="J28" s="20">
        <v>281</v>
      </c>
      <c r="K28" s="21">
        <v>474</v>
      </c>
      <c r="L28" s="20">
        <v>148</v>
      </c>
      <c r="M28" s="20">
        <v>269</v>
      </c>
      <c r="N28" s="21">
        <v>417</v>
      </c>
      <c r="P28" s="61">
        <f t="shared" si="8"/>
        <v>38.04347826086957</v>
      </c>
      <c r="Q28" s="6">
        <f t="shared" si="8"/>
        <v>61.95652173913043</v>
      </c>
      <c r="R28" s="61">
        <f t="shared" si="9"/>
        <v>35.802469135802468</v>
      </c>
      <c r="S28" s="82">
        <f t="shared" si="9"/>
        <v>64.197530864197532</v>
      </c>
      <c r="T28" s="6">
        <f t="shared" si="10"/>
        <v>40.717299578059077</v>
      </c>
      <c r="U28" s="82">
        <f t="shared" si="10"/>
        <v>59.282700421940923</v>
      </c>
      <c r="V28" s="6">
        <f t="shared" si="11"/>
        <v>35.491606714628297</v>
      </c>
      <c r="W28" s="82">
        <f t="shared" si="11"/>
        <v>64.508393285371696</v>
      </c>
      <c r="Y28" s="59">
        <f t="shared" si="12"/>
        <v>23.91304347826086</v>
      </c>
      <c r="Z28" s="59">
        <f t="shared" si="13"/>
        <v>28.395061728395063</v>
      </c>
      <c r="AA28" s="59">
        <f t="shared" si="14"/>
        <v>18.565400843881847</v>
      </c>
      <c r="AB28" s="73">
        <f t="shared" si="15"/>
        <v>29.016786570743399</v>
      </c>
    </row>
    <row r="29" spans="1:28" x14ac:dyDescent="0.25">
      <c r="A29" s="1869"/>
      <c r="B29" s="883" t="s">
        <v>196</v>
      </c>
      <c r="C29" s="20">
        <v>353</v>
      </c>
      <c r="D29" s="20">
        <v>588</v>
      </c>
      <c r="E29" s="21">
        <v>941</v>
      </c>
      <c r="F29" s="20">
        <v>150</v>
      </c>
      <c r="G29" s="20">
        <v>365</v>
      </c>
      <c r="H29" s="21">
        <v>515</v>
      </c>
      <c r="I29" s="20">
        <v>144</v>
      </c>
      <c r="J29" s="20">
        <v>270</v>
      </c>
      <c r="K29" s="21">
        <v>414</v>
      </c>
      <c r="L29" s="20">
        <v>132</v>
      </c>
      <c r="M29" s="20">
        <v>242</v>
      </c>
      <c r="N29" s="21">
        <v>374</v>
      </c>
      <c r="P29" s="61">
        <f t="shared" ref="P29:Q59" si="16">IFERROR(C29/$E29*100,0)</f>
        <v>37.513283740701382</v>
      </c>
      <c r="Q29" s="6">
        <f t="shared" si="16"/>
        <v>62.486716259298611</v>
      </c>
      <c r="R29" s="61">
        <f t="shared" ref="R29:S59" si="17">IFERROR(F29/$H29*100,0)</f>
        <v>29.126213592233007</v>
      </c>
      <c r="S29" s="82">
        <f t="shared" si="17"/>
        <v>70.873786407766985</v>
      </c>
      <c r="T29" s="6">
        <f t="shared" ref="T29:U59" si="18">IFERROR(I29/$K29*100,0)</f>
        <v>34.782608695652172</v>
      </c>
      <c r="U29" s="82">
        <f t="shared" si="18"/>
        <v>65.217391304347828</v>
      </c>
      <c r="V29" s="6">
        <f t="shared" ref="V29:W59" si="19">IFERROR(L29/$N29*100,0)</f>
        <v>35.294117647058826</v>
      </c>
      <c r="W29" s="82">
        <f t="shared" si="19"/>
        <v>64.705882352941174</v>
      </c>
      <c r="Y29" s="59">
        <f t="shared" si="12"/>
        <v>24.973432518597228</v>
      </c>
      <c r="Z29" s="59">
        <f t="shared" si="13"/>
        <v>41.747572815533978</v>
      </c>
      <c r="AA29" s="59">
        <f t="shared" si="14"/>
        <v>30.434782608695656</v>
      </c>
      <c r="AB29" s="73">
        <f t="shared" si="15"/>
        <v>29.411764705882348</v>
      </c>
    </row>
    <row r="30" spans="1:28" x14ac:dyDescent="0.25">
      <c r="A30" s="1869"/>
      <c r="B30" s="883" t="s">
        <v>366</v>
      </c>
      <c r="C30" s="20">
        <v>47</v>
      </c>
      <c r="D30" s="20">
        <v>22</v>
      </c>
      <c r="E30" s="21">
        <v>69</v>
      </c>
      <c r="F30" s="20">
        <v>51</v>
      </c>
      <c r="G30" s="20">
        <v>20</v>
      </c>
      <c r="H30" s="21">
        <v>71</v>
      </c>
      <c r="I30" s="20">
        <v>42</v>
      </c>
      <c r="J30" s="20">
        <v>26</v>
      </c>
      <c r="K30" s="21">
        <v>68</v>
      </c>
      <c r="L30" s="20">
        <v>37</v>
      </c>
      <c r="M30" s="20">
        <v>27</v>
      </c>
      <c r="N30" s="21">
        <v>64</v>
      </c>
      <c r="P30" s="61">
        <f t="shared" si="16"/>
        <v>68.115942028985515</v>
      </c>
      <c r="Q30" s="6">
        <f t="shared" si="16"/>
        <v>31.884057971014489</v>
      </c>
      <c r="R30" s="61">
        <f t="shared" si="17"/>
        <v>71.83098591549296</v>
      </c>
      <c r="S30" s="82">
        <f t="shared" si="17"/>
        <v>28.169014084507044</v>
      </c>
      <c r="T30" s="6">
        <f t="shared" si="18"/>
        <v>61.764705882352942</v>
      </c>
      <c r="U30" s="82">
        <f t="shared" si="18"/>
        <v>38.235294117647058</v>
      </c>
      <c r="V30" s="6">
        <f t="shared" si="19"/>
        <v>57.8125</v>
      </c>
      <c r="W30" s="82">
        <f t="shared" si="19"/>
        <v>42.1875</v>
      </c>
      <c r="Y30" s="59">
        <f t="shared" si="12"/>
        <v>-36.23188405797103</v>
      </c>
      <c r="Z30" s="59">
        <f t="shared" si="13"/>
        <v>-43.661971830985919</v>
      </c>
      <c r="AA30" s="59">
        <f t="shared" si="14"/>
        <v>-23.529411764705884</v>
      </c>
      <c r="AB30" s="73">
        <f t="shared" si="15"/>
        <v>-15.625</v>
      </c>
    </row>
    <row r="31" spans="1:28" x14ac:dyDescent="0.25">
      <c r="A31" s="1869"/>
      <c r="B31" s="883" t="s">
        <v>194</v>
      </c>
      <c r="C31" s="20">
        <v>955</v>
      </c>
      <c r="D31" s="20">
        <v>2201</v>
      </c>
      <c r="E31" s="21">
        <v>3156</v>
      </c>
      <c r="F31" s="20">
        <v>356</v>
      </c>
      <c r="G31" s="20">
        <v>866</v>
      </c>
      <c r="H31" s="21">
        <v>1222</v>
      </c>
      <c r="I31" s="20">
        <v>323</v>
      </c>
      <c r="J31" s="20">
        <v>747</v>
      </c>
      <c r="K31" s="21">
        <v>1070</v>
      </c>
      <c r="L31" s="20">
        <v>272</v>
      </c>
      <c r="M31" s="20">
        <v>579</v>
      </c>
      <c r="N31" s="21">
        <v>851</v>
      </c>
      <c r="P31" s="61">
        <f t="shared" si="16"/>
        <v>30.259822560202785</v>
      </c>
      <c r="Q31" s="6">
        <f t="shared" si="16"/>
        <v>69.740177439797208</v>
      </c>
      <c r="R31" s="61">
        <f t="shared" si="17"/>
        <v>29.132569558101473</v>
      </c>
      <c r="S31" s="82">
        <f t="shared" si="17"/>
        <v>70.86743044189852</v>
      </c>
      <c r="T31" s="6">
        <f t="shared" si="18"/>
        <v>30.186915887850468</v>
      </c>
      <c r="U31" s="82">
        <f t="shared" si="18"/>
        <v>69.813084112149539</v>
      </c>
      <c r="V31" s="6">
        <f t="shared" si="19"/>
        <v>31.962397179788482</v>
      </c>
      <c r="W31" s="82">
        <f t="shared" si="19"/>
        <v>68.037602820211518</v>
      </c>
      <c r="Y31" s="59">
        <f t="shared" si="12"/>
        <v>39.480354879594422</v>
      </c>
      <c r="Z31" s="59">
        <f t="shared" si="13"/>
        <v>41.734860883797047</v>
      </c>
      <c r="AA31" s="59">
        <f t="shared" si="14"/>
        <v>39.626168224299072</v>
      </c>
      <c r="AB31" s="73">
        <f t="shared" si="15"/>
        <v>36.075205640423036</v>
      </c>
    </row>
    <row r="32" spans="1:28" x14ac:dyDescent="0.25">
      <c r="A32" s="1869"/>
      <c r="B32" s="883" t="s">
        <v>185</v>
      </c>
      <c r="C32" s="20">
        <v>161</v>
      </c>
      <c r="D32" s="20">
        <v>308</v>
      </c>
      <c r="E32" s="21">
        <v>469</v>
      </c>
      <c r="F32" s="23">
        <v>152</v>
      </c>
      <c r="G32" s="20">
        <v>302</v>
      </c>
      <c r="H32" s="21">
        <v>454</v>
      </c>
      <c r="I32" s="20">
        <v>143</v>
      </c>
      <c r="J32" s="20">
        <v>299</v>
      </c>
      <c r="K32" s="21">
        <v>442</v>
      </c>
      <c r="L32" s="20">
        <v>109</v>
      </c>
      <c r="M32" s="20">
        <v>264</v>
      </c>
      <c r="N32" s="21">
        <v>373</v>
      </c>
      <c r="P32" s="61">
        <f t="shared" si="16"/>
        <v>34.328358208955223</v>
      </c>
      <c r="Q32" s="6">
        <f t="shared" si="16"/>
        <v>65.671641791044777</v>
      </c>
      <c r="R32" s="61">
        <f t="shared" si="17"/>
        <v>33.480176211453745</v>
      </c>
      <c r="S32" s="82">
        <f t="shared" si="17"/>
        <v>66.519823788546248</v>
      </c>
      <c r="T32" s="6">
        <f t="shared" si="18"/>
        <v>32.352941176470587</v>
      </c>
      <c r="U32" s="82">
        <f t="shared" si="18"/>
        <v>67.64705882352942</v>
      </c>
      <c r="V32" s="6">
        <f t="shared" si="19"/>
        <v>29.222520107238601</v>
      </c>
      <c r="W32" s="82">
        <f t="shared" si="19"/>
        <v>70.777479892761392</v>
      </c>
      <c r="Y32" s="59">
        <f t="shared" si="12"/>
        <v>31.343283582089555</v>
      </c>
      <c r="Z32" s="59">
        <f t="shared" si="13"/>
        <v>33.039647577092502</v>
      </c>
      <c r="AA32" s="59">
        <f t="shared" si="14"/>
        <v>35.294117647058833</v>
      </c>
      <c r="AB32" s="73">
        <f t="shared" si="15"/>
        <v>41.55495978552279</v>
      </c>
    </row>
    <row r="33" spans="1:28" x14ac:dyDescent="0.25">
      <c r="A33" s="1869"/>
      <c r="B33" s="883" t="s">
        <v>188</v>
      </c>
      <c r="C33" s="20">
        <v>44</v>
      </c>
      <c r="D33" s="20">
        <v>121</v>
      </c>
      <c r="E33" s="21">
        <v>165</v>
      </c>
      <c r="F33" s="20">
        <v>48</v>
      </c>
      <c r="G33" s="20">
        <v>113</v>
      </c>
      <c r="H33" s="21">
        <v>161</v>
      </c>
      <c r="I33" s="20">
        <v>49</v>
      </c>
      <c r="J33" s="20">
        <v>122</v>
      </c>
      <c r="K33" s="21">
        <v>171</v>
      </c>
      <c r="L33" s="20">
        <v>87</v>
      </c>
      <c r="M33" s="20">
        <v>78</v>
      </c>
      <c r="N33" s="21">
        <v>165</v>
      </c>
      <c r="P33" s="61">
        <f t="shared" si="16"/>
        <v>26.666666666666668</v>
      </c>
      <c r="Q33" s="6">
        <f t="shared" si="16"/>
        <v>73.333333333333329</v>
      </c>
      <c r="R33" s="61">
        <f t="shared" si="17"/>
        <v>29.813664596273291</v>
      </c>
      <c r="S33" s="82">
        <f t="shared" si="17"/>
        <v>70.186335403726702</v>
      </c>
      <c r="T33" s="6">
        <f t="shared" si="18"/>
        <v>28.654970760233915</v>
      </c>
      <c r="U33" s="82">
        <f t="shared" si="18"/>
        <v>71.345029239766077</v>
      </c>
      <c r="V33" s="6">
        <f t="shared" si="19"/>
        <v>52.72727272727272</v>
      </c>
      <c r="W33" s="82">
        <f t="shared" si="19"/>
        <v>47.272727272727273</v>
      </c>
      <c r="Y33" s="59">
        <f t="shared" si="12"/>
        <v>46.666666666666657</v>
      </c>
      <c r="Z33" s="59">
        <f t="shared" si="13"/>
        <v>40.37267080745341</v>
      </c>
      <c r="AA33" s="59">
        <f t="shared" si="14"/>
        <v>42.690058479532162</v>
      </c>
      <c r="AB33" s="73">
        <f t="shared" si="15"/>
        <v>-5.4545454545454461</v>
      </c>
    </row>
    <row r="34" spans="1:28" x14ac:dyDescent="0.25">
      <c r="A34" s="1869"/>
      <c r="B34" s="883" t="s">
        <v>189</v>
      </c>
      <c r="C34" s="20">
        <v>143</v>
      </c>
      <c r="D34" s="20">
        <v>426</v>
      </c>
      <c r="E34" s="21">
        <v>569</v>
      </c>
      <c r="F34" s="20">
        <v>63</v>
      </c>
      <c r="G34" s="20">
        <v>191</v>
      </c>
      <c r="H34" s="21">
        <v>254</v>
      </c>
      <c r="I34" s="20">
        <v>76</v>
      </c>
      <c r="J34" s="20">
        <v>159</v>
      </c>
      <c r="K34" s="21">
        <v>235</v>
      </c>
      <c r="L34" s="20">
        <v>57</v>
      </c>
      <c r="M34" s="20">
        <v>143</v>
      </c>
      <c r="N34" s="21">
        <v>200</v>
      </c>
      <c r="P34" s="61">
        <f t="shared" si="16"/>
        <v>25.13181019332162</v>
      </c>
      <c r="Q34" s="6">
        <f t="shared" si="16"/>
        <v>74.868189806678387</v>
      </c>
      <c r="R34" s="61">
        <f t="shared" si="17"/>
        <v>24.803149606299215</v>
      </c>
      <c r="S34" s="82">
        <f t="shared" si="17"/>
        <v>75.196850393700785</v>
      </c>
      <c r="T34" s="6">
        <f t="shared" si="18"/>
        <v>32.340425531914896</v>
      </c>
      <c r="U34" s="82">
        <f t="shared" si="18"/>
        <v>67.659574468085111</v>
      </c>
      <c r="V34" s="6">
        <f t="shared" si="19"/>
        <v>28.499999999999996</v>
      </c>
      <c r="W34" s="82">
        <f t="shared" si="19"/>
        <v>71.5</v>
      </c>
      <c r="Y34" s="59">
        <f t="shared" si="12"/>
        <v>49.736379613356767</v>
      </c>
      <c r="Z34" s="59">
        <f t="shared" si="13"/>
        <v>50.393700787401571</v>
      </c>
      <c r="AA34" s="59">
        <f t="shared" si="14"/>
        <v>35.319148936170215</v>
      </c>
      <c r="AB34" s="73">
        <f t="shared" si="15"/>
        <v>43</v>
      </c>
    </row>
    <row r="35" spans="1:28" x14ac:dyDescent="0.25">
      <c r="A35" s="1869"/>
      <c r="B35" s="883" t="s">
        <v>231</v>
      </c>
      <c r="C35" s="20">
        <v>331</v>
      </c>
      <c r="D35" s="20">
        <v>833</v>
      </c>
      <c r="E35" s="21">
        <v>1164</v>
      </c>
      <c r="F35" s="20">
        <v>304</v>
      </c>
      <c r="G35" s="20">
        <v>773</v>
      </c>
      <c r="H35" s="21">
        <v>1077</v>
      </c>
      <c r="I35" s="20">
        <v>333</v>
      </c>
      <c r="J35" s="20">
        <v>678</v>
      </c>
      <c r="K35" s="21">
        <v>1011</v>
      </c>
      <c r="L35" s="20">
        <v>305</v>
      </c>
      <c r="M35" s="20">
        <v>750</v>
      </c>
      <c r="N35" s="21">
        <v>1055</v>
      </c>
      <c r="P35" s="61">
        <f t="shared" si="16"/>
        <v>28.436426116838486</v>
      </c>
      <c r="Q35" s="6">
        <f t="shared" si="16"/>
        <v>71.56357388316151</v>
      </c>
      <c r="R35" s="61">
        <f t="shared" si="17"/>
        <v>28.226555246053852</v>
      </c>
      <c r="S35" s="82">
        <f t="shared" si="17"/>
        <v>71.773444753946151</v>
      </c>
      <c r="T35" s="6">
        <f t="shared" si="18"/>
        <v>32.937685459940653</v>
      </c>
      <c r="U35" s="82">
        <f t="shared" si="18"/>
        <v>67.062314540059347</v>
      </c>
      <c r="V35" s="6">
        <f t="shared" si="19"/>
        <v>28.90995260663507</v>
      </c>
      <c r="W35" s="82">
        <f t="shared" si="19"/>
        <v>71.090047393364927</v>
      </c>
      <c r="Y35" s="59">
        <f t="shared" si="12"/>
        <v>43.12714776632302</v>
      </c>
      <c r="Z35" s="59">
        <f t="shared" si="13"/>
        <v>43.546889507892303</v>
      </c>
      <c r="AA35" s="59">
        <f t="shared" si="14"/>
        <v>34.124629080118694</v>
      </c>
      <c r="AB35" s="73">
        <f t="shared" si="15"/>
        <v>42.180094786729853</v>
      </c>
    </row>
    <row r="36" spans="1:28" x14ac:dyDescent="0.25">
      <c r="A36" s="1869"/>
      <c r="B36" s="883" t="s">
        <v>229</v>
      </c>
      <c r="C36" s="20">
        <v>0</v>
      </c>
      <c r="D36" s="20">
        <v>2</v>
      </c>
      <c r="E36" s="21">
        <v>2</v>
      </c>
      <c r="F36" s="20">
        <v>2</v>
      </c>
      <c r="G36" s="20">
        <v>11</v>
      </c>
      <c r="H36" s="21">
        <v>13</v>
      </c>
      <c r="I36" s="20">
        <v>3</v>
      </c>
      <c r="J36" s="20">
        <v>91</v>
      </c>
      <c r="K36" s="21">
        <v>94</v>
      </c>
      <c r="L36" s="20">
        <v>9</v>
      </c>
      <c r="M36" s="20">
        <v>104</v>
      </c>
      <c r="N36" s="21">
        <v>113</v>
      </c>
      <c r="P36" s="61">
        <f t="shared" si="16"/>
        <v>0</v>
      </c>
      <c r="Q36" s="6">
        <f t="shared" si="16"/>
        <v>100</v>
      </c>
      <c r="R36" s="61">
        <f t="shared" si="17"/>
        <v>15.384615384615385</v>
      </c>
      <c r="S36" s="82">
        <f t="shared" si="17"/>
        <v>84.615384615384613</v>
      </c>
      <c r="T36" s="6">
        <f t="shared" si="18"/>
        <v>3.1914893617021276</v>
      </c>
      <c r="U36" s="82">
        <f t="shared" si="18"/>
        <v>96.808510638297875</v>
      </c>
      <c r="V36" s="6">
        <f t="shared" si="19"/>
        <v>7.9646017699115044</v>
      </c>
      <c r="W36" s="82">
        <f t="shared" si="19"/>
        <v>92.035398230088489</v>
      </c>
      <c r="Y36" s="59">
        <f t="shared" si="12"/>
        <v>100</v>
      </c>
      <c r="Z36" s="59">
        <f t="shared" si="13"/>
        <v>69.230769230769226</v>
      </c>
      <c r="AA36" s="59">
        <f t="shared" si="14"/>
        <v>93.61702127659575</v>
      </c>
      <c r="AB36" s="73">
        <f t="shared" si="15"/>
        <v>84.070796460176979</v>
      </c>
    </row>
    <row r="37" spans="1:28" x14ac:dyDescent="0.25">
      <c r="A37" s="1869"/>
      <c r="B37" s="883" t="s">
        <v>186</v>
      </c>
      <c r="C37" s="20">
        <v>184</v>
      </c>
      <c r="D37" s="20">
        <v>1050</v>
      </c>
      <c r="E37" s="21">
        <v>1234</v>
      </c>
      <c r="F37" s="20">
        <v>165</v>
      </c>
      <c r="G37" s="20">
        <v>787</v>
      </c>
      <c r="H37" s="21">
        <v>952</v>
      </c>
      <c r="I37" s="20">
        <v>127</v>
      </c>
      <c r="J37" s="20">
        <v>680</v>
      </c>
      <c r="K37" s="21">
        <v>807</v>
      </c>
      <c r="L37" s="20">
        <v>124</v>
      </c>
      <c r="M37" s="20">
        <v>577</v>
      </c>
      <c r="N37" s="21">
        <v>701</v>
      </c>
      <c r="P37" s="61">
        <f t="shared" si="16"/>
        <v>14.910858995137763</v>
      </c>
      <c r="Q37" s="6">
        <f t="shared" si="16"/>
        <v>85.089141004862228</v>
      </c>
      <c r="R37" s="61">
        <f t="shared" si="17"/>
        <v>17.331932773109244</v>
      </c>
      <c r="S37" s="82">
        <f t="shared" si="17"/>
        <v>82.668067226890756</v>
      </c>
      <c r="T37" s="6">
        <f t="shared" si="18"/>
        <v>15.737298636926889</v>
      </c>
      <c r="U37" s="82">
        <f t="shared" si="18"/>
        <v>84.262701363073106</v>
      </c>
      <c r="V37" s="6">
        <f t="shared" si="19"/>
        <v>17.689015691868761</v>
      </c>
      <c r="W37" s="82">
        <f t="shared" si="19"/>
        <v>82.310984308131239</v>
      </c>
      <c r="Y37" s="59">
        <f t="shared" si="12"/>
        <v>70.17828200972447</v>
      </c>
      <c r="Z37" s="59">
        <f t="shared" si="13"/>
        <v>65.336134453781511</v>
      </c>
      <c r="AA37" s="59">
        <f t="shared" si="14"/>
        <v>68.525402726146211</v>
      </c>
      <c r="AB37" s="73">
        <f t="shared" si="15"/>
        <v>64.621968616262478</v>
      </c>
    </row>
    <row r="38" spans="1:28" x14ac:dyDescent="0.25">
      <c r="A38" s="1869"/>
      <c r="B38" s="883" t="s">
        <v>225</v>
      </c>
      <c r="C38" s="20">
        <v>468</v>
      </c>
      <c r="D38" s="20">
        <v>452</v>
      </c>
      <c r="E38" s="21">
        <v>920</v>
      </c>
      <c r="F38" s="20">
        <v>576</v>
      </c>
      <c r="G38" s="20">
        <v>596</v>
      </c>
      <c r="H38" s="21">
        <v>1172</v>
      </c>
      <c r="I38" s="20">
        <v>626</v>
      </c>
      <c r="J38" s="20">
        <v>662</v>
      </c>
      <c r="K38" s="21">
        <v>1288</v>
      </c>
      <c r="L38" s="20">
        <v>608</v>
      </c>
      <c r="M38" s="20">
        <v>566</v>
      </c>
      <c r="N38" s="9">
        <v>1174</v>
      </c>
      <c r="P38" s="61">
        <f t="shared" si="16"/>
        <v>50.869565217391298</v>
      </c>
      <c r="Q38" s="6">
        <f t="shared" si="16"/>
        <v>49.130434782608695</v>
      </c>
      <c r="R38" s="61">
        <f t="shared" si="17"/>
        <v>49.146757679180887</v>
      </c>
      <c r="S38" s="82">
        <f t="shared" si="17"/>
        <v>50.853242320819113</v>
      </c>
      <c r="T38" s="6">
        <f t="shared" si="18"/>
        <v>48.602484472049689</v>
      </c>
      <c r="U38" s="82">
        <f t="shared" si="18"/>
        <v>51.397515527950311</v>
      </c>
      <c r="V38" s="6">
        <f t="shared" si="19"/>
        <v>51.788756388415671</v>
      </c>
      <c r="W38" s="82">
        <f t="shared" si="19"/>
        <v>48.211243611584322</v>
      </c>
      <c r="Y38" s="59">
        <f t="shared" si="12"/>
        <v>-1.7391304347826022</v>
      </c>
      <c r="Z38" s="59">
        <f t="shared" si="13"/>
        <v>1.7064846416382267</v>
      </c>
      <c r="AA38" s="59">
        <f t="shared" si="14"/>
        <v>2.7950310559006226</v>
      </c>
      <c r="AB38" s="73">
        <f t="shared" si="15"/>
        <v>-3.5775127768313482</v>
      </c>
    </row>
    <row r="39" spans="1:28" x14ac:dyDescent="0.25">
      <c r="A39" s="1869"/>
      <c r="B39" s="883" t="s">
        <v>226</v>
      </c>
      <c r="C39" s="20">
        <v>985</v>
      </c>
      <c r="D39" s="20">
        <v>3261</v>
      </c>
      <c r="E39" s="21">
        <v>4246</v>
      </c>
      <c r="F39" s="20">
        <v>695</v>
      </c>
      <c r="G39" s="20">
        <v>2026</v>
      </c>
      <c r="H39" s="21">
        <v>2721</v>
      </c>
      <c r="I39" s="20">
        <v>641</v>
      </c>
      <c r="J39" s="20">
        <v>2052</v>
      </c>
      <c r="K39" s="21">
        <v>2693</v>
      </c>
      <c r="L39" s="20">
        <v>618</v>
      </c>
      <c r="M39" s="20">
        <v>1759</v>
      </c>
      <c r="N39" s="21">
        <v>2377</v>
      </c>
      <c r="P39" s="61">
        <f t="shared" si="16"/>
        <v>23.198304286387188</v>
      </c>
      <c r="Q39" s="6">
        <f t="shared" si="16"/>
        <v>76.801695713612816</v>
      </c>
      <c r="R39" s="61">
        <f t="shared" si="17"/>
        <v>25.54208011760382</v>
      </c>
      <c r="S39" s="82">
        <f t="shared" si="17"/>
        <v>74.457919882396169</v>
      </c>
      <c r="T39" s="6">
        <f t="shared" si="18"/>
        <v>23.802450798366134</v>
      </c>
      <c r="U39" s="82">
        <f t="shared" si="18"/>
        <v>76.197549201633862</v>
      </c>
      <c r="V39" s="6">
        <f t="shared" si="19"/>
        <v>25.999158603281447</v>
      </c>
      <c r="W39" s="82">
        <f t="shared" si="19"/>
        <v>74.000841396718556</v>
      </c>
      <c r="Y39" s="59">
        <f t="shared" si="12"/>
        <v>53.603391427225631</v>
      </c>
      <c r="Z39" s="59">
        <f t="shared" si="13"/>
        <v>48.915839764792352</v>
      </c>
      <c r="AA39" s="59">
        <f t="shared" si="14"/>
        <v>52.395098403267724</v>
      </c>
      <c r="AB39" s="73">
        <f t="shared" si="15"/>
        <v>48.001682793437112</v>
      </c>
    </row>
    <row r="40" spans="1:28" x14ac:dyDescent="0.25">
      <c r="A40" s="1869"/>
      <c r="B40" s="883" t="s">
        <v>198</v>
      </c>
      <c r="C40" s="20">
        <v>163</v>
      </c>
      <c r="D40" s="20">
        <v>387</v>
      </c>
      <c r="E40" s="21">
        <v>550</v>
      </c>
      <c r="F40" s="20">
        <v>92</v>
      </c>
      <c r="G40" s="20">
        <v>239</v>
      </c>
      <c r="H40" s="21">
        <v>331</v>
      </c>
      <c r="I40" s="20">
        <v>68</v>
      </c>
      <c r="J40" s="20">
        <v>206</v>
      </c>
      <c r="K40" s="21">
        <v>274</v>
      </c>
      <c r="L40" s="20">
        <v>80</v>
      </c>
      <c r="M40" s="20">
        <v>196</v>
      </c>
      <c r="N40" s="21">
        <v>276</v>
      </c>
      <c r="P40" s="61">
        <f t="shared" si="16"/>
        <v>29.63636363636364</v>
      </c>
      <c r="Q40" s="6">
        <f t="shared" si="16"/>
        <v>70.36363636363636</v>
      </c>
      <c r="R40" s="61">
        <f t="shared" si="17"/>
        <v>27.794561933534744</v>
      </c>
      <c r="S40" s="82">
        <f t="shared" si="17"/>
        <v>72.205438066465248</v>
      </c>
      <c r="T40" s="6">
        <f t="shared" si="18"/>
        <v>24.817518248175183</v>
      </c>
      <c r="U40" s="82">
        <f t="shared" si="18"/>
        <v>75.18248175182481</v>
      </c>
      <c r="V40" s="6">
        <f>IFERROR(L40/$N40*100,0)</f>
        <v>28.985507246376812</v>
      </c>
      <c r="W40" s="82">
        <f t="shared" si="19"/>
        <v>71.014492753623188</v>
      </c>
      <c r="Y40" s="107">
        <f t="shared" si="12"/>
        <v>40.72727272727272</v>
      </c>
      <c r="Z40" s="107">
        <f t="shared" si="13"/>
        <v>44.410876132930504</v>
      </c>
      <c r="AA40" s="107">
        <f t="shared" si="14"/>
        <v>50.364963503649626</v>
      </c>
      <c r="AB40" s="126">
        <f t="shared" si="15"/>
        <v>42.028985507246375</v>
      </c>
    </row>
    <row r="41" spans="1:28" x14ac:dyDescent="0.25">
      <c r="A41" s="1869"/>
      <c r="B41" s="883" t="s">
        <v>191</v>
      </c>
      <c r="C41" s="20">
        <v>105</v>
      </c>
      <c r="D41" s="20">
        <v>227</v>
      </c>
      <c r="E41" s="21">
        <v>332</v>
      </c>
      <c r="F41" s="20">
        <v>47</v>
      </c>
      <c r="G41" s="20">
        <v>97</v>
      </c>
      <c r="H41" s="21">
        <v>144</v>
      </c>
      <c r="I41" s="20">
        <v>26</v>
      </c>
      <c r="J41" s="20">
        <v>85</v>
      </c>
      <c r="K41" s="21">
        <v>111</v>
      </c>
      <c r="L41" s="20">
        <v>22</v>
      </c>
      <c r="M41" s="20">
        <v>37</v>
      </c>
      <c r="N41" s="21">
        <v>59</v>
      </c>
      <c r="P41" s="61">
        <f t="shared" si="16"/>
        <v>31.626506024096386</v>
      </c>
      <c r="Q41" s="6">
        <f t="shared" si="16"/>
        <v>68.373493975903614</v>
      </c>
      <c r="R41" s="61">
        <f t="shared" si="17"/>
        <v>32.638888888888893</v>
      </c>
      <c r="S41" s="82">
        <f t="shared" si="17"/>
        <v>67.361111111111114</v>
      </c>
      <c r="T41" s="6">
        <f t="shared" si="18"/>
        <v>23.423423423423422</v>
      </c>
      <c r="U41" s="82">
        <f t="shared" si="18"/>
        <v>76.576576576576571</v>
      </c>
      <c r="V41" s="6">
        <f t="shared" si="19"/>
        <v>37.288135593220339</v>
      </c>
      <c r="W41" s="82">
        <f t="shared" si="19"/>
        <v>62.711864406779661</v>
      </c>
      <c r="Y41" s="59">
        <f t="shared" si="12"/>
        <v>36.746987951807228</v>
      </c>
      <c r="Z41" s="59">
        <f t="shared" si="13"/>
        <v>34.722222222222221</v>
      </c>
      <c r="AA41" s="59">
        <f t="shared" si="14"/>
        <v>53.153153153153148</v>
      </c>
      <c r="AB41" s="73">
        <f t="shared" si="15"/>
        <v>25.423728813559322</v>
      </c>
    </row>
    <row r="42" spans="1:28" x14ac:dyDescent="0.25">
      <c r="A42" s="1869"/>
      <c r="B42" s="883" t="s">
        <v>197</v>
      </c>
      <c r="C42" s="20">
        <v>14</v>
      </c>
      <c r="D42" s="20">
        <v>43</v>
      </c>
      <c r="E42" s="21">
        <v>57</v>
      </c>
      <c r="F42" s="20">
        <v>0</v>
      </c>
      <c r="G42" s="20">
        <v>8</v>
      </c>
      <c r="H42" s="21">
        <v>8</v>
      </c>
      <c r="I42" s="20">
        <v>3</v>
      </c>
      <c r="J42" s="20">
        <v>5</v>
      </c>
      <c r="K42" s="21">
        <v>8</v>
      </c>
      <c r="L42" s="20">
        <v>2</v>
      </c>
      <c r="M42" s="20">
        <v>5</v>
      </c>
      <c r="N42" s="21">
        <v>7</v>
      </c>
      <c r="P42" s="61">
        <f t="shared" si="16"/>
        <v>24.561403508771928</v>
      </c>
      <c r="Q42" s="6">
        <f t="shared" si="16"/>
        <v>75.438596491228068</v>
      </c>
      <c r="R42" s="61">
        <f t="shared" si="17"/>
        <v>0</v>
      </c>
      <c r="S42" s="82">
        <f t="shared" si="17"/>
        <v>100</v>
      </c>
      <c r="T42" s="6">
        <f t="shared" si="18"/>
        <v>37.5</v>
      </c>
      <c r="U42" s="82">
        <f t="shared" si="18"/>
        <v>62.5</v>
      </c>
      <c r="V42" s="6">
        <f t="shared" si="19"/>
        <v>28.571428571428569</v>
      </c>
      <c r="W42" s="82">
        <f t="shared" si="19"/>
        <v>71.428571428571431</v>
      </c>
      <c r="Y42" s="59">
        <f t="shared" si="12"/>
        <v>50.877192982456137</v>
      </c>
      <c r="Z42" s="59">
        <f t="shared" si="13"/>
        <v>100</v>
      </c>
      <c r="AA42" s="59">
        <f t="shared" si="14"/>
        <v>25</v>
      </c>
      <c r="AB42" s="73">
        <f t="shared" si="15"/>
        <v>42.857142857142861</v>
      </c>
    </row>
    <row r="43" spans="1:28" x14ac:dyDescent="0.25">
      <c r="A43" s="1869"/>
      <c r="B43" s="883" t="s">
        <v>227</v>
      </c>
      <c r="C43" s="20">
        <v>506</v>
      </c>
      <c r="D43" s="20">
        <v>3152</v>
      </c>
      <c r="E43" s="21">
        <v>3658</v>
      </c>
      <c r="F43" s="20">
        <v>452</v>
      </c>
      <c r="G43" s="20">
        <v>2805</v>
      </c>
      <c r="H43" s="21">
        <v>3257</v>
      </c>
      <c r="I43" s="20">
        <v>429</v>
      </c>
      <c r="J43" s="20">
        <v>2699</v>
      </c>
      <c r="K43" s="21">
        <v>3128</v>
      </c>
      <c r="L43" s="20">
        <v>380</v>
      </c>
      <c r="M43" s="20">
        <v>2435</v>
      </c>
      <c r="N43" s="21">
        <v>2815</v>
      </c>
      <c r="P43" s="61">
        <f t="shared" si="16"/>
        <v>13.832695462001093</v>
      </c>
      <c r="Q43" s="6">
        <f t="shared" si="16"/>
        <v>86.167304537998902</v>
      </c>
      <c r="R43" s="61">
        <f t="shared" si="17"/>
        <v>13.877801657967453</v>
      </c>
      <c r="S43" s="82">
        <f t="shared" si="17"/>
        <v>86.122198342032547</v>
      </c>
      <c r="T43" s="6">
        <f t="shared" si="18"/>
        <v>13.714833759590791</v>
      </c>
      <c r="U43" s="82">
        <f t="shared" si="18"/>
        <v>86.285166240409211</v>
      </c>
      <c r="V43" s="6">
        <f t="shared" si="19"/>
        <v>13.49911190053286</v>
      </c>
      <c r="W43" s="82">
        <f t="shared" si="19"/>
        <v>86.500888099467147</v>
      </c>
      <c r="Y43" s="59">
        <f t="shared" si="12"/>
        <v>72.334609075997804</v>
      </c>
      <c r="Z43" s="59">
        <f t="shared" si="13"/>
        <v>72.244396684065094</v>
      </c>
      <c r="AA43" s="59">
        <f t="shared" si="14"/>
        <v>72.570332480818422</v>
      </c>
      <c r="AB43" s="73">
        <f t="shared" si="15"/>
        <v>73.001776198934294</v>
      </c>
    </row>
    <row r="44" spans="1:28" x14ac:dyDescent="0.25">
      <c r="A44" s="1869"/>
      <c r="B44" s="883" t="s">
        <v>184</v>
      </c>
      <c r="C44" s="20">
        <v>36</v>
      </c>
      <c r="D44" s="20">
        <v>31</v>
      </c>
      <c r="E44" s="21">
        <v>67</v>
      </c>
      <c r="F44" s="20">
        <v>39</v>
      </c>
      <c r="G44" s="20">
        <v>42</v>
      </c>
      <c r="H44" s="21">
        <v>81</v>
      </c>
      <c r="I44" s="20">
        <v>49</v>
      </c>
      <c r="J44" s="20">
        <v>35</v>
      </c>
      <c r="K44" s="21">
        <v>84</v>
      </c>
      <c r="L44" s="20">
        <v>44</v>
      </c>
      <c r="M44" s="20">
        <v>36</v>
      </c>
      <c r="N44" s="21">
        <v>80</v>
      </c>
      <c r="P44" s="61">
        <f t="shared" si="16"/>
        <v>53.731343283582092</v>
      </c>
      <c r="Q44" s="6">
        <f t="shared" si="16"/>
        <v>46.268656716417908</v>
      </c>
      <c r="R44" s="61">
        <f t="shared" si="17"/>
        <v>48.148148148148145</v>
      </c>
      <c r="S44" s="82">
        <f t="shared" si="17"/>
        <v>51.851851851851848</v>
      </c>
      <c r="T44" s="6">
        <f t="shared" si="18"/>
        <v>58.333333333333336</v>
      </c>
      <c r="U44" s="82">
        <f t="shared" si="18"/>
        <v>41.666666666666671</v>
      </c>
      <c r="V44" s="6">
        <f t="shared" si="19"/>
        <v>55.000000000000007</v>
      </c>
      <c r="W44" s="82">
        <f t="shared" si="19"/>
        <v>45</v>
      </c>
      <c r="Y44" s="59">
        <f t="shared" si="12"/>
        <v>-7.4626865671641838</v>
      </c>
      <c r="Z44" s="59">
        <f t="shared" si="13"/>
        <v>3.7037037037037024</v>
      </c>
      <c r="AA44" s="59">
        <f t="shared" si="14"/>
        <v>-16.666666666666664</v>
      </c>
      <c r="AB44" s="73">
        <f t="shared" si="15"/>
        <v>-10.000000000000007</v>
      </c>
    </row>
    <row r="45" spans="1:28" x14ac:dyDescent="0.25">
      <c r="A45" s="1869"/>
      <c r="B45" s="883" t="s">
        <v>230</v>
      </c>
      <c r="C45" s="20">
        <v>86</v>
      </c>
      <c r="D45" s="20">
        <v>427</v>
      </c>
      <c r="E45" s="21">
        <v>513</v>
      </c>
      <c r="F45" s="20">
        <v>59</v>
      </c>
      <c r="G45" s="20">
        <v>303</v>
      </c>
      <c r="H45" s="21">
        <v>362</v>
      </c>
      <c r="I45" s="20">
        <v>71</v>
      </c>
      <c r="J45" s="20">
        <v>267</v>
      </c>
      <c r="K45" s="21">
        <v>338</v>
      </c>
      <c r="L45" s="20">
        <v>49</v>
      </c>
      <c r="M45" s="20">
        <v>211</v>
      </c>
      <c r="N45" s="21">
        <v>260</v>
      </c>
      <c r="P45" s="61">
        <f t="shared" si="16"/>
        <v>16.764132553606238</v>
      </c>
      <c r="Q45" s="6">
        <f t="shared" si="16"/>
        <v>83.235867446393769</v>
      </c>
      <c r="R45" s="61">
        <f t="shared" si="17"/>
        <v>16.298342541436465</v>
      </c>
      <c r="S45" s="82">
        <f t="shared" si="17"/>
        <v>83.701657458563545</v>
      </c>
      <c r="T45" s="6">
        <f t="shared" si="18"/>
        <v>21.005917159763314</v>
      </c>
      <c r="U45" s="82">
        <f t="shared" si="18"/>
        <v>78.994082840236686</v>
      </c>
      <c r="V45" s="6">
        <f t="shared" si="19"/>
        <v>18.846153846153847</v>
      </c>
      <c r="W45" s="82">
        <f t="shared" si="19"/>
        <v>81.15384615384616</v>
      </c>
      <c r="Y45" s="59">
        <f t="shared" si="12"/>
        <v>66.471734892787538</v>
      </c>
      <c r="Z45" s="59">
        <f t="shared" si="13"/>
        <v>67.403314917127076</v>
      </c>
      <c r="AA45" s="59">
        <f t="shared" si="14"/>
        <v>57.988165680473372</v>
      </c>
      <c r="AB45" s="73">
        <f t="shared" si="15"/>
        <v>62.307692307692314</v>
      </c>
    </row>
    <row r="46" spans="1:28" x14ac:dyDescent="0.25">
      <c r="A46" s="1869"/>
      <c r="B46" s="883" t="s">
        <v>183</v>
      </c>
      <c r="C46" s="20">
        <v>935</v>
      </c>
      <c r="D46" s="20">
        <v>830</v>
      </c>
      <c r="E46" s="21">
        <v>1765</v>
      </c>
      <c r="F46" s="20">
        <v>700</v>
      </c>
      <c r="G46" s="20">
        <v>736</v>
      </c>
      <c r="H46" s="21">
        <v>1436</v>
      </c>
      <c r="I46" s="20">
        <v>722</v>
      </c>
      <c r="J46" s="20">
        <v>758</v>
      </c>
      <c r="K46" s="21">
        <v>1480</v>
      </c>
      <c r="L46" s="20">
        <v>612</v>
      </c>
      <c r="M46" s="20">
        <v>638</v>
      </c>
      <c r="N46" s="21">
        <v>1250</v>
      </c>
      <c r="P46" s="61">
        <f t="shared" si="16"/>
        <v>52.97450424929179</v>
      </c>
      <c r="Q46" s="6">
        <f t="shared" si="16"/>
        <v>47.02549575070821</v>
      </c>
      <c r="R46" s="61">
        <f t="shared" si="17"/>
        <v>48.746518105849582</v>
      </c>
      <c r="S46" s="82">
        <f t="shared" si="17"/>
        <v>51.253481894150418</v>
      </c>
      <c r="T46" s="6">
        <f t="shared" si="18"/>
        <v>48.783783783783782</v>
      </c>
      <c r="U46" s="82">
        <f t="shared" si="18"/>
        <v>51.216216216216218</v>
      </c>
      <c r="V46" s="6">
        <f t="shared" si="19"/>
        <v>48.96</v>
      </c>
      <c r="W46" s="82">
        <f t="shared" si="19"/>
        <v>51.04</v>
      </c>
      <c r="Y46" s="59">
        <f t="shared" si="12"/>
        <v>-5.9490084985835807</v>
      </c>
      <c r="Z46" s="59">
        <f t="shared" si="13"/>
        <v>2.5069637883008369</v>
      </c>
      <c r="AA46" s="59">
        <f t="shared" si="14"/>
        <v>2.4324324324324351</v>
      </c>
      <c r="AB46" s="73">
        <f t="shared" si="15"/>
        <v>2.0799999999999983</v>
      </c>
    </row>
    <row r="47" spans="1:28" x14ac:dyDescent="0.25">
      <c r="A47" s="1869"/>
      <c r="B47" s="883" t="s">
        <v>235</v>
      </c>
      <c r="C47" s="20">
        <v>10</v>
      </c>
      <c r="D47" s="20">
        <v>3</v>
      </c>
      <c r="E47" s="21">
        <v>13</v>
      </c>
      <c r="F47" s="20">
        <v>7</v>
      </c>
      <c r="G47" s="20">
        <v>2</v>
      </c>
      <c r="H47" s="21">
        <v>9</v>
      </c>
      <c r="I47" s="20">
        <v>8</v>
      </c>
      <c r="J47" s="20">
        <v>4</v>
      </c>
      <c r="K47" s="21">
        <v>12</v>
      </c>
      <c r="L47" s="20">
        <v>11</v>
      </c>
      <c r="M47" s="20">
        <v>6</v>
      </c>
      <c r="N47" s="21">
        <v>17</v>
      </c>
      <c r="P47" s="61">
        <f t="shared" si="16"/>
        <v>76.923076923076934</v>
      </c>
      <c r="Q47" s="6">
        <f t="shared" si="16"/>
        <v>23.076923076923077</v>
      </c>
      <c r="R47" s="61">
        <f t="shared" si="17"/>
        <v>77.777777777777786</v>
      </c>
      <c r="S47" s="82">
        <f t="shared" si="17"/>
        <v>22.222222222222221</v>
      </c>
      <c r="T47" s="6">
        <f t="shared" si="18"/>
        <v>66.666666666666657</v>
      </c>
      <c r="U47" s="82">
        <f t="shared" si="18"/>
        <v>33.333333333333329</v>
      </c>
      <c r="V47" s="6">
        <f t="shared" si="19"/>
        <v>64.705882352941174</v>
      </c>
      <c r="W47" s="82">
        <f t="shared" si="19"/>
        <v>35.294117647058826</v>
      </c>
      <c r="Y47" s="59">
        <f t="shared" si="12"/>
        <v>-53.846153846153854</v>
      </c>
      <c r="Z47" s="59">
        <f t="shared" si="13"/>
        <v>-55.555555555555564</v>
      </c>
      <c r="AA47" s="59">
        <f t="shared" si="14"/>
        <v>-33.333333333333329</v>
      </c>
      <c r="AB47" s="73">
        <f t="shared" si="15"/>
        <v>-29.411764705882348</v>
      </c>
    </row>
    <row r="48" spans="1:28" x14ac:dyDescent="0.25">
      <c r="A48" s="1869"/>
      <c r="B48" s="883" t="s">
        <v>218</v>
      </c>
      <c r="C48" s="20">
        <v>0</v>
      </c>
      <c r="D48" s="20">
        <v>0</v>
      </c>
      <c r="E48" s="21">
        <v>0</v>
      </c>
      <c r="F48" s="20">
        <v>0</v>
      </c>
      <c r="G48" s="20">
        <v>0</v>
      </c>
      <c r="H48" s="21">
        <v>0</v>
      </c>
      <c r="I48" s="20">
        <v>0</v>
      </c>
      <c r="J48" s="20">
        <v>0</v>
      </c>
      <c r="K48" s="21">
        <v>0</v>
      </c>
      <c r="L48" s="20">
        <v>0</v>
      </c>
      <c r="M48" s="20">
        <v>0</v>
      </c>
      <c r="N48" s="21">
        <v>0</v>
      </c>
      <c r="P48" s="61">
        <f t="shared" si="16"/>
        <v>0</v>
      </c>
      <c r="Q48" s="6">
        <f t="shared" si="16"/>
        <v>0</v>
      </c>
      <c r="R48" s="61">
        <f t="shared" si="17"/>
        <v>0</v>
      </c>
      <c r="S48" s="82">
        <f t="shared" si="17"/>
        <v>0</v>
      </c>
      <c r="T48" s="6">
        <f t="shared" si="18"/>
        <v>0</v>
      </c>
      <c r="U48" s="82">
        <f t="shared" si="18"/>
        <v>0</v>
      </c>
      <c r="V48" s="6">
        <f t="shared" si="19"/>
        <v>0</v>
      </c>
      <c r="W48" s="82">
        <f t="shared" si="19"/>
        <v>0</v>
      </c>
      <c r="Y48" s="59">
        <f t="shared" si="12"/>
        <v>0</v>
      </c>
      <c r="Z48" s="59">
        <f t="shared" si="13"/>
        <v>0</v>
      </c>
      <c r="AA48" s="59">
        <f t="shared" si="14"/>
        <v>0</v>
      </c>
      <c r="AB48" s="73">
        <f t="shared" si="15"/>
        <v>0</v>
      </c>
    </row>
    <row r="49" spans="1:29" x14ac:dyDescent="0.25">
      <c r="A49" s="1869"/>
      <c r="B49" s="883" t="s">
        <v>187</v>
      </c>
      <c r="C49" s="20">
        <v>21</v>
      </c>
      <c r="D49" s="20">
        <v>39</v>
      </c>
      <c r="E49" s="21">
        <v>60</v>
      </c>
      <c r="F49" s="20">
        <v>21</v>
      </c>
      <c r="G49" s="20">
        <v>29</v>
      </c>
      <c r="H49" s="21">
        <v>50</v>
      </c>
      <c r="I49" s="20">
        <v>29</v>
      </c>
      <c r="J49" s="20">
        <v>33</v>
      </c>
      <c r="K49" s="21">
        <v>62</v>
      </c>
      <c r="L49" s="20">
        <v>18</v>
      </c>
      <c r="M49" s="20">
        <v>24</v>
      </c>
      <c r="N49" s="21">
        <v>42</v>
      </c>
      <c r="P49" s="61">
        <f t="shared" si="16"/>
        <v>35</v>
      </c>
      <c r="Q49" s="6">
        <f t="shared" si="16"/>
        <v>65</v>
      </c>
      <c r="R49" s="61">
        <f t="shared" si="17"/>
        <v>42</v>
      </c>
      <c r="S49" s="82">
        <f t="shared" si="17"/>
        <v>57.999999999999993</v>
      </c>
      <c r="T49" s="6">
        <f t="shared" si="18"/>
        <v>46.774193548387096</v>
      </c>
      <c r="U49" s="82">
        <f t="shared" si="18"/>
        <v>53.225806451612897</v>
      </c>
      <c r="V49" s="6">
        <f t="shared" si="19"/>
        <v>42.857142857142854</v>
      </c>
      <c r="W49" s="82">
        <f t="shared" si="19"/>
        <v>57.142857142857139</v>
      </c>
      <c r="Y49" s="59">
        <f t="shared" si="12"/>
        <v>30</v>
      </c>
      <c r="Z49" s="59">
        <f t="shared" si="13"/>
        <v>15.999999999999993</v>
      </c>
      <c r="AA49" s="59">
        <f t="shared" si="14"/>
        <v>6.4516129032258007</v>
      </c>
      <c r="AB49" s="73">
        <f t="shared" si="15"/>
        <v>14.285714285714285</v>
      </c>
    </row>
    <row r="50" spans="1:29" x14ac:dyDescent="0.25">
      <c r="A50" s="1869"/>
      <c r="B50" s="883" t="s">
        <v>245</v>
      </c>
      <c r="C50" s="20">
        <v>31</v>
      </c>
      <c r="D50" s="20">
        <v>184</v>
      </c>
      <c r="E50" s="21">
        <v>215</v>
      </c>
      <c r="F50" s="20">
        <v>32</v>
      </c>
      <c r="G50" s="20">
        <v>156</v>
      </c>
      <c r="H50" s="21">
        <v>188</v>
      </c>
      <c r="I50" s="20">
        <v>40</v>
      </c>
      <c r="J50" s="20">
        <v>122</v>
      </c>
      <c r="K50" s="21">
        <v>162</v>
      </c>
      <c r="L50" s="20">
        <v>34</v>
      </c>
      <c r="M50" s="20">
        <v>144</v>
      </c>
      <c r="N50" s="21">
        <v>178</v>
      </c>
      <c r="P50" s="61">
        <f t="shared" si="16"/>
        <v>14.418604651162791</v>
      </c>
      <c r="Q50" s="6">
        <f t="shared" si="16"/>
        <v>85.581395348837205</v>
      </c>
      <c r="R50" s="61">
        <f t="shared" si="17"/>
        <v>17.021276595744681</v>
      </c>
      <c r="S50" s="82">
        <f t="shared" si="17"/>
        <v>82.978723404255319</v>
      </c>
      <c r="T50" s="6">
        <f t="shared" si="18"/>
        <v>24.691358024691358</v>
      </c>
      <c r="U50" s="82">
        <f t="shared" si="18"/>
        <v>75.308641975308646</v>
      </c>
      <c r="V50" s="6">
        <f t="shared" si="19"/>
        <v>19.101123595505616</v>
      </c>
      <c r="W50" s="82">
        <f t="shared" si="19"/>
        <v>80.898876404494374</v>
      </c>
      <c r="Y50" s="59">
        <f t="shared" si="12"/>
        <v>71.16279069767441</v>
      </c>
      <c r="Z50" s="59">
        <f t="shared" si="13"/>
        <v>65.957446808510639</v>
      </c>
      <c r="AA50" s="59">
        <f t="shared" si="14"/>
        <v>50.617283950617292</v>
      </c>
      <c r="AB50" s="73">
        <f t="shared" si="15"/>
        <v>61.797752808988761</v>
      </c>
    </row>
    <row r="51" spans="1:29" x14ac:dyDescent="0.25">
      <c r="A51" s="1869"/>
      <c r="B51" s="883" t="s">
        <v>176</v>
      </c>
      <c r="C51" s="20">
        <v>0</v>
      </c>
      <c r="D51" s="20">
        <v>0</v>
      </c>
      <c r="E51" s="21">
        <v>0</v>
      </c>
      <c r="F51" s="20">
        <v>10</v>
      </c>
      <c r="G51" s="20">
        <v>8</v>
      </c>
      <c r="H51" s="21">
        <v>18</v>
      </c>
      <c r="I51" s="20">
        <v>12</v>
      </c>
      <c r="J51" s="20">
        <v>10</v>
      </c>
      <c r="K51" s="21">
        <v>22</v>
      </c>
      <c r="L51" s="20">
        <v>14</v>
      </c>
      <c r="M51" s="20">
        <v>18</v>
      </c>
      <c r="N51" s="21">
        <v>32</v>
      </c>
      <c r="P51" s="61">
        <f t="shared" si="16"/>
        <v>0</v>
      </c>
      <c r="Q51" s="6">
        <f t="shared" si="16"/>
        <v>0</v>
      </c>
      <c r="R51" s="61">
        <f t="shared" si="17"/>
        <v>55.555555555555557</v>
      </c>
      <c r="S51" s="82">
        <f t="shared" si="17"/>
        <v>44.444444444444443</v>
      </c>
      <c r="T51" s="6">
        <f t="shared" si="18"/>
        <v>54.54545454545454</v>
      </c>
      <c r="U51" s="82">
        <f t="shared" si="18"/>
        <v>45.454545454545453</v>
      </c>
      <c r="V51" s="6">
        <f t="shared" si="19"/>
        <v>43.75</v>
      </c>
      <c r="W51" s="82">
        <f t="shared" si="19"/>
        <v>56.25</v>
      </c>
      <c r="Y51" s="59">
        <f t="shared" si="12"/>
        <v>0</v>
      </c>
      <c r="Z51" s="59">
        <f t="shared" si="13"/>
        <v>-11.111111111111114</v>
      </c>
      <c r="AA51" s="59">
        <f t="shared" si="14"/>
        <v>-9.0909090909090864</v>
      </c>
      <c r="AB51" s="73">
        <f t="shared" si="15"/>
        <v>12.5</v>
      </c>
    </row>
    <row r="52" spans="1:29" x14ac:dyDescent="0.25">
      <c r="A52" s="1869"/>
      <c r="B52" s="883" t="s">
        <v>232</v>
      </c>
      <c r="C52" s="20">
        <v>0</v>
      </c>
      <c r="D52" s="20">
        <v>0</v>
      </c>
      <c r="E52" s="21">
        <v>0</v>
      </c>
      <c r="F52" s="20">
        <v>5</v>
      </c>
      <c r="G52" s="20">
        <v>25</v>
      </c>
      <c r="H52" s="21">
        <v>30</v>
      </c>
      <c r="I52" s="20">
        <v>3</v>
      </c>
      <c r="J52" s="20">
        <v>20</v>
      </c>
      <c r="K52" s="21">
        <v>23</v>
      </c>
      <c r="L52" s="20">
        <v>6</v>
      </c>
      <c r="M52" s="20">
        <v>28</v>
      </c>
      <c r="N52" s="21">
        <v>34</v>
      </c>
      <c r="P52" s="61">
        <f t="shared" si="16"/>
        <v>0</v>
      </c>
      <c r="Q52" s="6">
        <f t="shared" si="16"/>
        <v>0</v>
      </c>
      <c r="R52" s="61">
        <f t="shared" si="17"/>
        <v>16.666666666666664</v>
      </c>
      <c r="S52" s="82">
        <f t="shared" si="17"/>
        <v>83.333333333333343</v>
      </c>
      <c r="T52" s="6">
        <f t="shared" si="18"/>
        <v>13.043478260869565</v>
      </c>
      <c r="U52" s="82">
        <f t="shared" si="18"/>
        <v>86.956521739130437</v>
      </c>
      <c r="V52" s="6">
        <f t="shared" si="19"/>
        <v>17.647058823529413</v>
      </c>
      <c r="W52" s="82">
        <f t="shared" si="19"/>
        <v>82.35294117647058</v>
      </c>
      <c r="Y52" s="59">
        <f t="shared" si="12"/>
        <v>0</v>
      </c>
      <c r="Z52" s="59">
        <f t="shared" si="13"/>
        <v>66.666666666666686</v>
      </c>
      <c r="AA52" s="59">
        <f t="shared" si="14"/>
        <v>73.913043478260875</v>
      </c>
      <c r="AB52" s="73">
        <f t="shared" si="15"/>
        <v>64.70588235294116</v>
      </c>
    </row>
    <row r="53" spans="1:29" x14ac:dyDescent="0.25">
      <c r="A53" s="1869"/>
      <c r="B53" s="883" t="s">
        <v>201</v>
      </c>
      <c r="C53" s="20">
        <v>520</v>
      </c>
      <c r="D53" s="20">
        <v>605</v>
      </c>
      <c r="E53" s="21">
        <v>1125</v>
      </c>
      <c r="F53" s="20">
        <v>564</v>
      </c>
      <c r="G53" s="20">
        <v>766</v>
      </c>
      <c r="H53" s="21">
        <v>1330</v>
      </c>
      <c r="I53" s="20">
        <v>559</v>
      </c>
      <c r="J53" s="20">
        <v>823</v>
      </c>
      <c r="K53" s="21">
        <v>1382</v>
      </c>
      <c r="L53" s="20">
        <v>608</v>
      </c>
      <c r="M53" s="20">
        <v>804</v>
      </c>
      <c r="N53" s="21">
        <v>1412</v>
      </c>
      <c r="P53" s="61">
        <f t="shared" si="16"/>
        <v>46.222222222222221</v>
      </c>
      <c r="Q53" s="6">
        <f t="shared" si="16"/>
        <v>53.777777777777779</v>
      </c>
      <c r="R53" s="61">
        <f t="shared" si="17"/>
        <v>42.406015037593988</v>
      </c>
      <c r="S53" s="82">
        <f t="shared" si="17"/>
        <v>57.593984962406019</v>
      </c>
      <c r="T53" s="6">
        <f t="shared" si="18"/>
        <v>40.448625180897253</v>
      </c>
      <c r="U53" s="82">
        <f t="shared" si="18"/>
        <v>59.551374819102755</v>
      </c>
      <c r="V53" s="6">
        <f t="shared" si="19"/>
        <v>43.059490084985832</v>
      </c>
      <c r="W53" s="82">
        <f t="shared" si="19"/>
        <v>56.940509915014161</v>
      </c>
      <c r="Y53" s="59">
        <f t="shared" si="12"/>
        <v>7.5555555555555571</v>
      </c>
      <c r="Z53" s="59">
        <f t="shared" si="13"/>
        <v>15.18796992481203</v>
      </c>
      <c r="AA53" s="59">
        <f t="shared" si="14"/>
        <v>19.102749638205502</v>
      </c>
      <c r="AB53" s="73">
        <f t="shared" si="15"/>
        <v>13.881019830028329</v>
      </c>
    </row>
    <row r="54" spans="1:29" x14ac:dyDescent="0.25">
      <c r="A54" s="1869"/>
      <c r="B54" s="883" t="s">
        <v>178</v>
      </c>
      <c r="C54" s="20">
        <v>1020</v>
      </c>
      <c r="D54" s="20">
        <v>807</v>
      </c>
      <c r="E54" s="21">
        <v>1827</v>
      </c>
      <c r="F54" s="20">
        <v>1214</v>
      </c>
      <c r="G54" s="20">
        <v>982</v>
      </c>
      <c r="H54" s="21">
        <v>2196</v>
      </c>
      <c r="I54" s="20">
        <v>1181</v>
      </c>
      <c r="J54" s="20">
        <v>935</v>
      </c>
      <c r="K54" s="21">
        <v>2116</v>
      </c>
      <c r="L54" s="20">
        <v>1064</v>
      </c>
      <c r="M54" s="20">
        <v>879</v>
      </c>
      <c r="N54" s="21">
        <v>1943</v>
      </c>
      <c r="P54" s="61">
        <f t="shared" si="16"/>
        <v>55.829228243021348</v>
      </c>
      <c r="Q54" s="6">
        <f t="shared" si="16"/>
        <v>44.170771756978652</v>
      </c>
      <c r="R54" s="61">
        <f t="shared" si="17"/>
        <v>55.282331511839708</v>
      </c>
      <c r="S54" s="82">
        <f t="shared" si="17"/>
        <v>44.717668488160292</v>
      </c>
      <c r="T54" s="6">
        <f t="shared" si="18"/>
        <v>55.812854442344047</v>
      </c>
      <c r="U54" s="82">
        <f t="shared" si="18"/>
        <v>44.187145557655953</v>
      </c>
      <c r="V54" s="6">
        <f t="shared" si="19"/>
        <v>54.760679361811626</v>
      </c>
      <c r="W54" s="82">
        <f t="shared" si="19"/>
        <v>45.239320638188367</v>
      </c>
      <c r="Y54" s="59">
        <f t="shared" si="12"/>
        <v>-11.658456486042695</v>
      </c>
      <c r="Z54" s="59">
        <f t="shared" si="13"/>
        <v>-10.564663023679415</v>
      </c>
      <c r="AA54" s="59">
        <f t="shared" si="14"/>
        <v>-11.625708884688095</v>
      </c>
      <c r="AB54" s="73">
        <f t="shared" si="15"/>
        <v>-9.5213587236232584</v>
      </c>
    </row>
    <row r="55" spans="1:29" x14ac:dyDescent="0.25">
      <c r="A55" s="1869"/>
      <c r="B55" s="883" t="s">
        <v>202</v>
      </c>
      <c r="C55" s="20">
        <v>188</v>
      </c>
      <c r="D55" s="20">
        <v>69</v>
      </c>
      <c r="E55" s="21">
        <v>257</v>
      </c>
      <c r="F55" s="20">
        <v>558</v>
      </c>
      <c r="G55" s="20">
        <v>221</v>
      </c>
      <c r="H55" s="21">
        <v>779</v>
      </c>
      <c r="I55" s="20">
        <v>648</v>
      </c>
      <c r="J55" s="20">
        <v>280</v>
      </c>
      <c r="K55" s="21">
        <v>928</v>
      </c>
      <c r="L55" s="20">
        <v>838</v>
      </c>
      <c r="M55" s="20">
        <v>311</v>
      </c>
      <c r="N55" s="21">
        <v>1149</v>
      </c>
      <c r="P55" s="61">
        <f t="shared" si="16"/>
        <v>73.151750972762642</v>
      </c>
      <c r="Q55" s="6">
        <f t="shared" si="16"/>
        <v>26.848249027237355</v>
      </c>
      <c r="R55" s="61">
        <f t="shared" si="17"/>
        <v>71.630295250320913</v>
      </c>
      <c r="S55" s="82">
        <f t="shared" si="17"/>
        <v>28.369704749679077</v>
      </c>
      <c r="T55" s="6">
        <f t="shared" si="18"/>
        <v>69.827586206896555</v>
      </c>
      <c r="U55" s="82">
        <f t="shared" si="18"/>
        <v>30.172413793103448</v>
      </c>
      <c r="V55" s="6">
        <f t="shared" si="19"/>
        <v>72.932985204525679</v>
      </c>
      <c r="W55" s="82">
        <f t="shared" si="19"/>
        <v>27.067014795474325</v>
      </c>
      <c r="Y55" s="59">
        <f t="shared" si="12"/>
        <v>-46.303501945525284</v>
      </c>
      <c r="Z55" s="59">
        <f t="shared" si="13"/>
        <v>-43.26059050064184</v>
      </c>
      <c r="AA55" s="59">
        <f t="shared" si="14"/>
        <v>-39.65517241379311</v>
      </c>
      <c r="AB55" s="73">
        <f t="shared" si="15"/>
        <v>-45.865970409051357</v>
      </c>
    </row>
    <row r="56" spans="1:29" x14ac:dyDescent="0.25">
      <c r="A56" s="1869"/>
      <c r="B56" s="883" t="s">
        <v>246</v>
      </c>
      <c r="C56" s="20">
        <v>4</v>
      </c>
      <c r="D56" s="20">
        <v>11</v>
      </c>
      <c r="E56" s="21">
        <v>15</v>
      </c>
      <c r="F56" s="20">
        <v>14</v>
      </c>
      <c r="G56" s="20">
        <v>29</v>
      </c>
      <c r="H56" s="21">
        <v>43</v>
      </c>
      <c r="I56" s="20">
        <v>14</v>
      </c>
      <c r="J56" s="20">
        <v>40</v>
      </c>
      <c r="K56" s="21">
        <v>54</v>
      </c>
      <c r="L56" s="20">
        <v>13</v>
      </c>
      <c r="M56" s="20">
        <v>40</v>
      </c>
      <c r="N56" s="21">
        <v>53</v>
      </c>
      <c r="P56" s="61">
        <f t="shared" si="16"/>
        <v>26.666666666666668</v>
      </c>
      <c r="Q56" s="6">
        <f t="shared" si="16"/>
        <v>73.333333333333329</v>
      </c>
      <c r="R56" s="61">
        <f t="shared" si="17"/>
        <v>32.558139534883722</v>
      </c>
      <c r="S56" s="82">
        <f t="shared" si="17"/>
        <v>67.441860465116278</v>
      </c>
      <c r="T56" s="6">
        <f t="shared" si="18"/>
        <v>25.925925925925924</v>
      </c>
      <c r="U56" s="82">
        <f t="shared" si="18"/>
        <v>74.074074074074076</v>
      </c>
      <c r="V56" s="6">
        <f t="shared" si="19"/>
        <v>24.528301886792452</v>
      </c>
      <c r="W56" s="82">
        <f t="shared" si="19"/>
        <v>75.471698113207552</v>
      </c>
      <c r="Y56" s="59">
        <f t="shared" si="12"/>
        <v>46.666666666666657</v>
      </c>
      <c r="Z56" s="59">
        <f t="shared" si="13"/>
        <v>34.883720930232556</v>
      </c>
      <c r="AA56" s="59">
        <f t="shared" si="14"/>
        <v>48.148148148148152</v>
      </c>
      <c r="AB56" s="73">
        <f t="shared" si="15"/>
        <v>50.943396226415103</v>
      </c>
    </row>
    <row r="57" spans="1:29" x14ac:dyDescent="0.25">
      <c r="A57" s="1869"/>
      <c r="B57" s="883" t="s">
        <v>247</v>
      </c>
      <c r="C57" s="20">
        <v>68</v>
      </c>
      <c r="D57" s="20">
        <v>123</v>
      </c>
      <c r="E57" s="21">
        <v>191</v>
      </c>
      <c r="F57" s="20">
        <v>29</v>
      </c>
      <c r="G57" s="20">
        <v>88</v>
      </c>
      <c r="H57" s="21">
        <v>117</v>
      </c>
      <c r="I57" s="20">
        <v>76</v>
      </c>
      <c r="J57" s="20">
        <v>146</v>
      </c>
      <c r="K57" s="21">
        <v>222</v>
      </c>
      <c r="L57" s="20">
        <v>47</v>
      </c>
      <c r="M57" s="20">
        <v>144</v>
      </c>
      <c r="N57" s="21">
        <v>191</v>
      </c>
      <c r="P57" s="61">
        <f t="shared" si="16"/>
        <v>35.602094240837694</v>
      </c>
      <c r="Q57" s="6">
        <f t="shared" si="16"/>
        <v>64.397905759162299</v>
      </c>
      <c r="R57" s="61">
        <f t="shared" si="17"/>
        <v>24.786324786324787</v>
      </c>
      <c r="S57" s="82">
        <f t="shared" si="17"/>
        <v>75.213675213675216</v>
      </c>
      <c r="T57" s="6">
        <f t="shared" si="18"/>
        <v>34.234234234234236</v>
      </c>
      <c r="U57" s="82">
        <f t="shared" si="18"/>
        <v>65.765765765765778</v>
      </c>
      <c r="V57" s="6">
        <f t="shared" si="19"/>
        <v>24.607329842931939</v>
      </c>
      <c r="W57" s="82">
        <f t="shared" si="19"/>
        <v>75.392670157068068</v>
      </c>
      <c r="Y57" s="59">
        <f t="shared" si="12"/>
        <v>28.795811518324605</v>
      </c>
      <c r="Z57" s="59">
        <f t="shared" si="13"/>
        <v>50.427350427350433</v>
      </c>
      <c r="AA57" s="59">
        <f t="shared" si="14"/>
        <v>31.531531531531542</v>
      </c>
      <c r="AB57" s="73">
        <f t="shared" si="15"/>
        <v>50.785340314136128</v>
      </c>
    </row>
    <row r="58" spans="1:29" x14ac:dyDescent="0.25">
      <c r="A58" s="1869"/>
      <c r="B58" s="883" t="s">
        <v>192</v>
      </c>
      <c r="C58" s="20">
        <v>2</v>
      </c>
      <c r="D58" s="20">
        <v>4</v>
      </c>
      <c r="E58" s="21">
        <v>6</v>
      </c>
      <c r="F58" s="20">
        <v>0</v>
      </c>
      <c r="G58" s="20">
        <v>6</v>
      </c>
      <c r="H58" s="21">
        <v>6</v>
      </c>
      <c r="I58" s="20">
        <v>11</v>
      </c>
      <c r="J58" s="20">
        <v>18</v>
      </c>
      <c r="K58" s="21">
        <v>29</v>
      </c>
      <c r="L58" s="20">
        <v>20</v>
      </c>
      <c r="M58" s="20">
        <v>28</v>
      </c>
      <c r="N58" s="21">
        <v>48</v>
      </c>
      <c r="P58" s="61">
        <f t="shared" si="16"/>
        <v>33.333333333333329</v>
      </c>
      <c r="Q58" s="6">
        <f t="shared" si="16"/>
        <v>66.666666666666657</v>
      </c>
      <c r="R58" s="61">
        <f t="shared" si="17"/>
        <v>0</v>
      </c>
      <c r="S58" s="82">
        <f t="shared" si="17"/>
        <v>100</v>
      </c>
      <c r="T58" s="6">
        <f t="shared" si="18"/>
        <v>37.931034482758619</v>
      </c>
      <c r="U58" s="82">
        <f t="shared" si="18"/>
        <v>62.068965517241381</v>
      </c>
      <c r="V58" s="6">
        <f t="shared" si="19"/>
        <v>41.666666666666671</v>
      </c>
      <c r="W58" s="82">
        <f t="shared" si="19"/>
        <v>58.333333333333336</v>
      </c>
      <c r="Y58" s="59">
        <f t="shared" si="12"/>
        <v>33.333333333333329</v>
      </c>
      <c r="Z58" s="59">
        <f t="shared" si="13"/>
        <v>100</v>
      </c>
      <c r="AA58" s="59">
        <f t="shared" si="14"/>
        <v>24.137931034482762</v>
      </c>
      <c r="AB58" s="73">
        <f t="shared" si="15"/>
        <v>16.666666666666664</v>
      </c>
    </row>
    <row r="59" spans="1:29" x14ac:dyDescent="0.25">
      <c r="A59" s="1869"/>
      <c r="B59" s="884" t="s">
        <v>199</v>
      </c>
      <c r="C59" s="56">
        <v>893</v>
      </c>
      <c r="D59" s="56">
        <v>354</v>
      </c>
      <c r="E59" s="116">
        <v>1247</v>
      </c>
      <c r="F59" s="56">
        <v>1177</v>
      </c>
      <c r="G59" s="56">
        <v>391</v>
      </c>
      <c r="H59" s="116">
        <v>1568</v>
      </c>
      <c r="I59" s="56">
        <v>1243</v>
      </c>
      <c r="J59" s="56">
        <v>380</v>
      </c>
      <c r="K59" s="116">
        <v>1623</v>
      </c>
      <c r="L59" s="56">
        <v>1177</v>
      </c>
      <c r="M59" s="56">
        <v>341</v>
      </c>
      <c r="N59" s="116">
        <v>1518</v>
      </c>
      <c r="P59" s="61">
        <f t="shared" si="16"/>
        <v>71.611868484362475</v>
      </c>
      <c r="Q59" s="6">
        <f t="shared" si="16"/>
        <v>28.388131515637532</v>
      </c>
      <c r="R59" s="61">
        <f t="shared" si="17"/>
        <v>75.063775510204081</v>
      </c>
      <c r="S59" s="82">
        <f t="shared" si="17"/>
        <v>24.936224489795919</v>
      </c>
      <c r="T59" s="6">
        <f t="shared" si="18"/>
        <v>76.586568083795441</v>
      </c>
      <c r="U59" s="82">
        <f t="shared" si="18"/>
        <v>23.413431916204562</v>
      </c>
      <c r="V59" s="6">
        <f t="shared" si="19"/>
        <v>77.536231884057969</v>
      </c>
      <c r="W59" s="82">
        <f t="shared" si="19"/>
        <v>22.463768115942027</v>
      </c>
      <c r="Y59" s="59">
        <f t="shared" si="12"/>
        <v>-43.223736968724943</v>
      </c>
      <c r="Z59" s="59">
        <f t="shared" si="13"/>
        <v>-50.127551020408163</v>
      </c>
      <c r="AA59" s="59">
        <f t="shared" si="14"/>
        <v>-53.173136167590883</v>
      </c>
      <c r="AB59" s="73">
        <f t="shared" si="15"/>
        <v>-55.072463768115938</v>
      </c>
    </row>
    <row r="60" spans="1:29" s="5" customFormat="1" x14ac:dyDescent="0.25">
      <c r="A60" s="1869" t="s">
        <v>811</v>
      </c>
      <c r="B60" s="882" t="s">
        <v>1076</v>
      </c>
      <c r="C60" s="843">
        <f>SUM(C61:C108)</f>
        <v>63551</v>
      </c>
      <c r="D60" s="843">
        <f>SUM(D61:D108)</f>
        <v>39678</v>
      </c>
      <c r="E60" s="844">
        <f t="shared" ref="E60:N60" si="20">SUM(E61:E108)</f>
        <v>103229</v>
      </c>
      <c r="F60" s="850">
        <f t="shared" si="20"/>
        <v>66392</v>
      </c>
      <c r="G60" s="843">
        <f t="shared" si="20"/>
        <v>41834</v>
      </c>
      <c r="H60" s="844">
        <f t="shared" si="20"/>
        <v>108226</v>
      </c>
      <c r="I60" s="850">
        <f t="shared" si="20"/>
        <v>66309</v>
      </c>
      <c r="J60" s="843">
        <f t="shared" si="20"/>
        <v>41928</v>
      </c>
      <c r="K60" s="844">
        <f t="shared" si="20"/>
        <v>108237</v>
      </c>
      <c r="L60" s="843">
        <f t="shared" si="20"/>
        <v>63243</v>
      </c>
      <c r="M60" s="843">
        <f t="shared" si="20"/>
        <v>40463</v>
      </c>
      <c r="N60" s="844">
        <f t="shared" si="20"/>
        <v>103706</v>
      </c>
      <c r="P60" s="176">
        <f t="shared" ref="P60" si="21">IFERROR(C60/$E60*100,0)</f>
        <v>61.563126640769553</v>
      </c>
      <c r="Q60" s="175">
        <f t="shared" ref="Q60" si="22">IFERROR(D60/$E60*100,0)</f>
        <v>38.436873359230447</v>
      </c>
      <c r="R60" s="176">
        <f t="shared" ref="R60" si="23">IFERROR(F60/$H60*100,0)</f>
        <v>61.345702511411304</v>
      </c>
      <c r="S60" s="181">
        <f t="shared" ref="S60" si="24">IFERROR(G60/$H60*100,0)</f>
        <v>38.654297488588696</v>
      </c>
      <c r="T60" s="175">
        <f t="shared" ref="T60" si="25">IFERROR(I60/$K60*100,0)</f>
        <v>61.262784445245153</v>
      </c>
      <c r="U60" s="181">
        <f t="shared" ref="U60" si="26">IFERROR(J60/$K60*100,0)</f>
        <v>38.737215554754847</v>
      </c>
      <c r="V60" s="175">
        <f t="shared" ref="V60" si="27">IFERROR(L60/$N60*100,0)</f>
        <v>60.982971091354408</v>
      </c>
      <c r="W60" s="181">
        <f t="shared" ref="W60" si="28">IFERROR(M60/$N60*100,0)</f>
        <v>39.017028908645592</v>
      </c>
      <c r="X60"/>
      <c r="Y60" s="177">
        <f>Q60-P60</f>
        <v>-23.126253281539107</v>
      </c>
      <c r="Z60" s="177">
        <f>S60-R60</f>
        <v>-22.691405022822607</v>
      </c>
      <c r="AA60" s="177">
        <f>U60-T60</f>
        <v>-22.525568890490305</v>
      </c>
      <c r="AB60" s="277">
        <f>W60-V60</f>
        <v>-21.965942182708815</v>
      </c>
      <c r="AC60"/>
    </row>
    <row r="61" spans="1:29" x14ac:dyDescent="0.25">
      <c r="A61" s="1869"/>
      <c r="B61" s="883" t="s">
        <v>300</v>
      </c>
      <c r="C61" s="20">
        <v>659</v>
      </c>
      <c r="D61" s="20">
        <v>2790</v>
      </c>
      <c r="E61" s="21">
        <v>3449</v>
      </c>
      <c r="F61" s="23">
        <v>836</v>
      </c>
      <c r="G61" s="20">
        <v>3267</v>
      </c>
      <c r="H61" s="21">
        <v>4103</v>
      </c>
      <c r="I61" s="23">
        <v>850</v>
      </c>
      <c r="J61" s="20">
        <v>3150</v>
      </c>
      <c r="K61" s="21">
        <v>4000</v>
      </c>
      <c r="L61" s="20">
        <v>833</v>
      </c>
      <c r="M61" s="20">
        <v>3027</v>
      </c>
      <c r="N61" s="21">
        <v>3860</v>
      </c>
      <c r="P61" s="61">
        <f t="shared" ref="P61:Q104" si="29">IFERROR(C61/$E61*100,0)</f>
        <v>19.106987532618149</v>
      </c>
      <c r="Q61" s="6">
        <f t="shared" si="29"/>
        <v>80.893012467381851</v>
      </c>
      <c r="R61" s="61">
        <f t="shared" ref="R61:S104" si="30">IFERROR(F61/$H61*100,0)</f>
        <v>20.375335120643431</v>
      </c>
      <c r="S61" s="82">
        <f t="shared" si="30"/>
        <v>79.624664879356573</v>
      </c>
      <c r="T61" s="6">
        <f t="shared" ref="T61:U104" si="31">IFERROR(I61/$K61*100,0)</f>
        <v>21.25</v>
      </c>
      <c r="U61" s="82">
        <f t="shared" si="31"/>
        <v>78.75</v>
      </c>
      <c r="V61" s="6">
        <f t="shared" ref="V61:W104" si="32">IFERROR(L61/$N61*100,0)</f>
        <v>21.580310880829014</v>
      </c>
      <c r="W61" s="82">
        <f t="shared" si="32"/>
        <v>78.419689119170982</v>
      </c>
      <c r="Y61" s="59">
        <f t="shared" ref="Y61:Y104" si="33">Q61-P61</f>
        <v>61.786024934763702</v>
      </c>
      <c r="Z61" s="59">
        <f t="shared" ref="Z61:Z104" si="34">S61-R61</f>
        <v>59.249329758713145</v>
      </c>
      <c r="AA61" s="59">
        <f t="shared" ref="AA61:AA104" si="35">U61-T61</f>
        <v>57.5</v>
      </c>
      <c r="AB61" s="73">
        <f t="shared" ref="AB61:AB104" si="36">W61-V61</f>
        <v>56.839378238341965</v>
      </c>
    </row>
    <row r="62" spans="1:29" x14ac:dyDescent="0.25">
      <c r="A62" s="1869"/>
      <c r="B62" s="883" t="s">
        <v>208</v>
      </c>
      <c r="C62" s="20">
        <v>7717</v>
      </c>
      <c r="D62" s="20">
        <v>7130</v>
      </c>
      <c r="E62" s="21">
        <v>14847</v>
      </c>
      <c r="F62" s="23">
        <v>7248</v>
      </c>
      <c r="G62" s="20">
        <v>7740</v>
      </c>
      <c r="H62" s="21">
        <v>14988</v>
      </c>
      <c r="I62" s="23">
        <v>7294</v>
      </c>
      <c r="J62" s="20">
        <v>7497</v>
      </c>
      <c r="K62" s="21">
        <v>14791</v>
      </c>
      <c r="L62" s="20">
        <v>7001</v>
      </c>
      <c r="M62" s="20">
        <v>7248</v>
      </c>
      <c r="N62" s="21">
        <v>14249</v>
      </c>
      <c r="P62" s="61">
        <f t="shared" si="29"/>
        <v>51.976830336094835</v>
      </c>
      <c r="Q62" s="6">
        <f t="shared" si="29"/>
        <v>48.023169663905172</v>
      </c>
      <c r="R62" s="61">
        <f t="shared" si="30"/>
        <v>48.358686949559647</v>
      </c>
      <c r="S62" s="82">
        <f t="shared" si="30"/>
        <v>51.641313050440353</v>
      </c>
      <c r="T62" s="6">
        <f t="shared" si="31"/>
        <v>49.313771888310463</v>
      </c>
      <c r="U62" s="82">
        <f t="shared" si="31"/>
        <v>50.686228111689545</v>
      </c>
      <c r="V62" s="6">
        <f t="shared" si="32"/>
        <v>49.133272510351603</v>
      </c>
      <c r="W62" s="82">
        <f t="shared" si="32"/>
        <v>50.866727489648397</v>
      </c>
      <c r="Y62" s="59">
        <f t="shared" si="33"/>
        <v>-3.9536606721896632</v>
      </c>
      <c r="Z62" s="59">
        <f t="shared" si="34"/>
        <v>3.2826261008807052</v>
      </c>
      <c r="AA62" s="59">
        <f t="shared" si="35"/>
        <v>1.372456223379082</v>
      </c>
      <c r="AB62" s="73">
        <f t="shared" si="36"/>
        <v>1.7334549792967948</v>
      </c>
    </row>
    <row r="63" spans="1:29" x14ac:dyDescent="0.25">
      <c r="A63" s="1869"/>
      <c r="B63" s="883" t="s">
        <v>277</v>
      </c>
      <c r="C63" s="20">
        <v>239</v>
      </c>
      <c r="D63" s="20">
        <v>116</v>
      </c>
      <c r="E63" s="21">
        <v>355</v>
      </c>
      <c r="F63" s="23">
        <v>235</v>
      </c>
      <c r="G63" s="20">
        <v>111</v>
      </c>
      <c r="H63" s="21">
        <v>346</v>
      </c>
      <c r="I63" s="23">
        <v>289</v>
      </c>
      <c r="J63" s="20">
        <v>157</v>
      </c>
      <c r="K63" s="21">
        <v>446</v>
      </c>
      <c r="L63" s="20">
        <v>274</v>
      </c>
      <c r="M63" s="20">
        <v>117</v>
      </c>
      <c r="N63" s="21">
        <v>391</v>
      </c>
      <c r="P63" s="61">
        <f t="shared" si="29"/>
        <v>67.323943661971825</v>
      </c>
      <c r="Q63" s="6">
        <f t="shared" si="29"/>
        <v>32.676056338028168</v>
      </c>
      <c r="R63" s="61">
        <f t="shared" si="30"/>
        <v>67.919075144508668</v>
      </c>
      <c r="S63" s="82">
        <f t="shared" si="30"/>
        <v>32.080924855491325</v>
      </c>
      <c r="T63" s="6">
        <f t="shared" si="31"/>
        <v>64.79820627802691</v>
      </c>
      <c r="U63" s="82">
        <f t="shared" si="31"/>
        <v>35.201793721973097</v>
      </c>
      <c r="V63" s="6">
        <f t="shared" si="32"/>
        <v>70.076726342710998</v>
      </c>
      <c r="W63" s="82">
        <f t="shared" si="32"/>
        <v>29.923273657289002</v>
      </c>
      <c r="Y63" s="59">
        <f t="shared" si="33"/>
        <v>-34.647887323943657</v>
      </c>
      <c r="Z63" s="59">
        <f t="shared" si="34"/>
        <v>-35.838150289017342</v>
      </c>
      <c r="AA63" s="59">
        <f t="shared" si="35"/>
        <v>-29.596412556053814</v>
      </c>
      <c r="AB63" s="73">
        <f t="shared" si="36"/>
        <v>-40.153452685421996</v>
      </c>
    </row>
    <row r="64" spans="1:29" x14ac:dyDescent="0.25">
      <c r="A64" s="1869"/>
      <c r="B64" s="883" t="s">
        <v>262</v>
      </c>
      <c r="C64" s="20">
        <v>91</v>
      </c>
      <c r="D64" s="20">
        <v>56</v>
      </c>
      <c r="E64" s="21">
        <v>147</v>
      </c>
      <c r="F64" s="20">
        <v>113</v>
      </c>
      <c r="G64" s="20">
        <v>100</v>
      </c>
      <c r="H64" s="21">
        <v>213</v>
      </c>
      <c r="I64" s="23">
        <v>119</v>
      </c>
      <c r="J64" s="20">
        <v>85</v>
      </c>
      <c r="K64" s="21">
        <v>204</v>
      </c>
      <c r="L64" s="20">
        <v>109</v>
      </c>
      <c r="M64" s="20">
        <v>70</v>
      </c>
      <c r="N64" s="21">
        <v>179</v>
      </c>
      <c r="P64" s="61">
        <f t="shared" si="29"/>
        <v>61.904761904761905</v>
      </c>
      <c r="Q64" s="6">
        <f t="shared" si="29"/>
        <v>38.095238095238095</v>
      </c>
      <c r="R64" s="61">
        <f t="shared" si="30"/>
        <v>53.051643192488264</v>
      </c>
      <c r="S64" s="82">
        <f t="shared" si="30"/>
        <v>46.948356807511736</v>
      </c>
      <c r="T64" s="6">
        <f t="shared" si="31"/>
        <v>58.333333333333336</v>
      </c>
      <c r="U64" s="82">
        <f t="shared" si="31"/>
        <v>41.666666666666671</v>
      </c>
      <c r="V64" s="6">
        <f t="shared" si="32"/>
        <v>60.893854748603346</v>
      </c>
      <c r="W64" s="82">
        <f t="shared" si="32"/>
        <v>39.106145251396647</v>
      </c>
      <c r="Y64" s="59">
        <f t="shared" si="33"/>
        <v>-23.80952380952381</v>
      </c>
      <c r="Z64" s="59">
        <f t="shared" si="34"/>
        <v>-6.1032863849765278</v>
      </c>
      <c r="AA64" s="59">
        <f t="shared" si="35"/>
        <v>-16.666666666666664</v>
      </c>
      <c r="AB64" s="73">
        <f t="shared" si="36"/>
        <v>-21.787709497206698</v>
      </c>
    </row>
    <row r="65" spans="1:28" x14ac:dyDescent="0.25">
      <c r="A65" s="1869"/>
      <c r="B65" s="883" t="s">
        <v>233</v>
      </c>
      <c r="C65" s="20">
        <v>492</v>
      </c>
      <c r="D65" s="20">
        <v>186</v>
      </c>
      <c r="E65" s="21">
        <v>678</v>
      </c>
      <c r="F65" s="20">
        <v>569</v>
      </c>
      <c r="G65" s="20">
        <v>241</v>
      </c>
      <c r="H65" s="21">
        <v>810</v>
      </c>
      <c r="I65" s="20">
        <v>640</v>
      </c>
      <c r="J65" s="20">
        <v>251</v>
      </c>
      <c r="K65" s="21">
        <v>891</v>
      </c>
      <c r="L65" s="20">
        <v>531</v>
      </c>
      <c r="M65" s="20">
        <v>246</v>
      </c>
      <c r="N65" s="21">
        <v>777</v>
      </c>
      <c r="P65" s="61">
        <f t="shared" si="29"/>
        <v>72.56637168141593</v>
      </c>
      <c r="Q65" s="6">
        <f t="shared" si="29"/>
        <v>27.43362831858407</v>
      </c>
      <c r="R65" s="61">
        <f t="shared" si="30"/>
        <v>70.246913580246911</v>
      </c>
      <c r="S65" s="82">
        <f t="shared" si="30"/>
        <v>29.753086419753089</v>
      </c>
      <c r="T65" s="6">
        <f t="shared" si="31"/>
        <v>71.829405162738496</v>
      </c>
      <c r="U65" s="82">
        <f t="shared" si="31"/>
        <v>28.170594837261504</v>
      </c>
      <c r="V65" s="6">
        <f t="shared" si="32"/>
        <v>68.339768339768341</v>
      </c>
      <c r="W65" s="82">
        <f t="shared" si="32"/>
        <v>31.660231660231659</v>
      </c>
      <c r="Y65" s="59">
        <f t="shared" si="33"/>
        <v>-45.13274336283186</v>
      </c>
      <c r="Z65" s="59">
        <f t="shared" si="34"/>
        <v>-40.493827160493822</v>
      </c>
      <c r="AA65" s="59">
        <f t="shared" si="35"/>
        <v>-43.658810325476992</v>
      </c>
      <c r="AB65" s="73">
        <f t="shared" si="36"/>
        <v>-36.679536679536682</v>
      </c>
    </row>
    <row r="66" spans="1:28" x14ac:dyDescent="0.25">
      <c r="A66" s="1869"/>
      <c r="B66" s="883" t="s">
        <v>211</v>
      </c>
      <c r="C66" s="20">
        <v>258</v>
      </c>
      <c r="D66" s="20">
        <v>269</v>
      </c>
      <c r="E66" s="21">
        <v>527</v>
      </c>
      <c r="F66" s="20">
        <v>188</v>
      </c>
      <c r="G66" s="20">
        <v>190</v>
      </c>
      <c r="H66" s="21">
        <v>378</v>
      </c>
      <c r="I66" s="20">
        <v>223</v>
      </c>
      <c r="J66" s="20">
        <v>205</v>
      </c>
      <c r="K66" s="21">
        <v>428</v>
      </c>
      <c r="L66" s="20">
        <v>189</v>
      </c>
      <c r="M66" s="20">
        <v>165</v>
      </c>
      <c r="N66" s="21">
        <v>354</v>
      </c>
      <c r="P66" s="61">
        <f t="shared" si="29"/>
        <v>48.956356736242881</v>
      </c>
      <c r="Q66" s="6">
        <f t="shared" si="29"/>
        <v>51.043643263757112</v>
      </c>
      <c r="R66" s="61">
        <f t="shared" si="30"/>
        <v>49.735449735449734</v>
      </c>
      <c r="S66" s="82">
        <f t="shared" si="30"/>
        <v>50.264550264550266</v>
      </c>
      <c r="T66" s="6">
        <f t="shared" si="31"/>
        <v>52.10280373831776</v>
      </c>
      <c r="U66" s="82">
        <f t="shared" si="31"/>
        <v>47.897196261682247</v>
      </c>
      <c r="V66" s="6">
        <f t="shared" si="32"/>
        <v>53.389830508474581</v>
      </c>
      <c r="W66" s="82">
        <f t="shared" si="32"/>
        <v>46.610169491525419</v>
      </c>
      <c r="Y66" s="59">
        <f t="shared" si="33"/>
        <v>2.0872865275142303</v>
      </c>
      <c r="Z66" s="59">
        <f t="shared" si="34"/>
        <v>0.52910052910053196</v>
      </c>
      <c r="AA66" s="59">
        <f t="shared" si="35"/>
        <v>-4.2056074766355138</v>
      </c>
      <c r="AB66" s="73">
        <f t="shared" si="36"/>
        <v>-6.7796610169491629</v>
      </c>
    </row>
    <row r="67" spans="1:28" x14ac:dyDescent="0.25">
      <c r="A67" s="1869"/>
      <c r="B67" s="883" t="s">
        <v>282</v>
      </c>
      <c r="C67" s="20">
        <v>177</v>
      </c>
      <c r="D67" s="20">
        <v>122</v>
      </c>
      <c r="E67" s="21">
        <v>299</v>
      </c>
      <c r="F67" s="20">
        <v>262</v>
      </c>
      <c r="G67" s="20">
        <v>149</v>
      </c>
      <c r="H67" s="21">
        <v>411</v>
      </c>
      <c r="I67" s="20">
        <v>290</v>
      </c>
      <c r="J67" s="20">
        <v>160</v>
      </c>
      <c r="K67" s="21">
        <v>450</v>
      </c>
      <c r="L67" s="20">
        <v>293</v>
      </c>
      <c r="M67" s="20">
        <v>161</v>
      </c>
      <c r="N67" s="21">
        <v>454</v>
      </c>
      <c r="P67" s="61">
        <f t="shared" si="29"/>
        <v>59.197324414715723</v>
      </c>
      <c r="Q67" s="6">
        <f t="shared" si="29"/>
        <v>40.802675585284284</v>
      </c>
      <c r="R67" s="61">
        <f t="shared" si="30"/>
        <v>63.746958637469589</v>
      </c>
      <c r="S67" s="82">
        <f t="shared" si="30"/>
        <v>36.253041362530411</v>
      </c>
      <c r="T67" s="6">
        <f t="shared" si="31"/>
        <v>64.444444444444443</v>
      </c>
      <c r="U67" s="82">
        <f t="shared" si="31"/>
        <v>35.555555555555557</v>
      </c>
      <c r="V67" s="6">
        <f t="shared" si="32"/>
        <v>64.53744493392071</v>
      </c>
      <c r="W67" s="82">
        <f t="shared" si="32"/>
        <v>35.46255506607929</v>
      </c>
      <c r="Y67" s="59">
        <f t="shared" si="33"/>
        <v>-18.394648829431439</v>
      </c>
      <c r="Z67" s="59">
        <f t="shared" si="34"/>
        <v>-27.493917274939179</v>
      </c>
      <c r="AA67" s="59">
        <f t="shared" si="35"/>
        <v>-28.888888888888886</v>
      </c>
      <c r="AB67" s="73">
        <f t="shared" si="36"/>
        <v>-29.074889867841421</v>
      </c>
    </row>
    <row r="68" spans="1:28" x14ac:dyDescent="0.25">
      <c r="A68" s="1869"/>
      <c r="B68" s="883" t="s">
        <v>217</v>
      </c>
      <c r="C68" s="20">
        <v>32</v>
      </c>
      <c r="D68" s="20">
        <v>198</v>
      </c>
      <c r="E68" s="21">
        <v>230</v>
      </c>
      <c r="F68" s="20">
        <v>63</v>
      </c>
      <c r="G68" s="20">
        <v>450</v>
      </c>
      <c r="H68" s="21">
        <v>513</v>
      </c>
      <c r="I68" s="20">
        <v>66</v>
      </c>
      <c r="J68" s="20">
        <v>482</v>
      </c>
      <c r="K68" s="21">
        <v>548</v>
      </c>
      <c r="L68" s="20">
        <v>80</v>
      </c>
      <c r="M68" s="20">
        <v>514</v>
      </c>
      <c r="N68" s="21">
        <v>594</v>
      </c>
      <c r="P68" s="61">
        <f t="shared" si="29"/>
        <v>13.913043478260869</v>
      </c>
      <c r="Q68" s="6">
        <f t="shared" si="29"/>
        <v>86.08695652173914</v>
      </c>
      <c r="R68" s="61">
        <f t="shared" si="30"/>
        <v>12.280701754385964</v>
      </c>
      <c r="S68" s="82">
        <f t="shared" si="30"/>
        <v>87.719298245614027</v>
      </c>
      <c r="T68" s="6">
        <f t="shared" si="31"/>
        <v>12.043795620437956</v>
      </c>
      <c r="U68" s="82">
        <f t="shared" si="31"/>
        <v>87.956204379562038</v>
      </c>
      <c r="V68" s="6">
        <f t="shared" si="32"/>
        <v>13.468013468013467</v>
      </c>
      <c r="W68" s="82">
        <f t="shared" si="32"/>
        <v>86.531986531986533</v>
      </c>
      <c r="Y68" s="59">
        <f t="shared" si="33"/>
        <v>72.173913043478265</v>
      </c>
      <c r="Z68" s="59">
        <f t="shared" si="34"/>
        <v>75.438596491228068</v>
      </c>
      <c r="AA68" s="59">
        <f t="shared" si="35"/>
        <v>75.912408759124077</v>
      </c>
      <c r="AB68" s="73">
        <f t="shared" si="36"/>
        <v>73.063973063973066</v>
      </c>
    </row>
    <row r="69" spans="1:28" x14ac:dyDescent="0.25">
      <c r="A69" s="1869"/>
      <c r="B69" s="883" t="s">
        <v>216</v>
      </c>
      <c r="C69" s="20">
        <v>0</v>
      </c>
      <c r="D69" s="20">
        <v>0</v>
      </c>
      <c r="E69" s="21">
        <v>0</v>
      </c>
      <c r="F69" s="20">
        <v>2</v>
      </c>
      <c r="G69" s="20">
        <v>27</v>
      </c>
      <c r="H69" s="21">
        <v>29</v>
      </c>
      <c r="I69" s="20">
        <v>3</v>
      </c>
      <c r="J69" s="20">
        <v>27</v>
      </c>
      <c r="K69" s="21">
        <v>30</v>
      </c>
      <c r="L69" s="20">
        <v>4</v>
      </c>
      <c r="M69" s="20">
        <v>41</v>
      </c>
      <c r="N69" s="21">
        <v>45</v>
      </c>
      <c r="P69" s="61">
        <f t="shared" si="29"/>
        <v>0</v>
      </c>
      <c r="Q69" s="6">
        <f t="shared" si="29"/>
        <v>0</v>
      </c>
      <c r="R69" s="61">
        <f t="shared" si="30"/>
        <v>6.8965517241379306</v>
      </c>
      <c r="S69" s="82">
        <f t="shared" si="30"/>
        <v>93.103448275862064</v>
      </c>
      <c r="T69" s="6">
        <f t="shared" si="31"/>
        <v>10</v>
      </c>
      <c r="U69" s="82">
        <f t="shared" si="31"/>
        <v>90</v>
      </c>
      <c r="V69" s="6">
        <f t="shared" si="32"/>
        <v>8.8888888888888893</v>
      </c>
      <c r="W69" s="82">
        <f t="shared" si="32"/>
        <v>91.111111111111114</v>
      </c>
      <c r="Y69" s="59">
        <f t="shared" si="33"/>
        <v>0</v>
      </c>
      <c r="Z69" s="59">
        <f t="shared" si="34"/>
        <v>86.206896551724128</v>
      </c>
      <c r="AA69" s="59">
        <f t="shared" si="35"/>
        <v>80</v>
      </c>
      <c r="AB69" s="73">
        <f t="shared" si="36"/>
        <v>82.222222222222229</v>
      </c>
    </row>
    <row r="70" spans="1:28" x14ac:dyDescent="0.25">
      <c r="A70" s="1869"/>
      <c r="B70" s="883" t="s">
        <v>200</v>
      </c>
      <c r="C70" s="20">
        <v>1570</v>
      </c>
      <c r="D70" s="20">
        <v>1934</v>
      </c>
      <c r="E70" s="21">
        <v>3504</v>
      </c>
      <c r="F70" s="20">
        <v>1423</v>
      </c>
      <c r="G70" s="20">
        <v>2057</v>
      </c>
      <c r="H70" s="21">
        <v>3480</v>
      </c>
      <c r="I70" s="20">
        <v>1401</v>
      </c>
      <c r="J70" s="20">
        <v>2009</v>
      </c>
      <c r="K70" s="21">
        <v>3410</v>
      </c>
      <c r="L70" s="20">
        <v>1244</v>
      </c>
      <c r="M70" s="20">
        <v>1846</v>
      </c>
      <c r="N70" s="21">
        <v>3090</v>
      </c>
      <c r="P70" s="61">
        <f t="shared" si="29"/>
        <v>44.805936073059357</v>
      </c>
      <c r="Q70" s="6">
        <f t="shared" si="29"/>
        <v>55.194063926940643</v>
      </c>
      <c r="R70" s="61">
        <f t="shared" si="30"/>
        <v>40.890804597701148</v>
      </c>
      <c r="S70" s="82">
        <f t="shared" si="30"/>
        <v>59.109195402298852</v>
      </c>
      <c r="T70" s="6">
        <f t="shared" si="31"/>
        <v>41.085043988269796</v>
      </c>
      <c r="U70" s="82">
        <f t="shared" si="31"/>
        <v>58.914956011730204</v>
      </c>
      <c r="V70" s="6">
        <f t="shared" si="32"/>
        <v>40.258899676375407</v>
      </c>
      <c r="W70" s="82">
        <f t="shared" si="32"/>
        <v>59.741100323624593</v>
      </c>
      <c r="Y70" s="59">
        <f t="shared" si="33"/>
        <v>10.388127853881286</v>
      </c>
      <c r="Z70" s="59">
        <f t="shared" si="34"/>
        <v>18.218390804597703</v>
      </c>
      <c r="AA70" s="59">
        <f t="shared" si="35"/>
        <v>17.829912023460409</v>
      </c>
      <c r="AB70" s="73">
        <f t="shared" si="36"/>
        <v>19.482200647249186</v>
      </c>
    </row>
    <row r="71" spans="1:28" x14ac:dyDescent="0.25">
      <c r="A71" s="1869"/>
      <c r="B71" s="883" t="s">
        <v>250</v>
      </c>
      <c r="C71" s="20">
        <v>10156</v>
      </c>
      <c r="D71" s="20">
        <v>639</v>
      </c>
      <c r="E71" s="21">
        <v>10795</v>
      </c>
      <c r="F71" s="20">
        <v>10345</v>
      </c>
      <c r="G71" s="20">
        <v>811</v>
      </c>
      <c r="H71" s="21">
        <v>11156</v>
      </c>
      <c r="I71" s="20">
        <v>9955</v>
      </c>
      <c r="J71" s="20">
        <v>770</v>
      </c>
      <c r="K71" s="21">
        <v>10725</v>
      </c>
      <c r="L71" s="20">
        <v>9266</v>
      </c>
      <c r="M71" s="20">
        <v>686</v>
      </c>
      <c r="N71" s="21">
        <v>9952</v>
      </c>
      <c r="P71" s="61">
        <f t="shared" si="29"/>
        <v>94.080592867068091</v>
      </c>
      <c r="Q71" s="6">
        <f t="shared" si="29"/>
        <v>5.9194071329319131</v>
      </c>
      <c r="R71" s="61">
        <f t="shared" si="30"/>
        <v>92.730369307995701</v>
      </c>
      <c r="S71" s="82">
        <f t="shared" si="30"/>
        <v>7.269630692004303</v>
      </c>
      <c r="T71" s="6">
        <f t="shared" si="31"/>
        <v>92.820512820512818</v>
      </c>
      <c r="U71" s="82">
        <f t="shared" si="31"/>
        <v>7.1794871794871788</v>
      </c>
      <c r="V71" s="6">
        <f t="shared" si="32"/>
        <v>93.106913183279744</v>
      </c>
      <c r="W71" s="82">
        <f t="shared" si="32"/>
        <v>6.8930868167202579</v>
      </c>
      <c r="Y71" s="59">
        <f t="shared" si="33"/>
        <v>-88.161185734136183</v>
      </c>
      <c r="Z71" s="59">
        <f t="shared" si="34"/>
        <v>-85.460738615991403</v>
      </c>
      <c r="AA71" s="59">
        <f t="shared" si="35"/>
        <v>-85.641025641025635</v>
      </c>
      <c r="AB71" s="73">
        <f t="shared" si="36"/>
        <v>-86.213826366559488</v>
      </c>
    </row>
    <row r="72" spans="1:28" x14ac:dyDescent="0.25">
      <c r="A72" s="1869"/>
      <c r="B72" s="883" t="s">
        <v>251</v>
      </c>
      <c r="C72" s="20">
        <v>12214</v>
      </c>
      <c r="D72" s="20">
        <v>5117</v>
      </c>
      <c r="E72" s="21">
        <v>17331</v>
      </c>
      <c r="F72" s="20">
        <v>13226</v>
      </c>
      <c r="G72" s="20">
        <v>5117</v>
      </c>
      <c r="H72" s="21">
        <v>18343</v>
      </c>
      <c r="I72" s="20">
        <v>12497</v>
      </c>
      <c r="J72" s="20">
        <v>5170</v>
      </c>
      <c r="K72" s="21">
        <v>17667</v>
      </c>
      <c r="L72" s="20">
        <v>11663</v>
      </c>
      <c r="M72" s="20">
        <v>4745</v>
      </c>
      <c r="N72" s="21">
        <v>16408</v>
      </c>
      <c r="P72" s="61">
        <f t="shared" si="29"/>
        <v>70.474871617333108</v>
      </c>
      <c r="Q72" s="6">
        <f t="shared" si="29"/>
        <v>29.5251283826669</v>
      </c>
      <c r="R72" s="61">
        <f t="shared" si="30"/>
        <v>72.103799814643182</v>
      </c>
      <c r="S72" s="82">
        <f t="shared" si="30"/>
        <v>27.896200185356811</v>
      </c>
      <c r="T72" s="6">
        <f t="shared" si="31"/>
        <v>70.736401199977365</v>
      </c>
      <c r="U72" s="82">
        <f t="shared" si="31"/>
        <v>29.263598800022638</v>
      </c>
      <c r="V72" s="6">
        <f t="shared" si="32"/>
        <v>71.081179912237928</v>
      </c>
      <c r="W72" s="82">
        <f t="shared" si="32"/>
        <v>28.918820087762064</v>
      </c>
      <c r="Y72" s="59">
        <f t="shared" si="33"/>
        <v>-40.949743234666208</v>
      </c>
      <c r="Z72" s="59">
        <f t="shared" si="34"/>
        <v>-44.207599629286371</v>
      </c>
      <c r="AA72" s="59">
        <f t="shared" si="35"/>
        <v>-41.47280239995473</v>
      </c>
      <c r="AB72" s="73">
        <f t="shared" si="36"/>
        <v>-42.162359824475864</v>
      </c>
    </row>
    <row r="73" spans="1:28" x14ac:dyDescent="0.25">
      <c r="A73" s="1869"/>
      <c r="B73" s="883" t="s">
        <v>252</v>
      </c>
      <c r="C73" s="20">
        <v>2415</v>
      </c>
      <c r="D73" s="20">
        <v>494</v>
      </c>
      <c r="E73" s="21">
        <v>2909</v>
      </c>
      <c r="F73" s="20">
        <v>2781</v>
      </c>
      <c r="G73" s="20">
        <v>529</v>
      </c>
      <c r="H73" s="21">
        <v>3310</v>
      </c>
      <c r="I73" s="20">
        <v>2777</v>
      </c>
      <c r="J73" s="20">
        <v>539</v>
      </c>
      <c r="K73" s="21">
        <v>3316</v>
      </c>
      <c r="L73" s="20">
        <v>2617</v>
      </c>
      <c r="M73" s="20">
        <v>584</v>
      </c>
      <c r="N73" s="21">
        <v>3201</v>
      </c>
      <c r="P73" s="61">
        <f t="shared" si="29"/>
        <v>83.018219319353719</v>
      </c>
      <c r="Q73" s="6">
        <f t="shared" si="29"/>
        <v>16.981780680646271</v>
      </c>
      <c r="R73" s="61">
        <f t="shared" si="30"/>
        <v>84.018126888217523</v>
      </c>
      <c r="S73" s="82">
        <f t="shared" si="30"/>
        <v>15.981873111782477</v>
      </c>
      <c r="T73" s="6">
        <f t="shared" si="31"/>
        <v>83.745476477683951</v>
      </c>
      <c r="U73" s="82">
        <f t="shared" si="31"/>
        <v>16.254523522316045</v>
      </c>
      <c r="V73" s="6">
        <f t="shared" si="32"/>
        <v>81.755701343330216</v>
      </c>
      <c r="W73" s="82">
        <f t="shared" si="32"/>
        <v>18.244298656669791</v>
      </c>
      <c r="Y73" s="59">
        <f t="shared" si="33"/>
        <v>-66.036438638707452</v>
      </c>
      <c r="Z73" s="59">
        <f t="shared" si="34"/>
        <v>-68.036253776435046</v>
      </c>
      <c r="AA73" s="59">
        <f t="shared" si="35"/>
        <v>-67.490952955367902</v>
      </c>
      <c r="AB73" s="73">
        <f t="shared" si="36"/>
        <v>-63.511402686660425</v>
      </c>
    </row>
    <row r="74" spans="1:28" x14ac:dyDescent="0.25">
      <c r="A74" s="1869"/>
      <c r="B74" s="883" t="s">
        <v>237</v>
      </c>
      <c r="C74" s="20">
        <v>8480</v>
      </c>
      <c r="D74" s="20">
        <v>2098</v>
      </c>
      <c r="E74" s="21">
        <v>10578</v>
      </c>
      <c r="F74" s="20">
        <v>8602</v>
      </c>
      <c r="G74" s="20">
        <v>1985</v>
      </c>
      <c r="H74" s="21">
        <v>10587</v>
      </c>
      <c r="I74" s="20">
        <v>8995</v>
      </c>
      <c r="J74" s="20">
        <v>1904</v>
      </c>
      <c r="K74" s="21">
        <v>10899</v>
      </c>
      <c r="L74" s="20">
        <v>9220</v>
      </c>
      <c r="M74" s="20">
        <v>1946</v>
      </c>
      <c r="N74" s="21">
        <v>11166</v>
      </c>
      <c r="P74" s="61">
        <f t="shared" si="29"/>
        <v>80.166383059179424</v>
      </c>
      <c r="Q74" s="6">
        <f t="shared" si="29"/>
        <v>19.833616940820569</v>
      </c>
      <c r="R74" s="61">
        <f t="shared" si="30"/>
        <v>81.250590346651549</v>
      </c>
      <c r="S74" s="82">
        <f t="shared" si="30"/>
        <v>18.749409653348444</v>
      </c>
      <c r="T74" s="6">
        <f t="shared" si="31"/>
        <v>82.530507385998717</v>
      </c>
      <c r="U74" s="82">
        <f t="shared" si="31"/>
        <v>17.469492614001283</v>
      </c>
      <c r="V74" s="6">
        <f t="shared" si="32"/>
        <v>82.572093856349639</v>
      </c>
      <c r="W74" s="82">
        <f t="shared" si="32"/>
        <v>17.427906143650368</v>
      </c>
      <c r="Y74" s="59">
        <f t="shared" si="33"/>
        <v>-60.332766118358855</v>
      </c>
      <c r="Z74" s="59">
        <f t="shared" si="34"/>
        <v>-62.501180693303105</v>
      </c>
      <c r="AA74" s="59">
        <f t="shared" si="35"/>
        <v>-65.061014771997435</v>
      </c>
      <c r="AB74" s="73">
        <f t="shared" si="36"/>
        <v>-65.144187712699278</v>
      </c>
    </row>
    <row r="75" spans="1:28" x14ac:dyDescent="0.25">
      <c r="A75" s="1869"/>
      <c r="B75" s="883" t="s">
        <v>234</v>
      </c>
      <c r="C75" s="20">
        <v>41</v>
      </c>
      <c r="D75" s="20">
        <v>43</v>
      </c>
      <c r="E75" s="21">
        <v>84</v>
      </c>
      <c r="F75" s="20">
        <v>50</v>
      </c>
      <c r="G75" s="20">
        <v>47</v>
      </c>
      <c r="H75" s="21">
        <v>97</v>
      </c>
      <c r="I75" s="20">
        <v>49</v>
      </c>
      <c r="J75" s="20">
        <v>31</v>
      </c>
      <c r="K75" s="21">
        <v>80</v>
      </c>
      <c r="L75" s="20">
        <v>44</v>
      </c>
      <c r="M75" s="20">
        <v>35</v>
      </c>
      <c r="N75" s="21">
        <v>79</v>
      </c>
      <c r="P75" s="61">
        <f t="shared" si="29"/>
        <v>48.80952380952381</v>
      </c>
      <c r="Q75" s="6">
        <f t="shared" si="29"/>
        <v>51.19047619047619</v>
      </c>
      <c r="R75" s="61">
        <f t="shared" si="30"/>
        <v>51.546391752577314</v>
      </c>
      <c r="S75" s="82">
        <f t="shared" si="30"/>
        <v>48.453608247422679</v>
      </c>
      <c r="T75" s="6">
        <f t="shared" si="31"/>
        <v>61.250000000000007</v>
      </c>
      <c r="U75" s="82">
        <f t="shared" si="31"/>
        <v>38.75</v>
      </c>
      <c r="V75" s="6">
        <f t="shared" si="32"/>
        <v>55.696202531645568</v>
      </c>
      <c r="W75" s="82">
        <f t="shared" si="32"/>
        <v>44.303797468354425</v>
      </c>
      <c r="Y75" s="59">
        <f t="shared" si="33"/>
        <v>2.3809523809523796</v>
      </c>
      <c r="Z75" s="59">
        <f t="shared" si="34"/>
        <v>-3.0927835051546353</v>
      </c>
      <c r="AA75" s="59">
        <f t="shared" si="35"/>
        <v>-22.500000000000007</v>
      </c>
      <c r="AB75" s="73">
        <f t="shared" si="36"/>
        <v>-11.392405063291143</v>
      </c>
    </row>
    <row r="76" spans="1:28" x14ac:dyDescent="0.25">
      <c r="A76" s="1869"/>
      <c r="B76" s="883" t="s">
        <v>302</v>
      </c>
      <c r="C76" s="20">
        <v>7</v>
      </c>
      <c r="D76" s="20">
        <v>61</v>
      </c>
      <c r="E76" s="21">
        <v>68</v>
      </c>
      <c r="F76" s="20">
        <v>13</v>
      </c>
      <c r="G76" s="20">
        <v>54</v>
      </c>
      <c r="H76" s="21">
        <v>67</v>
      </c>
      <c r="I76" s="20">
        <v>14</v>
      </c>
      <c r="J76" s="20">
        <v>49</v>
      </c>
      <c r="K76" s="21">
        <v>63</v>
      </c>
      <c r="L76" s="20">
        <v>20</v>
      </c>
      <c r="M76" s="20">
        <v>44</v>
      </c>
      <c r="N76" s="21">
        <v>64</v>
      </c>
      <c r="P76" s="61">
        <f t="shared" si="29"/>
        <v>10.294117647058822</v>
      </c>
      <c r="Q76" s="6">
        <f t="shared" si="29"/>
        <v>89.705882352941174</v>
      </c>
      <c r="R76" s="61">
        <f t="shared" si="30"/>
        <v>19.402985074626866</v>
      </c>
      <c r="S76" s="82">
        <f t="shared" si="30"/>
        <v>80.597014925373131</v>
      </c>
      <c r="T76" s="6">
        <f t="shared" si="31"/>
        <v>22.222222222222221</v>
      </c>
      <c r="U76" s="82">
        <f t="shared" si="31"/>
        <v>77.777777777777786</v>
      </c>
      <c r="V76" s="6">
        <f t="shared" si="32"/>
        <v>31.25</v>
      </c>
      <c r="W76" s="82">
        <f t="shared" si="32"/>
        <v>68.75</v>
      </c>
      <c r="Y76" s="59">
        <f t="shared" si="33"/>
        <v>79.411764705882348</v>
      </c>
      <c r="Z76" s="59">
        <f t="shared" si="34"/>
        <v>61.194029850746261</v>
      </c>
      <c r="AA76" s="59">
        <f t="shared" si="35"/>
        <v>55.555555555555564</v>
      </c>
      <c r="AB76" s="73">
        <f t="shared" si="36"/>
        <v>37.5</v>
      </c>
    </row>
    <row r="77" spans="1:28" x14ac:dyDescent="0.25">
      <c r="A77" s="1869"/>
      <c r="B77" s="883" t="s">
        <v>214</v>
      </c>
      <c r="C77" s="20">
        <v>93</v>
      </c>
      <c r="D77" s="20">
        <v>80</v>
      </c>
      <c r="E77" s="21">
        <v>173</v>
      </c>
      <c r="F77" s="20">
        <v>121</v>
      </c>
      <c r="G77" s="20">
        <v>108</v>
      </c>
      <c r="H77" s="21">
        <v>229</v>
      </c>
      <c r="I77" s="20">
        <v>154</v>
      </c>
      <c r="J77" s="20">
        <v>137</v>
      </c>
      <c r="K77" s="21">
        <v>291</v>
      </c>
      <c r="L77" s="20">
        <v>145</v>
      </c>
      <c r="M77" s="20">
        <v>160</v>
      </c>
      <c r="N77" s="21">
        <v>305</v>
      </c>
      <c r="P77" s="61">
        <f t="shared" si="29"/>
        <v>53.75722543352601</v>
      </c>
      <c r="Q77" s="6">
        <f t="shared" si="29"/>
        <v>46.24277456647399</v>
      </c>
      <c r="R77" s="61">
        <f t="shared" si="30"/>
        <v>52.838427947598255</v>
      </c>
      <c r="S77" s="82">
        <f t="shared" si="30"/>
        <v>47.161572052401745</v>
      </c>
      <c r="T77" s="6">
        <f t="shared" si="31"/>
        <v>52.920962199312719</v>
      </c>
      <c r="U77" s="82">
        <f t="shared" si="31"/>
        <v>47.079037800687281</v>
      </c>
      <c r="V77" s="6">
        <f t="shared" si="32"/>
        <v>47.540983606557376</v>
      </c>
      <c r="W77" s="82">
        <f t="shared" si="32"/>
        <v>52.459016393442624</v>
      </c>
      <c r="Y77" s="59">
        <f t="shared" si="33"/>
        <v>-7.5144508670520196</v>
      </c>
      <c r="Z77" s="59">
        <f t="shared" si="34"/>
        <v>-5.6768558951965105</v>
      </c>
      <c r="AA77" s="59">
        <f t="shared" si="35"/>
        <v>-5.8419243986254372</v>
      </c>
      <c r="AB77" s="73">
        <f t="shared" si="36"/>
        <v>4.9180327868852487</v>
      </c>
    </row>
    <row r="78" spans="1:28" x14ac:dyDescent="0.25">
      <c r="A78" s="1869"/>
      <c r="B78" s="883" t="s">
        <v>280</v>
      </c>
      <c r="C78" s="20">
        <v>0</v>
      </c>
      <c r="D78" s="20">
        <v>0</v>
      </c>
      <c r="E78" s="21">
        <v>0</v>
      </c>
      <c r="F78" s="20">
        <v>50</v>
      </c>
      <c r="G78" s="20">
        <v>28</v>
      </c>
      <c r="H78" s="21">
        <v>78</v>
      </c>
      <c r="I78" s="20">
        <v>53</v>
      </c>
      <c r="J78" s="20">
        <v>16</v>
      </c>
      <c r="K78" s="21">
        <v>69</v>
      </c>
      <c r="L78" s="20">
        <v>56</v>
      </c>
      <c r="M78" s="20">
        <v>12</v>
      </c>
      <c r="N78" s="21">
        <v>68</v>
      </c>
      <c r="P78" s="61">
        <f t="shared" si="29"/>
        <v>0</v>
      </c>
      <c r="Q78" s="6">
        <f t="shared" si="29"/>
        <v>0</v>
      </c>
      <c r="R78" s="61">
        <f t="shared" si="30"/>
        <v>64.102564102564102</v>
      </c>
      <c r="S78" s="82">
        <f t="shared" si="30"/>
        <v>35.897435897435898</v>
      </c>
      <c r="T78" s="6">
        <f t="shared" si="31"/>
        <v>76.811594202898547</v>
      </c>
      <c r="U78" s="82">
        <f t="shared" si="31"/>
        <v>23.188405797101449</v>
      </c>
      <c r="V78" s="6">
        <f t="shared" si="32"/>
        <v>82.35294117647058</v>
      </c>
      <c r="W78" s="82">
        <f t="shared" si="32"/>
        <v>17.647058823529413</v>
      </c>
      <c r="Y78" s="59">
        <f t="shared" si="33"/>
        <v>0</v>
      </c>
      <c r="Z78" s="59">
        <f t="shared" si="34"/>
        <v>-28.205128205128204</v>
      </c>
      <c r="AA78" s="59">
        <f t="shared" si="35"/>
        <v>-53.623188405797094</v>
      </c>
      <c r="AB78" s="73">
        <f t="shared" si="36"/>
        <v>-64.70588235294116</v>
      </c>
    </row>
    <row r="79" spans="1:28" x14ac:dyDescent="0.25">
      <c r="A79" s="1869"/>
      <c r="B79" s="883" t="s">
        <v>279</v>
      </c>
      <c r="C79" s="20">
        <v>71</v>
      </c>
      <c r="D79" s="20">
        <v>23</v>
      </c>
      <c r="E79" s="21">
        <v>94</v>
      </c>
      <c r="F79" s="20">
        <v>120</v>
      </c>
      <c r="G79" s="20">
        <v>54</v>
      </c>
      <c r="H79" s="21">
        <v>174</v>
      </c>
      <c r="I79" s="20">
        <v>100</v>
      </c>
      <c r="J79" s="20">
        <v>35</v>
      </c>
      <c r="K79" s="21">
        <v>135</v>
      </c>
      <c r="L79" s="20">
        <v>105</v>
      </c>
      <c r="M79" s="20">
        <v>33</v>
      </c>
      <c r="N79" s="21">
        <v>138</v>
      </c>
      <c r="P79" s="61">
        <f t="shared" si="29"/>
        <v>75.531914893617028</v>
      </c>
      <c r="Q79" s="6">
        <f t="shared" si="29"/>
        <v>24.468085106382979</v>
      </c>
      <c r="R79" s="61">
        <f t="shared" si="30"/>
        <v>68.965517241379317</v>
      </c>
      <c r="S79" s="82">
        <f t="shared" si="30"/>
        <v>31.03448275862069</v>
      </c>
      <c r="T79" s="6">
        <f t="shared" si="31"/>
        <v>74.074074074074076</v>
      </c>
      <c r="U79" s="82">
        <f t="shared" si="31"/>
        <v>25.925925925925924</v>
      </c>
      <c r="V79" s="6">
        <f t="shared" si="32"/>
        <v>76.08695652173914</v>
      </c>
      <c r="W79" s="82">
        <f t="shared" si="32"/>
        <v>23.913043478260871</v>
      </c>
      <c r="Y79" s="59">
        <f t="shared" si="33"/>
        <v>-51.063829787234049</v>
      </c>
      <c r="Z79" s="59">
        <f t="shared" si="34"/>
        <v>-37.931034482758626</v>
      </c>
      <c r="AA79" s="59">
        <f t="shared" si="35"/>
        <v>-48.148148148148152</v>
      </c>
      <c r="AB79" s="73">
        <f t="shared" si="36"/>
        <v>-52.173913043478265</v>
      </c>
    </row>
    <row r="80" spans="1:28" x14ac:dyDescent="0.25">
      <c r="A80" s="1869"/>
      <c r="B80" s="883" t="s">
        <v>240</v>
      </c>
      <c r="C80" s="20">
        <v>1889</v>
      </c>
      <c r="D80" s="20">
        <v>786</v>
      </c>
      <c r="E80" s="21">
        <v>2675</v>
      </c>
      <c r="F80" s="20">
        <v>2084</v>
      </c>
      <c r="G80" s="20">
        <v>854</v>
      </c>
      <c r="H80" s="21">
        <v>2938</v>
      </c>
      <c r="I80" s="20">
        <v>2228</v>
      </c>
      <c r="J80" s="20">
        <v>798</v>
      </c>
      <c r="K80" s="21">
        <v>3026</v>
      </c>
      <c r="L80" s="20">
        <v>1941</v>
      </c>
      <c r="M80" s="20">
        <v>781</v>
      </c>
      <c r="N80" s="21">
        <v>2722</v>
      </c>
      <c r="P80" s="61">
        <f t="shared" si="29"/>
        <v>70.616822429906549</v>
      </c>
      <c r="Q80" s="6">
        <f t="shared" si="29"/>
        <v>29.383177570093462</v>
      </c>
      <c r="R80" s="61">
        <f t="shared" si="30"/>
        <v>70.932607215793055</v>
      </c>
      <c r="S80" s="82">
        <f t="shared" si="30"/>
        <v>29.067392784206941</v>
      </c>
      <c r="T80" s="6">
        <f t="shared" si="31"/>
        <v>73.628552544613342</v>
      </c>
      <c r="U80" s="82">
        <f t="shared" si="31"/>
        <v>26.371447455386647</v>
      </c>
      <c r="V80" s="6">
        <f t="shared" si="32"/>
        <v>71.307861866274806</v>
      </c>
      <c r="W80" s="82">
        <f t="shared" si="32"/>
        <v>28.692138133725205</v>
      </c>
      <c r="Y80" s="59">
        <f t="shared" si="33"/>
        <v>-41.233644859813083</v>
      </c>
      <c r="Z80" s="59">
        <f t="shared" si="34"/>
        <v>-41.865214431586111</v>
      </c>
      <c r="AA80" s="59">
        <f t="shared" si="35"/>
        <v>-47.257105089226698</v>
      </c>
      <c r="AB80" s="73">
        <f t="shared" si="36"/>
        <v>-42.615723732549597</v>
      </c>
    </row>
    <row r="81" spans="1:28" x14ac:dyDescent="0.25">
      <c r="A81" s="1869"/>
      <c r="B81" s="883" t="s">
        <v>206</v>
      </c>
      <c r="C81" s="20">
        <v>26</v>
      </c>
      <c r="D81" s="20">
        <v>22</v>
      </c>
      <c r="E81" s="21">
        <v>48</v>
      </c>
      <c r="F81" s="20">
        <v>10</v>
      </c>
      <c r="G81" s="20">
        <v>12</v>
      </c>
      <c r="H81" s="21">
        <v>22</v>
      </c>
      <c r="I81" s="20">
        <v>15</v>
      </c>
      <c r="J81" s="20">
        <v>13</v>
      </c>
      <c r="K81" s="21">
        <v>28</v>
      </c>
      <c r="L81" s="20">
        <v>15</v>
      </c>
      <c r="M81" s="20">
        <v>24</v>
      </c>
      <c r="N81" s="21">
        <v>39</v>
      </c>
      <c r="P81" s="61">
        <f t="shared" si="29"/>
        <v>54.166666666666664</v>
      </c>
      <c r="Q81" s="6">
        <f t="shared" si="29"/>
        <v>45.833333333333329</v>
      </c>
      <c r="R81" s="61">
        <f t="shared" si="30"/>
        <v>45.454545454545453</v>
      </c>
      <c r="S81" s="82">
        <f t="shared" si="30"/>
        <v>54.54545454545454</v>
      </c>
      <c r="T81" s="6">
        <f t="shared" si="31"/>
        <v>53.571428571428569</v>
      </c>
      <c r="U81" s="82">
        <f t="shared" si="31"/>
        <v>46.428571428571431</v>
      </c>
      <c r="V81" s="6">
        <f t="shared" si="32"/>
        <v>38.461538461538467</v>
      </c>
      <c r="W81" s="82">
        <f t="shared" si="32"/>
        <v>61.53846153846154</v>
      </c>
      <c r="Y81" s="59">
        <f t="shared" si="33"/>
        <v>-8.3333333333333357</v>
      </c>
      <c r="Z81" s="59">
        <f t="shared" si="34"/>
        <v>9.0909090909090864</v>
      </c>
      <c r="AA81" s="59">
        <f t="shared" si="35"/>
        <v>-7.1428571428571388</v>
      </c>
      <c r="AB81" s="73">
        <f t="shared" si="36"/>
        <v>23.076923076923073</v>
      </c>
    </row>
    <row r="82" spans="1:28" x14ac:dyDescent="0.25">
      <c r="A82" s="1869"/>
      <c r="B82" s="883" t="s">
        <v>207</v>
      </c>
      <c r="C82" s="20">
        <v>832</v>
      </c>
      <c r="D82" s="20">
        <v>694</v>
      </c>
      <c r="E82" s="21">
        <v>1526</v>
      </c>
      <c r="F82" s="20">
        <v>775</v>
      </c>
      <c r="G82" s="20">
        <v>671</v>
      </c>
      <c r="H82" s="21">
        <v>1446</v>
      </c>
      <c r="I82" s="20">
        <v>719</v>
      </c>
      <c r="J82" s="20">
        <v>655</v>
      </c>
      <c r="K82" s="21">
        <v>1374</v>
      </c>
      <c r="L82" s="20">
        <v>672</v>
      </c>
      <c r="M82" s="20">
        <v>693</v>
      </c>
      <c r="N82" s="21">
        <v>1365</v>
      </c>
      <c r="P82" s="61">
        <f t="shared" si="29"/>
        <v>54.521625163827004</v>
      </c>
      <c r="Q82" s="6">
        <f t="shared" si="29"/>
        <v>45.478374836173003</v>
      </c>
      <c r="R82" s="61">
        <f t="shared" si="30"/>
        <v>53.596127247579531</v>
      </c>
      <c r="S82" s="82">
        <f t="shared" si="30"/>
        <v>46.403872752420469</v>
      </c>
      <c r="T82" s="6">
        <f t="shared" si="31"/>
        <v>52.32896652110626</v>
      </c>
      <c r="U82" s="82">
        <f t="shared" si="31"/>
        <v>47.67103347889374</v>
      </c>
      <c r="V82" s="6">
        <f t="shared" si="32"/>
        <v>49.230769230769234</v>
      </c>
      <c r="W82" s="82">
        <f t="shared" si="32"/>
        <v>50.769230769230766</v>
      </c>
      <c r="Y82" s="59">
        <f t="shared" si="33"/>
        <v>-9.0432503276540004</v>
      </c>
      <c r="Z82" s="59">
        <f t="shared" si="34"/>
        <v>-7.1922544951590623</v>
      </c>
      <c r="AA82" s="59">
        <f t="shared" si="35"/>
        <v>-4.6579330422125196</v>
      </c>
      <c r="AB82" s="73">
        <f t="shared" si="36"/>
        <v>1.538461538461533</v>
      </c>
    </row>
    <row r="83" spans="1:28" x14ac:dyDescent="0.25">
      <c r="A83" s="1869"/>
      <c r="B83" s="883" t="s">
        <v>299</v>
      </c>
      <c r="C83" s="20">
        <v>34</v>
      </c>
      <c r="D83" s="20">
        <v>46</v>
      </c>
      <c r="E83" s="21">
        <v>80</v>
      </c>
      <c r="F83" s="20">
        <v>84</v>
      </c>
      <c r="G83" s="20">
        <v>111</v>
      </c>
      <c r="H83" s="21">
        <v>195</v>
      </c>
      <c r="I83" s="20">
        <v>79</v>
      </c>
      <c r="J83" s="20">
        <v>80</v>
      </c>
      <c r="K83" s="21">
        <v>159</v>
      </c>
      <c r="L83" s="20">
        <v>94</v>
      </c>
      <c r="M83" s="20">
        <v>111</v>
      </c>
      <c r="N83" s="21">
        <v>205</v>
      </c>
      <c r="P83" s="61">
        <f t="shared" si="29"/>
        <v>42.5</v>
      </c>
      <c r="Q83" s="6">
        <f t="shared" si="29"/>
        <v>57.499999999999993</v>
      </c>
      <c r="R83" s="61">
        <f t="shared" si="30"/>
        <v>43.07692307692308</v>
      </c>
      <c r="S83" s="82">
        <f t="shared" si="30"/>
        <v>56.92307692307692</v>
      </c>
      <c r="T83" s="6">
        <f t="shared" si="31"/>
        <v>49.685534591194966</v>
      </c>
      <c r="U83" s="82">
        <f t="shared" si="31"/>
        <v>50.314465408805034</v>
      </c>
      <c r="V83" s="6">
        <f t="shared" si="32"/>
        <v>45.853658536585371</v>
      </c>
      <c r="W83" s="82">
        <f t="shared" si="32"/>
        <v>54.146341463414636</v>
      </c>
      <c r="Y83" s="59">
        <f t="shared" si="33"/>
        <v>14.999999999999993</v>
      </c>
      <c r="Z83" s="59">
        <f t="shared" si="34"/>
        <v>13.84615384615384</v>
      </c>
      <c r="AA83" s="59">
        <f t="shared" si="35"/>
        <v>0.62893081761006897</v>
      </c>
      <c r="AB83" s="73">
        <f t="shared" si="36"/>
        <v>8.292682926829265</v>
      </c>
    </row>
    <row r="84" spans="1:28" x14ac:dyDescent="0.25">
      <c r="A84" s="1869"/>
      <c r="B84" s="883" t="s">
        <v>242</v>
      </c>
      <c r="C84" s="20">
        <v>12</v>
      </c>
      <c r="D84" s="20">
        <v>8</v>
      </c>
      <c r="E84" s="21">
        <v>20</v>
      </c>
      <c r="F84" s="20">
        <v>42</v>
      </c>
      <c r="G84" s="20">
        <v>17</v>
      </c>
      <c r="H84" s="21">
        <v>59</v>
      </c>
      <c r="I84" s="20">
        <v>48</v>
      </c>
      <c r="J84" s="20">
        <v>29</v>
      </c>
      <c r="K84" s="21">
        <v>77</v>
      </c>
      <c r="L84" s="20">
        <v>63</v>
      </c>
      <c r="M84" s="20">
        <v>19</v>
      </c>
      <c r="N84" s="21">
        <v>82</v>
      </c>
      <c r="P84" s="61">
        <f t="shared" si="29"/>
        <v>60</v>
      </c>
      <c r="Q84" s="6">
        <f t="shared" si="29"/>
        <v>40</v>
      </c>
      <c r="R84" s="61">
        <f t="shared" si="30"/>
        <v>71.186440677966104</v>
      </c>
      <c r="S84" s="82">
        <f t="shared" si="30"/>
        <v>28.8135593220339</v>
      </c>
      <c r="T84" s="6">
        <f t="shared" si="31"/>
        <v>62.337662337662337</v>
      </c>
      <c r="U84" s="82">
        <f t="shared" si="31"/>
        <v>37.662337662337663</v>
      </c>
      <c r="V84" s="6">
        <f t="shared" si="32"/>
        <v>76.829268292682926</v>
      </c>
      <c r="W84" s="82">
        <f t="shared" si="32"/>
        <v>23.170731707317074</v>
      </c>
      <c r="Y84" s="59">
        <f t="shared" si="33"/>
        <v>-20</v>
      </c>
      <c r="Z84" s="59">
        <f t="shared" si="34"/>
        <v>-42.372881355932208</v>
      </c>
      <c r="AA84" s="59">
        <f t="shared" si="35"/>
        <v>-24.675324675324674</v>
      </c>
      <c r="AB84" s="73">
        <f t="shared" si="36"/>
        <v>-53.658536585365852</v>
      </c>
    </row>
    <row r="85" spans="1:28" x14ac:dyDescent="0.25">
      <c r="A85" s="1869"/>
      <c r="B85" s="883" t="s">
        <v>210</v>
      </c>
      <c r="C85" s="20">
        <v>346</v>
      </c>
      <c r="D85" s="20">
        <v>341</v>
      </c>
      <c r="E85" s="21">
        <v>687</v>
      </c>
      <c r="F85" s="20">
        <v>353</v>
      </c>
      <c r="G85" s="20">
        <v>328</v>
      </c>
      <c r="H85" s="21">
        <v>681</v>
      </c>
      <c r="I85" s="20">
        <v>349</v>
      </c>
      <c r="J85" s="20">
        <v>301</v>
      </c>
      <c r="K85" s="21">
        <v>650</v>
      </c>
      <c r="L85" s="20">
        <v>321</v>
      </c>
      <c r="M85" s="20">
        <v>263</v>
      </c>
      <c r="N85" s="21">
        <v>584</v>
      </c>
      <c r="P85" s="61">
        <f t="shared" si="29"/>
        <v>50.363901018922853</v>
      </c>
      <c r="Q85" s="6">
        <f t="shared" si="29"/>
        <v>49.636098981077147</v>
      </c>
      <c r="R85" s="61">
        <f t="shared" si="30"/>
        <v>51.835535976505142</v>
      </c>
      <c r="S85" s="82">
        <f t="shared" si="30"/>
        <v>48.164464023494865</v>
      </c>
      <c r="T85" s="6">
        <f t="shared" si="31"/>
        <v>53.692307692307693</v>
      </c>
      <c r="U85" s="82">
        <f t="shared" si="31"/>
        <v>46.307692307692307</v>
      </c>
      <c r="V85" s="6">
        <f t="shared" si="32"/>
        <v>54.965753424657535</v>
      </c>
      <c r="W85" s="82">
        <f t="shared" si="32"/>
        <v>45.034246575342465</v>
      </c>
      <c r="Y85" s="59">
        <f t="shared" si="33"/>
        <v>-0.72780203784570574</v>
      </c>
      <c r="Z85" s="59">
        <f t="shared" si="34"/>
        <v>-3.6710719530102764</v>
      </c>
      <c r="AA85" s="59">
        <f t="shared" si="35"/>
        <v>-7.3846153846153868</v>
      </c>
      <c r="AB85" s="73">
        <f t="shared" si="36"/>
        <v>-9.9315068493150704</v>
      </c>
    </row>
    <row r="86" spans="1:28" x14ac:dyDescent="0.25">
      <c r="A86" s="1869"/>
      <c r="B86" s="883" t="s">
        <v>284</v>
      </c>
      <c r="C86" s="20">
        <v>265</v>
      </c>
      <c r="D86" s="20">
        <v>96</v>
      </c>
      <c r="E86" s="21">
        <v>361</v>
      </c>
      <c r="F86" s="20">
        <v>160</v>
      </c>
      <c r="G86" s="20">
        <v>79</v>
      </c>
      <c r="H86" s="21">
        <v>239</v>
      </c>
      <c r="I86" s="20">
        <v>176</v>
      </c>
      <c r="J86" s="20">
        <v>84</v>
      </c>
      <c r="K86" s="21">
        <v>260</v>
      </c>
      <c r="L86" s="20">
        <v>176</v>
      </c>
      <c r="M86" s="20">
        <v>92</v>
      </c>
      <c r="N86" s="21">
        <v>268</v>
      </c>
      <c r="P86" s="61">
        <f t="shared" si="29"/>
        <v>73.40720221606648</v>
      </c>
      <c r="Q86" s="6">
        <f t="shared" si="29"/>
        <v>26.59279778393352</v>
      </c>
      <c r="R86" s="61">
        <f t="shared" si="30"/>
        <v>66.945606694560666</v>
      </c>
      <c r="S86" s="82">
        <f t="shared" si="30"/>
        <v>33.054393305439326</v>
      </c>
      <c r="T86" s="6">
        <f t="shared" si="31"/>
        <v>67.692307692307693</v>
      </c>
      <c r="U86" s="82">
        <f t="shared" si="31"/>
        <v>32.307692307692307</v>
      </c>
      <c r="V86" s="6">
        <f t="shared" si="32"/>
        <v>65.671641791044777</v>
      </c>
      <c r="W86" s="82">
        <f t="shared" si="32"/>
        <v>34.328358208955223</v>
      </c>
      <c r="Y86" s="59">
        <f t="shared" si="33"/>
        <v>-46.81440443213296</v>
      </c>
      <c r="Z86" s="59">
        <f t="shared" si="34"/>
        <v>-33.89121338912134</v>
      </c>
      <c r="AA86" s="59">
        <f t="shared" si="35"/>
        <v>-35.384615384615387</v>
      </c>
      <c r="AB86" s="73">
        <f t="shared" si="36"/>
        <v>-31.343283582089555</v>
      </c>
    </row>
    <row r="87" spans="1:28" x14ac:dyDescent="0.25">
      <c r="A87" s="1869"/>
      <c r="B87" s="883" t="s">
        <v>219</v>
      </c>
      <c r="C87" s="20">
        <v>753</v>
      </c>
      <c r="D87" s="20">
        <v>4070</v>
      </c>
      <c r="E87" s="21">
        <v>4823</v>
      </c>
      <c r="F87" s="20">
        <v>566</v>
      </c>
      <c r="G87" s="20">
        <v>3859</v>
      </c>
      <c r="H87" s="21">
        <v>4425</v>
      </c>
      <c r="I87" s="20">
        <v>638</v>
      </c>
      <c r="J87" s="20">
        <v>4295</v>
      </c>
      <c r="K87" s="21">
        <v>4933</v>
      </c>
      <c r="L87" s="20">
        <v>718</v>
      </c>
      <c r="M87" s="20">
        <v>4670</v>
      </c>
      <c r="N87" s="21">
        <v>5388</v>
      </c>
      <c r="P87" s="61">
        <f t="shared" si="29"/>
        <v>15.612689197594859</v>
      </c>
      <c r="Q87" s="6">
        <f t="shared" si="29"/>
        <v>84.387310802405153</v>
      </c>
      <c r="R87" s="61">
        <f t="shared" si="30"/>
        <v>12.790960451977401</v>
      </c>
      <c r="S87" s="82">
        <f t="shared" si="30"/>
        <v>87.209039548022602</v>
      </c>
      <c r="T87" s="6">
        <f t="shared" si="31"/>
        <v>12.933306304480032</v>
      </c>
      <c r="U87" s="82">
        <f t="shared" si="31"/>
        <v>87.066693695519973</v>
      </c>
      <c r="V87" s="6">
        <f t="shared" si="32"/>
        <v>13.325909428359317</v>
      </c>
      <c r="W87" s="82">
        <f t="shared" si="32"/>
        <v>86.674090571640676</v>
      </c>
      <c r="Y87" s="59">
        <f t="shared" si="33"/>
        <v>68.774621604810292</v>
      </c>
      <c r="Z87" s="59">
        <f t="shared" si="34"/>
        <v>74.418079096045204</v>
      </c>
      <c r="AA87" s="59">
        <f t="shared" si="35"/>
        <v>74.133387391039946</v>
      </c>
      <c r="AB87" s="73">
        <f t="shared" si="36"/>
        <v>73.348181143281352</v>
      </c>
    </row>
    <row r="88" spans="1:28" x14ac:dyDescent="0.25">
      <c r="A88" s="1869"/>
      <c r="B88" s="883" t="s">
        <v>228</v>
      </c>
      <c r="C88" s="20">
        <v>300</v>
      </c>
      <c r="D88" s="20">
        <v>1039</v>
      </c>
      <c r="E88" s="21">
        <v>1339</v>
      </c>
      <c r="F88" s="20">
        <v>254</v>
      </c>
      <c r="G88" s="20">
        <v>867</v>
      </c>
      <c r="H88" s="21">
        <v>1121</v>
      </c>
      <c r="I88" s="20">
        <v>278</v>
      </c>
      <c r="J88" s="20">
        <v>896</v>
      </c>
      <c r="K88" s="21">
        <v>1174</v>
      </c>
      <c r="L88" s="20">
        <v>289</v>
      </c>
      <c r="M88" s="20">
        <v>827</v>
      </c>
      <c r="N88" s="21">
        <v>1116</v>
      </c>
      <c r="P88" s="61">
        <f t="shared" si="29"/>
        <v>22.404779686333086</v>
      </c>
      <c r="Q88" s="6">
        <f t="shared" si="29"/>
        <v>77.595220313666914</v>
      </c>
      <c r="R88" s="61">
        <f t="shared" si="30"/>
        <v>22.658340767172167</v>
      </c>
      <c r="S88" s="82">
        <f t="shared" si="30"/>
        <v>77.341659232827837</v>
      </c>
      <c r="T88" s="6">
        <f t="shared" si="31"/>
        <v>23.679727427597953</v>
      </c>
      <c r="U88" s="82">
        <f t="shared" si="31"/>
        <v>76.320272572402047</v>
      </c>
      <c r="V88" s="6">
        <f t="shared" si="32"/>
        <v>25.896057347670247</v>
      </c>
      <c r="W88" s="82">
        <f t="shared" si="32"/>
        <v>74.103942652329749</v>
      </c>
      <c r="Y88" s="59">
        <f t="shared" si="33"/>
        <v>55.190440627333828</v>
      </c>
      <c r="Z88" s="59">
        <f t="shared" si="34"/>
        <v>54.683318465655674</v>
      </c>
      <c r="AA88" s="59">
        <f t="shared" si="35"/>
        <v>52.640545144804094</v>
      </c>
      <c r="AB88" s="73">
        <f t="shared" si="36"/>
        <v>48.207885304659499</v>
      </c>
    </row>
    <row r="89" spans="1:28" x14ac:dyDescent="0.25">
      <c r="A89" s="1869"/>
      <c r="B89" s="883" t="s">
        <v>238</v>
      </c>
      <c r="C89" s="20">
        <v>182</v>
      </c>
      <c r="D89" s="20">
        <v>112</v>
      </c>
      <c r="E89" s="21">
        <v>294</v>
      </c>
      <c r="F89" s="20">
        <v>280</v>
      </c>
      <c r="G89" s="20">
        <v>155</v>
      </c>
      <c r="H89" s="21">
        <v>435</v>
      </c>
      <c r="I89" s="20">
        <v>310</v>
      </c>
      <c r="J89" s="20">
        <v>203</v>
      </c>
      <c r="K89" s="21">
        <v>513</v>
      </c>
      <c r="L89" s="20">
        <v>373</v>
      </c>
      <c r="M89" s="20">
        <v>220</v>
      </c>
      <c r="N89" s="21">
        <v>593</v>
      </c>
      <c r="P89" s="61">
        <f t="shared" si="29"/>
        <v>61.904761904761905</v>
      </c>
      <c r="Q89" s="6">
        <f t="shared" si="29"/>
        <v>38.095238095238095</v>
      </c>
      <c r="R89" s="61">
        <f t="shared" si="30"/>
        <v>64.367816091954026</v>
      </c>
      <c r="S89" s="82">
        <f t="shared" si="30"/>
        <v>35.632183908045981</v>
      </c>
      <c r="T89" s="6">
        <f t="shared" si="31"/>
        <v>60.428849902534111</v>
      </c>
      <c r="U89" s="82">
        <f t="shared" si="31"/>
        <v>39.571150097465882</v>
      </c>
      <c r="V89" s="6">
        <f t="shared" si="32"/>
        <v>62.900505902192236</v>
      </c>
      <c r="W89" s="82">
        <f t="shared" si="32"/>
        <v>37.099494097807757</v>
      </c>
      <c r="Y89" s="59">
        <f t="shared" si="33"/>
        <v>-23.80952380952381</v>
      </c>
      <c r="Z89" s="59">
        <f t="shared" si="34"/>
        <v>-28.735632183908045</v>
      </c>
      <c r="AA89" s="59">
        <f t="shared" si="35"/>
        <v>-20.857699805068229</v>
      </c>
      <c r="AB89" s="73">
        <f t="shared" si="36"/>
        <v>-25.80101180438448</v>
      </c>
    </row>
    <row r="90" spans="1:28" x14ac:dyDescent="0.25">
      <c r="A90" s="1869"/>
      <c r="B90" s="883" t="s">
        <v>221</v>
      </c>
      <c r="C90" s="20">
        <v>13</v>
      </c>
      <c r="D90" s="20">
        <v>114</v>
      </c>
      <c r="E90" s="21">
        <v>127</v>
      </c>
      <c r="F90" s="20">
        <v>16</v>
      </c>
      <c r="G90" s="20">
        <v>145</v>
      </c>
      <c r="H90" s="21">
        <v>161</v>
      </c>
      <c r="I90" s="20">
        <v>12</v>
      </c>
      <c r="J90" s="20">
        <v>103</v>
      </c>
      <c r="K90" s="21">
        <v>115</v>
      </c>
      <c r="L90" s="20">
        <v>14</v>
      </c>
      <c r="M90" s="20">
        <v>121</v>
      </c>
      <c r="N90" s="21">
        <v>135</v>
      </c>
      <c r="P90" s="61">
        <f t="shared" si="29"/>
        <v>10.236220472440944</v>
      </c>
      <c r="Q90" s="6">
        <f t="shared" si="29"/>
        <v>89.763779527559052</v>
      </c>
      <c r="R90" s="61">
        <f t="shared" si="30"/>
        <v>9.9378881987577632</v>
      </c>
      <c r="S90" s="82">
        <f t="shared" si="30"/>
        <v>90.062111801242239</v>
      </c>
      <c r="T90" s="6">
        <f t="shared" si="31"/>
        <v>10.434782608695652</v>
      </c>
      <c r="U90" s="82">
        <f t="shared" si="31"/>
        <v>89.565217391304358</v>
      </c>
      <c r="V90" s="6">
        <f t="shared" si="32"/>
        <v>10.37037037037037</v>
      </c>
      <c r="W90" s="82">
        <f t="shared" si="32"/>
        <v>89.629629629629619</v>
      </c>
      <c r="Y90" s="59">
        <f t="shared" si="33"/>
        <v>79.527559055118104</v>
      </c>
      <c r="Z90" s="59">
        <f t="shared" si="34"/>
        <v>80.124223602484477</v>
      </c>
      <c r="AA90" s="59">
        <f t="shared" si="35"/>
        <v>79.130434782608702</v>
      </c>
      <c r="AB90" s="73">
        <f t="shared" si="36"/>
        <v>79.259259259259252</v>
      </c>
    </row>
    <row r="91" spans="1:28" x14ac:dyDescent="0.25">
      <c r="A91" s="1869"/>
      <c r="B91" s="883" t="s">
        <v>222</v>
      </c>
      <c r="C91" s="20">
        <v>513</v>
      </c>
      <c r="D91" s="20">
        <v>1826</v>
      </c>
      <c r="E91" s="21">
        <v>2339</v>
      </c>
      <c r="F91" s="20">
        <v>383</v>
      </c>
      <c r="G91" s="20">
        <v>1288</v>
      </c>
      <c r="H91" s="21">
        <v>1671</v>
      </c>
      <c r="I91" s="20">
        <v>375</v>
      </c>
      <c r="J91" s="20">
        <v>1171</v>
      </c>
      <c r="K91" s="21">
        <v>1546</v>
      </c>
      <c r="L91" s="20">
        <v>336</v>
      </c>
      <c r="M91" s="20">
        <v>1085</v>
      </c>
      <c r="N91" s="21">
        <v>1421</v>
      </c>
      <c r="P91" s="61">
        <f t="shared" si="29"/>
        <v>21.932449764856777</v>
      </c>
      <c r="Q91" s="6">
        <f t="shared" si="29"/>
        <v>78.06755023514323</v>
      </c>
      <c r="R91" s="61">
        <f t="shared" si="30"/>
        <v>22.920406941950926</v>
      </c>
      <c r="S91" s="82">
        <f t="shared" si="30"/>
        <v>77.07959305804907</v>
      </c>
      <c r="T91" s="6">
        <f t="shared" si="31"/>
        <v>24.256144890038811</v>
      </c>
      <c r="U91" s="82">
        <f t="shared" si="31"/>
        <v>75.743855109961189</v>
      </c>
      <c r="V91" s="6">
        <f t="shared" si="32"/>
        <v>23.645320197044335</v>
      </c>
      <c r="W91" s="82">
        <f t="shared" si="32"/>
        <v>76.354679802955658</v>
      </c>
      <c r="Y91" s="59">
        <f t="shared" si="33"/>
        <v>56.135100470286453</v>
      </c>
      <c r="Z91" s="59">
        <f t="shared" si="34"/>
        <v>54.159186116098141</v>
      </c>
      <c r="AA91" s="59">
        <f t="shared" si="35"/>
        <v>51.487710219922377</v>
      </c>
      <c r="AB91" s="73">
        <f t="shared" si="36"/>
        <v>52.709359605911324</v>
      </c>
    </row>
    <row r="92" spans="1:28" x14ac:dyDescent="0.25">
      <c r="A92" s="1869"/>
      <c r="B92" s="883" t="s">
        <v>223</v>
      </c>
      <c r="C92" s="20">
        <v>267</v>
      </c>
      <c r="D92" s="20">
        <v>1712</v>
      </c>
      <c r="E92" s="21">
        <v>1979</v>
      </c>
      <c r="F92" s="20">
        <v>315</v>
      </c>
      <c r="G92" s="20">
        <v>1667</v>
      </c>
      <c r="H92" s="21">
        <v>1982</v>
      </c>
      <c r="I92" s="20">
        <v>322</v>
      </c>
      <c r="J92" s="20">
        <v>1763</v>
      </c>
      <c r="K92" s="21">
        <v>2085</v>
      </c>
      <c r="L92" s="20">
        <v>338</v>
      </c>
      <c r="M92" s="20">
        <v>1620</v>
      </c>
      <c r="N92" s="21">
        <v>1958</v>
      </c>
      <c r="P92" s="61">
        <f t="shared" si="29"/>
        <v>13.49166245578575</v>
      </c>
      <c r="Q92" s="6">
        <f t="shared" si="29"/>
        <v>86.508337544214257</v>
      </c>
      <c r="R92" s="61">
        <f t="shared" si="30"/>
        <v>15.893037336024218</v>
      </c>
      <c r="S92" s="82">
        <f t="shared" si="30"/>
        <v>84.106962663975779</v>
      </c>
      <c r="T92" s="6">
        <f t="shared" si="31"/>
        <v>15.443645083932852</v>
      </c>
      <c r="U92" s="82">
        <f t="shared" si="31"/>
        <v>84.55635491606715</v>
      </c>
      <c r="V92" s="6">
        <f t="shared" si="32"/>
        <v>17.262512768130744</v>
      </c>
      <c r="W92" s="82">
        <f t="shared" si="32"/>
        <v>82.737487231869252</v>
      </c>
      <c r="Y92" s="59">
        <f t="shared" si="33"/>
        <v>73.016675088428514</v>
      </c>
      <c r="Z92" s="59">
        <f t="shared" si="34"/>
        <v>68.213925327951557</v>
      </c>
      <c r="AA92" s="59">
        <f t="shared" si="35"/>
        <v>69.1127098321343</v>
      </c>
      <c r="AB92" s="73">
        <f t="shared" si="36"/>
        <v>65.474974463738505</v>
      </c>
    </row>
    <row r="93" spans="1:28" x14ac:dyDescent="0.25">
      <c r="A93" s="1869"/>
      <c r="B93" s="883" t="s">
        <v>224</v>
      </c>
      <c r="C93" s="20">
        <v>107</v>
      </c>
      <c r="D93" s="20">
        <v>444</v>
      </c>
      <c r="E93" s="21">
        <v>551</v>
      </c>
      <c r="F93" s="20">
        <v>88</v>
      </c>
      <c r="G93" s="20">
        <v>421</v>
      </c>
      <c r="H93" s="21">
        <v>509</v>
      </c>
      <c r="I93" s="20">
        <v>79</v>
      </c>
      <c r="J93" s="20">
        <v>434</v>
      </c>
      <c r="K93" s="21">
        <v>513</v>
      </c>
      <c r="L93" s="20">
        <v>99</v>
      </c>
      <c r="M93" s="20">
        <v>390</v>
      </c>
      <c r="N93" s="21">
        <v>489</v>
      </c>
      <c r="P93" s="61">
        <f t="shared" si="29"/>
        <v>19.419237749546276</v>
      </c>
      <c r="Q93" s="6">
        <f t="shared" si="29"/>
        <v>80.580762250453716</v>
      </c>
      <c r="R93" s="61">
        <f t="shared" si="30"/>
        <v>17.288801571709232</v>
      </c>
      <c r="S93" s="82">
        <f t="shared" si="30"/>
        <v>82.711198428290771</v>
      </c>
      <c r="T93" s="6">
        <f t="shared" si="31"/>
        <v>15.399610136452241</v>
      </c>
      <c r="U93" s="82">
        <f t="shared" si="31"/>
        <v>84.600389863547747</v>
      </c>
      <c r="V93" s="6">
        <f t="shared" si="32"/>
        <v>20.245398773006134</v>
      </c>
      <c r="W93" s="82">
        <f t="shared" si="32"/>
        <v>79.754601226993856</v>
      </c>
      <c r="Y93" s="59">
        <f t="shared" si="33"/>
        <v>61.16152450090744</v>
      </c>
      <c r="Z93" s="59">
        <f t="shared" si="34"/>
        <v>65.422396856581543</v>
      </c>
      <c r="AA93" s="59">
        <f t="shared" si="35"/>
        <v>69.200779727095508</v>
      </c>
      <c r="AB93" s="73">
        <f t="shared" si="36"/>
        <v>59.509202453987726</v>
      </c>
    </row>
    <row r="94" spans="1:28" x14ac:dyDescent="0.25">
      <c r="A94" s="1869"/>
      <c r="B94" s="883" t="s">
        <v>285</v>
      </c>
      <c r="C94" s="20">
        <v>715</v>
      </c>
      <c r="D94" s="20">
        <v>579</v>
      </c>
      <c r="E94" s="21">
        <v>1294</v>
      </c>
      <c r="F94" s="20">
        <v>1224</v>
      </c>
      <c r="G94" s="20">
        <v>922</v>
      </c>
      <c r="H94" s="21">
        <v>2146</v>
      </c>
      <c r="I94" s="20">
        <v>1226</v>
      </c>
      <c r="J94" s="20">
        <v>913</v>
      </c>
      <c r="K94" s="21">
        <v>2139</v>
      </c>
      <c r="L94" s="20">
        <v>1272</v>
      </c>
      <c r="M94" s="20">
        <v>999</v>
      </c>
      <c r="N94" s="21">
        <v>2271</v>
      </c>
      <c r="P94" s="61">
        <f t="shared" si="29"/>
        <v>55.255023183925815</v>
      </c>
      <c r="Q94" s="6">
        <f t="shared" si="29"/>
        <v>44.744976816074185</v>
      </c>
      <c r="R94" s="61">
        <f t="shared" si="30"/>
        <v>57.0363466915191</v>
      </c>
      <c r="S94" s="82">
        <f t="shared" si="30"/>
        <v>42.963653308480893</v>
      </c>
      <c r="T94" s="6">
        <f t="shared" si="31"/>
        <v>57.316503038803177</v>
      </c>
      <c r="U94" s="82">
        <f t="shared" si="31"/>
        <v>42.683496961196823</v>
      </c>
      <c r="V94" s="6">
        <f t="shared" si="32"/>
        <v>56.010568031704096</v>
      </c>
      <c r="W94" s="82">
        <f t="shared" si="32"/>
        <v>43.989431968295904</v>
      </c>
      <c r="Y94" s="59">
        <f t="shared" si="33"/>
        <v>-10.510046367851629</v>
      </c>
      <c r="Z94" s="59">
        <f t="shared" si="34"/>
        <v>-14.072693383038207</v>
      </c>
      <c r="AA94" s="59">
        <f t="shared" si="35"/>
        <v>-14.633006077606353</v>
      </c>
      <c r="AB94" s="73">
        <f t="shared" si="36"/>
        <v>-12.021136063408193</v>
      </c>
    </row>
    <row r="95" spans="1:28" x14ac:dyDescent="0.25">
      <c r="A95" s="1869"/>
      <c r="B95" s="883" t="s">
        <v>213</v>
      </c>
      <c r="C95" s="20">
        <v>453</v>
      </c>
      <c r="D95" s="20">
        <v>505</v>
      </c>
      <c r="E95" s="21">
        <v>958</v>
      </c>
      <c r="F95" s="20">
        <v>537</v>
      </c>
      <c r="G95" s="20">
        <v>772</v>
      </c>
      <c r="H95" s="21">
        <v>1309</v>
      </c>
      <c r="I95" s="20">
        <v>598</v>
      </c>
      <c r="J95" s="20">
        <v>921</v>
      </c>
      <c r="K95" s="21">
        <v>1519</v>
      </c>
      <c r="L95" s="20">
        <v>652</v>
      </c>
      <c r="M95" s="20">
        <v>997</v>
      </c>
      <c r="N95" s="21">
        <v>1649</v>
      </c>
      <c r="P95" s="61">
        <f t="shared" si="29"/>
        <v>47.28601252609603</v>
      </c>
      <c r="Q95" s="6">
        <f t="shared" si="29"/>
        <v>52.71398747390397</v>
      </c>
      <c r="R95" s="61">
        <f t="shared" si="30"/>
        <v>41.023682200152791</v>
      </c>
      <c r="S95" s="82">
        <f t="shared" si="30"/>
        <v>58.976317799847209</v>
      </c>
      <c r="T95" s="6">
        <f t="shared" si="31"/>
        <v>39.368005266622781</v>
      </c>
      <c r="U95" s="82">
        <f t="shared" si="31"/>
        <v>60.631994733377226</v>
      </c>
      <c r="V95" s="6">
        <f t="shared" si="32"/>
        <v>39.539114614918134</v>
      </c>
      <c r="W95" s="82">
        <f t="shared" si="32"/>
        <v>60.460885385081866</v>
      </c>
      <c r="Y95" s="59">
        <f t="shared" si="33"/>
        <v>5.4279749478079395</v>
      </c>
      <c r="Z95" s="59">
        <f t="shared" si="34"/>
        <v>17.952635599694418</v>
      </c>
      <c r="AA95" s="59">
        <f t="shared" si="35"/>
        <v>21.263989466754445</v>
      </c>
      <c r="AB95" s="73">
        <f t="shared" si="36"/>
        <v>20.921770770163732</v>
      </c>
    </row>
    <row r="96" spans="1:28" x14ac:dyDescent="0.25">
      <c r="A96" s="1869"/>
      <c r="B96" s="883" t="s">
        <v>236</v>
      </c>
      <c r="C96" s="20">
        <v>4126</v>
      </c>
      <c r="D96" s="20">
        <v>2100</v>
      </c>
      <c r="E96" s="21">
        <v>6226</v>
      </c>
      <c r="F96" s="20">
        <v>4453</v>
      </c>
      <c r="G96" s="20">
        <v>2147</v>
      </c>
      <c r="H96" s="21">
        <v>6600</v>
      </c>
      <c r="I96" s="20">
        <v>4592</v>
      </c>
      <c r="J96" s="20">
        <v>2126</v>
      </c>
      <c r="K96" s="21">
        <v>6718</v>
      </c>
      <c r="L96" s="20">
        <v>4388</v>
      </c>
      <c r="M96" s="20">
        <v>1938</v>
      </c>
      <c r="N96" s="21">
        <v>6326</v>
      </c>
      <c r="P96" s="61">
        <f t="shared" si="29"/>
        <v>66.270478637969802</v>
      </c>
      <c r="Q96" s="6">
        <f t="shared" si="29"/>
        <v>33.729521362030198</v>
      </c>
      <c r="R96" s="61">
        <f t="shared" si="30"/>
        <v>67.469696969696969</v>
      </c>
      <c r="S96" s="82">
        <f t="shared" si="30"/>
        <v>32.530303030303031</v>
      </c>
      <c r="T96" s="6">
        <f t="shared" si="31"/>
        <v>68.353676689490911</v>
      </c>
      <c r="U96" s="82">
        <f t="shared" si="31"/>
        <v>31.646323310509079</v>
      </c>
      <c r="V96" s="6">
        <f t="shared" si="32"/>
        <v>69.364527347454953</v>
      </c>
      <c r="W96" s="82">
        <f t="shared" si="32"/>
        <v>30.635472652545054</v>
      </c>
      <c r="Y96" s="59">
        <f t="shared" si="33"/>
        <v>-32.540957275939604</v>
      </c>
      <c r="Z96" s="59">
        <f t="shared" si="34"/>
        <v>-34.939393939393938</v>
      </c>
      <c r="AA96" s="59">
        <f t="shared" si="35"/>
        <v>-36.707353378981836</v>
      </c>
      <c r="AB96" s="73">
        <f t="shared" si="36"/>
        <v>-38.729054694909898</v>
      </c>
    </row>
    <row r="97" spans="1:29" x14ac:dyDescent="0.25">
      <c r="A97" s="1869"/>
      <c r="B97" s="883" t="s">
        <v>239</v>
      </c>
      <c r="C97" s="20">
        <v>800</v>
      </c>
      <c r="D97" s="20">
        <v>228</v>
      </c>
      <c r="E97" s="21">
        <v>1028</v>
      </c>
      <c r="F97" s="20">
        <v>922</v>
      </c>
      <c r="G97" s="20">
        <v>336</v>
      </c>
      <c r="H97" s="21">
        <v>1258</v>
      </c>
      <c r="I97" s="20">
        <v>1030</v>
      </c>
      <c r="J97" s="20">
        <v>340</v>
      </c>
      <c r="K97" s="21">
        <v>1370</v>
      </c>
      <c r="L97" s="20">
        <v>1034</v>
      </c>
      <c r="M97" s="20">
        <v>323</v>
      </c>
      <c r="N97" s="21">
        <v>1357</v>
      </c>
      <c r="P97" s="61">
        <f t="shared" si="29"/>
        <v>77.821011673151759</v>
      </c>
      <c r="Q97" s="6">
        <f t="shared" si="29"/>
        <v>22.178988326848248</v>
      </c>
      <c r="R97" s="61">
        <f t="shared" si="30"/>
        <v>73.290937996820347</v>
      </c>
      <c r="S97" s="82">
        <f t="shared" si="30"/>
        <v>26.70906200317965</v>
      </c>
      <c r="T97" s="6">
        <f t="shared" si="31"/>
        <v>75.18248175182481</v>
      </c>
      <c r="U97" s="82">
        <f t="shared" si="31"/>
        <v>24.817518248175183</v>
      </c>
      <c r="V97" s="6">
        <f t="shared" si="32"/>
        <v>76.197494473102438</v>
      </c>
      <c r="W97" s="82">
        <f t="shared" si="32"/>
        <v>23.802505526897569</v>
      </c>
      <c r="Y97" s="59">
        <f t="shared" si="33"/>
        <v>-55.64202334630351</v>
      </c>
      <c r="Z97" s="59">
        <f t="shared" si="34"/>
        <v>-46.581875993640693</v>
      </c>
      <c r="AA97" s="59">
        <f t="shared" si="35"/>
        <v>-50.364963503649626</v>
      </c>
      <c r="AB97" s="73">
        <f t="shared" si="36"/>
        <v>-52.394988946204869</v>
      </c>
    </row>
    <row r="98" spans="1:29" x14ac:dyDescent="0.25">
      <c r="A98" s="1869"/>
      <c r="B98" s="883" t="s">
        <v>365</v>
      </c>
      <c r="C98" s="20">
        <v>1</v>
      </c>
      <c r="D98" s="20">
        <v>6</v>
      </c>
      <c r="E98" s="21">
        <v>7</v>
      </c>
      <c r="F98" s="20">
        <v>17</v>
      </c>
      <c r="G98" s="20">
        <v>6</v>
      </c>
      <c r="H98" s="21">
        <v>23</v>
      </c>
      <c r="I98" s="20">
        <v>15</v>
      </c>
      <c r="J98" s="20">
        <v>8</v>
      </c>
      <c r="K98" s="21">
        <v>23</v>
      </c>
      <c r="L98" s="20">
        <v>17</v>
      </c>
      <c r="M98" s="20">
        <v>10</v>
      </c>
      <c r="N98" s="21">
        <v>27</v>
      </c>
      <c r="P98" s="61">
        <f t="shared" si="29"/>
        <v>14.285714285714285</v>
      </c>
      <c r="Q98" s="6">
        <f t="shared" si="29"/>
        <v>85.714285714285708</v>
      </c>
      <c r="R98" s="61">
        <f t="shared" si="30"/>
        <v>73.91304347826086</v>
      </c>
      <c r="S98" s="82">
        <f t="shared" si="30"/>
        <v>26.086956521739129</v>
      </c>
      <c r="T98" s="6">
        <f t="shared" si="31"/>
        <v>65.217391304347828</v>
      </c>
      <c r="U98" s="82">
        <f t="shared" si="31"/>
        <v>34.782608695652172</v>
      </c>
      <c r="V98" s="6">
        <f t="shared" si="32"/>
        <v>62.962962962962962</v>
      </c>
      <c r="W98" s="82">
        <f t="shared" si="32"/>
        <v>37.037037037037038</v>
      </c>
      <c r="Y98" s="59">
        <f t="shared" si="33"/>
        <v>71.428571428571416</v>
      </c>
      <c r="Z98" s="59">
        <f t="shared" si="34"/>
        <v>-47.826086956521735</v>
      </c>
      <c r="AA98" s="59">
        <f t="shared" si="35"/>
        <v>-30.434782608695656</v>
      </c>
      <c r="AB98" s="73">
        <f t="shared" si="36"/>
        <v>-25.925925925925924</v>
      </c>
    </row>
    <row r="99" spans="1:29" x14ac:dyDescent="0.25">
      <c r="A99" s="1869"/>
      <c r="B99" s="883" t="s">
        <v>241</v>
      </c>
      <c r="C99" s="20">
        <v>0</v>
      </c>
      <c r="D99" s="20">
        <v>0</v>
      </c>
      <c r="E99" s="21">
        <v>0</v>
      </c>
      <c r="F99" s="20">
        <v>5</v>
      </c>
      <c r="G99" s="20">
        <v>2</v>
      </c>
      <c r="H99" s="21">
        <v>7</v>
      </c>
      <c r="I99" s="20">
        <v>14</v>
      </c>
      <c r="J99" s="20">
        <v>10</v>
      </c>
      <c r="K99" s="21">
        <v>24</v>
      </c>
      <c r="L99" s="20">
        <v>17</v>
      </c>
      <c r="M99" s="20">
        <v>12</v>
      </c>
      <c r="N99" s="21">
        <v>29</v>
      </c>
      <c r="P99" s="61">
        <f t="shared" si="29"/>
        <v>0</v>
      </c>
      <c r="Q99" s="6">
        <f t="shared" si="29"/>
        <v>0</v>
      </c>
      <c r="R99" s="61">
        <f t="shared" si="30"/>
        <v>71.428571428571431</v>
      </c>
      <c r="S99" s="82">
        <f t="shared" si="30"/>
        <v>28.571428571428569</v>
      </c>
      <c r="T99" s="6">
        <f t="shared" si="31"/>
        <v>58.333333333333336</v>
      </c>
      <c r="U99" s="82">
        <f t="shared" si="31"/>
        <v>41.666666666666671</v>
      </c>
      <c r="V99" s="6">
        <f t="shared" si="32"/>
        <v>58.620689655172406</v>
      </c>
      <c r="W99" s="82">
        <f t="shared" si="32"/>
        <v>41.379310344827587</v>
      </c>
      <c r="Y99" s="59">
        <f t="shared" si="33"/>
        <v>0</v>
      </c>
      <c r="Z99" s="59">
        <f t="shared" si="34"/>
        <v>-42.857142857142861</v>
      </c>
      <c r="AA99" s="59">
        <f t="shared" si="35"/>
        <v>-16.666666666666664</v>
      </c>
      <c r="AB99" s="73">
        <f t="shared" si="36"/>
        <v>-17.241379310344819</v>
      </c>
    </row>
    <row r="100" spans="1:29" x14ac:dyDescent="0.25">
      <c r="A100" s="1869"/>
      <c r="B100" s="883" t="s">
        <v>253</v>
      </c>
      <c r="C100" s="20">
        <v>0</v>
      </c>
      <c r="D100" s="20">
        <v>0</v>
      </c>
      <c r="E100" s="21">
        <v>0</v>
      </c>
      <c r="F100" s="20">
        <v>0</v>
      </c>
      <c r="G100" s="20">
        <v>0</v>
      </c>
      <c r="H100" s="21">
        <v>0</v>
      </c>
      <c r="I100" s="20">
        <v>0</v>
      </c>
      <c r="J100" s="20">
        <v>0</v>
      </c>
      <c r="K100" s="21">
        <v>0</v>
      </c>
      <c r="L100" s="20">
        <v>66</v>
      </c>
      <c r="M100" s="20">
        <v>2</v>
      </c>
      <c r="N100" s="21">
        <v>68</v>
      </c>
      <c r="P100" s="61">
        <f t="shared" si="29"/>
        <v>0</v>
      </c>
      <c r="Q100" s="6">
        <f t="shared" si="29"/>
        <v>0</v>
      </c>
      <c r="R100" s="61">
        <f t="shared" si="30"/>
        <v>0</v>
      </c>
      <c r="S100" s="82">
        <f t="shared" si="30"/>
        <v>0</v>
      </c>
      <c r="T100" s="6">
        <f t="shared" si="31"/>
        <v>0</v>
      </c>
      <c r="U100" s="82">
        <f t="shared" si="31"/>
        <v>0</v>
      </c>
      <c r="V100" s="6">
        <f t="shared" si="32"/>
        <v>97.058823529411768</v>
      </c>
      <c r="W100" s="82">
        <f t="shared" si="32"/>
        <v>2.9411764705882351</v>
      </c>
      <c r="Y100" s="59">
        <f t="shared" si="33"/>
        <v>0</v>
      </c>
      <c r="Z100" s="59">
        <f t="shared" si="34"/>
        <v>0</v>
      </c>
      <c r="AA100" s="59">
        <f t="shared" si="35"/>
        <v>0</v>
      </c>
      <c r="AB100" s="73">
        <f t="shared" si="36"/>
        <v>-94.117647058823536</v>
      </c>
    </row>
    <row r="101" spans="1:29" x14ac:dyDescent="0.25">
      <c r="A101" s="1869"/>
      <c r="B101" s="883" t="s">
        <v>220</v>
      </c>
      <c r="C101" s="20">
        <v>0</v>
      </c>
      <c r="D101" s="20">
        <v>0</v>
      </c>
      <c r="E101" s="21">
        <v>0</v>
      </c>
      <c r="F101" s="20">
        <v>54</v>
      </c>
      <c r="G101" s="20">
        <v>43</v>
      </c>
      <c r="H101" s="21">
        <v>97</v>
      </c>
      <c r="I101" s="20">
        <v>49</v>
      </c>
      <c r="J101" s="20">
        <v>56</v>
      </c>
      <c r="K101" s="21">
        <v>105</v>
      </c>
      <c r="L101" s="20">
        <v>60</v>
      </c>
      <c r="M101" s="20">
        <v>92</v>
      </c>
      <c r="N101" s="21">
        <v>152</v>
      </c>
      <c r="P101" s="61">
        <f t="shared" si="29"/>
        <v>0</v>
      </c>
      <c r="Q101" s="6">
        <f t="shared" si="29"/>
        <v>0</v>
      </c>
      <c r="R101" s="61">
        <f t="shared" si="30"/>
        <v>55.670103092783506</v>
      </c>
      <c r="S101" s="82">
        <f t="shared" si="30"/>
        <v>44.329896907216494</v>
      </c>
      <c r="T101" s="6">
        <f t="shared" si="31"/>
        <v>46.666666666666664</v>
      </c>
      <c r="U101" s="82">
        <f t="shared" si="31"/>
        <v>53.333333333333336</v>
      </c>
      <c r="V101" s="6">
        <f t="shared" si="32"/>
        <v>39.473684210526315</v>
      </c>
      <c r="W101" s="82">
        <f t="shared" si="32"/>
        <v>60.526315789473685</v>
      </c>
      <c r="Y101" s="59">
        <f t="shared" si="33"/>
        <v>0</v>
      </c>
      <c r="Z101" s="59">
        <f t="shared" si="34"/>
        <v>-11.340206185567013</v>
      </c>
      <c r="AA101" s="59">
        <f t="shared" si="35"/>
        <v>6.6666666666666714</v>
      </c>
      <c r="AB101" s="73">
        <f t="shared" si="36"/>
        <v>21.05263157894737</v>
      </c>
    </row>
    <row r="102" spans="1:29" x14ac:dyDescent="0.25">
      <c r="A102" s="1869"/>
      <c r="B102" s="883" t="s">
        <v>215</v>
      </c>
      <c r="C102" s="20">
        <v>0</v>
      </c>
      <c r="D102" s="20">
        <v>0</v>
      </c>
      <c r="E102" s="21">
        <v>0</v>
      </c>
      <c r="F102" s="20">
        <v>0</v>
      </c>
      <c r="G102" s="20">
        <v>0</v>
      </c>
      <c r="H102" s="21">
        <v>0</v>
      </c>
      <c r="I102" s="20">
        <v>14</v>
      </c>
      <c r="J102" s="20">
        <v>22</v>
      </c>
      <c r="K102" s="21">
        <v>36</v>
      </c>
      <c r="L102" s="20">
        <v>27</v>
      </c>
      <c r="M102" s="20">
        <v>76</v>
      </c>
      <c r="N102" s="21">
        <v>103</v>
      </c>
      <c r="P102" s="61">
        <f t="shared" si="29"/>
        <v>0</v>
      </c>
      <c r="Q102" s="6">
        <f t="shared" si="29"/>
        <v>0</v>
      </c>
      <c r="R102" s="61">
        <f t="shared" si="30"/>
        <v>0</v>
      </c>
      <c r="S102" s="82">
        <f t="shared" si="30"/>
        <v>0</v>
      </c>
      <c r="T102" s="6">
        <f t="shared" si="31"/>
        <v>38.888888888888893</v>
      </c>
      <c r="U102" s="82">
        <f t="shared" si="31"/>
        <v>61.111111111111114</v>
      </c>
      <c r="V102" s="6">
        <f t="shared" si="32"/>
        <v>26.21359223300971</v>
      </c>
      <c r="W102" s="82">
        <f t="shared" si="32"/>
        <v>73.786407766990294</v>
      </c>
      <c r="Y102" s="59">
        <f t="shared" si="33"/>
        <v>0</v>
      </c>
      <c r="Z102" s="59">
        <f t="shared" si="34"/>
        <v>0</v>
      </c>
      <c r="AA102" s="59">
        <f t="shared" si="35"/>
        <v>22.222222222222221</v>
      </c>
      <c r="AB102" s="73">
        <f t="shared" si="36"/>
        <v>47.572815533980588</v>
      </c>
    </row>
    <row r="103" spans="1:29" x14ac:dyDescent="0.25">
      <c r="A103" s="1869"/>
      <c r="B103" s="883" t="s">
        <v>264</v>
      </c>
      <c r="C103" s="20">
        <v>0</v>
      </c>
      <c r="D103" s="20">
        <v>0</v>
      </c>
      <c r="E103" s="21">
        <v>0</v>
      </c>
      <c r="F103" s="20">
        <v>0</v>
      </c>
      <c r="G103" s="20">
        <v>0</v>
      </c>
      <c r="H103" s="21">
        <v>0</v>
      </c>
      <c r="I103" s="20">
        <v>0</v>
      </c>
      <c r="J103" s="20">
        <v>0</v>
      </c>
      <c r="K103" s="21">
        <v>0</v>
      </c>
      <c r="L103" s="20">
        <v>0</v>
      </c>
      <c r="M103" s="20">
        <v>0</v>
      </c>
      <c r="N103" s="21">
        <v>0</v>
      </c>
      <c r="P103" s="61">
        <f t="shared" si="29"/>
        <v>0</v>
      </c>
      <c r="Q103" s="6">
        <f t="shared" si="29"/>
        <v>0</v>
      </c>
      <c r="R103" s="61">
        <f t="shared" si="30"/>
        <v>0</v>
      </c>
      <c r="S103" s="82">
        <f t="shared" si="30"/>
        <v>0</v>
      </c>
      <c r="T103" s="6">
        <f t="shared" si="31"/>
        <v>0</v>
      </c>
      <c r="U103" s="82">
        <f t="shared" si="31"/>
        <v>0</v>
      </c>
      <c r="V103" s="6">
        <f t="shared" si="32"/>
        <v>0</v>
      </c>
      <c r="W103" s="82">
        <f t="shared" si="32"/>
        <v>0</v>
      </c>
      <c r="Y103" s="59">
        <f t="shared" si="33"/>
        <v>0</v>
      </c>
      <c r="Z103" s="59">
        <f t="shared" si="34"/>
        <v>0</v>
      </c>
      <c r="AA103" s="59">
        <f t="shared" si="35"/>
        <v>0</v>
      </c>
      <c r="AB103" s="73">
        <f t="shared" si="36"/>
        <v>0</v>
      </c>
    </row>
    <row r="104" spans="1:29" x14ac:dyDescent="0.25">
      <c r="A104" s="1869"/>
      <c r="B104" s="883" t="s">
        <v>283</v>
      </c>
      <c r="C104" s="20">
        <v>2024</v>
      </c>
      <c r="D104" s="20">
        <v>1113</v>
      </c>
      <c r="E104" s="21">
        <v>3137</v>
      </c>
      <c r="F104" s="20">
        <v>2324</v>
      </c>
      <c r="G104" s="20">
        <v>1317</v>
      </c>
      <c r="H104" s="21">
        <v>3641</v>
      </c>
      <c r="I104" s="20">
        <v>2056</v>
      </c>
      <c r="J104" s="20">
        <v>1347</v>
      </c>
      <c r="K104" s="21">
        <v>3403</v>
      </c>
      <c r="L104" s="20">
        <v>1892</v>
      </c>
      <c r="M104" s="20">
        <v>1205</v>
      </c>
      <c r="N104" s="21">
        <v>3097</v>
      </c>
      <c r="P104" s="61">
        <f t="shared" si="29"/>
        <v>64.520242269684417</v>
      </c>
      <c r="Q104" s="6">
        <f t="shared" si="29"/>
        <v>35.479757730315583</v>
      </c>
      <c r="R104" s="61">
        <f t="shared" si="30"/>
        <v>63.82861851139797</v>
      </c>
      <c r="S104" s="82">
        <f t="shared" si="30"/>
        <v>36.17138148860203</v>
      </c>
      <c r="T104" s="6">
        <f t="shared" si="31"/>
        <v>60.417278871583903</v>
      </c>
      <c r="U104" s="82">
        <f t="shared" si="31"/>
        <v>39.582721128416104</v>
      </c>
      <c r="V104" s="6">
        <f t="shared" si="32"/>
        <v>61.091378753632554</v>
      </c>
      <c r="W104" s="82">
        <f t="shared" si="32"/>
        <v>38.908621246367453</v>
      </c>
      <c r="Y104" s="59">
        <f t="shared" si="33"/>
        <v>-29.040484539368833</v>
      </c>
      <c r="Z104" s="59">
        <f t="shared" si="34"/>
        <v>-27.65723702279594</v>
      </c>
      <c r="AA104" s="59">
        <f t="shared" si="35"/>
        <v>-20.8345577431678</v>
      </c>
      <c r="AB104" s="73">
        <f t="shared" si="36"/>
        <v>-22.182757507265102</v>
      </c>
    </row>
    <row r="105" spans="1:29" x14ac:dyDescent="0.25">
      <c r="A105" s="1869"/>
      <c r="B105" s="883" t="s">
        <v>244</v>
      </c>
      <c r="C105" s="20">
        <v>12</v>
      </c>
      <c r="D105" s="20">
        <v>21</v>
      </c>
      <c r="E105" s="21">
        <v>33</v>
      </c>
      <c r="F105" s="20">
        <v>8</v>
      </c>
      <c r="G105" s="20">
        <v>25</v>
      </c>
      <c r="H105" s="21">
        <v>33</v>
      </c>
      <c r="I105" s="20">
        <v>4</v>
      </c>
      <c r="J105" s="20">
        <v>36</v>
      </c>
      <c r="K105" s="21">
        <v>40</v>
      </c>
      <c r="L105" s="20">
        <v>4</v>
      </c>
      <c r="M105" s="20">
        <v>35</v>
      </c>
      <c r="N105" s="21">
        <v>39</v>
      </c>
      <c r="P105" s="61">
        <f t="shared" ref="P105:P107" si="37">IFERROR(C105/$E105*100,0)</f>
        <v>36.363636363636367</v>
      </c>
      <c r="Q105" s="6">
        <f t="shared" ref="Q105:Q107" si="38">IFERROR(D105/$E105*100,0)</f>
        <v>63.636363636363633</v>
      </c>
      <c r="R105" s="61">
        <f t="shared" ref="R105:R107" si="39">IFERROR(F105/$H105*100,0)</f>
        <v>24.242424242424242</v>
      </c>
      <c r="S105" s="82">
        <f t="shared" ref="S105:S107" si="40">IFERROR(G105/$H105*100,0)</f>
        <v>75.757575757575751</v>
      </c>
      <c r="T105" s="6">
        <f t="shared" ref="T105:T107" si="41">IFERROR(I105/$K105*100,0)</f>
        <v>10</v>
      </c>
      <c r="U105" s="82">
        <f t="shared" ref="U105:U107" si="42">IFERROR(J105/$K105*100,0)</f>
        <v>90</v>
      </c>
      <c r="V105" s="6">
        <f t="shared" ref="V105:V107" si="43">IFERROR(L105/$N105*100,0)</f>
        <v>10.256410256410255</v>
      </c>
      <c r="W105" s="82">
        <f t="shared" ref="W105:W107" si="44">IFERROR(M105/$N105*100,0)</f>
        <v>89.743589743589752</v>
      </c>
      <c r="Y105" s="59">
        <f t="shared" ref="Y105:Y107" si="45">Q105-P105</f>
        <v>27.272727272727266</v>
      </c>
      <c r="Z105" s="59">
        <f t="shared" ref="Z105:Z107" si="46">S105-R105</f>
        <v>51.515151515151508</v>
      </c>
      <c r="AA105" s="59">
        <f t="shared" ref="AA105:AA107" si="47">U105-T105</f>
        <v>80</v>
      </c>
      <c r="AB105" s="73">
        <f t="shared" ref="AB105:AB107" si="48">W105-V105</f>
        <v>79.487179487179503</v>
      </c>
    </row>
    <row r="106" spans="1:29" x14ac:dyDescent="0.25">
      <c r="A106" s="1869"/>
      <c r="B106" s="883" t="s">
        <v>209</v>
      </c>
      <c r="C106" s="20">
        <v>2324</v>
      </c>
      <c r="D106" s="20">
        <v>1240</v>
      </c>
      <c r="E106" s="21">
        <v>3564</v>
      </c>
      <c r="F106" s="20">
        <v>2224</v>
      </c>
      <c r="G106" s="20">
        <v>1308</v>
      </c>
      <c r="H106" s="21">
        <v>3532</v>
      </c>
      <c r="I106" s="20">
        <v>2316</v>
      </c>
      <c r="J106" s="20">
        <v>1224</v>
      </c>
      <c r="K106" s="21">
        <v>3540</v>
      </c>
      <c r="L106" s="20">
        <v>2076</v>
      </c>
      <c r="M106" s="20">
        <v>1079</v>
      </c>
      <c r="N106" s="21">
        <v>3155</v>
      </c>
      <c r="P106" s="61">
        <f t="shared" si="37"/>
        <v>65.207631874298542</v>
      </c>
      <c r="Q106" s="6">
        <f t="shared" si="38"/>
        <v>34.792368125701465</v>
      </c>
      <c r="R106" s="61">
        <f t="shared" si="39"/>
        <v>62.967157417893546</v>
      </c>
      <c r="S106" s="82">
        <f t="shared" si="40"/>
        <v>37.032842582106454</v>
      </c>
      <c r="T106" s="6">
        <f t="shared" si="41"/>
        <v>65.423728813559322</v>
      </c>
      <c r="U106" s="82">
        <f t="shared" si="42"/>
        <v>34.576271186440678</v>
      </c>
      <c r="V106" s="6">
        <f t="shared" si="43"/>
        <v>65.800316957210782</v>
      </c>
      <c r="W106" s="82">
        <f t="shared" si="44"/>
        <v>34.199683042789225</v>
      </c>
      <c r="Y106" s="59">
        <f t="shared" si="45"/>
        <v>-30.415263748597077</v>
      </c>
      <c r="Z106" s="59">
        <f t="shared" si="46"/>
        <v>-25.934314835787092</v>
      </c>
      <c r="AA106" s="59">
        <f t="shared" si="47"/>
        <v>-30.847457627118644</v>
      </c>
      <c r="AB106" s="73">
        <f t="shared" si="48"/>
        <v>-31.600633914421557</v>
      </c>
    </row>
    <row r="107" spans="1:29" x14ac:dyDescent="0.25">
      <c r="A107" s="1869"/>
      <c r="B107" s="883" t="s">
        <v>205</v>
      </c>
      <c r="C107" s="20">
        <v>444</v>
      </c>
      <c r="D107" s="20">
        <v>322</v>
      </c>
      <c r="E107" s="21">
        <v>766</v>
      </c>
      <c r="F107" s="20">
        <v>471</v>
      </c>
      <c r="G107" s="20">
        <v>374</v>
      </c>
      <c r="H107" s="21">
        <v>845</v>
      </c>
      <c r="I107" s="20">
        <v>570</v>
      </c>
      <c r="J107" s="20">
        <v>390</v>
      </c>
      <c r="K107" s="21">
        <v>960</v>
      </c>
      <c r="L107" s="20">
        <v>547</v>
      </c>
      <c r="M107" s="20">
        <v>324</v>
      </c>
      <c r="N107" s="21">
        <v>871</v>
      </c>
      <c r="P107" s="61">
        <f t="shared" si="37"/>
        <v>57.963446475195823</v>
      </c>
      <c r="Q107" s="6">
        <f t="shared" si="38"/>
        <v>42.036553524804177</v>
      </c>
      <c r="R107" s="61">
        <f t="shared" si="39"/>
        <v>55.739644970414204</v>
      </c>
      <c r="S107" s="82">
        <f t="shared" si="40"/>
        <v>44.260355029585796</v>
      </c>
      <c r="T107" s="6">
        <f t="shared" si="41"/>
        <v>59.375</v>
      </c>
      <c r="U107" s="82">
        <f t="shared" si="42"/>
        <v>40.625</v>
      </c>
      <c r="V107" s="6">
        <f t="shared" si="43"/>
        <v>62.801377726750864</v>
      </c>
      <c r="W107" s="82">
        <f t="shared" si="44"/>
        <v>37.198622273249136</v>
      </c>
      <c r="Y107" s="59">
        <f t="shared" si="45"/>
        <v>-15.926892950391647</v>
      </c>
      <c r="Z107" s="59">
        <f t="shared" si="46"/>
        <v>-11.479289940828409</v>
      </c>
      <c r="AA107" s="59">
        <f t="shared" si="47"/>
        <v>-18.75</v>
      </c>
      <c r="AB107" s="73">
        <f t="shared" si="48"/>
        <v>-25.602755453501729</v>
      </c>
    </row>
    <row r="108" spans="1:29" x14ac:dyDescent="0.25">
      <c r="A108" s="1869"/>
      <c r="B108" s="884" t="s">
        <v>243</v>
      </c>
      <c r="C108" s="56">
        <v>2401</v>
      </c>
      <c r="D108" s="56">
        <v>898</v>
      </c>
      <c r="E108" s="116">
        <v>3299</v>
      </c>
      <c r="F108" s="56">
        <v>2496</v>
      </c>
      <c r="G108" s="56">
        <v>1043</v>
      </c>
      <c r="H108" s="116">
        <v>3539</v>
      </c>
      <c r="I108" s="56">
        <v>2428</v>
      </c>
      <c r="J108" s="56">
        <v>1036</v>
      </c>
      <c r="K108" s="116">
        <v>3464</v>
      </c>
      <c r="L108" s="56">
        <v>2048</v>
      </c>
      <c r="M108" s="56">
        <v>775</v>
      </c>
      <c r="N108" s="116">
        <v>2823</v>
      </c>
      <c r="P108" s="61">
        <f>IFERROR(C108/$E108*100,0)</f>
        <v>72.779630190966955</v>
      </c>
      <c r="Q108" s="6">
        <f>IFERROR(D108/$E108*100,0)</f>
        <v>27.220369809033041</v>
      </c>
      <c r="R108" s="61">
        <f>IFERROR(F108/$H108*100,0)</f>
        <v>70.528397852500703</v>
      </c>
      <c r="S108" s="82">
        <f>IFERROR(G108/$H108*100,0)</f>
        <v>29.471602147499294</v>
      </c>
      <c r="T108" s="6">
        <f>IFERROR(I108/$K108*100,0)</f>
        <v>70.092378752886844</v>
      </c>
      <c r="U108" s="82">
        <f>IFERROR(J108/$K108*100,0)</f>
        <v>29.907621247113163</v>
      </c>
      <c r="V108" s="6">
        <f>IFERROR(L108/$N108*100,0)</f>
        <v>72.546935883811543</v>
      </c>
      <c r="W108" s="82">
        <f>IFERROR(M108/$N108*100,0)</f>
        <v>27.453064116188454</v>
      </c>
      <c r="Y108" s="59">
        <f>Q108-P108</f>
        <v>-45.55926038193391</v>
      </c>
      <c r="Z108" s="59">
        <f>S108-R108</f>
        <v>-41.056795705001406</v>
      </c>
      <c r="AA108" s="59">
        <f>U108-T108</f>
        <v>-40.184757505773682</v>
      </c>
      <c r="AB108" s="73">
        <f>W108-V108</f>
        <v>-45.093871767623085</v>
      </c>
    </row>
    <row r="109" spans="1:29" s="5" customFormat="1" x14ac:dyDescent="0.25">
      <c r="A109" s="1869" t="s">
        <v>248</v>
      </c>
      <c r="B109" s="882" t="s">
        <v>1076</v>
      </c>
      <c r="C109" s="843">
        <f>SUM(C110:C149)</f>
        <v>30623</v>
      </c>
      <c r="D109" s="843">
        <f>SUM(D110:D149)</f>
        <v>14334</v>
      </c>
      <c r="E109" s="844">
        <f t="shared" ref="E109:N109" si="49">SUM(E110:E149)</f>
        <v>44957</v>
      </c>
      <c r="F109" s="850">
        <f t="shared" si="49"/>
        <v>34444</v>
      </c>
      <c r="G109" s="843">
        <f t="shared" si="49"/>
        <v>15769</v>
      </c>
      <c r="H109" s="844">
        <f t="shared" si="49"/>
        <v>50213</v>
      </c>
      <c r="I109" s="850">
        <f t="shared" si="49"/>
        <v>34945</v>
      </c>
      <c r="J109" s="843">
        <f t="shared" si="49"/>
        <v>16191</v>
      </c>
      <c r="K109" s="844">
        <f t="shared" si="49"/>
        <v>51136</v>
      </c>
      <c r="L109" s="843">
        <f t="shared" si="49"/>
        <v>34855</v>
      </c>
      <c r="M109" s="843">
        <f t="shared" si="49"/>
        <v>15618</v>
      </c>
      <c r="N109" s="844">
        <f t="shared" si="49"/>
        <v>50473</v>
      </c>
      <c r="P109" s="176">
        <f t="shared" ref="P109" si="50">IFERROR(C109/$E109*100,0)</f>
        <v>68.116199924372182</v>
      </c>
      <c r="Q109" s="175">
        <f t="shared" ref="Q109" si="51">IFERROR(D109/$E109*100,0)</f>
        <v>31.883800075627821</v>
      </c>
      <c r="R109" s="176">
        <f t="shared" ref="R109" si="52">IFERROR(F109/$H109*100,0)</f>
        <v>68.595781968812858</v>
      </c>
      <c r="S109" s="181">
        <f t="shared" ref="S109" si="53">IFERROR(G109/$H109*100,0)</f>
        <v>31.404218031187142</v>
      </c>
      <c r="T109" s="175">
        <f t="shared" ref="T109" si="54">IFERROR(I109/$K109*100,0)</f>
        <v>68.337374843554443</v>
      </c>
      <c r="U109" s="181">
        <f t="shared" ref="U109" si="55">IFERROR(J109/$K109*100,0)</f>
        <v>31.662625156445557</v>
      </c>
      <c r="V109" s="175">
        <f t="shared" ref="V109" si="56">IFERROR(L109/$N109*100,0)</f>
        <v>69.056723396667536</v>
      </c>
      <c r="W109" s="181">
        <f t="shared" ref="W109" si="57">IFERROR(M109/$N109*100,0)</f>
        <v>30.943276603332475</v>
      </c>
      <c r="X109"/>
      <c r="Y109" s="177">
        <f>Q109-P109</f>
        <v>-36.232399848744365</v>
      </c>
      <c r="Z109" s="177">
        <f>S109-R109</f>
        <v>-37.191563937625716</v>
      </c>
      <c r="AA109" s="177">
        <f>U109-T109</f>
        <v>-36.674749687108886</v>
      </c>
      <c r="AB109" s="277">
        <f>W109-V109</f>
        <v>-38.113446793335058</v>
      </c>
      <c r="AC109"/>
    </row>
    <row r="110" spans="1:29" x14ac:dyDescent="0.25">
      <c r="A110" s="1869"/>
      <c r="B110" s="883" t="s">
        <v>259</v>
      </c>
      <c r="C110" s="20">
        <v>41</v>
      </c>
      <c r="D110" s="20">
        <v>5</v>
      </c>
      <c r="E110" s="21">
        <v>46</v>
      </c>
      <c r="F110" s="23">
        <v>72</v>
      </c>
      <c r="G110" s="20">
        <v>21</v>
      </c>
      <c r="H110" s="21">
        <v>93</v>
      </c>
      <c r="I110" s="23">
        <v>58</v>
      </c>
      <c r="J110" s="20">
        <v>16</v>
      </c>
      <c r="K110" s="21">
        <v>74</v>
      </c>
      <c r="L110" s="20">
        <v>90</v>
      </c>
      <c r="M110" s="20">
        <v>25</v>
      </c>
      <c r="N110" s="21">
        <v>115</v>
      </c>
      <c r="P110" s="61">
        <f t="shared" ref="P110:Q149" si="58">IFERROR(C110/$E110*100,0)</f>
        <v>89.130434782608688</v>
      </c>
      <c r="Q110" s="6">
        <f t="shared" si="58"/>
        <v>10.869565217391305</v>
      </c>
      <c r="R110" s="61">
        <f t="shared" ref="R110:S149" si="59">IFERROR(F110/$H110*100,0)</f>
        <v>77.41935483870968</v>
      </c>
      <c r="S110" s="82">
        <f t="shared" si="59"/>
        <v>22.58064516129032</v>
      </c>
      <c r="T110" s="6">
        <f t="shared" ref="T110:U149" si="60">IFERROR(I110/$K110*100,0)</f>
        <v>78.378378378378372</v>
      </c>
      <c r="U110" s="82">
        <f t="shared" si="60"/>
        <v>21.621621621621621</v>
      </c>
      <c r="V110" s="6">
        <f t="shared" ref="V110:W149" si="61">IFERROR(L110/$N110*100,0)</f>
        <v>78.260869565217391</v>
      </c>
      <c r="W110" s="82">
        <f t="shared" si="61"/>
        <v>21.739130434782609</v>
      </c>
      <c r="Y110" s="59">
        <f t="shared" ref="Y110:Y149" si="62">Q110-P110</f>
        <v>-78.260869565217376</v>
      </c>
      <c r="Z110" s="59">
        <f t="shared" ref="Z110:Z149" si="63">S110-R110</f>
        <v>-54.838709677419359</v>
      </c>
      <c r="AA110" s="59">
        <f t="shared" ref="AA110:AA149" si="64">U110-T110</f>
        <v>-56.756756756756751</v>
      </c>
      <c r="AB110" s="73">
        <f t="shared" ref="AB110:AB149" si="65">W110-V110</f>
        <v>-56.521739130434781</v>
      </c>
    </row>
    <row r="111" spans="1:29" x14ac:dyDescent="0.25">
      <c r="A111" s="1869"/>
      <c r="B111" s="883" t="s">
        <v>254</v>
      </c>
      <c r="C111" s="20">
        <v>1537</v>
      </c>
      <c r="D111" s="20">
        <v>1290</v>
      </c>
      <c r="E111" s="21">
        <v>2827</v>
      </c>
      <c r="F111" s="23">
        <v>1882</v>
      </c>
      <c r="G111" s="20">
        <v>1655</v>
      </c>
      <c r="H111" s="21">
        <v>3537</v>
      </c>
      <c r="I111" s="23">
        <v>2063</v>
      </c>
      <c r="J111" s="20">
        <v>1843</v>
      </c>
      <c r="K111" s="21">
        <v>3906</v>
      </c>
      <c r="L111" s="20">
        <v>2156</v>
      </c>
      <c r="M111" s="20">
        <v>1747</v>
      </c>
      <c r="N111" s="21">
        <v>3903</v>
      </c>
      <c r="P111" s="61">
        <f t="shared" si="58"/>
        <v>54.368588609833743</v>
      </c>
      <c r="Q111" s="6">
        <f t="shared" si="58"/>
        <v>45.631411390166257</v>
      </c>
      <c r="R111" s="61">
        <f t="shared" si="59"/>
        <v>53.208934124964657</v>
      </c>
      <c r="S111" s="82">
        <f t="shared" si="59"/>
        <v>46.791065875035343</v>
      </c>
      <c r="T111" s="6">
        <f t="shared" si="60"/>
        <v>52.816180235535072</v>
      </c>
      <c r="U111" s="82">
        <f t="shared" si="60"/>
        <v>47.183819764464921</v>
      </c>
      <c r="V111" s="6">
        <f t="shared" si="61"/>
        <v>55.239559313348707</v>
      </c>
      <c r="W111" s="82">
        <f t="shared" si="61"/>
        <v>44.760440686651293</v>
      </c>
      <c r="Y111" s="59">
        <f t="shared" si="62"/>
        <v>-8.7371772196674868</v>
      </c>
      <c r="Z111" s="59">
        <f t="shared" si="63"/>
        <v>-6.4178682499293132</v>
      </c>
      <c r="AA111" s="59">
        <f t="shared" si="64"/>
        <v>-5.6323604710701503</v>
      </c>
      <c r="AB111" s="73">
        <f t="shared" si="65"/>
        <v>-10.479118626697414</v>
      </c>
    </row>
    <row r="112" spans="1:29" x14ac:dyDescent="0.25">
      <c r="A112" s="1869"/>
      <c r="B112" s="883" t="s">
        <v>256</v>
      </c>
      <c r="C112" s="20">
        <v>1083</v>
      </c>
      <c r="D112" s="20">
        <v>571</v>
      </c>
      <c r="E112" s="21">
        <v>1654</v>
      </c>
      <c r="F112" s="23">
        <v>1367</v>
      </c>
      <c r="G112" s="20">
        <v>506</v>
      </c>
      <c r="H112" s="21">
        <v>1873</v>
      </c>
      <c r="I112" s="23">
        <v>1350</v>
      </c>
      <c r="J112" s="20">
        <v>462</v>
      </c>
      <c r="K112" s="21">
        <v>1812</v>
      </c>
      <c r="L112" s="20">
        <v>1324</v>
      </c>
      <c r="M112" s="20">
        <v>439</v>
      </c>
      <c r="N112" s="21">
        <v>1763</v>
      </c>
      <c r="P112" s="61">
        <f t="shared" si="58"/>
        <v>65.477629987908102</v>
      </c>
      <c r="Q112" s="6">
        <f t="shared" si="58"/>
        <v>34.522370012091898</v>
      </c>
      <c r="R112" s="61">
        <f t="shared" si="59"/>
        <v>72.984516817939138</v>
      </c>
      <c r="S112" s="82">
        <f t="shared" si="59"/>
        <v>27.015483182060869</v>
      </c>
      <c r="T112" s="6">
        <f t="shared" si="60"/>
        <v>74.503311258278146</v>
      </c>
      <c r="U112" s="82">
        <f t="shared" si="60"/>
        <v>25.496688741721858</v>
      </c>
      <c r="V112" s="6">
        <f t="shared" si="61"/>
        <v>75.099262620533182</v>
      </c>
      <c r="W112" s="82">
        <f t="shared" si="61"/>
        <v>24.900737379466818</v>
      </c>
      <c r="Y112" s="59">
        <f t="shared" si="62"/>
        <v>-30.955259975816205</v>
      </c>
      <c r="Z112" s="59">
        <f t="shared" si="63"/>
        <v>-45.969033635878269</v>
      </c>
      <c r="AA112" s="59">
        <f t="shared" si="64"/>
        <v>-49.006622516556291</v>
      </c>
      <c r="AB112" s="73">
        <f t="shared" si="65"/>
        <v>-50.198525241066363</v>
      </c>
    </row>
    <row r="113" spans="1:28" x14ac:dyDescent="0.25">
      <c r="A113" s="1869"/>
      <c r="B113" s="883" t="s">
        <v>258</v>
      </c>
      <c r="C113" s="20">
        <v>192</v>
      </c>
      <c r="D113" s="20">
        <v>39</v>
      </c>
      <c r="E113" s="21">
        <v>231</v>
      </c>
      <c r="F113" s="23">
        <v>237</v>
      </c>
      <c r="G113" s="20">
        <v>67</v>
      </c>
      <c r="H113" s="21">
        <v>304</v>
      </c>
      <c r="I113" s="23">
        <v>214</v>
      </c>
      <c r="J113" s="20">
        <v>45</v>
      </c>
      <c r="K113" s="21">
        <v>259</v>
      </c>
      <c r="L113" s="20">
        <v>211</v>
      </c>
      <c r="M113" s="20">
        <v>38</v>
      </c>
      <c r="N113" s="21">
        <v>249</v>
      </c>
      <c r="P113" s="61">
        <f t="shared" si="58"/>
        <v>83.116883116883116</v>
      </c>
      <c r="Q113" s="6">
        <f t="shared" si="58"/>
        <v>16.883116883116884</v>
      </c>
      <c r="R113" s="61">
        <f t="shared" si="59"/>
        <v>77.960526315789465</v>
      </c>
      <c r="S113" s="82">
        <f t="shared" si="59"/>
        <v>22.039473684210524</v>
      </c>
      <c r="T113" s="6">
        <f t="shared" si="60"/>
        <v>82.625482625482633</v>
      </c>
      <c r="U113" s="82">
        <f t="shared" si="60"/>
        <v>17.374517374517374</v>
      </c>
      <c r="V113" s="6">
        <f t="shared" si="61"/>
        <v>84.738955823293168</v>
      </c>
      <c r="W113" s="82">
        <f t="shared" si="61"/>
        <v>15.261044176706829</v>
      </c>
      <c r="Y113" s="59">
        <f t="shared" si="62"/>
        <v>-66.233766233766232</v>
      </c>
      <c r="Z113" s="59">
        <f t="shared" si="63"/>
        <v>-55.921052631578945</v>
      </c>
      <c r="AA113" s="59">
        <f t="shared" si="64"/>
        <v>-65.250965250965265</v>
      </c>
      <c r="AB113" s="73">
        <f t="shared" si="65"/>
        <v>-69.477911646586335</v>
      </c>
    </row>
    <row r="114" spans="1:28" x14ac:dyDescent="0.25">
      <c r="A114" s="1869"/>
      <c r="B114" s="883" t="s">
        <v>278</v>
      </c>
      <c r="C114" s="20">
        <v>889</v>
      </c>
      <c r="D114" s="20">
        <v>715</v>
      </c>
      <c r="E114" s="21">
        <v>1604</v>
      </c>
      <c r="F114" s="20">
        <v>1261</v>
      </c>
      <c r="G114" s="20">
        <v>777</v>
      </c>
      <c r="H114" s="21">
        <v>2038</v>
      </c>
      <c r="I114" s="23">
        <v>1445</v>
      </c>
      <c r="J114" s="20">
        <v>872</v>
      </c>
      <c r="K114" s="21">
        <v>2317</v>
      </c>
      <c r="L114" s="20">
        <v>1611</v>
      </c>
      <c r="M114" s="20">
        <v>916</v>
      </c>
      <c r="N114" s="21">
        <v>2527</v>
      </c>
      <c r="P114" s="61">
        <f t="shared" si="58"/>
        <v>55.423940149625942</v>
      </c>
      <c r="Q114" s="6">
        <f t="shared" si="58"/>
        <v>44.576059850374065</v>
      </c>
      <c r="R114" s="61">
        <f t="shared" si="59"/>
        <v>61.874386653581951</v>
      </c>
      <c r="S114" s="82">
        <f t="shared" si="59"/>
        <v>38.125613346418056</v>
      </c>
      <c r="T114" s="6">
        <f t="shared" si="60"/>
        <v>62.365127319810099</v>
      </c>
      <c r="U114" s="82">
        <f t="shared" si="60"/>
        <v>37.634872680189901</v>
      </c>
      <c r="V114" s="6">
        <f t="shared" si="61"/>
        <v>63.751483973090615</v>
      </c>
      <c r="W114" s="82">
        <f t="shared" si="61"/>
        <v>36.248516026909378</v>
      </c>
      <c r="Y114" s="59">
        <f t="shared" si="62"/>
        <v>-10.847880299251877</v>
      </c>
      <c r="Z114" s="59">
        <f t="shared" si="63"/>
        <v>-23.748773307163894</v>
      </c>
      <c r="AA114" s="59">
        <f t="shared" si="64"/>
        <v>-24.730254639620199</v>
      </c>
      <c r="AB114" s="73">
        <f t="shared" si="65"/>
        <v>-27.502967946181236</v>
      </c>
    </row>
    <row r="115" spans="1:28" x14ac:dyDescent="0.25">
      <c r="A115" s="1869"/>
      <c r="B115" s="883" t="s">
        <v>289</v>
      </c>
      <c r="C115" s="20">
        <v>4</v>
      </c>
      <c r="D115" s="20">
        <v>20</v>
      </c>
      <c r="E115" s="21">
        <v>24</v>
      </c>
      <c r="F115" s="20">
        <v>20</v>
      </c>
      <c r="G115" s="20">
        <v>146</v>
      </c>
      <c r="H115" s="21">
        <v>166</v>
      </c>
      <c r="I115" s="20">
        <v>23</v>
      </c>
      <c r="J115" s="20">
        <v>204</v>
      </c>
      <c r="K115" s="21">
        <v>227</v>
      </c>
      <c r="L115" s="20">
        <v>35</v>
      </c>
      <c r="M115" s="20">
        <v>239</v>
      </c>
      <c r="N115" s="21">
        <v>274</v>
      </c>
      <c r="P115" s="61">
        <f t="shared" si="58"/>
        <v>16.666666666666664</v>
      </c>
      <c r="Q115" s="6">
        <f t="shared" si="58"/>
        <v>83.333333333333343</v>
      </c>
      <c r="R115" s="61">
        <f t="shared" si="59"/>
        <v>12.048192771084338</v>
      </c>
      <c r="S115" s="82">
        <f t="shared" si="59"/>
        <v>87.951807228915655</v>
      </c>
      <c r="T115" s="6">
        <f t="shared" si="60"/>
        <v>10.13215859030837</v>
      </c>
      <c r="U115" s="82">
        <f t="shared" si="60"/>
        <v>89.867841409691636</v>
      </c>
      <c r="V115" s="6">
        <f t="shared" si="61"/>
        <v>12.773722627737227</v>
      </c>
      <c r="W115" s="82">
        <f t="shared" si="61"/>
        <v>87.226277372262771</v>
      </c>
      <c r="Y115" s="59">
        <f t="shared" si="62"/>
        <v>66.666666666666686</v>
      </c>
      <c r="Z115" s="59">
        <f t="shared" si="63"/>
        <v>75.90361445783131</v>
      </c>
      <c r="AA115" s="59">
        <f t="shared" si="64"/>
        <v>79.735682819383271</v>
      </c>
      <c r="AB115" s="73">
        <f t="shared" si="65"/>
        <v>74.452554744525543</v>
      </c>
    </row>
    <row r="116" spans="1:28" x14ac:dyDescent="0.25">
      <c r="A116" s="1869"/>
      <c r="B116" s="883" t="s">
        <v>255</v>
      </c>
      <c r="C116" s="20">
        <v>535</v>
      </c>
      <c r="D116" s="20">
        <v>218</v>
      </c>
      <c r="E116" s="21">
        <v>753</v>
      </c>
      <c r="F116" s="20">
        <v>761</v>
      </c>
      <c r="G116" s="20">
        <v>229</v>
      </c>
      <c r="H116" s="21">
        <v>990</v>
      </c>
      <c r="I116" s="20">
        <v>796</v>
      </c>
      <c r="J116" s="20">
        <v>252</v>
      </c>
      <c r="K116" s="21">
        <v>1048</v>
      </c>
      <c r="L116" s="20">
        <v>877</v>
      </c>
      <c r="M116" s="20">
        <v>227</v>
      </c>
      <c r="N116" s="21">
        <v>1104</v>
      </c>
      <c r="P116" s="61">
        <f t="shared" si="58"/>
        <v>71.049136786188583</v>
      </c>
      <c r="Q116" s="6">
        <f t="shared" si="58"/>
        <v>28.950863213811424</v>
      </c>
      <c r="R116" s="61">
        <f t="shared" si="59"/>
        <v>76.868686868686865</v>
      </c>
      <c r="S116" s="82">
        <f t="shared" si="59"/>
        <v>23.131313131313131</v>
      </c>
      <c r="T116" s="6">
        <f t="shared" si="60"/>
        <v>75.954198473282446</v>
      </c>
      <c r="U116" s="82">
        <f t="shared" si="60"/>
        <v>24.045801526717558</v>
      </c>
      <c r="V116" s="6">
        <f t="shared" si="61"/>
        <v>79.438405797101453</v>
      </c>
      <c r="W116" s="82">
        <f t="shared" si="61"/>
        <v>20.561594202898551</v>
      </c>
      <c r="Y116" s="59">
        <f t="shared" si="62"/>
        <v>-42.09827357237716</v>
      </c>
      <c r="Z116" s="59">
        <f t="shared" si="63"/>
        <v>-53.73737373737373</v>
      </c>
      <c r="AA116" s="59">
        <f t="shared" si="64"/>
        <v>-51.908396946564892</v>
      </c>
      <c r="AB116" s="73">
        <f t="shared" si="65"/>
        <v>-58.876811594202906</v>
      </c>
    </row>
    <row r="117" spans="1:28" x14ac:dyDescent="0.25">
      <c r="A117" s="1869"/>
      <c r="B117" s="883" t="s">
        <v>265</v>
      </c>
      <c r="C117" s="20">
        <v>256</v>
      </c>
      <c r="D117" s="20">
        <v>427</v>
      </c>
      <c r="E117" s="21">
        <v>683</v>
      </c>
      <c r="F117" s="20">
        <v>240</v>
      </c>
      <c r="G117" s="20">
        <v>433</v>
      </c>
      <c r="H117" s="21">
        <v>673</v>
      </c>
      <c r="I117" s="20">
        <v>300</v>
      </c>
      <c r="J117" s="20">
        <v>438</v>
      </c>
      <c r="K117" s="21">
        <v>738</v>
      </c>
      <c r="L117" s="20">
        <v>333</v>
      </c>
      <c r="M117" s="20">
        <v>422</v>
      </c>
      <c r="N117" s="21">
        <v>755</v>
      </c>
      <c r="P117" s="61">
        <f t="shared" si="58"/>
        <v>37.481698389458273</v>
      </c>
      <c r="Q117" s="6">
        <f t="shared" si="58"/>
        <v>62.518301610541727</v>
      </c>
      <c r="R117" s="61">
        <f t="shared" si="59"/>
        <v>35.661218424962854</v>
      </c>
      <c r="S117" s="82">
        <f t="shared" si="59"/>
        <v>64.338781575037146</v>
      </c>
      <c r="T117" s="6">
        <f t="shared" si="60"/>
        <v>40.650406504065039</v>
      </c>
      <c r="U117" s="82">
        <f t="shared" si="60"/>
        <v>59.349593495934961</v>
      </c>
      <c r="V117" s="6">
        <f t="shared" si="61"/>
        <v>44.105960264900659</v>
      </c>
      <c r="W117" s="82">
        <f t="shared" si="61"/>
        <v>55.894039735099334</v>
      </c>
      <c r="Y117" s="59">
        <f t="shared" si="62"/>
        <v>25.036603221083453</v>
      </c>
      <c r="Z117" s="59">
        <f t="shared" si="63"/>
        <v>28.677563150074292</v>
      </c>
      <c r="AA117" s="59">
        <f t="shared" si="64"/>
        <v>18.699186991869922</v>
      </c>
      <c r="AB117" s="73">
        <f t="shared" si="65"/>
        <v>11.788079470198674</v>
      </c>
    </row>
    <row r="118" spans="1:28" x14ac:dyDescent="0.25">
      <c r="A118" s="1869"/>
      <c r="B118" s="883" t="s">
        <v>294</v>
      </c>
      <c r="C118" s="20">
        <v>2068</v>
      </c>
      <c r="D118" s="20">
        <v>1740</v>
      </c>
      <c r="E118" s="21">
        <v>3808</v>
      </c>
      <c r="F118" s="20">
        <v>2390</v>
      </c>
      <c r="G118" s="20">
        <v>2434</v>
      </c>
      <c r="H118" s="21">
        <v>4824</v>
      </c>
      <c r="I118" s="20">
        <v>2369</v>
      </c>
      <c r="J118" s="20">
        <v>2502</v>
      </c>
      <c r="K118" s="21">
        <v>4871</v>
      </c>
      <c r="L118" s="20">
        <v>2363</v>
      </c>
      <c r="M118" s="20">
        <v>2416</v>
      </c>
      <c r="N118" s="21">
        <v>4779</v>
      </c>
      <c r="P118" s="61">
        <f t="shared" si="58"/>
        <v>54.306722689075627</v>
      </c>
      <c r="Q118" s="6">
        <f t="shared" si="58"/>
        <v>45.693277310924366</v>
      </c>
      <c r="R118" s="61">
        <f t="shared" si="59"/>
        <v>49.543946932006634</v>
      </c>
      <c r="S118" s="82">
        <f t="shared" si="59"/>
        <v>50.456053067993366</v>
      </c>
      <c r="T118" s="6">
        <f t="shared" si="60"/>
        <v>48.634777253130771</v>
      </c>
      <c r="U118" s="82">
        <f t="shared" si="60"/>
        <v>51.365222746869222</v>
      </c>
      <c r="V118" s="6">
        <f t="shared" si="61"/>
        <v>49.445490688428542</v>
      </c>
      <c r="W118" s="82">
        <f t="shared" si="61"/>
        <v>50.554509311571458</v>
      </c>
      <c r="Y118" s="59">
        <f t="shared" si="62"/>
        <v>-8.6134453781512619</v>
      </c>
      <c r="Z118" s="59">
        <f t="shared" si="63"/>
        <v>0.91210613598673262</v>
      </c>
      <c r="AA118" s="59">
        <f t="shared" si="64"/>
        <v>2.7304454937384506</v>
      </c>
      <c r="AB118" s="73">
        <f t="shared" si="65"/>
        <v>1.1090186231429158</v>
      </c>
    </row>
    <row r="119" spans="1:28" x14ac:dyDescent="0.25">
      <c r="A119" s="1869"/>
      <c r="B119" s="883" t="s">
        <v>301</v>
      </c>
      <c r="C119" s="20">
        <v>1</v>
      </c>
      <c r="D119" s="20">
        <v>4</v>
      </c>
      <c r="E119" s="21">
        <v>5</v>
      </c>
      <c r="F119" s="20">
        <v>2</v>
      </c>
      <c r="G119" s="20">
        <v>8</v>
      </c>
      <c r="H119" s="21">
        <v>10</v>
      </c>
      <c r="I119" s="20">
        <v>1</v>
      </c>
      <c r="J119" s="20">
        <v>33</v>
      </c>
      <c r="K119" s="21">
        <v>34</v>
      </c>
      <c r="L119" s="20">
        <v>3</v>
      </c>
      <c r="M119" s="20">
        <v>34</v>
      </c>
      <c r="N119" s="21">
        <v>37</v>
      </c>
      <c r="P119" s="61">
        <f t="shared" si="58"/>
        <v>20</v>
      </c>
      <c r="Q119" s="6">
        <f t="shared" si="58"/>
        <v>80</v>
      </c>
      <c r="R119" s="61">
        <f t="shared" si="59"/>
        <v>20</v>
      </c>
      <c r="S119" s="82">
        <f t="shared" si="59"/>
        <v>80</v>
      </c>
      <c r="T119" s="6">
        <f t="shared" si="60"/>
        <v>2.9411764705882351</v>
      </c>
      <c r="U119" s="82">
        <f t="shared" si="60"/>
        <v>97.058823529411768</v>
      </c>
      <c r="V119" s="6">
        <f t="shared" si="61"/>
        <v>8.1081081081081088</v>
      </c>
      <c r="W119" s="82">
        <f t="shared" si="61"/>
        <v>91.891891891891902</v>
      </c>
      <c r="Y119" s="59">
        <f t="shared" si="62"/>
        <v>60</v>
      </c>
      <c r="Z119" s="59">
        <f t="shared" si="63"/>
        <v>60</v>
      </c>
      <c r="AA119" s="59">
        <f t="shared" si="64"/>
        <v>94.117647058823536</v>
      </c>
      <c r="AB119" s="73">
        <f t="shared" si="65"/>
        <v>83.78378378378379</v>
      </c>
    </row>
    <row r="120" spans="1:28" x14ac:dyDescent="0.25">
      <c r="A120" s="1869"/>
      <c r="B120" s="883" t="s">
        <v>263</v>
      </c>
      <c r="C120" s="20">
        <v>850</v>
      </c>
      <c r="D120" s="20">
        <v>1649</v>
      </c>
      <c r="E120" s="21">
        <v>2499</v>
      </c>
      <c r="F120" s="20">
        <v>757</v>
      </c>
      <c r="G120" s="20">
        <v>1607</v>
      </c>
      <c r="H120" s="21">
        <v>2364</v>
      </c>
      <c r="I120" s="20">
        <v>748</v>
      </c>
      <c r="J120" s="20">
        <v>1712</v>
      </c>
      <c r="K120" s="21">
        <v>2460</v>
      </c>
      <c r="L120" s="20">
        <v>783</v>
      </c>
      <c r="M120" s="20">
        <v>1512</v>
      </c>
      <c r="N120" s="21">
        <v>2295</v>
      </c>
      <c r="P120" s="61">
        <f t="shared" si="58"/>
        <v>34.013605442176868</v>
      </c>
      <c r="Q120" s="6">
        <f t="shared" si="58"/>
        <v>65.986394557823118</v>
      </c>
      <c r="R120" s="61">
        <f t="shared" si="59"/>
        <v>32.021996615905245</v>
      </c>
      <c r="S120" s="82">
        <f t="shared" si="59"/>
        <v>67.978003384094748</v>
      </c>
      <c r="T120" s="6">
        <f t="shared" si="60"/>
        <v>30.40650406504065</v>
      </c>
      <c r="U120" s="82">
        <f t="shared" si="60"/>
        <v>69.59349593495935</v>
      </c>
      <c r="V120" s="6">
        <f t="shared" si="61"/>
        <v>34.117647058823529</v>
      </c>
      <c r="W120" s="82">
        <f t="shared" si="61"/>
        <v>65.882352941176464</v>
      </c>
      <c r="Y120" s="59">
        <f t="shared" si="62"/>
        <v>31.97278911564625</v>
      </c>
      <c r="Z120" s="59">
        <f t="shared" si="63"/>
        <v>35.956006768189503</v>
      </c>
      <c r="AA120" s="59">
        <f t="shared" si="64"/>
        <v>39.1869918699187</v>
      </c>
      <c r="AB120" s="73">
        <f t="shared" si="65"/>
        <v>31.764705882352935</v>
      </c>
    </row>
    <row r="121" spans="1:28" x14ac:dyDescent="0.25">
      <c r="A121" s="1869"/>
      <c r="B121" s="883" t="s">
        <v>257</v>
      </c>
      <c r="C121" s="20">
        <v>1017</v>
      </c>
      <c r="D121" s="20">
        <v>411</v>
      </c>
      <c r="E121" s="21">
        <v>1428</v>
      </c>
      <c r="F121" s="20">
        <v>930</v>
      </c>
      <c r="G121" s="20">
        <v>390</v>
      </c>
      <c r="H121" s="21">
        <v>1320</v>
      </c>
      <c r="I121" s="20">
        <v>915</v>
      </c>
      <c r="J121" s="20">
        <v>368</v>
      </c>
      <c r="K121" s="21">
        <v>1283</v>
      </c>
      <c r="L121" s="20">
        <v>917</v>
      </c>
      <c r="M121" s="20">
        <v>347</v>
      </c>
      <c r="N121" s="21">
        <v>1264</v>
      </c>
      <c r="P121" s="61">
        <f t="shared" si="58"/>
        <v>71.21848739495799</v>
      </c>
      <c r="Q121" s="6">
        <f t="shared" si="58"/>
        <v>28.781512605042014</v>
      </c>
      <c r="R121" s="61">
        <f t="shared" si="59"/>
        <v>70.454545454545453</v>
      </c>
      <c r="S121" s="82">
        <f t="shared" si="59"/>
        <v>29.545454545454547</v>
      </c>
      <c r="T121" s="6">
        <f t="shared" si="60"/>
        <v>71.317225253312543</v>
      </c>
      <c r="U121" s="82">
        <f t="shared" si="60"/>
        <v>28.68277474668745</v>
      </c>
      <c r="V121" s="6">
        <f t="shared" si="61"/>
        <v>72.547468354430379</v>
      </c>
      <c r="W121" s="82">
        <f t="shared" si="61"/>
        <v>27.452531645569621</v>
      </c>
      <c r="Y121" s="59">
        <f t="shared" si="62"/>
        <v>-42.436974789915979</v>
      </c>
      <c r="Z121" s="59">
        <f t="shared" si="63"/>
        <v>-40.909090909090907</v>
      </c>
      <c r="AA121" s="59">
        <f t="shared" si="64"/>
        <v>-42.634450506625093</v>
      </c>
      <c r="AB121" s="73">
        <f t="shared" si="65"/>
        <v>-45.094936708860757</v>
      </c>
    </row>
    <row r="122" spans="1:28" x14ac:dyDescent="0.25">
      <c r="A122" s="1869"/>
      <c r="B122" s="883" t="s">
        <v>266</v>
      </c>
      <c r="C122" s="20">
        <v>293</v>
      </c>
      <c r="D122" s="20">
        <v>215</v>
      </c>
      <c r="E122" s="21">
        <v>508</v>
      </c>
      <c r="F122" s="20">
        <v>279</v>
      </c>
      <c r="G122" s="20">
        <v>172</v>
      </c>
      <c r="H122" s="21">
        <v>451</v>
      </c>
      <c r="I122" s="20">
        <v>275</v>
      </c>
      <c r="J122" s="20">
        <v>146</v>
      </c>
      <c r="K122" s="21">
        <v>421</v>
      </c>
      <c r="L122" s="20">
        <v>284</v>
      </c>
      <c r="M122" s="20">
        <v>121</v>
      </c>
      <c r="N122" s="21">
        <v>405</v>
      </c>
      <c r="P122" s="61">
        <f t="shared" si="58"/>
        <v>57.677165354330704</v>
      </c>
      <c r="Q122" s="6">
        <f t="shared" si="58"/>
        <v>42.322834645669296</v>
      </c>
      <c r="R122" s="61">
        <f t="shared" si="59"/>
        <v>61.862527716186257</v>
      </c>
      <c r="S122" s="82">
        <f t="shared" si="59"/>
        <v>38.137472283813743</v>
      </c>
      <c r="T122" s="6">
        <f t="shared" si="60"/>
        <v>65.320665083135381</v>
      </c>
      <c r="U122" s="82">
        <f t="shared" si="60"/>
        <v>34.679334916864605</v>
      </c>
      <c r="V122" s="6">
        <f t="shared" si="61"/>
        <v>70.123456790123456</v>
      </c>
      <c r="W122" s="82">
        <f t="shared" si="61"/>
        <v>29.876543209876544</v>
      </c>
      <c r="Y122" s="59">
        <f t="shared" si="62"/>
        <v>-15.354330708661408</v>
      </c>
      <c r="Z122" s="59">
        <f t="shared" si="63"/>
        <v>-23.725055432372514</v>
      </c>
      <c r="AA122" s="59">
        <f t="shared" si="64"/>
        <v>-30.641330166270777</v>
      </c>
      <c r="AB122" s="73">
        <f t="shared" si="65"/>
        <v>-40.246913580246911</v>
      </c>
    </row>
    <row r="123" spans="1:28" x14ac:dyDescent="0.25">
      <c r="A123" s="1869"/>
      <c r="B123" s="883" t="s">
        <v>291</v>
      </c>
      <c r="C123" s="20">
        <v>125</v>
      </c>
      <c r="D123" s="20">
        <v>295</v>
      </c>
      <c r="E123" s="21">
        <v>420</v>
      </c>
      <c r="F123" s="20">
        <v>93</v>
      </c>
      <c r="G123" s="20">
        <v>227</v>
      </c>
      <c r="H123" s="21">
        <v>320</v>
      </c>
      <c r="I123" s="20">
        <v>95</v>
      </c>
      <c r="J123" s="20">
        <v>193</v>
      </c>
      <c r="K123" s="21">
        <v>288</v>
      </c>
      <c r="L123" s="20">
        <v>69</v>
      </c>
      <c r="M123" s="20">
        <v>176</v>
      </c>
      <c r="N123" s="21">
        <v>245</v>
      </c>
      <c r="P123" s="61">
        <f t="shared" si="58"/>
        <v>29.761904761904763</v>
      </c>
      <c r="Q123" s="6">
        <f t="shared" si="58"/>
        <v>70.238095238095227</v>
      </c>
      <c r="R123" s="61">
        <f t="shared" si="59"/>
        <v>29.062500000000004</v>
      </c>
      <c r="S123" s="82">
        <f t="shared" si="59"/>
        <v>70.9375</v>
      </c>
      <c r="T123" s="6">
        <f t="shared" si="60"/>
        <v>32.986111111111107</v>
      </c>
      <c r="U123" s="82">
        <f t="shared" si="60"/>
        <v>67.013888888888886</v>
      </c>
      <c r="V123" s="6">
        <f t="shared" si="61"/>
        <v>28.163265306122447</v>
      </c>
      <c r="W123" s="82">
        <f t="shared" si="61"/>
        <v>71.836734693877546</v>
      </c>
      <c r="Y123" s="59">
        <f t="shared" si="62"/>
        <v>40.476190476190467</v>
      </c>
      <c r="Z123" s="59">
        <f t="shared" si="63"/>
        <v>41.875</v>
      </c>
      <c r="AA123" s="59">
        <f t="shared" si="64"/>
        <v>34.027777777777779</v>
      </c>
      <c r="AB123" s="73">
        <f t="shared" si="65"/>
        <v>43.673469387755098</v>
      </c>
    </row>
    <row r="124" spans="1:28" x14ac:dyDescent="0.25">
      <c r="A124" s="1869"/>
      <c r="B124" s="883" t="s">
        <v>290</v>
      </c>
      <c r="C124" s="20">
        <v>28</v>
      </c>
      <c r="D124" s="20">
        <v>91</v>
      </c>
      <c r="E124" s="21">
        <v>119</v>
      </c>
      <c r="F124" s="20">
        <v>27</v>
      </c>
      <c r="G124" s="20">
        <v>110</v>
      </c>
      <c r="H124" s="21">
        <v>137</v>
      </c>
      <c r="I124" s="20">
        <v>39</v>
      </c>
      <c r="J124" s="20">
        <v>155</v>
      </c>
      <c r="K124" s="21">
        <v>194</v>
      </c>
      <c r="L124" s="20">
        <v>55</v>
      </c>
      <c r="M124" s="20">
        <v>142</v>
      </c>
      <c r="N124" s="21">
        <v>197</v>
      </c>
      <c r="P124" s="61">
        <f t="shared" si="58"/>
        <v>23.52941176470588</v>
      </c>
      <c r="Q124" s="6">
        <f t="shared" si="58"/>
        <v>76.470588235294116</v>
      </c>
      <c r="R124" s="61">
        <f t="shared" si="59"/>
        <v>19.708029197080293</v>
      </c>
      <c r="S124" s="82">
        <f t="shared" si="59"/>
        <v>80.291970802919707</v>
      </c>
      <c r="T124" s="6">
        <f t="shared" si="60"/>
        <v>20.103092783505154</v>
      </c>
      <c r="U124" s="82">
        <f t="shared" si="60"/>
        <v>79.896907216494853</v>
      </c>
      <c r="V124" s="6">
        <f t="shared" si="61"/>
        <v>27.918781725888326</v>
      </c>
      <c r="W124" s="82">
        <f t="shared" si="61"/>
        <v>72.081218274111677</v>
      </c>
      <c r="Y124" s="59">
        <f t="shared" si="62"/>
        <v>52.941176470588232</v>
      </c>
      <c r="Z124" s="59">
        <f t="shared" si="63"/>
        <v>60.583941605839414</v>
      </c>
      <c r="AA124" s="59">
        <f t="shared" si="64"/>
        <v>59.793814432989699</v>
      </c>
      <c r="AB124" s="73">
        <f t="shared" si="65"/>
        <v>44.162436548223354</v>
      </c>
    </row>
    <row r="125" spans="1:28" x14ac:dyDescent="0.25">
      <c r="A125" s="1869"/>
      <c r="B125" s="883" t="s">
        <v>268</v>
      </c>
      <c r="C125" s="20">
        <v>1737</v>
      </c>
      <c r="D125" s="20">
        <v>544</v>
      </c>
      <c r="E125" s="21">
        <v>2281</v>
      </c>
      <c r="F125" s="20">
        <v>1986</v>
      </c>
      <c r="G125" s="20">
        <v>578</v>
      </c>
      <c r="H125" s="21">
        <v>2564</v>
      </c>
      <c r="I125" s="20">
        <v>2022</v>
      </c>
      <c r="J125" s="20">
        <v>563</v>
      </c>
      <c r="K125" s="21">
        <v>2585</v>
      </c>
      <c r="L125" s="20">
        <v>1670</v>
      </c>
      <c r="M125" s="20">
        <v>484</v>
      </c>
      <c r="N125" s="21">
        <v>2154</v>
      </c>
      <c r="P125" s="61">
        <f t="shared" si="58"/>
        <v>76.150811047786064</v>
      </c>
      <c r="Q125" s="6">
        <f t="shared" si="58"/>
        <v>23.84918895221394</v>
      </c>
      <c r="R125" s="61">
        <f t="shared" si="59"/>
        <v>77.457098283931359</v>
      </c>
      <c r="S125" s="82">
        <f t="shared" si="59"/>
        <v>22.542901716068641</v>
      </c>
      <c r="T125" s="6">
        <f t="shared" si="60"/>
        <v>78.220502901353967</v>
      </c>
      <c r="U125" s="82">
        <f t="shared" si="60"/>
        <v>21.779497098646033</v>
      </c>
      <c r="V125" s="6">
        <f t="shared" si="61"/>
        <v>77.530176415970288</v>
      </c>
      <c r="W125" s="82">
        <f t="shared" si="61"/>
        <v>22.469823584029712</v>
      </c>
      <c r="Y125" s="59">
        <f t="shared" si="62"/>
        <v>-52.301622095572128</v>
      </c>
      <c r="Z125" s="59">
        <f t="shared" si="63"/>
        <v>-54.914196567862717</v>
      </c>
      <c r="AA125" s="59">
        <f t="shared" si="64"/>
        <v>-56.441005802707934</v>
      </c>
      <c r="AB125" s="73">
        <f t="shared" si="65"/>
        <v>-55.060352831940577</v>
      </c>
    </row>
    <row r="126" spans="1:28" x14ac:dyDescent="0.25">
      <c r="A126" s="1869"/>
      <c r="B126" s="883" t="s">
        <v>269</v>
      </c>
      <c r="C126" s="20">
        <v>146</v>
      </c>
      <c r="D126" s="20">
        <v>74</v>
      </c>
      <c r="E126" s="21">
        <v>220</v>
      </c>
      <c r="F126" s="20">
        <v>134</v>
      </c>
      <c r="G126" s="20">
        <v>76</v>
      </c>
      <c r="H126" s="21">
        <v>210</v>
      </c>
      <c r="I126" s="20">
        <v>113</v>
      </c>
      <c r="J126" s="20">
        <v>60</v>
      </c>
      <c r="K126" s="21">
        <v>173</v>
      </c>
      <c r="L126" s="20">
        <v>124</v>
      </c>
      <c r="M126" s="20">
        <v>55</v>
      </c>
      <c r="N126" s="21">
        <v>179</v>
      </c>
      <c r="P126" s="61">
        <f t="shared" si="58"/>
        <v>66.363636363636374</v>
      </c>
      <c r="Q126" s="6">
        <f t="shared" si="58"/>
        <v>33.636363636363633</v>
      </c>
      <c r="R126" s="61">
        <f t="shared" si="59"/>
        <v>63.809523809523803</v>
      </c>
      <c r="S126" s="82">
        <f t="shared" si="59"/>
        <v>36.19047619047619</v>
      </c>
      <c r="T126" s="6">
        <f t="shared" si="60"/>
        <v>65.317919075144502</v>
      </c>
      <c r="U126" s="82">
        <f t="shared" si="60"/>
        <v>34.682080924855491</v>
      </c>
      <c r="V126" s="6">
        <f t="shared" si="61"/>
        <v>69.273743016759781</v>
      </c>
      <c r="W126" s="82">
        <f t="shared" si="61"/>
        <v>30.726256983240223</v>
      </c>
      <c r="Y126" s="59">
        <f t="shared" si="62"/>
        <v>-32.727272727272741</v>
      </c>
      <c r="Z126" s="59">
        <f t="shared" si="63"/>
        <v>-27.619047619047613</v>
      </c>
      <c r="AA126" s="59">
        <f t="shared" si="64"/>
        <v>-30.635838150289011</v>
      </c>
      <c r="AB126" s="73">
        <f t="shared" si="65"/>
        <v>-38.547486033519561</v>
      </c>
    </row>
    <row r="127" spans="1:28" x14ac:dyDescent="0.25">
      <c r="A127" s="1869"/>
      <c r="B127" s="883" t="s">
        <v>274</v>
      </c>
      <c r="C127" s="20">
        <v>540</v>
      </c>
      <c r="D127" s="20">
        <v>127</v>
      </c>
      <c r="E127" s="21">
        <v>667</v>
      </c>
      <c r="F127" s="20">
        <v>645</v>
      </c>
      <c r="G127" s="20">
        <v>157</v>
      </c>
      <c r="H127" s="21">
        <v>802</v>
      </c>
      <c r="I127" s="20">
        <v>577</v>
      </c>
      <c r="J127" s="20">
        <v>156</v>
      </c>
      <c r="K127" s="21">
        <v>733</v>
      </c>
      <c r="L127" s="20">
        <v>605</v>
      </c>
      <c r="M127" s="20">
        <v>126</v>
      </c>
      <c r="N127" s="21">
        <v>731</v>
      </c>
      <c r="P127" s="61">
        <f t="shared" si="58"/>
        <v>80.95952023988005</v>
      </c>
      <c r="Q127" s="6">
        <f t="shared" si="58"/>
        <v>19.04047976011994</v>
      </c>
      <c r="R127" s="61">
        <f t="shared" si="59"/>
        <v>80.423940149625935</v>
      </c>
      <c r="S127" s="82">
        <f t="shared" si="59"/>
        <v>19.576059850374065</v>
      </c>
      <c r="T127" s="6">
        <f t="shared" si="60"/>
        <v>78.717598908594823</v>
      </c>
      <c r="U127" s="82">
        <f t="shared" si="60"/>
        <v>21.282401091405184</v>
      </c>
      <c r="V127" s="6">
        <f t="shared" si="61"/>
        <v>82.76333789329685</v>
      </c>
      <c r="W127" s="82">
        <f t="shared" si="61"/>
        <v>17.236662106703147</v>
      </c>
      <c r="Y127" s="59">
        <f t="shared" si="62"/>
        <v>-61.919040479760113</v>
      </c>
      <c r="Z127" s="59">
        <f t="shared" si="63"/>
        <v>-60.847880299251869</v>
      </c>
      <c r="AA127" s="59">
        <f t="shared" si="64"/>
        <v>-57.435197817189639</v>
      </c>
      <c r="AB127" s="73">
        <f t="shared" si="65"/>
        <v>-65.5266757865937</v>
      </c>
    </row>
    <row r="128" spans="1:28" x14ac:dyDescent="0.25">
      <c r="A128" s="1869"/>
      <c r="B128" s="883" t="s">
        <v>272</v>
      </c>
      <c r="C128" s="20">
        <v>1415</v>
      </c>
      <c r="D128" s="20">
        <v>444</v>
      </c>
      <c r="E128" s="21">
        <v>1859</v>
      </c>
      <c r="F128" s="20">
        <v>1370</v>
      </c>
      <c r="G128" s="20">
        <v>467</v>
      </c>
      <c r="H128" s="21">
        <v>1837</v>
      </c>
      <c r="I128" s="20">
        <v>1335</v>
      </c>
      <c r="J128" s="20">
        <v>425</v>
      </c>
      <c r="K128" s="21">
        <v>1760</v>
      </c>
      <c r="L128" s="20">
        <v>1236</v>
      </c>
      <c r="M128" s="20">
        <v>442</v>
      </c>
      <c r="N128" s="21">
        <v>1678</v>
      </c>
      <c r="P128" s="61">
        <f t="shared" si="58"/>
        <v>76.116191500806877</v>
      </c>
      <c r="Q128" s="6">
        <f t="shared" si="58"/>
        <v>23.883808499193115</v>
      </c>
      <c r="R128" s="61">
        <f t="shared" si="59"/>
        <v>74.57811649428416</v>
      </c>
      <c r="S128" s="82">
        <f t="shared" si="59"/>
        <v>25.421883505715844</v>
      </c>
      <c r="T128" s="6">
        <f t="shared" si="60"/>
        <v>75.852272727272734</v>
      </c>
      <c r="U128" s="82">
        <f t="shared" si="60"/>
        <v>24.147727272727273</v>
      </c>
      <c r="V128" s="6">
        <f t="shared" si="61"/>
        <v>73.659117997616207</v>
      </c>
      <c r="W128" s="82">
        <f t="shared" si="61"/>
        <v>26.340882002383793</v>
      </c>
      <c r="Y128" s="59">
        <f t="shared" si="62"/>
        <v>-52.232383001613762</v>
      </c>
      <c r="Z128" s="59">
        <f t="shared" si="63"/>
        <v>-49.15623298856832</v>
      </c>
      <c r="AA128" s="59">
        <f t="shared" si="64"/>
        <v>-51.70454545454546</v>
      </c>
      <c r="AB128" s="73">
        <f t="shared" si="65"/>
        <v>-47.318235995232413</v>
      </c>
    </row>
    <row r="129" spans="1:28" x14ac:dyDescent="0.25">
      <c r="A129" s="1869"/>
      <c r="B129" s="883" t="s">
        <v>273</v>
      </c>
      <c r="C129" s="20">
        <v>71</v>
      </c>
      <c r="D129" s="20">
        <v>35</v>
      </c>
      <c r="E129" s="21">
        <v>106</v>
      </c>
      <c r="F129" s="20">
        <v>113</v>
      </c>
      <c r="G129" s="20">
        <v>34</v>
      </c>
      <c r="H129" s="21">
        <v>147</v>
      </c>
      <c r="I129" s="20">
        <v>114</v>
      </c>
      <c r="J129" s="20">
        <v>49</v>
      </c>
      <c r="K129" s="21">
        <v>163</v>
      </c>
      <c r="L129" s="20">
        <v>123</v>
      </c>
      <c r="M129" s="20">
        <v>55</v>
      </c>
      <c r="N129" s="21">
        <v>178</v>
      </c>
      <c r="P129" s="61">
        <f t="shared" si="58"/>
        <v>66.981132075471692</v>
      </c>
      <c r="Q129" s="6">
        <f t="shared" si="58"/>
        <v>33.018867924528301</v>
      </c>
      <c r="R129" s="61">
        <f t="shared" si="59"/>
        <v>76.870748299319729</v>
      </c>
      <c r="S129" s="82">
        <f t="shared" si="59"/>
        <v>23.129251700680271</v>
      </c>
      <c r="T129" s="6">
        <f t="shared" si="60"/>
        <v>69.938650306748457</v>
      </c>
      <c r="U129" s="82">
        <f t="shared" si="60"/>
        <v>30.061349693251532</v>
      </c>
      <c r="V129" s="6">
        <f t="shared" si="61"/>
        <v>69.101123595505626</v>
      </c>
      <c r="W129" s="82">
        <f t="shared" si="61"/>
        <v>30.898876404494381</v>
      </c>
      <c r="Y129" s="59">
        <f t="shared" si="62"/>
        <v>-33.96226415094339</v>
      </c>
      <c r="Z129" s="59">
        <f t="shared" si="63"/>
        <v>-53.741496598639458</v>
      </c>
      <c r="AA129" s="59">
        <f t="shared" si="64"/>
        <v>-39.877300613496928</v>
      </c>
      <c r="AB129" s="73">
        <f t="shared" si="65"/>
        <v>-38.202247191011246</v>
      </c>
    </row>
    <row r="130" spans="1:28" x14ac:dyDescent="0.25">
      <c r="A130" s="1869"/>
      <c r="B130" s="883" t="s">
        <v>295</v>
      </c>
      <c r="C130" s="20">
        <v>657</v>
      </c>
      <c r="D130" s="20">
        <v>61</v>
      </c>
      <c r="E130" s="21">
        <v>718</v>
      </c>
      <c r="F130" s="20">
        <v>671</v>
      </c>
      <c r="G130" s="20">
        <v>61</v>
      </c>
      <c r="H130" s="21">
        <v>732</v>
      </c>
      <c r="I130" s="20">
        <v>644</v>
      </c>
      <c r="J130" s="20">
        <v>57</v>
      </c>
      <c r="K130" s="21">
        <v>701</v>
      </c>
      <c r="L130" s="20">
        <v>649</v>
      </c>
      <c r="M130" s="20">
        <v>65</v>
      </c>
      <c r="N130" s="21">
        <v>714</v>
      </c>
      <c r="P130" s="61">
        <f t="shared" si="58"/>
        <v>91.504178272980496</v>
      </c>
      <c r="Q130" s="6">
        <f t="shared" si="58"/>
        <v>8.4958217270194982</v>
      </c>
      <c r="R130" s="61">
        <f t="shared" si="59"/>
        <v>91.666666666666657</v>
      </c>
      <c r="S130" s="82">
        <f t="shared" si="59"/>
        <v>8.3333333333333321</v>
      </c>
      <c r="T130" s="6">
        <f t="shared" si="60"/>
        <v>91.868758915834519</v>
      </c>
      <c r="U130" s="82">
        <f t="shared" si="60"/>
        <v>8.1312410841654774</v>
      </c>
      <c r="V130" s="6">
        <f t="shared" si="61"/>
        <v>90.896358543417364</v>
      </c>
      <c r="W130" s="82">
        <f t="shared" si="61"/>
        <v>9.1036414565826327</v>
      </c>
      <c r="Y130" s="59">
        <f t="shared" si="62"/>
        <v>-83.008356545960993</v>
      </c>
      <c r="Z130" s="59">
        <f t="shared" si="63"/>
        <v>-83.333333333333329</v>
      </c>
      <c r="AA130" s="59">
        <f t="shared" si="64"/>
        <v>-83.737517831669038</v>
      </c>
      <c r="AB130" s="73">
        <f t="shared" si="65"/>
        <v>-81.792717086834728</v>
      </c>
    </row>
    <row r="131" spans="1:28" x14ac:dyDescent="0.25">
      <c r="A131" s="1869"/>
      <c r="B131" s="883" t="s">
        <v>260</v>
      </c>
      <c r="C131" s="20">
        <v>163</v>
      </c>
      <c r="D131" s="20">
        <v>134</v>
      </c>
      <c r="E131" s="21">
        <v>297</v>
      </c>
      <c r="F131" s="20">
        <v>136</v>
      </c>
      <c r="G131" s="20">
        <v>131</v>
      </c>
      <c r="H131" s="21">
        <v>267</v>
      </c>
      <c r="I131" s="20">
        <v>132</v>
      </c>
      <c r="J131" s="20">
        <v>123</v>
      </c>
      <c r="K131" s="21">
        <v>255</v>
      </c>
      <c r="L131" s="20">
        <v>166</v>
      </c>
      <c r="M131" s="20">
        <v>163</v>
      </c>
      <c r="N131" s="21">
        <v>329</v>
      </c>
      <c r="P131" s="61">
        <f t="shared" si="58"/>
        <v>54.882154882154886</v>
      </c>
      <c r="Q131" s="6">
        <f t="shared" si="58"/>
        <v>45.117845117845121</v>
      </c>
      <c r="R131" s="61">
        <f t="shared" si="59"/>
        <v>50.936329588014985</v>
      </c>
      <c r="S131" s="82">
        <f t="shared" si="59"/>
        <v>49.063670411985015</v>
      </c>
      <c r="T131" s="6">
        <f t="shared" si="60"/>
        <v>51.764705882352949</v>
      </c>
      <c r="U131" s="82">
        <f t="shared" si="60"/>
        <v>48.235294117647058</v>
      </c>
      <c r="V131" s="6">
        <f t="shared" si="61"/>
        <v>50.455927051671736</v>
      </c>
      <c r="W131" s="82">
        <f t="shared" si="61"/>
        <v>49.544072948328264</v>
      </c>
      <c r="Y131" s="59">
        <f t="shared" si="62"/>
        <v>-9.7643097643097647</v>
      </c>
      <c r="Z131" s="59">
        <f t="shared" si="63"/>
        <v>-1.8726591760299698</v>
      </c>
      <c r="AA131" s="59">
        <f t="shared" si="64"/>
        <v>-3.5294117647058911</v>
      </c>
      <c r="AB131" s="73">
        <f t="shared" si="65"/>
        <v>-0.91185410334347239</v>
      </c>
    </row>
    <row r="132" spans="1:28" x14ac:dyDescent="0.25">
      <c r="A132" s="1869"/>
      <c r="B132" s="883" t="s">
        <v>292</v>
      </c>
      <c r="C132" s="20">
        <v>1003</v>
      </c>
      <c r="D132" s="20">
        <v>726</v>
      </c>
      <c r="E132" s="21">
        <v>1729</v>
      </c>
      <c r="F132" s="20">
        <v>1130</v>
      </c>
      <c r="G132" s="20">
        <v>652</v>
      </c>
      <c r="H132" s="21">
        <v>1782</v>
      </c>
      <c r="I132" s="20">
        <v>1132</v>
      </c>
      <c r="J132" s="20">
        <v>643</v>
      </c>
      <c r="K132" s="21">
        <v>1775</v>
      </c>
      <c r="L132" s="20">
        <v>1207</v>
      </c>
      <c r="M132" s="20">
        <v>645</v>
      </c>
      <c r="N132" s="21">
        <v>1852</v>
      </c>
      <c r="P132" s="61">
        <f t="shared" si="58"/>
        <v>58.010410641989587</v>
      </c>
      <c r="Q132" s="6">
        <f t="shared" si="58"/>
        <v>41.989589358010413</v>
      </c>
      <c r="R132" s="61">
        <f t="shared" si="59"/>
        <v>63.411896745230081</v>
      </c>
      <c r="S132" s="82">
        <f t="shared" si="59"/>
        <v>36.588103254769919</v>
      </c>
      <c r="T132" s="6">
        <f t="shared" si="60"/>
        <v>63.774647887323944</v>
      </c>
      <c r="U132" s="82">
        <f t="shared" si="60"/>
        <v>36.225352112676056</v>
      </c>
      <c r="V132" s="6">
        <f t="shared" si="61"/>
        <v>65.172786177105834</v>
      </c>
      <c r="W132" s="82">
        <f t="shared" si="61"/>
        <v>34.827213822894173</v>
      </c>
      <c r="Y132" s="59">
        <f t="shared" si="62"/>
        <v>-16.020821283979174</v>
      </c>
      <c r="Z132" s="59">
        <f t="shared" si="63"/>
        <v>-26.823793490460162</v>
      </c>
      <c r="AA132" s="59">
        <f t="shared" si="64"/>
        <v>-27.549295774647888</v>
      </c>
      <c r="AB132" s="73">
        <f t="shared" si="65"/>
        <v>-30.345572354211662</v>
      </c>
    </row>
    <row r="133" spans="1:28" x14ac:dyDescent="0.25">
      <c r="A133" s="1869"/>
      <c r="B133" s="883" t="s">
        <v>293</v>
      </c>
      <c r="C133" s="20">
        <v>556</v>
      </c>
      <c r="D133" s="20">
        <v>241</v>
      </c>
      <c r="E133" s="21">
        <v>797</v>
      </c>
      <c r="F133" s="20">
        <v>536</v>
      </c>
      <c r="G133" s="20">
        <v>186</v>
      </c>
      <c r="H133" s="21">
        <v>722</v>
      </c>
      <c r="I133" s="20">
        <v>527</v>
      </c>
      <c r="J133" s="20">
        <v>182</v>
      </c>
      <c r="K133" s="21">
        <v>709</v>
      </c>
      <c r="L133" s="20">
        <v>545</v>
      </c>
      <c r="M133" s="20">
        <v>178</v>
      </c>
      <c r="N133" s="21">
        <v>723</v>
      </c>
      <c r="P133" s="61">
        <f t="shared" si="58"/>
        <v>69.761606022584687</v>
      </c>
      <c r="Q133" s="6">
        <f t="shared" si="58"/>
        <v>30.238393977415306</v>
      </c>
      <c r="R133" s="61">
        <f t="shared" si="59"/>
        <v>74.23822714681441</v>
      </c>
      <c r="S133" s="82">
        <f t="shared" si="59"/>
        <v>25.761772853185594</v>
      </c>
      <c r="T133" s="6">
        <f t="shared" si="60"/>
        <v>74.330042313117062</v>
      </c>
      <c r="U133" s="82">
        <f t="shared" si="60"/>
        <v>25.669957686882931</v>
      </c>
      <c r="V133" s="6">
        <f t="shared" si="61"/>
        <v>75.38035961272476</v>
      </c>
      <c r="W133" s="82">
        <f t="shared" si="61"/>
        <v>24.619640387275243</v>
      </c>
      <c r="Y133" s="59">
        <f t="shared" si="62"/>
        <v>-39.52321204516938</v>
      </c>
      <c r="Z133" s="59">
        <f t="shared" si="63"/>
        <v>-48.476454293628819</v>
      </c>
      <c r="AA133" s="59">
        <f t="shared" si="64"/>
        <v>-48.660084626234131</v>
      </c>
      <c r="AB133" s="73">
        <f t="shared" si="65"/>
        <v>-50.76071922544952</v>
      </c>
    </row>
    <row r="134" spans="1:28" x14ac:dyDescent="0.25">
      <c r="A134" s="1869"/>
      <c r="B134" s="883" t="s">
        <v>654</v>
      </c>
      <c r="C134" s="20">
        <v>0</v>
      </c>
      <c r="D134" s="20">
        <v>0</v>
      </c>
      <c r="E134" s="21">
        <v>0</v>
      </c>
      <c r="F134" s="20">
        <v>0</v>
      </c>
      <c r="G134" s="20">
        <v>0</v>
      </c>
      <c r="H134" s="21">
        <v>0</v>
      </c>
      <c r="I134" s="20">
        <v>2</v>
      </c>
      <c r="J134" s="20">
        <v>2</v>
      </c>
      <c r="K134" s="21">
        <v>4</v>
      </c>
      <c r="L134" s="20">
        <v>16</v>
      </c>
      <c r="M134" s="20">
        <v>6</v>
      </c>
      <c r="N134" s="21">
        <v>22</v>
      </c>
      <c r="P134" s="61">
        <f t="shared" si="58"/>
        <v>0</v>
      </c>
      <c r="Q134" s="6">
        <f t="shared" si="58"/>
        <v>0</v>
      </c>
      <c r="R134" s="61">
        <f t="shared" si="59"/>
        <v>0</v>
      </c>
      <c r="S134" s="82">
        <f t="shared" si="59"/>
        <v>0</v>
      </c>
      <c r="T134" s="6">
        <f t="shared" si="60"/>
        <v>50</v>
      </c>
      <c r="U134" s="82">
        <f t="shared" si="60"/>
        <v>50</v>
      </c>
      <c r="V134" s="6">
        <f t="shared" si="61"/>
        <v>72.727272727272734</v>
      </c>
      <c r="W134" s="82">
        <f t="shared" si="61"/>
        <v>27.27272727272727</v>
      </c>
      <c r="Y134" s="59">
        <f t="shared" si="62"/>
        <v>0</v>
      </c>
      <c r="Z134" s="59">
        <f t="shared" si="63"/>
        <v>0</v>
      </c>
      <c r="AA134" s="59">
        <f t="shared" si="64"/>
        <v>0</v>
      </c>
      <c r="AB134" s="73">
        <f t="shared" si="65"/>
        <v>-45.454545454545467</v>
      </c>
    </row>
    <row r="135" spans="1:28" x14ac:dyDescent="0.25">
      <c r="A135" s="1869"/>
      <c r="B135" s="883" t="s">
        <v>281</v>
      </c>
      <c r="C135" s="20">
        <v>0</v>
      </c>
      <c r="D135" s="20">
        <v>0</v>
      </c>
      <c r="E135" s="21">
        <v>0</v>
      </c>
      <c r="F135" s="20">
        <v>38</v>
      </c>
      <c r="G135" s="20">
        <v>38</v>
      </c>
      <c r="H135" s="21">
        <v>76</v>
      </c>
      <c r="I135" s="20">
        <v>75</v>
      </c>
      <c r="J135" s="20">
        <v>44</v>
      </c>
      <c r="K135" s="21">
        <v>119</v>
      </c>
      <c r="L135" s="20">
        <v>55</v>
      </c>
      <c r="M135" s="20">
        <v>65</v>
      </c>
      <c r="N135" s="21">
        <v>120</v>
      </c>
      <c r="P135" s="61">
        <f t="shared" si="58"/>
        <v>0</v>
      </c>
      <c r="Q135" s="6">
        <f t="shared" si="58"/>
        <v>0</v>
      </c>
      <c r="R135" s="61">
        <f t="shared" si="59"/>
        <v>50</v>
      </c>
      <c r="S135" s="82">
        <f t="shared" si="59"/>
        <v>50</v>
      </c>
      <c r="T135" s="6">
        <f t="shared" si="60"/>
        <v>63.02521008403361</v>
      </c>
      <c r="U135" s="82">
        <f t="shared" si="60"/>
        <v>36.97478991596639</v>
      </c>
      <c r="V135" s="6">
        <f t="shared" si="61"/>
        <v>45.833333333333329</v>
      </c>
      <c r="W135" s="82">
        <f t="shared" si="61"/>
        <v>54.166666666666664</v>
      </c>
      <c r="Y135" s="59">
        <f t="shared" si="62"/>
        <v>0</v>
      </c>
      <c r="Z135" s="59">
        <f t="shared" si="63"/>
        <v>0</v>
      </c>
      <c r="AA135" s="59">
        <f t="shared" si="64"/>
        <v>-26.05042016806722</v>
      </c>
      <c r="AB135" s="73">
        <f t="shared" si="65"/>
        <v>8.3333333333333357</v>
      </c>
    </row>
    <row r="136" spans="1:28" x14ac:dyDescent="0.25">
      <c r="A136" s="1869"/>
      <c r="B136" s="883" t="s">
        <v>267</v>
      </c>
      <c r="C136" s="20">
        <v>0</v>
      </c>
      <c r="D136" s="20">
        <v>0</v>
      </c>
      <c r="E136" s="21">
        <v>0</v>
      </c>
      <c r="F136" s="20">
        <v>0</v>
      </c>
      <c r="G136" s="20">
        <v>0</v>
      </c>
      <c r="H136" s="21">
        <v>0</v>
      </c>
      <c r="I136" s="20">
        <v>0</v>
      </c>
      <c r="J136" s="20">
        <v>0</v>
      </c>
      <c r="K136" s="21">
        <v>0</v>
      </c>
      <c r="L136" s="20">
        <v>7</v>
      </c>
      <c r="M136" s="20">
        <v>7</v>
      </c>
      <c r="N136" s="21">
        <v>14</v>
      </c>
      <c r="P136" s="61">
        <f t="shared" si="58"/>
        <v>0</v>
      </c>
      <c r="Q136" s="6">
        <f t="shared" si="58"/>
        <v>0</v>
      </c>
      <c r="R136" s="61">
        <f t="shared" si="59"/>
        <v>0</v>
      </c>
      <c r="S136" s="82">
        <f t="shared" si="59"/>
        <v>0</v>
      </c>
      <c r="T136" s="6">
        <f t="shared" si="60"/>
        <v>0</v>
      </c>
      <c r="U136" s="82">
        <f t="shared" si="60"/>
        <v>0</v>
      </c>
      <c r="V136" s="6">
        <f t="shared" si="61"/>
        <v>50</v>
      </c>
      <c r="W136" s="82">
        <f t="shared" si="61"/>
        <v>50</v>
      </c>
      <c r="Y136" s="59">
        <f t="shared" si="62"/>
        <v>0</v>
      </c>
      <c r="Z136" s="59">
        <f t="shared" si="63"/>
        <v>0</v>
      </c>
      <c r="AA136" s="59">
        <f t="shared" si="64"/>
        <v>0</v>
      </c>
      <c r="AB136" s="73">
        <f t="shared" si="65"/>
        <v>0</v>
      </c>
    </row>
    <row r="137" spans="1:28" x14ac:dyDescent="0.25">
      <c r="A137" s="1869"/>
      <c r="B137" s="883" t="s">
        <v>275</v>
      </c>
      <c r="C137" s="20">
        <v>0</v>
      </c>
      <c r="D137" s="20">
        <v>0</v>
      </c>
      <c r="E137" s="21">
        <v>0</v>
      </c>
      <c r="F137" s="20">
        <v>17</v>
      </c>
      <c r="G137" s="20">
        <v>2</v>
      </c>
      <c r="H137" s="21">
        <v>19</v>
      </c>
      <c r="I137" s="20">
        <v>28</v>
      </c>
      <c r="J137" s="20">
        <v>3</v>
      </c>
      <c r="K137" s="21">
        <v>31</v>
      </c>
      <c r="L137" s="20">
        <v>31</v>
      </c>
      <c r="M137" s="20">
        <v>1</v>
      </c>
      <c r="N137" s="21">
        <v>32</v>
      </c>
      <c r="P137" s="61">
        <f t="shared" si="58"/>
        <v>0</v>
      </c>
      <c r="Q137" s="6">
        <f t="shared" si="58"/>
        <v>0</v>
      </c>
      <c r="R137" s="61">
        <f t="shared" si="59"/>
        <v>89.473684210526315</v>
      </c>
      <c r="S137" s="82">
        <f t="shared" si="59"/>
        <v>10.526315789473683</v>
      </c>
      <c r="T137" s="6">
        <f t="shared" si="60"/>
        <v>90.322580645161281</v>
      </c>
      <c r="U137" s="82">
        <f t="shared" si="60"/>
        <v>9.67741935483871</v>
      </c>
      <c r="V137" s="6">
        <f t="shared" si="61"/>
        <v>96.875</v>
      </c>
      <c r="W137" s="82">
        <f t="shared" si="61"/>
        <v>3.125</v>
      </c>
      <c r="Y137" s="59">
        <f t="shared" si="62"/>
        <v>0</v>
      </c>
      <c r="Z137" s="59">
        <f t="shared" si="63"/>
        <v>-78.94736842105263</v>
      </c>
      <c r="AA137" s="59">
        <f t="shared" si="64"/>
        <v>-80.645161290322577</v>
      </c>
      <c r="AB137" s="73">
        <f t="shared" si="65"/>
        <v>-93.75</v>
      </c>
    </row>
    <row r="138" spans="1:28" x14ac:dyDescent="0.25">
      <c r="A138" s="1869"/>
      <c r="B138" s="883" t="s">
        <v>270</v>
      </c>
      <c r="C138" s="20">
        <v>442</v>
      </c>
      <c r="D138" s="20">
        <v>153</v>
      </c>
      <c r="E138" s="21">
        <v>595</v>
      </c>
      <c r="F138" s="20">
        <v>426</v>
      </c>
      <c r="G138" s="20">
        <v>128</v>
      </c>
      <c r="H138" s="21">
        <v>554</v>
      </c>
      <c r="I138" s="20">
        <v>427</v>
      </c>
      <c r="J138" s="20">
        <v>143</v>
      </c>
      <c r="K138" s="21">
        <v>570</v>
      </c>
      <c r="L138" s="20">
        <v>397</v>
      </c>
      <c r="M138" s="20">
        <v>99</v>
      </c>
      <c r="N138" s="21">
        <v>496</v>
      </c>
      <c r="P138" s="61">
        <f t="shared" si="58"/>
        <v>74.285714285714292</v>
      </c>
      <c r="Q138" s="6">
        <f t="shared" si="58"/>
        <v>25.714285714285712</v>
      </c>
      <c r="R138" s="61">
        <f t="shared" si="59"/>
        <v>76.895306859205775</v>
      </c>
      <c r="S138" s="82">
        <f t="shared" si="59"/>
        <v>23.104693140794225</v>
      </c>
      <c r="T138" s="6">
        <f t="shared" si="60"/>
        <v>74.912280701754383</v>
      </c>
      <c r="U138" s="82">
        <f t="shared" si="60"/>
        <v>25.087719298245613</v>
      </c>
      <c r="V138" s="6">
        <f t="shared" si="61"/>
        <v>80.040322580645167</v>
      </c>
      <c r="W138" s="82">
        <f t="shared" si="61"/>
        <v>19.959677419354836</v>
      </c>
      <c r="Y138" s="59">
        <f t="shared" si="62"/>
        <v>-48.571428571428584</v>
      </c>
      <c r="Z138" s="59">
        <f t="shared" si="63"/>
        <v>-53.790613718411549</v>
      </c>
      <c r="AA138" s="59">
        <f t="shared" si="64"/>
        <v>-49.824561403508767</v>
      </c>
      <c r="AB138" s="73">
        <f t="shared" si="65"/>
        <v>-60.080645161290334</v>
      </c>
    </row>
    <row r="139" spans="1:28" x14ac:dyDescent="0.25">
      <c r="A139" s="1869"/>
      <c r="B139" s="883" t="s">
        <v>648</v>
      </c>
      <c r="C139" s="20">
        <v>38</v>
      </c>
      <c r="D139" s="20">
        <v>48</v>
      </c>
      <c r="E139" s="21">
        <v>86</v>
      </c>
      <c r="F139" s="20">
        <v>0</v>
      </c>
      <c r="G139" s="20">
        <v>0</v>
      </c>
      <c r="H139" s="21">
        <v>0</v>
      </c>
      <c r="I139" s="20">
        <v>0</v>
      </c>
      <c r="J139" s="20">
        <v>0</v>
      </c>
      <c r="K139" s="21">
        <v>0</v>
      </c>
      <c r="L139" s="20">
        <v>0</v>
      </c>
      <c r="M139" s="20">
        <v>0</v>
      </c>
      <c r="N139" s="21">
        <v>0</v>
      </c>
      <c r="P139" s="61">
        <f>IFERROR(C139/$E139*100,0)</f>
        <v>44.186046511627907</v>
      </c>
      <c r="Q139" s="6">
        <f>IFERROR(D139/$E139*100,0)</f>
        <v>55.813953488372093</v>
      </c>
      <c r="R139" s="61">
        <f>IFERROR(F139/$H139*100,0)</f>
        <v>0</v>
      </c>
      <c r="S139" s="82">
        <f>IFERROR(G139/$H139*100,0)</f>
        <v>0</v>
      </c>
      <c r="T139" s="6">
        <f>IFERROR(I139/$K139*100,0)</f>
        <v>0</v>
      </c>
      <c r="U139" s="82">
        <f>IFERROR(J139/$K139*100,0)</f>
        <v>0</v>
      </c>
      <c r="V139" s="6">
        <f>IFERROR(L139/$N139*100,0)</f>
        <v>0</v>
      </c>
      <c r="W139" s="82">
        <f>IFERROR(M139/$N139*100,0)</f>
        <v>0</v>
      </c>
      <c r="Y139" s="59">
        <f>Q139-P139</f>
        <v>11.627906976744185</v>
      </c>
      <c r="Z139" s="59">
        <f>S139-R139</f>
        <v>0</v>
      </c>
      <c r="AA139" s="59">
        <f>U139-T139</f>
        <v>0</v>
      </c>
      <c r="AB139" s="73">
        <f>W139-V139</f>
        <v>0</v>
      </c>
    </row>
    <row r="140" spans="1:28" x14ac:dyDescent="0.25">
      <c r="A140" s="1869"/>
      <c r="B140" s="883" t="s">
        <v>249</v>
      </c>
      <c r="C140" s="20">
        <v>2065</v>
      </c>
      <c r="D140" s="20">
        <v>369</v>
      </c>
      <c r="E140" s="21">
        <v>2434</v>
      </c>
      <c r="F140" s="20">
        <v>1605</v>
      </c>
      <c r="G140" s="20">
        <v>250</v>
      </c>
      <c r="H140" s="21">
        <v>1855</v>
      </c>
      <c r="I140" s="20">
        <v>1515</v>
      </c>
      <c r="J140" s="20">
        <v>245</v>
      </c>
      <c r="K140" s="21">
        <v>1760</v>
      </c>
      <c r="L140" s="20">
        <v>1415</v>
      </c>
      <c r="M140" s="20">
        <v>232</v>
      </c>
      <c r="N140" s="21">
        <v>1647</v>
      </c>
      <c r="P140" s="61">
        <f t="shared" si="58"/>
        <v>84.839769926047666</v>
      </c>
      <c r="Q140" s="6">
        <f t="shared" si="58"/>
        <v>15.160230073952341</v>
      </c>
      <c r="R140" s="61">
        <f t="shared" si="59"/>
        <v>86.52291105121293</v>
      </c>
      <c r="S140" s="82">
        <f t="shared" si="59"/>
        <v>13.477088948787062</v>
      </c>
      <c r="T140" s="6">
        <f t="shared" si="60"/>
        <v>86.079545454545453</v>
      </c>
      <c r="U140" s="82">
        <f t="shared" si="60"/>
        <v>13.920454545454545</v>
      </c>
      <c r="V140" s="6">
        <f t="shared" si="61"/>
        <v>85.913782635094122</v>
      </c>
      <c r="W140" s="82">
        <f t="shared" si="61"/>
        <v>14.08621736490589</v>
      </c>
      <c r="Y140" s="59">
        <f t="shared" si="62"/>
        <v>-69.679539852095331</v>
      </c>
      <c r="Z140" s="59">
        <f t="shared" si="63"/>
        <v>-73.045822102425873</v>
      </c>
      <c r="AA140" s="59">
        <f t="shared" si="64"/>
        <v>-72.159090909090907</v>
      </c>
      <c r="AB140" s="73">
        <f t="shared" si="65"/>
        <v>-71.827565270188231</v>
      </c>
    </row>
    <row r="141" spans="1:28" x14ac:dyDescent="0.25">
      <c r="A141" s="1869"/>
      <c r="B141" s="883" t="s">
        <v>296</v>
      </c>
      <c r="C141" s="20">
        <v>309</v>
      </c>
      <c r="D141" s="20">
        <v>156</v>
      </c>
      <c r="E141" s="21">
        <v>465</v>
      </c>
      <c r="F141" s="20">
        <v>356</v>
      </c>
      <c r="G141" s="20">
        <v>182</v>
      </c>
      <c r="H141" s="21">
        <v>538</v>
      </c>
      <c r="I141" s="20">
        <v>309</v>
      </c>
      <c r="J141" s="20">
        <v>173</v>
      </c>
      <c r="K141" s="21">
        <v>482</v>
      </c>
      <c r="L141" s="20">
        <v>375</v>
      </c>
      <c r="M141" s="20">
        <v>141</v>
      </c>
      <c r="N141" s="21">
        <v>516</v>
      </c>
      <c r="P141" s="61">
        <f t="shared" si="58"/>
        <v>66.451612903225808</v>
      </c>
      <c r="Q141" s="6">
        <f t="shared" si="58"/>
        <v>33.548387096774199</v>
      </c>
      <c r="R141" s="61">
        <f t="shared" si="59"/>
        <v>66.171003717472118</v>
      </c>
      <c r="S141" s="82">
        <f t="shared" si="59"/>
        <v>33.828996282527882</v>
      </c>
      <c r="T141" s="6">
        <f t="shared" si="60"/>
        <v>64.107883817427393</v>
      </c>
      <c r="U141" s="82">
        <f t="shared" si="60"/>
        <v>35.892116182572614</v>
      </c>
      <c r="V141" s="6">
        <f t="shared" si="61"/>
        <v>72.674418604651152</v>
      </c>
      <c r="W141" s="82">
        <f t="shared" si="61"/>
        <v>27.325581395348834</v>
      </c>
      <c r="Y141" s="59">
        <f t="shared" si="62"/>
        <v>-32.903225806451609</v>
      </c>
      <c r="Z141" s="59">
        <f t="shared" si="63"/>
        <v>-32.342007434944236</v>
      </c>
      <c r="AA141" s="59">
        <f t="shared" si="64"/>
        <v>-28.215767634854778</v>
      </c>
      <c r="AB141" s="73">
        <f t="shared" si="65"/>
        <v>-45.348837209302317</v>
      </c>
    </row>
    <row r="142" spans="1:28" x14ac:dyDescent="0.25">
      <c r="A142" s="1869"/>
      <c r="B142" s="883" t="s">
        <v>303</v>
      </c>
      <c r="C142" s="20">
        <v>11</v>
      </c>
      <c r="D142" s="20">
        <v>38</v>
      </c>
      <c r="E142" s="21">
        <v>49</v>
      </c>
      <c r="F142" s="20">
        <v>30</v>
      </c>
      <c r="G142" s="20">
        <v>208</v>
      </c>
      <c r="H142" s="21">
        <v>238</v>
      </c>
      <c r="I142" s="20">
        <v>86</v>
      </c>
      <c r="J142" s="20">
        <v>219</v>
      </c>
      <c r="K142" s="21">
        <v>305</v>
      </c>
      <c r="L142" s="20">
        <v>103</v>
      </c>
      <c r="M142" s="20">
        <v>316</v>
      </c>
      <c r="N142" s="21">
        <v>419</v>
      </c>
      <c r="P142" s="61">
        <f t="shared" si="58"/>
        <v>22.448979591836736</v>
      </c>
      <c r="Q142" s="6">
        <f t="shared" si="58"/>
        <v>77.551020408163268</v>
      </c>
      <c r="R142" s="61">
        <f t="shared" si="59"/>
        <v>12.605042016806722</v>
      </c>
      <c r="S142" s="82">
        <f t="shared" si="59"/>
        <v>87.394957983193279</v>
      </c>
      <c r="T142" s="6">
        <f t="shared" si="60"/>
        <v>28.196721311475407</v>
      </c>
      <c r="U142" s="82">
        <f t="shared" si="60"/>
        <v>71.803278688524586</v>
      </c>
      <c r="V142" s="6">
        <f t="shared" si="61"/>
        <v>24.582338902147971</v>
      </c>
      <c r="W142" s="82">
        <f t="shared" si="61"/>
        <v>75.417661097852033</v>
      </c>
      <c r="Y142" s="59">
        <f t="shared" si="62"/>
        <v>55.102040816326536</v>
      </c>
      <c r="Z142" s="59">
        <f t="shared" si="63"/>
        <v>74.789915966386559</v>
      </c>
      <c r="AA142" s="59">
        <f t="shared" si="64"/>
        <v>43.606557377049178</v>
      </c>
      <c r="AB142" s="73">
        <f t="shared" si="65"/>
        <v>50.835322195704066</v>
      </c>
    </row>
    <row r="143" spans="1:28" x14ac:dyDescent="0.25">
      <c r="A143" s="1869"/>
      <c r="B143" s="883" t="s">
        <v>286</v>
      </c>
      <c r="C143" s="20">
        <v>82</v>
      </c>
      <c r="D143" s="20">
        <v>8</v>
      </c>
      <c r="E143" s="21">
        <v>90</v>
      </c>
      <c r="F143" s="20">
        <v>180</v>
      </c>
      <c r="G143" s="20">
        <v>19</v>
      </c>
      <c r="H143" s="21">
        <v>199</v>
      </c>
      <c r="I143" s="20">
        <v>170</v>
      </c>
      <c r="J143" s="20">
        <v>40</v>
      </c>
      <c r="K143" s="21">
        <v>210</v>
      </c>
      <c r="L143" s="20">
        <v>193</v>
      </c>
      <c r="M143" s="20">
        <v>40</v>
      </c>
      <c r="N143" s="21">
        <v>233</v>
      </c>
      <c r="P143" s="61">
        <f t="shared" si="58"/>
        <v>91.111111111111114</v>
      </c>
      <c r="Q143" s="6">
        <f t="shared" si="58"/>
        <v>8.8888888888888893</v>
      </c>
      <c r="R143" s="61">
        <f t="shared" si="59"/>
        <v>90.452261306532662</v>
      </c>
      <c r="S143" s="82">
        <f t="shared" si="59"/>
        <v>9.5477386934673358</v>
      </c>
      <c r="T143" s="6">
        <f t="shared" si="60"/>
        <v>80.952380952380949</v>
      </c>
      <c r="U143" s="82">
        <f t="shared" si="60"/>
        <v>19.047619047619047</v>
      </c>
      <c r="V143" s="6">
        <f t="shared" si="61"/>
        <v>82.832618025751074</v>
      </c>
      <c r="W143" s="82">
        <f t="shared" si="61"/>
        <v>17.167381974248926</v>
      </c>
      <c r="Y143" s="59">
        <f t="shared" si="62"/>
        <v>-82.222222222222229</v>
      </c>
      <c r="Z143" s="59">
        <f t="shared" si="63"/>
        <v>-80.904522613065325</v>
      </c>
      <c r="AA143" s="59">
        <f t="shared" si="64"/>
        <v>-61.904761904761898</v>
      </c>
      <c r="AB143" s="73">
        <f t="shared" si="65"/>
        <v>-65.665236051502148</v>
      </c>
    </row>
    <row r="144" spans="1:28" x14ac:dyDescent="0.25">
      <c r="A144" s="1869"/>
      <c r="B144" s="883" t="s">
        <v>276</v>
      </c>
      <c r="C144" s="20">
        <v>5360</v>
      </c>
      <c r="D144" s="20">
        <v>1697</v>
      </c>
      <c r="E144" s="21">
        <v>7057</v>
      </c>
      <c r="F144" s="20">
        <v>6845</v>
      </c>
      <c r="G144" s="20">
        <v>1919</v>
      </c>
      <c r="H144" s="21">
        <v>8764</v>
      </c>
      <c r="I144" s="20">
        <v>7177</v>
      </c>
      <c r="J144" s="20">
        <v>1892</v>
      </c>
      <c r="K144" s="21">
        <v>9069</v>
      </c>
      <c r="L144" s="20">
        <v>7222</v>
      </c>
      <c r="M144" s="20">
        <v>1980</v>
      </c>
      <c r="N144" s="21">
        <v>9202</v>
      </c>
      <c r="P144" s="61">
        <f t="shared" si="58"/>
        <v>75.952954513249267</v>
      </c>
      <c r="Q144" s="6">
        <f t="shared" si="58"/>
        <v>24.047045486750743</v>
      </c>
      <c r="R144" s="61">
        <f t="shared" si="59"/>
        <v>78.103605659516205</v>
      </c>
      <c r="S144" s="82">
        <f t="shared" si="59"/>
        <v>21.896394340483795</v>
      </c>
      <c r="T144" s="6">
        <f t="shared" si="60"/>
        <v>79.137721909802622</v>
      </c>
      <c r="U144" s="82">
        <f t="shared" si="60"/>
        <v>20.862278090197375</v>
      </c>
      <c r="V144" s="6">
        <f t="shared" si="61"/>
        <v>78.482938491632254</v>
      </c>
      <c r="W144" s="82">
        <f t="shared" si="61"/>
        <v>21.517061508367746</v>
      </c>
      <c r="Y144" s="59">
        <f t="shared" si="62"/>
        <v>-51.90590902649852</v>
      </c>
      <c r="Z144" s="59">
        <f t="shared" si="63"/>
        <v>-56.20721131903241</v>
      </c>
      <c r="AA144" s="59">
        <f t="shared" si="64"/>
        <v>-58.275443819605243</v>
      </c>
      <c r="AB144" s="73">
        <f t="shared" si="65"/>
        <v>-56.965876983264508</v>
      </c>
    </row>
    <row r="145" spans="1:28" x14ac:dyDescent="0.25">
      <c r="A145" s="1869"/>
      <c r="B145" s="883" t="s">
        <v>287</v>
      </c>
      <c r="C145" s="20">
        <v>1718</v>
      </c>
      <c r="D145" s="20">
        <v>633</v>
      </c>
      <c r="E145" s="21">
        <v>2351</v>
      </c>
      <c r="F145" s="20">
        <v>2092</v>
      </c>
      <c r="G145" s="20">
        <v>759</v>
      </c>
      <c r="H145" s="21">
        <v>2851</v>
      </c>
      <c r="I145" s="20">
        <v>2193</v>
      </c>
      <c r="J145" s="20">
        <v>727</v>
      </c>
      <c r="K145" s="21">
        <v>2920</v>
      </c>
      <c r="L145" s="20">
        <v>2126</v>
      </c>
      <c r="M145" s="20">
        <v>682</v>
      </c>
      <c r="N145" s="21">
        <v>2808</v>
      </c>
      <c r="P145" s="61">
        <f t="shared" si="58"/>
        <v>73.075287111867297</v>
      </c>
      <c r="Q145" s="6">
        <f t="shared" si="58"/>
        <v>26.924712888132706</v>
      </c>
      <c r="R145" s="61">
        <f t="shared" si="59"/>
        <v>73.377762188705717</v>
      </c>
      <c r="S145" s="82">
        <f t="shared" si="59"/>
        <v>26.62223781129428</v>
      </c>
      <c r="T145" s="6">
        <f t="shared" si="60"/>
        <v>75.102739726027394</v>
      </c>
      <c r="U145" s="82">
        <f t="shared" si="60"/>
        <v>24.897260273972602</v>
      </c>
      <c r="V145" s="6">
        <f t="shared" si="61"/>
        <v>75.712250712250722</v>
      </c>
      <c r="W145" s="82">
        <f t="shared" si="61"/>
        <v>24.287749287749289</v>
      </c>
      <c r="Y145" s="59">
        <f t="shared" si="62"/>
        <v>-46.150574223734594</v>
      </c>
      <c r="Z145" s="59">
        <f t="shared" si="63"/>
        <v>-46.755524377411433</v>
      </c>
      <c r="AA145" s="59">
        <f t="shared" si="64"/>
        <v>-50.205479452054789</v>
      </c>
      <c r="AB145" s="73">
        <f t="shared" si="65"/>
        <v>-51.424501424501429</v>
      </c>
    </row>
    <row r="146" spans="1:28" x14ac:dyDescent="0.25">
      <c r="A146" s="1869"/>
      <c r="B146" s="883" t="s">
        <v>261</v>
      </c>
      <c r="C146" s="20">
        <v>7</v>
      </c>
      <c r="D146" s="20">
        <v>45</v>
      </c>
      <c r="E146" s="21">
        <v>52</v>
      </c>
      <c r="F146" s="20">
        <v>8</v>
      </c>
      <c r="G146" s="20">
        <v>60</v>
      </c>
      <c r="H146" s="21">
        <v>68</v>
      </c>
      <c r="I146" s="20">
        <v>4</v>
      </c>
      <c r="J146" s="20">
        <v>53</v>
      </c>
      <c r="K146" s="21">
        <v>57</v>
      </c>
      <c r="L146" s="20">
        <v>10</v>
      </c>
      <c r="M146" s="20">
        <v>60</v>
      </c>
      <c r="N146" s="21">
        <v>70</v>
      </c>
      <c r="P146" s="61">
        <f t="shared" si="58"/>
        <v>13.461538461538462</v>
      </c>
      <c r="Q146" s="6">
        <f t="shared" si="58"/>
        <v>86.538461538461547</v>
      </c>
      <c r="R146" s="61">
        <f t="shared" si="59"/>
        <v>11.76470588235294</v>
      </c>
      <c r="S146" s="82">
        <f t="shared" si="59"/>
        <v>88.235294117647058</v>
      </c>
      <c r="T146" s="6">
        <f t="shared" si="60"/>
        <v>7.0175438596491224</v>
      </c>
      <c r="U146" s="82">
        <f t="shared" si="60"/>
        <v>92.982456140350877</v>
      </c>
      <c r="V146" s="6">
        <f t="shared" si="61"/>
        <v>14.285714285714285</v>
      </c>
      <c r="W146" s="82">
        <f t="shared" si="61"/>
        <v>85.714285714285708</v>
      </c>
      <c r="Y146" s="59">
        <f t="shared" si="62"/>
        <v>73.07692307692308</v>
      </c>
      <c r="Z146" s="59">
        <f t="shared" si="63"/>
        <v>76.470588235294116</v>
      </c>
      <c r="AA146" s="59">
        <f t="shared" si="64"/>
        <v>85.964912280701753</v>
      </c>
      <c r="AB146" s="73">
        <f t="shared" si="65"/>
        <v>71.428571428571416</v>
      </c>
    </row>
    <row r="147" spans="1:28" x14ac:dyDescent="0.25">
      <c r="A147" s="1869"/>
      <c r="B147" s="883" t="s">
        <v>297</v>
      </c>
      <c r="C147" s="20">
        <v>640</v>
      </c>
      <c r="D147" s="20">
        <v>113</v>
      </c>
      <c r="E147" s="21">
        <v>753</v>
      </c>
      <c r="F147" s="20">
        <v>714</v>
      </c>
      <c r="G147" s="20">
        <v>128</v>
      </c>
      <c r="H147" s="21">
        <v>842</v>
      </c>
      <c r="I147" s="20">
        <v>648</v>
      </c>
      <c r="J147" s="20">
        <v>110</v>
      </c>
      <c r="K147" s="21">
        <v>758</v>
      </c>
      <c r="L147" s="20">
        <v>666</v>
      </c>
      <c r="M147" s="20">
        <v>89</v>
      </c>
      <c r="N147" s="21">
        <v>755</v>
      </c>
      <c r="P147" s="61">
        <f t="shared" si="58"/>
        <v>84.993359893758296</v>
      </c>
      <c r="Q147" s="6">
        <f t="shared" si="58"/>
        <v>15.006640106241701</v>
      </c>
      <c r="R147" s="61">
        <f t="shared" si="59"/>
        <v>84.798099762470315</v>
      </c>
      <c r="S147" s="82">
        <f t="shared" si="59"/>
        <v>15.201900237529692</v>
      </c>
      <c r="T147" s="6">
        <f t="shared" si="60"/>
        <v>85.488126649076506</v>
      </c>
      <c r="U147" s="82">
        <f t="shared" si="60"/>
        <v>14.511873350923482</v>
      </c>
      <c r="V147" s="6">
        <f t="shared" si="61"/>
        <v>88.211920529801318</v>
      </c>
      <c r="W147" s="82">
        <f t="shared" si="61"/>
        <v>11.788079470198676</v>
      </c>
      <c r="Y147" s="59">
        <f t="shared" si="62"/>
        <v>-69.986719787516591</v>
      </c>
      <c r="Z147" s="59">
        <f t="shared" si="63"/>
        <v>-69.59619952494063</v>
      </c>
      <c r="AA147" s="59">
        <f t="shared" si="64"/>
        <v>-70.976253298153026</v>
      </c>
      <c r="AB147" s="73">
        <f t="shared" si="65"/>
        <v>-76.423841059602637</v>
      </c>
    </row>
    <row r="148" spans="1:28" x14ac:dyDescent="0.25">
      <c r="A148" s="1869"/>
      <c r="B148" s="883" t="s">
        <v>298</v>
      </c>
      <c r="C148" s="20">
        <v>3073</v>
      </c>
      <c r="D148" s="20">
        <v>623</v>
      </c>
      <c r="E148" s="21">
        <v>3696</v>
      </c>
      <c r="F148" s="20">
        <v>3357</v>
      </c>
      <c r="G148" s="20">
        <v>614</v>
      </c>
      <c r="H148" s="21">
        <v>3971</v>
      </c>
      <c r="I148" s="20">
        <v>3380</v>
      </c>
      <c r="J148" s="20">
        <v>646</v>
      </c>
      <c r="K148" s="21">
        <v>4026</v>
      </c>
      <c r="L148" s="20">
        <v>3217</v>
      </c>
      <c r="M148" s="20">
        <v>547</v>
      </c>
      <c r="N148" s="21">
        <v>3764</v>
      </c>
      <c r="P148" s="61">
        <f>IFERROR(C148/$E148*100,0)</f>
        <v>83.143939393939391</v>
      </c>
      <c r="Q148" s="6">
        <f>IFERROR(D148/$E148*100,0)</f>
        <v>16.856060606060606</v>
      </c>
      <c r="R148" s="61">
        <f>IFERROR(F148/$H148*100,0)</f>
        <v>84.537899773356841</v>
      </c>
      <c r="S148" s="82">
        <f>IFERROR(G148/$H148*100,0)</f>
        <v>15.462100226643164</v>
      </c>
      <c r="T148" s="6">
        <f>IFERROR(I148/$K148*100,0)</f>
        <v>83.954297069051165</v>
      </c>
      <c r="U148" s="82">
        <f>IFERROR(J148/$K148*100,0)</f>
        <v>16.045702930948831</v>
      </c>
      <c r="V148" s="6">
        <f>IFERROR(L148/$N148*100,0)</f>
        <v>85.467587672688623</v>
      </c>
      <c r="W148" s="82">
        <f>IFERROR(M148/$N148*100,0)</f>
        <v>14.53241232731137</v>
      </c>
      <c r="Y148" s="59">
        <f>Q148-P148</f>
        <v>-66.287878787878782</v>
      </c>
      <c r="Z148" s="59">
        <f>S148-R148</f>
        <v>-69.075799546713682</v>
      </c>
      <c r="AA148" s="59">
        <f>U148-T148</f>
        <v>-67.90859413810233</v>
      </c>
      <c r="AB148" s="73">
        <f>W148-V148</f>
        <v>-70.935175345377246</v>
      </c>
    </row>
    <row r="149" spans="1:28" ht="15" customHeight="1" x14ac:dyDescent="0.25">
      <c r="A149" s="1869"/>
      <c r="B149" s="884" t="s">
        <v>271</v>
      </c>
      <c r="C149" s="56">
        <v>1671</v>
      </c>
      <c r="D149" s="56">
        <v>375</v>
      </c>
      <c r="E149" s="116">
        <v>2046</v>
      </c>
      <c r="F149" s="56">
        <v>1737</v>
      </c>
      <c r="G149" s="56">
        <v>338</v>
      </c>
      <c r="H149" s="116">
        <v>2075</v>
      </c>
      <c r="I149" s="56">
        <v>1644</v>
      </c>
      <c r="J149" s="56">
        <v>395</v>
      </c>
      <c r="K149" s="116">
        <v>2039</v>
      </c>
      <c r="L149" s="56">
        <v>1586</v>
      </c>
      <c r="M149" s="56">
        <v>339</v>
      </c>
      <c r="N149" s="116">
        <v>1925</v>
      </c>
      <c r="P149" s="100">
        <f t="shared" si="58"/>
        <v>81.671554252199414</v>
      </c>
      <c r="Q149" s="98">
        <f t="shared" si="58"/>
        <v>18.328445747800586</v>
      </c>
      <c r="R149" s="100">
        <f t="shared" si="59"/>
        <v>83.710843373493972</v>
      </c>
      <c r="S149" s="99">
        <f t="shared" si="59"/>
        <v>16.289156626506024</v>
      </c>
      <c r="T149" s="98">
        <f t="shared" si="60"/>
        <v>80.627758705247672</v>
      </c>
      <c r="U149" s="99">
        <f t="shared" si="60"/>
        <v>19.372241294752328</v>
      </c>
      <c r="V149" s="98">
        <f t="shared" si="61"/>
        <v>82.389610389610397</v>
      </c>
      <c r="W149" s="99">
        <f t="shared" si="61"/>
        <v>17.61038961038961</v>
      </c>
      <c r="Y149" s="108">
        <f t="shared" si="62"/>
        <v>-63.343108504398828</v>
      </c>
      <c r="Z149" s="108">
        <f t="shared" si="63"/>
        <v>-67.421686746987945</v>
      </c>
      <c r="AA149" s="108">
        <f t="shared" si="64"/>
        <v>-61.255517410495344</v>
      </c>
      <c r="AB149" s="246">
        <f t="shared" si="65"/>
        <v>-64.779220779220793</v>
      </c>
    </row>
    <row r="152" spans="1:28" x14ac:dyDescent="0.25">
      <c r="A152" s="1531"/>
      <c r="B152" s="1531"/>
      <c r="C152" s="1531"/>
      <c r="D152" s="1531"/>
      <c r="E152" s="1531"/>
      <c r="F152" s="1531"/>
      <c r="G152" s="1531"/>
    </row>
    <row r="153" spans="1:28" ht="15" customHeight="1" x14ac:dyDescent="0.25">
      <c r="A153" s="1746" t="s">
        <v>1273</v>
      </c>
      <c r="B153" s="1747"/>
      <c r="C153" s="1747"/>
      <c r="D153" s="1747"/>
      <c r="E153" s="1747"/>
      <c r="F153" s="1747"/>
      <c r="G153" s="1748"/>
    </row>
    <row r="154" spans="1:28" x14ac:dyDescent="0.25">
      <c r="A154" s="1746"/>
      <c r="B154" s="1747"/>
      <c r="C154" s="1747"/>
      <c r="D154" s="1747"/>
      <c r="E154" s="1747"/>
      <c r="F154" s="1747"/>
      <c r="G154" s="1748"/>
    </row>
    <row r="155" spans="1:28" x14ac:dyDescent="0.25">
      <c r="A155" s="1749"/>
      <c r="B155" s="1750"/>
      <c r="C155" s="1750"/>
      <c r="D155" s="1750"/>
      <c r="E155" s="1750"/>
      <c r="F155" s="1750"/>
      <c r="G155" s="1751"/>
    </row>
  </sheetData>
  <sheetProtection algorithmName="SHA-512" hashValue="ChON10ZppQwehkVG8iuOJkl/MRhfOUpE8v+CjMHIkGfOKa4SnhFoBok6xzgYzVZEwC3YFQeuj5/GxsNPlYneLQ==" saltValue="ZPY4JKq6blyoE/9+4FhHVg==" spinCount="100000" sheet="1" objects="1" scenarios="1"/>
  <mergeCells count="20">
    <mergeCell ref="A153:G155"/>
    <mergeCell ref="A60:A108"/>
    <mergeCell ref="A109:A149"/>
    <mergeCell ref="A12:A59"/>
    <mergeCell ref="B9:N9"/>
    <mergeCell ref="C10:E10"/>
    <mergeCell ref="F10:H10"/>
    <mergeCell ref="I10:K10"/>
    <mergeCell ref="L10:N10"/>
    <mergeCell ref="R10:S10"/>
    <mergeCell ref="T10:U10"/>
    <mergeCell ref="V10:W10"/>
    <mergeCell ref="Y9:AB9"/>
    <mergeCell ref="A1:AB2"/>
    <mergeCell ref="Y10:Y11"/>
    <mergeCell ref="Z10:Z11"/>
    <mergeCell ref="AA10:AA11"/>
    <mergeCell ref="AB10:AB11"/>
    <mergeCell ref="P9:W9"/>
    <mergeCell ref="P10:Q10"/>
  </mergeCells>
  <phoneticPr fontId="48" type="noConversion"/>
  <conditionalFormatting sqref="Y12:AB149">
    <cfRule type="cellIs" dxfId="139" priority="1" operator="lessThan">
      <formula>0</formula>
    </cfRule>
  </conditionalFormatting>
  <hyperlinks>
    <hyperlink ref="A5" location="Índice!A1" display="⌂ Volver al ÍNDICE" xr:uid="{4885B0FC-11D0-4194-9CCC-55CCFCAB6103}"/>
  </hyperlinks>
  <pageMargins left="0.7" right="0.7" top="0.75" bottom="0.75" header="0.3" footer="0.3"/>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DBD7F-1154-43F8-B2FD-AAA31E31E473}">
  <sheetPr codeName="Hoja31">
    <tabColor rgb="FFEDCFDD"/>
  </sheetPr>
  <dimension ref="A1:BW95"/>
  <sheetViews>
    <sheetView zoomScale="80" zoomScaleNormal="80" workbookViewId="0">
      <pane xSplit="1" topLeftCell="B1" activePane="topRight" state="frozen"/>
      <selection activeCell="T96" sqref="T96:T97"/>
      <selection pane="topRight" activeCell="A93" sqref="A93:G95"/>
    </sheetView>
  </sheetViews>
  <sheetFormatPr baseColWidth="10" defaultColWidth="11.42578125" defaultRowHeight="15" x14ac:dyDescent="0.25"/>
  <cols>
    <col min="1" max="1" width="62" customWidth="1"/>
    <col min="2" max="2" width="30.7109375" customWidth="1"/>
    <col min="3" max="4" width="7.7109375" customWidth="1"/>
    <col min="5" max="5" width="9" customWidth="1"/>
    <col min="6" max="7" width="7.7109375" customWidth="1"/>
    <col min="8" max="8" width="8.5703125" customWidth="1"/>
    <col min="9" max="10" width="7.7109375" customWidth="1"/>
    <col min="11" max="11" width="8.42578125" customWidth="1"/>
    <col min="12" max="13" width="7.7109375" customWidth="1"/>
    <col min="14" max="14" width="8.85546875" customWidth="1"/>
    <col min="15" max="113" width="7.7109375" customWidth="1"/>
  </cols>
  <sheetData>
    <row r="1" spans="1:28" ht="24" customHeight="1" x14ac:dyDescent="0.25">
      <c r="A1" s="1860" t="s">
        <v>1065</v>
      </c>
      <c r="B1" s="1860"/>
      <c r="C1" s="1860"/>
      <c r="D1" s="1860"/>
      <c r="E1" s="1860"/>
      <c r="F1" s="1860"/>
      <c r="G1" s="1860"/>
      <c r="H1" s="1860"/>
      <c r="I1" s="1860"/>
      <c r="J1" s="1860"/>
      <c r="K1" s="1860"/>
      <c r="L1" s="1860"/>
      <c r="M1" s="1860"/>
      <c r="N1" s="1860"/>
      <c r="O1" s="1860"/>
      <c r="P1" s="1860"/>
      <c r="Q1" s="1860"/>
      <c r="R1" s="1860"/>
      <c r="S1" s="1860"/>
      <c r="T1" s="1860"/>
      <c r="U1" s="1860"/>
      <c r="V1" s="1860"/>
      <c r="W1" s="1861"/>
    </row>
    <row r="2" spans="1:28" ht="15.75" customHeight="1" thickBot="1" x14ac:dyDescent="0.3">
      <c r="A2" s="1759"/>
      <c r="B2" s="1759"/>
      <c r="C2" s="1759"/>
      <c r="D2" s="1759"/>
      <c r="E2" s="1759"/>
      <c r="F2" s="1759"/>
      <c r="G2" s="1759"/>
      <c r="H2" s="1759"/>
      <c r="I2" s="1759"/>
      <c r="J2" s="1759"/>
      <c r="K2" s="1759"/>
      <c r="L2" s="1759"/>
      <c r="M2" s="1759"/>
      <c r="N2" s="1759"/>
      <c r="O2" s="1759"/>
      <c r="P2" s="1759"/>
      <c r="Q2" s="1759"/>
      <c r="R2" s="1759"/>
      <c r="S2" s="1759"/>
      <c r="T2" s="1759"/>
      <c r="U2" s="1759"/>
      <c r="V2" s="1759"/>
      <c r="W2" s="1760"/>
    </row>
    <row r="3" spans="1:28" x14ac:dyDescent="0.25">
      <c r="A3" s="42" t="s">
        <v>1033</v>
      </c>
    </row>
    <row r="4" spans="1:28" x14ac:dyDescent="0.25">
      <c r="A4" s="42" t="s">
        <v>988</v>
      </c>
    </row>
    <row r="5" spans="1:28" x14ac:dyDescent="0.25">
      <c r="A5" s="132" t="s">
        <v>712</v>
      </c>
    </row>
    <row r="7" spans="1:28" x14ac:dyDescent="0.25">
      <c r="A7" s="5" t="s">
        <v>1168</v>
      </c>
    </row>
    <row r="8" spans="1:28" x14ac:dyDescent="0.25">
      <c r="A8" s="5"/>
    </row>
    <row r="9" spans="1:28" x14ac:dyDescent="0.25">
      <c r="A9" s="5"/>
    </row>
    <row r="10" spans="1:28" s="1" customFormat="1" ht="49.5" customHeight="1" x14ac:dyDescent="0.25">
      <c r="B10" s="1869" t="s">
        <v>28</v>
      </c>
      <c r="C10" s="1869"/>
      <c r="D10" s="1869"/>
      <c r="E10" s="1869"/>
      <c r="F10" s="1869"/>
      <c r="G10" s="1869"/>
      <c r="H10" s="1869"/>
      <c r="I10" s="1869"/>
      <c r="J10" s="1869"/>
      <c r="K10" s="1869"/>
      <c r="L10" s="1869"/>
      <c r="M10" s="1869"/>
      <c r="N10" s="1869"/>
      <c r="P10" s="1869" t="s">
        <v>507</v>
      </c>
      <c r="Q10" s="1869"/>
      <c r="R10" s="1869"/>
      <c r="S10" s="1869"/>
      <c r="T10" s="1869"/>
      <c r="U10" s="1869"/>
      <c r="V10" s="1869"/>
      <c r="W10" s="1869"/>
      <c r="Y10" s="1868" t="s">
        <v>853</v>
      </c>
      <c r="Z10" s="1912"/>
      <c r="AA10" s="1912"/>
      <c r="AB10" s="1912"/>
    </row>
    <row r="11" spans="1:28" ht="14.45" customHeight="1" x14ac:dyDescent="0.25">
      <c r="B11" s="852" t="s">
        <v>994</v>
      </c>
      <c r="C11" s="1875" t="s">
        <v>314</v>
      </c>
      <c r="D11" s="1875"/>
      <c r="E11" s="1875"/>
      <c r="F11" s="1875" t="s">
        <v>167</v>
      </c>
      <c r="G11" s="1875"/>
      <c r="H11" s="1875"/>
      <c r="I11" s="1875" t="s">
        <v>168</v>
      </c>
      <c r="J11" s="1875"/>
      <c r="K11" s="1875"/>
      <c r="L11" s="1875" t="s">
        <v>169</v>
      </c>
      <c r="M11" s="1875"/>
      <c r="N11" s="1875"/>
      <c r="P11" s="1875" t="s">
        <v>314</v>
      </c>
      <c r="Q11" s="1875"/>
      <c r="R11" s="1875" t="s">
        <v>167</v>
      </c>
      <c r="S11" s="1875"/>
      <c r="T11" s="1875" t="s">
        <v>168</v>
      </c>
      <c r="U11" s="1875"/>
      <c r="V11" s="1875" t="s">
        <v>169</v>
      </c>
      <c r="W11" s="1875"/>
      <c r="Y11" s="1883" t="s">
        <v>314</v>
      </c>
      <c r="Z11" s="1883" t="s">
        <v>167</v>
      </c>
      <c r="AA11" s="1883" t="s">
        <v>168</v>
      </c>
      <c r="AB11" s="1883" t="s">
        <v>169</v>
      </c>
    </row>
    <row r="12" spans="1:28" ht="14.45" customHeight="1" x14ac:dyDescent="0.25">
      <c r="B12" s="873" t="s">
        <v>30</v>
      </c>
      <c r="C12" s="274" t="s">
        <v>31</v>
      </c>
      <c r="D12" s="274" t="s">
        <v>32</v>
      </c>
      <c r="E12" s="274" t="s">
        <v>33</v>
      </c>
      <c r="F12" s="274" t="s">
        <v>31</v>
      </c>
      <c r="G12" s="274" t="s">
        <v>32</v>
      </c>
      <c r="H12" s="274" t="s">
        <v>33</v>
      </c>
      <c r="I12" s="274" t="s">
        <v>31</v>
      </c>
      <c r="J12" s="274" t="s">
        <v>32</v>
      </c>
      <c r="K12" s="274" t="s">
        <v>33</v>
      </c>
      <c r="L12" s="274" t="s">
        <v>31</v>
      </c>
      <c r="M12" s="274" t="s">
        <v>32</v>
      </c>
      <c r="N12" s="274" t="s">
        <v>33</v>
      </c>
      <c r="P12" s="274" t="s">
        <v>31</v>
      </c>
      <c r="Q12" s="274" t="s">
        <v>32</v>
      </c>
      <c r="R12" s="274" t="s">
        <v>31</v>
      </c>
      <c r="S12" s="274" t="s">
        <v>32</v>
      </c>
      <c r="T12" s="274" t="s">
        <v>31</v>
      </c>
      <c r="U12" s="274" t="s">
        <v>32</v>
      </c>
      <c r="V12" s="274" t="s">
        <v>31</v>
      </c>
      <c r="W12" s="274" t="s">
        <v>32</v>
      </c>
      <c r="Y12" s="1883"/>
      <c r="Z12" s="1883"/>
      <c r="AA12" s="1883"/>
      <c r="AB12" s="1883"/>
    </row>
    <row r="13" spans="1:28" ht="14.45" customHeight="1" x14ac:dyDescent="0.25">
      <c r="A13" s="1903" t="s">
        <v>1079</v>
      </c>
      <c r="B13" s="1617" t="s">
        <v>812</v>
      </c>
      <c r="C13" s="161">
        <v>28171</v>
      </c>
      <c r="D13" s="305">
        <v>36818</v>
      </c>
      <c r="E13" s="306">
        <v>64989</v>
      </c>
      <c r="F13" s="305">
        <v>27682</v>
      </c>
      <c r="G13" s="305">
        <v>32127</v>
      </c>
      <c r="H13" s="306">
        <v>59809</v>
      </c>
      <c r="I13" s="305">
        <v>27676</v>
      </c>
      <c r="J13" s="305">
        <v>30920</v>
      </c>
      <c r="K13" s="306">
        <v>58596</v>
      </c>
      <c r="L13" s="305">
        <v>26525</v>
      </c>
      <c r="M13" s="305">
        <v>28284</v>
      </c>
      <c r="N13" s="306">
        <v>54809</v>
      </c>
      <c r="P13" s="61">
        <f>IFERROR(C13/$E13*100,0)</f>
        <v>43.347335702965118</v>
      </c>
      <c r="Q13" s="6">
        <f t="shared" ref="P13:Q15" si="0">IFERROR(D13/$E13*100,0)</f>
        <v>56.652664297034882</v>
      </c>
      <c r="R13" s="61">
        <f t="shared" ref="R13:S15" si="1">IFERROR(F13/$H13*100,0)</f>
        <v>46.284004079653563</v>
      </c>
      <c r="S13" s="82">
        <f t="shared" si="1"/>
        <v>53.715995920346437</v>
      </c>
      <c r="T13" s="6">
        <f t="shared" ref="T13:U15" si="2">IFERROR(I13/$K13*100,0)</f>
        <v>47.231892961976932</v>
      </c>
      <c r="U13" s="82">
        <f t="shared" si="2"/>
        <v>52.768107038023068</v>
      </c>
      <c r="V13" s="6">
        <f t="shared" ref="V13:W15" si="3">IFERROR(L13/$N13*100,0)</f>
        <v>48.39533653232133</v>
      </c>
      <c r="W13" s="82">
        <f t="shared" si="3"/>
        <v>51.60466346767867</v>
      </c>
      <c r="Y13" s="107">
        <f>Q13-P13</f>
        <v>13.305328594069763</v>
      </c>
      <c r="Z13" s="107">
        <f>S13-R13</f>
        <v>7.4319918406928736</v>
      </c>
      <c r="AA13" s="107">
        <f>U13-T13</f>
        <v>5.5362140760461358</v>
      </c>
      <c r="AB13" s="126">
        <f>W13-V13</f>
        <v>3.209326935357339</v>
      </c>
    </row>
    <row r="14" spans="1:28" ht="14.45" customHeight="1" x14ac:dyDescent="0.25">
      <c r="A14" s="1904"/>
      <c r="B14" s="1617" t="s">
        <v>811</v>
      </c>
      <c r="C14" s="23">
        <v>65604</v>
      </c>
      <c r="D14" s="20">
        <v>37008</v>
      </c>
      <c r="E14" s="21">
        <v>102612</v>
      </c>
      <c r="F14" s="20">
        <v>69027</v>
      </c>
      <c r="G14" s="20">
        <v>40562</v>
      </c>
      <c r="H14" s="21">
        <v>109589</v>
      </c>
      <c r="I14" s="20">
        <v>68668</v>
      </c>
      <c r="J14" s="20">
        <v>40790</v>
      </c>
      <c r="K14" s="21">
        <v>109458</v>
      </c>
      <c r="L14" s="20">
        <v>65994</v>
      </c>
      <c r="M14" s="20">
        <v>39579</v>
      </c>
      <c r="N14" s="21">
        <v>105573</v>
      </c>
      <c r="P14" s="61">
        <f t="shared" si="0"/>
        <v>63.934042802011462</v>
      </c>
      <c r="Q14" s="6">
        <f t="shared" si="0"/>
        <v>36.065957197988538</v>
      </c>
      <c r="R14" s="61">
        <f t="shared" si="1"/>
        <v>62.987161120185419</v>
      </c>
      <c r="S14" s="82">
        <f t="shared" si="1"/>
        <v>37.012838879814581</v>
      </c>
      <c r="T14" s="6">
        <f t="shared" si="2"/>
        <v>62.734564855926479</v>
      </c>
      <c r="U14" s="82">
        <f t="shared" si="2"/>
        <v>37.265435144073528</v>
      </c>
      <c r="V14" s="6">
        <f t="shared" si="3"/>
        <v>62.510300929214857</v>
      </c>
      <c r="W14" s="82">
        <f t="shared" si="3"/>
        <v>37.489699070785143</v>
      </c>
      <c r="Y14" s="107">
        <f>Q14-P14</f>
        <v>-27.868085604022923</v>
      </c>
      <c r="Z14" s="107">
        <f>S14-R14</f>
        <v>-25.974322240370839</v>
      </c>
      <c r="AA14" s="107">
        <f>U14-T14</f>
        <v>-25.46912971185295</v>
      </c>
      <c r="AB14" s="126">
        <f>W14-V14</f>
        <v>-25.020601858429714</v>
      </c>
    </row>
    <row r="15" spans="1:28" ht="14.45" customHeight="1" x14ac:dyDescent="0.25">
      <c r="A15" s="1905"/>
      <c r="B15" s="1617" t="s">
        <v>248</v>
      </c>
      <c r="C15" s="110">
        <v>25171</v>
      </c>
      <c r="D15" s="56">
        <v>10481</v>
      </c>
      <c r="E15" s="116">
        <v>35652</v>
      </c>
      <c r="F15" s="56">
        <v>27924</v>
      </c>
      <c r="G15" s="56">
        <v>11023</v>
      </c>
      <c r="H15" s="116">
        <v>38947</v>
      </c>
      <c r="I15" s="56">
        <v>28319</v>
      </c>
      <c r="J15" s="56">
        <v>11273</v>
      </c>
      <c r="K15" s="116">
        <v>39592</v>
      </c>
      <c r="L15" s="56">
        <v>27813</v>
      </c>
      <c r="M15" s="56">
        <v>10853</v>
      </c>
      <c r="N15" s="116">
        <v>38666</v>
      </c>
      <c r="P15" s="100">
        <f t="shared" si="0"/>
        <v>70.601929765511045</v>
      </c>
      <c r="Q15" s="98">
        <f t="shared" si="0"/>
        <v>29.398070234488948</v>
      </c>
      <c r="R15" s="100">
        <f t="shared" si="1"/>
        <v>71.697434975736257</v>
      </c>
      <c r="S15" s="99">
        <f t="shared" si="1"/>
        <v>28.302565024263743</v>
      </c>
      <c r="T15" s="98">
        <f t="shared" si="2"/>
        <v>71.527076177005455</v>
      </c>
      <c r="U15" s="99">
        <f t="shared" si="2"/>
        <v>28.472923822994545</v>
      </c>
      <c r="V15" s="98">
        <f t="shared" si="3"/>
        <v>71.931412610562248</v>
      </c>
      <c r="W15" s="99">
        <f t="shared" si="3"/>
        <v>28.068587389437749</v>
      </c>
      <c r="Y15" s="332">
        <f>Q15-P15</f>
        <v>-41.203859531022097</v>
      </c>
      <c r="Z15" s="332">
        <f>S15-R15</f>
        <v>-43.394869951472515</v>
      </c>
      <c r="AA15" s="332">
        <f>U15-T15</f>
        <v>-43.05415235401091</v>
      </c>
      <c r="AB15" s="335">
        <f>W15-V15</f>
        <v>-43.862825221124496</v>
      </c>
    </row>
    <row r="16" spans="1:28" ht="14.45" customHeight="1" x14ac:dyDescent="0.25"/>
    <row r="17" spans="1:29" ht="14.45" customHeight="1" x14ac:dyDescent="0.25"/>
    <row r="18" spans="1:29" ht="14.45" customHeight="1" x14ac:dyDescent="0.25">
      <c r="A18" s="5" t="s">
        <v>1169</v>
      </c>
    </row>
    <row r="19" spans="1:29" ht="14.45" customHeight="1" x14ac:dyDescent="0.25"/>
    <row r="20" spans="1:29" s="1" customFormat="1" ht="53.25" customHeight="1" x14ac:dyDescent="0.25">
      <c r="B20" s="1869" t="s">
        <v>28</v>
      </c>
      <c r="C20" s="1869"/>
      <c r="D20" s="1869"/>
      <c r="E20" s="1869"/>
      <c r="F20" s="1869"/>
      <c r="G20" s="1869"/>
      <c r="H20" s="1869"/>
      <c r="I20" s="1869"/>
      <c r="J20" s="1869"/>
      <c r="K20" s="1869"/>
      <c r="L20" s="1869"/>
      <c r="M20" s="1869"/>
      <c r="N20" s="1869"/>
      <c r="P20" s="1869" t="s">
        <v>507</v>
      </c>
      <c r="Q20" s="1869"/>
      <c r="R20" s="1869"/>
      <c r="S20" s="1869"/>
      <c r="T20" s="1869"/>
      <c r="U20" s="1869"/>
      <c r="V20" s="1869"/>
      <c r="W20" s="1869"/>
      <c r="Y20" s="1868" t="s">
        <v>853</v>
      </c>
      <c r="Z20" s="1912"/>
      <c r="AA20" s="1912"/>
      <c r="AB20" s="1912"/>
    </row>
    <row r="21" spans="1:29" ht="15" customHeight="1" x14ac:dyDescent="0.25">
      <c r="A21" s="1"/>
      <c r="B21" s="852" t="s">
        <v>994</v>
      </c>
      <c r="C21" s="1875" t="s">
        <v>314</v>
      </c>
      <c r="D21" s="1875"/>
      <c r="E21" s="1875"/>
      <c r="F21" s="1875" t="s">
        <v>167</v>
      </c>
      <c r="G21" s="1875"/>
      <c r="H21" s="1875"/>
      <c r="I21" s="1875" t="s">
        <v>168</v>
      </c>
      <c r="J21" s="1875"/>
      <c r="K21" s="1875"/>
      <c r="L21" s="1875" t="s">
        <v>169</v>
      </c>
      <c r="M21" s="1875"/>
      <c r="N21" s="1875"/>
      <c r="P21" s="1875" t="s">
        <v>314</v>
      </c>
      <c r="Q21" s="1875"/>
      <c r="R21" s="1875" t="s">
        <v>167</v>
      </c>
      <c r="S21" s="1875"/>
      <c r="T21" s="1875" t="s">
        <v>168</v>
      </c>
      <c r="U21" s="1875"/>
      <c r="V21" s="1875" t="s">
        <v>169</v>
      </c>
      <c r="W21" s="1875"/>
      <c r="Y21" s="1883" t="s">
        <v>314</v>
      </c>
      <c r="Z21" s="1883" t="s">
        <v>167</v>
      </c>
      <c r="AA21" s="1883" t="s">
        <v>168</v>
      </c>
      <c r="AB21" s="1883" t="s">
        <v>169</v>
      </c>
    </row>
    <row r="22" spans="1:29" x14ac:dyDescent="0.25">
      <c r="A22" s="1"/>
      <c r="B22" s="271" t="s">
        <v>30</v>
      </c>
      <c r="C22" s="274" t="s">
        <v>31</v>
      </c>
      <c r="D22" s="274" t="s">
        <v>32</v>
      </c>
      <c r="E22" s="274" t="s">
        <v>33</v>
      </c>
      <c r="F22" s="274" t="s">
        <v>31</v>
      </c>
      <c r="G22" s="274" t="s">
        <v>32</v>
      </c>
      <c r="H22" s="274" t="s">
        <v>33</v>
      </c>
      <c r="I22" s="274" t="s">
        <v>31</v>
      </c>
      <c r="J22" s="274" t="s">
        <v>32</v>
      </c>
      <c r="K22" s="274" t="s">
        <v>33</v>
      </c>
      <c r="L22" s="274" t="s">
        <v>31</v>
      </c>
      <c r="M22" s="274" t="s">
        <v>32</v>
      </c>
      <c r="N22" s="274" t="s">
        <v>33</v>
      </c>
      <c r="P22" s="274" t="s">
        <v>31</v>
      </c>
      <c r="Q22" s="274" t="s">
        <v>32</v>
      </c>
      <c r="R22" s="274" t="s">
        <v>31</v>
      </c>
      <c r="S22" s="274" t="s">
        <v>32</v>
      </c>
      <c r="T22" s="274" t="s">
        <v>31</v>
      </c>
      <c r="U22" s="274" t="s">
        <v>32</v>
      </c>
      <c r="V22" s="274" t="s">
        <v>31</v>
      </c>
      <c r="W22" s="274" t="s">
        <v>32</v>
      </c>
      <c r="Y22" s="1883"/>
      <c r="Z22" s="1883"/>
      <c r="AA22" s="1883"/>
      <c r="AB22" s="1883"/>
    </row>
    <row r="23" spans="1:29" x14ac:dyDescent="0.25">
      <c r="A23" s="1869" t="s">
        <v>810</v>
      </c>
      <c r="B23" s="849" t="s">
        <v>1077</v>
      </c>
      <c r="C23" s="843">
        <v>28171</v>
      </c>
      <c r="D23" s="843">
        <v>36818</v>
      </c>
      <c r="E23" s="844">
        <v>64989</v>
      </c>
      <c r="F23" s="843">
        <v>27682</v>
      </c>
      <c r="G23" s="843">
        <v>32127</v>
      </c>
      <c r="H23" s="844">
        <v>59809</v>
      </c>
      <c r="I23" s="843">
        <v>27676</v>
      </c>
      <c r="J23" s="843">
        <v>30920</v>
      </c>
      <c r="K23" s="844">
        <v>58596</v>
      </c>
      <c r="L23" s="843">
        <v>26525</v>
      </c>
      <c r="M23" s="843">
        <v>28284</v>
      </c>
      <c r="N23" s="844">
        <v>54809</v>
      </c>
      <c r="P23" s="176">
        <f>IFERROR(C23/$E23*100,0)</f>
        <v>43.347335702965118</v>
      </c>
      <c r="Q23" s="175">
        <f t="shared" ref="Q23" si="4">IFERROR(D23/$E23*100,0)</f>
        <v>56.652664297034882</v>
      </c>
      <c r="R23" s="176">
        <f t="shared" ref="R23" si="5">IFERROR(F23/$H23*100,0)</f>
        <v>46.284004079653563</v>
      </c>
      <c r="S23" s="181">
        <f t="shared" ref="S23" si="6">IFERROR(G23/$H23*100,0)</f>
        <v>53.715995920346437</v>
      </c>
      <c r="T23" s="175">
        <f t="shared" ref="T23" si="7">IFERROR(I23/$K23*100,0)</f>
        <v>47.231892961976932</v>
      </c>
      <c r="U23" s="181">
        <f t="shared" ref="U23" si="8">IFERROR(J23/$K23*100,0)</f>
        <v>52.768107038023068</v>
      </c>
      <c r="V23" s="175">
        <f t="shared" ref="V23" si="9">IFERROR(L23/$N23*100,0)</f>
        <v>48.39533653232133</v>
      </c>
      <c r="W23" s="181">
        <f t="shared" ref="W23" si="10">IFERROR(M23/$N23*100,0)</f>
        <v>51.60466346767867</v>
      </c>
      <c r="Y23" s="107">
        <f>Q23-P23</f>
        <v>13.305328594069763</v>
      </c>
      <c r="Z23" s="107">
        <f>S23-R23</f>
        <v>7.4319918406928736</v>
      </c>
      <c r="AA23" s="107">
        <f>U23-T23</f>
        <v>5.5362140760461358</v>
      </c>
      <c r="AB23" s="126">
        <f>W23-V23</f>
        <v>3.209326935357339</v>
      </c>
    </row>
    <row r="24" spans="1:29" x14ac:dyDescent="0.25">
      <c r="A24" s="1869"/>
      <c r="B24" s="897" t="s">
        <v>318</v>
      </c>
      <c r="C24" s="305">
        <v>705</v>
      </c>
      <c r="D24" s="305">
        <v>1303</v>
      </c>
      <c r="E24" s="306">
        <v>2008</v>
      </c>
      <c r="F24" s="305">
        <v>445</v>
      </c>
      <c r="G24" s="305">
        <v>976</v>
      </c>
      <c r="H24" s="306">
        <v>1421</v>
      </c>
      <c r="I24" s="305">
        <v>408</v>
      </c>
      <c r="J24" s="305">
        <v>762</v>
      </c>
      <c r="K24" s="306">
        <v>1170</v>
      </c>
      <c r="L24" s="305">
        <v>362</v>
      </c>
      <c r="M24" s="305">
        <v>712</v>
      </c>
      <c r="N24" s="306">
        <v>1074</v>
      </c>
      <c r="P24" s="61">
        <f t="shared" ref="P24:Q32" si="11">IFERROR(C24/$E24*100,0)</f>
        <v>35.10956175298805</v>
      </c>
      <c r="Q24" s="6">
        <f t="shared" si="11"/>
        <v>64.890438247011957</v>
      </c>
      <c r="R24" s="61">
        <f t="shared" ref="R24:S32" si="12">IFERROR(F24/$H24*100,0)</f>
        <v>31.315974665728358</v>
      </c>
      <c r="S24" s="82">
        <f t="shared" si="12"/>
        <v>68.684025334271638</v>
      </c>
      <c r="T24" s="6">
        <f t="shared" ref="T24:U32" si="13">IFERROR(I24/$K24*100,0)</f>
        <v>34.871794871794869</v>
      </c>
      <c r="U24" s="82">
        <f t="shared" si="13"/>
        <v>65.128205128205124</v>
      </c>
      <c r="V24" s="6">
        <f t="shared" ref="V24:W32" si="14">IFERROR(L24/$N24*100,0)</f>
        <v>33.70577281191806</v>
      </c>
      <c r="W24" s="82">
        <f t="shared" si="14"/>
        <v>66.294227188081933</v>
      </c>
      <c r="Y24" s="59">
        <f t="shared" ref="Y24:Y31" si="15">Q24-P24</f>
        <v>29.780876494023907</v>
      </c>
      <c r="Z24" s="59">
        <f t="shared" ref="Z24:Z31" si="16">S24-R24</f>
        <v>37.368050668543276</v>
      </c>
      <c r="AA24" s="59">
        <f t="shared" ref="AA24:AA31" si="17">U24-T24</f>
        <v>30.256410256410255</v>
      </c>
      <c r="AB24" s="73">
        <f t="shared" ref="AB24:AB31" si="18">W24-V24</f>
        <v>32.588454376163874</v>
      </c>
    </row>
    <row r="25" spans="1:29" x14ac:dyDescent="0.25">
      <c r="A25" s="1869"/>
      <c r="B25" s="278" t="s">
        <v>317</v>
      </c>
      <c r="C25" s="20">
        <v>4304</v>
      </c>
      <c r="D25" s="20">
        <v>5849</v>
      </c>
      <c r="E25" s="21">
        <v>10153</v>
      </c>
      <c r="F25" s="20">
        <v>2269</v>
      </c>
      <c r="G25" s="20">
        <v>2914</v>
      </c>
      <c r="H25" s="21">
        <v>5183</v>
      </c>
      <c r="I25" s="20">
        <v>1809</v>
      </c>
      <c r="J25" s="20">
        <v>2246</v>
      </c>
      <c r="K25" s="21">
        <v>4055</v>
      </c>
      <c r="L25" s="20">
        <v>1574</v>
      </c>
      <c r="M25" s="20">
        <v>1880</v>
      </c>
      <c r="N25" s="21">
        <v>3454</v>
      </c>
      <c r="P25" s="61">
        <f t="shared" si="11"/>
        <v>42.391411405495909</v>
      </c>
      <c r="Q25" s="6">
        <f t="shared" si="11"/>
        <v>57.608588594504084</v>
      </c>
      <c r="R25" s="61">
        <f t="shared" si="12"/>
        <v>43.777734902566081</v>
      </c>
      <c r="S25" s="82">
        <f t="shared" si="12"/>
        <v>56.222265097433919</v>
      </c>
      <c r="T25" s="6">
        <f t="shared" si="13"/>
        <v>44.611590628853264</v>
      </c>
      <c r="U25" s="82">
        <f t="shared" si="13"/>
        <v>55.388409371146729</v>
      </c>
      <c r="V25" s="6">
        <f t="shared" si="14"/>
        <v>45.570353213665314</v>
      </c>
      <c r="W25" s="82">
        <f t="shared" si="14"/>
        <v>54.429646786334686</v>
      </c>
      <c r="Y25" s="59">
        <f t="shared" si="15"/>
        <v>15.217177189008176</v>
      </c>
      <c r="Z25" s="59">
        <f t="shared" si="16"/>
        <v>12.444530194867838</v>
      </c>
      <c r="AA25" s="59">
        <f t="shared" si="17"/>
        <v>10.776818742293464</v>
      </c>
      <c r="AB25" s="73">
        <f t="shared" si="18"/>
        <v>8.8592935726693725</v>
      </c>
    </row>
    <row r="26" spans="1:29" x14ac:dyDescent="0.25">
      <c r="A26" s="1869"/>
      <c r="B26" s="278" t="s">
        <v>315</v>
      </c>
      <c r="C26" s="20">
        <v>3954</v>
      </c>
      <c r="D26" s="20">
        <v>2447</v>
      </c>
      <c r="E26" s="21">
        <v>6401</v>
      </c>
      <c r="F26" s="20">
        <v>4255</v>
      </c>
      <c r="G26" s="20">
        <v>2769</v>
      </c>
      <c r="H26" s="21">
        <v>7024</v>
      </c>
      <c r="I26" s="20">
        <v>4301</v>
      </c>
      <c r="J26" s="20">
        <v>2692</v>
      </c>
      <c r="K26" s="21">
        <v>6993</v>
      </c>
      <c r="L26" s="20">
        <v>4092</v>
      </c>
      <c r="M26" s="20">
        <v>2474</v>
      </c>
      <c r="N26" s="21">
        <v>6566</v>
      </c>
      <c r="P26" s="61">
        <f t="shared" si="11"/>
        <v>61.771598187783162</v>
      </c>
      <c r="Q26" s="6">
        <f t="shared" si="11"/>
        <v>38.228401812216838</v>
      </c>
      <c r="R26" s="61">
        <f t="shared" si="12"/>
        <v>60.578018223234622</v>
      </c>
      <c r="S26" s="82">
        <f t="shared" si="12"/>
        <v>39.421981776765378</v>
      </c>
      <c r="T26" s="6">
        <f t="shared" si="13"/>
        <v>61.504361504361505</v>
      </c>
      <c r="U26" s="82">
        <f t="shared" si="13"/>
        <v>38.495638495638495</v>
      </c>
      <c r="V26" s="6">
        <f t="shared" si="14"/>
        <v>62.321047822113918</v>
      </c>
      <c r="W26" s="82">
        <f t="shared" si="14"/>
        <v>37.678952177886082</v>
      </c>
      <c r="Y26" s="59">
        <f t="shared" si="15"/>
        <v>-23.543196375566325</v>
      </c>
      <c r="Z26" s="59">
        <f t="shared" si="16"/>
        <v>-21.156036446469244</v>
      </c>
      <c r="AA26" s="59">
        <f t="shared" si="17"/>
        <v>-23.00872300872301</v>
      </c>
      <c r="AB26" s="73">
        <f t="shared" si="18"/>
        <v>-24.642095644227837</v>
      </c>
    </row>
    <row r="27" spans="1:29" x14ac:dyDescent="0.25">
      <c r="A27" s="1869"/>
      <c r="B27" s="278" t="s">
        <v>574</v>
      </c>
      <c r="C27" s="20">
        <v>1644</v>
      </c>
      <c r="D27" s="20">
        <v>2101</v>
      </c>
      <c r="E27" s="21">
        <v>3745</v>
      </c>
      <c r="F27" s="20">
        <v>1974</v>
      </c>
      <c r="G27" s="20">
        <v>2534</v>
      </c>
      <c r="H27" s="21">
        <v>4508</v>
      </c>
      <c r="I27" s="20">
        <v>1971</v>
      </c>
      <c r="J27" s="20">
        <v>2543</v>
      </c>
      <c r="K27" s="21">
        <v>4514</v>
      </c>
      <c r="L27" s="20">
        <v>1848</v>
      </c>
      <c r="M27" s="20">
        <v>2393</v>
      </c>
      <c r="N27" s="21">
        <v>4241</v>
      </c>
      <c r="P27" s="61">
        <f t="shared" si="11"/>
        <v>43.89853137516689</v>
      </c>
      <c r="Q27" s="6">
        <f t="shared" si="11"/>
        <v>56.101468624833103</v>
      </c>
      <c r="R27" s="61">
        <f t="shared" si="12"/>
        <v>43.788819875776397</v>
      </c>
      <c r="S27" s="82">
        <f t="shared" si="12"/>
        <v>56.211180124223603</v>
      </c>
      <c r="T27" s="6">
        <f t="shared" si="13"/>
        <v>43.664155959237924</v>
      </c>
      <c r="U27" s="82">
        <f t="shared" si="13"/>
        <v>56.335844040762076</v>
      </c>
      <c r="V27" s="6">
        <f t="shared" si="14"/>
        <v>43.574628625324216</v>
      </c>
      <c r="W27" s="82">
        <f t="shared" si="14"/>
        <v>56.425371374675784</v>
      </c>
      <c r="Y27" s="59">
        <f t="shared" si="15"/>
        <v>12.202937249666213</v>
      </c>
      <c r="Z27" s="59">
        <f t="shared" si="16"/>
        <v>12.422360248447205</v>
      </c>
      <c r="AA27" s="59">
        <f t="shared" si="17"/>
        <v>12.671688081524152</v>
      </c>
      <c r="AB27" s="73">
        <f t="shared" si="18"/>
        <v>12.850742749351568</v>
      </c>
    </row>
    <row r="28" spans="1:29" x14ac:dyDescent="0.25">
      <c r="A28" s="1869"/>
      <c r="B28" s="278" t="s">
        <v>212</v>
      </c>
      <c r="C28" s="20">
        <v>8451</v>
      </c>
      <c r="D28" s="20">
        <v>6183</v>
      </c>
      <c r="E28" s="21">
        <v>14634</v>
      </c>
      <c r="F28" s="20">
        <v>9099</v>
      </c>
      <c r="G28" s="20">
        <v>6367</v>
      </c>
      <c r="H28" s="21">
        <v>15466</v>
      </c>
      <c r="I28" s="20">
        <v>8936</v>
      </c>
      <c r="J28" s="20">
        <v>6146</v>
      </c>
      <c r="K28" s="21">
        <v>15082</v>
      </c>
      <c r="L28" s="20">
        <v>8519</v>
      </c>
      <c r="M28" s="20">
        <v>5673</v>
      </c>
      <c r="N28" s="21">
        <v>14192</v>
      </c>
      <c r="P28" s="61">
        <f t="shared" si="11"/>
        <v>57.749077490774901</v>
      </c>
      <c r="Q28" s="6">
        <f t="shared" si="11"/>
        <v>42.250922509225092</v>
      </c>
      <c r="R28" s="61">
        <f t="shared" si="12"/>
        <v>58.832277253329892</v>
      </c>
      <c r="S28" s="82">
        <f t="shared" si="12"/>
        <v>41.167722746670115</v>
      </c>
      <c r="T28" s="6">
        <f t="shared" si="13"/>
        <v>59.249436414268665</v>
      </c>
      <c r="U28" s="82">
        <f t="shared" si="13"/>
        <v>40.750563585731335</v>
      </c>
      <c r="V28" s="6">
        <f t="shared" si="14"/>
        <v>60.026775648252539</v>
      </c>
      <c r="W28" s="82">
        <f t="shared" si="14"/>
        <v>39.973224351747469</v>
      </c>
      <c r="Y28" s="59">
        <f t="shared" si="15"/>
        <v>-15.49815498154981</v>
      </c>
      <c r="Z28" s="59">
        <f t="shared" si="16"/>
        <v>-17.664554506659776</v>
      </c>
      <c r="AA28" s="59">
        <f t="shared" si="17"/>
        <v>-18.49887282853733</v>
      </c>
      <c r="AB28" s="73">
        <f t="shared" si="18"/>
        <v>-20.05355129650507</v>
      </c>
    </row>
    <row r="29" spans="1:29" x14ac:dyDescent="0.25">
      <c r="A29" s="1869"/>
      <c r="B29" s="278" t="s">
        <v>323</v>
      </c>
      <c r="C29" s="20">
        <v>5815</v>
      </c>
      <c r="D29" s="20">
        <v>16616</v>
      </c>
      <c r="E29" s="21">
        <v>22431</v>
      </c>
      <c r="F29" s="20">
        <v>5107</v>
      </c>
      <c r="G29" s="20">
        <v>13664</v>
      </c>
      <c r="H29" s="21">
        <v>18771</v>
      </c>
      <c r="I29" s="20">
        <v>5201</v>
      </c>
      <c r="J29" s="20">
        <v>13427</v>
      </c>
      <c r="K29" s="21">
        <v>18628</v>
      </c>
      <c r="L29" s="20">
        <v>4794</v>
      </c>
      <c r="M29" s="20">
        <v>12146</v>
      </c>
      <c r="N29" s="21">
        <v>16940</v>
      </c>
      <c r="P29" s="61">
        <f t="shared" si="11"/>
        <v>25.92394454103696</v>
      </c>
      <c r="Q29" s="6">
        <f t="shared" si="11"/>
        <v>74.07605545896304</v>
      </c>
      <c r="R29" s="61">
        <f t="shared" si="12"/>
        <v>27.206861648287251</v>
      </c>
      <c r="S29" s="82">
        <f t="shared" si="12"/>
        <v>72.793138351712756</v>
      </c>
      <c r="T29" s="6">
        <f t="shared" si="13"/>
        <v>27.920334979600604</v>
      </c>
      <c r="U29" s="82">
        <f t="shared" si="13"/>
        <v>72.079665020399403</v>
      </c>
      <c r="V29" s="6">
        <f t="shared" si="14"/>
        <v>28.299881936245576</v>
      </c>
      <c r="W29" s="82">
        <f t="shared" si="14"/>
        <v>71.700118063754431</v>
      </c>
      <c r="Y29" s="59">
        <f t="shared" si="15"/>
        <v>48.15211091792608</v>
      </c>
      <c r="Z29" s="59">
        <f t="shared" si="16"/>
        <v>45.586276703425504</v>
      </c>
      <c r="AA29" s="59">
        <f t="shared" si="17"/>
        <v>44.1593300407988</v>
      </c>
      <c r="AB29" s="73">
        <f t="shared" si="18"/>
        <v>43.400236127508855</v>
      </c>
    </row>
    <row r="30" spans="1:29" x14ac:dyDescent="0.25">
      <c r="A30" s="1869"/>
      <c r="B30" s="278" t="s">
        <v>656</v>
      </c>
      <c r="C30" s="20">
        <v>2405</v>
      </c>
      <c r="D30" s="20">
        <v>1965</v>
      </c>
      <c r="E30" s="21">
        <v>4370</v>
      </c>
      <c r="F30" s="20">
        <v>3356</v>
      </c>
      <c r="G30" s="20">
        <v>2512</v>
      </c>
      <c r="H30" s="21">
        <v>5868</v>
      </c>
      <c r="I30" s="20">
        <v>3807</v>
      </c>
      <c r="J30" s="20">
        <v>2724</v>
      </c>
      <c r="K30" s="21">
        <v>6531</v>
      </c>
      <c r="L30" s="20">
        <v>4159</v>
      </c>
      <c r="M30" s="20">
        <v>2665</v>
      </c>
      <c r="N30" s="21">
        <v>6824</v>
      </c>
      <c r="P30" s="61">
        <f t="shared" si="11"/>
        <v>55.034324942791756</v>
      </c>
      <c r="Q30" s="6">
        <f t="shared" si="11"/>
        <v>44.965675057208237</v>
      </c>
      <c r="R30" s="61">
        <f t="shared" si="12"/>
        <v>57.19154737559645</v>
      </c>
      <c r="S30" s="82">
        <f t="shared" si="12"/>
        <v>42.808452624403543</v>
      </c>
      <c r="T30" s="6">
        <f t="shared" si="13"/>
        <v>58.291226458429037</v>
      </c>
      <c r="U30" s="82">
        <f t="shared" si="13"/>
        <v>41.70877354157097</v>
      </c>
      <c r="V30" s="6">
        <f t="shared" si="14"/>
        <v>60.94665885111371</v>
      </c>
      <c r="W30" s="82">
        <f t="shared" si="14"/>
        <v>39.053341148886282</v>
      </c>
      <c r="Y30" s="59">
        <f t="shared" si="15"/>
        <v>-10.068649885583518</v>
      </c>
      <c r="Z30" s="59">
        <f t="shared" si="16"/>
        <v>-14.383094751192907</v>
      </c>
      <c r="AA30" s="59">
        <f t="shared" si="17"/>
        <v>-16.582452916858067</v>
      </c>
      <c r="AB30" s="73">
        <f t="shared" si="18"/>
        <v>-21.893317702227428</v>
      </c>
    </row>
    <row r="31" spans="1:29" x14ac:dyDescent="0.25">
      <c r="A31" s="1869"/>
      <c r="B31" s="279" t="s">
        <v>199</v>
      </c>
      <c r="C31" s="56">
        <v>893</v>
      </c>
      <c r="D31" s="56">
        <v>354</v>
      </c>
      <c r="E31" s="116">
        <v>1247</v>
      </c>
      <c r="F31" s="56">
        <v>1177</v>
      </c>
      <c r="G31" s="56">
        <v>391</v>
      </c>
      <c r="H31" s="116">
        <v>1568</v>
      </c>
      <c r="I31" s="56">
        <v>1243</v>
      </c>
      <c r="J31" s="56">
        <v>380</v>
      </c>
      <c r="K31" s="116">
        <v>1623</v>
      </c>
      <c r="L31" s="56">
        <v>1177</v>
      </c>
      <c r="M31" s="56">
        <v>341</v>
      </c>
      <c r="N31" s="116">
        <v>1518</v>
      </c>
      <c r="P31" s="61">
        <f t="shared" si="11"/>
        <v>71.611868484362475</v>
      </c>
      <c r="Q31" s="6">
        <f t="shared" si="11"/>
        <v>28.388131515637532</v>
      </c>
      <c r="R31" s="61">
        <f t="shared" si="12"/>
        <v>75.063775510204081</v>
      </c>
      <c r="S31" s="82">
        <f t="shared" si="12"/>
        <v>24.936224489795919</v>
      </c>
      <c r="T31" s="6">
        <f t="shared" si="13"/>
        <v>76.586568083795441</v>
      </c>
      <c r="U31" s="82">
        <f t="shared" si="13"/>
        <v>23.413431916204562</v>
      </c>
      <c r="V31" s="6">
        <f t="shared" si="14"/>
        <v>77.536231884057969</v>
      </c>
      <c r="W31" s="82">
        <f t="shared" si="14"/>
        <v>22.463768115942027</v>
      </c>
      <c r="Y31" s="59">
        <f t="shared" si="15"/>
        <v>-43.223736968724943</v>
      </c>
      <c r="Z31" s="59">
        <f t="shared" si="16"/>
        <v>-50.127551020408163</v>
      </c>
      <c r="AA31" s="59">
        <f t="shared" si="17"/>
        <v>-53.173136167590883</v>
      </c>
      <c r="AB31" s="73">
        <f t="shared" si="18"/>
        <v>-55.072463768115938</v>
      </c>
    </row>
    <row r="32" spans="1:29" s="5" customFormat="1" x14ac:dyDescent="0.25">
      <c r="A32" s="1869" t="s">
        <v>811</v>
      </c>
      <c r="B32" s="849" t="s">
        <v>1077</v>
      </c>
      <c r="C32" s="843">
        <v>65604</v>
      </c>
      <c r="D32" s="843">
        <v>37008</v>
      </c>
      <c r="E32" s="844">
        <v>102612</v>
      </c>
      <c r="F32" s="843">
        <v>69027</v>
      </c>
      <c r="G32" s="843">
        <v>40562</v>
      </c>
      <c r="H32" s="844">
        <v>109589</v>
      </c>
      <c r="I32" s="843">
        <v>68668</v>
      </c>
      <c r="J32" s="843">
        <v>40790</v>
      </c>
      <c r="K32" s="844">
        <v>109458</v>
      </c>
      <c r="L32" s="843">
        <v>65994</v>
      </c>
      <c r="M32" s="843">
        <v>39579</v>
      </c>
      <c r="N32" s="844">
        <v>105573</v>
      </c>
      <c r="P32" s="176">
        <f t="shared" si="11"/>
        <v>63.934042802011462</v>
      </c>
      <c r="Q32" s="175">
        <f t="shared" si="11"/>
        <v>36.065957197988538</v>
      </c>
      <c r="R32" s="176">
        <f t="shared" si="12"/>
        <v>62.987161120185419</v>
      </c>
      <c r="S32" s="181">
        <f t="shared" si="12"/>
        <v>37.012838879814581</v>
      </c>
      <c r="T32" s="175">
        <f t="shared" si="13"/>
        <v>62.734564855926479</v>
      </c>
      <c r="U32" s="181">
        <f t="shared" si="13"/>
        <v>37.265435144073528</v>
      </c>
      <c r="V32" s="175">
        <f t="shared" si="14"/>
        <v>62.510300929214857</v>
      </c>
      <c r="W32" s="181">
        <f t="shared" si="14"/>
        <v>37.489699070785143</v>
      </c>
      <c r="X32"/>
      <c r="Y32" s="177">
        <f>Q32-P32</f>
        <v>-27.868085604022923</v>
      </c>
      <c r="Z32" s="177">
        <f>S32-R32</f>
        <v>-25.974322240370839</v>
      </c>
      <c r="AA32" s="177">
        <f>U32-T32</f>
        <v>-25.46912971185295</v>
      </c>
      <c r="AB32" s="277">
        <f>W32-V32</f>
        <v>-25.020601858429714</v>
      </c>
      <c r="AC32"/>
    </row>
    <row r="33" spans="1:29" x14ac:dyDescent="0.25">
      <c r="A33" s="1869"/>
      <c r="B33" s="278" t="s">
        <v>320</v>
      </c>
      <c r="C33" s="20">
        <v>10387</v>
      </c>
      <c r="D33" s="20">
        <v>8711</v>
      </c>
      <c r="E33" s="21">
        <v>19098</v>
      </c>
      <c r="F33" s="20">
        <v>9825</v>
      </c>
      <c r="G33" s="20">
        <v>9376</v>
      </c>
      <c r="H33" s="21">
        <v>19201</v>
      </c>
      <c r="I33" s="20">
        <v>9959</v>
      </c>
      <c r="J33" s="20">
        <v>9022</v>
      </c>
      <c r="K33" s="21">
        <v>18981</v>
      </c>
      <c r="L33" s="20">
        <v>9398</v>
      </c>
      <c r="M33" s="20">
        <v>8590</v>
      </c>
      <c r="N33" s="21">
        <v>17988</v>
      </c>
      <c r="P33" s="61">
        <f t="shared" ref="P33:Q46" si="19">IFERROR(C33/$E33*100,0)</f>
        <v>54.38789402031626</v>
      </c>
      <c r="Q33" s="6">
        <f t="shared" si="19"/>
        <v>45.61210597968374</v>
      </c>
      <c r="R33" s="61">
        <f t="shared" ref="R33:S46" si="20">IFERROR(F33/$H33*100,0)</f>
        <v>51.169209936982455</v>
      </c>
      <c r="S33" s="82">
        <f t="shared" si="20"/>
        <v>48.830790063017545</v>
      </c>
      <c r="T33" s="6">
        <f t="shared" ref="T33:U46" si="21">IFERROR(I33/$K33*100,0)</f>
        <v>52.468257731415626</v>
      </c>
      <c r="U33" s="82">
        <f t="shared" si="21"/>
        <v>47.531742268584374</v>
      </c>
      <c r="V33" s="6">
        <f t="shared" ref="V33:W46" si="22">IFERROR(L33/$N33*100,0)</f>
        <v>52.245941738937077</v>
      </c>
      <c r="W33" s="82">
        <f t="shared" si="22"/>
        <v>47.75405826106293</v>
      </c>
      <c r="Y33" s="59">
        <f t="shared" ref="Y33:Y45" si="23">Q33-P33</f>
        <v>-8.7757880406325199</v>
      </c>
      <c r="Z33" s="59">
        <f t="shared" ref="Z33:Z45" si="24">S33-R33</f>
        <v>-2.3384198739649094</v>
      </c>
      <c r="AA33" s="59">
        <f t="shared" ref="AA33:AA45" si="25">U33-T33</f>
        <v>-4.9365154628312524</v>
      </c>
      <c r="AB33" s="73">
        <f t="shared" ref="AB33:AB45" si="26">W33-V33</f>
        <v>-4.491883477874147</v>
      </c>
    </row>
    <row r="34" spans="1:29" x14ac:dyDescent="0.25">
      <c r="A34" s="1869"/>
      <c r="B34" s="278" t="s">
        <v>335</v>
      </c>
      <c r="C34" s="20">
        <v>660</v>
      </c>
      <c r="D34" s="20">
        <v>2794</v>
      </c>
      <c r="E34" s="21">
        <v>3454</v>
      </c>
      <c r="F34" s="20">
        <v>838</v>
      </c>
      <c r="G34" s="20">
        <v>3275</v>
      </c>
      <c r="H34" s="21">
        <v>4113</v>
      </c>
      <c r="I34" s="20">
        <v>851</v>
      </c>
      <c r="J34" s="20">
        <v>3183</v>
      </c>
      <c r="K34" s="21">
        <v>4034</v>
      </c>
      <c r="L34" s="20">
        <v>836</v>
      </c>
      <c r="M34" s="20">
        <v>3061</v>
      </c>
      <c r="N34" s="21">
        <v>3897</v>
      </c>
      <c r="P34" s="61">
        <f t="shared" si="19"/>
        <v>19.108280254777071</v>
      </c>
      <c r="Q34" s="6">
        <f t="shared" si="19"/>
        <v>80.891719745222929</v>
      </c>
      <c r="R34" s="61">
        <f t="shared" si="20"/>
        <v>20.37442256260637</v>
      </c>
      <c r="S34" s="82">
        <f t="shared" si="20"/>
        <v>79.62557743739363</v>
      </c>
      <c r="T34" s="6">
        <f t="shared" si="21"/>
        <v>21.095686663361427</v>
      </c>
      <c r="U34" s="82">
        <f t="shared" si="21"/>
        <v>78.90431333663858</v>
      </c>
      <c r="V34" s="6">
        <f t="shared" si="22"/>
        <v>21.45239928149859</v>
      </c>
      <c r="W34" s="82">
        <f t="shared" si="22"/>
        <v>78.547600718501414</v>
      </c>
      <c r="Y34" s="59">
        <f t="shared" si="23"/>
        <v>61.783439490445858</v>
      </c>
      <c r="Z34" s="59">
        <f t="shared" si="24"/>
        <v>59.251154874787261</v>
      </c>
      <c r="AA34" s="59">
        <f t="shared" si="25"/>
        <v>57.808626673277153</v>
      </c>
      <c r="AB34" s="73">
        <f t="shared" si="26"/>
        <v>57.095201437002828</v>
      </c>
    </row>
    <row r="35" spans="1:29" x14ac:dyDescent="0.25">
      <c r="A35" s="1869"/>
      <c r="B35" s="278" t="s">
        <v>200</v>
      </c>
      <c r="C35" s="20">
        <v>1570</v>
      </c>
      <c r="D35" s="20">
        <v>1934</v>
      </c>
      <c r="E35" s="21">
        <v>3504</v>
      </c>
      <c r="F35" s="20">
        <v>1423</v>
      </c>
      <c r="G35" s="20">
        <v>2057</v>
      </c>
      <c r="H35" s="21">
        <v>3480</v>
      </c>
      <c r="I35" s="20">
        <v>1401</v>
      </c>
      <c r="J35" s="20">
        <v>2009</v>
      </c>
      <c r="K35" s="21">
        <v>3410</v>
      </c>
      <c r="L35" s="20">
        <v>1244</v>
      </c>
      <c r="M35" s="20">
        <v>1846</v>
      </c>
      <c r="N35" s="21">
        <v>3090</v>
      </c>
      <c r="P35" s="61">
        <f t="shared" si="19"/>
        <v>44.805936073059357</v>
      </c>
      <c r="Q35" s="6">
        <f t="shared" si="19"/>
        <v>55.194063926940643</v>
      </c>
      <c r="R35" s="61">
        <f t="shared" si="20"/>
        <v>40.890804597701148</v>
      </c>
      <c r="S35" s="82">
        <f t="shared" si="20"/>
        <v>59.109195402298852</v>
      </c>
      <c r="T35" s="6">
        <f t="shared" si="21"/>
        <v>41.085043988269796</v>
      </c>
      <c r="U35" s="82">
        <f t="shared" si="21"/>
        <v>58.914956011730204</v>
      </c>
      <c r="V35" s="6">
        <f t="shared" si="22"/>
        <v>40.258899676375407</v>
      </c>
      <c r="W35" s="82">
        <f t="shared" si="22"/>
        <v>59.741100323624593</v>
      </c>
      <c r="Y35" s="59">
        <f t="shared" si="23"/>
        <v>10.388127853881286</v>
      </c>
      <c r="Z35" s="59">
        <f t="shared" si="24"/>
        <v>18.218390804597703</v>
      </c>
      <c r="AA35" s="59">
        <f t="shared" si="25"/>
        <v>17.829912023460409</v>
      </c>
      <c r="AB35" s="73">
        <f t="shared" si="26"/>
        <v>19.482200647249186</v>
      </c>
    </row>
    <row r="36" spans="1:29" x14ac:dyDescent="0.25">
      <c r="A36" s="1869"/>
      <c r="B36" s="278" t="s">
        <v>324</v>
      </c>
      <c r="C36" s="20">
        <v>8480</v>
      </c>
      <c r="D36" s="20">
        <v>2098</v>
      </c>
      <c r="E36" s="21">
        <v>10578</v>
      </c>
      <c r="F36" s="20">
        <v>8602</v>
      </c>
      <c r="G36" s="20">
        <v>1985</v>
      </c>
      <c r="H36" s="21">
        <v>10587</v>
      </c>
      <c r="I36" s="20">
        <v>8995</v>
      </c>
      <c r="J36" s="20">
        <v>1904</v>
      </c>
      <c r="K36" s="21">
        <v>10899</v>
      </c>
      <c r="L36" s="20">
        <v>9220</v>
      </c>
      <c r="M36" s="20">
        <v>1946</v>
      </c>
      <c r="N36" s="21">
        <v>11166</v>
      </c>
      <c r="P36" s="61">
        <f t="shared" si="19"/>
        <v>80.166383059179424</v>
      </c>
      <c r="Q36" s="6">
        <f t="shared" si="19"/>
        <v>19.833616940820569</v>
      </c>
      <c r="R36" s="61">
        <f t="shared" si="20"/>
        <v>81.250590346651549</v>
      </c>
      <c r="S36" s="82">
        <f t="shared" si="20"/>
        <v>18.749409653348444</v>
      </c>
      <c r="T36" s="6">
        <f t="shared" si="21"/>
        <v>82.530507385998717</v>
      </c>
      <c r="U36" s="82">
        <f t="shared" si="21"/>
        <v>17.469492614001283</v>
      </c>
      <c r="V36" s="6">
        <f t="shared" si="22"/>
        <v>82.572093856349639</v>
      </c>
      <c r="W36" s="82">
        <f t="shared" si="22"/>
        <v>17.427906143650368</v>
      </c>
      <c r="Y36" s="59">
        <f t="shared" si="23"/>
        <v>-60.332766118358855</v>
      </c>
      <c r="Z36" s="59">
        <f t="shared" si="24"/>
        <v>-62.501180693303105</v>
      </c>
      <c r="AA36" s="59">
        <f t="shared" si="25"/>
        <v>-65.061014771997435</v>
      </c>
      <c r="AB36" s="73">
        <f t="shared" si="26"/>
        <v>-65.144187712699278</v>
      </c>
    </row>
    <row r="37" spans="1:29" x14ac:dyDescent="0.25">
      <c r="A37" s="1869"/>
      <c r="B37" s="278" t="s">
        <v>327</v>
      </c>
      <c r="C37" s="20">
        <v>10156</v>
      </c>
      <c r="D37" s="20">
        <v>639</v>
      </c>
      <c r="E37" s="21">
        <v>10795</v>
      </c>
      <c r="F37" s="20">
        <v>10345</v>
      </c>
      <c r="G37" s="20">
        <v>811</v>
      </c>
      <c r="H37" s="21">
        <v>11156</v>
      </c>
      <c r="I37" s="20">
        <v>9955</v>
      </c>
      <c r="J37" s="20">
        <v>770</v>
      </c>
      <c r="K37" s="21">
        <v>10725</v>
      </c>
      <c r="L37" s="20">
        <v>9266</v>
      </c>
      <c r="M37" s="20">
        <v>686</v>
      </c>
      <c r="N37" s="21">
        <v>9952</v>
      </c>
      <c r="P37" s="61">
        <f t="shared" si="19"/>
        <v>94.080592867068091</v>
      </c>
      <c r="Q37" s="6">
        <f t="shared" si="19"/>
        <v>5.9194071329319131</v>
      </c>
      <c r="R37" s="61">
        <f t="shared" si="20"/>
        <v>92.730369307995701</v>
      </c>
      <c r="S37" s="82">
        <f t="shared" si="20"/>
        <v>7.269630692004303</v>
      </c>
      <c r="T37" s="6">
        <f t="shared" si="21"/>
        <v>92.820512820512818</v>
      </c>
      <c r="U37" s="82">
        <f t="shared" si="21"/>
        <v>7.1794871794871788</v>
      </c>
      <c r="V37" s="6">
        <f t="shared" si="22"/>
        <v>93.106913183279744</v>
      </c>
      <c r="W37" s="82">
        <f t="shared" si="22"/>
        <v>6.8930868167202579</v>
      </c>
      <c r="Y37" s="59">
        <f t="shared" si="23"/>
        <v>-88.161185734136183</v>
      </c>
      <c r="Z37" s="59">
        <f t="shared" si="24"/>
        <v>-85.460738615991403</v>
      </c>
      <c r="AA37" s="59">
        <f t="shared" si="25"/>
        <v>-85.641025641025635</v>
      </c>
      <c r="AB37" s="73">
        <f t="shared" si="26"/>
        <v>-86.213826366559488</v>
      </c>
    </row>
    <row r="38" spans="1:29" x14ac:dyDescent="0.25">
      <c r="A38" s="1869"/>
      <c r="B38" s="278" t="s">
        <v>328</v>
      </c>
      <c r="C38" s="20">
        <v>12214</v>
      </c>
      <c r="D38" s="20">
        <v>5117</v>
      </c>
      <c r="E38" s="21">
        <v>17331</v>
      </c>
      <c r="F38" s="20">
        <v>13226</v>
      </c>
      <c r="G38" s="20">
        <v>5117</v>
      </c>
      <c r="H38" s="21">
        <v>18343</v>
      </c>
      <c r="I38" s="20">
        <v>12497</v>
      </c>
      <c r="J38" s="20">
        <v>5170</v>
      </c>
      <c r="K38" s="21">
        <v>17667</v>
      </c>
      <c r="L38" s="20">
        <v>11663</v>
      </c>
      <c r="M38" s="20">
        <v>4745</v>
      </c>
      <c r="N38" s="21">
        <v>16408</v>
      </c>
      <c r="P38" s="61">
        <f t="shared" si="19"/>
        <v>70.474871617333108</v>
      </c>
      <c r="Q38" s="6">
        <f t="shared" si="19"/>
        <v>29.5251283826669</v>
      </c>
      <c r="R38" s="61">
        <f t="shared" si="20"/>
        <v>72.103799814643182</v>
      </c>
      <c r="S38" s="82">
        <f t="shared" si="20"/>
        <v>27.896200185356811</v>
      </c>
      <c r="T38" s="6">
        <f t="shared" si="21"/>
        <v>70.736401199977365</v>
      </c>
      <c r="U38" s="82">
        <f t="shared" si="21"/>
        <v>29.263598800022638</v>
      </c>
      <c r="V38" s="6">
        <f t="shared" si="22"/>
        <v>71.081179912237928</v>
      </c>
      <c r="W38" s="82">
        <f t="shared" si="22"/>
        <v>28.918820087762064</v>
      </c>
      <c r="Y38" s="59">
        <f t="shared" si="23"/>
        <v>-40.949743234666208</v>
      </c>
      <c r="Z38" s="59">
        <f t="shared" si="24"/>
        <v>-44.207599629286371</v>
      </c>
      <c r="AA38" s="59">
        <f t="shared" si="25"/>
        <v>-41.47280239995473</v>
      </c>
      <c r="AB38" s="73">
        <f t="shared" si="26"/>
        <v>-42.162359824475864</v>
      </c>
    </row>
    <row r="39" spans="1:29" x14ac:dyDescent="0.25">
      <c r="A39" s="1869"/>
      <c r="B39" s="278" t="s">
        <v>219</v>
      </c>
      <c r="C39" s="20">
        <v>817</v>
      </c>
      <c r="D39" s="20">
        <v>4379</v>
      </c>
      <c r="E39" s="21">
        <v>5196</v>
      </c>
      <c r="F39" s="20">
        <v>732</v>
      </c>
      <c r="G39" s="20">
        <v>4635</v>
      </c>
      <c r="H39" s="21">
        <v>5367</v>
      </c>
      <c r="I39" s="20">
        <v>818</v>
      </c>
      <c r="J39" s="20">
        <v>5219</v>
      </c>
      <c r="K39" s="21">
        <v>6037</v>
      </c>
      <c r="L39" s="20">
        <v>952</v>
      </c>
      <c r="M39" s="20">
        <v>5698</v>
      </c>
      <c r="N39" s="21">
        <v>6650</v>
      </c>
      <c r="P39" s="61">
        <f t="shared" si="19"/>
        <v>15.723633564280215</v>
      </c>
      <c r="Q39" s="6">
        <f t="shared" si="19"/>
        <v>84.27636643571978</v>
      </c>
      <c r="R39" s="61">
        <f t="shared" si="20"/>
        <v>13.638904415874789</v>
      </c>
      <c r="S39" s="82">
        <f t="shared" si="20"/>
        <v>86.361095584125209</v>
      </c>
      <c r="T39" s="6">
        <f t="shared" si="21"/>
        <v>13.549776378996189</v>
      </c>
      <c r="U39" s="82">
        <f t="shared" si="21"/>
        <v>86.450223621003801</v>
      </c>
      <c r="V39" s="6">
        <f t="shared" si="22"/>
        <v>14.315789473684209</v>
      </c>
      <c r="W39" s="82">
        <f t="shared" si="22"/>
        <v>85.68421052631578</v>
      </c>
      <c r="Y39" s="59">
        <f t="shared" si="23"/>
        <v>68.552732871439559</v>
      </c>
      <c r="Z39" s="59">
        <f t="shared" si="24"/>
        <v>72.722191168250419</v>
      </c>
      <c r="AA39" s="59">
        <f t="shared" si="25"/>
        <v>72.900447242007616</v>
      </c>
      <c r="AB39" s="73">
        <f t="shared" si="26"/>
        <v>71.368421052631575</v>
      </c>
    </row>
    <row r="40" spans="1:29" x14ac:dyDescent="0.25">
      <c r="A40" s="1869"/>
      <c r="B40" s="278" t="s">
        <v>322</v>
      </c>
      <c r="C40" s="20">
        <v>546</v>
      </c>
      <c r="D40" s="20">
        <v>585</v>
      </c>
      <c r="E40" s="21">
        <v>1131</v>
      </c>
      <c r="F40" s="20">
        <v>658</v>
      </c>
      <c r="G40" s="20">
        <v>880</v>
      </c>
      <c r="H40" s="21">
        <v>1538</v>
      </c>
      <c r="I40" s="20">
        <v>766</v>
      </c>
      <c r="J40" s="20">
        <v>1080</v>
      </c>
      <c r="K40" s="21">
        <v>1846</v>
      </c>
      <c r="L40" s="20">
        <v>824</v>
      </c>
      <c r="M40" s="20">
        <v>1233</v>
      </c>
      <c r="N40" s="21">
        <v>2057</v>
      </c>
      <c r="P40" s="61">
        <f t="shared" si="19"/>
        <v>48.275862068965516</v>
      </c>
      <c r="Q40" s="6">
        <f t="shared" si="19"/>
        <v>51.724137931034484</v>
      </c>
      <c r="R40" s="61">
        <f t="shared" si="20"/>
        <v>42.782834850455139</v>
      </c>
      <c r="S40" s="82">
        <f t="shared" si="20"/>
        <v>57.217165149544869</v>
      </c>
      <c r="T40" s="6">
        <f t="shared" si="21"/>
        <v>41.495124593716142</v>
      </c>
      <c r="U40" s="82">
        <f t="shared" si="21"/>
        <v>58.504875406283851</v>
      </c>
      <c r="V40" s="6">
        <f t="shared" si="22"/>
        <v>40.058337384540593</v>
      </c>
      <c r="W40" s="82">
        <f t="shared" si="22"/>
        <v>59.941662615459414</v>
      </c>
      <c r="Y40" s="59">
        <f t="shared" si="23"/>
        <v>3.448275862068968</v>
      </c>
      <c r="Z40" s="59">
        <f t="shared" si="24"/>
        <v>14.43433029908973</v>
      </c>
      <c r="AA40" s="59">
        <f t="shared" si="25"/>
        <v>17.009750812567709</v>
      </c>
      <c r="AB40" s="73">
        <f t="shared" si="26"/>
        <v>19.883325230918821</v>
      </c>
    </row>
    <row r="41" spans="1:29" x14ac:dyDescent="0.25">
      <c r="A41" s="1869"/>
      <c r="B41" s="278" t="s">
        <v>236</v>
      </c>
      <c r="C41" s="20">
        <v>4126</v>
      </c>
      <c r="D41" s="20">
        <v>2100</v>
      </c>
      <c r="E41" s="21">
        <v>6226</v>
      </c>
      <c r="F41" s="20">
        <v>4453</v>
      </c>
      <c r="G41" s="20">
        <v>2147</v>
      </c>
      <c r="H41" s="21">
        <v>6600</v>
      </c>
      <c r="I41" s="20">
        <v>4592</v>
      </c>
      <c r="J41" s="20">
        <v>2126</v>
      </c>
      <c r="K41" s="21">
        <v>6718</v>
      </c>
      <c r="L41" s="20">
        <v>4388</v>
      </c>
      <c r="M41" s="20">
        <v>1938</v>
      </c>
      <c r="N41" s="21">
        <v>6326</v>
      </c>
      <c r="P41" s="61">
        <f t="shared" si="19"/>
        <v>66.270478637969802</v>
      </c>
      <c r="Q41" s="6">
        <f t="shared" si="19"/>
        <v>33.729521362030198</v>
      </c>
      <c r="R41" s="61">
        <f t="shared" si="20"/>
        <v>67.469696969696969</v>
      </c>
      <c r="S41" s="82">
        <f t="shared" si="20"/>
        <v>32.530303030303031</v>
      </c>
      <c r="T41" s="6">
        <f t="shared" si="21"/>
        <v>68.353676689490911</v>
      </c>
      <c r="U41" s="82">
        <f t="shared" si="21"/>
        <v>31.646323310509079</v>
      </c>
      <c r="V41" s="6">
        <f t="shared" si="22"/>
        <v>69.364527347454953</v>
      </c>
      <c r="W41" s="82">
        <f t="shared" si="22"/>
        <v>30.635472652545054</v>
      </c>
      <c r="Y41" s="59">
        <f t="shared" si="23"/>
        <v>-32.540957275939604</v>
      </c>
      <c r="Z41" s="59">
        <f t="shared" si="24"/>
        <v>-34.939393939393938</v>
      </c>
      <c r="AA41" s="59">
        <f t="shared" si="25"/>
        <v>-36.707353378981836</v>
      </c>
      <c r="AB41" s="73">
        <f t="shared" si="26"/>
        <v>-38.729054694909898</v>
      </c>
    </row>
    <row r="42" spans="1:29" x14ac:dyDescent="0.25">
      <c r="A42" s="1869"/>
      <c r="B42" s="278" t="s">
        <v>732</v>
      </c>
      <c r="C42" s="20">
        <v>3631</v>
      </c>
      <c r="D42" s="20">
        <v>2205</v>
      </c>
      <c r="E42" s="21">
        <v>5836</v>
      </c>
      <c r="F42" s="20">
        <v>4469</v>
      </c>
      <c r="G42" s="20">
        <v>2573</v>
      </c>
      <c r="H42" s="21">
        <v>7042</v>
      </c>
      <c r="I42" s="20">
        <v>4546</v>
      </c>
      <c r="J42" s="20">
        <v>2553</v>
      </c>
      <c r="K42" s="21">
        <v>7099</v>
      </c>
      <c r="L42" s="20">
        <v>4467</v>
      </c>
      <c r="M42" s="20">
        <v>2603</v>
      </c>
      <c r="N42" s="21">
        <v>7070</v>
      </c>
      <c r="P42" s="61">
        <f t="shared" si="19"/>
        <v>62.217272104180942</v>
      </c>
      <c r="Q42" s="6">
        <f t="shared" si="19"/>
        <v>37.78272789581905</v>
      </c>
      <c r="R42" s="61">
        <f t="shared" si="20"/>
        <v>63.462084635046864</v>
      </c>
      <c r="S42" s="82">
        <f t="shared" si="20"/>
        <v>36.537915364953136</v>
      </c>
      <c r="T42" s="6">
        <f t="shared" si="21"/>
        <v>64.037188336385412</v>
      </c>
      <c r="U42" s="82">
        <f t="shared" si="21"/>
        <v>35.962811663614588</v>
      </c>
      <c r="V42" s="6">
        <f t="shared" si="22"/>
        <v>63.182461103253182</v>
      </c>
      <c r="W42" s="82">
        <f t="shared" si="22"/>
        <v>36.817538896746818</v>
      </c>
      <c r="Y42" s="59">
        <f t="shared" si="23"/>
        <v>-24.434544208361892</v>
      </c>
      <c r="Z42" s="59">
        <f t="shared" si="24"/>
        <v>-26.924169270093728</v>
      </c>
      <c r="AA42" s="59">
        <f t="shared" si="25"/>
        <v>-28.074376672770825</v>
      </c>
      <c r="AB42" s="73">
        <f t="shared" si="26"/>
        <v>-26.364922206506364</v>
      </c>
      <c r="AC42" s="5"/>
    </row>
    <row r="43" spans="1:29" x14ac:dyDescent="0.25">
      <c r="A43" s="1869"/>
      <c r="B43" s="278" t="s">
        <v>325</v>
      </c>
      <c r="C43" s="20">
        <v>8104</v>
      </c>
      <c r="D43" s="20">
        <v>4163</v>
      </c>
      <c r="E43" s="21">
        <v>12267</v>
      </c>
      <c r="F43" s="20">
        <v>9088</v>
      </c>
      <c r="G43" s="20">
        <v>4990</v>
      </c>
      <c r="H43" s="21">
        <v>14078</v>
      </c>
      <c r="I43" s="20">
        <v>9211</v>
      </c>
      <c r="J43" s="20">
        <v>5018</v>
      </c>
      <c r="K43" s="21">
        <v>14229</v>
      </c>
      <c r="L43" s="20">
        <v>9170</v>
      </c>
      <c r="M43" s="20">
        <v>4870</v>
      </c>
      <c r="N43" s="21">
        <v>14040</v>
      </c>
      <c r="P43" s="61">
        <f t="shared" si="19"/>
        <v>66.063422189614414</v>
      </c>
      <c r="Q43" s="6">
        <f t="shared" si="19"/>
        <v>33.936577810385586</v>
      </c>
      <c r="R43" s="61">
        <f t="shared" si="20"/>
        <v>64.554624236397217</v>
      </c>
      <c r="S43" s="82">
        <f t="shared" si="20"/>
        <v>35.445375763602783</v>
      </c>
      <c r="T43" s="6">
        <f t="shared" si="21"/>
        <v>64.733993956005349</v>
      </c>
      <c r="U43" s="82">
        <f t="shared" si="21"/>
        <v>35.266006043994658</v>
      </c>
      <c r="V43" s="6">
        <f t="shared" si="22"/>
        <v>65.313390313390315</v>
      </c>
      <c r="W43" s="82">
        <f t="shared" si="22"/>
        <v>34.686609686609685</v>
      </c>
      <c r="Y43" s="59">
        <f t="shared" si="23"/>
        <v>-32.126844379228828</v>
      </c>
      <c r="Z43" s="59">
        <f t="shared" si="24"/>
        <v>-29.109248472794434</v>
      </c>
      <c r="AA43" s="59">
        <f t="shared" si="25"/>
        <v>-29.467987912010692</v>
      </c>
      <c r="AB43" s="73">
        <f t="shared" si="26"/>
        <v>-30.626780626780629</v>
      </c>
    </row>
    <row r="44" spans="1:29" x14ac:dyDescent="0.25">
      <c r="A44" s="1869"/>
      <c r="B44" s="278" t="s">
        <v>333</v>
      </c>
      <c r="C44" s="20">
        <v>2466</v>
      </c>
      <c r="D44" s="20">
        <v>1331</v>
      </c>
      <c r="E44" s="21">
        <v>3797</v>
      </c>
      <c r="F44" s="20">
        <v>2746</v>
      </c>
      <c r="G44" s="20">
        <v>1545</v>
      </c>
      <c r="H44" s="21">
        <v>4291</v>
      </c>
      <c r="I44" s="20">
        <v>2522</v>
      </c>
      <c r="J44" s="20">
        <v>1591</v>
      </c>
      <c r="K44" s="21">
        <v>4113</v>
      </c>
      <c r="L44" s="20">
        <v>2361</v>
      </c>
      <c r="M44" s="20">
        <v>1458</v>
      </c>
      <c r="N44" s="21">
        <v>3819</v>
      </c>
      <c r="P44" s="61">
        <f t="shared" si="19"/>
        <v>64.946010007900981</v>
      </c>
      <c r="Q44" s="6">
        <f t="shared" si="19"/>
        <v>35.053989992099027</v>
      </c>
      <c r="R44" s="61">
        <f t="shared" si="20"/>
        <v>63.994406898158942</v>
      </c>
      <c r="S44" s="82">
        <f t="shared" si="20"/>
        <v>36.005593101841058</v>
      </c>
      <c r="T44" s="6">
        <f t="shared" si="21"/>
        <v>61.317772915147096</v>
      </c>
      <c r="U44" s="82">
        <f t="shared" si="21"/>
        <v>38.682227084852904</v>
      </c>
      <c r="V44" s="6">
        <f t="shared" si="22"/>
        <v>61.822466614296935</v>
      </c>
      <c r="W44" s="82">
        <f t="shared" si="22"/>
        <v>38.177533385703065</v>
      </c>
      <c r="Y44" s="59">
        <f t="shared" si="23"/>
        <v>-29.892020015801954</v>
      </c>
      <c r="Z44" s="59">
        <f t="shared" si="24"/>
        <v>-27.988813796317885</v>
      </c>
      <c r="AA44" s="59">
        <f t="shared" si="25"/>
        <v>-22.635545830294191</v>
      </c>
      <c r="AB44" s="73">
        <f t="shared" si="26"/>
        <v>-23.644933228593871</v>
      </c>
    </row>
    <row r="45" spans="1:29" x14ac:dyDescent="0.25">
      <c r="A45" s="1869"/>
      <c r="B45" s="279" t="s">
        <v>326</v>
      </c>
      <c r="C45" s="56">
        <v>2447</v>
      </c>
      <c r="D45" s="56">
        <v>952</v>
      </c>
      <c r="E45" s="116">
        <v>3399</v>
      </c>
      <c r="F45" s="56">
        <v>2622</v>
      </c>
      <c r="G45" s="56">
        <v>1171</v>
      </c>
      <c r="H45" s="116">
        <v>3793</v>
      </c>
      <c r="I45" s="56">
        <v>2555</v>
      </c>
      <c r="J45" s="56">
        <v>1145</v>
      </c>
      <c r="K45" s="116">
        <v>3700</v>
      </c>
      <c r="L45" s="56">
        <v>2205</v>
      </c>
      <c r="M45" s="56">
        <v>905</v>
      </c>
      <c r="N45" s="116">
        <v>3110</v>
      </c>
      <c r="P45" s="61">
        <f t="shared" si="19"/>
        <v>71.991762283024414</v>
      </c>
      <c r="Q45" s="6">
        <f t="shared" si="19"/>
        <v>28.008237716975582</v>
      </c>
      <c r="R45" s="61">
        <f t="shared" si="20"/>
        <v>69.127339836540997</v>
      </c>
      <c r="S45" s="82">
        <f t="shared" si="20"/>
        <v>30.872660163459003</v>
      </c>
      <c r="T45" s="6">
        <f t="shared" si="21"/>
        <v>69.054054054054063</v>
      </c>
      <c r="U45" s="82">
        <f t="shared" si="21"/>
        <v>30.945945945945947</v>
      </c>
      <c r="V45" s="6">
        <f t="shared" si="22"/>
        <v>70.900321543408367</v>
      </c>
      <c r="W45" s="82">
        <f t="shared" si="22"/>
        <v>29.099678456591636</v>
      </c>
      <c r="Y45" s="59">
        <f t="shared" si="23"/>
        <v>-43.983524566048828</v>
      </c>
      <c r="Z45" s="59">
        <f t="shared" si="24"/>
        <v>-38.254679673081995</v>
      </c>
      <c r="AA45" s="59">
        <f t="shared" si="25"/>
        <v>-38.108108108108112</v>
      </c>
      <c r="AB45" s="73">
        <f t="shared" si="26"/>
        <v>-41.800643086816734</v>
      </c>
    </row>
    <row r="46" spans="1:29" s="5" customFormat="1" x14ac:dyDescent="0.25">
      <c r="A46" s="1869" t="s">
        <v>248</v>
      </c>
      <c r="B46" s="849" t="s">
        <v>1077</v>
      </c>
      <c r="C46" s="843">
        <v>25171</v>
      </c>
      <c r="D46" s="843">
        <v>10481</v>
      </c>
      <c r="E46" s="844">
        <v>35652</v>
      </c>
      <c r="F46" s="843">
        <v>27924</v>
      </c>
      <c r="G46" s="843">
        <v>11023</v>
      </c>
      <c r="H46" s="844">
        <v>38947</v>
      </c>
      <c r="I46" s="843">
        <v>28319</v>
      </c>
      <c r="J46" s="843">
        <v>11273</v>
      </c>
      <c r="K46" s="844">
        <v>39592</v>
      </c>
      <c r="L46" s="843">
        <v>27813</v>
      </c>
      <c r="M46" s="843">
        <v>10853</v>
      </c>
      <c r="N46" s="844">
        <v>38666</v>
      </c>
      <c r="P46" s="176">
        <f t="shared" si="19"/>
        <v>70.601929765511045</v>
      </c>
      <c r="Q46" s="175">
        <f t="shared" si="19"/>
        <v>29.398070234488948</v>
      </c>
      <c r="R46" s="176">
        <f t="shared" si="20"/>
        <v>71.697434975736257</v>
      </c>
      <c r="S46" s="181">
        <f t="shared" si="20"/>
        <v>28.302565024263743</v>
      </c>
      <c r="T46" s="175">
        <f t="shared" si="21"/>
        <v>71.527076177005455</v>
      </c>
      <c r="U46" s="181">
        <f t="shared" si="21"/>
        <v>28.472923822994545</v>
      </c>
      <c r="V46" s="175">
        <f t="shared" si="22"/>
        <v>71.931412610562248</v>
      </c>
      <c r="W46" s="181">
        <f t="shared" si="22"/>
        <v>28.068587389437749</v>
      </c>
      <c r="X46"/>
      <c r="Y46" s="177">
        <f>Q46-P46</f>
        <v>-41.203859531022097</v>
      </c>
      <c r="Z46" s="177">
        <f>S46-R46</f>
        <v>-43.394869951472515</v>
      </c>
      <c r="AA46" s="177">
        <f>U46-T46</f>
        <v>-43.05415235401091</v>
      </c>
      <c r="AB46" s="277">
        <f>W46-V46</f>
        <v>-43.862825221124496</v>
      </c>
      <c r="AC46"/>
    </row>
    <row r="47" spans="1:29" x14ac:dyDescent="0.25">
      <c r="A47" s="1869"/>
      <c r="B47" s="897" t="s">
        <v>331</v>
      </c>
      <c r="C47" s="305">
        <v>3031</v>
      </c>
      <c r="D47" s="305">
        <v>1378</v>
      </c>
      <c r="E47" s="306">
        <v>4409</v>
      </c>
      <c r="F47" s="305">
        <v>3503</v>
      </c>
      <c r="G47" s="305">
        <v>1344</v>
      </c>
      <c r="H47" s="306">
        <v>4847</v>
      </c>
      <c r="I47" s="305">
        <v>3467</v>
      </c>
      <c r="J47" s="305">
        <v>1268</v>
      </c>
      <c r="K47" s="306">
        <v>4735</v>
      </c>
      <c r="L47" s="305">
        <v>3601</v>
      </c>
      <c r="M47" s="305">
        <v>1245</v>
      </c>
      <c r="N47" s="306">
        <v>4846</v>
      </c>
      <c r="P47" s="61">
        <f t="shared" ref="P47:Q54" si="27">IFERROR(C47/$E47*100,0)</f>
        <v>68.745747334996594</v>
      </c>
      <c r="Q47" s="6">
        <f t="shared" si="27"/>
        <v>31.254252665003403</v>
      </c>
      <c r="R47" s="61">
        <f t="shared" ref="R47:S54" si="28">IFERROR(F47/$H47*100,0)</f>
        <v>72.271508149370746</v>
      </c>
      <c r="S47" s="82">
        <f t="shared" si="28"/>
        <v>27.728491850629254</v>
      </c>
      <c r="T47" s="6">
        <f t="shared" ref="T47:U54" si="29">IFERROR(I47/$K47*100,0)</f>
        <v>73.220696937697994</v>
      </c>
      <c r="U47" s="82">
        <f t="shared" si="29"/>
        <v>26.779303062302006</v>
      </c>
      <c r="V47" s="6">
        <f t="shared" ref="V47:W54" si="30">IFERROR(L47/$N47*100,0)</f>
        <v>74.308708212959147</v>
      </c>
      <c r="W47" s="82">
        <f t="shared" si="30"/>
        <v>25.691291787040861</v>
      </c>
      <c r="Y47" s="59">
        <f t="shared" ref="Y47:Y54" si="31">Q47-P47</f>
        <v>-37.491494669993187</v>
      </c>
      <c r="Z47" s="59">
        <f t="shared" ref="Z47:Z54" si="32">S47-R47</f>
        <v>-44.543016298741492</v>
      </c>
      <c r="AA47" s="59">
        <f t="shared" ref="AA47:AA54" si="33">U47-T47</f>
        <v>-46.441393875395988</v>
      </c>
      <c r="AB47" s="73">
        <f t="shared" ref="AB47:AB54" si="34">W47-V47</f>
        <v>-48.617416425918286</v>
      </c>
    </row>
    <row r="48" spans="1:29" x14ac:dyDescent="0.25">
      <c r="A48" s="1869"/>
      <c r="B48" s="278" t="s">
        <v>266</v>
      </c>
      <c r="C48" s="20">
        <v>1497</v>
      </c>
      <c r="D48" s="20">
        <v>2392</v>
      </c>
      <c r="E48" s="21">
        <v>3889</v>
      </c>
      <c r="F48" s="20">
        <v>1397</v>
      </c>
      <c r="G48" s="20">
        <v>2372</v>
      </c>
      <c r="H48" s="21">
        <v>3769</v>
      </c>
      <c r="I48" s="20">
        <v>1446</v>
      </c>
      <c r="J48" s="20">
        <v>2434</v>
      </c>
      <c r="K48" s="21">
        <v>3880</v>
      </c>
      <c r="L48" s="20">
        <v>1526</v>
      </c>
      <c r="M48" s="20">
        <v>2192</v>
      </c>
      <c r="N48" s="21">
        <v>3718</v>
      </c>
      <c r="P48" s="61">
        <f t="shared" si="27"/>
        <v>38.493185908974034</v>
      </c>
      <c r="Q48" s="6">
        <f t="shared" si="27"/>
        <v>61.506814091025973</v>
      </c>
      <c r="R48" s="61">
        <f t="shared" si="28"/>
        <v>37.065534624568855</v>
      </c>
      <c r="S48" s="82">
        <f t="shared" si="28"/>
        <v>62.934465375431145</v>
      </c>
      <c r="T48" s="6">
        <f t="shared" si="29"/>
        <v>37.268041237113401</v>
      </c>
      <c r="U48" s="82">
        <f t="shared" si="29"/>
        <v>62.731958762886599</v>
      </c>
      <c r="V48" s="6">
        <f t="shared" si="30"/>
        <v>41.043571812802583</v>
      </c>
      <c r="W48" s="82">
        <f t="shared" si="30"/>
        <v>58.956428187197417</v>
      </c>
      <c r="Y48" s="59">
        <f t="shared" si="31"/>
        <v>23.013628182051939</v>
      </c>
      <c r="Z48" s="59">
        <f t="shared" si="32"/>
        <v>25.86893075086229</v>
      </c>
      <c r="AA48" s="59">
        <f t="shared" si="33"/>
        <v>25.463917525773198</v>
      </c>
      <c r="AB48" s="73">
        <f t="shared" si="34"/>
        <v>17.912856374394835</v>
      </c>
    </row>
    <row r="49" spans="1:75" x14ac:dyDescent="0.25">
      <c r="A49" s="1869"/>
      <c r="B49" s="278" t="s">
        <v>332</v>
      </c>
      <c r="C49" s="20">
        <v>6022</v>
      </c>
      <c r="D49" s="20">
        <v>1752</v>
      </c>
      <c r="E49" s="21">
        <v>7774</v>
      </c>
      <c r="F49" s="20">
        <v>6428</v>
      </c>
      <c r="G49" s="20">
        <v>1780</v>
      </c>
      <c r="H49" s="21">
        <v>8208</v>
      </c>
      <c r="I49" s="20">
        <v>6260</v>
      </c>
      <c r="J49" s="20">
        <v>1794</v>
      </c>
      <c r="K49" s="21">
        <v>8054</v>
      </c>
      <c r="L49" s="20">
        <v>5772</v>
      </c>
      <c r="M49" s="20">
        <v>1601</v>
      </c>
      <c r="N49" s="21">
        <v>7373</v>
      </c>
      <c r="P49" s="61">
        <f t="shared" si="27"/>
        <v>77.463339336249035</v>
      </c>
      <c r="Q49" s="6">
        <f t="shared" si="27"/>
        <v>22.536660663750965</v>
      </c>
      <c r="R49" s="61">
        <f t="shared" si="28"/>
        <v>78.313840155945428</v>
      </c>
      <c r="S49" s="82">
        <f t="shared" si="28"/>
        <v>21.686159844054583</v>
      </c>
      <c r="T49" s="6">
        <f t="shared" si="29"/>
        <v>77.725353861435309</v>
      </c>
      <c r="U49" s="82">
        <f t="shared" si="29"/>
        <v>22.274646138564687</v>
      </c>
      <c r="V49" s="6">
        <f t="shared" si="30"/>
        <v>78.285636782856372</v>
      </c>
      <c r="W49" s="82">
        <f t="shared" si="30"/>
        <v>21.714363217143632</v>
      </c>
      <c r="Y49" s="59">
        <f t="shared" si="31"/>
        <v>-54.92667867249807</v>
      </c>
      <c r="Z49" s="59">
        <f t="shared" si="32"/>
        <v>-56.627680311890842</v>
      </c>
      <c r="AA49" s="59">
        <f t="shared" si="33"/>
        <v>-55.450707722870618</v>
      </c>
      <c r="AB49" s="73">
        <f t="shared" si="34"/>
        <v>-56.571273565712744</v>
      </c>
    </row>
    <row r="50" spans="1:75" x14ac:dyDescent="0.25">
      <c r="A50" s="1869"/>
      <c r="B50" s="278" t="s">
        <v>658</v>
      </c>
      <c r="C50" s="20">
        <v>4518</v>
      </c>
      <c r="D50" s="20">
        <v>911</v>
      </c>
      <c r="E50" s="21">
        <v>5429</v>
      </c>
      <c r="F50" s="20">
        <v>4386</v>
      </c>
      <c r="G50" s="20">
        <v>779</v>
      </c>
      <c r="H50" s="21">
        <v>5165</v>
      </c>
      <c r="I50" s="20">
        <v>4292</v>
      </c>
      <c r="J50" s="20">
        <v>784</v>
      </c>
      <c r="K50" s="21">
        <v>5076</v>
      </c>
      <c r="L50" s="20">
        <v>4098</v>
      </c>
      <c r="M50" s="20">
        <v>818</v>
      </c>
      <c r="N50" s="21">
        <v>4916</v>
      </c>
      <c r="P50" s="61">
        <f t="shared" si="27"/>
        <v>83.219745809541351</v>
      </c>
      <c r="Q50" s="6">
        <f t="shared" si="27"/>
        <v>16.780254190458649</v>
      </c>
      <c r="R50" s="61">
        <f t="shared" si="28"/>
        <v>84.91771539206195</v>
      </c>
      <c r="S50" s="82">
        <f t="shared" si="28"/>
        <v>15.082284607938046</v>
      </c>
      <c r="T50" s="6">
        <f t="shared" si="29"/>
        <v>84.554767533490931</v>
      </c>
      <c r="U50" s="82">
        <f t="shared" si="29"/>
        <v>15.445232466509061</v>
      </c>
      <c r="V50" s="6">
        <f t="shared" si="30"/>
        <v>83.360455655004074</v>
      </c>
      <c r="W50" s="82">
        <f t="shared" si="30"/>
        <v>16.639544344995933</v>
      </c>
      <c r="Y50" s="59">
        <f t="shared" si="31"/>
        <v>-66.439491619082702</v>
      </c>
      <c r="Z50" s="59">
        <f t="shared" si="32"/>
        <v>-69.835430784123901</v>
      </c>
      <c r="AA50" s="59">
        <f t="shared" si="33"/>
        <v>-69.109535066981863</v>
      </c>
      <c r="AB50" s="73">
        <f t="shared" si="34"/>
        <v>-66.720911310008148</v>
      </c>
    </row>
    <row r="51" spans="1:75" x14ac:dyDescent="0.25">
      <c r="A51" s="1869"/>
      <c r="B51" s="278" t="s">
        <v>733</v>
      </c>
      <c r="C51" s="20">
        <v>133</v>
      </c>
      <c r="D51" s="20">
        <v>438</v>
      </c>
      <c r="E51" s="21">
        <v>571</v>
      </c>
      <c r="F51" s="20">
        <v>126</v>
      </c>
      <c r="G51" s="20">
        <v>560</v>
      </c>
      <c r="H51" s="21">
        <v>686</v>
      </c>
      <c r="I51" s="20">
        <v>234</v>
      </c>
      <c r="J51" s="20">
        <v>612</v>
      </c>
      <c r="K51" s="21">
        <v>846</v>
      </c>
      <c r="L51" s="20">
        <v>221</v>
      </c>
      <c r="M51" s="20">
        <v>723</v>
      </c>
      <c r="N51" s="21">
        <v>944</v>
      </c>
      <c r="P51" s="61">
        <f t="shared" si="27"/>
        <v>23.29246935201401</v>
      </c>
      <c r="Q51" s="6">
        <f t="shared" si="27"/>
        <v>76.70753064798599</v>
      </c>
      <c r="R51" s="61">
        <f t="shared" si="28"/>
        <v>18.367346938775512</v>
      </c>
      <c r="S51" s="82">
        <f t="shared" si="28"/>
        <v>81.632653061224488</v>
      </c>
      <c r="T51" s="6">
        <f t="shared" si="29"/>
        <v>27.659574468085108</v>
      </c>
      <c r="U51" s="82">
        <f t="shared" si="29"/>
        <v>72.340425531914903</v>
      </c>
      <c r="V51" s="6">
        <f t="shared" si="30"/>
        <v>23.41101694915254</v>
      </c>
      <c r="W51" s="82">
        <f t="shared" si="30"/>
        <v>76.58898305084746</v>
      </c>
      <c r="Y51" s="59">
        <f t="shared" si="31"/>
        <v>53.415061295971981</v>
      </c>
      <c r="Z51" s="59">
        <f t="shared" si="32"/>
        <v>63.265306122448976</v>
      </c>
      <c r="AA51" s="59">
        <f t="shared" si="33"/>
        <v>44.680851063829792</v>
      </c>
      <c r="AB51" s="73">
        <f t="shared" si="34"/>
        <v>53.177966101694921</v>
      </c>
    </row>
    <row r="52" spans="1:75" x14ac:dyDescent="0.25">
      <c r="A52" s="1869"/>
      <c r="B52" s="278" t="s">
        <v>276</v>
      </c>
      <c r="C52" s="20">
        <v>5360</v>
      </c>
      <c r="D52" s="20">
        <v>1697</v>
      </c>
      <c r="E52" s="21">
        <v>7057</v>
      </c>
      <c r="F52" s="20">
        <v>6845</v>
      </c>
      <c r="G52" s="20">
        <v>1919</v>
      </c>
      <c r="H52" s="21">
        <v>8764</v>
      </c>
      <c r="I52" s="20">
        <v>7177</v>
      </c>
      <c r="J52" s="20">
        <v>1892</v>
      </c>
      <c r="K52" s="21">
        <v>9069</v>
      </c>
      <c r="L52" s="20">
        <v>7222</v>
      </c>
      <c r="M52" s="20">
        <v>1980</v>
      </c>
      <c r="N52" s="21">
        <v>9202</v>
      </c>
      <c r="P52" s="61">
        <f t="shared" si="27"/>
        <v>75.952954513249267</v>
      </c>
      <c r="Q52" s="6">
        <f t="shared" si="27"/>
        <v>24.047045486750743</v>
      </c>
      <c r="R52" s="61">
        <f t="shared" si="28"/>
        <v>78.103605659516205</v>
      </c>
      <c r="S52" s="82">
        <f t="shared" si="28"/>
        <v>21.896394340483795</v>
      </c>
      <c r="T52" s="6">
        <f t="shared" si="29"/>
        <v>79.137721909802622</v>
      </c>
      <c r="U52" s="82">
        <f t="shared" si="29"/>
        <v>20.862278090197375</v>
      </c>
      <c r="V52" s="6">
        <f t="shared" si="30"/>
        <v>78.482938491632254</v>
      </c>
      <c r="W52" s="82">
        <f t="shared" si="30"/>
        <v>21.517061508367746</v>
      </c>
      <c r="Y52" s="59">
        <f t="shared" si="31"/>
        <v>-51.90590902649852</v>
      </c>
      <c r="Z52" s="59">
        <f t="shared" si="32"/>
        <v>-56.20721131903241</v>
      </c>
      <c r="AA52" s="59">
        <f t="shared" si="33"/>
        <v>-58.275443819605243</v>
      </c>
      <c r="AB52" s="73">
        <f t="shared" si="34"/>
        <v>-56.965876983264508</v>
      </c>
    </row>
    <row r="53" spans="1:75" x14ac:dyDescent="0.25">
      <c r="A53" s="1869"/>
      <c r="B53" s="278" t="s">
        <v>330</v>
      </c>
      <c r="C53" s="20">
        <v>1537</v>
      </c>
      <c r="D53" s="20">
        <v>1290</v>
      </c>
      <c r="E53" s="21">
        <v>2827</v>
      </c>
      <c r="F53" s="20">
        <v>1882</v>
      </c>
      <c r="G53" s="20">
        <v>1655</v>
      </c>
      <c r="H53" s="21">
        <v>3537</v>
      </c>
      <c r="I53" s="20">
        <v>2063</v>
      </c>
      <c r="J53" s="20">
        <v>1843</v>
      </c>
      <c r="K53" s="21">
        <v>3906</v>
      </c>
      <c r="L53" s="20">
        <v>2156</v>
      </c>
      <c r="M53" s="20">
        <v>1747</v>
      </c>
      <c r="N53" s="21">
        <v>3903</v>
      </c>
      <c r="P53" s="61">
        <f t="shared" si="27"/>
        <v>54.368588609833743</v>
      </c>
      <c r="Q53" s="6">
        <f t="shared" si="27"/>
        <v>45.631411390166257</v>
      </c>
      <c r="R53" s="61">
        <f t="shared" si="28"/>
        <v>53.208934124964657</v>
      </c>
      <c r="S53" s="82">
        <f t="shared" si="28"/>
        <v>46.791065875035343</v>
      </c>
      <c r="T53" s="6">
        <f t="shared" si="29"/>
        <v>52.816180235535072</v>
      </c>
      <c r="U53" s="82">
        <f t="shared" si="29"/>
        <v>47.183819764464921</v>
      </c>
      <c r="V53" s="6">
        <f t="shared" si="30"/>
        <v>55.239559313348707</v>
      </c>
      <c r="W53" s="82">
        <f t="shared" si="30"/>
        <v>44.760440686651293</v>
      </c>
      <c r="Y53" s="59">
        <f t="shared" si="31"/>
        <v>-8.7371772196674868</v>
      </c>
      <c r="Z53" s="59">
        <f t="shared" si="32"/>
        <v>-6.4178682499293132</v>
      </c>
      <c r="AA53" s="59">
        <f t="shared" si="33"/>
        <v>-5.6323604710701503</v>
      </c>
      <c r="AB53" s="73">
        <f t="shared" si="34"/>
        <v>-10.479118626697414</v>
      </c>
    </row>
    <row r="54" spans="1:75" x14ac:dyDescent="0.25">
      <c r="A54" s="1869"/>
      <c r="B54" s="279" t="s">
        <v>334</v>
      </c>
      <c r="C54" s="56">
        <v>3073</v>
      </c>
      <c r="D54" s="56">
        <v>623</v>
      </c>
      <c r="E54" s="116">
        <v>3696</v>
      </c>
      <c r="F54" s="56">
        <v>3357</v>
      </c>
      <c r="G54" s="56">
        <v>614</v>
      </c>
      <c r="H54" s="116">
        <v>3971</v>
      </c>
      <c r="I54" s="56">
        <v>3380</v>
      </c>
      <c r="J54" s="56">
        <v>646</v>
      </c>
      <c r="K54" s="116">
        <v>4026</v>
      </c>
      <c r="L54" s="56">
        <v>3217</v>
      </c>
      <c r="M54" s="56">
        <v>547</v>
      </c>
      <c r="N54" s="116">
        <v>3764</v>
      </c>
      <c r="P54" s="100">
        <f t="shared" si="27"/>
        <v>83.143939393939391</v>
      </c>
      <c r="Q54" s="98">
        <f t="shared" si="27"/>
        <v>16.856060606060606</v>
      </c>
      <c r="R54" s="100">
        <f t="shared" si="28"/>
        <v>84.537899773356841</v>
      </c>
      <c r="S54" s="99">
        <f t="shared" si="28"/>
        <v>15.462100226643164</v>
      </c>
      <c r="T54" s="98">
        <f t="shared" si="29"/>
        <v>83.954297069051165</v>
      </c>
      <c r="U54" s="99">
        <f t="shared" si="29"/>
        <v>16.045702930948831</v>
      </c>
      <c r="V54" s="98">
        <f t="shared" si="30"/>
        <v>85.467587672688623</v>
      </c>
      <c r="W54" s="99">
        <f t="shared" si="30"/>
        <v>14.53241232731137</v>
      </c>
      <c r="Y54" s="108">
        <f t="shared" si="31"/>
        <v>-66.287878787878782</v>
      </c>
      <c r="Z54" s="108">
        <f t="shared" si="32"/>
        <v>-69.075799546713682</v>
      </c>
      <c r="AA54" s="108">
        <f t="shared" si="33"/>
        <v>-67.90859413810233</v>
      </c>
      <c r="AB54" s="246">
        <f t="shared" si="34"/>
        <v>-70.935175345377246</v>
      </c>
    </row>
    <row r="57" spans="1:75" x14ac:dyDescent="0.25">
      <c r="A57" s="5" t="s">
        <v>1170</v>
      </c>
    </row>
    <row r="58" spans="1:75" x14ac:dyDescent="0.25">
      <c r="A58" s="5"/>
    </row>
    <row r="59" spans="1:75" x14ac:dyDescent="0.25">
      <c r="B59" s="1913" t="s">
        <v>28</v>
      </c>
      <c r="C59" s="1913"/>
      <c r="D59" s="1913"/>
      <c r="E59" s="1913"/>
      <c r="F59" s="1913"/>
      <c r="G59" s="1913"/>
      <c r="H59" s="1913"/>
      <c r="I59" s="1913"/>
      <c r="J59" s="1913"/>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M59" s="1876" t="s">
        <v>512</v>
      </c>
      <c r="AN59" s="1876"/>
      <c r="AO59" s="1876"/>
      <c r="AP59" s="1876"/>
      <c r="AQ59" s="1876"/>
      <c r="AR59" s="1876"/>
      <c r="AS59" s="1876"/>
      <c r="AT59" s="1876"/>
      <c r="AU59" s="1876"/>
      <c r="AV59" s="1876"/>
      <c r="AW59" s="1876"/>
      <c r="AX59" s="1876"/>
      <c r="AY59" s="1876"/>
      <c r="AZ59" s="1876"/>
      <c r="BA59" s="1876"/>
      <c r="BB59" s="1876"/>
      <c r="BC59" s="1876"/>
      <c r="BD59" s="1876"/>
      <c r="BE59" s="1876"/>
      <c r="BF59" s="1876"/>
      <c r="BG59" s="1876"/>
      <c r="BH59" s="1876"/>
      <c r="BI59" s="1876"/>
      <c r="BJ59" s="1876"/>
      <c r="BL59" s="1876" t="s">
        <v>631</v>
      </c>
      <c r="BM59" s="1876"/>
      <c r="BN59" s="1876"/>
      <c r="BO59" s="1876"/>
      <c r="BP59" s="1876"/>
      <c r="BQ59" s="1876"/>
      <c r="BR59" s="1876"/>
      <c r="BS59" s="1876"/>
      <c r="BT59" s="1876"/>
      <c r="BU59" s="1876"/>
      <c r="BV59" s="1876"/>
      <c r="BW59" s="1876"/>
    </row>
    <row r="60" spans="1:75" x14ac:dyDescent="0.25">
      <c r="A60" s="852" t="s">
        <v>994</v>
      </c>
      <c r="B60" s="1875" t="s">
        <v>314</v>
      </c>
      <c r="C60" s="1875"/>
      <c r="D60" s="1875"/>
      <c r="E60" s="1875"/>
      <c r="F60" s="1875"/>
      <c r="G60" s="1875"/>
      <c r="H60" s="1875"/>
      <c r="I60" s="1875"/>
      <c r="J60" s="1875"/>
      <c r="K60" s="1875" t="s">
        <v>167</v>
      </c>
      <c r="L60" s="1875"/>
      <c r="M60" s="1875"/>
      <c r="N60" s="1875"/>
      <c r="O60" s="1875"/>
      <c r="P60" s="1875"/>
      <c r="Q60" s="1875"/>
      <c r="R60" s="1875"/>
      <c r="S60" s="1875"/>
      <c r="T60" s="1875" t="s">
        <v>168</v>
      </c>
      <c r="U60" s="1875"/>
      <c r="V60" s="1875"/>
      <c r="W60" s="1875"/>
      <c r="X60" s="1875"/>
      <c r="Y60" s="1875"/>
      <c r="Z60" s="1875"/>
      <c r="AA60" s="1875"/>
      <c r="AB60" s="1875"/>
      <c r="AC60" s="1875" t="s">
        <v>169</v>
      </c>
      <c r="AD60" s="1875"/>
      <c r="AE60" s="1875"/>
      <c r="AF60" s="1875"/>
      <c r="AG60" s="1875"/>
      <c r="AH60" s="1875"/>
      <c r="AI60" s="1875"/>
      <c r="AJ60" s="1875"/>
      <c r="AK60" s="1875"/>
      <c r="AM60" s="1875" t="s">
        <v>314</v>
      </c>
      <c r="AN60" s="1875"/>
      <c r="AO60" s="1875"/>
      <c r="AP60" s="1875"/>
      <c r="AQ60" s="1875"/>
      <c r="AR60" s="1875"/>
      <c r="AS60" s="1875" t="s">
        <v>167</v>
      </c>
      <c r="AT60" s="1875"/>
      <c r="AU60" s="1875"/>
      <c r="AV60" s="1875"/>
      <c r="AW60" s="1875"/>
      <c r="AX60" s="1875"/>
      <c r="AY60" s="1875" t="s">
        <v>168</v>
      </c>
      <c r="AZ60" s="1875"/>
      <c r="BA60" s="1875"/>
      <c r="BB60" s="1875"/>
      <c r="BC60" s="1875"/>
      <c r="BD60" s="1875"/>
      <c r="BE60" s="1875" t="s">
        <v>169</v>
      </c>
      <c r="BF60" s="1875"/>
      <c r="BG60" s="1875"/>
      <c r="BH60" s="1875"/>
      <c r="BI60" s="1875"/>
      <c r="BJ60" s="1875"/>
      <c r="BL60" s="1874" t="s">
        <v>314</v>
      </c>
      <c r="BM60" s="1874"/>
      <c r="BN60" s="1874"/>
      <c r="BO60" s="1874" t="s">
        <v>167</v>
      </c>
      <c r="BP60" s="1874"/>
      <c r="BQ60" s="1874"/>
      <c r="BR60" s="1874" t="s">
        <v>168</v>
      </c>
      <c r="BS60" s="1874"/>
      <c r="BT60" s="1874"/>
      <c r="BU60" s="1874" t="s">
        <v>169</v>
      </c>
      <c r="BV60" s="1874"/>
      <c r="BW60" s="1874"/>
    </row>
    <row r="61" spans="1:75" x14ac:dyDescent="0.25">
      <c r="A61" s="271" t="s">
        <v>30</v>
      </c>
      <c r="B61" s="1876" t="s">
        <v>31</v>
      </c>
      <c r="C61" s="1876"/>
      <c r="D61" s="1876"/>
      <c r="E61" s="1876" t="s">
        <v>32</v>
      </c>
      <c r="F61" s="1876"/>
      <c r="G61" s="1876"/>
      <c r="H61" s="1876" t="s">
        <v>33</v>
      </c>
      <c r="I61" s="1876"/>
      <c r="J61" s="1876"/>
      <c r="K61" s="1876" t="s">
        <v>31</v>
      </c>
      <c r="L61" s="1876"/>
      <c r="M61" s="1876"/>
      <c r="N61" s="1876" t="s">
        <v>32</v>
      </c>
      <c r="O61" s="1876"/>
      <c r="P61" s="1876"/>
      <c r="Q61" s="1876" t="s">
        <v>33</v>
      </c>
      <c r="R61" s="1876"/>
      <c r="S61" s="1876"/>
      <c r="T61" s="1876" t="s">
        <v>31</v>
      </c>
      <c r="U61" s="1876"/>
      <c r="V61" s="1876"/>
      <c r="W61" s="1876" t="s">
        <v>32</v>
      </c>
      <c r="X61" s="1876"/>
      <c r="Y61" s="1876"/>
      <c r="Z61" s="1876" t="s">
        <v>33</v>
      </c>
      <c r="AA61" s="1876"/>
      <c r="AB61" s="1876"/>
      <c r="AC61" s="1876" t="s">
        <v>31</v>
      </c>
      <c r="AD61" s="1876"/>
      <c r="AE61" s="1876"/>
      <c r="AF61" s="1876" t="s">
        <v>32</v>
      </c>
      <c r="AG61" s="1876"/>
      <c r="AH61" s="1876"/>
      <c r="AI61" s="1876" t="s">
        <v>33</v>
      </c>
      <c r="AJ61" s="1876"/>
      <c r="AK61" s="1876"/>
      <c r="AM61" s="1876" t="s">
        <v>31</v>
      </c>
      <c r="AN61" s="1876"/>
      <c r="AO61" s="1876"/>
      <c r="AP61" s="1876" t="s">
        <v>32</v>
      </c>
      <c r="AQ61" s="1876"/>
      <c r="AR61" s="1876"/>
      <c r="AS61" s="1876" t="s">
        <v>31</v>
      </c>
      <c r="AT61" s="1876"/>
      <c r="AU61" s="1876"/>
      <c r="AV61" s="1876" t="s">
        <v>32</v>
      </c>
      <c r="AW61" s="1876"/>
      <c r="AX61" s="1876"/>
      <c r="AY61" s="1876" t="s">
        <v>31</v>
      </c>
      <c r="AZ61" s="1876"/>
      <c r="BA61" s="1876"/>
      <c r="BB61" s="1876" t="s">
        <v>32</v>
      </c>
      <c r="BC61" s="1876"/>
      <c r="BD61" s="1876"/>
      <c r="BE61" s="1876" t="s">
        <v>31</v>
      </c>
      <c r="BF61" s="1876"/>
      <c r="BG61" s="1876"/>
      <c r="BH61" s="1876" t="s">
        <v>32</v>
      </c>
      <c r="BI61" s="1876"/>
      <c r="BJ61" s="1876"/>
      <c r="BL61" s="1874"/>
      <c r="BM61" s="1874"/>
      <c r="BN61" s="1874"/>
      <c r="BO61" s="1874"/>
      <c r="BP61" s="1874"/>
      <c r="BQ61" s="1874"/>
      <c r="BR61" s="1874"/>
      <c r="BS61" s="1874"/>
      <c r="BT61" s="1874"/>
      <c r="BU61" s="1874"/>
      <c r="BV61" s="1874"/>
      <c r="BW61" s="1874"/>
    </row>
    <row r="62" spans="1:75" s="18" customFormat="1" ht="75" customHeight="1" x14ac:dyDescent="0.25">
      <c r="A62" s="874" t="s">
        <v>34</v>
      </c>
      <c r="B62" s="858" t="s">
        <v>810</v>
      </c>
      <c r="C62" s="859" t="s">
        <v>811</v>
      </c>
      <c r="D62" s="859" t="s">
        <v>248</v>
      </c>
      <c r="E62" s="859" t="s">
        <v>810</v>
      </c>
      <c r="F62" s="859" t="s">
        <v>811</v>
      </c>
      <c r="G62" s="859" t="s">
        <v>248</v>
      </c>
      <c r="H62" s="859" t="s">
        <v>810</v>
      </c>
      <c r="I62" s="859" t="s">
        <v>811</v>
      </c>
      <c r="J62" s="860" t="s">
        <v>248</v>
      </c>
      <c r="K62" s="859" t="s">
        <v>810</v>
      </c>
      <c r="L62" s="859" t="s">
        <v>811</v>
      </c>
      <c r="M62" s="859" t="s">
        <v>248</v>
      </c>
      <c r="N62" s="859" t="s">
        <v>810</v>
      </c>
      <c r="O62" s="859" t="s">
        <v>811</v>
      </c>
      <c r="P62" s="859" t="s">
        <v>248</v>
      </c>
      <c r="Q62" s="859" t="s">
        <v>810</v>
      </c>
      <c r="R62" s="859" t="s">
        <v>811</v>
      </c>
      <c r="S62" s="860" t="s">
        <v>248</v>
      </c>
      <c r="T62" s="859" t="s">
        <v>810</v>
      </c>
      <c r="U62" s="859" t="s">
        <v>811</v>
      </c>
      <c r="V62" s="859" t="s">
        <v>248</v>
      </c>
      <c r="W62" s="859" t="s">
        <v>810</v>
      </c>
      <c r="X62" s="859" t="s">
        <v>811</v>
      </c>
      <c r="Y62" s="859" t="s">
        <v>248</v>
      </c>
      <c r="Z62" s="859" t="s">
        <v>810</v>
      </c>
      <c r="AA62" s="859" t="s">
        <v>811</v>
      </c>
      <c r="AB62" s="860" t="s">
        <v>248</v>
      </c>
      <c r="AC62" s="859" t="s">
        <v>810</v>
      </c>
      <c r="AD62" s="859" t="s">
        <v>811</v>
      </c>
      <c r="AE62" s="859" t="s">
        <v>248</v>
      </c>
      <c r="AF62" s="859" t="s">
        <v>810</v>
      </c>
      <c r="AG62" s="859" t="s">
        <v>811</v>
      </c>
      <c r="AH62" s="859" t="s">
        <v>248</v>
      </c>
      <c r="AI62" s="859" t="s">
        <v>810</v>
      </c>
      <c r="AJ62" s="859" t="s">
        <v>811</v>
      </c>
      <c r="AK62" s="860" t="s">
        <v>248</v>
      </c>
      <c r="AM62" s="858" t="s">
        <v>810</v>
      </c>
      <c r="AN62" s="859" t="s">
        <v>811</v>
      </c>
      <c r="AO62" s="859" t="s">
        <v>248</v>
      </c>
      <c r="AP62" s="859" t="s">
        <v>810</v>
      </c>
      <c r="AQ62" s="859" t="s">
        <v>811</v>
      </c>
      <c r="AR62" s="860" t="s">
        <v>248</v>
      </c>
      <c r="AS62" s="859" t="s">
        <v>810</v>
      </c>
      <c r="AT62" s="859" t="s">
        <v>811</v>
      </c>
      <c r="AU62" s="859" t="s">
        <v>248</v>
      </c>
      <c r="AV62" s="859" t="s">
        <v>810</v>
      </c>
      <c r="AW62" s="859" t="s">
        <v>811</v>
      </c>
      <c r="AX62" s="860" t="s">
        <v>248</v>
      </c>
      <c r="AY62" s="859" t="s">
        <v>810</v>
      </c>
      <c r="AZ62" s="859" t="s">
        <v>811</v>
      </c>
      <c r="BA62" s="859" t="s">
        <v>248</v>
      </c>
      <c r="BB62" s="859" t="s">
        <v>810</v>
      </c>
      <c r="BC62" s="859" t="s">
        <v>811</v>
      </c>
      <c r="BD62" s="860" t="s">
        <v>248</v>
      </c>
      <c r="BE62" s="859" t="s">
        <v>810</v>
      </c>
      <c r="BF62" s="859" t="s">
        <v>811</v>
      </c>
      <c r="BG62" s="859" t="s">
        <v>248</v>
      </c>
      <c r="BH62" s="859" t="s">
        <v>810</v>
      </c>
      <c r="BI62" s="859" t="s">
        <v>811</v>
      </c>
      <c r="BJ62" s="860" t="s">
        <v>248</v>
      </c>
      <c r="BL62" s="858" t="s">
        <v>810</v>
      </c>
      <c r="BM62" s="859" t="s">
        <v>811</v>
      </c>
      <c r="BN62" s="859" t="s">
        <v>248</v>
      </c>
      <c r="BO62" s="858" t="s">
        <v>810</v>
      </c>
      <c r="BP62" s="859" t="s">
        <v>811</v>
      </c>
      <c r="BQ62" s="859" t="s">
        <v>248</v>
      </c>
      <c r="BR62" s="858" t="s">
        <v>810</v>
      </c>
      <c r="BS62" s="859" t="s">
        <v>811</v>
      </c>
      <c r="BT62" s="859" t="s">
        <v>248</v>
      </c>
      <c r="BU62" s="858" t="s">
        <v>810</v>
      </c>
      <c r="BV62" s="859" t="s">
        <v>811</v>
      </c>
      <c r="BW62" s="860" t="s">
        <v>248</v>
      </c>
    </row>
    <row r="63" spans="1:75" x14ac:dyDescent="0.25">
      <c r="A63" s="271" t="s">
        <v>35</v>
      </c>
      <c r="B63" s="848"/>
      <c r="C63" s="864"/>
      <c r="D63" s="864"/>
      <c r="E63" s="864"/>
      <c r="F63" s="864"/>
      <c r="G63" s="864"/>
      <c r="H63" s="864"/>
      <c r="I63" s="864"/>
      <c r="J63" s="865"/>
      <c r="K63" s="848"/>
      <c r="L63" s="864"/>
      <c r="M63" s="864"/>
      <c r="N63" s="864"/>
      <c r="O63" s="864"/>
      <c r="P63" s="864"/>
      <c r="Q63" s="864"/>
      <c r="R63" s="864"/>
      <c r="S63" s="865"/>
      <c r="T63" s="848"/>
      <c r="U63" s="864"/>
      <c r="V63" s="864"/>
      <c r="W63" s="864"/>
      <c r="X63" s="864"/>
      <c r="Y63" s="864"/>
      <c r="Z63" s="864"/>
      <c r="AA63" s="864"/>
      <c r="AB63" s="865"/>
      <c r="AC63" s="848"/>
      <c r="AD63" s="864"/>
      <c r="AE63" s="864"/>
      <c r="AF63" s="864"/>
      <c r="AG63" s="864"/>
      <c r="AH63" s="864"/>
      <c r="AI63" s="864"/>
      <c r="AJ63" s="864"/>
      <c r="AK63" s="865"/>
      <c r="AM63" s="837"/>
      <c r="AN63" s="841"/>
      <c r="AO63" s="841"/>
      <c r="AP63" s="841"/>
      <c r="AQ63" s="841"/>
      <c r="AR63" s="842"/>
      <c r="AS63" s="841"/>
      <c r="AT63" s="841"/>
      <c r="AU63" s="841"/>
      <c r="AV63" s="841"/>
      <c r="AW63" s="841"/>
      <c r="AX63" s="842"/>
      <c r="AY63" s="841"/>
      <c r="AZ63" s="841"/>
      <c r="BA63" s="841"/>
      <c r="BB63" s="841"/>
      <c r="BC63" s="841"/>
      <c r="BD63" s="842"/>
      <c r="BE63" s="841"/>
      <c r="BF63" s="841"/>
      <c r="BG63" s="841"/>
      <c r="BH63" s="841"/>
      <c r="BI63" s="841"/>
      <c r="BJ63" s="842"/>
      <c r="BL63" s="845"/>
      <c r="BM63" s="846"/>
      <c r="BN63" s="846"/>
      <c r="BO63" s="845"/>
      <c r="BP63" s="846"/>
      <c r="BQ63" s="846"/>
      <c r="BR63" s="845"/>
      <c r="BS63" s="846"/>
      <c r="BT63" s="846"/>
      <c r="BU63" s="845"/>
      <c r="BV63" s="846"/>
      <c r="BW63" s="847"/>
    </row>
    <row r="64" spans="1:75" x14ac:dyDescent="0.25">
      <c r="A64" s="872" t="s">
        <v>163</v>
      </c>
      <c r="B64" s="161">
        <v>19125</v>
      </c>
      <c r="C64" s="305">
        <v>45430</v>
      </c>
      <c r="D64" s="305">
        <v>17582</v>
      </c>
      <c r="E64" s="305">
        <v>20980</v>
      </c>
      <c r="F64" s="305">
        <v>22526</v>
      </c>
      <c r="G64" s="305">
        <v>6133</v>
      </c>
      <c r="H64" s="305">
        <f t="shared" ref="H64:J67" si="35">B64+E64</f>
        <v>40105</v>
      </c>
      <c r="I64" s="305">
        <f t="shared" si="35"/>
        <v>67956</v>
      </c>
      <c r="J64" s="305">
        <f t="shared" si="35"/>
        <v>23715</v>
      </c>
      <c r="K64" s="161">
        <v>21517</v>
      </c>
      <c r="L64" s="305">
        <v>49357</v>
      </c>
      <c r="M64" s="305">
        <v>19977</v>
      </c>
      <c r="N64" s="305">
        <v>21755</v>
      </c>
      <c r="O64" s="305">
        <v>27075</v>
      </c>
      <c r="P64" s="305">
        <v>6653</v>
      </c>
      <c r="Q64" s="305">
        <f t="shared" ref="Q64:S67" si="36">K64+N64</f>
        <v>43272</v>
      </c>
      <c r="R64" s="305">
        <f t="shared" si="36"/>
        <v>76432</v>
      </c>
      <c r="S64" s="305">
        <f t="shared" si="36"/>
        <v>26630</v>
      </c>
      <c r="T64" s="161">
        <v>21820</v>
      </c>
      <c r="U64" s="305">
        <v>50127</v>
      </c>
      <c r="V64" s="305">
        <v>20542</v>
      </c>
      <c r="W64" s="305">
        <v>21603</v>
      </c>
      <c r="X64" s="305">
        <v>27928</v>
      </c>
      <c r="Y64" s="305">
        <v>6894</v>
      </c>
      <c r="Z64" s="305">
        <f t="shared" ref="Z64:AB67" si="37">T64+W64</f>
        <v>43423</v>
      </c>
      <c r="AA64" s="305">
        <f t="shared" si="37"/>
        <v>78055</v>
      </c>
      <c r="AB64" s="305">
        <f t="shared" si="37"/>
        <v>27436</v>
      </c>
      <c r="AC64" s="161">
        <v>21174</v>
      </c>
      <c r="AD64" s="305">
        <v>49522</v>
      </c>
      <c r="AE64" s="305">
        <v>20213</v>
      </c>
      <c r="AF64" s="305">
        <v>20048</v>
      </c>
      <c r="AG64" s="305">
        <v>28159</v>
      </c>
      <c r="AH64" s="305">
        <v>6591</v>
      </c>
      <c r="AI64" s="305">
        <f t="shared" ref="AI64:AK67" si="38">AC64+AF64</f>
        <v>41222</v>
      </c>
      <c r="AJ64" s="305">
        <f t="shared" si="38"/>
        <v>77681</v>
      </c>
      <c r="AK64" s="306">
        <f t="shared" si="38"/>
        <v>26804</v>
      </c>
      <c r="AM64" s="61">
        <f t="shared" ref="AM64:AO67" si="39">IFERROR(B64/H64*100,0)</f>
        <v>47.687320782944767</v>
      </c>
      <c r="AN64" s="6">
        <f t="shared" si="39"/>
        <v>66.852080758137618</v>
      </c>
      <c r="AO64" s="6">
        <f t="shared" si="39"/>
        <v>74.13873076112165</v>
      </c>
      <c r="AP64" s="6">
        <f t="shared" ref="AP64:AQ67" si="40">IFERROR(F64/I64*100,0)</f>
        <v>33.147919241862382</v>
      </c>
      <c r="AQ64" s="6">
        <f t="shared" si="40"/>
        <v>25.86126923887835</v>
      </c>
      <c r="AR64" s="82">
        <f>IFERROR(G64/J64*100,0)</f>
        <v>25.86126923887835</v>
      </c>
      <c r="AS64" s="6">
        <f t="shared" ref="AS64:AU67" si="41">IFERROR(K64/Q64*100,0)</f>
        <v>49.724995378073586</v>
      </c>
      <c r="AT64" s="6">
        <f t="shared" si="41"/>
        <v>64.576355453213324</v>
      </c>
      <c r="AU64" s="6">
        <f t="shared" si="41"/>
        <v>75.016898235073228</v>
      </c>
      <c r="AV64" s="6">
        <f t="shared" ref="AV64:AX67" si="42">IFERROR(N64/Q64*100,0)</f>
        <v>50.275004621926421</v>
      </c>
      <c r="AW64" s="6">
        <f t="shared" si="42"/>
        <v>35.42364454678669</v>
      </c>
      <c r="AX64" s="82">
        <f t="shared" si="42"/>
        <v>24.983101764926772</v>
      </c>
      <c r="AY64" s="6">
        <f t="shared" ref="AY64:BA67" si="43">IFERROR(T64/Z64*100,0)</f>
        <v>50.249867581696336</v>
      </c>
      <c r="AZ64" s="6">
        <f t="shared" si="43"/>
        <v>64.220101210684774</v>
      </c>
      <c r="BA64" s="6">
        <f t="shared" si="43"/>
        <v>74.872430383437816</v>
      </c>
      <c r="BB64" s="6">
        <f t="shared" ref="BB64:BD67" si="44">IFERROR(N64/Q64*100,0)</f>
        <v>50.275004621926421</v>
      </c>
      <c r="BC64" s="6">
        <f t="shared" si="44"/>
        <v>35.42364454678669</v>
      </c>
      <c r="BD64" s="82">
        <f t="shared" si="44"/>
        <v>24.983101764926772</v>
      </c>
      <c r="BE64" s="6">
        <f t="shared" ref="BE64:BG64" si="45">IFERROR(AC64/AI64*100,0)</f>
        <v>51.365775556741546</v>
      </c>
      <c r="BF64" s="6">
        <f t="shared" si="45"/>
        <v>63.750466652077087</v>
      </c>
      <c r="BG64" s="6">
        <f t="shared" si="45"/>
        <v>75.410386509476197</v>
      </c>
      <c r="BH64" s="6">
        <f t="shared" ref="BH64:BJ64" si="46">IFERROR(AF64/AI64*100,0)</f>
        <v>48.634224443258454</v>
      </c>
      <c r="BI64" s="6">
        <f t="shared" si="46"/>
        <v>36.249533347922913</v>
      </c>
      <c r="BJ64" s="82">
        <f t="shared" si="46"/>
        <v>24.589613490523803</v>
      </c>
      <c r="BL64" s="59">
        <f t="shared" ref="BL64:BN67" si="47">AP64-AM64</f>
        <v>-14.539401541082384</v>
      </c>
      <c r="BM64" s="57">
        <f t="shared" si="47"/>
        <v>-40.990811519259267</v>
      </c>
      <c r="BN64" s="57">
        <f t="shared" si="47"/>
        <v>-48.2774615222433</v>
      </c>
      <c r="BO64" s="59">
        <f t="shared" ref="BO64:BQ67" si="48">AV64-AS64</f>
        <v>0.55000924385283412</v>
      </c>
      <c r="BP64" s="57">
        <f t="shared" si="48"/>
        <v>-29.152710906426634</v>
      </c>
      <c r="BQ64" s="57">
        <f t="shared" si="48"/>
        <v>-50.033796470146456</v>
      </c>
      <c r="BR64" s="59">
        <f t="shared" ref="BR64:BT67" si="49">BB64-AY64</f>
        <v>2.5137040230085006E-2</v>
      </c>
      <c r="BS64" s="57">
        <f t="shared" si="49"/>
        <v>-28.796456663898084</v>
      </c>
      <c r="BT64" s="57">
        <f t="shared" si="49"/>
        <v>-49.889328618511044</v>
      </c>
      <c r="BU64" s="59">
        <f t="shared" ref="BU64:BW67" si="50">BH64-BE64</f>
        <v>-2.7315511134830928</v>
      </c>
      <c r="BV64" s="57">
        <f t="shared" si="50"/>
        <v>-27.500933304154174</v>
      </c>
      <c r="BW64" s="60">
        <f t="shared" si="50"/>
        <v>-50.820773018952394</v>
      </c>
    </row>
    <row r="65" spans="1:75" x14ac:dyDescent="0.25">
      <c r="A65" s="872" t="s">
        <v>367</v>
      </c>
      <c r="B65" s="23">
        <v>6161</v>
      </c>
      <c r="C65" s="20">
        <v>12660</v>
      </c>
      <c r="D65" s="20">
        <v>4138</v>
      </c>
      <c r="E65" s="20">
        <v>9893</v>
      </c>
      <c r="F65" s="20">
        <v>9237</v>
      </c>
      <c r="G65" s="20">
        <v>2256</v>
      </c>
      <c r="H65" s="20">
        <f t="shared" si="35"/>
        <v>16054</v>
      </c>
      <c r="I65" s="20">
        <f t="shared" si="35"/>
        <v>21897</v>
      </c>
      <c r="J65" s="20">
        <f t="shared" si="35"/>
        <v>6394</v>
      </c>
      <c r="K65" s="23">
        <v>4370</v>
      </c>
      <c r="L65" s="20">
        <v>12666</v>
      </c>
      <c r="M65" s="20">
        <v>4668</v>
      </c>
      <c r="N65" s="20">
        <v>6781</v>
      </c>
      <c r="O65" s="20">
        <v>9403</v>
      </c>
      <c r="P65" s="20">
        <v>2279</v>
      </c>
      <c r="Q65" s="20">
        <f t="shared" si="36"/>
        <v>11151</v>
      </c>
      <c r="R65" s="20">
        <f t="shared" si="36"/>
        <v>22069</v>
      </c>
      <c r="S65" s="20">
        <f t="shared" si="36"/>
        <v>6947</v>
      </c>
      <c r="T65" s="23">
        <v>4044</v>
      </c>
      <c r="U65" s="20">
        <v>11565</v>
      </c>
      <c r="V65" s="20">
        <v>4352</v>
      </c>
      <c r="W65" s="20">
        <v>5999</v>
      </c>
      <c r="X65" s="20">
        <v>8625</v>
      </c>
      <c r="Y65" s="20">
        <v>2234</v>
      </c>
      <c r="Z65" s="20">
        <f t="shared" si="37"/>
        <v>10043</v>
      </c>
      <c r="AA65" s="20">
        <f t="shared" si="37"/>
        <v>20190</v>
      </c>
      <c r="AB65" s="20">
        <f t="shared" si="37"/>
        <v>6586</v>
      </c>
      <c r="AC65" s="23">
        <v>3481</v>
      </c>
      <c r="AD65" s="20">
        <v>9985</v>
      </c>
      <c r="AE65" s="20">
        <v>3966</v>
      </c>
      <c r="AF65" s="20">
        <v>4995</v>
      </c>
      <c r="AG65" s="20">
        <v>7603</v>
      </c>
      <c r="AH65" s="20">
        <v>2042</v>
      </c>
      <c r="AI65" s="20">
        <f t="shared" si="38"/>
        <v>8476</v>
      </c>
      <c r="AJ65" s="20">
        <f t="shared" si="38"/>
        <v>17588</v>
      </c>
      <c r="AK65" s="21">
        <f t="shared" si="38"/>
        <v>6008</v>
      </c>
      <c r="AM65" s="61">
        <f t="shared" si="39"/>
        <v>38.376728541173541</v>
      </c>
      <c r="AN65" s="6">
        <f t="shared" si="39"/>
        <v>57.816139197150292</v>
      </c>
      <c r="AO65" s="6">
        <f t="shared" si="39"/>
        <v>64.716922114482315</v>
      </c>
      <c r="AP65" s="6">
        <f t="shared" si="40"/>
        <v>42.183860802849708</v>
      </c>
      <c r="AQ65" s="6">
        <f t="shared" si="40"/>
        <v>35.28307788551767</v>
      </c>
      <c r="AR65" s="82">
        <f>IFERROR(G65/J65*100,0)</f>
        <v>35.28307788551767</v>
      </c>
      <c r="AS65" s="6">
        <f t="shared" si="41"/>
        <v>39.189310375751049</v>
      </c>
      <c r="AT65" s="6">
        <f t="shared" si="41"/>
        <v>57.392722823870592</v>
      </c>
      <c r="AU65" s="6">
        <f t="shared" si="41"/>
        <v>67.194472434144231</v>
      </c>
      <c r="AV65" s="6">
        <f t="shared" si="42"/>
        <v>60.810689624248951</v>
      </c>
      <c r="AW65" s="6">
        <f t="shared" si="42"/>
        <v>42.607277176129408</v>
      </c>
      <c r="AX65" s="82">
        <f t="shared" si="42"/>
        <v>32.805527565855762</v>
      </c>
      <c r="AY65" s="6">
        <f t="shared" si="43"/>
        <v>40.26685253410335</v>
      </c>
      <c r="AZ65" s="6">
        <f t="shared" si="43"/>
        <v>57.280832095096578</v>
      </c>
      <c r="BA65" s="6">
        <f t="shared" si="43"/>
        <v>66.079562708776194</v>
      </c>
      <c r="BB65" s="6">
        <f t="shared" si="44"/>
        <v>60.810689624248951</v>
      </c>
      <c r="BC65" s="6">
        <f t="shared" si="44"/>
        <v>42.607277176129408</v>
      </c>
      <c r="BD65" s="82">
        <f t="shared" si="44"/>
        <v>32.805527565855762</v>
      </c>
      <c r="BE65" s="6">
        <f t="shared" ref="BE65:BE67" si="51">IFERROR(AC65/AI65*100,0)</f>
        <v>41.068900424728646</v>
      </c>
      <c r="BF65" s="6">
        <f t="shared" ref="BF65:BF67" si="52">IFERROR(AD65/AJ65*100,0)</f>
        <v>56.771662497157152</v>
      </c>
      <c r="BG65" s="6">
        <f t="shared" ref="BG65:BG67" si="53">IFERROR(AE65/AK65*100,0)</f>
        <v>66.011984021304926</v>
      </c>
      <c r="BH65" s="6">
        <f t="shared" ref="BH65:BH67" si="54">IFERROR(AF65/AI65*100,0)</f>
        <v>58.931099575271354</v>
      </c>
      <c r="BI65" s="6">
        <f t="shared" ref="BI65:BI67" si="55">IFERROR(AG65/AJ65*100,0)</f>
        <v>43.228337502842848</v>
      </c>
      <c r="BJ65" s="82">
        <f t="shared" ref="BJ65:BJ67" si="56">IFERROR(AH65/AK65*100,0)</f>
        <v>33.988015978695074</v>
      </c>
      <c r="BL65" s="59">
        <f t="shared" si="47"/>
        <v>3.8071322616761663</v>
      </c>
      <c r="BM65" s="57">
        <f t="shared" si="47"/>
        <v>-22.533061311632622</v>
      </c>
      <c r="BN65" s="57">
        <f t="shared" si="47"/>
        <v>-29.433844228964645</v>
      </c>
      <c r="BO65" s="59">
        <f t="shared" si="48"/>
        <v>21.621379248497902</v>
      </c>
      <c r="BP65" s="57">
        <f t="shared" si="48"/>
        <v>-14.785445647741184</v>
      </c>
      <c r="BQ65" s="57">
        <f t="shared" si="48"/>
        <v>-34.388944868288469</v>
      </c>
      <c r="BR65" s="59">
        <f t="shared" si="49"/>
        <v>20.543837090145601</v>
      </c>
      <c r="BS65" s="57">
        <f t="shared" si="49"/>
        <v>-14.67355491896717</v>
      </c>
      <c r="BT65" s="57">
        <f t="shared" si="49"/>
        <v>-33.274035142920432</v>
      </c>
      <c r="BU65" s="59">
        <f t="shared" si="50"/>
        <v>17.862199150542708</v>
      </c>
      <c r="BV65" s="57">
        <f t="shared" si="50"/>
        <v>-13.543324994314304</v>
      </c>
      <c r="BW65" s="60">
        <f t="shared" si="50"/>
        <v>-32.023968042609852</v>
      </c>
    </row>
    <row r="66" spans="1:75" x14ac:dyDescent="0.25">
      <c r="A66" s="872" t="s">
        <v>368</v>
      </c>
      <c r="B66" s="23">
        <v>1972</v>
      </c>
      <c r="C66" s="20">
        <v>5240</v>
      </c>
      <c r="D66" s="20">
        <v>1845</v>
      </c>
      <c r="E66" s="20">
        <v>3810</v>
      </c>
      <c r="F66" s="20">
        <v>3641</v>
      </c>
      <c r="G66" s="20">
        <v>1133</v>
      </c>
      <c r="H66" s="20">
        <f t="shared" si="35"/>
        <v>5782</v>
      </c>
      <c r="I66" s="20">
        <f t="shared" si="35"/>
        <v>8881</v>
      </c>
      <c r="J66" s="20">
        <f t="shared" si="35"/>
        <v>2978</v>
      </c>
      <c r="K66" s="23">
        <v>1051</v>
      </c>
      <c r="L66" s="20">
        <v>4780</v>
      </c>
      <c r="M66" s="20">
        <v>1705</v>
      </c>
      <c r="N66" s="20">
        <v>2029</v>
      </c>
      <c r="O66" s="20">
        <v>2700</v>
      </c>
      <c r="P66" s="20">
        <v>1020</v>
      </c>
      <c r="Q66" s="20">
        <f t="shared" si="36"/>
        <v>3080</v>
      </c>
      <c r="R66" s="20">
        <f t="shared" si="36"/>
        <v>7480</v>
      </c>
      <c r="S66" s="20">
        <f t="shared" si="36"/>
        <v>2725</v>
      </c>
      <c r="T66" s="23">
        <v>1020</v>
      </c>
      <c r="U66" s="20">
        <v>4613</v>
      </c>
      <c r="V66" s="20">
        <v>1739</v>
      </c>
      <c r="W66" s="20">
        <v>1823</v>
      </c>
      <c r="X66" s="20">
        <v>2730</v>
      </c>
      <c r="Y66" s="20">
        <v>1025</v>
      </c>
      <c r="Z66" s="20">
        <f t="shared" si="37"/>
        <v>2843</v>
      </c>
      <c r="AA66" s="20">
        <f t="shared" si="37"/>
        <v>7343</v>
      </c>
      <c r="AB66" s="20">
        <f t="shared" si="37"/>
        <v>2764</v>
      </c>
      <c r="AC66" s="23">
        <v>1009</v>
      </c>
      <c r="AD66" s="20">
        <v>4033</v>
      </c>
      <c r="AE66" s="20">
        <v>1781</v>
      </c>
      <c r="AF66" s="20">
        <v>1625</v>
      </c>
      <c r="AG66" s="20">
        <v>2309</v>
      </c>
      <c r="AH66" s="20">
        <v>1012</v>
      </c>
      <c r="AI66" s="20">
        <f t="shared" si="38"/>
        <v>2634</v>
      </c>
      <c r="AJ66" s="20">
        <f t="shared" si="38"/>
        <v>6342</v>
      </c>
      <c r="AK66" s="21">
        <f t="shared" si="38"/>
        <v>2793</v>
      </c>
      <c r="AM66" s="61">
        <f t="shared" si="39"/>
        <v>34.105845728121757</v>
      </c>
      <c r="AN66" s="6">
        <f t="shared" si="39"/>
        <v>59.002364598581238</v>
      </c>
      <c r="AO66" s="6">
        <f t="shared" si="39"/>
        <v>61.954331766286096</v>
      </c>
      <c r="AP66" s="6">
        <f t="shared" si="40"/>
        <v>40.997635401418755</v>
      </c>
      <c r="AQ66" s="6">
        <f t="shared" si="40"/>
        <v>38.045668233713904</v>
      </c>
      <c r="AR66" s="82">
        <f>IFERROR(G66/J66*100,0)</f>
        <v>38.045668233713904</v>
      </c>
      <c r="AS66" s="6">
        <f t="shared" si="41"/>
        <v>34.123376623376622</v>
      </c>
      <c r="AT66" s="6">
        <f t="shared" si="41"/>
        <v>63.903743315508024</v>
      </c>
      <c r="AU66" s="6">
        <f t="shared" si="41"/>
        <v>62.568807339449542</v>
      </c>
      <c r="AV66" s="6">
        <f t="shared" si="42"/>
        <v>65.876623376623371</v>
      </c>
      <c r="AW66" s="6">
        <f t="shared" si="42"/>
        <v>36.096256684491976</v>
      </c>
      <c r="AX66" s="82">
        <f t="shared" si="42"/>
        <v>37.431192660550458</v>
      </c>
      <c r="AY66" s="6">
        <f t="shared" si="43"/>
        <v>35.877594090749213</v>
      </c>
      <c r="AZ66" s="6">
        <f t="shared" si="43"/>
        <v>62.821734985700672</v>
      </c>
      <c r="BA66" s="6">
        <f t="shared" si="43"/>
        <v>62.91606367583212</v>
      </c>
      <c r="BB66" s="6">
        <f t="shared" si="44"/>
        <v>65.876623376623371</v>
      </c>
      <c r="BC66" s="6">
        <f t="shared" si="44"/>
        <v>36.096256684491976</v>
      </c>
      <c r="BD66" s="82">
        <f t="shared" si="44"/>
        <v>37.431192660550458</v>
      </c>
      <c r="BE66" s="6">
        <f t="shared" si="51"/>
        <v>38.306757782839789</v>
      </c>
      <c r="BF66" s="6">
        <f t="shared" si="52"/>
        <v>63.591926836959942</v>
      </c>
      <c r="BG66" s="6">
        <f t="shared" si="53"/>
        <v>63.766559255281066</v>
      </c>
      <c r="BH66" s="6">
        <f t="shared" si="54"/>
        <v>61.693242217160218</v>
      </c>
      <c r="BI66" s="6">
        <f t="shared" si="55"/>
        <v>36.408073163040051</v>
      </c>
      <c r="BJ66" s="82">
        <f t="shared" si="56"/>
        <v>36.233440744718941</v>
      </c>
      <c r="BL66" s="59">
        <f t="shared" si="47"/>
        <v>6.8917896732969979</v>
      </c>
      <c r="BM66" s="57">
        <f t="shared" si="47"/>
        <v>-20.956696364867334</v>
      </c>
      <c r="BN66" s="57">
        <f t="shared" si="47"/>
        <v>-23.908663532572191</v>
      </c>
      <c r="BO66" s="59">
        <f t="shared" si="48"/>
        <v>31.753246753246749</v>
      </c>
      <c r="BP66" s="57">
        <f t="shared" si="48"/>
        <v>-27.807486631016047</v>
      </c>
      <c r="BQ66" s="57">
        <f t="shared" si="48"/>
        <v>-25.137614678899084</v>
      </c>
      <c r="BR66" s="59">
        <f t="shared" si="49"/>
        <v>29.999029285874158</v>
      </c>
      <c r="BS66" s="57">
        <f t="shared" si="49"/>
        <v>-26.725478301208696</v>
      </c>
      <c r="BT66" s="57">
        <f t="shared" si="49"/>
        <v>-25.484871015281662</v>
      </c>
      <c r="BU66" s="59">
        <f t="shared" si="50"/>
        <v>23.38648443432043</v>
      </c>
      <c r="BV66" s="57">
        <f t="shared" si="50"/>
        <v>-27.183853673919891</v>
      </c>
      <c r="BW66" s="60">
        <f t="shared" si="50"/>
        <v>-27.533118510562126</v>
      </c>
    </row>
    <row r="67" spans="1:75" x14ac:dyDescent="0.25">
      <c r="A67" s="872" t="s">
        <v>369</v>
      </c>
      <c r="B67" s="23">
        <v>913</v>
      </c>
      <c r="C67" s="20">
        <v>2274</v>
      </c>
      <c r="D67" s="20">
        <v>1606</v>
      </c>
      <c r="E67" s="20">
        <v>2135</v>
      </c>
      <c r="F67" s="20">
        <v>1604</v>
      </c>
      <c r="G67" s="20">
        <v>959</v>
      </c>
      <c r="H67" s="20">
        <f t="shared" si="35"/>
        <v>3048</v>
      </c>
      <c r="I67" s="20">
        <f t="shared" si="35"/>
        <v>3878</v>
      </c>
      <c r="J67" s="20">
        <f t="shared" si="35"/>
        <v>2565</v>
      </c>
      <c r="K67" s="23">
        <v>744</v>
      </c>
      <c r="L67" s="20">
        <v>2224</v>
      </c>
      <c r="M67" s="20">
        <v>1574</v>
      </c>
      <c r="N67" s="20">
        <v>1562</v>
      </c>
      <c r="O67" s="20">
        <v>1384</v>
      </c>
      <c r="P67" s="20">
        <v>1071</v>
      </c>
      <c r="Q67" s="20">
        <f t="shared" si="36"/>
        <v>2306</v>
      </c>
      <c r="R67" s="20">
        <f t="shared" si="36"/>
        <v>3608</v>
      </c>
      <c r="S67" s="20">
        <f t="shared" si="36"/>
        <v>2645</v>
      </c>
      <c r="T67" s="23">
        <v>792</v>
      </c>
      <c r="U67" s="20">
        <v>2363</v>
      </c>
      <c r="V67" s="20">
        <v>1686</v>
      </c>
      <c r="W67" s="20">
        <v>1495</v>
      </c>
      <c r="X67" s="20">
        <v>1507</v>
      </c>
      <c r="Y67" s="20">
        <v>1120</v>
      </c>
      <c r="Z67" s="20">
        <f t="shared" si="37"/>
        <v>2287</v>
      </c>
      <c r="AA67" s="20">
        <f t="shared" si="37"/>
        <v>3870</v>
      </c>
      <c r="AB67" s="20">
        <f t="shared" si="37"/>
        <v>2806</v>
      </c>
      <c r="AC67" s="23">
        <v>861</v>
      </c>
      <c r="AD67" s="20">
        <v>2454</v>
      </c>
      <c r="AE67" s="20">
        <v>1853</v>
      </c>
      <c r="AF67" s="20">
        <v>1616</v>
      </c>
      <c r="AG67" s="20">
        <v>1508</v>
      </c>
      <c r="AH67" s="20">
        <v>1208</v>
      </c>
      <c r="AI67" s="20">
        <f t="shared" si="38"/>
        <v>2477</v>
      </c>
      <c r="AJ67" s="20">
        <f t="shared" si="38"/>
        <v>3962</v>
      </c>
      <c r="AK67" s="21">
        <f t="shared" si="38"/>
        <v>3061</v>
      </c>
      <c r="AM67" s="61">
        <f t="shared" si="39"/>
        <v>29.954068241469816</v>
      </c>
      <c r="AN67" s="6">
        <f t="shared" si="39"/>
        <v>58.638473439917483</v>
      </c>
      <c r="AO67" s="6">
        <f t="shared" si="39"/>
        <v>62.61208576998051</v>
      </c>
      <c r="AP67" s="6">
        <f t="shared" si="40"/>
        <v>41.361526560082517</v>
      </c>
      <c r="AQ67" s="6">
        <f t="shared" si="40"/>
        <v>37.38791423001949</v>
      </c>
      <c r="AR67" s="82">
        <f>IFERROR(G67/J67*100,0)</f>
        <v>37.38791423001949</v>
      </c>
      <c r="AS67" s="6">
        <f t="shared" si="41"/>
        <v>32.263660017346055</v>
      </c>
      <c r="AT67" s="6">
        <f t="shared" si="41"/>
        <v>61.640798226164087</v>
      </c>
      <c r="AU67" s="6">
        <f t="shared" si="41"/>
        <v>59.508506616257087</v>
      </c>
      <c r="AV67" s="6">
        <f t="shared" si="42"/>
        <v>67.736339982653945</v>
      </c>
      <c r="AW67" s="6">
        <f t="shared" si="42"/>
        <v>38.35920177383592</v>
      </c>
      <c r="AX67" s="82">
        <f t="shared" si="42"/>
        <v>40.491493383742913</v>
      </c>
      <c r="AY67" s="6">
        <f t="shared" si="43"/>
        <v>34.630520332313075</v>
      </c>
      <c r="AZ67" s="6">
        <f t="shared" si="43"/>
        <v>61.059431524547804</v>
      </c>
      <c r="BA67" s="6">
        <f t="shared" si="43"/>
        <v>60.085531004989313</v>
      </c>
      <c r="BB67" s="6">
        <f t="shared" si="44"/>
        <v>67.736339982653945</v>
      </c>
      <c r="BC67" s="6">
        <f t="shared" si="44"/>
        <v>38.35920177383592</v>
      </c>
      <c r="BD67" s="82">
        <f t="shared" si="44"/>
        <v>40.491493383742913</v>
      </c>
      <c r="BE67" s="6">
        <f t="shared" si="51"/>
        <v>34.759790068631411</v>
      </c>
      <c r="BF67" s="6">
        <f t="shared" si="52"/>
        <v>61.938414941948515</v>
      </c>
      <c r="BG67" s="6">
        <f t="shared" si="53"/>
        <v>60.535772623325713</v>
      </c>
      <c r="BH67" s="6">
        <f t="shared" si="54"/>
        <v>65.240209931368582</v>
      </c>
      <c r="BI67" s="6">
        <f t="shared" si="55"/>
        <v>38.061585058051492</v>
      </c>
      <c r="BJ67" s="82">
        <f t="shared" si="56"/>
        <v>39.464227376674287</v>
      </c>
      <c r="BL67" s="59">
        <f t="shared" si="47"/>
        <v>11.407458318612701</v>
      </c>
      <c r="BM67" s="57">
        <f t="shared" si="47"/>
        <v>-21.250559209897993</v>
      </c>
      <c r="BN67" s="57">
        <f t="shared" si="47"/>
        <v>-25.22417153996102</v>
      </c>
      <c r="BO67" s="59">
        <f t="shared" si="48"/>
        <v>35.47267996530789</v>
      </c>
      <c r="BP67" s="57">
        <f t="shared" si="48"/>
        <v>-23.281596452328166</v>
      </c>
      <c r="BQ67" s="57">
        <f t="shared" si="48"/>
        <v>-19.017013232514174</v>
      </c>
      <c r="BR67" s="59">
        <f t="shared" si="49"/>
        <v>33.105819650340869</v>
      </c>
      <c r="BS67" s="57">
        <f t="shared" si="49"/>
        <v>-22.700229750711884</v>
      </c>
      <c r="BT67" s="57">
        <f t="shared" si="49"/>
        <v>-19.5940376212464</v>
      </c>
      <c r="BU67" s="59">
        <f t="shared" si="50"/>
        <v>30.480419862737172</v>
      </c>
      <c r="BV67" s="57">
        <f t="shared" si="50"/>
        <v>-23.876829883897024</v>
      </c>
      <c r="BW67" s="60">
        <f t="shared" si="50"/>
        <v>-21.071545246651425</v>
      </c>
    </row>
    <row r="68" spans="1:75" x14ac:dyDescent="0.25">
      <c r="A68" s="848" t="s">
        <v>308</v>
      </c>
      <c r="B68" s="867"/>
      <c r="C68" s="866"/>
      <c r="D68" s="866"/>
      <c r="E68" s="866"/>
      <c r="F68" s="866"/>
      <c r="G68" s="866"/>
      <c r="H68" s="866"/>
      <c r="I68" s="866"/>
      <c r="J68" s="868"/>
      <c r="K68" s="867"/>
      <c r="L68" s="866"/>
      <c r="M68" s="866"/>
      <c r="N68" s="866"/>
      <c r="O68" s="866"/>
      <c r="P68" s="866"/>
      <c r="Q68" s="866"/>
      <c r="R68" s="866"/>
      <c r="S68" s="868"/>
      <c r="T68" s="867"/>
      <c r="U68" s="866"/>
      <c r="V68" s="866"/>
      <c r="W68" s="866"/>
      <c r="X68" s="866"/>
      <c r="Y68" s="866"/>
      <c r="Z68" s="866"/>
      <c r="AA68" s="866"/>
      <c r="AB68" s="868"/>
      <c r="AC68" s="867"/>
      <c r="AD68" s="866"/>
      <c r="AE68" s="866"/>
      <c r="AF68" s="866"/>
      <c r="AG68" s="866"/>
      <c r="AH68" s="866"/>
      <c r="AI68" s="866"/>
      <c r="AJ68" s="866"/>
      <c r="AK68" s="868"/>
      <c r="AM68" s="840"/>
      <c r="AN68" s="838"/>
      <c r="AO68" s="838"/>
      <c r="AP68" s="838"/>
      <c r="AQ68" s="838"/>
      <c r="AR68" s="839"/>
      <c r="AS68" s="838"/>
      <c r="AT68" s="838"/>
      <c r="AU68" s="838"/>
      <c r="AV68" s="838"/>
      <c r="AW68" s="838"/>
      <c r="AX68" s="839"/>
      <c r="AY68" s="838"/>
      <c r="AZ68" s="838"/>
      <c r="BA68" s="838"/>
      <c r="BB68" s="838"/>
      <c r="BC68" s="838"/>
      <c r="BD68" s="839"/>
      <c r="BE68" s="838"/>
      <c r="BF68" s="838"/>
      <c r="BG68" s="838"/>
      <c r="BH68" s="838"/>
      <c r="BI68" s="838"/>
      <c r="BJ68" s="839"/>
      <c r="BL68" s="845"/>
      <c r="BM68" s="846"/>
      <c r="BN68" s="846"/>
      <c r="BO68" s="845"/>
      <c r="BP68" s="846"/>
      <c r="BQ68" s="846"/>
      <c r="BR68" s="845"/>
      <c r="BS68" s="846"/>
      <c r="BT68" s="846"/>
      <c r="BU68" s="845"/>
      <c r="BV68" s="846"/>
      <c r="BW68" s="847"/>
    </row>
    <row r="69" spans="1:75" x14ac:dyDescent="0.25">
      <c r="A69" s="872" t="s">
        <v>310</v>
      </c>
      <c r="B69" s="23">
        <v>2441</v>
      </c>
      <c r="C69" s="20">
        <v>13787</v>
      </c>
      <c r="D69" s="20">
        <v>2504</v>
      </c>
      <c r="E69" s="20">
        <v>3365</v>
      </c>
      <c r="F69" s="20">
        <v>7813</v>
      </c>
      <c r="G69" s="20">
        <v>1166</v>
      </c>
      <c r="H69" s="20">
        <f t="shared" ref="H69:J70" si="57">B69+E69</f>
        <v>5806</v>
      </c>
      <c r="I69" s="20">
        <f t="shared" si="57"/>
        <v>21600</v>
      </c>
      <c r="J69" s="20">
        <f t="shared" si="57"/>
        <v>3670</v>
      </c>
      <c r="K69" s="23">
        <v>3224</v>
      </c>
      <c r="L69" s="20">
        <v>15650</v>
      </c>
      <c r="M69" s="20">
        <v>3283</v>
      </c>
      <c r="N69" s="20">
        <v>3613</v>
      </c>
      <c r="O69" s="20">
        <v>8920</v>
      </c>
      <c r="P69" s="20">
        <v>1532</v>
      </c>
      <c r="Q69" s="20">
        <f t="shared" ref="Q69:S70" si="58">K69+N69</f>
        <v>6837</v>
      </c>
      <c r="R69" s="20">
        <f t="shared" si="58"/>
        <v>24570</v>
      </c>
      <c r="S69" s="20">
        <f t="shared" si="58"/>
        <v>4815</v>
      </c>
      <c r="T69" s="23">
        <v>3342</v>
      </c>
      <c r="U69" s="20">
        <v>16012</v>
      </c>
      <c r="V69" s="20">
        <v>3677</v>
      </c>
      <c r="W69" s="20">
        <v>3304</v>
      </c>
      <c r="X69" s="20">
        <v>9259</v>
      </c>
      <c r="Y69" s="20">
        <v>1647</v>
      </c>
      <c r="Z69" s="20">
        <f t="shared" ref="Z69:AB70" si="59">T69+W69</f>
        <v>6646</v>
      </c>
      <c r="AA69" s="20">
        <f t="shared" si="59"/>
        <v>25271</v>
      </c>
      <c r="AB69" s="20">
        <f t="shared" si="59"/>
        <v>5324</v>
      </c>
      <c r="AC69" s="23">
        <v>3509</v>
      </c>
      <c r="AD69" s="20">
        <v>15616</v>
      </c>
      <c r="AE69" s="20">
        <v>4002</v>
      </c>
      <c r="AF69" s="20">
        <v>3509</v>
      </c>
      <c r="AG69" s="20">
        <v>9411</v>
      </c>
      <c r="AH69" s="20">
        <v>1715</v>
      </c>
      <c r="AI69" s="20">
        <f t="shared" ref="AI69:AK70" si="60">AC69+AF69</f>
        <v>7018</v>
      </c>
      <c r="AJ69" s="20">
        <f t="shared" si="60"/>
        <v>25027</v>
      </c>
      <c r="AK69" s="21">
        <f t="shared" si="60"/>
        <v>5717</v>
      </c>
      <c r="AM69" s="61">
        <f t="shared" ref="AM69:AO70" si="61">IFERROR(B69/H69*100,0)</f>
        <v>42.042714433344813</v>
      </c>
      <c r="AN69" s="6">
        <f t="shared" si="61"/>
        <v>63.828703703703702</v>
      </c>
      <c r="AO69" s="6">
        <f t="shared" si="61"/>
        <v>68.228882833787466</v>
      </c>
      <c r="AP69" s="6">
        <f>IFERROR(F69/I69*100,0)</f>
        <v>36.171296296296298</v>
      </c>
      <c r="AQ69" s="6">
        <f>IFERROR(G69/J69*100,0)</f>
        <v>31.77111716621253</v>
      </c>
      <c r="AR69" s="82">
        <f>IFERROR(G69/J69*100,0)</f>
        <v>31.77111716621253</v>
      </c>
      <c r="AS69" s="6">
        <f t="shared" ref="AS69:AU70" si="62">IFERROR(K69/Q69*100,0)</f>
        <v>47.155185022670764</v>
      </c>
      <c r="AT69" s="6">
        <f t="shared" si="62"/>
        <v>63.695563695563692</v>
      </c>
      <c r="AU69" s="6">
        <f t="shared" si="62"/>
        <v>68.182762201453798</v>
      </c>
      <c r="AV69" s="6">
        <f t="shared" ref="AV69:AX70" si="63">IFERROR(N69/Q69*100,0)</f>
        <v>52.844814977329236</v>
      </c>
      <c r="AW69" s="6">
        <f t="shared" si="63"/>
        <v>36.304436304436308</v>
      </c>
      <c r="AX69" s="82">
        <f t="shared" si="63"/>
        <v>31.817237798546209</v>
      </c>
      <c r="AY69" s="6">
        <f t="shared" ref="AY69:BA69" si="64">IFERROR(T69/Z69*100,0)</f>
        <v>50.28588624736684</v>
      </c>
      <c r="AZ69" s="6">
        <f t="shared" si="64"/>
        <v>63.3611649717067</v>
      </c>
      <c r="BA69" s="6">
        <f t="shared" si="64"/>
        <v>69.064613072877535</v>
      </c>
      <c r="BB69" s="6">
        <f t="shared" ref="BB69:BD69" si="65">IFERROR(N69/Q69*100,0)</f>
        <v>52.844814977329236</v>
      </c>
      <c r="BC69" s="6">
        <f t="shared" si="65"/>
        <v>36.304436304436308</v>
      </c>
      <c r="BD69" s="82">
        <f t="shared" si="65"/>
        <v>31.817237798546209</v>
      </c>
      <c r="BE69" s="6">
        <f t="shared" ref="BE69:BG70" si="66">IFERROR(AC69/AI69*100,0)</f>
        <v>50</v>
      </c>
      <c r="BF69" s="6">
        <f t="shared" si="66"/>
        <v>62.396611659407839</v>
      </c>
      <c r="BG69" s="6">
        <f t="shared" si="66"/>
        <v>70.001749169144659</v>
      </c>
      <c r="BH69" s="6">
        <f t="shared" ref="BH69:BJ70" si="67">IFERROR(AF69/AI69*100,0)</f>
        <v>50</v>
      </c>
      <c r="BI69" s="6">
        <f t="shared" si="67"/>
        <v>37.603388340592161</v>
      </c>
      <c r="BJ69" s="82">
        <f t="shared" si="67"/>
        <v>29.998250830855344</v>
      </c>
      <c r="BL69" s="59">
        <f t="shared" ref="BL69:BN70" si="68">AP69-AM69</f>
        <v>-5.871418137048515</v>
      </c>
      <c r="BM69" s="57">
        <f t="shared" si="68"/>
        <v>-32.057586537491176</v>
      </c>
      <c r="BN69" s="57">
        <f t="shared" si="68"/>
        <v>-36.457765667574932</v>
      </c>
      <c r="BO69" s="59">
        <f t="shared" ref="BO69:BQ70" si="69">AV69-AS69</f>
        <v>5.6896299546584714</v>
      </c>
      <c r="BP69" s="57">
        <f t="shared" si="69"/>
        <v>-27.391127391127384</v>
      </c>
      <c r="BQ69" s="57">
        <f t="shared" si="69"/>
        <v>-36.365524402907589</v>
      </c>
      <c r="BR69" s="59">
        <f t="shared" ref="BR69:BT70" si="70">BB69-AY69</f>
        <v>2.5589287299623962</v>
      </c>
      <c r="BS69" s="57">
        <f t="shared" si="70"/>
        <v>-27.056728667270391</v>
      </c>
      <c r="BT69" s="57">
        <f t="shared" si="70"/>
        <v>-37.247375274331326</v>
      </c>
      <c r="BU69" s="59">
        <f t="shared" ref="BU69:BW70" si="71">BH69-BE69</f>
        <v>0</v>
      </c>
      <c r="BV69" s="57">
        <f t="shared" si="71"/>
        <v>-24.793223318815677</v>
      </c>
      <c r="BW69" s="60">
        <f t="shared" si="71"/>
        <v>-40.003498338289319</v>
      </c>
    </row>
    <row r="70" spans="1:75" x14ac:dyDescent="0.25">
      <c r="A70" s="872" t="s">
        <v>309</v>
      </c>
      <c r="B70" s="23">
        <v>25730</v>
      </c>
      <c r="C70" s="20">
        <v>51817</v>
      </c>
      <c r="D70" s="20">
        <v>22667</v>
      </c>
      <c r="E70" s="20">
        <v>33453</v>
      </c>
      <c r="F70" s="20">
        <v>29195</v>
      </c>
      <c r="G70" s="20">
        <v>9315</v>
      </c>
      <c r="H70" s="20">
        <f t="shared" si="57"/>
        <v>59183</v>
      </c>
      <c r="I70" s="20">
        <f t="shared" si="57"/>
        <v>81012</v>
      </c>
      <c r="J70" s="20">
        <f t="shared" si="57"/>
        <v>31982</v>
      </c>
      <c r="K70" s="23">
        <v>24458</v>
      </c>
      <c r="L70" s="20">
        <v>53377</v>
      </c>
      <c r="M70" s="20">
        <v>24641</v>
      </c>
      <c r="N70" s="20">
        <v>28514</v>
      </c>
      <c r="O70" s="20">
        <v>31642</v>
      </c>
      <c r="P70" s="20">
        <v>9491</v>
      </c>
      <c r="Q70" s="20">
        <f t="shared" si="58"/>
        <v>52972</v>
      </c>
      <c r="R70" s="20">
        <f t="shared" si="58"/>
        <v>85019</v>
      </c>
      <c r="S70" s="20">
        <f t="shared" si="58"/>
        <v>34132</v>
      </c>
      <c r="T70" s="23">
        <v>24334</v>
      </c>
      <c r="U70" s="20">
        <v>52656</v>
      </c>
      <c r="V70" s="20">
        <v>24642</v>
      </c>
      <c r="W70" s="20">
        <v>27616</v>
      </c>
      <c r="X70" s="20">
        <v>31531</v>
      </c>
      <c r="Y70" s="20">
        <v>9626</v>
      </c>
      <c r="Z70" s="20">
        <f t="shared" si="59"/>
        <v>51950</v>
      </c>
      <c r="AA70" s="20">
        <f t="shared" si="59"/>
        <v>84187</v>
      </c>
      <c r="AB70" s="20">
        <f t="shared" si="59"/>
        <v>34268</v>
      </c>
      <c r="AC70" s="23">
        <v>23016</v>
      </c>
      <c r="AD70" s="20">
        <v>50378</v>
      </c>
      <c r="AE70" s="20">
        <v>23811</v>
      </c>
      <c r="AF70" s="20">
        <v>24775</v>
      </c>
      <c r="AG70" s="20">
        <v>30168</v>
      </c>
      <c r="AH70" s="20">
        <v>9138</v>
      </c>
      <c r="AI70" s="20">
        <f t="shared" si="60"/>
        <v>47791</v>
      </c>
      <c r="AJ70" s="20">
        <f t="shared" si="60"/>
        <v>80546</v>
      </c>
      <c r="AK70" s="21">
        <f t="shared" si="60"/>
        <v>32949</v>
      </c>
      <c r="AM70" s="61">
        <f t="shared" si="61"/>
        <v>43.475322305391749</v>
      </c>
      <c r="AN70" s="6">
        <f t="shared" si="61"/>
        <v>63.962129067298669</v>
      </c>
      <c r="AO70" s="6">
        <f t="shared" si="61"/>
        <v>70.874241760990557</v>
      </c>
      <c r="AP70" s="6">
        <f>IFERROR(F70/I70*100,0)</f>
        <v>36.037870932701324</v>
      </c>
      <c r="AQ70" s="6">
        <f>IFERROR(G70/J70*100,0)</f>
        <v>29.125758239009443</v>
      </c>
      <c r="AR70" s="82">
        <f>IFERROR(G70/J70*100,0)</f>
        <v>29.125758239009443</v>
      </c>
      <c r="AS70" s="6">
        <f t="shared" si="62"/>
        <v>46.171562334818397</v>
      </c>
      <c r="AT70" s="6">
        <f t="shared" si="62"/>
        <v>62.782436867053249</v>
      </c>
      <c r="AU70" s="6">
        <f t="shared" si="62"/>
        <v>72.193249736317824</v>
      </c>
      <c r="AV70" s="6">
        <f t="shared" si="63"/>
        <v>53.828437665181603</v>
      </c>
      <c r="AW70" s="6">
        <f t="shared" si="63"/>
        <v>37.217563132946751</v>
      </c>
      <c r="AX70" s="82">
        <f t="shared" si="63"/>
        <v>27.806750263682172</v>
      </c>
      <c r="AY70" s="6">
        <f t="shared" ref="AY70" si="72">IFERROR(T70/Z70*100,0)</f>
        <v>46.841193455245431</v>
      </c>
      <c r="AZ70" s="6">
        <f t="shared" ref="AZ70" si="73">IFERROR(U70/AA70*100,0)</f>
        <v>62.546473921151723</v>
      </c>
      <c r="BA70" s="6">
        <f t="shared" ref="BA70" si="74">IFERROR(V70/AB70*100,0)</f>
        <v>71.909653320882455</v>
      </c>
      <c r="BB70" s="6">
        <f t="shared" ref="BB70" si="75">IFERROR(N70/Q70*100,0)</f>
        <v>53.828437665181603</v>
      </c>
      <c r="BC70" s="6">
        <f t="shared" ref="BC70" si="76">IFERROR(O70/R70*100,0)</f>
        <v>37.217563132946751</v>
      </c>
      <c r="BD70" s="82">
        <f t="shared" ref="BD70" si="77">IFERROR(P70/S70*100,0)</f>
        <v>27.806750263682172</v>
      </c>
      <c r="BE70" s="6">
        <f t="shared" si="66"/>
        <v>48.159695340126802</v>
      </c>
      <c r="BF70" s="6">
        <f t="shared" si="66"/>
        <v>62.545626101854843</v>
      </c>
      <c r="BG70" s="6">
        <f t="shared" si="66"/>
        <v>72.266229627606307</v>
      </c>
      <c r="BH70" s="6">
        <f t="shared" si="67"/>
        <v>51.84030465987319</v>
      </c>
      <c r="BI70" s="6">
        <f t="shared" si="67"/>
        <v>37.454373898145157</v>
      </c>
      <c r="BJ70" s="82">
        <f t="shared" si="67"/>
        <v>27.7337703723937</v>
      </c>
      <c r="BL70" s="59">
        <f t="shared" si="68"/>
        <v>-7.4374513726904254</v>
      </c>
      <c r="BM70" s="57">
        <f t="shared" si="68"/>
        <v>-34.836370828289226</v>
      </c>
      <c r="BN70" s="57">
        <f t="shared" si="68"/>
        <v>-41.748483521981115</v>
      </c>
      <c r="BO70" s="59">
        <f t="shared" si="69"/>
        <v>7.6568753303632064</v>
      </c>
      <c r="BP70" s="57">
        <f t="shared" si="69"/>
        <v>-25.564873734106499</v>
      </c>
      <c r="BQ70" s="57">
        <f t="shared" si="69"/>
        <v>-44.386499472635649</v>
      </c>
      <c r="BR70" s="59">
        <f t="shared" si="70"/>
        <v>6.987244209936172</v>
      </c>
      <c r="BS70" s="57">
        <f t="shared" si="70"/>
        <v>-25.328910788204972</v>
      </c>
      <c r="BT70" s="57">
        <f t="shared" si="70"/>
        <v>-44.10290305720028</v>
      </c>
      <c r="BU70" s="59">
        <f t="shared" si="71"/>
        <v>3.6806093197463881</v>
      </c>
      <c r="BV70" s="57">
        <f t="shared" si="71"/>
        <v>-25.091252203709686</v>
      </c>
      <c r="BW70" s="60">
        <f t="shared" si="71"/>
        <v>-44.532459255212608</v>
      </c>
    </row>
    <row r="71" spans="1:75" x14ac:dyDescent="0.25">
      <c r="A71" s="848" t="s">
        <v>125</v>
      </c>
      <c r="B71" s="867"/>
      <c r="C71" s="866"/>
      <c r="D71" s="866"/>
      <c r="E71" s="866"/>
      <c r="F71" s="866"/>
      <c r="G71" s="866"/>
      <c r="H71" s="866"/>
      <c r="I71" s="866"/>
      <c r="J71" s="868"/>
      <c r="K71" s="867"/>
      <c r="L71" s="866"/>
      <c r="M71" s="866"/>
      <c r="N71" s="866"/>
      <c r="O71" s="866"/>
      <c r="P71" s="866"/>
      <c r="Q71" s="866"/>
      <c r="R71" s="866"/>
      <c r="S71" s="868"/>
      <c r="T71" s="867"/>
      <c r="U71" s="866"/>
      <c r="V71" s="866"/>
      <c r="W71" s="866"/>
      <c r="X71" s="866"/>
      <c r="Y71" s="866"/>
      <c r="Z71" s="866"/>
      <c r="AA71" s="866"/>
      <c r="AB71" s="868"/>
      <c r="AC71" s="867"/>
      <c r="AD71" s="866"/>
      <c r="AE71" s="866"/>
      <c r="AF71" s="866"/>
      <c r="AG71" s="866"/>
      <c r="AH71" s="866"/>
      <c r="AI71" s="866"/>
      <c r="AJ71" s="866"/>
      <c r="AK71" s="868"/>
      <c r="AM71" s="840"/>
      <c r="AN71" s="838"/>
      <c r="AO71" s="838"/>
      <c r="AP71" s="838"/>
      <c r="AQ71" s="838"/>
      <c r="AR71" s="839"/>
      <c r="AS71" s="838"/>
      <c r="AT71" s="838"/>
      <c r="AU71" s="838"/>
      <c r="AV71" s="838"/>
      <c r="AW71" s="838"/>
      <c r="AX71" s="839"/>
      <c r="AY71" s="838"/>
      <c r="AZ71" s="838"/>
      <c r="BA71" s="838"/>
      <c r="BB71" s="838"/>
      <c r="BC71" s="838"/>
      <c r="BD71" s="839"/>
      <c r="BE71" s="838"/>
      <c r="BF71" s="838"/>
      <c r="BG71" s="838"/>
      <c r="BH71" s="838"/>
      <c r="BI71" s="838"/>
      <c r="BJ71" s="839"/>
      <c r="BL71" s="845"/>
      <c r="BM71" s="846"/>
      <c r="BN71" s="846"/>
      <c r="BO71" s="845"/>
      <c r="BP71" s="846"/>
      <c r="BQ71" s="846"/>
      <c r="BR71" s="845"/>
      <c r="BS71" s="846"/>
      <c r="BT71" s="846"/>
      <c r="BU71" s="845"/>
      <c r="BV71" s="846"/>
      <c r="BW71" s="847"/>
    </row>
    <row r="72" spans="1:75" x14ac:dyDescent="0.25">
      <c r="A72" s="854" t="s">
        <v>126</v>
      </c>
      <c r="B72" s="23">
        <v>4423</v>
      </c>
      <c r="C72" s="20">
        <v>10643</v>
      </c>
      <c r="D72" s="20">
        <v>4777</v>
      </c>
      <c r="E72" s="20">
        <v>5481</v>
      </c>
      <c r="F72" s="20">
        <v>6006</v>
      </c>
      <c r="G72" s="20">
        <v>1859</v>
      </c>
      <c r="H72" s="20">
        <f t="shared" ref="H72:H89" si="78">B72+E72</f>
        <v>9904</v>
      </c>
      <c r="I72" s="20">
        <f t="shared" ref="I72:I89" si="79">C72+F72</f>
        <v>16649</v>
      </c>
      <c r="J72" s="20">
        <f t="shared" ref="J72:J89" si="80">D72+G72</f>
        <v>6636</v>
      </c>
      <c r="K72" s="23">
        <v>4418</v>
      </c>
      <c r="L72" s="20">
        <v>11281</v>
      </c>
      <c r="M72" s="20">
        <v>5399</v>
      </c>
      <c r="N72" s="20">
        <v>4921</v>
      </c>
      <c r="O72" s="20">
        <v>6505</v>
      </c>
      <c r="P72" s="20">
        <v>1937</v>
      </c>
      <c r="Q72" s="20">
        <f t="shared" ref="Q72:Q89" si="81">K72+N72</f>
        <v>9339</v>
      </c>
      <c r="R72" s="20">
        <f t="shared" ref="R72:R89" si="82">L72+O72</f>
        <v>17786</v>
      </c>
      <c r="S72" s="20">
        <f t="shared" ref="S72:S89" si="83">M72+P72</f>
        <v>7336</v>
      </c>
      <c r="T72" s="23">
        <v>4291</v>
      </c>
      <c r="U72" s="20">
        <v>11435</v>
      </c>
      <c r="V72" s="20">
        <v>5028</v>
      </c>
      <c r="W72" s="20">
        <v>4616</v>
      </c>
      <c r="X72" s="20">
        <v>6573</v>
      </c>
      <c r="Y72" s="20">
        <v>1859</v>
      </c>
      <c r="Z72" s="20">
        <f t="shared" ref="Z72:Z89" si="84">T72+W72</f>
        <v>8907</v>
      </c>
      <c r="AA72" s="20">
        <f t="shared" ref="AA72:AA89" si="85">U72+X72</f>
        <v>18008</v>
      </c>
      <c r="AB72" s="20">
        <f t="shared" ref="AB72:AB89" si="86">V72+Y72</f>
        <v>6887</v>
      </c>
      <c r="AC72" s="23">
        <v>3986</v>
      </c>
      <c r="AD72" s="20">
        <v>10353</v>
      </c>
      <c r="AE72" s="20">
        <v>4715</v>
      </c>
      <c r="AF72" s="20">
        <v>4147</v>
      </c>
      <c r="AG72" s="20">
        <v>6018</v>
      </c>
      <c r="AH72" s="20">
        <v>1741</v>
      </c>
      <c r="AI72" s="20">
        <f t="shared" ref="AI72:AI89" si="87">AC72+AF72</f>
        <v>8133</v>
      </c>
      <c r="AJ72" s="20">
        <f t="shared" ref="AJ72:AJ89" si="88">AD72+AG72</f>
        <v>16371</v>
      </c>
      <c r="AK72" s="21">
        <f t="shared" ref="AK72:AK89" si="89">AE72+AH72</f>
        <v>6456</v>
      </c>
      <c r="AM72" s="61">
        <f>IFERROR(B72/H72*100,0)</f>
        <v>44.658723747980616</v>
      </c>
      <c r="AN72" s="6">
        <f t="shared" ref="AN72" si="90">IFERROR(C72/I72*100,0)</f>
        <v>63.925761306985407</v>
      </c>
      <c r="AO72" s="6">
        <f t="shared" ref="AO72" si="91">IFERROR(D72/J72*100,0)</f>
        <v>71.986136226642557</v>
      </c>
      <c r="AP72" s="6">
        <f t="shared" ref="AP72" si="92">IFERROR(F72/I72*100,0)</f>
        <v>36.074238693014593</v>
      </c>
      <c r="AQ72" s="6">
        <f t="shared" ref="AQ72" si="93">IFERROR(G72/J72*100,0)</f>
        <v>28.013863773357446</v>
      </c>
      <c r="AR72" s="82">
        <f t="shared" ref="AR72" si="94">IFERROR(G72/J72*100,0)</f>
        <v>28.013863773357446</v>
      </c>
      <c r="AS72" s="6">
        <f t="shared" ref="AS72" si="95">IFERROR(K72/Q72*100,0)</f>
        <v>47.30699218331727</v>
      </c>
      <c r="AT72" s="6">
        <f t="shared" ref="AT72" si="96">IFERROR(L72/R72*100,0)</f>
        <v>63.426290340717415</v>
      </c>
      <c r="AU72" s="6">
        <f t="shared" ref="AU72" si="97">IFERROR(M72/S72*100,0)</f>
        <v>73.595965103598687</v>
      </c>
      <c r="AV72" s="6">
        <f t="shared" ref="AV72" si="98">IFERROR(N72/Q72*100,0)</f>
        <v>52.693007816682723</v>
      </c>
      <c r="AW72" s="6">
        <f t="shared" ref="AW72" si="99">IFERROR(O72/R72*100,0)</f>
        <v>36.573709659282585</v>
      </c>
      <c r="AX72" s="82">
        <f t="shared" ref="AX72" si="100">IFERROR(P72/S72*100,0)</f>
        <v>26.404034896401306</v>
      </c>
      <c r="AY72" s="6">
        <f t="shared" ref="AY72" si="101">IFERROR(T72/Z72*100,0)</f>
        <v>48.175592230829686</v>
      </c>
      <c r="AZ72" s="6">
        <f t="shared" ref="AZ72" si="102">IFERROR(U72/AA72*100,0)</f>
        <v>63.499555752998674</v>
      </c>
      <c r="BA72" s="6">
        <f t="shared" ref="BA72" si="103">IFERROR(V72/AB72*100,0)</f>
        <v>73.007114854072896</v>
      </c>
      <c r="BB72" s="6">
        <f t="shared" ref="BB72" si="104">IFERROR(N72/Q72*100,0)</f>
        <v>52.693007816682723</v>
      </c>
      <c r="BC72" s="6">
        <f t="shared" ref="BC72" si="105">IFERROR(O72/R72*100,0)</f>
        <v>36.573709659282585</v>
      </c>
      <c r="BD72" s="82">
        <f t="shared" ref="BD72" si="106">IFERROR(P72/S72*100,0)</f>
        <v>26.404034896401306</v>
      </c>
      <c r="BE72" s="6">
        <f t="shared" ref="BE72" si="107">IFERROR(AC72/AI72*100,0)</f>
        <v>49.010205336284272</v>
      </c>
      <c r="BF72" s="6">
        <f t="shared" ref="BF72" si="108">IFERROR(AD72/AJ72*100,0)</f>
        <v>63.239875389408098</v>
      </c>
      <c r="BG72" s="6">
        <f t="shared" ref="BG72" si="109">IFERROR(AE72/AK72*100,0)</f>
        <v>73.03283767038414</v>
      </c>
      <c r="BH72" s="6">
        <f t="shared" ref="BH72" si="110">IFERROR(AF72/AI72*100,0)</f>
        <v>50.989794663715728</v>
      </c>
      <c r="BI72" s="6">
        <f t="shared" ref="BI72" si="111">IFERROR(AG72/AJ72*100,0)</f>
        <v>36.760124610591902</v>
      </c>
      <c r="BJ72" s="82">
        <f t="shared" ref="BJ72" si="112">IFERROR(AH72/AK72*100,0)</f>
        <v>26.967162329615864</v>
      </c>
      <c r="BL72" s="59">
        <f t="shared" ref="BL72:BL88" si="113">AP72-AM72</f>
        <v>-8.5844850549660237</v>
      </c>
      <c r="BM72" s="57">
        <f t="shared" ref="BM72:BM88" si="114">AQ72-AN72</f>
        <v>-35.911897533627965</v>
      </c>
      <c r="BN72" s="57">
        <f t="shared" ref="BN72:BN88" si="115">AR72-AO72</f>
        <v>-43.972272453285115</v>
      </c>
      <c r="BO72" s="59">
        <f t="shared" ref="BO72:BO88" si="116">AV72-AS72</f>
        <v>5.386015633365453</v>
      </c>
      <c r="BP72" s="57">
        <f t="shared" ref="BP72:BP88" si="117">AW72-AT72</f>
        <v>-26.85258068143483</v>
      </c>
      <c r="BQ72" s="57">
        <f t="shared" ref="BQ72:BQ88" si="118">AX72-AU72</f>
        <v>-47.19193020719738</v>
      </c>
      <c r="BR72" s="59">
        <f t="shared" ref="BR72:BR88" si="119">BB72-AY72</f>
        <v>4.5174155858530369</v>
      </c>
      <c r="BS72" s="57">
        <f t="shared" ref="BS72:BS88" si="120">BC72-AZ72</f>
        <v>-26.925846093716089</v>
      </c>
      <c r="BT72" s="57">
        <f t="shared" ref="BT72:BT88" si="121">BD72-BA72</f>
        <v>-46.603079957671589</v>
      </c>
      <c r="BU72" s="59">
        <f t="shared" ref="BU72:BU88" si="122">BH72-BE72</f>
        <v>1.9795893274314551</v>
      </c>
      <c r="BV72" s="57">
        <f t="shared" ref="BV72:BV88" si="123">BI72-BF72</f>
        <v>-26.479750778816197</v>
      </c>
      <c r="BW72" s="60">
        <f t="shared" ref="BW72:BW88" si="124">BJ72-BG72</f>
        <v>-46.06567534076828</v>
      </c>
    </row>
    <row r="73" spans="1:75" x14ac:dyDescent="0.25">
      <c r="A73" s="855" t="s">
        <v>127</v>
      </c>
      <c r="B73" s="23">
        <v>712</v>
      </c>
      <c r="C73" s="20">
        <v>1724</v>
      </c>
      <c r="D73" s="20">
        <v>378</v>
      </c>
      <c r="E73" s="20">
        <v>958</v>
      </c>
      <c r="F73" s="20">
        <v>924</v>
      </c>
      <c r="G73" s="20">
        <v>156</v>
      </c>
      <c r="H73" s="20">
        <f t="shared" si="78"/>
        <v>1670</v>
      </c>
      <c r="I73" s="20">
        <f t="shared" si="79"/>
        <v>2648</v>
      </c>
      <c r="J73" s="20">
        <f t="shared" si="80"/>
        <v>534</v>
      </c>
      <c r="K73" s="23">
        <v>665</v>
      </c>
      <c r="L73" s="20">
        <v>1908</v>
      </c>
      <c r="M73" s="20">
        <v>424</v>
      </c>
      <c r="N73" s="20">
        <v>912</v>
      </c>
      <c r="O73" s="20">
        <v>1102</v>
      </c>
      <c r="P73" s="20">
        <v>172</v>
      </c>
      <c r="Q73" s="20">
        <f t="shared" si="81"/>
        <v>1577</v>
      </c>
      <c r="R73" s="20">
        <f t="shared" si="82"/>
        <v>3010</v>
      </c>
      <c r="S73" s="20">
        <f t="shared" si="83"/>
        <v>596</v>
      </c>
      <c r="T73" s="23">
        <v>702</v>
      </c>
      <c r="U73" s="20">
        <v>1817</v>
      </c>
      <c r="V73" s="20">
        <v>452</v>
      </c>
      <c r="W73" s="20">
        <v>961</v>
      </c>
      <c r="X73" s="20">
        <v>1019</v>
      </c>
      <c r="Y73" s="20">
        <v>194</v>
      </c>
      <c r="Z73" s="20">
        <f t="shared" si="84"/>
        <v>1663</v>
      </c>
      <c r="AA73" s="20">
        <f t="shared" si="85"/>
        <v>2836</v>
      </c>
      <c r="AB73" s="20">
        <f t="shared" si="86"/>
        <v>646</v>
      </c>
      <c r="AC73" s="23">
        <v>650</v>
      </c>
      <c r="AD73" s="20">
        <v>1689</v>
      </c>
      <c r="AE73" s="20">
        <v>389</v>
      </c>
      <c r="AF73" s="20">
        <v>870</v>
      </c>
      <c r="AG73" s="20">
        <v>1037</v>
      </c>
      <c r="AH73" s="20">
        <v>158</v>
      </c>
      <c r="AI73" s="20">
        <f t="shared" si="87"/>
        <v>1520</v>
      </c>
      <c r="AJ73" s="20">
        <f t="shared" si="88"/>
        <v>2726</v>
      </c>
      <c r="AK73" s="21">
        <f t="shared" si="89"/>
        <v>547</v>
      </c>
      <c r="AM73" s="61">
        <f t="shared" ref="AM73:AM88" si="125">IFERROR(B73/H73*100,0)</f>
        <v>42.634730538922156</v>
      </c>
      <c r="AN73" s="6">
        <f t="shared" ref="AN73:AN88" si="126">IFERROR(C73/I73*100,0)</f>
        <v>65.105740181268885</v>
      </c>
      <c r="AO73" s="6">
        <f t="shared" ref="AO73:AO88" si="127">IFERROR(D73/J73*100,0)</f>
        <v>70.786516853932582</v>
      </c>
      <c r="AP73" s="6">
        <f t="shared" ref="AP73:AP88" si="128">IFERROR(F73/I73*100,0)</f>
        <v>34.894259818731115</v>
      </c>
      <c r="AQ73" s="6">
        <f t="shared" ref="AQ73:AQ88" si="129">IFERROR(G73/J73*100,0)</f>
        <v>29.213483146067414</v>
      </c>
      <c r="AR73" s="82">
        <f t="shared" ref="AR73:AR88" si="130">IFERROR(G73/J73*100,0)</f>
        <v>29.213483146067414</v>
      </c>
      <c r="AS73" s="6">
        <f t="shared" ref="AS73:AS88" si="131">IFERROR(K73/Q73*100,0)</f>
        <v>42.168674698795186</v>
      </c>
      <c r="AT73" s="6">
        <f t="shared" ref="AT73:AT88" si="132">IFERROR(L73/R73*100,0)</f>
        <v>63.388704318936874</v>
      </c>
      <c r="AU73" s="6">
        <f t="shared" ref="AU73:AU88" si="133">IFERROR(M73/S73*100,0)</f>
        <v>71.140939597315437</v>
      </c>
      <c r="AV73" s="6">
        <f t="shared" ref="AV73:AV88" si="134">IFERROR(N73/Q73*100,0)</f>
        <v>57.831325301204814</v>
      </c>
      <c r="AW73" s="6">
        <f t="shared" ref="AW73:AW88" si="135">IFERROR(O73/R73*100,0)</f>
        <v>36.611295681063119</v>
      </c>
      <c r="AX73" s="82">
        <f t="shared" ref="AX73:AX88" si="136">IFERROR(P73/S73*100,0)</f>
        <v>28.859060402684566</v>
      </c>
      <c r="AY73" s="6">
        <f t="shared" ref="AY73:AY88" si="137">IFERROR(T73/Z73*100,0)</f>
        <v>42.212868310282623</v>
      </c>
      <c r="AZ73" s="6">
        <f t="shared" ref="AZ73:AZ88" si="138">IFERROR(U73/AA73*100,0)</f>
        <v>64.069111424541603</v>
      </c>
      <c r="BA73" s="6">
        <f t="shared" ref="BA73:BA88" si="139">IFERROR(V73/AB73*100,0)</f>
        <v>69.969040247678009</v>
      </c>
      <c r="BB73" s="6">
        <f t="shared" ref="BB73:BB88" si="140">IFERROR(N73/Q73*100,0)</f>
        <v>57.831325301204814</v>
      </c>
      <c r="BC73" s="6">
        <f t="shared" ref="BC73:BC88" si="141">IFERROR(O73/R73*100,0)</f>
        <v>36.611295681063119</v>
      </c>
      <c r="BD73" s="82">
        <f t="shared" ref="BD73:BD88" si="142">IFERROR(P73/S73*100,0)</f>
        <v>28.859060402684566</v>
      </c>
      <c r="BE73" s="6">
        <f t="shared" ref="BE73:BE88" si="143">IFERROR(AC73/AI73*100,0)</f>
        <v>42.763157894736842</v>
      </c>
      <c r="BF73" s="6">
        <f t="shared" ref="BF73:BF88" si="144">IFERROR(AD73/AJ73*100,0)</f>
        <v>61.958914159941301</v>
      </c>
      <c r="BG73" s="6">
        <f t="shared" ref="BG73:BG88" si="145">IFERROR(AE73/AK73*100,0)</f>
        <v>71.115173674588661</v>
      </c>
      <c r="BH73" s="6">
        <f t="shared" ref="BH73:BH88" si="146">IFERROR(AF73/AI73*100,0)</f>
        <v>57.23684210526315</v>
      </c>
      <c r="BI73" s="6">
        <f t="shared" ref="BI73:BI88" si="147">IFERROR(AG73/AJ73*100,0)</f>
        <v>38.041085840058692</v>
      </c>
      <c r="BJ73" s="82">
        <f t="shared" ref="BJ73:BJ88" si="148">IFERROR(AH73/AK73*100,0)</f>
        <v>28.884826325411332</v>
      </c>
      <c r="BL73" s="59">
        <f t="shared" si="113"/>
        <v>-7.7404707201910412</v>
      </c>
      <c r="BM73" s="57">
        <f t="shared" si="114"/>
        <v>-35.892257035201467</v>
      </c>
      <c r="BN73" s="57">
        <f t="shared" si="115"/>
        <v>-41.573033707865164</v>
      </c>
      <c r="BO73" s="59">
        <f t="shared" si="116"/>
        <v>15.662650602409627</v>
      </c>
      <c r="BP73" s="57">
        <f t="shared" si="117"/>
        <v>-26.777408637873755</v>
      </c>
      <c r="BQ73" s="57">
        <f t="shared" si="118"/>
        <v>-42.281879194630875</v>
      </c>
      <c r="BR73" s="59">
        <f t="shared" si="119"/>
        <v>15.618456990922191</v>
      </c>
      <c r="BS73" s="57">
        <f t="shared" si="120"/>
        <v>-27.457815743478484</v>
      </c>
      <c r="BT73" s="57">
        <f t="shared" si="121"/>
        <v>-41.109979844993447</v>
      </c>
      <c r="BU73" s="59">
        <f t="shared" si="122"/>
        <v>14.473684210526308</v>
      </c>
      <c r="BV73" s="57">
        <f t="shared" si="123"/>
        <v>-23.917828319882609</v>
      </c>
      <c r="BW73" s="60">
        <f t="shared" si="124"/>
        <v>-42.230347349177329</v>
      </c>
    </row>
    <row r="74" spans="1:75" x14ac:dyDescent="0.25">
      <c r="A74" s="855" t="s">
        <v>128</v>
      </c>
      <c r="B74" s="23">
        <v>533</v>
      </c>
      <c r="C74" s="20">
        <v>916</v>
      </c>
      <c r="D74" s="20">
        <v>387</v>
      </c>
      <c r="E74" s="20">
        <v>771</v>
      </c>
      <c r="F74" s="20">
        <v>554</v>
      </c>
      <c r="G74" s="20">
        <v>142</v>
      </c>
      <c r="H74" s="20">
        <f t="shared" si="78"/>
        <v>1304</v>
      </c>
      <c r="I74" s="20">
        <f t="shared" si="79"/>
        <v>1470</v>
      </c>
      <c r="J74" s="20">
        <f t="shared" si="80"/>
        <v>529</v>
      </c>
      <c r="K74" s="23">
        <v>407</v>
      </c>
      <c r="L74" s="20">
        <v>909</v>
      </c>
      <c r="M74" s="20">
        <v>393</v>
      </c>
      <c r="N74" s="20">
        <v>534</v>
      </c>
      <c r="O74" s="20">
        <v>538</v>
      </c>
      <c r="P74" s="20">
        <v>169</v>
      </c>
      <c r="Q74" s="20">
        <f t="shared" si="81"/>
        <v>941</v>
      </c>
      <c r="R74" s="20">
        <f t="shared" si="82"/>
        <v>1447</v>
      </c>
      <c r="S74" s="20">
        <f t="shared" si="83"/>
        <v>562</v>
      </c>
      <c r="T74" s="23">
        <v>399</v>
      </c>
      <c r="U74" s="20">
        <v>890</v>
      </c>
      <c r="V74" s="20">
        <v>411</v>
      </c>
      <c r="W74" s="20">
        <v>545</v>
      </c>
      <c r="X74" s="20">
        <v>480</v>
      </c>
      <c r="Y74" s="20">
        <v>148</v>
      </c>
      <c r="Z74" s="20">
        <f t="shared" si="84"/>
        <v>944</v>
      </c>
      <c r="AA74" s="20">
        <f t="shared" si="85"/>
        <v>1370</v>
      </c>
      <c r="AB74" s="20">
        <f t="shared" si="86"/>
        <v>559</v>
      </c>
      <c r="AC74" s="23">
        <v>374</v>
      </c>
      <c r="AD74" s="20">
        <v>808</v>
      </c>
      <c r="AE74" s="20">
        <v>375</v>
      </c>
      <c r="AF74" s="20">
        <v>413</v>
      </c>
      <c r="AG74" s="20">
        <v>483</v>
      </c>
      <c r="AH74" s="20">
        <v>126</v>
      </c>
      <c r="AI74" s="20">
        <f t="shared" si="87"/>
        <v>787</v>
      </c>
      <c r="AJ74" s="20">
        <f t="shared" si="88"/>
        <v>1291</v>
      </c>
      <c r="AK74" s="21">
        <f t="shared" si="89"/>
        <v>501</v>
      </c>
      <c r="AM74" s="61">
        <f t="shared" si="125"/>
        <v>40.874233128834362</v>
      </c>
      <c r="AN74" s="6">
        <f t="shared" si="126"/>
        <v>62.31292517006802</v>
      </c>
      <c r="AO74" s="6">
        <f t="shared" si="127"/>
        <v>73.156899810964077</v>
      </c>
      <c r="AP74" s="6">
        <f t="shared" si="128"/>
        <v>37.687074829931973</v>
      </c>
      <c r="AQ74" s="6">
        <f t="shared" si="129"/>
        <v>26.843100189035919</v>
      </c>
      <c r="AR74" s="82">
        <f t="shared" si="130"/>
        <v>26.843100189035919</v>
      </c>
      <c r="AS74" s="6">
        <f t="shared" si="131"/>
        <v>43.251859723698196</v>
      </c>
      <c r="AT74" s="6">
        <f t="shared" si="132"/>
        <v>62.819626814098143</v>
      </c>
      <c r="AU74" s="6">
        <f t="shared" si="133"/>
        <v>69.928825622775804</v>
      </c>
      <c r="AV74" s="6">
        <f t="shared" si="134"/>
        <v>56.748140276301804</v>
      </c>
      <c r="AW74" s="6">
        <f t="shared" si="135"/>
        <v>37.180373185901864</v>
      </c>
      <c r="AX74" s="82">
        <f t="shared" si="136"/>
        <v>30.071174377224196</v>
      </c>
      <c r="AY74" s="6">
        <f t="shared" si="137"/>
        <v>42.266949152542374</v>
      </c>
      <c r="AZ74" s="6">
        <f t="shared" si="138"/>
        <v>64.96350364963503</v>
      </c>
      <c r="BA74" s="6">
        <f t="shared" si="139"/>
        <v>73.524150268336314</v>
      </c>
      <c r="BB74" s="6">
        <f t="shared" si="140"/>
        <v>56.748140276301804</v>
      </c>
      <c r="BC74" s="6">
        <f t="shared" si="141"/>
        <v>37.180373185901864</v>
      </c>
      <c r="BD74" s="82">
        <f t="shared" si="142"/>
        <v>30.071174377224196</v>
      </c>
      <c r="BE74" s="6">
        <f t="shared" si="143"/>
        <v>47.522236340533674</v>
      </c>
      <c r="BF74" s="6">
        <f t="shared" si="144"/>
        <v>62.58714175058094</v>
      </c>
      <c r="BG74" s="6">
        <f t="shared" si="145"/>
        <v>74.850299401197603</v>
      </c>
      <c r="BH74" s="6">
        <f t="shared" si="146"/>
        <v>52.477763659466326</v>
      </c>
      <c r="BI74" s="6">
        <f t="shared" si="147"/>
        <v>37.41285824941906</v>
      </c>
      <c r="BJ74" s="82">
        <f t="shared" si="148"/>
        <v>25.149700598802394</v>
      </c>
      <c r="BL74" s="59">
        <f t="shared" si="113"/>
        <v>-3.1871582989023892</v>
      </c>
      <c r="BM74" s="57">
        <f t="shared" si="114"/>
        <v>-35.469824981032104</v>
      </c>
      <c r="BN74" s="57">
        <f t="shared" si="115"/>
        <v>-46.313799621928155</v>
      </c>
      <c r="BO74" s="59">
        <f t="shared" si="116"/>
        <v>13.496280552603608</v>
      </c>
      <c r="BP74" s="57">
        <f t="shared" si="117"/>
        <v>-25.639253628196279</v>
      </c>
      <c r="BQ74" s="57">
        <f t="shared" si="118"/>
        <v>-39.857651245551608</v>
      </c>
      <c r="BR74" s="59">
        <f t="shared" si="119"/>
        <v>14.48119112375943</v>
      </c>
      <c r="BS74" s="57">
        <f t="shared" si="120"/>
        <v>-27.783130463733166</v>
      </c>
      <c r="BT74" s="57">
        <f t="shared" si="121"/>
        <v>-43.452975891112118</v>
      </c>
      <c r="BU74" s="59">
        <f t="shared" si="122"/>
        <v>4.9555273189326527</v>
      </c>
      <c r="BV74" s="57">
        <f t="shared" si="123"/>
        <v>-25.174283501161881</v>
      </c>
      <c r="BW74" s="60">
        <f t="shared" si="124"/>
        <v>-49.700598802395206</v>
      </c>
    </row>
    <row r="75" spans="1:75" x14ac:dyDescent="0.25">
      <c r="A75" s="855" t="s">
        <v>311</v>
      </c>
      <c r="B75" s="23">
        <v>186</v>
      </c>
      <c r="C75" s="20">
        <v>728</v>
      </c>
      <c r="D75" s="20">
        <v>263</v>
      </c>
      <c r="E75" s="20">
        <v>206</v>
      </c>
      <c r="F75" s="20">
        <v>303</v>
      </c>
      <c r="G75" s="20">
        <v>109</v>
      </c>
      <c r="H75" s="20">
        <f t="shared" si="78"/>
        <v>392</v>
      </c>
      <c r="I75" s="20">
        <f t="shared" si="79"/>
        <v>1031</v>
      </c>
      <c r="J75" s="20">
        <f t="shared" si="80"/>
        <v>372</v>
      </c>
      <c r="K75" s="23">
        <v>200</v>
      </c>
      <c r="L75" s="20">
        <v>602</v>
      </c>
      <c r="M75" s="20">
        <v>288</v>
      </c>
      <c r="N75" s="20">
        <v>193</v>
      </c>
      <c r="O75" s="20">
        <v>322</v>
      </c>
      <c r="P75" s="20">
        <v>81</v>
      </c>
      <c r="Q75" s="20">
        <f t="shared" si="81"/>
        <v>393</v>
      </c>
      <c r="R75" s="20">
        <f t="shared" si="82"/>
        <v>924</v>
      </c>
      <c r="S75" s="20">
        <f t="shared" si="83"/>
        <v>369</v>
      </c>
      <c r="T75" s="23">
        <v>195</v>
      </c>
      <c r="U75" s="20">
        <v>662</v>
      </c>
      <c r="V75" s="20">
        <v>257</v>
      </c>
      <c r="W75" s="20">
        <v>181</v>
      </c>
      <c r="X75" s="20">
        <v>312</v>
      </c>
      <c r="Y75" s="20">
        <v>68</v>
      </c>
      <c r="Z75" s="20">
        <f t="shared" si="84"/>
        <v>376</v>
      </c>
      <c r="AA75" s="20">
        <f t="shared" si="85"/>
        <v>974</v>
      </c>
      <c r="AB75" s="20">
        <f t="shared" si="86"/>
        <v>325</v>
      </c>
      <c r="AC75" s="23">
        <v>155</v>
      </c>
      <c r="AD75" s="20">
        <v>671</v>
      </c>
      <c r="AE75" s="20">
        <v>254</v>
      </c>
      <c r="AF75" s="20">
        <v>196</v>
      </c>
      <c r="AG75" s="20">
        <v>292</v>
      </c>
      <c r="AH75" s="20">
        <v>98</v>
      </c>
      <c r="AI75" s="20">
        <f t="shared" si="87"/>
        <v>351</v>
      </c>
      <c r="AJ75" s="20">
        <f t="shared" si="88"/>
        <v>963</v>
      </c>
      <c r="AK75" s="21">
        <f t="shared" si="89"/>
        <v>352</v>
      </c>
      <c r="AM75" s="61">
        <f t="shared" si="125"/>
        <v>47.448979591836739</v>
      </c>
      <c r="AN75" s="6">
        <f t="shared" si="126"/>
        <v>70.611057225994173</v>
      </c>
      <c r="AO75" s="6">
        <f t="shared" si="127"/>
        <v>70.6989247311828</v>
      </c>
      <c r="AP75" s="6">
        <f t="shared" si="128"/>
        <v>29.388942774005823</v>
      </c>
      <c r="AQ75" s="6">
        <f t="shared" si="129"/>
        <v>29.301075268817208</v>
      </c>
      <c r="AR75" s="82">
        <f t="shared" si="130"/>
        <v>29.301075268817208</v>
      </c>
      <c r="AS75" s="6">
        <f t="shared" si="131"/>
        <v>50.890585241730278</v>
      </c>
      <c r="AT75" s="6">
        <f t="shared" si="132"/>
        <v>65.151515151515156</v>
      </c>
      <c r="AU75" s="6">
        <f t="shared" si="133"/>
        <v>78.048780487804876</v>
      </c>
      <c r="AV75" s="6">
        <f t="shared" si="134"/>
        <v>49.109414758269722</v>
      </c>
      <c r="AW75" s="6">
        <f t="shared" si="135"/>
        <v>34.848484848484851</v>
      </c>
      <c r="AX75" s="82">
        <f t="shared" si="136"/>
        <v>21.951219512195124</v>
      </c>
      <c r="AY75" s="6">
        <f t="shared" si="137"/>
        <v>51.861702127659569</v>
      </c>
      <c r="AZ75" s="6">
        <f t="shared" si="138"/>
        <v>67.967145790554412</v>
      </c>
      <c r="BA75" s="6">
        <f t="shared" si="139"/>
        <v>79.07692307692308</v>
      </c>
      <c r="BB75" s="6">
        <f t="shared" si="140"/>
        <v>49.109414758269722</v>
      </c>
      <c r="BC75" s="6">
        <f t="shared" si="141"/>
        <v>34.848484848484851</v>
      </c>
      <c r="BD75" s="82">
        <f t="shared" si="142"/>
        <v>21.951219512195124</v>
      </c>
      <c r="BE75" s="6">
        <f t="shared" si="143"/>
        <v>44.159544159544161</v>
      </c>
      <c r="BF75" s="6">
        <f t="shared" si="144"/>
        <v>69.678089304257526</v>
      </c>
      <c r="BG75" s="6">
        <f t="shared" si="145"/>
        <v>72.159090909090907</v>
      </c>
      <c r="BH75" s="6">
        <f t="shared" si="146"/>
        <v>55.840455840455839</v>
      </c>
      <c r="BI75" s="6">
        <f t="shared" si="147"/>
        <v>30.321910695742471</v>
      </c>
      <c r="BJ75" s="82">
        <f t="shared" si="148"/>
        <v>27.84090909090909</v>
      </c>
      <c r="BL75" s="59">
        <f t="shared" si="113"/>
        <v>-18.060036817830916</v>
      </c>
      <c r="BM75" s="57">
        <f t="shared" si="114"/>
        <v>-41.309981957176966</v>
      </c>
      <c r="BN75" s="57">
        <f t="shared" si="115"/>
        <v>-41.397849462365592</v>
      </c>
      <c r="BO75" s="59">
        <f t="shared" si="116"/>
        <v>-1.7811704834605564</v>
      </c>
      <c r="BP75" s="57">
        <f t="shared" si="117"/>
        <v>-30.303030303030305</v>
      </c>
      <c r="BQ75" s="57">
        <f t="shared" si="118"/>
        <v>-56.097560975609753</v>
      </c>
      <c r="BR75" s="59">
        <f t="shared" si="119"/>
        <v>-2.7522873693898475</v>
      </c>
      <c r="BS75" s="57">
        <f t="shared" si="120"/>
        <v>-33.11866094206956</v>
      </c>
      <c r="BT75" s="57">
        <f t="shared" si="121"/>
        <v>-57.125703564727957</v>
      </c>
      <c r="BU75" s="59">
        <f t="shared" si="122"/>
        <v>11.680911680911677</v>
      </c>
      <c r="BV75" s="57">
        <f t="shared" si="123"/>
        <v>-39.356178608515052</v>
      </c>
      <c r="BW75" s="60">
        <f t="shared" si="124"/>
        <v>-44.318181818181813</v>
      </c>
    </row>
    <row r="76" spans="1:75" x14ac:dyDescent="0.25">
      <c r="A76" s="855" t="s">
        <v>130</v>
      </c>
      <c r="B76" s="23">
        <v>692</v>
      </c>
      <c r="C76" s="20">
        <v>1920</v>
      </c>
      <c r="D76" s="20">
        <v>907</v>
      </c>
      <c r="E76" s="20">
        <v>713</v>
      </c>
      <c r="F76" s="20">
        <v>1049</v>
      </c>
      <c r="G76" s="20">
        <v>328</v>
      </c>
      <c r="H76" s="20">
        <f t="shared" si="78"/>
        <v>1405</v>
      </c>
      <c r="I76" s="20">
        <f t="shared" si="79"/>
        <v>2969</v>
      </c>
      <c r="J76" s="20">
        <f t="shared" si="80"/>
        <v>1235</v>
      </c>
      <c r="K76" s="23">
        <v>642</v>
      </c>
      <c r="L76" s="20">
        <v>2100</v>
      </c>
      <c r="M76" s="20">
        <v>791</v>
      </c>
      <c r="N76" s="20">
        <v>701</v>
      </c>
      <c r="O76" s="20">
        <v>1077</v>
      </c>
      <c r="P76" s="20">
        <v>312</v>
      </c>
      <c r="Q76" s="20">
        <f t="shared" si="81"/>
        <v>1343</v>
      </c>
      <c r="R76" s="20">
        <f t="shared" si="82"/>
        <v>3177</v>
      </c>
      <c r="S76" s="20">
        <f t="shared" si="83"/>
        <v>1103</v>
      </c>
      <c r="T76" s="23">
        <v>571</v>
      </c>
      <c r="U76" s="20">
        <v>2260</v>
      </c>
      <c r="V76" s="20">
        <v>891</v>
      </c>
      <c r="W76" s="20">
        <v>624</v>
      </c>
      <c r="X76" s="20">
        <v>1092</v>
      </c>
      <c r="Y76" s="20">
        <v>311</v>
      </c>
      <c r="Z76" s="20">
        <f t="shared" si="84"/>
        <v>1195</v>
      </c>
      <c r="AA76" s="20">
        <f t="shared" si="85"/>
        <v>3352</v>
      </c>
      <c r="AB76" s="20">
        <f t="shared" si="86"/>
        <v>1202</v>
      </c>
      <c r="AC76" s="23">
        <v>603</v>
      </c>
      <c r="AD76" s="20">
        <v>2374</v>
      </c>
      <c r="AE76" s="20">
        <v>892</v>
      </c>
      <c r="AF76" s="20">
        <v>575</v>
      </c>
      <c r="AG76" s="20">
        <v>1174</v>
      </c>
      <c r="AH76" s="20">
        <v>329</v>
      </c>
      <c r="AI76" s="20">
        <f t="shared" si="87"/>
        <v>1178</v>
      </c>
      <c r="AJ76" s="20">
        <f t="shared" si="88"/>
        <v>3548</v>
      </c>
      <c r="AK76" s="21">
        <f t="shared" si="89"/>
        <v>1221</v>
      </c>
      <c r="AM76" s="61">
        <f t="shared" si="125"/>
        <v>49.252669039145907</v>
      </c>
      <c r="AN76" s="6">
        <f t="shared" si="126"/>
        <v>64.668238464129331</v>
      </c>
      <c r="AO76" s="6">
        <f t="shared" si="127"/>
        <v>73.441295546558706</v>
      </c>
      <c r="AP76" s="6">
        <f t="shared" si="128"/>
        <v>35.331761535870662</v>
      </c>
      <c r="AQ76" s="6">
        <f t="shared" si="129"/>
        <v>26.558704453441294</v>
      </c>
      <c r="AR76" s="82">
        <f t="shared" si="130"/>
        <v>26.558704453441294</v>
      </c>
      <c r="AS76" s="6">
        <f t="shared" si="131"/>
        <v>47.803425167535366</v>
      </c>
      <c r="AT76" s="6">
        <f t="shared" si="132"/>
        <v>66.100094428706328</v>
      </c>
      <c r="AU76" s="6">
        <f t="shared" si="133"/>
        <v>71.71350861287398</v>
      </c>
      <c r="AV76" s="6">
        <f t="shared" si="134"/>
        <v>52.196574832464627</v>
      </c>
      <c r="AW76" s="6">
        <f t="shared" si="135"/>
        <v>33.899905571293672</v>
      </c>
      <c r="AX76" s="82">
        <f t="shared" si="136"/>
        <v>28.286491387126024</v>
      </c>
      <c r="AY76" s="6">
        <f t="shared" si="137"/>
        <v>47.782426778242673</v>
      </c>
      <c r="AZ76" s="6">
        <f t="shared" si="138"/>
        <v>67.422434367541769</v>
      </c>
      <c r="BA76" s="6">
        <f t="shared" si="139"/>
        <v>74.12645590682196</v>
      </c>
      <c r="BB76" s="6">
        <f t="shared" si="140"/>
        <v>52.196574832464627</v>
      </c>
      <c r="BC76" s="6">
        <f t="shared" si="141"/>
        <v>33.899905571293672</v>
      </c>
      <c r="BD76" s="82">
        <f t="shared" si="142"/>
        <v>28.286491387126024</v>
      </c>
      <c r="BE76" s="6">
        <f t="shared" si="143"/>
        <v>51.188455008488965</v>
      </c>
      <c r="BF76" s="6">
        <f t="shared" si="144"/>
        <v>66.910935738444195</v>
      </c>
      <c r="BG76" s="6">
        <f t="shared" si="145"/>
        <v>73.054873054873056</v>
      </c>
      <c r="BH76" s="6">
        <f t="shared" si="146"/>
        <v>48.811544991511035</v>
      </c>
      <c r="BI76" s="6">
        <f t="shared" si="147"/>
        <v>33.089064261555805</v>
      </c>
      <c r="BJ76" s="82">
        <f t="shared" si="148"/>
        <v>26.945126945126948</v>
      </c>
      <c r="BL76" s="59">
        <f t="shared" si="113"/>
        <v>-13.920907503275245</v>
      </c>
      <c r="BM76" s="57">
        <f t="shared" si="114"/>
        <v>-38.109534010688037</v>
      </c>
      <c r="BN76" s="57">
        <f t="shared" si="115"/>
        <v>-46.882591093117412</v>
      </c>
      <c r="BO76" s="59">
        <f t="shared" si="116"/>
        <v>4.3931496649292612</v>
      </c>
      <c r="BP76" s="57">
        <f t="shared" si="117"/>
        <v>-32.200188857412655</v>
      </c>
      <c r="BQ76" s="57">
        <f t="shared" si="118"/>
        <v>-43.42701722574796</v>
      </c>
      <c r="BR76" s="59">
        <f t="shared" si="119"/>
        <v>4.414148054221954</v>
      </c>
      <c r="BS76" s="57">
        <f t="shared" si="120"/>
        <v>-33.522528796248096</v>
      </c>
      <c r="BT76" s="57">
        <f t="shared" si="121"/>
        <v>-45.83996451969594</v>
      </c>
      <c r="BU76" s="59">
        <f t="shared" si="122"/>
        <v>-2.3769100169779307</v>
      </c>
      <c r="BV76" s="57">
        <f t="shared" si="123"/>
        <v>-33.82187147688839</v>
      </c>
      <c r="BW76" s="60">
        <f t="shared" si="124"/>
        <v>-46.109746109746112</v>
      </c>
    </row>
    <row r="77" spans="1:75" x14ac:dyDescent="0.25">
      <c r="A77" s="855" t="s">
        <v>131</v>
      </c>
      <c r="B77" s="23">
        <v>215</v>
      </c>
      <c r="C77" s="20">
        <v>658</v>
      </c>
      <c r="D77" s="20">
        <v>23</v>
      </c>
      <c r="E77" s="20">
        <v>343</v>
      </c>
      <c r="F77" s="20">
        <v>291</v>
      </c>
      <c r="G77" s="20">
        <v>43</v>
      </c>
      <c r="H77" s="20">
        <f t="shared" si="78"/>
        <v>558</v>
      </c>
      <c r="I77" s="20">
        <f t="shared" si="79"/>
        <v>949</v>
      </c>
      <c r="J77" s="20">
        <f t="shared" si="80"/>
        <v>66</v>
      </c>
      <c r="K77" s="23">
        <v>138</v>
      </c>
      <c r="L77" s="20">
        <v>647</v>
      </c>
      <c r="M77" s="20">
        <v>108</v>
      </c>
      <c r="N77" s="20">
        <v>266</v>
      </c>
      <c r="O77" s="20">
        <v>458</v>
      </c>
      <c r="P77" s="20">
        <v>66</v>
      </c>
      <c r="Q77" s="20">
        <f t="shared" si="81"/>
        <v>404</v>
      </c>
      <c r="R77" s="20">
        <f t="shared" si="82"/>
        <v>1105</v>
      </c>
      <c r="S77" s="20">
        <f t="shared" si="83"/>
        <v>174</v>
      </c>
      <c r="T77" s="23">
        <v>182</v>
      </c>
      <c r="U77" s="20">
        <v>714</v>
      </c>
      <c r="V77" s="20">
        <v>123</v>
      </c>
      <c r="W77" s="20">
        <v>269</v>
      </c>
      <c r="X77" s="20">
        <v>471</v>
      </c>
      <c r="Y77" s="20">
        <v>84</v>
      </c>
      <c r="Z77" s="20">
        <f t="shared" si="84"/>
        <v>451</v>
      </c>
      <c r="AA77" s="20">
        <f t="shared" si="85"/>
        <v>1185</v>
      </c>
      <c r="AB77" s="20">
        <f t="shared" si="86"/>
        <v>207</v>
      </c>
      <c r="AC77" s="23">
        <v>139</v>
      </c>
      <c r="AD77" s="20">
        <v>635</v>
      </c>
      <c r="AE77" s="20">
        <v>128</v>
      </c>
      <c r="AF77" s="20">
        <v>228</v>
      </c>
      <c r="AG77" s="20">
        <v>449</v>
      </c>
      <c r="AH77" s="20">
        <v>52</v>
      </c>
      <c r="AI77" s="20">
        <f t="shared" si="87"/>
        <v>367</v>
      </c>
      <c r="AJ77" s="20">
        <f t="shared" si="88"/>
        <v>1084</v>
      </c>
      <c r="AK77" s="21">
        <f t="shared" si="89"/>
        <v>180</v>
      </c>
      <c r="AM77" s="61">
        <f t="shared" si="125"/>
        <v>38.530465949820787</v>
      </c>
      <c r="AN77" s="6">
        <f t="shared" si="126"/>
        <v>69.336143308746045</v>
      </c>
      <c r="AO77" s="6">
        <f t="shared" si="127"/>
        <v>34.848484848484851</v>
      </c>
      <c r="AP77" s="6">
        <f t="shared" si="128"/>
        <v>30.663856691253947</v>
      </c>
      <c r="AQ77" s="6">
        <f t="shared" si="129"/>
        <v>65.151515151515156</v>
      </c>
      <c r="AR77" s="82">
        <f t="shared" si="130"/>
        <v>65.151515151515156</v>
      </c>
      <c r="AS77" s="6">
        <f t="shared" si="131"/>
        <v>34.158415841584159</v>
      </c>
      <c r="AT77" s="6">
        <f t="shared" si="132"/>
        <v>58.552036199095028</v>
      </c>
      <c r="AU77" s="6">
        <f t="shared" si="133"/>
        <v>62.068965517241381</v>
      </c>
      <c r="AV77" s="6">
        <f t="shared" si="134"/>
        <v>65.841584158415841</v>
      </c>
      <c r="AW77" s="6">
        <f t="shared" si="135"/>
        <v>41.447963800904979</v>
      </c>
      <c r="AX77" s="82">
        <f t="shared" si="136"/>
        <v>37.931034482758619</v>
      </c>
      <c r="AY77" s="6">
        <f t="shared" si="137"/>
        <v>40.354767184035481</v>
      </c>
      <c r="AZ77" s="6">
        <f t="shared" si="138"/>
        <v>60.253164556962027</v>
      </c>
      <c r="BA77" s="6">
        <f t="shared" si="139"/>
        <v>59.420289855072461</v>
      </c>
      <c r="BB77" s="6">
        <f t="shared" si="140"/>
        <v>65.841584158415841</v>
      </c>
      <c r="BC77" s="6">
        <f t="shared" si="141"/>
        <v>41.447963800904979</v>
      </c>
      <c r="BD77" s="82">
        <f t="shared" si="142"/>
        <v>37.931034482758619</v>
      </c>
      <c r="BE77" s="6">
        <f t="shared" si="143"/>
        <v>37.874659400544957</v>
      </c>
      <c r="BF77" s="6">
        <f t="shared" si="144"/>
        <v>58.579335793357934</v>
      </c>
      <c r="BG77" s="6">
        <f t="shared" si="145"/>
        <v>71.111111111111114</v>
      </c>
      <c r="BH77" s="6">
        <f t="shared" si="146"/>
        <v>62.125340599455036</v>
      </c>
      <c r="BI77" s="6">
        <f t="shared" si="147"/>
        <v>41.420664206642066</v>
      </c>
      <c r="BJ77" s="82">
        <f t="shared" si="148"/>
        <v>28.888888888888886</v>
      </c>
      <c r="BL77" s="59">
        <f t="shared" si="113"/>
        <v>-7.8666092585668395</v>
      </c>
      <c r="BM77" s="57">
        <f t="shared" si="114"/>
        <v>-4.1846281572308897</v>
      </c>
      <c r="BN77" s="57">
        <f t="shared" si="115"/>
        <v>30.303030303030305</v>
      </c>
      <c r="BO77" s="59">
        <f t="shared" si="116"/>
        <v>31.683168316831683</v>
      </c>
      <c r="BP77" s="57">
        <f t="shared" si="117"/>
        <v>-17.104072398190048</v>
      </c>
      <c r="BQ77" s="57">
        <f t="shared" si="118"/>
        <v>-24.137931034482762</v>
      </c>
      <c r="BR77" s="59">
        <f t="shared" si="119"/>
        <v>25.486816974380361</v>
      </c>
      <c r="BS77" s="57">
        <f t="shared" si="120"/>
        <v>-18.805200756057047</v>
      </c>
      <c r="BT77" s="57">
        <f t="shared" si="121"/>
        <v>-21.489255372313842</v>
      </c>
      <c r="BU77" s="59">
        <f t="shared" si="122"/>
        <v>24.25068119891008</v>
      </c>
      <c r="BV77" s="57">
        <f t="shared" si="123"/>
        <v>-17.158671586715869</v>
      </c>
      <c r="BW77" s="60">
        <f t="shared" si="124"/>
        <v>-42.222222222222229</v>
      </c>
    </row>
    <row r="78" spans="1:75" x14ac:dyDescent="0.25">
      <c r="A78" s="855" t="s">
        <v>154</v>
      </c>
      <c r="B78" s="23">
        <v>446</v>
      </c>
      <c r="C78" s="20">
        <v>1410</v>
      </c>
      <c r="D78" s="20">
        <v>355</v>
      </c>
      <c r="E78" s="20">
        <v>617</v>
      </c>
      <c r="F78" s="20">
        <v>725</v>
      </c>
      <c r="G78" s="20">
        <v>146</v>
      </c>
      <c r="H78" s="20">
        <f t="shared" si="78"/>
        <v>1063</v>
      </c>
      <c r="I78" s="20">
        <f t="shared" si="79"/>
        <v>2135</v>
      </c>
      <c r="J78" s="20">
        <f t="shared" si="80"/>
        <v>501</v>
      </c>
      <c r="K78" s="23">
        <v>417</v>
      </c>
      <c r="L78" s="20">
        <v>1629</v>
      </c>
      <c r="M78" s="20">
        <v>290</v>
      </c>
      <c r="N78" s="20">
        <v>495</v>
      </c>
      <c r="O78" s="20">
        <v>794</v>
      </c>
      <c r="P78" s="20">
        <v>150</v>
      </c>
      <c r="Q78" s="20">
        <f t="shared" si="81"/>
        <v>912</v>
      </c>
      <c r="R78" s="20">
        <f t="shared" si="82"/>
        <v>2423</v>
      </c>
      <c r="S78" s="20">
        <f t="shared" si="83"/>
        <v>440</v>
      </c>
      <c r="T78" s="23">
        <v>425</v>
      </c>
      <c r="U78" s="20">
        <v>1590</v>
      </c>
      <c r="V78" s="20">
        <v>300</v>
      </c>
      <c r="W78" s="20">
        <v>482</v>
      </c>
      <c r="X78" s="20">
        <v>830</v>
      </c>
      <c r="Y78" s="20">
        <v>89</v>
      </c>
      <c r="Z78" s="20">
        <f t="shared" si="84"/>
        <v>907</v>
      </c>
      <c r="AA78" s="20">
        <f t="shared" si="85"/>
        <v>2420</v>
      </c>
      <c r="AB78" s="20">
        <f t="shared" si="86"/>
        <v>389</v>
      </c>
      <c r="AC78" s="23">
        <v>370</v>
      </c>
      <c r="AD78" s="20">
        <v>1539</v>
      </c>
      <c r="AE78" s="20">
        <v>277</v>
      </c>
      <c r="AF78" s="20">
        <v>424</v>
      </c>
      <c r="AG78" s="20">
        <v>798</v>
      </c>
      <c r="AH78" s="20">
        <v>101</v>
      </c>
      <c r="AI78" s="20">
        <f t="shared" si="87"/>
        <v>794</v>
      </c>
      <c r="AJ78" s="20">
        <f t="shared" si="88"/>
        <v>2337</v>
      </c>
      <c r="AK78" s="21">
        <f t="shared" si="89"/>
        <v>378</v>
      </c>
      <c r="AM78" s="61">
        <f t="shared" si="125"/>
        <v>41.95672624647225</v>
      </c>
      <c r="AN78" s="6">
        <f t="shared" si="126"/>
        <v>66.042154566744728</v>
      </c>
      <c r="AO78" s="6">
        <f t="shared" si="127"/>
        <v>70.858283433133735</v>
      </c>
      <c r="AP78" s="6">
        <f t="shared" si="128"/>
        <v>33.957845433255265</v>
      </c>
      <c r="AQ78" s="6">
        <f t="shared" si="129"/>
        <v>29.141716566866265</v>
      </c>
      <c r="AR78" s="82">
        <f t="shared" si="130"/>
        <v>29.141716566866265</v>
      </c>
      <c r="AS78" s="6">
        <f t="shared" si="131"/>
        <v>45.723684210526315</v>
      </c>
      <c r="AT78" s="6">
        <f t="shared" si="132"/>
        <v>67.230705736690055</v>
      </c>
      <c r="AU78" s="6">
        <f t="shared" si="133"/>
        <v>65.909090909090907</v>
      </c>
      <c r="AV78" s="6">
        <f t="shared" si="134"/>
        <v>54.276315789473685</v>
      </c>
      <c r="AW78" s="6">
        <f t="shared" si="135"/>
        <v>32.769294263309945</v>
      </c>
      <c r="AX78" s="82">
        <f t="shared" si="136"/>
        <v>34.090909090909086</v>
      </c>
      <c r="AY78" s="6">
        <f t="shared" si="137"/>
        <v>46.857772877618523</v>
      </c>
      <c r="AZ78" s="6">
        <f t="shared" si="138"/>
        <v>65.702479338842977</v>
      </c>
      <c r="BA78" s="6">
        <f t="shared" si="139"/>
        <v>77.120822622107966</v>
      </c>
      <c r="BB78" s="6">
        <f t="shared" si="140"/>
        <v>54.276315789473685</v>
      </c>
      <c r="BC78" s="6">
        <f t="shared" si="141"/>
        <v>32.769294263309945</v>
      </c>
      <c r="BD78" s="82">
        <f t="shared" si="142"/>
        <v>34.090909090909086</v>
      </c>
      <c r="BE78" s="6">
        <f t="shared" si="143"/>
        <v>46.59949622166247</v>
      </c>
      <c r="BF78" s="6">
        <f t="shared" si="144"/>
        <v>65.853658536585371</v>
      </c>
      <c r="BG78" s="6">
        <f t="shared" si="145"/>
        <v>73.280423280423278</v>
      </c>
      <c r="BH78" s="6">
        <f t="shared" si="146"/>
        <v>53.40050377833753</v>
      </c>
      <c r="BI78" s="6">
        <f t="shared" si="147"/>
        <v>34.146341463414636</v>
      </c>
      <c r="BJ78" s="82">
        <f t="shared" si="148"/>
        <v>26.719576719576722</v>
      </c>
      <c r="BL78" s="59">
        <f t="shared" si="113"/>
        <v>-7.9988808132169851</v>
      </c>
      <c r="BM78" s="57">
        <f t="shared" si="114"/>
        <v>-36.900437999878463</v>
      </c>
      <c r="BN78" s="57">
        <f t="shared" si="115"/>
        <v>-41.71656686626747</v>
      </c>
      <c r="BO78" s="59">
        <f t="shared" si="116"/>
        <v>8.5526315789473699</v>
      </c>
      <c r="BP78" s="57">
        <f t="shared" si="117"/>
        <v>-34.46141147338011</v>
      </c>
      <c r="BQ78" s="57">
        <f t="shared" si="118"/>
        <v>-31.81818181818182</v>
      </c>
      <c r="BR78" s="59">
        <f t="shared" si="119"/>
        <v>7.4185429118551625</v>
      </c>
      <c r="BS78" s="57">
        <f t="shared" si="120"/>
        <v>-32.933185075533032</v>
      </c>
      <c r="BT78" s="57">
        <f t="shared" si="121"/>
        <v>-43.029913531198879</v>
      </c>
      <c r="BU78" s="59">
        <f t="shared" si="122"/>
        <v>6.8010075566750601</v>
      </c>
      <c r="BV78" s="57">
        <f t="shared" si="123"/>
        <v>-31.707317073170735</v>
      </c>
      <c r="BW78" s="60">
        <f t="shared" si="124"/>
        <v>-46.560846560846556</v>
      </c>
    </row>
    <row r="79" spans="1:75" x14ac:dyDescent="0.25">
      <c r="A79" s="855" t="s">
        <v>155</v>
      </c>
      <c r="B79" s="23">
        <v>1776</v>
      </c>
      <c r="C79" s="20">
        <v>5211</v>
      </c>
      <c r="D79" s="20">
        <v>1583</v>
      </c>
      <c r="E79" s="20">
        <v>2739</v>
      </c>
      <c r="F79" s="20">
        <v>2709</v>
      </c>
      <c r="G79" s="20">
        <v>644</v>
      </c>
      <c r="H79" s="20">
        <f t="shared" si="78"/>
        <v>4515</v>
      </c>
      <c r="I79" s="20">
        <f t="shared" si="79"/>
        <v>7920</v>
      </c>
      <c r="J79" s="20">
        <f t="shared" si="80"/>
        <v>2227</v>
      </c>
      <c r="K79" s="23">
        <v>1646</v>
      </c>
      <c r="L79" s="20">
        <v>4880</v>
      </c>
      <c r="M79" s="20">
        <v>1638</v>
      </c>
      <c r="N79" s="20">
        <v>1941</v>
      </c>
      <c r="O79" s="20">
        <v>2848</v>
      </c>
      <c r="P79" s="20">
        <v>601</v>
      </c>
      <c r="Q79" s="20">
        <f t="shared" si="81"/>
        <v>3587</v>
      </c>
      <c r="R79" s="20">
        <f t="shared" si="82"/>
        <v>7728</v>
      </c>
      <c r="S79" s="20">
        <f t="shared" si="83"/>
        <v>2239</v>
      </c>
      <c r="T79" s="23">
        <v>1673</v>
      </c>
      <c r="U79" s="20">
        <v>4928</v>
      </c>
      <c r="V79" s="20">
        <v>1576</v>
      </c>
      <c r="W79" s="20">
        <v>1877</v>
      </c>
      <c r="X79" s="20">
        <v>2790</v>
      </c>
      <c r="Y79" s="20">
        <v>603</v>
      </c>
      <c r="Z79" s="20">
        <f t="shared" si="84"/>
        <v>3550</v>
      </c>
      <c r="AA79" s="20">
        <f t="shared" si="85"/>
        <v>7718</v>
      </c>
      <c r="AB79" s="20">
        <f t="shared" si="86"/>
        <v>2179</v>
      </c>
      <c r="AC79" s="23">
        <v>1584</v>
      </c>
      <c r="AD79" s="20">
        <v>4759</v>
      </c>
      <c r="AE79" s="20">
        <v>1641</v>
      </c>
      <c r="AF79" s="20">
        <v>1693</v>
      </c>
      <c r="AG79" s="20">
        <v>2738</v>
      </c>
      <c r="AH79" s="20">
        <v>589</v>
      </c>
      <c r="AI79" s="20">
        <f t="shared" si="87"/>
        <v>3277</v>
      </c>
      <c r="AJ79" s="20">
        <f t="shared" si="88"/>
        <v>7497</v>
      </c>
      <c r="AK79" s="21">
        <f t="shared" si="89"/>
        <v>2230</v>
      </c>
      <c r="AM79" s="61">
        <f t="shared" si="125"/>
        <v>39.33554817275747</v>
      </c>
      <c r="AN79" s="6">
        <f t="shared" si="126"/>
        <v>65.795454545454547</v>
      </c>
      <c r="AO79" s="6">
        <f t="shared" si="127"/>
        <v>71.082173327346212</v>
      </c>
      <c r="AP79" s="6">
        <f t="shared" si="128"/>
        <v>34.204545454545453</v>
      </c>
      <c r="AQ79" s="6">
        <f t="shared" si="129"/>
        <v>28.917826672653796</v>
      </c>
      <c r="AR79" s="82">
        <f t="shared" si="130"/>
        <v>28.917826672653796</v>
      </c>
      <c r="AS79" s="6">
        <f t="shared" si="131"/>
        <v>45.887928631168108</v>
      </c>
      <c r="AT79" s="6">
        <f t="shared" si="132"/>
        <v>63.146997929606627</v>
      </c>
      <c r="AU79" s="6">
        <f t="shared" si="133"/>
        <v>73.157659669495317</v>
      </c>
      <c r="AV79" s="6">
        <f t="shared" si="134"/>
        <v>54.112071368831892</v>
      </c>
      <c r="AW79" s="6">
        <f t="shared" si="135"/>
        <v>36.853002070393373</v>
      </c>
      <c r="AX79" s="82">
        <f t="shared" si="136"/>
        <v>26.842340330504687</v>
      </c>
      <c r="AY79" s="6">
        <f t="shared" si="137"/>
        <v>47.12676056338028</v>
      </c>
      <c r="AZ79" s="6">
        <f t="shared" si="138"/>
        <v>63.850738533298781</v>
      </c>
      <c r="BA79" s="6">
        <f t="shared" si="139"/>
        <v>72.326755392381827</v>
      </c>
      <c r="BB79" s="6">
        <f t="shared" si="140"/>
        <v>54.112071368831892</v>
      </c>
      <c r="BC79" s="6">
        <f t="shared" si="141"/>
        <v>36.853002070393373</v>
      </c>
      <c r="BD79" s="82">
        <f t="shared" si="142"/>
        <v>26.842340330504687</v>
      </c>
      <c r="BE79" s="6">
        <f t="shared" si="143"/>
        <v>48.336893500152577</v>
      </c>
      <c r="BF79" s="6">
        <f t="shared" si="144"/>
        <v>63.478724823262631</v>
      </c>
      <c r="BG79" s="6">
        <f t="shared" si="145"/>
        <v>73.58744394618833</v>
      </c>
      <c r="BH79" s="6">
        <f t="shared" si="146"/>
        <v>51.663106499847423</v>
      </c>
      <c r="BI79" s="6">
        <f t="shared" si="147"/>
        <v>36.521275176737362</v>
      </c>
      <c r="BJ79" s="82">
        <f t="shared" si="148"/>
        <v>26.412556053811659</v>
      </c>
      <c r="BL79" s="59">
        <f t="shared" si="113"/>
        <v>-5.1310027182120166</v>
      </c>
      <c r="BM79" s="57">
        <f t="shared" si="114"/>
        <v>-36.877627872800751</v>
      </c>
      <c r="BN79" s="57">
        <f t="shared" si="115"/>
        <v>-42.164346654692416</v>
      </c>
      <c r="BO79" s="59">
        <f t="shared" si="116"/>
        <v>8.224142737663783</v>
      </c>
      <c r="BP79" s="57">
        <f t="shared" si="117"/>
        <v>-26.293995859213254</v>
      </c>
      <c r="BQ79" s="57">
        <f t="shared" si="118"/>
        <v>-46.315319338990633</v>
      </c>
      <c r="BR79" s="59">
        <f t="shared" si="119"/>
        <v>6.9853108054516113</v>
      </c>
      <c r="BS79" s="57">
        <f t="shared" si="120"/>
        <v>-26.997736462905408</v>
      </c>
      <c r="BT79" s="57">
        <f t="shared" si="121"/>
        <v>-45.484415061877144</v>
      </c>
      <c r="BU79" s="59">
        <f t="shared" si="122"/>
        <v>3.326212999694846</v>
      </c>
      <c r="BV79" s="57">
        <f t="shared" si="123"/>
        <v>-26.957449646525269</v>
      </c>
      <c r="BW79" s="60">
        <f t="shared" si="124"/>
        <v>-47.174887892376674</v>
      </c>
    </row>
    <row r="80" spans="1:75" x14ac:dyDescent="0.25">
      <c r="A80" s="855" t="s">
        <v>134</v>
      </c>
      <c r="B80" s="23">
        <v>4515</v>
      </c>
      <c r="C80" s="20">
        <v>9921</v>
      </c>
      <c r="D80" s="20">
        <v>4700</v>
      </c>
      <c r="E80" s="20">
        <v>6112</v>
      </c>
      <c r="F80" s="20">
        <v>6118</v>
      </c>
      <c r="G80" s="20">
        <v>1945</v>
      </c>
      <c r="H80" s="20">
        <f t="shared" si="78"/>
        <v>10627</v>
      </c>
      <c r="I80" s="20">
        <f t="shared" si="79"/>
        <v>16039</v>
      </c>
      <c r="J80" s="20">
        <f t="shared" si="80"/>
        <v>6645</v>
      </c>
      <c r="K80" s="23">
        <v>4651</v>
      </c>
      <c r="L80" s="20">
        <v>9961</v>
      </c>
      <c r="M80" s="20">
        <v>4938</v>
      </c>
      <c r="N80" s="20">
        <v>5371</v>
      </c>
      <c r="O80" s="20">
        <v>6636</v>
      </c>
      <c r="P80" s="20">
        <v>1889</v>
      </c>
      <c r="Q80" s="20">
        <f t="shared" si="81"/>
        <v>10022</v>
      </c>
      <c r="R80" s="20">
        <f t="shared" si="82"/>
        <v>16597</v>
      </c>
      <c r="S80" s="20">
        <f t="shared" si="83"/>
        <v>6827</v>
      </c>
      <c r="T80" s="23">
        <v>4735</v>
      </c>
      <c r="U80" s="20">
        <v>10177</v>
      </c>
      <c r="V80" s="20">
        <v>5189</v>
      </c>
      <c r="W80" s="20">
        <v>5489</v>
      </c>
      <c r="X80" s="20">
        <v>7069</v>
      </c>
      <c r="Y80" s="20">
        <v>2335</v>
      </c>
      <c r="Z80" s="20">
        <f t="shared" si="84"/>
        <v>10224</v>
      </c>
      <c r="AA80" s="20">
        <f t="shared" si="85"/>
        <v>17246</v>
      </c>
      <c r="AB80" s="20">
        <f t="shared" si="86"/>
        <v>7524</v>
      </c>
      <c r="AC80" s="23">
        <v>4792</v>
      </c>
      <c r="AD80" s="20">
        <v>10123</v>
      </c>
      <c r="AE80" s="20">
        <v>5270</v>
      </c>
      <c r="AF80" s="20">
        <v>4997</v>
      </c>
      <c r="AG80" s="20">
        <v>7144</v>
      </c>
      <c r="AH80" s="20">
        <v>2170</v>
      </c>
      <c r="AI80" s="20">
        <f t="shared" si="87"/>
        <v>9789</v>
      </c>
      <c r="AJ80" s="20">
        <f t="shared" si="88"/>
        <v>17267</v>
      </c>
      <c r="AK80" s="21">
        <f t="shared" si="89"/>
        <v>7440</v>
      </c>
      <c r="AM80" s="61">
        <f t="shared" si="125"/>
        <v>42.486120259715818</v>
      </c>
      <c r="AN80" s="6">
        <f t="shared" si="126"/>
        <v>61.855477274144278</v>
      </c>
      <c r="AO80" s="6">
        <f t="shared" si="127"/>
        <v>70.729872084273893</v>
      </c>
      <c r="AP80" s="6">
        <f t="shared" si="128"/>
        <v>38.14452272585573</v>
      </c>
      <c r="AQ80" s="6">
        <f t="shared" si="129"/>
        <v>29.270127915726107</v>
      </c>
      <c r="AR80" s="82">
        <f t="shared" si="130"/>
        <v>29.270127915726107</v>
      </c>
      <c r="AS80" s="6">
        <f t="shared" si="131"/>
        <v>46.407902614248655</v>
      </c>
      <c r="AT80" s="6">
        <f t="shared" si="132"/>
        <v>60.016870518768449</v>
      </c>
      <c r="AU80" s="6">
        <f t="shared" si="133"/>
        <v>72.330452614618423</v>
      </c>
      <c r="AV80" s="6">
        <f t="shared" si="134"/>
        <v>53.592097385751345</v>
      </c>
      <c r="AW80" s="6">
        <f t="shared" si="135"/>
        <v>39.983129481231551</v>
      </c>
      <c r="AX80" s="82">
        <f t="shared" si="136"/>
        <v>27.66954738538157</v>
      </c>
      <c r="AY80" s="6">
        <f t="shared" si="137"/>
        <v>46.312597809076685</v>
      </c>
      <c r="AZ80" s="6">
        <f t="shared" si="138"/>
        <v>59.010785109590621</v>
      </c>
      <c r="BA80" s="6">
        <f t="shared" si="139"/>
        <v>68.965975544922912</v>
      </c>
      <c r="BB80" s="6">
        <f t="shared" si="140"/>
        <v>53.592097385751345</v>
      </c>
      <c r="BC80" s="6">
        <f t="shared" si="141"/>
        <v>39.983129481231551</v>
      </c>
      <c r="BD80" s="82">
        <f t="shared" si="142"/>
        <v>27.66954738538157</v>
      </c>
      <c r="BE80" s="6">
        <f t="shared" si="143"/>
        <v>48.952906323424251</v>
      </c>
      <c r="BF80" s="6">
        <f t="shared" si="144"/>
        <v>58.626281345919963</v>
      </c>
      <c r="BG80" s="6">
        <f t="shared" si="145"/>
        <v>70.833333333333343</v>
      </c>
      <c r="BH80" s="6">
        <f t="shared" si="146"/>
        <v>51.047093676575749</v>
      </c>
      <c r="BI80" s="6">
        <f t="shared" si="147"/>
        <v>41.373718654080037</v>
      </c>
      <c r="BJ80" s="82">
        <f t="shared" si="148"/>
        <v>29.166666666666668</v>
      </c>
      <c r="BL80" s="59">
        <f t="shared" si="113"/>
        <v>-4.3415975338600887</v>
      </c>
      <c r="BM80" s="57">
        <f t="shared" si="114"/>
        <v>-32.585349358418171</v>
      </c>
      <c r="BN80" s="57">
        <f t="shared" si="115"/>
        <v>-41.459744168547786</v>
      </c>
      <c r="BO80" s="59">
        <f t="shared" si="116"/>
        <v>7.184194771502689</v>
      </c>
      <c r="BP80" s="57">
        <f t="shared" si="117"/>
        <v>-20.033741037536899</v>
      </c>
      <c r="BQ80" s="57">
        <f t="shared" si="118"/>
        <v>-44.660905229236853</v>
      </c>
      <c r="BR80" s="59">
        <f t="shared" si="119"/>
        <v>7.2794995766746595</v>
      </c>
      <c r="BS80" s="57">
        <f t="shared" si="120"/>
        <v>-19.027655628359071</v>
      </c>
      <c r="BT80" s="57">
        <f t="shared" si="121"/>
        <v>-41.296428159541342</v>
      </c>
      <c r="BU80" s="59">
        <f t="shared" si="122"/>
        <v>2.0941873531514972</v>
      </c>
      <c r="BV80" s="57">
        <f t="shared" si="123"/>
        <v>-17.252562691839927</v>
      </c>
      <c r="BW80" s="60">
        <f t="shared" si="124"/>
        <v>-41.666666666666671</v>
      </c>
    </row>
    <row r="81" spans="1:75" x14ac:dyDescent="0.25">
      <c r="A81" s="855" t="s">
        <v>164</v>
      </c>
      <c r="B81" s="23">
        <v>3108</v>
      </c>
      <c r="C81" s="20">
        <v>6864</v>
      </c>
      <c r="D81" s="20">
        <v>2435</v>
      </c>
      <c r="E81" s="20">
        <v>4068</v>
      </c>
      <c r="F81" s="20">
        <v>4218</v>
      </c>
      <c r="G81" s="20">
        <v>977</v>
      </c>
      <c r="H81" s="20">
        <f t="shared" si="78"/>
        <v>7176</v>
      </c>
      <c r="I81" s="20">
        <f t="shared" si="79"/>
        <v>11082</v>
      </c>
      <c r="J81" s="20">
        <f t="shared" si="80"/>
        <v>3412</v>
      </c>
      <c r="K81" s="23">
        <v>3124</v>
      </c>
      <c r="L81" s="20">
        <v>7156</v>
      </c>
      <c r="M81" s="20">
        <v>2676</v>
      </c>
      <c r="N81" s="20">
        <v>3545</v>
      </c>
      <c r="O81" s="20">
        <v>4309</v>
      </c>
      <c r="P81" s="20">
        <v>954</v>
      </c>
      <c r="Q81" s="20">
        <f t="shared" si="81"/>
        <v>6669</v>
      </c>
      <c r="R81" s="20">
        <f t="shared" si="82"/>
        <v>11465</v>
      </c>
      <c r="S81" s="20">
        <f t="shared" si="83"/>
        <v>3630</v>
      </c>
      <c r="T81" s="23">
        <v>3051</v>
      </c>
      <c r="U81" s="20">
        <v>7162</v>
      </c>
      <c r="V81" s="20">
        <v>2677</v>
      </c>
      <c r="W81" s="20">
        <v>3178</v>
      </c>
      <c r="X81" s="20">
        <v>4366</v>
      </c>
      <c r="Y81" s="20">
        <v>908</v>
      </c>
      <c r="Z81" s="20">
        <f t="shared" si="84"/>
        <v>6229</v>
      </c>
      <c r="AA81" s="20">
        <f t="shared" si="85"/>
        <v>11528</v>
      </c>
      <c r="AB81" s="20">
        <f t="shared" si="86"/>
        <v>3585</v>
      </c>
      <c r="AC81" s="23">
        <v>2995</v>
      </c>
      <c r="AD81" s="20">
        <v>7077</v>
      </c>
      <c r="AE81" s="20">
        <v>2586</v>
      </c>
      <c r="AF81" s="20">
        <v>3088</v>
      </c>
      <c r="AG81" s="20">
        <v>4176</v>
      </c>
      <c r="AH81" s="20">
        <v>986</v>
      </c>
      <c r="AI81" s="20">
        <f t="shared" si="87"/>
        <v>6083</v>
      </c>
      <c r="AJ81" s="20">
        <f t="shared" si="88"/>
        <v>11253</v>
      </c>
      <c r="AK81" s="21">
        <f t="shared" si="89"/>
        <v>3572</v>
      </c>
      <c r="AM81" s="61">
        <f t="shared" si="125"/>
        <v>43.31103678929766</v>
      </c>
      <c r="AN81" s="6">
        <f t="shared" si="126"/>
        <v>61.938278289117491</v>
      </c>
      <c r="AO81" s="6">
        <f t="shared" si="127"/>
        <v>71.365767878077364</v>
      </c>
      <c r="AP81" s="6">
        <f t="shared" si="128"/>
        <v>38.061721710882509</v>
      </c>
      <c r="AQ81" s="6">
        <f t="shared" si="129"/>
        <v>28.634232121922626</v>
      </c>
      <c r="AR81" s="82">
        <f t="shared" si="130"/>
        <v>28.634232121922626</v>
      </c>
      <c r="AS81" s="6">
        <f t="shared" si="131"/>
        <v>46.843604738341583</v>
      </c>
      <c r="AT81" s="6">
        <f t="shared" si="132"/>
        <v>62.416048844308769</v>
      </c>
      <c r="AU81" s="6">
        <f t="shared" si="133"/>
        <v>73.719008264462815</v>
      </c>
      <c r="AV81" s="6">
        <f t="shared" si="134"/>
        <v>53.156395261658417</v>
      </c>
      <c r="AW81" s="6">
        <f t="shared" si="135"/>
        <v>37.583951155691238</v>
      </c>
      <c r="AX81" s="82">
        <f t="shared" si="136"/>
        <v>26.280991735537189</v>
      </c>
      <c r="AY81" s="6">
        <f t="shared" si="137"/>
        <v>48.980574731096482</v>
      </c>
      <c r="AZ81" s="6">
        <f t="shared" si="138"/>
        <v>62.126995142262317</v>
      </c>
      <c r="BA81" s="6">
        <f t="shared" si="139"/>
        <v>74.672245467224556</v>
      </c>
      <c r="BB81" s="6">
        <f t="shared" si="140"/>
        <v>53.156395261658417</v>
      </c>
      <c r="BC81" s="6">
        <f t="shared" si="141"/>
        <v>37.583951155691238</v>
      </c>
      <c r="BD81" s="82">
        <f t="shared" si="142"/>
        <v>26.280991735537189</v>
      </c>
      <c r="BE81" s="6">
        <f t="shared" si="143"/>
        <v>49.235574552030251</v>
      </c>
      <c r="BF81" s="6">
        <f t="shared" si="144"/>
        <v>62.889896027725946</v>
      </c>
      <c r="BG81" s="6">
        <f t="shared" si="145"/>
        <v>72.396416573348262</v>
      </c>
      <c r="BH81" s="6">
        <f t="shared" si="146"/>
        <v>50.764425447969749</v>
      </c>
      <c r="BI81" s="6">
        <f t="shared" si="147"/>
        <v>37.110103972274061</v>
      </c>
      <c r="BJ81" s="82">
        <f t="shared" si="148"/>
        <v>27.603583426651735</v>
      </c>
      <c r="BL81" s="59">
        <f t="shared" si="113"/>
        <v>-5.249315078415151</v>
      </c>
      <c r="BM81" s="57">
        <f t="shared" si="114"/>
        <v>-33.304046167194869</v>
      </c>
      <c r="BN81" s="57">
        <f t="shared" si="115"/>
        <v>-42.731535756154742</v>
      </c>
      <c r="BO81" s="59">
        <f t="shared" si="116"/>
        <v>6.3127905233168349</v>
      </c>
      <c r="BP81" s="57">
        <f t="shared" si="117"/>
        <v>-24.83209768861753</v>
      </c>
      <c r="BQ81" s="57">
        <f t="shared" si="118"/>
        <v>-47.43801652892563</v>
      </c>
      <c r="BR81" s="59">
        <f t="shared" si="119"/>
        <v>4.1758205305619356</v>
      </c>
      <c r="BS81" s="57">
        <f t="shared" si="120"/>
        <v>-24.543043986571078</v>
      </c>
      <c r="BT81" s="57">
        <f t="shared" si="121"/>
        <v>-48.391253731687371</v>
      </c>
      <c r="BU81" s="59">
        <f t="shared" si="122"/>
        <v>1.5288508959394989</v>
      </c>
      <c r="BV81" s="57">
        <f t="shared" si="123"/>
        <v>-25.779792055451885</v>
      </c>
      <c r="BW81" s="60">
        <f t="shared" si="124"/>
        <v>-44.792833146696523</v>
      </c>
    </row>
    <row r="82" spans="1:75" x14ac:dyDescent="0.25">
      <c r="A82" s="855" t="s">
        <v>312</v>
      </c>
      <c r="B82" s="23">
        <v>645</v>
      </c>
      <c r="C82" s="20">
        <v>305</v>
      </c>
      <c r="D82" s="20">
        <v>2167</v>
      </c>
      <c r="E82" s="20">
        <v>950</v>
      </c>
      <c r="F82" s="20">
        <v>452</v>
      </c>
      <c r="G82" s="20">
        <v>1059</v>
      </c>
      <c r="H82" s="20">
        <f t="shared" si="78"/>
        <v>1595</v>
      </c>
      <c r="I82" s="20">
        <f t="shared" si="79"/>
        <v>757</v>
      </c>
      <c r="J82" s="20">
        <f t="shared" si="80"/>
        <v>3226</v>
      </c>
      <c r="K82" s="23">
        <v>618</v>
      </c>
      <c r="L82" s="20">
        <v>368</v>
      </c>
      <c r="M82" s="20">
        <v>2498</v>
      </c>
      <c r="N82" s="20">
        <v>843</v>
      </c>
      <c r="O82" s="20">
        <v>526</v>
      </c>
      <c r="P82" s="20">
        <v>1140</v>
      </c>
      <c r="Q82" s="20">
        <f t="shared" si="81"/>
        <v>1461</v>
      </c>
      <c r="R82" s="20">
        <f t="shared" si="82"/>
        <v>894</v>
      </c>
      <c r="S82" s="20">
        <f t="shared" si="83"/>
        <v>3638</v>
      </c>
      <c r="T82" s="23">
        <v>785</v>
      </c>
      <c r="U82" s="20">
        <v>449</v>
      </c>
      <c r="V82" s="20">
        <v>2767</v>
      </c>
      <c r="W82" s="20">
        <v>1001</v>
      </c>
      <c r="X82" s="20">
        <v>561</v>
      </c>
      <c r="Y82" s="20">
        <v>1197</v>
      </c>
      <c r="Z82" s="20">
        <f t="shared" si="84"/>
        <v>1786</v>
      </c>
      <c r="AA82" s="20">
        <f t="shared" si="85"/>
        <v>1010</v>
      </c>
      <c r="AB82" s="20">
        <f t="shared" si="86"/>
        <v>3964</v>
      </c>
      <c r="AC82" s="23">
        <v>733</v>
      </c>
      <c r="AD82" s="20">
        <v>374</v>
      </c>
      <c r="AE82" s="20">
        <v>2691</v>
      </c>
      <c r="AF82" s="20">
        <v>959</v>
      </c>
      <c r="AG82" s="20">
        <v>472</v>
      </c>
      <c r="AH82" s="20">
        <v>1175</v>
      </c>
      <c r="AI82" s="20">
        <f t="shared" si="87"/>
        <v>1692</v>
      </c>
      <c r="AJ82" s="20">
        <f t="shared" si="88"/>
        <v>846</v>
      </c>
      <c r="AK82" s="21">
        <f t="shared" si="89"/>
        <v>3866</v>
      </c>
      <c r="AM82" s="61">
        <f t="shared" si="125"/>
        <v>40.438871473354233</v>
      </c>
      <c r="AN82" s="6">
        <f t="shared" si="126"/>
        <v>40.290620871862615</v>
      </c>
      <c r="AO82" s="6">
        <f t="shared" si="127"/>
        <v>67.172969621822688</v>
      </c>
      <c r="AP82" s="6">
        <f t="shared" si="128"/>
        <v>59.709379128137385</v>
      </c>
      <c r="AQ82" s="6">
        <f t="shared" si="129"/>
        <v>32.827030378177305</v>
      </c>
      <c r="AR82" s="82">
        <f t="shared" si="130"/>
        <v>32.827030378177305</v>
      </c>
      <c r="AS82" s="6">
        <f t="shared" si="131"/>
        <v>42.299794661190965</v>
      </c>
      <c r="AT82" s="6">
        <f t="shared" si="132"/>
        <v>41.163310961968676</v>
      </c>
      <c r="AU82" s="6">
        <f t="shared" si="133"/>
        <v>68.664101154480477</v>
      </c>
      <c r="AV82" s="6">
        <f t="shared" si="134"/>
        <v>57.700205338809027</v>
      </c>
      <c r="AW82" s="6">
        <f t="shared" si="135"/>
        <v>58.836689038031324</v>
      </c>
      <c r="AX82" s="82">
        <f t="shared" si="136"/>
        <v>31.335898845519516</v>
      </c>
      <c r="AY82" s="6">
        <f t="shared" si="137"/>
        <v>43.952967525195966</v>
      </c>
      <c r="AZ82" s="6">
        <f t="shared" si="138"/>
        <v>44.455445544554458</v>
      </c>
      <c r="BA82" s="6">
        <f t="shared" si="139"/>
        <v>69.803229061553978</v>
      </c>
      <c r="BB82" s="6">
        <f t="shared" si="140"/>
        <v>57.700205338809027</v>
      </c>
      <c r="BC82" s="6">
        <f t="shared" si="141"/>
        <v>58.836689038031324</v>
      </c>
      <c r="BD82" s="82">
        <f t="shared" si="142"/>
        <v>31.335898845519516</v>
      </c>
      <c r="BE82" s="6">
        <f t="shared" si="143"/>
        <v>43.321513002364064</v>
      </c>
      <c r="BF82" s="6">
        <f t="shared" si="144"/>
        <v>44.208037825059101</v>
      </c>
      <c r="BG82" s="6">
        <f t="shared" si="145"/>
        <v>69.606828763579927</v>
      </c>
      <c r="BH82" s="6">
        <f t="shared" si="146"/>
        <v>56.678486997635936</v>
      </c>
      <c r="BI82" s="6">
        <f t="shared" si="147"/>
        <v>55.791962174940899</v>
      </c>
      <c r="BJ82" s="82">
        <f t="shared" si="148"/>
        <v>30.393171236420073</v>
      </c>
      <c r="BL82" s="59">
        <f t="shared" si="113"/>
        <v>19.270507654783152</v>
      </c>
      <c r="BM82" s="57">
        <f t="shared" si="114"/>
        <v>-7.4635904936853095</v>
      </c>
      <c r="BN82" s="57">
        <f t="shared" si="115"/>
        <v>-34.345939243645383</v>
      </c>
      <c r="BO82" s="59">
        <f t="shared" si="116"/>
        <v>15.400410677618062</v>
      </c>
      <c r="BP82" s="57">
        <f t="shared" si="117"/>
        <v>17.673378076062647</v>
      </c>
      <c r="BQ82" s="57">
        <f t="shared" si="118"/>
        <v>-37.328202308960961</v>
      </c>
      <c r="BR82" s="59">
        <f t="shared" si="119"/>
        <v>13.747237813613062</v>
      </c>
      <c r="BS82" s="57">
        <f t="shared" si="120"/>
        <v>14.381243493476866</v>
      </c>
      <c r="BT82" s="57">
        <f t="shared" si="121"/>
        <v>-38.467330216034462</v>
      </c>
      <c r="BU82" s="59">
        <f t="shared" si="122"/>
        <v>13.356973995271872</v>
      </c>
      <c r="BV82" s="57">
        <f t="shared" si="123"/>
        <v>11.583924349881798</v>
      </c>
      <c r="BW82" s="60">
        <f t="shared" si="124"/>
        <v>-39.213657527159853</v>
      </c>
    </row>
    <row r="83" spans="1:75" x14ac:dyDescent="0.25">
      <c r="A83" s="855" t="s">
        <v>136</v>
      </c>
      <c r="B83" s="23">
        <v>408</v>
      </c>
      <c r="C83" s="20">
        <v>1337</v>
      </c>
      <c r="D83" s="20">
        <v>195</v>
      </c>
      <c r="E83" s="20">
        <v>584</v>
      </c>
      <c r="F83" s="20">
        <v>647</v>
      </c>
      <c r="G83" s="20">
        <v>96</v>
      </c>
      <c r="H83" s="20">
        <f t="shared" si="78"/>
        <v>992</v>
      </c>
      <c r="I83" s="20">
        <f t="shared" si="79"/>
        <v>1984</v>
      </c>
      <c r="J83" s="20">
        <f t="shared" si="80"/>
        <v>291</v>
      </c>
      <c r="K83" s="23">
        <v>403</v>
      </c>
      <c r="L83" s="20">
        <v>1311</v>
      </c>
      <c r="M83" s="20">
        <v>238</v>
      </c>
      <c r="N83" s="20">
        <v>478</v>
      </c>
      <c r="O83" s="20">
        <v>682</v>
      </c>
      <c r="P83" s="20">
        <v>117</v>
      </c>
      <c r="Q83" s="20">
        <f t="shared" si="81"/>
        <v>881</v>
      </c>
      <c r="R83" s="20">
        <f t="shared" si="82"/>
        <v>1993</v>
      </c>
      <c r="S83" s="20">
        <f t="shared" si="83"/>
        <v>355</v>
      </c>
      <c r="T83" s="23">
        <v>396</v>
      </c>
      <c r="U83" s="20">
        <v>1114</v>
      </c>
      <c r="V83" s="20">
        <v>240</v>
      </c>
      <c r="W83" s="20">
        <v>360</v>
      </c>
      <c r="X83" s="20">
        <v>568</v>
      </c>
      <c r="Y83" s="20">
        <v>95</v>
      </c>
      <c r="Z83" s="20">
        <f t="shared" si="84"/>
        <v>756</v>
      </c>
      <c r="AA83" s="20">
        <f t="shared" si="85"/>
        <v>1682</v>
      </c>
      <c r="AB83" s="20">
        <f t="shared" si="86"/>
        <v>335</v>
      </c>
      <c r="AC83" s="23">
        <v>364</v>
      </c>
      <c r="AD83" s="20">
        <v>1070</v>
      </c>
      <c r="AE83" s="20">
        <v>232</v>
      </c>
      <c r="AF83" s="20">
        <v>361</v>
      </c>
      <c r="AG83" s="20">
        <v>612</v>
      </c>
      <c r="AH83" s="20">
        <v>77</v>
      </c>
      <c r="AI83" s="20">
        <f t="shared" si="87"/>
        <v>725</v>
      </c>
      <c r="AJ83" s="20">
        <f t="shared" si="88"/>
        <v>1682</v>
      </c>
      <c r="AK83" s="21">
        <f t="shared" si="89"/>
        <v>309</v>
      </c>
      <c r="AM83" s="61">
        <f t="shared" si="125"/>
        <v>41.12903225806452</v>
      </c>
      <c r="AN83" s="6">
        <f t="shared" si="126"/>
        <v>67.389112903225808</v>
      </c>
      <c r="AO83" s="6">
        <f t="shared" si="127"/>
        <v>67.010309278350505</v>
      </c>
      <c r="AP83" s="6">
        <f t="shared" si="128"/>
        <v>32.610887096774192</v>
      </c>
      <c r="AQ83" s="6">
        <f t="shared" si="129"/>
        <v>32.989690721649481</v>
      </c>
      <c r="AR83" s="82">
        <f t="shared" si="130"/>
        <v>32.989690721649481</v>
      </c>
      <c r="AS83" s="6">
        <f t="shared" si="131"/>
        <v>45.743473325766175</v>
      </c>
      <c r="AT83" s="6">
        <f t="shared" si="132"/>
        <v>65.780230807827394</v>
      </c>
      <c r="AU83" s="6">
        <f t="shared" si="133"/>
        <v>67.042253521126753</v>
      </c>
      <c r="AV83" s="6">
        <f t="shared" si="134"/>
        <v>54.256526674233832</v>
      </c>
      <c r="AW83" s="6">
        <f t="shared" si="135"/>
        <v>34.219769192172606</v>
      </c>
      <c r="AX83" s="82">
        <f t="shared" si="136"/>
        <v>32.95774647887324</v>
      </c>
      <c r="AY83" s="6">
        <f t="shared" si="137"/>
        <v>52.380952380952387</v>
      </c>
      <c r="AZ83" s="6">
        <f t="shared" si="138"/>
        <v>66.230677764565996</v>
      </c>
      <c r="BA83" s="6">
        <f t="shared" si="139"/>
        <v>71.641791044776113</v>
      </c>
      <c r="BB83" s="6">
        <f t="shared" si="140"/>
        <v>54.256526674233832</v>
      </c>
      <c r="BC83" s="6">
        <f t="shared" si="141"/>
        <v>34.219769192172606</v>
      </c>
      <c r="BD83" s="82">
        <f t="shared" si="142"/>
        <v>32.95774647887324</v>
      </c>
      <c r="BE83" s="6">
        <f t="shared" si="143"/>
        <v>50.206896551724135</v>
      </c>
      <c r="BF83" s="6">
        <f t="shared" si="144"/>
        <v>63.614744351961946</v>
      </c>
      <c r="BG83" s="6">
        <f t="shared" si="145"/>
        <v>75.080906148867314</v>
      </c>
      <c r="BH83" s="6">
        <f t="shared" si="146"/>
        <v>49.793103448275858</v>
      </c>
      <c r="BI83" s="6">
        <f t="shared" si="147"/>
        <v>36.385255648038054</v>
      </c>
      <c r="BJ83" s="82">
        <f t="shared" si="148"/>
        <v>24.919093851132686</v>
      </c>
      <c r="BL83" s="59">
        <f t="shared" si="113"/>
        <v>-8.5181451612903274</v>
      </c>
      <c r="BM83" s="57">
        <f t="shared" si="114"/>
        <v>-34.399422181576327</v>
      </c>
      <c r="BN83" s="57">
        <f t="shared" si="115"/>
        <v>-34.020618556701024</v>
      </c>
      <c r="BO83" s="59">
        <f t="shared" si="116"/>
        <v>8.5130533484676576</v>
      </c>
      <c r="BP83" s="57">
        <f t="shared" si="117"/>
        <v>-31.560461615654788</v>
      </c>
      <c r="BQ83" s="57">
        <f t="shared" si="118"/>
        <v>-34.084507042253513</v>
      </c>
      <c r="BR83" s="59">
        <f t="shared" si="119"/>
        <v>1.8755742932814456</v>
      </c>
      <c r="BS83" s="57">
        <f t="shared" si="120"/>
        <v>-32.01090857239339</v>
      </c>
      <c r="BT83" s="57">
        <f t="shared" si="121"/>
        <v>-38.684044565902873</v>
      </c>
      <c r="BU83" s="59">
        <f t="shared" si="122"/>
        <v>-0.41379310344827758</v>
      </c>
      <c r="BV83" s="57">
        <f t="shared" si="123"/>
        <v>-27.229488703923892</v>
      </c>
      <c r="BW83" s="60">
        <f t="shared" si="124"/>
        <v>-50.161812297734627</v>
      </c>
    </row>
    <row r="84" spans="1:75" x14ac:dyDescent="0.25">
      <c r="A84" s="855" t="s">
        <v>137</v>
      </c>
      <c r="B84" s="23">
        <v>1486</v>
      </c>
      <c r="C84" s="20">
        <v>2907</v>
      </c>
      <c r="D84" s="20">
        <v>1017</v>
      </c>
      <c r="E84" s="20">
        <v>1664</v>
      </c>
      <c r="F84" s="20">
        <v>1616</v>
      </c>
      <c r="G84" s="20">
        <v>333</v>
      </c>
      <c r="H84" s="20">
        <f t="shared" si="78"/>
        <v>3150</v>
      </c>
      <c r="I84" s="20">
        <f t="shared" si="79"/>
        <v>4523</v>
      </c>
      <c r="J84" s="20">
        <f t="shared" si="80"/>
        <v>1350</v>
      </c>
      <c r="K84" s="23">
        <v>1208</v>
      </c>
      <c r="L84" s="20">
        <v>3040</v>
      </c>
      <c r="M84" s="20">
        <v>1136</v>
      </c>
      <c r="N84" s="20">
        <v>1294</v>
      </c>
      <c r="O84" s="20">
        <v>1726</v>
      </c>
      <c r="P84" s="20">
        <v>393</v>
      </c>
      <c r="Q84" s="20">
        <f t="shared" si="81"/>
        <v>2502</v>
      </c>
      <c r="R84" s="20">
        <f t="shared" si="82"/>
        <v>4766</v>
      </c>
      <c r="S84" s="20">
        <f t="shared" si="83"/>
        <v>1529</v>
      </c>
      <c r="T84" s="23">
        <v>1138</v>
      </c>
      <c r="U84" s="20">
        <v>2879</v>
      </c>
      <c r="V84" s="20">
        <v>1137</v>
      </c>
      <c r="W84" s="20">
        <v>1261</v>
      </c>
      <c r="X84" s="20">
        <v>1702</v>
      </c>
      <c r="Y84" s="20">
        <v>352</v>
      </c>
      <c r="Z84" s="20">
        <f t="shared" si="84"/>
        <v>2399</v>
      </c>
      <c r="AA84" s="20">
        <f t="shared" si="85"/>
        <v>4581</v>
      </c>
      <c r="AB84" s="20">
        <f t="shared" si="86"/>
        <v>1489</v>
      </c>
      <c r="AC84" s="23">
        <v>1108</v>
      </c>
      <c r="AD84" s="20">
        <v>2676</v>
      </c>
      <c r="AE84" s="20">
        <v>1016</v>
      </c>
      <c r="AF84" s="20">
        <v>1173</v>
      </c>
      <c r="AG84" s="20">
        <v>1686</v>
      </c>
      <c r="AH84" s="20">
        <v>366</v>
      </c>
      <c r="AI84" s="20">
        <f t="shared" si="87"/>
        <v>2281</v>
      </c>
      <c r="AJ84" s="20">
        <f t="shared" si="88"/>
        <v>4362</v>
      </c>
      <c r="AK84" s="21">
        <f t="shared" si="89"/>
        <v>1382</v>
      </c>
      <c r="AM84" s="61">
        <f t="shared" si="125"/>
        <v>47.174603174603178</v>
      </c>
      <c r="AN84" s="6">
        <f t="shared" si="126"/>
        <v>64.271501216007081</v>
      </c>
      <c r="AO84" s="6">
        <f t="shared" si="127"/>
        <v>75.333333333333329</v>
      </c>
      <c r="AP84" s="6">
        <f t="shared" si="128"/>
        <v>35.728498783992926</v>
      </c>
      <c r="AQ84" s="6">
        <f t="shared" si="129"/>
        <v>24.666666666666668</v>
      </c>
      <c r="AR84" s="82">
        <f t="shared" si="130"/>
        <v>24.666666666666668</v>
      </c>
      <c r="AS84" s="6">
        <f t="shared" si="131"/>
        <v>48.281374900079939</v>
      </c>
      <c r="AT84" s="6">
        <f t="shared" si="132"/>
        <v>63.785144775493073</v>
      </c>
      <c r="AU84" s="6">
        <f t="shared" si="133"/>
        <v>74.296926095487251</v>
      </c>
      <c r="AV84" s="6">
        <f t="shared" si="134"/>
        <v>51.718625099920068</v>
      </c>
      <c r="AW84" s="6">
        <f t="shared" si="135"/>
        <v>36.214855224506927</v>
      </c>
      <c r="AX84" s="82">
        <f t="shared" si="136"/>
        <v>25.703073904512753</v>
      </c>
      <c r="AY84" s="6">
        <f t="shared" si="137"/>
        <v>47.436431846602751</v>
      </c>
      <c r="AZ84" s="6">
        <f t="shared" si="138"/>
        <v>62.846540056756162</v>
      </c>
      <c r="BA84" s="6">
        <f t="shared" si="139"/>
        <v>76.35997313633311</v>
      </c>
      <c r="BB84" s="6">
        <f t="shared" si="140"/>
        <v>51.718625099920068</v>
      </c>
      <c r="BC84" s="6">
        <f t="shared" si="141"/>
        <v>36.214855224506927</v>
      </c>
      <c r="BD84" s="82">
        <f t="shared" si="142"/>
        <v>25.703073904512753</v>
      </c>
      <c r="BE84" s="6">
        <f t="shared" si="143"/>
        <v>48.575186321788685</v>
      </c>
      <c r="BF84" s="6">
        <f t="shared" si="144"/>
        <v>61.348005502063273</v>
      </c>
      <c r="BG84" s="6">
        <f t="shared" si="145"/>
        <v>73.516642547033285</v>
      </c>
      <c r="BH84" s="6">
        <f t="shared" si="146"/>
        <v>51.424813678211315</v>
      </c>
      <c r="BI84" s="6">
        <f t="shared" si="147"/>
        <v>38.651994497936727</v>
      </c>
      <c r="BJ84" s="82">
        <f t="shared" si="148"/>
        <v>26.483357452966715</v>
      </c>
      <c r="BL84" s="59">
        <f t="shared" si="113"/>
        <v>-11.446104390610252</v>
      </c>
      <c r="BM84" s="57">
        <f t="shared" si="114"/>
        <v>-39.60483454934041</v>
      </c>
      <c r="BN84" s="57">
        <f t="shared" si="115"/>
        <v>-50.666666666666657</v>
      </c>
      <c r="BO84" s="59">
        <f t="shared" si="116"/>
        <v>3.437250199840129</v>
      </c>
      <c r="BP84" s="57">
        <f t="shared" si="117"/>
        <v>-27.570289550986146</v>
      </c>
      <c r="BQ84" s="57">
        <f t="shared" si="118"/>
        <v>-48.593852190974502</v>
      </c>
      <c r="BR84" s="59">
        <f t="shared" si="119"/>
        <v>4.2821932533173168</v>
      </c>
      <c r="BS84" s="57">
        <f t="shared" si="120"/>
        <v>-26.631684832249235</v>
      </c>
      <c r="BT84" s="57">
        <f t="shared" si="121"/>
        <v>-50.656899231820361</v>
      </c>
      <c r="BU84" s="59">
        <f t="shared" si="122"/>
        <v>2.84962735642263</v>
      </c>
      <c r="BV84" s="57">
        <f t="shared" si="123"/>
        <v>-22.696011004126547</v>
      </c>
      <c r="BW84" s="60">
        <f t="shared" si="124"/>
        <v>-47.033285094066571</v>
      </c>
    </row>
    <row r="85" spans="1:75" x14ac:dyDescent="0.25">
      <c r="A85" s="855" t="s">
        <v>138</v>
      </c>
      <c r="B85" s="23">
        <v>6417</v>
      </c>
      <c r="C85" s="20">
        <v>13131</v>
      </c>
      <c r="D85" s="20">
        <v>3751</v>
      </c>
      <c r="E85" s="20">
        <v>7824</v>
      </c>
      <c r="F85" s="20">
        <v>7503</v>
      </c>
      <c r="G85" s="20">
        <v>1684</v>
      </c>
      <c r="H85" s="20">
        <f t="shared" si="78"/>
        <v>14241</v>
      </c>
      <c r="I85" s="20">
        <f t="shared" si="79"/>
        <v>20634</v>
      </c>
      <c r="J85" s="20">
        <f t="shared" si="80"/>
        <v>5435</v>
      </c>
      <c r="K85" s="23">
        <v>6531</v>
      </c>
      <c r="L85" s="20">
        <v>14718</v>
      </c>
      <c r="M85" s="20">
        <v>4411</v>
      </c>
      <c r="N85" s="20">
        <v>7338</v>
      </c>
      <c r="O85" s="20">
        <v>8503</v>
      </c>
      <c r="P85" s="20">
        <v>1993</v>
      </c>
      <c r="Q85" s="20">
        <f t="shared" si="81"/>
        <v>13869</v>
      </c>
      <c r="R85" s="20">
        <f t="shared" si="82"/>
        <v>23221</v>
      </c>
      <c r="S85" s="20">
        <f t="shared" si="83"/>
        <v>6404</v>
      </c>
      <c r="T85" s="23">
        <v>6564</v>
      </c>
      <c r="U85" s="20">
        <v>13925</v>
      </c>
      <c r="V85" s="20">
        <v>4615</v>
      </c>
      <c r="W85" s="20">
        <v>6780</v>
      </c>
      <c r="X85" s="20">
        <v>8145</v>
      </c>
      <c r="Y85" s="20">
        <v>2043</v>
      </c>
      <c r="Z85" s="20">
        <f t="shared" si="84"/>
        <v>13344</v>
      </c>
      <c r="AA85" s="20">
        <f t="shared" si="85"/>
        <v>22070</v>
      </c>
      <c r="AB85" s="20">
        <f t="shared" si="86"/>
        <v>6658</v>
      </c>
      <c r="AC85" s="23">
        <v>6149</v>
      </c>
      <c r="AD85" s="20">
        <v>13552</v>
      </c>
      <c r="AE85" s="20">
        <v>4663</v>
      </c>
      <c r="AF85" s="20">
        <v>6045</v>
      </c>
      <c r="AG85" s="20">
        <v>8145</v>
      </c>
      <c r="AH85" s="20">
        <v>1894</v>
      </c>
      <c r="AI85" s="20">
        <f t="shared" si="87"/>
        <v>12194</v>
      </c>
      <c r="AJ85" s="20">
        <f t="shared" si="88"/>
        <v>21697</v>
      </c>
      <c r="AK85" s="21">
        <f t="shared" si="89"/>
        <v>6557</v>
      </c>
      <c r="AM85" s="61">
        <f t="shared" si="125"/>
        <v>45.060037918685488</v>
      </c>
      <c r="AN85" s="6">
        <f t="shared" si="126"/>
        <v>63.637685373655131</v>
      </c>
      <c r="AO85" s="6">
        <f t="shared" si="127"/>
        <v>69.015639374425021</v>
      </c>
      <c r="AP85" s="6">
        <f t="shared" si="128"/>
        <v>36.362314626344869</v>
      </c>
      <c r="AQ85" s="6">
        <f t="shared" si="129"/>
        <v>30.984360625574976</v>
      </c>
      <c r="AR85" s="82">
        <f t="shared" si="130"/>
        <v>30.984360625574976</v>
      </c>
      <c r="AS85" s="6">
        <f t="shared" si="131"/>
        <v>47.090633787583819</v>
      </c>
      <c r="AT85" s="6">
        <f t="shared" si="132"/>
        <v>63.382283278067263</v>
      </c>
      <c r="AU85" s="6">
        <f t="shared" si="133"/>
        <v>68.878825733916301</v>
      </c>
      <c r="AV85" s="6">
        <f t="shared" si="134"/>
        <v>52.909366212416174</v>
      </c>
      <c r="AW85" s="6">
        <f t="shared" si="135"/>
        <v>36.617716721932737</v>
      </c>
      <c r="AX85" s="82">
        <f t="shared" si="136"/>
        <v>31.121174266083695</v>
      </c>
      <c r="AY85" s="6">
        <f t="shared" si="137"/>
        <v>49.190647482014391</v>
      </c>
      <c r="AZ85" s="6">
        <f t="shared" si="138"/>
        <v>63.094698685999099</v>
      </c>
      <c r="BA85" s="6">
        <f t="shared" si="139"/>
        <v>69.315109642535305</v>
      </c>
      <c r="BB85" s="6">
        <f t="shared" si="140"/>
        <v>52.909366212416174</v>
      </c>
      <c r="BC85" s="6">
        <f t="shared" si="141"/>
        <v>36.617716721932737</v>
      </c>
      <c r="BD85" s="82">
        <f t="shared" si="142"/>
        <v>31.121174266083695</v>
      </c>
      <c r="BE85" s="6">
        <f t="shared" si="143"/>
        <v>50.426439232409379</v>
      </c>
      <c r="BF85" s="6">
        <f t="shared" si="144"/>
        <v>62.460247960547541</v>
      </c>
      <c r="BG85" s="6">
        <f t="shared" si="145"/>
        <v>71.114839103248443</v>
      </c>
      <c r="BH85" s="6">
        <f t="shared" si="146"/>
        <v>49.573560767590621</v>
      </c>
      <c r="BI85" s="6">
        <f t="shared" si="147"/>
        <v>37.539752039452459</v>
      </c>
      <c r="BJ85" s="82">
        <f t="shared" si="148"/>
        <v>28.885160896751561</v>
      </c>
      <c r="BL85" s="59">
        <f t="shared" si="113"/>
        <v>-8.6977232923406191</v>
      </c>
      <c r="BM85" s="57">
        <f t="shared" si="114"/>
        <v>-32.653324748080152</v>
      </c>
      <c r="BN85" s="57">
        <f t="shared" si="115"/>
        <v>-38.031278748850042</v>
      </c>
      <c r="BO85" s="59">
        <f t="shared" si="116"/>
        <v>5.8187324248323549</v>
      </c>
      <c r="BP85" s="57">
        <f t="shared" si="117"/>
        <v>-26.764566556134525</v>
      </c>
      <c r="BQ85" s="57">
        <f t="shared" si="118"/>
        <v>-37.757651467832602</v>
      </c>
      <c r="BR85" s="59">
        <f t="shared" si="119"/>
        <v>3.7187187304017826</v>
      </c>
      <c r="BS85" s="57">
        <f t="shared" si="120"/>
        <v>-26.476981964066361</v>
      </c>
      <c r="BT85" s="57">
        <f t="shared" si="121"/>
        <v>-38.193935376451606</v>
      </c>
      <c r="BU85" s="59">
        <f t="shared" si="122"/>
        <v>-0.85287846481875818</v>
      </c>
      <c r="BV85" s="57">
        <f t="shared" si="123"/>
        <v>-24.920495921095082</v>
      </c>
      <c r="BW85" s="60">
        <f t="shared" si="124"/>
        <v>-42.229678206496885</v>
      </c>
    </row>
    <row r="86" spans="1:75" x14ac:dyDescent="0.25">
      <c r="A86" s="855" t="s">
        <v>139</v>
      </c>
      <c r="B86" s="23">
        <v>694</v>
      </c>
      <c r="C86" s="20">
        <v>2479</v>
      </c>
      <c r="D86" s="20">
        <v>804</v>
      </c>
      <c r="E86" s="20">
        <v>947</v>
      </c>
      <c r="F86" s="20">
        <v>1362</v>
      </c>
      <c r="G86" s="20">
        <v>347</v>
      </c>
      <c r="H86" s="20">
        <f t="shared" si="78"/>
        <v>1641</v>
      </c>
      <c r="I86" s="20">
        <f t="shared" si="79"/>
        <v>3841</v>
      </c>
      <c r="J86" s="20">
        <f t="shared" si="80"/>
        <v>1151</v>
      </c>
      <c r="K86" s="23">
        <v>806</v>
      </c>
      <c r="L86" s="20">
        <v>3207</v>
      </c>
      <c r="M86" s="20">
        <v>1011</v>
      </c>
      <c r="N86" s="20">
        <v>883</v>
      </c>
      <c r="O86" s="20">
        <v>1670</v>
      </c>
      <c r="P86" s="20">
        <v>392</v>
      </c>
      <c r="Q86" s="20">
        <f t="shared" si="81"/>
        <v>1689</v>
      </c>
      <c r="R86" s="20">
        <f t="shared" si="82"/>
        <v>4877</v>
      </c>
      <c r="S86" s="20">
        <f t="shared" si="83"/>
        <v>1403</v>
      </c>
      <c r="T86" s="23">
        <v>807</v>
      </c>
      <c r="U86" s="20">
        <v>2969</v>
      </c>
      <c r="V86" s="20">
        <v>879</v>
      </c>
      <c r="W86" s="20">
        <v>883</v>
      </c>
      <c r="X86" s="20">
        <v>1763</v>
      </c>
      <c r="Y86" s="20">
        <v>327</v>
      </c>
      <c r="Z86" s="20">
        <f t="shared" si="84"/>
        <v>1690</v>
      </c>
      <c r="AA86" s="20">
        <f t="shared" si="85"/>
        <v>4732</v>
      </c>
      <c r="AB86" s="20">
        <f t="shared" si="86"/>
        <v>1206</v>
      </c>
      <c r="AC86" s="23">
        <v>798</v>
      </c>
      <c r="AD86" s="20">
        <v>2886</v>
      </c>
      <c r="AE86" s="20">
        <v>915</v>
      </c>
      <c r="AF86" s="20">
        <v>821</v>
      </c>
      <c r="AG86" s="20">
        <v>1505</v>
      </c>
      <c r="AH86" s="20">
        <v>341</v>
      </c>
      <c r="AI86" s="20">
        <f t="shared" si="87"/>
        <v>1619</v>
      </c>
      <c r="AJ86" s="20">
        <f t="shared" si="88"/>
        <v>4391</v>
      </c>
      <c r="AK86" s="21">
        <f t="shared" si="89"/>
        <v>1256</v>
      </c>
      <c r="AM86" s="61">
        <f t="shared" si="125"/>
        <v>42.291285801340642</v>
      </c>
      <c r="AN86" s="6">
        <f t="shared" si="126"/>
        <v>64.54048424889352</v>
      </c>
      <c r="AO86" s="6">
        <f t="shared" si="127"/>
        <v>69.852302345786271</v>
      </c>
      <c r="AP86" s="6">
        <f t="shared" si="128"/>
        <v>35.459515751106487</v>
      </c>
      <c r="AQ86" s="6">
        <f t="shared" si="129"/>
        <v>30.147697654213729</v>
      </c>
      <c r="AR86" s="82">
        <f t="shared" si="130"/>
        <v>30.147697654213729</v>
      </c>
      <c r="AS86" s="6">
        <f t="shared" si="131"/>
        <v>47.72054470100651</v>
      </c>
      <c r="AT86" s="6">
        <f t="shared" si="132"/>
        <v>65.757637892146818</v>
      </c>
      <c r="AU86" s="6">
        <f t="shared" si="133"/>
        <v>72.059871703492519</v>
      </c>
      <c r="AV86" s="6">
        <f t="shared" si="134"/>
        <v>52.279455298993483</v>
      </c>
      <c r="AW86" s="6">
        <f t="shared" si="135"/>
        <v>34.242362107853182</v>
      </c>
      <c r="AX86" s="82">
        <f t="shared" si="136"/>
        <v>27.940128296507481</v>
      </c>
      <c r="AY86" s="6">
        <f t="shared" si="137"/>
        <v>47.751479289940832</v>
      </c>
      <c r="AZ86" s="6">
        <f t="shared" si="138"/>
        <v>62.743026204564664</v>
      </c>
      <c r="BA86" s="6">
        <f t="shared" si="139"/>
        <v>72.885572139303477</v>
      </c>
      <c r="BB86" s="6">
        <f t="shared" si="140"/>
        <v>52.279455298993483</v>
      </c>
      <c r="BC86" s="6">
        <f t="shared" si="141"/>
        <v>34.242362107853182</v>
      </c>
      <c r="BD86" s="82">
        <f t="shared" si="142"/>
        <v>27.940128296507481</v>
      </c>
      <c r="BE86" s="6">
        <f t="shared" si="143"/>
        <v>49.289684990735019</v>
      </c>
      <c r="BF86" s="6">
        <f t="shared" si="144"/>
        <v>65.725347301298115</v>
      </c>
      <c r="BG86" s="6">
        <f t="shared" si="145"/>
        <v>72.850318471337587</v>
      </c>
      <c r="BH86" s="6">
        <f t="shared" si="146"/>
        <v>50.710315009264981</v>
      </c>
      <c r="BI86" s="6">
        <f t="shared" si="147"/>
        <v>34.274652698701892</v>
      </c>
      <c r="BJ86" s="82">
        <f t="shared" si="148"/>
        <v>27.149681528662423</v>
      </c>
      <c r="BL86" s="59">
        <f t="shared" si="113"/>
        <v>-6.8317700502341552</v>
      </c>
      <c r="BM86" s="57">
        <f t="shared" si="114"/>
        <v>-34.392786594679791</v>
      </c>
      <c r="BN86" s="57">
        <f t="shared" si="115"/>
        <v>-39.704604691572541</v>
      </c>
      <c r="BO86" s="59">
        <f t="shared" si="116"/>
        <v>4.5589105979869728</v>
      </c>
      <c r="BP86" s="57">
        <f t="shared" si="117"/>
        <v>-31.515275784293635</v>
      </c>
      <c r="BQ86" s="57">
        <f t="shared" si="118"/>
        <v>-44.119743406985037</v>
      </c>
      <c r="BR86" s="59">
        <f t="shared" si="119"/>
        <v>4.5279760090526509</v>
      </c>
      <c r="BS86" s="57">
        <f t="shared" si="120"/>
        <v>-28.500664096711482</v>
      </c>
      <c r="BT86" s="57">
        <f t="shared" si="121"/>
        <v>-44.945443842795996</v>
      </c>
      <c r="BU86" s="59">
        <f t="shared" si="122"/>
        <v>1.4206300185299625</v>
      </c>
      <c r="BV86" s="57">
        <f t="shared" si="123"/>
        <v>-31.450694602596222</v>
      </c>
      <c r="BW86" s="60">
        <f t="shared" si="124"/>
        <v>-45.70063694267516</v>
      </c>
    </row>
    <row r="87" spans="1:75" x14ac:dyDescent="0.25">
      <c r="A87" s="855" t="s">
        <v>140</v>
      </c>
      <c r="B87" s="23">
        <v>410</v>
      </c>
      <c r="C87" s="20">
        <v>1026</v>
      </c>
      <c r="D87" s="20">
        <v>103</v>
      </c>
      <c r="E87" s="20">
        <v>736</v>
      </c>
      <c r="F87" s="20">
        <v>479</v>
      </c>
      <c r="G87" s="20">
        <v>83</v>
      </c>
      <c r="H87" s="20">
        <f t="shared" si="78"/>
        <v>1146</v>
      </c>
      <c r="I87" s="20">
        <f t="shared" si="79"/>
        <v>1505</v>
      </c>
      <c r="J87" s="20">
        <f t="shared" si="80"/>
        <v>186</v>
      </c>
      <c r="K87" s="23">
        <v>433</v>
      </c>
      <c r="L87" s="20">
        <v>1073</v>
      </c>
      <c r="M87" s="20">
        <v>186</v>
      </c>
      <c r="N87" s="20">
        <v>573</v>
      </c>
      <c r="O87" s="20">
        <v>565</v>
      </c>
      <c r="P87" s="20">
        <v>117</v>
      </c>
      <c r="Q87" s="20">
        <f t="shared" si="81"/>
        <v>1006</v>
      </c>
      <c r="R87" s="20">
        <f t="shared" si="82"/>
        <v>1638</v>
      </c>
      <c r="S87" s="20">
        <f t="shared" si="83"/>
        <v>303</v>
      </c>
      <c r="T87" s="23">
        <v>409</v>
      </c>
      <c r="U87" s="20">
        <v>1182</v>
      </c>
      <c r="V87" s="20">
        <v>189</v>
      </c>
      <c r="W87" s="20">
        <v>544</v>
      </c>
      <c r="X87" s="20">
        <v>615</v>
      </c>
      <c r="Y87" s="20">
        <v>129</v>
      </c>
      <c r="Z87" s="20">
        <f t="shared" si="84"/>
        <v>953</v>
      </c>
      <c r="AA87" s="20">
        <f t="shared" si="85"/>
        <v>1797</v>
      </c>
      <c r="AB87" s="20">
        <f t="shared" si="86"/>
        <v>318</v>
      </c>
      <c r="AC87" s="23">
        <v>384</v>
      </c>
      <c r="AD87" s="20">
        <v>1064</v>
      </c>
      <c r="AE87" s="20">
        <v>200</v>
      </c>
      <c r="AF87" s="20">
        <v>532</v>
      </c>
      <c r="AG87" s="20">
        <v>588</v>
      </c>
      <c r="AH87" s="20">
        <v>135</v>
      </c>
      <c r="AI87" s="20">
        <f t="shared" si="87"/>
        <v>916</v>
      </c>
      <c r="AJ87" s="20">
        <f t="shared" si="88"/>
        <v>1652</v>
      </c>
      <c r="AK87" s="21">
        <f t="shared" si="89"/>
        <v>335</v>
      </c>
      <c r="AM87" s="61">
        <f t="shared" si="125"/>
        <v>35.776614310645726</v>
      </c>
      <c r="AN87" s="6">
        <f t="shared" si="126"/>
        <v>68.17275747508306</v>
      </c>
      <c r="AO87" s="6">
        <f t="shared" si="127"/>
        <v>55.376344086021504</v>
      </c>
      <c r="AP87" s="6">
        <f t="shared" si="128"/>
        <v>31.827242524916944</v>
      </c>
      <c r="AQ87" s="6">
        <f t="shared" si="129"/>
        <v>44.623655913978496</v>
      </c>
      <c r="AR87" s="82">
        <f t="shared" si="130"/>
        <v>44.623655913978496</v>
      </c>
      <c r="AS87" s="6">
        <f t="shared" si="131"/>
        <v>43.041749502982107</v>
      </c>
      <c r="AT87" s="6">
        <f t="shared" si="132"/>
        <v>65.506715506715508</v>
      </c>
      <c r="AU87" s="6">
        <f t="shared" si="133"/>
        <v>61.386138613861384</v>
      </c>
      <c r="AV87" s="6">
        <f t="shared" si="134"/>
        <v>56.958250497017893</v>
      </c>
      <c r="AW87" s="6">
        <f t="shared" si="135"/>
        <v>34.493284493284492</v>
      </c>
      <c r="AX87" s="82">
        <f t="shared" si="136"/>
        <v>38.613861386138616</v>
      </c>
      <c r="AY87" s="6">
        <f t="shared" si="137"/>
        <v>42.91710388247639</v>
      </c>
      <c r="AZ87" s="6">
        <f t="shared" si="138"/>
        <v>65.776293823038401</v>
      </c>
      <c r="BA87" s="6">
        <f t="shared" si="139"/>
        <v>59.433962264150942</v>
      </c>
      <c r="BB87" s="6">
        <f t="shared" si="140"/>
        <v>56.958250497017893</v>
      </c>
      <c r="BC87" s="6">
        <f t="shared" si="141"/>
        <v>34.493284493284492</v>
      </c>
      <c r="BD87" s="82">
        <f t="shared" si="142"/>
        <v>38.613861386138616</v>
      </c>
      <c r="BE87" s="6">
        <f t="shared" si="143"/>
        <v>41.921397379912662</v>
      </c>
      <c r="BF87" s="6">
        <f t="shared" si="144"/>
        <v>64.406779661016941</v>
      </c>
      <c r="BG87" s="6">
        <f t="shared" si="145"/>
        <v>59.701492537313428</v>
      </c>
      <c r="BH87" s="6">
        <f t="shared" si="146"/>
        <v>58.078602620087338</v>
      </c>
      <c r="BI87" s="6">
        <f t="shared" si="147"/>
        <v>35.593220338983052</v>
      </c>
      <c r="BJ87" s="82">
        <f t="shared" si="148"/>
        <v>40.298507462686565</v>
      </c>
      <c r="BL87" s="59">
        <f t="shared" si="113"/>
        <v>-3.9493717857287827</v>
      </c>
      <c r="BM87" s="57">
        <f t="shared" si="114"/>
        <v>-23.549101561104564</v>
      </c>
      <c r="BN87" s="57">
        <f t="shared" si="115"/>
        <v>-10.752688172043008</v>
      </c>
      <c r="BO87" s="59">
        <f t="shared" si="116"/>
        <v>13.916500994035786</v>
      </c>
      <c r="BP87" s="57">
        <f t="shared" si="117"/>
        <v>-31.013431013431017</v>
      </c>
      <c r="BQ87" s="57">
        <f t="shared" si="118"/>
        <v>-22.772277227722768</v>
      </c>
      <c r="BR87" s="59">
        <f t="shared" si="119"/>
        <v>14.041146614541503</v>
      </c>
      <c r="BS87" s="57">
        <f t="shared" si="120"/>
        <v>-31.283009329753909</v>
      </c>
      <c r="BT87" s="57">
        <f t="shared" si="121"/>
        <v>-20.820100878012326</v>
      </c>
      <c r="BU87" s="59">
        <f t="shared" si="122"/>
        <v>16.157205240174676</v>
      </c>
      <c r="BV87" s="57">
        <f t="shared" si="123"/>
        <v>-28.813559322033889</v>
      </c>
      <c r="BW87" s="60">
        <f t="shared" si="124"/>
        <v>-19.402985074626862</v>
      </c>
    </row>
    <row r="88" spans="1:75" x14ac:dyDescent="0.25">
      <c r="A88" s="855" t="s">
        <v>141</v>
      </c>
      <c r="B88" s="8">
        <v>1388</v>
      </c>
      <c r="C88">
        <v>2585</v>
      </c>
      <c r="D88">
        <v>1143</v>
      </c>
      <c r="E88">
        <v>1915</v>
      </c>
      <c r="F88">
        <v>1547</v>
      </c>
      <c r="G88">
        <v>469</v>
      </c>
      <c r="H88" s="20">
        <f t="shared" si="78"/>
        <v>3303</v>
      </c>
      <c r="I88" s="20">
        <f t="shared" si="79"/>
        <v>4132</v>
      </c>
      <c r="J88" s="20">
        <f t="shared" si="80"/>
        <v>1612</v>
      </c>
      <c r="K88" s="8">
        <v>1200</v>
      </c>
      <c r="L88">
        <v>2850</v>
      </c>
      <c r="M88">
        <v>1317</v>
      </c>
      <c r="N88">
        <v>1572</v>
      </c>
      <c r="O88">
        <v>1820</v>
      </c>
      <c r="P88">
        <v>487</v>
      </c>
      <c r="Q88" s="20">
        <f t="shared" si="81"/>
        <v>2772</v>
      </c>
      <c r="R88" s="20">
        <f t="shared" si="82"/>
        <v>4670</v>
      </c>
      <c r="S88" s="20">
        <f t="shared" si="83"/>
        <v>1804</v>
      </c>
      <c r="T88" s="8">
        <v>1170</v>
      </c>
      <c r="U88">
        <v>2836</v>
      </c>
      <c r="V88">
        <v>1341</v>
      </c>
      <c r="W88">
        <v>1623</v>
      </c>
      <c r="X88">
        <v>1835</v>
      </c>
      <c r="Y88">
        <v>460</v>
      </c>
      <c r="Z88" s="20">
        <f t="shared" si="84"/>
        <v>2793</v>
      </c>
      <c r="AA88" s="20">
        <f t="shared" si="85"/>
        <v>4671</v>
      </c>
      <c r="AB88" s="20">
        <f t="shared" si="86"/>
        <v>1801</v>
      </c>
      <c r="AC88" s="8">
        <v>1093</v>
      </c>
      <c r="AD88">
        <v>2698</v>
      </c>
      <c r="AE88">
        <v>1296</v>
      </c>
      <c r="AF88">
        <v>1474</v>
      </c>
      <c r="AG88">
        <v>1704</v>
      </c>
      <c r="AH88">
        <v>416</v>
      </c>
      <c r="AI88" s="20">
        <f t="shared" si="87"/>
        <v>2567</v>
      </c>
      <c r="AJ88" s="20">
        <f t="shared" si="88"/>
        <v>4402</v>
      </c>
      <c r="AK88" s="21">
        <f t="shared" si="89"/>
        <v>1712</v>
      </c>
      <c r="AM88" s="61">
        <f t="shared" si="125"/>
        <v>42.022403875264914</v>
      </c>
      <c r="AN88" s="6">
        <f t="shared" si="126"/>
        <v>62.560503388189737</v>
      </c>
      <c r="AO88" s="6">
        <f t="shared" si="127"/>
        <v>70.90570719602978</v>
      </c>
      <c r="AP88" s="6">
        <f t="shared" si="128"/>
        <v>37.439496611810263</v>
      </c>
      <c r="AQ88" s="6">
        <f t="shared" si="129"/>
        <v>29.094292803970223</v>
      </c>
      <c r="AR88" s="82">
        <f t="shared" si="130"/>
        <v>29.094292803970223</v>
      </c>
      <c r="AS88" s="6">
        <f t="shared" si="131"/>
        <v>43.290043290043286</v>
      </c>
      <c r="AT88" s="6">
        <f t="shared" si="132"/>
        <v>61.02783725910065</v>
      </c>
      <c r="AU88" s="6">
        <f t="shared" si="133"/>
        <v>73.004434589800454</v>
      </c>
      <c r="AV88" s="6">
        <f t="shared" si="134"/>
        <v>56.709956709956714</v>
      </c>
      <c r="AW88" s="6">
        <f t="shared" si="135"/>
        <v>38.972162740899357</v>
      </c>
      <c r="AX88" s="82">
        <f t="shared" si="136"/>
        <v>26.995565410199557</v>
      </c>
      <c r="AY88" s="6">
        <f t="shared" si="137"/>
        <v>41.890440386680986</v>
      </c>
      <c r="AZ88" s="6">
        <f t="shared" si="138"/>
        <v>60.715050310426037</v>
      </c>
      <c r="BA88" s="6">
        <f t="shared" si="139"/>
        <v>74.45863409217101</v>
      </c>
      <c r="BB88" s="6">
        <f t="shared" si="140"/>
        <v>56.709956709956714</v>
      </c>
      <c r="BC88" s="6">
        <f t="shared" si="141"/>
        <v>38.972162740899357</v>
      </c>
      <c r="BD88" s="82">
        <f t="shared" si="142"/>
        <v>26.995565410199557</v>
      </c>
      <c r="BE88" s="6">
        <f t="shared" si="143"/>
        <v>42.578885858979355</v>
      </c>
      <c r="BF88" s="6">
        <f t="shared" si="144"/>
        <v>61.29032258064516</v>
      </c>
      <c r="BG88" s="6">
        <f t="shared" si="145"/>
        <v>75.700934579439249</v>
      </c>
      <c r="BH88" s="6">
        <f t="shared" si="146"/>
        <v>57.421114141020645</v>
      </c>
      <c r="BI88" s="6">
        <f t="shared" si="147"/>
        <v>38.70967741935484</v>
      </c>
      <c r="BJ88" s="82">
        <f t="shared" si="148"/>
        <v>24.299065420560748</v>
      </c>
      <c r="BL88" s="59">
        <f t="shared" si="113"/>
        <v>-4.5829072634546506</v>
      </c>
      <c r="BM88" s="57">
        <f t="shared" si="114"/>
        <v>-33.46621058421951</v>
      </c>
      <c r="BN88" s="57">
        <f t="shared" si="115"/>
        <v>-41.811414392059561</v>
      </c>
      <c r="BO88" s="59">
        <f t="shared" si="116"/>
        <v>13.419913419913428</v>
      </c>
      <c r="BP88" s="57">
        <f t="shared" si="117"/>
        <v>-22.055674518201293</v>
      </c>
      <c r="BQ88" s="57">
        <f t="shared" si="118"/>
        <v>-46.008869179600893</v>
      </c>
      <c r="BR88" s="59">
        <f t="shared" si="119"/>
        <v>14.819516323275728</v>
      </c>
      <c r="BS88" s="57">
        <f t="shared" si="120"/>
        <v>-21.74288756952668</v>
      </c>
      <c r="BT88" s="57">
        <f t="shared" si="121"/>
        <v>-47.46306868197145</v>
      </c>
      <c r="BU88" s="59">
        <f t="shared" si="122"/>
        <v>14.84222828204129</v>
      </c>
      <c r="BV88" s="57">
        <f t="shared" si="123"/>
        <v>-22.58064516129032</v>
      </c>
      <c r="BW88" s="60">
        <f t="shared" si="124"/>
        <v>-51.401869158878498</v>
      </c>
    </row>
    <row r="89" spans="1:75" x14ac:dyDescent="0.25">
      <c r="A89" s="856" t="s">
        <v>142</v>
      </c>
      <c r="B89" s="659">
        <v>117</v>
      </c>
      <c r="C89" s="660">
        <v>1839</v>
      </c>
      <c r="D89" s="660">
        <v>183</v>
      </c>
      <c r="E89" s="660">
        <v>190</v>
      </c>
      <c r="F89" s="660">
        <v>505</v>
      </c>
      <c r="G89" s="660">
        <v>61</v>
      </c>
      <c r="H89" s="56">
        <f t="shared" si="78"/>
        <v>307</v>
      </c>
      <c r="I89" s="56">
        <f t="shared" si="79"/>
        <v>2344</v>
      </c>
      <c r="J89" s="116">
        <f t="shared" si="80"/>
        <v>244</v>
      </c>
      <c r="K89" s="660">
        <v>175</v>
      </c>
      <c r="L89" s="660">
        <v>1387</v>
      </c>
      <c r="M89" s="660">
        <v>182</v>
      </c>
      <c r="N89" s="660">
        <v>267</v>
      </c>
      <c r="O89" s="660">
        <v>481</v>
      </c>
      <c r="P89" s="660">
        <v>53</v>
      </c>
      <c r="Q89" s="56">
        <f t="shared" si="81"/>
        <v>442</v>
      </c>
      <c r="R89" s="56">
        <f t="shared" si="82"/>
        <v>1868</v>
      </c>
      <c r="S89" s="116">
        <f t="shared" si="83"/>
        <v>235</v>
      </c>
      <c r="T89" s="660">
        <v>183</v>
      </c>
      <c r="U89" s="660">
        <v>1679</v>
      </c>
      <c r="V89" s="660">
        <v>247</v>
      </c>
      <c r="W89" s="660">
        <v>246</v>
      </c>
      <c r="X89" s="660">
        <v>599</v>
      </c>
      <c r="Y89" s="660">
        <v>71</v>
      </c>
      <c r="Z89" s="56">
        <f t="shared" si="84"/>
        <v>429</v>
      </c>
      <c r="AA89" s="56">
        <f t="shared" si="85"/>
        <v>2278</v>
      </c>
      <c r="AB89" s="116">
        <f t="shared" si="86"/>
        <v>318</v>
      </c>
      <c r="AC89" s="660">
        <v>248</v>
      </c>
      <c r="AD89" s="660">
        <v>1646</v>
      </c>
      <c r="AE89" s="660">
        <v>273</v>
      </c>
      <c r="AF89" s="660">
        <v>288</v>
      </c>
      <c r="AG89" s="660">
        <v>558</v>
      </c>
      <c r="AH89" s="660">
        <v>99</v>
      </c>
      <c r="AI89" s="56">
        <f t="shared" si="87"/>
        <v>536</v>
      </c>
      <c r="AJ89" s="56">
        <f t="shared" si="88"/>
        <v>2204</v>
      </c>
      <c r="AK89" s="116">
        <f t="shared" si="89"/>
        <v>372</v>
      </c>
      <c r="AM89" s="100">
        <f>IFERROR(B89/H89*100,0)</f>
        <v>38.11074918566775</v>
      </c>
      <c r="AN89" s="98">
        <f>IFERROR(C89/I89*100,0)</f>
        <v>78.455631399317411</v>
      </c>
      <c r="AO89" s="98">
        <f>IFERROR(D89/J89*100,0)</f>
        <v>75</v>
      </c>
      <c r="AP89" s="98">
        <f>IFERROR(F89/I89*100,0)</f>
        <v>21.544368600682596</v>
      </c>
      <c r="AQ89" s="98">
        <f>IFERROR(G89/J89*100,0)</f>
        <v>25</v>
      </c>
      <c r="AR89" s="99">
        <f>IFERROR(G89/J89*100,0)</f>
        <v>25</v>
      </c>
      <c r="AS89" s="98">
        <f>IFERROR(K89/Q89*100,0)</f>
        <v>39.592760180995477</v>
      </c>
      <c r="AT89" s="98">
        <f>IFERROR(L89/R89*100,0)</f>
        <v>74.25053533190578</v>
      </c>
      <c r="AU89" s="98">
        <f>IFERROR(M89/S89*100,0)</f>
        <v>77.446808510638306</v>
      </c>
      <c r="AV89" s="98">
        <f>IFERROR(N89/Q89*100,0)</f>
        <v>60.407239819004523</v>
      </c>
      <c r="AW89" s="98">
        <f>IFERROR(O89/R89*100,0)</f>
        <v>25.74946466809422</v>
      </c>
      <c r="AX89" s="99">
        <f>IFERROR(P89/S89*100,0)</f>
        <v>22.553191489361701</v>
      </c>
      <c r="AY89" s="98">
        <f>IFERROR(T89/Z89*100,0)</f>
        <v>42.657342657342653</v>
      </c>
      <c r="AZ89" s="98">
        <f>IFERROR(U89/AA89*100,0)</f>
        <v>73.705004389815628</v>
      </c>
      <c r="BA89" s="98">
        <f>IFERROR(V89/AB89*100,0)</f>
        <v>77.672955974842779</v>
      </c>
      <c r="BB89" s="98">
        <f>IFERROR(N89/Q89*100,0)</f>
        <v>60.407239819004523</v>
      </c>
      <c r="BC89" s="98">
        <f>IFERROR(O89/R89*100,0)</f>
        <v>25.74946466809422</v>
      </c>
      <c r="BD89" s="99">
        <f>IFERROR(P89/S89*100,0)</f>
        <v>22.553191489361701</v>
      </c>
      <c r="BE89" s="98">
        <f>IFERROR(AC89/AI89*100,0)</f>
        <v>46.268656716417908</v>
      </c>
      <c r="BF89" s="98">
        <f>IFERROR(AD89/AJ89*100,0)</f>
        <v>74.682395644283119</v>
      </c>
      <c r="BG89" s="98">
        <f>IFERROR(AE89/AK89*100,0)</f>
        <v>73.387096774193552</v>
      </c>
      <c r="BH89" s="98">
        <f>IFERROR(AF89/AI89*100,0)</f>
        <v>53.731343283582092</v>
      </c>
      <c r="BI89" s="98">
        <f>IFERROR(AG89/AJ89*100,0)</f>
        <v>25.317604355716878</v>
      </c>
      <c r="BJ89" s="99">
        <f>IFERROR(AH89/AK89*100,0)</f>
        <v>26.612903225806448</v>
      </c>
      <c r="BL89" s="108">
        <f>AP89-AM89</f>
        <v>-16.566380584985154</v>
      </c>
      <c r="BM89" s="109">
        <f>AQ89-AN89</f>
        <v>-53.455631399317411</v>
      </c>
      <c r="BN89" s="109">
        <f>AR89-AO89</f>
        <v>-50</v>
      </c>
      <c r="BO89" s="108">
        <f>AV89-AS89</f>
        <v>20.814479638009047</v>
      </c>
      <c r="BP89" s="109">
        <f>AW89-AT89</f>
        <v>-48.501070663811561</v>
      </c>
      <c r="BQ89" s="109">
        <f>AX89-AU89</f>
        <v>-54.893617021276604</v>
      </c>
      <c r="BR89" s="108">
        <f>BB89-AY89</f>
        <v>17.74989716166187</v>
      </c>
      <c r="BS89" s="109">
        <f>BC89-AZ89</f>
        <v>-47.955539721721408</v>
      </c>
      <c r="BT89" s="109">
        <f>BD89-BA89</f>
        <v>-55.119764485481078</v>
      </c>
      <c r="BU89" s="108">
        <f>BH89-BE89</f>
        <v>7.4626865671641838</v>
      </c>
      <c r="BV89" s="109">
        <f>BI89-BF89</f>
        <v>-49.364791288566238</v>
      </c>
      <c r="BW89" s="236">
        <f>BJ89-BG89</f>
        <v>-46.774193548387103</v>
      </c>
    </row>
    <row r="92" spans="1:75" x14ac:dyDescent="0.25">
      <c r="A92" s="1531"/>
      <c r="B92" s="1531"/>
      <c r="C92" s="1531"/>
      <c r="D92" s="1531"/>
      <c r="E92" s="1531"/>
      <c r="F92" s="1531"/>
      <c r="G92" s="1531"/>
    </row>
    <row r="93" spans="1:75" ht="15" customHeight="1" x14ac:dyDescent="0.25">
      <c r="A93" s="1746" t="s">
        <v>1273</v>
      </c>
      <c r="B93" s="1747"/>
      <c r="C93" s="1747"/>
      <c r="D93" s="1747"/>
      <c r="E93" s="1747"/>
      <c r="F93" s="1747"/>
      <c r="G93" s="1748"/>
    </row>
    <row r="94" spans="1:75" x14ac:dyDescent="0.25">
      <c r="A94" s="1746"/>
      <c r="B94" s="1747"/>
      <c r="C94" s="1747"/>
      <c r="D94" s="1747"/>
      <c r="E94" s="1747"/>
      <c r="F94" s="1747"/>
      <c r="G94" s="1748"/>
    </row>
    <row r="95" spans="1:75" x14ac:dyDescent="0.25">
      <c r="A95" s="1749"/>
      <c r="B95" s="1750"/>
      <c r="C95" s="1750"/>
      <c r="D95" s="1750"/>
      <c r="E95" s="1750"/>
      <c r="F95" s="1750"/>
      <c r="G95" s="1751"/>
    </row>
  </sheetData>
  <sheetProtection algorithmName="SHA-512" hashValue="/gqf67MYdrKqRk8kS4WMauqwsYG1Mk8WfTLDgWV9pY2bPc6LvpsZ0Eytb056+KZuqN3oR3G8ejp59+3sS1L3KA==" saltValue="aiTSyYbwKXUzYQaftPrkRg==" spinCount="100000" sheet="1" objects="1" scenarios="1"/>
  <mergeCells count="71">
    <mergeCell ref="B20:N20"/>
    <mergeCell ref="C21:E21"/>
    <mergeCell ref="I21:K21"/>
    <mergeCell ref="A13:A15"/>
    <mergeCell ref="AA11:AA12"/>
    <mergeCell ref="Z11:Z12"/>
    <mergeCell ref="Y11:Y12"/>
    <mergeCell ref="P10:W10"/>
    <mergeCell ref="A93:G95"/>
    <mergeCell ref="C11:E11"/>
    <mergeCell ref="F11:H11"/>
    <mergeCell ref="I11:K11"/>
    <mergeCell ref="L11:N11"/>
    <mergeCell ref="B10:N10"/>
    <mergeCell ref="F21:H21"/>
    <mergeCell ref="P20:W20"/>
    <mergeCell ref="P21:Q21"/>
    <mergeCell ref="R21:S21"/>
    <mergeCell ref="T21:U21"/>
    <mergeCell ref="V21:W21"/>
    <mergeCell ref="E61:G61"/>
    <mergeCell ref="H61:J61"/>
    <mergeCell ref="K61:M61"/>
    <mergeCell ref="BL59:BW59"/>
    <mergeCell ref="AM61:AO61"/>
    <mergeCell ref="A32:A45"/>
    <mergeCell ref="A46:A54"/>
    <mergeCell ref="B60:J60"/>
    <mergeCell ref="K60:S60"/>
    <mergeCell ref="T60:AB60"/>
    <mergeCell ref="BU60:BW61"/>
    <mergeCell ref="BR60:BT61"/>
    <mergeCell ref="BO60:BQ61"/>
    <mergeCell ref="BL60:BN61"/>
    <mergeCell ref="AI61:AK61"/>
    <mergeCell ref="AF61:AH61"/>
    <mergeCell ref="AM59:BJ59"/>
    <mergeCell ref="Z61:AB61"/>
    <mergeCell ref="B61:D61"/>
    <mergeCell ref="N61:P61"/>
    <mergeCell ref="Q61:S61"/>
    <mergeCell ref="T61:V61"/>
    <mergeCell ref="AP61:AR61"/>
    <mergeCell ref="W61:Y61"/>
    <mergeCell ref="AC61:AE61"/>
    <mergeCell ref="BH61:BJ61"/>
    <mergeCell ref="AM60:AR60"/>
    <mergeCell ref="AS60:AX60"/>
    <mergeCell ref="AY60:BD60"/>
    <mergeCell ref="AS61:AU61"/>
    <mergeCell ref="AV61:AX61"/>
    <mergeCell ref="AY61:BA61"/>
    <mergeCell ref="BB61:BD61"/>
    <mergeCell ref="BE61:BG61"/>
    <mergeCell ref="BE60:BJ60"/>
    <mergeCell ref="A1:W2"/>
    <mergeCell ref="L21:N21"/>
    <mergeCell ref="AC60:AK60"/>
    <mergeCell ref="B59:AK59"/>
    <mergeCell ref="A23:A31"/>
    <mergeCell ref="Y20:AB20"/>
    <mergeCell ref="Y21:Y22"/>
    <mergeCell ref="Z21:Z22"/>
    <mergeCell ref="AA21:AA22"/>
    <mergeCell ref="AB21:AB22"/>
    <mergeCell ref="Y10:AB10"/>
    <mergeCell ref="P11:Q11"/>
    <mergeCell ref="R11:S11"/>
    <mergeCell ref="T11:U11"/>
    <mergeCell ref="V11:W11"/>
    <mergeCell ref="AB11:AB12"/>
  </mergeCells>
  <conditionalFormatting sqref="Y13:AB15">
    <cfRule type="cellIs" dxfId="138" priority="1" operator="lessThan">
      <formula>0</formula>
    </cfRule>
  </conditionalFormatting>
  <conditionalFormatting sqref="Y23:AB54">
    <cfRule type="cellIs" dxfId="137" priority="3" operator="lessThan">
      <formula>0</formula>
    </cfRule>
  </conditionalFormatting>
  <conditionalFormatting sqref="BL64:BW89">
    <cfRule type="cellIs" dxfId="136" priority="2" operator="lessThan">
      <formula>0</formula>
    </cfRule>
  </conditionalFormatting>
  <hyperlinks>
    <hyperlink ref="A5" location="Índice!A1" display="⌂ Volver al ÍNDICE" xr:uid="{E32DC41B-C4A8-467E-9D87-06FFEF20EE3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FC66C-DB2C-4267-B52A-5FF892AEAE2B}">
  <sheetPr codeName="Hoja28">
    <tabColor rgb="FFEDCFDD"/>
  </sheetPr>
  <dimension ref="A1:AC175"/>
  <sheetViews>
    <sheetView zoomScale="87" zoomScaleNormal="87" workbookViewId="0">
      <pane xSplit="2" ySplit="11" topLeftCell="C12" activePane="bottomRight" state="frozen"/>
      <selection activeCell="T96" sqref="T96:T97"/>
      <selection pane="topRight" activeCell="T96" sqref="T96:T97"/>
      <selection pane="bottomLeft" activeCell="T96" sqref="T96:T97"/>
      <selection pane="bottomRight" activeCell="A173" sqref="A173:G175"/>
    </sheetView>
  </sheetViews>
  <sheetFormatPr baseColWidth="10" defaultRowHeight="15" x14ac:dyDescent="0.25"/>
  <cols>
    <col min="1" max="2" width="30.7109375" customWidth="1"/>
    <col min="3" max="113" width="7.7109375" customWidth="1"/>
  </cols>
  <sheetData>
    <row r="1" spans="1:28" ht="24" customHeight="1" x14ac:dyDescent="0.25">
      <c r="A1" s="1860" t="s">
        <v>1052</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1"/>
    </row>
    <row r="2" spans="1:28" ht="15.75" customHeight="1" thickBot="1" x14ac:dyDescent="0.3">
      <c r="A2" s="1759"/>
      <c r="B2" s="1759"/>
      <c r="C2" s="1759"/>
      <c r="D2" s="1759"/>
      <c r="E2" s="1759"/>
      <c r="F2" s="1759"/>
      <c r="G2" s="1759"/>
      <c r="H2" s="1759"/>
      <c r="I2" s="1759"/>
      <c r="J2" s="1759"/>
      <c r="K2" s="1759"/>
      <c r="L2" s="1759"/>
      <c r="M2" s="1759"/>
      <c r="N2" s="1759"/>
      <c r="O2" s="1759"/>
      <c r="P2" s="1759"/>
      <c r="Q2" s="1759"/>
      <c r="R2" s="1759"/>
      <c r="S2" s="1759"/>
      <c r="T2" s="1759"/>
      <c r="U2" s="1759"/>
      <c r="V2" s="1759"/>
      <c r="W2" s="1759"/>
      <c r="X2" s="1759"/>
      <c r="Y2" s="1759"/>
      <c r="Z2" s="1760"/>
    </row>
    <row r="3" spans="1:28" x14ac:dyDescent="0.25">
      <c r="A3" s="42" t="s">
        <v>1033</v>
      </c>
    </row>
    <row r="4" spans="1:28" x14ac:dyDescent="0.25">
      <c r="A4" s="42" t="s">
        <v>988</v>
      </c>
    </row>
    <row r="5" spans="1:28" x14ac:dyDescent="0.25">
      <c r="A5" s="132" t="s">
        <v>712</v>
      </c>
    </row>
    <row r="6" spans="1:28" x14ac:dyDescent="0.25">
      <c r="A6" s="42"/>
      <c r="L6" s="96"/>
    </row>
    <row r="7" spans="1:28" x14ac:dyDescent="0.25">
      <c r="A7" s="5" t="s">
        <v>1172</v>
      </c>
    </row>
    <row r="9" spans="1:28" s="1" customFormat="1" ht="48" customHeight="1" x14ac:dyDescent="0.25">
      <c r="B9" s="1869" t="s">
        <v>28</v>
      </c>
      <c r="C9" s="1869"/>
      <c r="D9" s="1869"/>
      <c r="E9" s="1869"/>
      <c r="F9" s="1869"/>
      <c r="G9" s="1869"/>
      <c r="H9" s="1869"/>
      <c r="I9" s="1869"/>
      <c r="J9" s="1869"/>
      <c r="K9" s="1869"/>
      <c r="L9" s="1869"/>
      <c r="M9" s="1869"/>
      <c r="N9" s="1869"/>
      <c r="P9" s="1869" t="s">
        <v>507</v>
      </c>
      <c r="Q9" s="1869"/>
      <c r="R9" s="1869"/>
      <c r="S9" s="1869"/>
      <c r="T9" s="1869"/>
      <c r="U9" s="1869"/>
      <c r="V9" s="1869"/>
      <c r="W9" s="1869"/>
      <c r="Y9" s="1868" t="s">
        <v>853</v>
      </c>
      <c r="Z9" s="1912"/>
      <c r="AA9" s="1912"/>
      <c r="AB9" s="1912"/>
    </row>
    <row r="10" spans="1:28" ht="14.45" customHeight="1" x14ac:dyDescent="0.25">
      <c r="B10" s="852" t="s">
        <v>994</v>
      </c>
      <c r="C10" s="1875" t="s">
        <v>314</v>
      </c>
      <c r="D10" s="1875"/>
      <c r="E10" s="1875"/>
      <c r="F10" s="1875" t="s">
        <v>167</v>
      </c>
      <c r="G10" s="1875"/>
      <c r="H10" s="1875"/>
      <c r="I10" s="1875" t="s">
        <v>168</v>
      </c>
      <c r="J10" s="1875"/>
      <c r="K10" s="1875"/>
      <c r="L10" s="1875" t="s">
        <v>169</v>
      </c>
      <c r="M10" s="1875"/>
      <c r="N10" s="1875"/>
      <c r="P10" s="1875" t="s">
        <v>314</v>
      </c>
      <c r="Q10" s="1875"/>
      <c r="R10" s="1875" t="s">
        <v>167</v>
      </c>
      <c r="S10" s="1875"/>
      <c r="T10" s="1875" t="s">
        <v>168</v>
      </c>
      <c r="U10" s="1875"/>
      <c r="V10" s="1875" t="s">
        <v>169</v>
      </c>
      <c r="W10" s="1875"/>
      <c r="Y10" s="1883" t="s">
        <v>314</v>
      </c>
      <c r="Z10" s="1883" t="s">
        <v>167</v>
      </c>
      <c r="AA10" s="1883" t="s">
        <v>168</v>
      </c>
      <c r="AB10" s="1883" t="s">
        <v>169</v>
      </c>
    </row>
    <row r="11" spans="1:28" x14ac:dyDescent="0.25">
      <c r="B11" s="271" t="s">
        <v>171</v>
      </c>
      <c r="C11" s="274" t="s">
        <v>31</v>
      </c>
      <c r="D11" s="274" t="s">
        <v>32</v>
      </c>
      <c r="E11" s="274" t="s">
        <v>33</v>
      </c>
      <c r="F11" s="274" t="s">
        <v>31</v>
      </c>
      <c r="G11" s="274" t="s">
        <v>32</v>
      </c>
      <c r="H11" s="274" t="s">
        <v>33</v>
      </c>
      <c r="I11" s="274" t="s">
        <v>31</v>
      </c>
      <c r="J11" s="274" t="s">
        <v>32</v>
      </c>
      <c r="K11" s="274" t="s">
        <v>33</v>
      </c>
      <c r="L11" s="274" t="s">
        <v>31</v>
      </c>
      <c r="M11" s="274" t="s">
        <v>32</v>
      </c>
      <c r="N11" s="274" t="s">
        <v>33</v>
      </c>
      <c r="P11" s="274" t="s">
        <v>31</v>
      </c>
      <c r="Q11" s="274" t="s">
        <v>32</v>
      </c>
      <c r="R11" s="274" t="s">
        <v>31</v>
      </c>
      <c r="S11" s="274" t="s">
        <v>32</v>
      </c>
      <c r="T11" s="274" t="s">
        <v>31</v>
      </c>
      <c r="U11" s="274" t="s">
        <v>32</v>
      </c>
      <c r="V11" s="274" t="s">
        <v>31</v>
      </c>
      <c r="W11" s="274" t="s">
        <v>32</v>
      </c>
      <c r="Y11" s="1883"/>
      <c r="Z11" s="1883"/>
      <c r="AA11" s="1883"/>
      <c r="AB11" s="1883"/>
    </row>
    <row r="12" spans="1:28" x14ac:dyDescent="0.25">
      <c r="A12" s="1869" t="s">
        <v>810</v>
      </c>
      <c r="B12" s="882" t="s">
        <v>1076</v>
      </c>
      <c r="C12" s="843">
        <v>11263</v>
      </c>
      <c r="D12" s="843">
        <v>11314</v>
      </c>
      <c r="E12" s="843">
        <v>22577</v>
      </c>
      <c r="F12" s="850">
        <v>15429</v>
      </c>
      <c r="G12" s="843">
        <v>15899</v>
      </c>
      <c r="H12" s="843">
        <v>31328</v>
      </c>
      <c r="I12" s="850">
        <v>15627</v>
      </c>
      <c r="J12" s="843">
        <v>16145</v>
      </c>
      <c r="K12" s="843">
        <v>31772</v>
      </c>
      <c r="L12" s="850">
        <v>16665</v>
      </c>
      <c r="M12" s="843">
        <v>16534</v>
      </c>
      <c r="N12" s="844">
        <v>33199</v>
      </c>
      <c r="P12" s="176">
        <f t="shared" ref="P12" si="0">IFERROR(C12/$E12*100,0)</f>
        <v>49.887053195730168</v>
      </c>
      <c r="Q12" s="175">
        <f t="shared" ref="Q12" si="1">IFERROR(D12/$E12*100,0)</f>
        <v>50.112946804269832</v>
      </c>
      <c r="R12" s="176">
        <f t="shared" ref="R12" si="2">IFERROR(F12/$H12*100,0)</f>
        <v>49.249872318692546</v>
      </c>
      <c r="S12" s="181">
        <f t="shared" ref="S12" si="3">IFERROR(G12/$H12*100,0)</f>
        <v>50.750127681307454</v>
      </c>
      <c r="T12" s="175">
        <f t="shared" ref="T12" si="4">IFERROR(I12/$K12*100,0)</f>
        <v>49.184816819841373</v>
      </c>
      <c r="U12" s="181">
        <f t="shared" ref="U12" si="5">IFERROR(J12/$K12*100,0)</f>
        <v>50.815183180158627</v>
      </c>
      <c r="V12" s="175">
        <f t="shared" ref="V12" si="6">IFERROR(L12/$N12*100,0)</f>
        <v>50.19729509924997</v>
      </c>
      <c r="W12" s="181">
        <f t="shared" ref="W12" si="7">IFERROR(M12/$N12*100,0)</f>
        <v>49.802704900750022</v>
      </c>
      <c r="Y12" s="59">
        <f>Q12-P12</f>
        <v>0.22589360853966411</v>
      </c>
      <c r="Z12" s="59">
        <f>S12-R12</f>
        <v>1.500255362614908</v>
      </c>
      <c r="AA12" s="59">
        <f>U12-T12</f>
        <v>1.6303663603172538</v>
      </c>
      <c r="AB12" s="73">
        <f>W12-V12</f>
        <v>-0.39459019849994803</v>
      </c>
    </row>
    <row r="13" spans="1:28" x14ac:dyDescent="0.25">
      <c r="A13" s="1869"/>
      <c r="B13" s="895" t="s">
        <v>288</v>
      </c>
      <c r="C13" s="20">
        <v>2642</v>
      </c>
      <c r="D13" s="20">
        <v>1810</v>
      </c>
      <c r="E13" s="21">
        <v>4452</v>
      </c>
      <c r="F13" s="20">
        <v>4019</v>
      </c>
      <c r="G13" s="20">
        <v>2896</v>
      </c>
      <c r="H13" s="21">
        <v>6915</v>
      </c>
      <c r="I13" s="20">
        <v>3875</v>
      </c>
      <c r="J13" s="20">
        <v>2933</v>
      </c>
      <c r="K13" s="21">
        <v>6808</v>
      </c>
      <c r="L13" s="20">
        <v>4306</v>
      </c>
      <c r="M13" s="20">
        <v>2934</v>
      </c>
      <c r="N13" s="21">
        <v>7240</v>
      </c>
      <c r="P13" s="61">
        <f t="shared" ref="P13:P70" si="8">IFERROR(C13/$E13*100,0)</f>
        <v>59.344115004492359</v>
      </c>
      <c r="Q13" s="6">
        <f t="shared" ref="Q13:Q70" si="9">IFERROR(D13/$E13*100,0)</f>
        <v>40.655884995507634</v>
      </c>
      <c r="R13" s="61">
        <f t="shared" ref="R13:R70" si="10">IFERROR(F13/$H13*100,0)</f>
        <v>58.12002892263196</v>
      </c>
      <c r="S13" s="82">
        <f t="shared" ref="S13:S70" si="11">IFERROR(G13/$H13*100,0)</f>
        <v>41.87997107736804</v>
      </c>
      <c r="T13" s="6">
        <f t="shared" ref="T13:T70" si="12">IFERROR(I13/$K13*100,0)</f>
        <v>56.918331374853118</v>
      </c>
      <c r="U13" s="82">
        <f t="shared" ref="U13:U70" si="13">IFERROR(J13/$K13*100,0)</f>
        <v>43.081668625146882</v>
      </c>
      <c r="V13" s="6">
        <f t="shared" ref="V13:V70" si="14">IFERROR(L13/$N13*100,0)</f>
        <v>59.475138121546969</v>
      </c>
      <c r="W13" s="82">
        <f t="shared" ref="W13:W70" si="15">IFERROR(M13/$N13*100,0)</f>
        <v>40.524861878453038</v>
      </c>
      <c r="Y13" s="59">
        <f t="shared" ref="Y13:Y69" si="16">Q13-P13</f>
        <v>-18.688230008984725</v>
      </c>
      <c r="Z13" s="59">
        <f t="shared" ref="Z13:Z69" si="17">S13-R13</f>
        <v>-16.240057845263919</v>
      </c>
      <c r="AA13" s="59">
        <f t="shared" ref="AA13:AA69" si="18">U13-T13</f>
        <v>-13.836662749706235</v>
      </c>
      <c r="AB13" s="73">
        <f t="shared" ref="AB13:AB69" si="19">W13-V13</f>
        <v>-18.950276243093931</v>
      </c>
    </row>
    <row r="14" spans="1:28" x14ac:dyDescent="0.25">
      <c r="A14" s="1869"/>
      <c r="B14" s="895" t="s">
        <v>190</v>
      </c>
      <c r="C14" s="20">
        <v>352</v>
      </c>
      <c r="D14" s="20">
        <v>289</v>
      </c>
      <c r="E14" s="21">
        <v>641</v>
      </c>
      <c r="F14" s="20">
        <v>918</v>
      </c>
      <c r="G14" s="20">
        <v>787</v>
      </c>
      <c r="H14" s="21">
        <v>1705</v>
      </c>
      <c r="I14" s="20">
        <v>881</v>
      </c>
      <c r="J14" s="20">
        <v>726</v>
      </c>
      <c r="K14" s="21">
        <v>1607</v>
      </c>
      <c r="L14" s="20">
        <v>891</v>
      </c>
      <c r="M14" s="20">
        <v>791</v>
      </c>
      <c r="N14" s="21">
        <v>1682</v>
      </c>
      <c r="P14" s="61">
        <f t="shared" si="8"/>
        <v>54.914196567862717</v>
      </c>
      <c r="Q14" s="6">
        <f t="shared" si="9"/>
        <v>45.085803432137283</v>
      </c>
      <c r="R14" s="61">
        <f t="shared" si="10"/>
        <v>53.841642228739005</v>
      </c>
      <c r="S14" s="82">
        <f t="shared" si="11"/>
        <v>46.158357771261002</v>
      </c>
      <c r="T14" s="6">
        <f t="shared" si="12"/>
        <v>54.822650902302428</v>
      </c>
      <c r="U14" s="82">
        <f t="shared" si="13"/>
        <v>45.177349097697572</v>
      </c>
      <c r="V14" s="6">
        <f t="shared" si="14"/>
        <v>52.972651605231867</v>
      </c>
      <c r="W14" s="82">
        <f t="shared" si="15"/>
        <v>47.027348394768133</v>
      </c>
      <c r="Y14" s="59">
        <f t="shared" si="16"/>
        <v>-9.8283931357254346</v>
      </c>
      <c r="Z14" s="59">
        <f t="shared" si="17"/>
        <v>-7.6832844574780026</v>
      </c>
      <c r="AA14" s="59">
        <f t="shared" si="18"/>
        <v>-9.6453018046048555</v>
      </c>
      <c r="AB14" s="73">
        <f t="shared" si="19"/>
        <v>-5.9453032104637344</v>
      </c>
    </row>
    <row r="15" spans="1:28" x14ac:dyDescent="0.25">
      <c r="A15" s="1869"/>
      <c r="B15" s="895" t="s">
        <v>193</v>
      </c>
      <c r="C15" s="20">
        <v>109</v>
      </c>
      <c r="D15" s="20">
        <v>96</v>
      </c>
      <c r="E15" s="21">
        <v>205</v>
      </c>
      <c r="F15" s="20">
        <v>120</v>
      </c>
      <c r="G15" s="20">
        <v>133</v>
      </c>
      <c r="H15" s="21">
        <v>253</v>
      </c>
      <c r="I15" s="20">
        <v>97</v>
      </c>
      <c r="J15" s="20">
        <v>100</v>
      </c>
      <c r="K15" s="21">
        <v>197</v>
      </c>
      <c r="L15" s="20">
        <v>73</v>
      </c>
      <c r="M15" s="20">
        <v>76</v>
      </c>
      <c r="N15" s="21">
        <v>149</v>
      </c>
      <c r="P15" s="61">
        <f t="shared" si="8"/>
        <v>53.170731707317074</v>
      </c>
      <c r="Q15" s="6">
        <f t="shared" si="9"/>
        <v>46.829268292682933</v>
      </c>
      <c r="R15" s="61">
        <f t="shared" si="10"/>
        <v>47.430830039525688</v>
      </c>
      <c r="S15" s="82">
        <f t="shared" si="11"/>
        <v>52.569169960474305</v>
      </c>
      <c r="T15" s="6">
        <f t="shared" si="12"/>
        <v>49.238578680203041</v>
      </c>
      <c r="U15" s="82">
        <f t="shared" si="13"/>
        <v>50.761421319796952</v>
      </c>
      <c r="V15" s="6">
        <f t="shared" si="14"/>
        <v>48.993288590604031</v>
      </c>
      <c r="W15" s="82">
        <f t="shared" si="15"/>
        <v>51.006711409395976</v>
      </c>
      <c r="Y15" s="59">
        <f t="shared" si="16"/>
        <v>-6.3414634146341413</v>
      </c>
      <c r="Z15" s="59">
        <f t="shared" si="17"/>
        <v>5.1383399209486171</v>
      </c>
      <c r="AA15" s="59">
        <f t="shared" si="18"/>
        <v>1.522842639593911</v>
      </c>
      <c r="AB15" s="73">
        <f t="shared" si="19"/>
        <v>2.0134228187919447</v>
      </c>
    </row>
    <row r="16" spans="1:28" x14ac:dyDescent="0.25">
      <c r="A16" s="1869"/>
      <c r="B16" s="895" t="s">
        <v>633</v>
      </c>
      <c r="C16" s="20">
        <v>144</v>
      </c>
      <c r="D16" s="20">
        <v>82</v>
      </c>
      <c r="E16" s="21">
        <v>226</v>
      </c>
      <c r="F16" s="20">
        <v>221</v>
      </c>
      <c r="G16" s="20">
        <v>66</v>
      </c>
      <c r="H16" s="21">
        <v>287</v>
      </c>
      <c r="I16" s="20">
        <v>227</v>
      </c>
      <c r="J16" s="20">
        <v>105</v>
      </c>
      <c r="K16" s="21">
        <v>332</v>
      </c>
      <c r="L16" s="20">
        <v>248</v>
      </c>
      <c r="M16" s="20">
        <v>122</v>
      </c>
      <c r="N16" s="21">
        <v>370</v>
      </c>
      <c r="P16" s="61">
        <f t="shared" si="8"/>
        <v>63.716814159292035</v>
      </c>
      <c r="Q16" s="6">
        <f t="shared" si="9"/>
        <v>36.283185840707965</v>
      </c>
      <c r="R16" s="61">
        <f t="shared" si="10"/>
        <v>77.00348432055749</v>
      </c>
      <c r="S16" s="82">
        <f t="shared" si="11"/>
        <v>22.99651567944251</v>
      </c>
      <c r="T16" s="6">
        <f t="shared" si="12"/>
        <v>68.373493975903614</v>
      </c>
      <c r="U16" s="82">
        <f t="shared" si="13"/>
        <v>31.626506024096386</v>
      </c>
      <c r="V16" s="6">
        <f t="shared" si="14"/>
        <v>67.027027027027032</v>
      </c>
      <c r="W16" s="82">
        <f t="shared" si="15"/>
        <v>32.972972972972975</v>
      </c>
      <c r="Y16" s="59">
        <f t="shared" si="16"/>
        <v>-27.43362831858407</v>
      </c>
      <c r="Z16" s="59">
        <f t="shared" si="17"/>
        <v>-54.00696864111498</v>
      </c>
      <c r="AA16" s="59">
        <f t="shared" si="18"/>
        <v>-36.746987951807228</v>
      </c>
      <c r="AB16" s="73">
        <f t="shared" si="19"/>
        <v>-34.054054054054056</v>
      </c>
    </row>
    <row r="17" spans="1:28" x14ac:dyDescent="0.25">
      <c r="A17" s="1869"/>
      <c r="B17" s="895" t="s">
        <v>172</v>
      </c>
      <c r="C17" s="20">
        <v>588</v>
      </c>
      <c r="D17" s="20">
        <v>358</v>
      </c>
      <c r="E17" s="21">
        <v>946</v>
      </c>
      <c r="F17" s="20">
        <v>577</v>
      </c>
      <c r="G17" s="20">
        <v>310</v>
      </c>
      <c r="H17" s="21">
        <v>887</v>
      </c>
      <c r="I17" s="20">
        <v>566</v>
      </c>
      <c r="J17" s="20">
        <v>308</v>
      </c>
      <c r="K17" s="21">
        <v>874</v>
      </c>
      <c r="L17" s="20">
        <v>575</v>
      </c>
      <c r="M17" s="20">
        <v>341</v>
      </c>
      <c r="N17" s="21">
        <v>916</v>
      </c>
      <c r="P17" s="61">
        <f t="shared" si="8"/>
        <v>62.156448202959837</v>
      </c>
      <c r="Q17" s="6">
        <f t="shared" si="9"/>
        <v>37.84355179704017</v>
      </c>
      <c r="R17" s="61">
        <f t="shared" si="10"/>
        <v>65.050732807215326</v>
      </c>
      <c r="S17" s="82">
        <f t="shared" si="11"/>
        <v>34.949267192784667</v>
      </c>
      <c r="T17" s="6">
        <f t="shared" si="12"/>
        <v>64.759725400457668</v>
      </c>
      <c r="U17" s="82">
        <f t="shared" si="13"/>
        <v>35.240274599542332</v>
      </c>
      <c r="V17" s="6">
        <f t="shared" si="14"/>
        <v>62.772925764192145</v>
      </c>
      <c r="W17" s="82">
        <f t="shared" si="15"/>
        <v>37.227074235807862</v>
      </c>
      <c r="Y17" s="59">
        <f t="shared" si="16"/>
        <v>-24.312896405919666</v>
      </c>
      <c r="Z17" s="59">
        <f t="shared" si="17"/>
        <v>-30.101465614430658</v>
      </c>
      <c r="AA17" s="59">
        <f t="shared" si="18"/>
        <v>-29.519450800915337</v>
      </c>
      <c r="AB17" s="73">
        <f t="shared" si="19"/>
        <v>-25.545851528384283</v>
      </c>
    </row>
    <row r="18" spans="1:28" x14ac:dyDescent="0.25">
      <c r="A18" s="1869"/>
      <c r="B18" s="895" t="s">
        <v>175</v>
      </c>
      <c r="C18" s="20">
        <v>144</v>
      </c>
      <c r="D18" s="20">
        <v>77</v>
      </c>
      <c r="E18" s="21">
        <v>221</v>
      </c>
      <c r="F18" s="20">
        <v>136</v>
      </c>
      <c r="G18" s="20">
        <v>67</v>
      </c>
      <c r="H18" s="21">
        <v>203</v>
      </c>
      <c r="I18" s="20">
        <v>137</v>
      </c>
      <c r="J18" s="20">
        <v>78</v>
      </c>
      <c r="K18" s="21">
        <v>215</v>
      </c>
      <c r="L18" s="20">
        <v>131</v>
      </c>
      <c r="M18" s="20">
        <v>54</v>
      </c>
      <c r="N18" s="21">
        <v>185</v>
      </c>
      <c r="P18" s="61">
        <f t="shared" si="8"/>
        <v>65.158371040723978</v>
      </c>
      <c r="Q18" s="6">
        <f t="shared" si="9"/>
        <v>34.841628959276015</v>
      </c>
      <c r="R18" s="61">
        <f t="shared" si="10"/>
        <v>66.995073891625609</v>
      </c>
      <c r="S18" s="82">
        <f t="shared" si="11"/>
        <v>33.004926108374384</v>
      </c>
      <c r="T18" s="6">
        <f t="shared" si="12"/>
        <v>63.720930232558139</v>
      </c>
      <c r="U18" s="82">
        <f t="shared" si="13"/>
        <v>36.279069767441861</v>
      </c>
      <c r="V18" s="6">
        <f t="shared" si="14"/>
        <v>70.810810810810807</v>
      </c>
      <c r="W18" s="82">
        <f t="shared" si="15"/>
        <v>29.189189189189189</v>
      </c>
      <c r="Y18" s="59">
        <f t="shared" si="16"/>
        <v>-30.316742081447963</v>
      </c>
      <c r="Z18" s="59">
        <f t="shared" si="17"/>
        <v>-33.990147783251224</v>
      </c>
      <c r="AA18" s="59">
        <f t="shared" si="18"/>
        <v>-27.441860465116278</v>
      </c>
      <c r="AB18" s="73">
        <f t="shared" si="19"/>
        <v>-41.621621621621614</v>
      </c>
    </row>
    <row r="19" spans="1:28" x14ac:dyDescent="0.25">
      <c r="A19" s="1869"/>
      <c r="B19" s="895" t="s">
        <v>173</v>
      </c>
      <c r="C19" s="20">
        <v>144</v>
      </c>
      <c r="D19" s="20">
        <v>89</v>
      </c>
      <c r="E19" s="21">
        <v>233</v>
      </c>
      <c r="F19" s="20">
        <v>156</v>
      </c>
      <c r="G19" s="20">
        <v>97</v>
      </c>
      <c r="H19" s="21">
        <v>253</v>
      </c>
      <c r="I19" s="20">
        <v>158</v>
      </c>
      <c r="J19" s="20">
        <v>86</v>
      </c>
      <c r="K19" s="21">
        <v>244</v>
      </c>
      <c r="L19" s="20">
        <v>174</v>
      </c>
      <c r="M19" s="20">
        <v>81</v>
      </c>
      <c r="N19" s="21">
        <v>255</v>
      </c>
      <c r="P19" s="61">
        <f t="shared" si="8"/>
        <v>61.802575107296143</v>
      </c>
      <c r="Q19" s="6">
        <f t="shared" si="9"/>
        <v>38.197424892703864</v>
      </c>
      <c r="R19" s="61">
        <f t="shared" si="10"/>
        <v>61.660079051383399</v>
      </c>
      <c r="S19" s="82">
        <f t="shared" si="11"/>
        <v>38.339920948616601</v>
      </c>
      <c r="T19" s="6">
        <f t="shared" si="12"/>
        <v>64.754098360655746</v>
      </c>
      <c r="U19" s="82">
        <f t="shared" si="13"/>
        <v>35.245901639344261</v>
      </c>
      <c r="V19" s="6">
        <f t="shared" si="14"/>
        <v>68.235294117647058</v>
      </c>
      <c r="W19" s="82">
        <f t="shared" si="15"/>
        <v>31.764705882352938</v>
      </c>
      <c r="Y19" s="59">
        <f t="shared" si="16"/>
        <v>-23.605150214592278</v>
      </c>
      <c r="Z19" s="59">
        <f t="shared" si="17"/>
        <v>-23.320158102766797</v>
      </c>
      <c r="AA19" s="59">
        <f t="shared" si="18"/>
        <v>-29.508196721311485</v>
      </c>
      <c r="AB19" s="73">
        <f t="shared" si="19"/>
        <v>-36.470588235294116</v>
      </c>
    </row>
    <row r="20" spans="1:28" x14ac:dyDescent="0.25">
      <c r="A20" s="1869"/>
      <c r="B20" s="895" t="s">
        <v>174</v>
      </c>
      <c r="C20" s="20">
        <v>391</v>
      </c>
      <c r="D20" s="20">
        <v>271</v>
      </c>
      <c r="E20" s="21">
        <v>662</v>
      </c>
      <c r="F20" s="20">
        <v>380</v>
      </c>
      <c r="G20" s="20">
        <v>304</v>
      </c>
      <c r="H20" s="21">
        <v>684</v>
      </c>
      <c r="I20" s="20">
        <v>427</v>
      </c>
      <c r="J20" s="20">
        <v>296</v>
      </c>
      <c r="K20" s="21">
        <v>723</v>
      </c>
      <c r="L20" s="20">
        <v>451</v>
      </c>
      <c r="M20" s="20">
        <v>294</v>
      </c>
      <c r="N20" s="21">
        <v>745</v>
      </c>
      <c r="P20" s="61">
        <f t="shared" si="8"/>
        <v>59.063444108761331</v>
      </c>
      <c r="Q20" s="6">
        <f t="shared" si="9"/>
        <v>40.936555891238669</v>
      </c>
      <c r="R20" s="61">
        <f t="shared" si="10"/>
        <v>55.555555555555557</v>
      </c>
      <c r="S20" s="82">
        <f t="shared" si="11"/>
        <v>44.444444444444443</v>
      </c>
      <c r="T20" s="6">
        <f t="shared" si="12"/>
        <v>59.059474412171511</v>
      </c>
      <c r="U20" s="82">
        <f t="shared" si="13"/>
        <v>40.940525587828489</v>
      </c>
      <c r="V20" s="6">
        <f t="shared" si="14"/>
        <v>60.536912751677853</v>
      </c>
      <c r="W20" s="82">
        <f t="shared" si="15"/>
        <v>39.463087248322147</v>
      </c>
      <c r="Y20" s="59">
        <f t="shared" si="16"/>
        <v>-18.126888217522662</v>
      </c>
      <c r="Z20" s="59">
        <f t="shared" si="17"/>
        <v>-11.111111111111114</v>
      </c>
      <c r="AA20" s="59">
        <f t="shared" si="18"/>
        <v>-18.118948824343022</v>
      </c>
      <c r="AB20" s="73">
        <f t="shared" si="19"/>
        <v>-21.073825503355707</v>
      </c>
    </row>
    <row r="21" spans="1:28" x14ac:dyDescent="0.25">
      <c r="A21" s="1869"/>
      <c r="B21" s="895" t="s">
        <v>634</v>
      </c>
      <c r="C21" s="20">
        <v>73</v>
      </c>
      <c r="D21" s="20">
        <v>53</v>
      </c>
      <c r="E21" s="21">
        <v>126</v>
      </c>
      <c r="F21" s="20">
        <v>44</v>
      </c>
      <c r="G21" s="20">
        <v>24</v>
      </c>
      <c r="H21" s="21">
        <v>68</v>
      </c>
      <c r="I21" s="20">
        <v>51</v>
      </c>
      <c r="J21" s="20">
        <v>35</v>
      </c>
      <c r="K21" s="21">
        <v>86</v>
      </c>
      <c r="L21" s="20">
        <v>38</v>
      </c>
      <c r="M21" s="20">
        <v>39</v>
      </c>
      <c r="N21" s="21">
        <v>77</v>
      </c>
      <c r="P21" s="61">
        <f t="shared" si="8"/>
        <v>57.936507936507944</v>
      </c>
      <c r="Q21" s="6">
        <f t="shared" si="9"/>
        <v>42.063492063492063</v>
      </c>
      <c r="R21" s="61">
        <f t="shared" si="10"/>
        <v>64.705882352941174</v>
      </c>
      <c r="S21" s="82">
        <f t="shared" si="11"/>
        <v>35.294117647058826</v>
      </c>
      <c r="T21" s="6">
        <f t="shared" si="12"/>
        <v>59.302325581395351</v>
      </c>
      <c r="U21" s="82">
        <f t="shared" si="13"/>
        <v>40.697674418604649</v>
      </c>
      <c r="V21" s="6">
        <f t="shared" si="14"/>
        <v>49.350649350649348</v>
      </c>
      <c r="W21" s="82">
        <f t="shared" si="15"/>
        <v>50.649350649350644</v>
      </c>
      <c r="Y21" s="59">
        <f t="shared" si="16"/>
        <v>-15.873015873015881</v>
      </c>
      <c r="Z21" s="59">
        <f t="shared" si="17"/>
        <v>-29.411764705882348</v>
      </c>
      <c r="AA21" s="59">
        <f t="shared" si="18"/>
        <v>-18.604651162790702</v>
      </c>
      <c r="AB21" s="73">
        <f t="shared" si="19"/>
        <v>1.298701298701296</v>
      </c>
    </row>
    <row r="22" spans="1:28" x14ac:dyDescent="0.25">
      <c r="A22" s="1869"/>
      <c r="B22" s="895" t="s">
        <v>177</v>
      </c>
      <c r="C22" s="20">
        <v>154</v>
      </c>
      <c r="D22" s="20">
        <v>140</v>
      </c>
      <c r="E22" s="21">
        <v>294</v>
      </c>
      <c r="F22" s="20">
        <v>241</v>
      </c>
      <c r="G22" s="20">
        <v>201</v>
      </c>
      <c r="H22" s="21">
        <v>442</v>
      </c>
      <c r="I22" s="20">
        <v>229</v>
      </c>
      <c r="J22" s="20">
        <v>188</v>
      </c>
      <c r="K22" s="21">
        <v>417</v>
      </c>
      <c r="L22" s="20">
        <v>244</v>
      </c>
      <c r="M22" s="20">
        <v>202</v>
      </c>
      <c r="N22" s="21">
        <v>446</v>
      </c>
      <c r="P22" s="61">
        <f t="shared" si="8"/>
        <v>52.380952380952387</v>
      </c>
      <c r="Q22" s="6">
        <f t="shared" si="9"/>
        <v>47.619047619047613</v>
      </c>
      <c r="R22" s="61">
        <f t="shared" si="10"/>
        <v>54.524886877828052</v>
      </c>
      <c r="S22" s="82">
        <f t="shared" si="11"/>
        <v>45.475113122171948</v>
      </c>
      <c r="T22" s="6">
        <f t="shared" si="12"/>
        <v>54.916067146282977</v>
      </c>
      <c r="U22" s="82">
        <f t="shared" si="13"/>
        <v>45.083932853717023</v>
      </c>
      <c r="V22" s="6">
        <f t="shared" si="14"/>
        <v>54.708520179372201</v>
      </c>
      <c r="W22" s="82">
        <f t="shared" si="15"/>
        <v>45.291479820627799</v>
      </c>
      <c r="Y22" s="59">
        <f t="shared" si="16"/>
        <v>-4.7619047619047734</v>
      </c>
      <c r="Z22" s="59">
        <f t="shared" si="17"/>
        <v>-9.0497737556561049</v>
      </c>
      <c r="AA22" s="59">
        <f t="shared" si="18"/>
        <v>-9.8321342925659536</v>
      </c>
      <c r="AB22" s="73">
        <f t="shared" si="19"/>
        <v>-9.4170403587444014</v>
      </c>
    </row>
    <row r="23" spans="1:28" x14ac:dyDescent="0.25">
      <c r="A23" s="1869"/>
      <c r="B23" s="895" t="s">
        <v>179</v>
      </c>
      <c r="C23" s="20">
        <v>115</v>
      </c>
      <c r="D23" s="20">
        <v>113</v>
      </c>
      <c r="E23" s="21">
        <v>228</v>
      </c>
      <c r="F23" s="20">
        <v>145</v>
      </c>
      <c r="G23" s="20">
        <v>121</v>
      </c>
      <c r="H23" s="21">
        <v>266</v>
      </c>
      <c r="I23" s="20">
        <v>174</v>
      </c>
      <c r="J23" s="20">
        <v>119</v>
      </c>
      <c r="K23" s="21">
        <v>293</v>
      </c>
      <c r="L23" s="20">
        <v>148</v>
      </c>
      <c r="M23" s="20">
        <v>134</v>
      </c>
      <c r="N23" s="21">
        <v>282</v>
      </c>
      <c r="P23" s="61">
        <f t="shared" si="8"/>
        <v>50.438596491228068</v>
      </c>
      <c r="Q23" s="6">
        <f t="shared" si="9"/>
        <v>49.561403508771932</v>
      </c>
      <c r="R23" s="61">
        <f t="shared" si="10"/>
        <v>54.511278195488721</v>
      </c>
      <c r="S23" s="82">
        <f t="shared" si="11"/>
        <v>45.488721804511279</v>
      </c>
      <c r="T23" s="6">
        <f t="shared" si="12"/>
        <v>59.385665529010232</v>
      </c>
      <c r="U23" s="82">
        <f t="shared" si="13"/>
        <v>40.61433447098976</v>
      </c>
      <c r="V23" s="6">
        <f t="shared" si="14"/>
        <v>52.4822695035461</v>
      </c>
      <c r="W23" s="82">
        <f t="shared" si="15"/>
        <v>47.5177304964539</v>
      </c>
      <c r="Y23" s="59">
        <f t="shared" si="16"/>
        <v>-0.87719298245613686</v>
      </c>
      <c r="Z23" s="59">
        <f t="shared" si="17"/>
        <v>-9.0225563909774422</v>
      </c>
      <c r="AA23" s="59">
        <f t="shared" si="18"/>
        <v>-18.771331058020472</v>
      </c>
      <c r="AB23" s="73">
        <f t="shared" si="19"/>
        <v>-4.9645390070921991</v>
      </c>
    </row>
    <row r="24" spans="1:28" x14ac:dyDescent="0.25">
      <c r="A24" s="1869"/>
      <c r="B24" s="895" t="s">
        <v>635</v>
      </c>
      <c r="C24" s="20">
        <v>138</v>
      </c>
      <c r="D24" s="20">
        <v>58</v>
      </c>
      <c r="E24" s="21">
        <v>196</v>
      </c>
      <c r="F24" s="20">
        <v>243</v>
      </c>
      <c r="G24" s="20">
        <v>98</v>
      </c>
      <c r="H24" s="21">
        <v>341</v>
      </c>
      <c r="I24" s="20">
        <v>264</v>
      </c>
      <c r="J24" s="20">
        <v>86</v>
      </c>
      <c r="K24" s="21">
        <v>350</v>
      </c>
      <c r="L24" s="20">
        <v>356</v>
      </c>
      <c r="M24" s="20">
        <v>121</v>
      </c>
      <c r="N24" s="21">
        <v>477</v>
      </c>
      <c r="P24" s="61">
        <f t="shared" si="8"/>
        <v>70.408163265306129</v>
      </c>
      <c r="Q24" s="6">
        <f t="shared" si="9"/>
        <v>29.591836734693878</v>
      </c>
      <c r="R24" s="61">
        <f t="shared" si="10"/>
        <v>71.260997067448685</v>
      </c>
      <c r="S24" s="82">
        <f t="shared" si="11"/>
        <v>28.739002932551323</v>
      </c>
      <c r="T24" s="6">
        <f t="shared" si="12"/>
        <v>75.428571428571431</v>
      </c>
      <c r="U24" s="82">
        <f t="shared" si="13"/>
        <v>24.571428571428573</v>
      </c>
      <c r="V24" s="6">
        <f t="shared" si="14"/>
        <v>74.633123689727469</v>
      </c>
      <c r="W24" s="82">
        <f t="shared" si="15"/>
        <v>25.366876310272534</v>
      </c>
      <c r="Y24" s="59">
        <f t="shared" si="16"/>
        <v>-40.816326530612251</v>
      </c>
      <c r="Z24" s="59">
        <f t="shared" si="17"/>
        <v>-42.521994134897362</v>
      </c>
      <c r="AA24" s="59">
        <f t="shared" si="18"/>
        <v>-50.857142857142861</v>
      </c>
      <c r="AB24" s="73">
        <f t="shared" si="19"/>
        <v>-49.266247379454938</v>
      </c>
    </row>
    <row r="25" spans="1:28" x14ac:dyDescent="0.25">
      <c r="A25" s="1869"/>
      <c r="B25" s="895" t="s">
        <v>212</v>
      </c>
      <c r="C25" s="20">
        <v>1419</v>
      </c>
      <c r="D25" s="20">
        <v>1167</v>
      </c>
      <c r="E25" s="21">
        <v>2586</v>
      </c>
      <c r="F25" s="20">
        <v>1535</v>
      </c>
      <c r="G25" s="20">
        <v>1227</v>
      </c>
      <c r="H25" s="21">
        <v>2762</v>
      </c>
      <c r="I25" s="20">
        <v>1448</v>
      </c>
      <c r="J25" s="20">
        <v>1299</v>
      </c>
      <c r="K25" s="21">
        <v>2747</v>
      </c>
      <c r="L25" s="20">
        <v>1644</v>
      </c>
      <c r="M25" s="20">
        <v>1191</v>
      </c>
      <c r="N25" s="21">
        <v>2835</v>
      </c>
      <c r="P25" s="61">
        <f t="shared" si="8"/>
        <v>54.872389791183295</v>
      </c>
      <c r="Q25" s="6">
        <f t="shared" si="9"/>
        <v>45.127610208816705</v>
      </c>
      <c r="R25" s="61">
        <f t="shared" si="10"/>
        <v>55.5756698044895</v>
      </c>
      <c r="S25" s="82">
        <f t="shared" si="11"/>
        <v>44.4243301955105</v>
      </c>
      <c r="T25" s="6">
        <f t="shared" si="12"/>
        <v>52.712049508554792</v>
      </c>
      <c r="U25" s="82">
        <f t="shared" si="13"/>
        <v>47.287950491445216</v>
      </c>
      <c r="V25" s="6">
        <f t="shared" si="14"/>
        <v>57.989417989417987</v>
      </c>
      <c r="W25" s="82">
        <f t="shared" si="15"/>
        <v>42.010582010582013</v>
      </c>
      <c r="Y25" s="59">
        <f t="shared" si="16"/>
        <v>-9.7447795823665899</v>
      </c>
      <c r="Z25" s="59">
        <f t="shared" si="17"/>
        <v>-11.151339608979001</v>
      </c>
      <c r="AA25" s="59">
        <f t="shared" si="18"/>
        <v>-5.424099017109576</v>
      </c>
      <c r="AB25" s="73">
        <f t="shared" si="19"/>
        <v>-15.978835978835974</v>
      </c>
    </row>
    <row r="26" spans="1:28" x14ac:dyDescent="0.25">
      <c r="A26" s="1869"/>
      <c r="B26" s="895" t="s">
        <v>636</v>
      </c>
      <c r="C26" s="20">
        <v>161</v>
      </c>
      <c r="D26" s="20">
        <v>145</v>
      </c>
      <c r="E26" s="21">
        <v>306</v>
      </c>
      <c r="F26" s="20">
        <v>202</v>
      </c>
      <c r="G26" s="20">
        <v>165</v>
      </c>
      <c r="H26" s="21">
        <v>367</v>
      </c>
      <c r="I26" s="20">
        <v>201</v>
      </c>
      <c r="J26" s="20">
        <v>148</v>
      </c>
      <c r="K26" s="21">
        <v>349</v>
      </c>
      <c r="L26" s="20">
        <v>190</v>
      </c>
      <c r="M26" s="20">
        <v>164</v>
      </c>
      <c r="N26" s="21">
        <v>354</v>
      </c>
      <c r="P26" s="61">
        <f t="shared" si="8"/>
        <v>52.614379084967325</v>
      </c>
      <c r="Q26" s="6">
        <f t="shared" si="9"/>
        <v>47.385620915032675</v>
      </c>
      <c r="R26" s="61">
        <f t="shared" si="10"/>
        <v>55.040871934604908</v>
      </c>
      <c r="S26" s="82">
        <f t="shared" si="11"/>
        <v>44.959128065395092</v>
      </c>
      <c r="T26" s="6">
        <f t="shared" si="12"/>
        <v>57.59312320916905</v>
      </c>
      <c r="U26" s="82">
        <f t="shared" si="13"/>
        <v>42.406876790830943</v>
      </c>
      <c r="V26" s="6">
        <f t="shared" si="14"/>
        <v>53.672316384180796</v>
      </c>
      <c r="W26" s="82">
        <f t="shared" si="15"/>
        <v>46.327683615819211</v>
      </c>
      <c r="Y26" s="59">
        <f t="shared" si="16"/>
        <v>-5.2287581699346504</v>
      </c>
      <c r="Z26" s="59">
        <f t="shared" si="17"/>
        <v>-10.081743869209816</v>
      </c>
      <c r="AA26" s="59">
        <f t="shared" si="18"/>
        <v>-15.186246418338108</v>
      </c>
      <c r="AB26" s="73">
        <f t="shared" si="19"/>
        <v>-7.3446327683615849</v>
      </c>
    </row>
    <row r="27" spans="1:28" x14ac:dyDescent="0.25">
      <c r="A27" s="1869"/>
      <c r="B27" s="895" t="s">
        <v>182</v>
      </c>
      <c r="C27" s="20">
        <v>172</v>
      </c>
      <c r="D27" s="20">
        <v>432</v>
      </c>
      <c r="E27" s="21">
        <v>604</v>
      </c>
      <c r="F27" s="20">
        <v>191</v>
      </c>
      <c r="G27" s="20">
        <v>557</v>
      </c>
      <c r="H27" s="21">
        <v>748</v>
      </c>
      <c r="I27" s="20">
        <v>238</v>
      </c>
      <c r="J27" s="20">
        <v>544</v>
      </c>
      <c r="K27" s="21">
        <v>782</v>
      </c>
      <c r="L27" s="20">
        <v>271</v>
      </c>
      <c r="M27" s="20">
        <v>625</v>
      </c>
      <c r="N27" s="21">
        <v>896</v>
      </c>
      <c r="P27" s="61">
        <f t="shared" si="8"/>
        <v>28.476821192052981</v>
      </c>
      <c r="Q27" s="6">
        <f t="shared" si="9"/>
        <v>71.523178807947019</v>
      </c>
      <c r="R27" s="61">
        <f t="shared" si="10"/>
        <v>25.534759358288774</v>
      </c>
      <c r="S27" s="82">
        <f t="shared" si="11"/>
        <v>74.465240641711233</v>
      </c>
      <c r="T27" s="6">
        <f t="shared" si="12"/>
        <v>30.434782608695656</v>
      </c>
      <c r="U27" s="82">
        <f t="shared" si="13"/>
        <v>69.565217391304344</v>
      </c>
      <c r="V27" s="6">
        <f t="shared" si="14"/>
        <v>30.245535714285715</v>
      </c>
      <c r="W27" s="82">
        <f t="shared" si="15"/>
        <v>69.754464285714292</v>
      </c>
      <c r="Y27" s="59">
        <f t="shared" si="16"/>
        <v>43.046357615894038</v>
      </c>
      <c r="Z27" s="59">
        <f t="shared" si="17"/>
        <v>48.930481283422459</v>
      </c>
      <c r="AA27" s="59">
        <f t="shared" si="18"/>
        <v>39.130434782608688</v>
      </c>
      <c r="AB27" s="73">
        <f t="shared" si="19"/>
        <v>39.508928571428577</v>
      </c>
    </row>
    <row r="28" spans="1:28" x14ac:dyDescent="0.25">
      <c r="A28" s="1869"/>
      <c r="B28" s="895" t="s">
        <v>203</v>
      </c>
      <c r="C28" s="20">
        <v>89</v>
      </c>
      <c r="D28" s="20">
        <v>98</v>
      </c>
      <c r="E28" s="21">
        <v>187</v>
      </c>
      <c r="F28" s="20">
        <v>45</v>
      </c>
      <c r="G28" s="20">
        <v>55</v>
      </c>
      <c r="H28" s="21">
        <v>100</v>
      </c>
      <c r="I28" s="20">
        <v>28</v>
      </c>
      <c r="J28" s="20">
        <v>41</v>
      </c>
      <c r="K28" s="21">
        <v>69</v>
      </c>
      <c r="L28" s="20">
        <v>54</v>
      </c>
      <c r="M28" s="20">
        <v>68</v>
      </c>
      <c r="N28" s="21">
        <v>122</v>
      </c>
      <c r="P28" s="61">
        <f t="shared" si="8"/>
        <v>47.593582887700535</v>
      </c>
      <c r="Q28" s="6">
        <f t="shared" si="9"/>
        <v>52.406417112299465</v>
      </c>
      <c r="R28" s="61">
        <f t="shared" si="10"/>
        <v>45</v>
      </c>
      <c r="S28" s="82">
        <f t="shared" si="11"/>
        <v>55.000000000000007</v>
      </c>
      <c r="T28" s="6">
        <f t="shared" si="12"/>
        <v>40.579710144927539</v>
      </c>
      <c r="U28" s="82">
        <f t="shared" si="13"/>
        <v>59.420289855072461</v>
      </c>
      <c r="V28" s="6">
        <f t="shared" si="14"/>
        <v>44.26229508196721</v>
      </c>
      <c r="W28" s="82">
        <f t="shared" si="15"/>
        <v>55.737704918032783</v>
      </c>
      <c r="Y28" s="59">
        <f t="shared" si="16"/>
        <v>4.8128342245989302</v>
      </c>
      <c r="Z28" s="59">
        <f t="shared" si="17"/>
        <v>10.000000000000007</v>
      </c>
      <c r="AA28" s="59">
        <f t="shared" si="18"/>
        <v>18.840579710144922</v>
      </c>
      <c r="AB28" s="73">
        <f t="shared" si="19"/>
        <v>11.475409836065573</v>
      </c>
    </row>
    <row r="29" spans="1:28" x14ac:dyDescent="0.25">
      <c r="A29" s="1869"/>
      <c r="B29" s="895" t="s">
        <v>180</v>
      </c>
      <c r="C29" s="20">
        <v>47</v>
      </c>
      <c r="D29" s="20">
        <v>73</v>
      </c>
      <c r="E29" s="21">
        <v>120</v>
      </c>
      <c r="F29" s="20">
        <v>130</v>
      </c>
      <c r="G29" s="20">
        <v>189</v>
      </c>
      <c r="H29" s="21">
        <v>319</v>
      </c>
      <c r="I29" s="20">
        <v>100</v>
      </c>
      <c r="J29" s="20">
        <v>179</v>
      </c>
      <c r="K29" s="21">
        <v>279</v>
      </c>
      <c r="L29" s="20">
        <v>127</v>
      </c>
      <c r="M29" s="20">
        <v>262</v>
      </c>
      <c r="N29" s="21">
        <v>389</v>
      </c>
      <c r="P29" s="61">
        <f t="shared" si="8"/>
        <v>39.166666666666664</v>
      </c>
      <c r="Q29" s="6">
        <f t="shared" si="9"/>
        <v>60.833333333333329</v>
      </c>
      <c r="R29" s="61">
        <f t="shared" si="10"/>
        <v>40.752351097178682</v>
      </c>
      <c r="S29" s="82">
        <f t="shared" si="11"/>
        <v>59.247648902821318</v>
      </c>
      <c r="T29" s="6">
        <f t="shared" si="12"/>
        <v>35.842293906810035</v>
      </c>
      <c r="U29" s="82">
        <f t="shared" si="13"/>
        <v>64.157706093189958</v>
      </c>
      <c r="V29" s="6">
        <f t="shared" si="14"/>
        <v>32.647814910025708</v>
      </c>
      <c r="W29" s="82">
        <f t="shared" si="15"/>
        <v>67.352185089974299</v>
      </c>
      <c r="Y29" s="59">
        <f t="shared" si="16"/>
        <v>21.666666666666664</v>
      </c>
      <c r="Z29" s="59">
        <f t="shared" si="17"/>
        <v>18.495297805642636</v>
      </c>
      <c r="AA29" s="59">
        <f t="shared" si="18"/>
        <v>28.315412186379923</v>
      </c>
      <c r="AB29" s="73">
        <f t="shared" si="19"/>
        <v>34.70437017994859</v>
      </c>
    </row>
    <row r="30" spans="1:28" x14ac:dyDescent="0.25">
      <c r="A30" s="1869"/>
      <c r="B30" s="895" t="s">
        <v>181</v>
      </c>
      <c r="C30" s="20">
        <v>110</v>
      </c>
      <c r="D30" s="20">
        <v>149</v>
      </c>
      <c r="E30" s="21">
        <v>259</v>
      </c>
      <c r="F30" s="20">
        <v>100</v>
      </c>
      <c r="G30" s="20">
        <v>124</v>
      </c>
      <c r="H30" s="21">
        <v>224</v>
      </c>
      <c r="I30" s="20">
        <v>94</v>
      </c>
      <c r="J30" s="20">
        <v>130</v>
      </c>
      <c r="K30" s="21">
        <v>224</v>
      </c>
      <c r="L30" s="20">
        <v>75</v>
      </c>
      <c r="M30" s="20">
        <v>142</v>
      </c>
      <c r="N30" s="21">
        <v>217</v>
      </c>
      <c r="P30" s="61">
        <f t="shared" si="8"/>
        <v>42.471042471042466</v>
      </c>
      <c r="Q30" s="6">
        <f t="shared" si="9"/>
        <v>57.528957528957527</v>
      </c>
      <c r="R30" s="61">
        <f t="shared" si="10"/>
        <v>44.642857142857146</v>
      </c>
      <c r="S30" s="82">
        <f t="shared" si="11"/>
        <v>55.357142857142861</v>
      </c>
      <c r="T30" s="6">
        <f t="shared" si="12"/>
        <v>41.964285714285715</v>
      </c>
      <c r="U30" s="82">
        <f t="shared" si="13"/>
        <v>58.035714285714292</v>
      </c>
      <c r="V30" s="6">
        <f t="shared" si="14"/>
        <v>34.562211981566819</v>
      </c>
      <c r="W30" s="82">
        <f t="shared" si="15"/>
        <v>65.437788018433181</v>
      </c>
      <c r="Y30" s="59">
        <f t="shared" si="16"/>
        <v>15.057915057915061</v>
      </c>
      <c r="Z30" s="59">
        <f t="shared" si="17"/>
        <v>10.714285714285715</v>
      </c>
      <c r="AA30" s="59">
        <f t="shared" si="18"/>
        <v>16.071428571428577</v>
      </c>
      <c r="AB30" s="73">
        <f t="shared" si="19"/>
        <v>30.875576036866363</v>
      </c>
    </row>
    <row r="31" spans="1:28" x14ac:dyDescent="0.25">
      <c r="A31" s="1869"/>
      <c r="B31" s="895" t="s">
        <v>204</v>
      </c>
      <c r="C31" s="20">
        <v>245</v>
      </c>
      <c r="D31" s="20">
        <v>44</v>
      </c>
      <c r="E31" s="21">
        <v>289</v>
      </c>
      <c r="F31" s="20">
        <v>608</v>
      </c>
      <c r="G31" s="20">
        <v>74</v>
      </c>
      <c r="H31" s="21">
        <v>682</v>
      </c>
      <c r="I31" s="20">
        <v>746</v>
      </c>
      <c r="J31" s="20">
        <v>92</v>
      </c>
      <c r="K31" s="21">
        <v>838</v>
      </c>
      <c r="L31" s="20">
        <v>625</v>
      </c>
      <c r="M31" s="20">
        <v>102</v>
      </c>
      <c r="N31" s="21">
        <v>727</v>
      </c>
      <c r="P31" s="61">
        <f t="shared" si="8"/>
        <v>84.775086505190316</v>
      </c>
      <c r="Q31" s="6">
        <f t="shared" si="9"/>
        <v>15.224913494809689</v>
      </c>
      <c r="R31" s="61">
        <f t="shared" si="10"/>
        <v>89.149560117302045</v>
      </c>
      <c r="S31" s="82">
        <f t="shared" si="11"/>
        <v>10.850439882697946</v>
      </c>
      <c r="T31" s="6">
        <f t="shared" si="12"/>
        <v>89.021479713603824</v>
      </c>
      <c r="U31" s="82">
        <f t="shared" si="13"/>
        <v>10.978520286396181</v>
      </c>
      <c r="V31" s="6">
        <f t="shared" si="14"/>
        <v>85.969738651994504</v>
      </c>
      <c r="W31" s="82">
        <f t="shared" si="15"/>
        <v>14.030261348005501</v>
      </c>
      <c r="Y31" s="59">
        <f t="shared" si="16"/>
        <v>-69.550173010380632</v>
      </c>
      <c r="Z31" s="59">
        <f t="shared" si="17"/>
        <v>-78.299120234604104</v>
      </c>
      <c r="AA31" s="59">
        <f t="shared" si="18"/>
        <v>-78.042959427207649</v>
      </c>
      <c r="AB31" s="73">
        <f t="shared" si="19"/>
        <v>-71.939477303989008</v>
      </c>
    </row>
    <row r="32" spans="1:28" x14ac:dyDescent="0.25">
      <c r="A32" s="1869"/>
      <c r="B32" s="895" t="s">
        <v>195</v>
      </c>
      <c r="C32" s="20">
        <v>32</v>
      </c>
      <c r="D32" s="20">
        <v>56</v>
      </c>
      <c r="E32" s="21">
        <v>88</v>
      </c>
      <c r="F32" s="20">
        <v>99</v>
      </c>
      <c r="G32" s="20">
        <v>64</v>
      </c>
      <c r="H32" s="21">
        <v>163</v>
      </c>
      <c r="I32" s="20">
        <v>77</v>
      </c>
      <c r="J32" s="20">
        <v>34</v>
      </c>
      <c r="K32" s="21">
        <v>111</v>
      </c>
      <c r="L32" s="20">
        <v>63</v>
      </c>
      <c r="M32" s="20">
        <v>44</v>
      </c>
      <c r="N32" s="21">
        <v>107</v>
      </c>
      <c r="P32" s="61">
        <f t="shared" si="8"/>
        <v>36.363636363636367</v>
      </c>
      <c r="Q32" s="6">
        <f t="shared" si="9"/>
        <v>63.636363636363633</v>
      </c>
      <c r="R32" s="61">
        <f t="shared" si="10"/>
        <v>60.736196319018411</v>
      </c>
      <c r="S32" s="82">
        <f t="shared" si="11"/>
        <v>39.263803680981596</v>
      </c>
      <c r="T32" s="6">
        <f t="shared" si="12"/>
        <v>69.369369369369366</v>
      </c>
      <c r="U32" s="82">
        <f t="shared" si="13"/>
        <v>30.630630630630627</v>
      </c>
      <c r="V32" s="6">
        <f t="shared" si="14"/>
        <v>58.878504672897193</v>
      </c>
      <c r="W32" s="82">
        <f t="shared" si="15"/>
        <v>41.121495327102799</v>
      </c>
      <c r="Y32" s="59">
        <f t="shared" si="16"/>
        <v>27.272727272727266</v>
      </c>
      <c r="Z32" s="59">
        <f t="shared" si="17"/>
        <v>-21.472392638036816</v>
      </c>
      <c r="AA32" s="59">
        <f t="shared" si="18"/>
        <v>-38.738738738738739</v>
      </c>
      <c r="AB32" s="73">
        <f t="shared" si="19"/>
        <v>-17.757009345794394</v>
      </c>
    </row>
    <row r="33" spans="1:28" x14ac:dyDescent="0.25">
      <c r="A33" s="1869"/>
      <c r="B33" s="895" t="s">
        <v>196</v>
      </c>
      <c r="C33" s="20">
        <v>73</v>
      </c>
      <c r="D33" s="20">
        <v>97</v>
      </c>
      <c r="E33" s="21">
        <v>170</v>
      </c>
      <c r="F33" s="20">
        <v>149</v>
      </c>
      <c r="G33" s="20">
        <v>225</v>
      </c>
      <c r="H33" s="21">
        <v>374</v>
      </c>
      <c r="I33" s="20">
        <v>157</v>
      </c>
      <c r="J33" s="20">
        <v>227</v>
      </c>
      <c r="K33" s="21">
        <v>384</v>
      </c>
      <c r="L33" s="20">
        <v>175</v>
      </c>
      <c r="M33" s="20">
        <v>238</v>
      </c>
      <c r="N33" s="21">
        <v>413</v>
      </c>
      <c r="P33" s="61">
        <f t="shared" si="8"/>
        <v>42.941176470588232</v>
      </c>
      <c r="Q33" s="6">
        <f t="shared" si="9"/>
        <v>57.058823529411761</v>
      </c>
      <c r="R33" s="61">
        <f t="shared" si="10"/>
        <v>39.839572192513366</v>
      </c>
      <c r="S33" s="82">
        <f t="shared" si="11"/>
        <v>60.160427807486627</v>
      </c>
      <c r="T33" s="6">
        <f t="shared" si="12"/>
        <v>40.885416666666671</v>
      </c>
      <c r="U33" s="82">
        <f t="shared" si="13"/>
        <v>59.114583333333336</v>
      </c>
      <c r="V33" s="6">
        <f t="shared" si="14"/>
        <v>42.372881355932201</v>
      </c>
      <c r="W33" s="82">
        <f t="shared" si="15"/>
        <v>57.627118644067799</v>
      </c>
      <c r="Y33" s="59">
        <f t="shared" si="16"/>
        <v>14.117647058823529</v>
      </c>
      <c r="Z33" s="59">
        <f t="shared" si="17"/>
        <v>20.320855614973262</v>
      </c>
      <c r="AA33" s="59">
        <f t="shared" si="18"/>
        <v>18.229166666666664</v>
      </c>
      <c r="AB33" s="73">
        <f t="shared" si="19"/>
        <v>15.254237288135599</v>
      </c>
    </row>
    <row r="34" spans="1:28" x14ac:dyDescent="0.25">
      <c r="A34" s="1869"/>
      <c r="B34" s="895" t="s">
        <v>366</v>
      </c>
      <c r="C34" s="20">
        <v>75</v>
      </c>
      <c r="D34" s="20">
        <v>45</v>
      </c>
      <c r="E34" s="21">
        <v>120</v>
      </c>
      <c r="F34" s="20">
        <v>61</v>
      </c>
      <c r="G34" s="20">
        <v>29</v>
      </c>
      <c r="H34" s="21">
        <v>90</v>
      </c>
      <c r="I34" s="20">
        <v>77</v>
      </c>
      <c r="J34" s="20">
        <v>41</v>
      </c>
      <c r="K34" s="21">
        <v>118</v>
      </c>
      <c r="L34" s="20">
        <v>80</v>
      </c>
      <c r="M34" s="20">
        <v>36</v>
      </c>
      <c r="N34" s="21">
        <v>116</v>
      </c>
      <c r="P34" s="61">
        <f t="shared" si="8"/>
        <v>62.5</v>
      </c>
      <c r="Q34" s="6">
        <f t="shared" si="9"/>
        <v>37.5</v>
      </c>
      <c r="R34" s="61">
        <f t="shared" si="10"/>
        <v>67.777777777777786</v>
      </c>
      <c r="S34" s="82">
        <f t="shared" si="11"/>
        <v>32.222222222222221</v>
      </c>
      <c r="T34" s="6">
        <f t="shared" si="12"/>
        <v>65.254237288135599</v>
      </c>
      <c r="U34" s="82">
        <f t="shared" si="13"/>
        <v>34.745762711864408</v>
      </c>
      <c r="V34" s="6">
        <f t="shared" si="14"/>
        <v>68.965517241379317</v>
      </c>
      <c r="W34" s="82">
        <f t="shared" si="15"/>
        <v>31.03448275862069</v>
      </c>
      <c r="Y34" s="59">
        <f t="shared" si="16"/>
        <v>-25</v>
      </c>
      <c r="Z34" s="59">
        <f t="shared" si="17"/>
        <v>-35.555555555555564</v>
      </c>
      <c r="AA34" s="59">
        <f t="shared" si="18"/>
        <v>-30.50847457627119</v>
      </c>
      <c r="AB34" s="73">
        <f t="shared" si="19"/>
        <v>-37.931034482758626</v>
      </c>
    </row>
    <row r="35" spans="1:28" x14ac:dyDescent="0.25">
      <c r="A35" s="1869"/>
      <c r="B35" s="895" t="s">
        <v>194</v>
      </c>
      <c r="C35" s="20">
        <v>315</v>
      </c>
      <c r="D35" s="20">
        <v>685</v>
      </c>
      <c r="E35" s="21">
        <v>1000</v>
      </c>
      <c r="F35" s="20">
        <v>316</v>
      </c>
      <c r="G35" s="20">
        <v>681</v>
      </c>
      <c r="H35" s="21">
        <v>997</v>
      </c>
      <c r="I35" s="20">
        <v>224</v>
      </c>
      <c r="J35" s="20">
        <v>580</v>
      </c>
      <c r="K35" s="21">
        <v>804</v>
      </c>
      <c r="L35" s="20">
        <v>260</v>
      </c>
      <c r="M35" s="20">
        <v>525</v>
      </c>
      <c r="N35" s="21">
        <v>785</v>
      </c>
      <c r="P35" s="61">
        <f t="shared" si="8"/>
        <v>31.5</v>
      </c>
      <c r="Q35" s="6">
        <f t="shared" si="9"/>
        <v>68.5</v>
      </c>
      <c r="R35" s="61">
        <f t="shared" si="10"/>
        <v>31.695085255767303</v>
      </c>
      <c r="S35" s="82">
        <f t="shared" si="11"/>
        <v>68.304914744232704</v>
      </c>
      <c r="T35" s="6">
        <f t="shared" si="12"/>
        <v>27.860696517412936</v>
      </c>
      <c r="U35" s="82">
        <f t="shared" si="13"/>
        <v>72.139303482587067</v>
      </c>
      <c r="V35" s="6">
        <f t="shared" si="14"/>
        <v>33.121019108280251</v>
      </c>
      <c r="W35" s="82">
        <f t="shared" si="15"/>
        <v>66.878980891719735</v>
      </c>
      <c r="Y35" s="59">
        <f t="shared" si="16"/>
        <v>37</v>
      </c>
      <c r="Z35" s="59">
        <f t="shared" si="17"/>
        <v>36.609829488465401</v>
      </c>
      <c r="AA35" s="59">
        <f t="shared" si="18"/>
        <v>44.278606965174134</v>
      </c>
      <c r="AB35" s="73">
        <f t="shared" si="19"/>
        <v>33.757961783439484</v>
      </c>
    </row>
    <row r="36" spans="1:28" x14ac:dyDescent="0.25">
      <c r="A36" s="1869"/>
      <c r="B36" s="895" t="s">
        <v>185</v>
      </c>
      <c r="C36" s="20">
        <v>180</v>
      </c>
      <c r="D36" s="20">
        <v>468</v>
      </c>
      <c r="E36" s="21">
        <v>648</v>
      </c>
      <c r="F36" s="20">
        <v>212</v>
      </c>
      <c r="G36" s="20">
        <v>622</v>
      </c>
      <c r="H36" s="21">
        <v>834</v>
      </c>
      <c r="I36" s="20">
        <v>207</v>
      </c>
      <c r="J36" s="20">
        <v>655</v>
      </c>
      <c r="K36" s="21">
        <v>862</v>
      </c>
      <c r="L36" s="20">
        <v>296</v>
      </c>
      <c r="M36" s="20">
        <v>813</v>
      </c>
      <c r="N36" s="21">
        <v>1109</v>
      </c>
      <c r="P36" s="61">
        <f t="shared" si="8"/>
        <v>27.777777777777779</v>
      </c>
      <c r="Q36" s="6">
        <f t="shared" si="9"/>
        <v>72.222222222222214</v>
      </c>
      <c r="R36" s="61">
        <f t="shared" si="10"/>
        <v>25.41966426858513</v>
      </c>
      <c r="S36" s="82">
        <f t="shared" si="11"/>
        <v>74.580335731414877</v>
      </c>
      <c r="T36" s="6">
        <f t="shared" si="12"/>
        <v>24.013921113689097</v>
      </c>
      <c r="U36" s="82">
        <f t="shared" si="13"/>
        <v>75.986078886310906</v>
      </c>
      <c r="V36" s="6">
        <f t="shared" si="14"/>
        <v>26.690712353471596</v>
      </c>
      <c r="W36" s="82">
        <f t="shared" si="15"/>
        <v>73.309287646528404</v>
      </c>
      <c r="Y36" s="59">
        <f t="shared" si="16"/>
        <v>44.444444444444436</v>
      </c>
      <c r="Z36" s="59">
        <f t="shared" si="17"/>
        <v>49.160671462829747</v>
      </c>
      <c r="AA36" s="59">
        <f t="shared" si="18"/>
        <v>51.972157772621813</v>
      </c>
      <c r="AB36" s="73">
        <f t="shared" si="19"/>
        <v>46.618575293056807</v>
      </c>
    </row>
    <row r="37" spans="1:28" x14ac:dyDescent="0.25">
      <c r="A37" s="1869"/>
      <c r="B37" s="895" t="s">
        <v>188</v>
      </c>
      <c r="C37" s="20">
        <v>35</v>
      </c>
      <c r="D37" s="20">
        <v>44</v>
      </c>
      <c r="E37" s="21">
        <v>79</v>
      </c>
      <c r="F37" s="20">
        <v>41</v>
      </c>
      <c r="G37" s="20">
        <v>66</v>
      </c>
      <c r="H37" s="21">
        <v>107</v>
      </c>
      <c r="I37" s="20">
        <v>47</v>
      </c>
      <c r="J37" s="20">
        <v>72</v>
      </c>
      <c r="K37" s="21">
        <v>119</v>
      </c>
      <c r="L37" s="20">
        <v>44</v>
      </c>
      <c r="M37" s="20">
        <v>75</v>
      </c>
      <c r="N37" s="21">
        <v>119</v>
      </c>
      <c r="P37" s="61">
        <f t="shared" si="8"/>
        <v>44.303797468354425</v>
      </c>
      <c r="Q37" s="6">
        <f t="shared" si="9"/>
        <v>55.696202531645568</v>
      </c>
      <c r="R37" s="61">
        <f t="shared" si="10"/>
        <v>38.31775700934579</v>
      </c>
      <c r="S37" s="82">
        <f t="shared" si="11"/>
        <v>61.682242990654203</v>
      </c>
      <c r="T37" s="6">
        <f t="shared" si="12"/>
        <v>39.495798319327733</v>
      </c>
      <c r="U37" s="82">
        <f t="shared" si="13"/>
        <v>60.504201680672267</v>
      </c>
      <c r="V37" s="6">
        <f t="shared" si="14"/>
        <v>36.97478991596639</v>
      </c>
      <c r="W37" s="82">
        <f t="shared" si="15"/>
        <v>63.02521008403361</v>
      </c>
      <c r="Y37" s="59">
        <f t="shared" si="16"/>
        <v>11.392405063291143</v>
      </c>
      <c r="Z37" s="59">
        <f t="shared" si="17"/>
        <v>23.364485981308412</v>
      </c>
      <c r="AA37" s="59">
        <f t="shared" si="18"/>
        <v>21.008403361344534</v>
      </c>
      <c r="AB37" s="73">
        <f t="shared" si="19"/>
        <v>26.05042016806722</v>
      </c>
    </row>
    <row r="38" spans="1:28" x14ac:dyDescent="0.25">
      <c r="A38" s="1869"/>
      <c r="B38" s="895" t="s">
        <v>189</v>
      </c>
      <c r="C38" s="20">
        <v>36</v>
      </c>
      <c r="D38" s="20">
        <v>53</v>
      </c>
      <c r="E38" s="21">
        <v>89</v>
      </c>
      <c r="F38" s="20">
        <v>50</v>
      </c>
      <c r="G38" s="20">
        <v>90</v>
      </c>
      <c r="H38" s="21">
        <v>140</v>
      </c>
      <c r="I38" s="20">
        <v>49</v>
      </c>
      <c r="J38" s="20">
        <v>92</v>
      </c>
      <c r="K38" s="21">
        <v>141</v>
      </c>
      <c r="L38" s="20">
        <v>37</v>
      </c>
      <c r="M38" s="20">
        <v>97</v>
      </c>
      <c r="N38" s="21">
        <v>134</v>
      </c>
      <c r="P38" s="61">
        <f t="shared" si="8"/>
        <v>40.449438202247187</v>
      </c>
      <c r="Q38" s="6">
        <f t="shared" si="9"/>
        <v>59.550561797752813</v>
      </c>
      <c r="R38" s="61">
        <f t="shared" si="10"/>
        <v>35.714285714285715</v>
      </c>
      <c r="S38" s="82">
        <f t="shared" si="11"/>
        <v>64.285714285714292</v>
      </c>
      <c r="T38" s="6">
        <f t="shared" si="12"/>
        <v>34.751773049645394</v>
      </c>
      <c r="U38" s="82">
        <f t="shared" si="13"/>
        <v>65.248226950354621</v>
      </c>
      <c r="V38" s="6">
        <f t="shared" si="14"/>
        <v>27.611940298507463</v>
      </c>
      <c r="W38" s="82">
        <f t="shared" si="15"/>
        <v>72.388059701492537</v>
      </c>
      <c r="Y38" s="59">
        <f t="shared" si="16"/>
        <v>19.101123595505626</v>
      </c>
      <c r="Z38" s="59">
        <f t="shared" si="17"/>
        <v>28.571428571428577</v>
      </c>
      <c r="AA38" s="59">
        <f t="shared" si="18"/>
        <v>30.496453900709227</v>
      </c>
      <c r="AB38" s="73">
        <f t="shared" si="19"/>
        <v>44.776119402985074</v>
      </c>
    </row>
    <row r="39" spans="1:28" x14ac:dyDescent="0.25">
      <c r="A39" s="1869"/>
      <c r="B39" s="895" t="s">
        <v>231</v>
      </c>
      <c r="C39" s="20">
        <v>181</v>
      </c>
      <c r="D39" s="20">
        <v>346</v>
      </c>
      <c r="E39" s="21">
        <v>527</v>
      </c>
      <c r="F39" s="20">
        <v>228</v>
      </c>
      <c r="G39" s="20">
        <v>392</v>
      </c>
      <c r="H39" s="21">
        <v>620</v>
      </c>
      <c r="I39" s="20">
        <v>254</v>
      </c>
      <c r="J39" s="20">
        <v>428</v>
      </c>
      <c r="K39" s="21">
        <v>682</v>
      </c>
      <c r="L39" s="20">
        <v>269</v>
      </c>
      <c r="M39" s="20">
        <v>431</v>
      </c>
      <c r="N39" s="21">
        <v>700</v>
      </c>
      <c r="P39" s="61">
        <f t="shared" si="8"/>
        <v>34.345351043643262</v>
      </c>
      <c r="Q39" s="6">
        <f t="shared" si="9"/>
        <v>65.654648956356738</v>
      </c>
      <c r="R39" s="61">
        <f t="shared" si="10"/>
        <v>36.774193548387096</v>
      </c>
      <c r="S39" s="82">
        <f t="shared" si="11"/>
        <v>63.225806451612897</v>
      </c>
      <c r="T39" s="6">
        <f t="shared" si="12"/>
        <v>37.243401759530791</v>
      </c>
      <c r="U39" s="82">
        <f t="shared" si="13"/>
        <v>62.756598240469209</v>
      </c>
      <c r="V39" s="6">
        <f t="shared" si="14"/>
        <v>38.428571428571431</v>
      </c>
      <c r="W39" s="82">
        <f t="shared" si="15"/>
        <v>61.571428571428577</v>
      </c>
      <c r="Y39" s="59">
        <f t="shared" si="16"/>
        <v>31.309297912713475</v>
      </c>
      <c r="Z39" s="59">
        <f t="shared" si="17"/>
        <v>26.451612903225801</v>
      </c>
      <c r="AA39" s="59">
        <f t="shared" si="18"/>
        <v>25.513196480938419</v>
      </c>
      <c r="AB39" s="73">
        <f t="shared" si="19"/>
        <v>23.142857142857146</v>
      </c>
    </row>
    <row r="40" spans="1:28" x14ac:dyDescent="0.25">
      <c r="A40" s="1869"/>
      <c r="B40" s="895" t="s">
        <v>229</v>
      </c>
      <c r="C40" s="20">
        <v>16</v>
      </c>
      <c r="D40" s="20">
        <v>128</v>
      </c>
      <c r="E40" s="21">
        <v>144</v>
      </c>
      <c r="F40" s="20">
        <v>23</v>
      </c>
      <c r="G40" s="20">
        <v>126</v>
      </c>
      <c r="H40" s="21">
        <v>149</v>
      </c>
      <c r="I40" s="20">
        <v>14</v>
      </c>
      <c r="J40" s="20">
        <v>89</v>
      </c>
      <c r="K40" s="21">
        <v>103</v>
      </c>
      <c r="L40" s="20">
        <v>10</v>
      </c>
      <c r="M40" s="20">
        <v>92</v>
      </c>
      <c r="N40" s="21">
        <v>102</v>
      </c>
      <c r="P40" s="61">
        <f t="shared" si="8"/>
        <v>11.111111111111111</v>
      </c>
      <c r="Q40" s="6">
        <f t="shared" si="9"/>
        <v>88.888888888888886</v>
      </c>
      <c r="R40" s="61">
        <f t="shared" si="10"/>
        <v>15.436241610738255</v>
      </c>
      <c r="S40" s="82">
        <f t="shared" si="11"/>
        <v>84.56375838926175</v>
      </c>
      <c r="T40" s="6">
        <f t="shared" si="12"/>
        <v>13.592233009708737</v>
      </c>
      <c r="U40" s="82">
        <f t="shared" si="13"/>
        <v>86.40776699029125</v>
      </c>
      <c r="V40" s="6">
        <f t="shared" si="14"/>
        <v>9.8039215686274517</v>
      </c>
      <c r="W40" s="82">
        <f t="shared" si="15"/>
        <v>90.196078431372555</v>
      </c>
      <c r="Y40" s="59">
        <f t="shared" si="16"/>
        <v>77.777777777777771</v>
      </c>
      <c r="Z40" s="59">
        <f t="shared" si="17"/>
        <v>69.1275167785235</v>
      </c>
      <c r="AA40" s="59">
        <f t="shared" si="18"/>
        <v>72.815533980582515</v>
      </c>
      <c r="AB40" s="73">
        <f t="shared" si="19"/>
        <v>80.392156862745111</v>
      </c>
    </row>
    <row r="41" spans="1:28" x14ac:dyDescent="0.25">
      <c r="A41" s="1869"/>
      <c r="B41" s="895" t="s">
        <v>186</v>
      </c>
      <c r="C41" s="20">
        <v>17</v>
      </c>
      <c r="D41" s="20">
        <v>39</v>
      </c>
      <c r="E41" s="21">
        <v>56</v>
      </c>
      <c r="F41" s="20">
        <v>8</v>
      </c>
      <c r="G41" s="20">
        <v>34</v>
      </c>
      <c r="H41" s="21">
        <v>42</v>
      </c>
      <c r="I41" s="20">
        <v>6</v>
      </c>
      <c r="J41" s="20">
        <v>33</v>
      </c>
      <c r="K41" s="21">
        <v>39</v>
      </c>
      <c r="L41" s="20">
        <v>11</v>
      </c>
      <c r="M41" s="20">
        <v>37</v>
      </c>
      <c r="N41" s="21">
        <v>48</v>
      </c>
      <c r="P41" s="61">
        <f t="shared" si="8"/>
        <v>30.357142857142854</v>
      </c>
      <c r="Q41" s="6">
        <f t="shared" si="9"/>
        <v>69.642857142857139</v>
      </c>
      <c r="R41" s="61">
        <f t="shared" si="10"/>
        <v>19.047619047619047</v>
      </c>
      <c r="S41" s="82">
        <f t="shared" si="11"/>
        <v>80.952380952380949</v>
      </c>
      <c r="T41" s="6">
        <f t="shared" si="12"/>
        <v>15.384615384615385</v>
      </c>
      <c r="U41" s="82">
        <f t="shared" si="13"/>
        <v>84.615384615384613</v>
      </c>
      <c r="V41" s="6">
        <f t="shared" si="14"/>
        <v>22.916666666666664</v>
      </c>
      <c r="W41" s="82">
        <f t="shared" si="15"/>
        <v>77.083333333333343</v>
      </c>
      <c r="Y41" s="59">
        <f t="shared" si="16"/>
        <v>39.285714285714285</v>
      </c>
      <c r="Z41" s="59">
        <f t="shared" si="17"/>
        <v>61.904761904761898</v>
      </c>
      <c r="AA41" s="59">
        <f t="shared" si="18"/>
        <v>69.230769230769226</v>
      </c>
      <c r="AB41" s="73">
        <f t="shared" si="19"/>
        <v>54.166666666666679</v>
      </c>
    </row>
    <row r="42" spans="1:28" x14ac:dyDescent="0.25">
      <c r="A42" s="1869"/>
      <c r="B42" s="895" t="s">
        <v>225</v>
      </c>
      <c r="C42" s="20">
        <v>72</v>
      </c>
      <c r="D42" s="20">
        <v>155</v>
      </c>
      <c r="E42" s="21">
        <v>227</v>
      </c>
      <c r="F42" s="20">
        <v>123</v>
      </c>
      <c r="G42" s="20">
        <v>208</v>
      </c>
      <c r="H42" s="21">
        <v>331</v>
      </c>
      <c r="I42" s="20">
        <v>135</v>
      </c>
      <c r="J42" s="20">
        <v>196</v>
      </c>
      <c r="K42" s="21">
        <v>331</v>
      </c>
      <c r="L42" s="20">
        <v>126</v>
      </c>
      <c r="M42" s="20">
        <v>206</v>
      </c>
      <c r="N42" s="21">
        <v>332</v>
      </c>
      <c r="P42" s="61">
        <f t="shared" si="8"/>
        <v>31.718061674008812</v>
      </c>
      <c r="Q42" s="6">
        <f t="shared" si="9"/>
        <v>68.281938325991192</v>
      </c>
      <c r="R42" s="61">
        <f t="shared" si="10"/>
        <v>37.160120845921455</v>
      </c>
      <c r="S42" s="82">
        <f t="shared" si="11"/>
        <v>62.839879154078545</v>
      </c>
      <c r="T42" s="6">
        <f t="shared" si="12"/>
        <v>40.785498489425983</v>
      </c>
      <c r="U42" s="82">
        <f t="shared" si="13"/>
        <v>59.21450151057401</v>
      </c>
      <c r="V42" s="6">
        <f t="shared" si="14"/>
        <v>37.951807228915662</v>
      </c>
      <c r="W42" s="82">
        <f t="shared" si="15"/>
        <v>62.048192771084345</v>
      </c>
      <c r="Y42" s="59">
        <f t="shared" si="16"/>
        <v>36.563876651982383</v>
      </c>
      <c r="Z42" s="59">
        <f t="shared" si="17"/>
        <v>25.679758308157091</v>
      </c>
      <c r="AA42" s="59">
        <f t="shared" si="18"/>
        <v>18.429003021148027</v>
      </c>
      <c r="AB42" s="73">
        <f t="shared" si="19"/>
        <v>24.096385542168683</v>
      </c>
    </row>
    <row r="43" spans="1:28" x14ac:dyDescent="0.25">
      <c r="A43" s="1869"/>
      <c r="B43" s="895" t="s">
        <v>226</v>
      </c>
      <c r="C43" s="20">
        <v>302</v>
      </c>
      <c r="D43" s="20">
        <v>1042</v>
      </c>
      <c r="E43" s="21">
        <v>1344</v>
      </c>
      <c r="F43" s="20">
        <v>661</v>
      </c>
      <c r="G43" s="20">
        <v>2058</v>
      </c>
      <c r="H43" s="21">
        <v>2719</v>
      </c>
      <c r="I43" s="20">
        <v>584</v>
      </c>
      <c r="J43" s="20">
        <v>2120</v>
      </c>
      <c r="K43" s="21">
        <v>2704</v>
      </c>
      <c r="L43" s="20">
        <v>586</v>
      </c>
      <c r="M43" s="20">
        <v>2073</v>
      </c>
      <c r="N43" s="21">
        <v>2659</v>
      </c>
      <c r="P43" s="61">
        <f t="shared" si="8"/>
        <v>22.470238095238095</v>
      </c>
      <c r="Q43" s="6">
        <f t="shared" si="9"/>
        <v>77.529761904761912</v>
      </c>
      <c r="R43" s="61">
        <f t="shared" si="10"/>
        <v>24.310408238322914</v>
      </c>
      <c r="S43" s="82">
        <f t="shared" si="11"/>
        <v>75.689591761677093</v>
      </c>
      <c r="T43" s="6">
        <f t="shared" si="12"/>
        <v>21.597633136094675</v>
      </c>
      <c r="U43" s="82">
        <f t="shared" si="13"/>
        <v>78.402366863905328</v>
      </c>
      <c r="V43" s="6">
        <f t="shared" si="14"/>
        <v>22.038360285821739</v>
      </c>
      <c r="W43" s="82">
        <f t="shared" si="15"/>
        <v>77.961639714178261</v>
      </c>
      <c r="Y43" s="59">
        <f t="shared" si="16"/>
        <v>55.059523809523817</v>
      </c>
      <c r="Z43" s="59">
        <f t="shared" si="17"/>
        <v>51.379183523354179</v>
      </c>
      <c r="AA43" s="59">
        <f t="shared" si="18"/>
        <v>56.804733727810657</v>
      </c>
      <c r="AB43" s="73">
        <f t="shared" si="19"/>
        <v>55.923279428356523</v>
      </c>
    </row>
    <row r="44" spans="1:28" x14ac:dyDescent="0.25">
      <c r="A44" s="1869"/>
      <c r="B44" s="895" t="s">
        <v>198</v>
      </c>
      <c r="C44" s="20">
        <v>35</v>
      </c>
      <c r="D44" s="20">
        <v>69</v>
      </c>
      <c r="E44" s="21">
        <v>104</v>
      </c>
      <c r="F44" s="20">
        <v>48</v>
      </c>
      <c r="G44" s="20">
        <v>65</v>
      </c>
      <c r="H44" s="21">
        <v>113</v>
      </c>
      <c r="I44" s="20">
        <v>50</v>
      </c>
      <c r="J44" s="20">
        <v>80</v>
      </c>
      <c r="K44" s="21">
        <v>130</v>
      </c>
      <c r="L44" s="20">
        <v>56</v>
      </c>
      <c r="M44" s="20">
        <v>65</v>
      </c>
      <c r="N44" s="21">
        <v>121</v>
      </c>
      <c r="P44" s="61">
        <f t="shared" si="8"/>
        <v>33.653846153846153</v>
      </c>
      <c r="Q44" s="6">
        <f t="shared" si="9"/>
        <v>66.34615384615384</v>
      </c>
      <c r="R44" s="61">
        <f t="shared" si="10"/>
        <v>42.477876106194692</v>
      </c>
      <c r="S44" s="82">
        <f t="shared" si="11"/>
        <v>57.522123893805308</v>
      </c>
      <c r="T44" s="6">
        <f t="shared" si="12"/>
        <v>38.461538461538467</v>
      </c>
      <c r="U44" s="82">
        <f t="shared" si="13"/>
        <v>61.53846153846154</v>
      </c>
      <c r="V44" s="6">
        <f t="shared" si="14"/>
        <v>46.280991735537192</v>
      </c>
      <c r="W44" s="82">
        <f t="shared" si="15"/>
        <v>53.719008264462808</v>
      </c>
      <c r="Y44" s="59">
        <f t="shared" si="16"/>
        <v>32.692307692307686</v>
      </c>
      <c r="Z44" s="59">
        <f t="shared" si="17"/>
        <v>15.044247787610615</v>
      </c>
      <c r="AA44" s="59">
        <f t="shared" si="18"/>
        <v>23.076923076923073</v>
      </c>
      <c r="AB44" s="73">
        <f t="shared" si="19"/>
        <v>7.4380165289256155</v>
      </c>
    </row>
    <row r="45" spans="1:28" x14ac:dyDescent="0.25">
      <c r="A45" s="1869"/>
      <c r="B45" s="895" t="s">
        <v>191</v>
      </c>
      <c r="C45" s="20">
        <v>16</v>
      </c>
      <c r="D45" s="20">
        <v>26</v>
      </c>
      <c r="E45" s="21">
        <v>42</v>
      </c>
      <c r="F45" s="20">
        <v>11</v>
      </c>
      <c r="G45" s="20">
        <v>34</v>
      </c>
      <c r="H45" s="21">
        <v>45</v>
      </c>
      <c r="I45" s="20">
        <v>28</v>
      </c>
      <c r="J45" s="20">
        <v>30</v>
      </c>
      <c r="K45" s="21">
        <v>58</v>
      </c>
      <c r="L45" s="20">
        <v>12</v>
      </c>
      <c r="M45" s="20">
        <v>33</v>
      </c>
      <c r="N45" s="21">
        <v>45</v>
      </c>
      <c r="P45" s="61">
        <f t="shared" si="8"/>
        <v>38.095238095238095</v>
      </c>
      <c r="Q45" s="6">
        <f t="shared" si="9"/>
        <v>61.904761904761905</v>
      </c>
      <c r="R45" s="61">
        <f t="shared" si="10"/>
        <v>24.444444444444443</v>
      </c>
      <c r="S45" s="82">
        <f t="shared" si="11"/>
        <v>75.555555555555557</v>
      </c>
      <c r="T45" s="6">
        <f t="shared" si="12"/>
        <v>48.275862068965516</v>
      </c>
      <c r="U45" s="82">
        <f t="shared" si="13"/>
        <v>51.724137931034484</v>
      </c>
      <c r="V45" s="6">
        <f t="shared" si="14"/>
        <v>26.666666666666668</v>
      </c>
      <c r="W45" s="82">
        <f t="shared" si="15"/>
        <v>73.333333333333329</v>
      </c>
      <c r="Y45" s="59">
        <f t="shared" si="16"/>
        <v>23.80952380952381</v>
      </c>
      <c r="Z45" s="59">
        <f t="shared" si="17"/>
        <v>51.111111111111114</v>
      </c>
      <c r="AA45" s="59">
        <f t="shared" si="18"/>
        <v>3.448275862068968</v>
      </c>
      <c r="AB45" s="73">
        <f t="shared" si="19"/>
        <v>46.666666666666657</v>
      </c>
    </row>
    <row r="46" spans="1:28" x14ac:dyDescent="0.25">
      <c r="A46" s="1869"/>
      <c r="B46" s="895" t="s">
        <v>197</v>
      </c>
      <c r="C46" s="20">
        <v>11</v>
      </c>
      <c r="D46" s="20">
        <v>21</v>
      </c>
      <c r="E46" s="21">
        <v>32</v>
      </c>
      <c r="F46" s="20">
        <v>18</v>
      </c>
      <c r="G46" s="20">
        <v>11</v>
      </c>
      <c r="H46" s="21">
        <v>29</v>
      </c>
      <c r="I46" s="20">
        <v>14</v>
      </c>
      <c r="J46" s="20">
        <v>15</v>
      </c>
      <c r="K46" s="21">
        <v>29</v>
      </c>
      <c r="L46" s="20">
        <v>12</v>
      </c>
      <c r="M46" s="20">
        <v>4</v>
      </c>
      <c r="N46" s="21">
        <v>16</v>
      </c>
      <c r="P46" s="61">
        <f t="shared" si="8"/>
        <v>34.375</v>
      </c>
      <c r="Q46" s="6">
        <f t="shared" si="9"/>
        <v>65.625</v>
      </c>
      <c r="R46" s="61">
        <f t="shared" si="10"/>
        <v>62.068965517241381</v>
      </c>
      <c r="S46" s="82">
        <f t="shared" si="11"/>
        <v>37.931034482758619</v>
      </c>
      <c r="T46" s="6">
        <f t="shared" si="12"/>
        <v>48.275862068965516</v>
      </c>
      <c r="U46" s="82">
        <f t="shared" si="13"/>
        <v>51.724137931034484</v>
      </c>
      <c r="V46" s="6">
        <f t="shared" si="14"/>
        <v>75</v>
      </c>
      <c r="W46" s="82">
        <f t="shared" si="15"/>
        <v>25</v>
      </c>
      <c r="Y46" s="59">
        <f t="shared" si="16"/>
        <v>31.25</v>
      </c>
      <c r="Z46" s="59">
        <f t="shared" si="17"/>
        <v>-24.137931034482762</v>
      </c>
      <c r="AA46" s="59">
        <f t="shared" si="18"/>
        <v>3.448275862068968</v>
      </c>
      <c r="AB46" s="73">
        <f t="shared" si="19"/>
        <v>-50</v>
      </c>
    </row>
    <row r="47" spans="1:28" x14ac:dyDescent="0.25">
      <c r="A47" s="1869"/>
      <c r="B47" s="895" t="s">
        <v>227</v>
      </c>
      <c r="C47" s="20">
        <v>22</v>
      </c>
      <c r="D47" s="20">
        <v>172</v>
      </c>
      <c r="E47" s="21">
        <v>194</v>
      </c>
      <c r="F47" s="20">
        <v>32</v>
      </c>
      <c r="G47" s="20">
        <v>196</v>
      </c>
      <c r="H47" s="21">
        <v>228</v>
      </c>
      <c r="I47" s="20">
        <v>22</v>
      </c>
      <c r="J47" s="20">
        <v>183</v>
      </c>
      <c r="K47" s="21">
        <v>205</v>
      </c>
      <c r="L47" s="20">
        <v>41</v>
      </c>
      <c r="M47" s="20">
        <v>183</v>
      </c>
      <c r="N47" s="21">
        <v>224</v>
      </c>
      <c r="P47" s="61">
        <f t="shared" si="8"/>
        <v>11.340206185567011</v>
      </c>
      <c r="Q47" s="6">
        <f t="shared" si="9"/>
        <v>88.659793814432987</v>
      </c>
      <c r="R47" s="61">
        <f t="shared" si="10"/>
        <v>14.035087719298245</v>
      </c>
      <c r="S47" s="82">
        <f t="shared" si="11"/>
        <v>85.964912280701753</v>
      </c>
      <c r="T47" s="6">
        <f t="shared" si="12"/>
        <v>10.731707317073171</v>
      </c>
      <c r="U47" s="82">
        <f t="shared" si="13"/>
        <v>89.268292682926827</v>
      </c>
      <c r="V47" s="6">
        <f t="shared" si="14"/>
        <v>18.303571428571427</v>
      </c>
      <c r="W47" s="82">
        <f t="shared" si="15"/>
        <v>81.696428571428569</v>
      </c>
      <c r="Y47" s="59">
        <f t="shared" si="16"/>
        <v>77.319587628865975</v>
      </c>
      <c r="Z47" s="59">
        <f t="shared" si="17"/>
        <v>71.929824561403507</v>
      </c>
      <c r="AA47" s="59">
        <f t="shared" si="18"/>
        <v>78.536585365853654</v>
      </c>
      <c r="AB47" s="73">
        <f t="shared" si="19"/>
        <v>63.392857142857139</v>
      </c>
    </row>
    <row r="48" spans="1:28" x14ac:dyDescent="0.25">
      <c r="A48" s="1869"/>
      <c r="B48" s="895" t="s">
        <v>184</v>
      </c>
      <c r="C48" s="20">
        <v>273</v>
      </c>
      <c r="D48" s="20">
        <v>300</v>
      </c>
      <c r="E48" s="21">
        <v>573</v>
      </c>
      <c r="F48" s="20">
        <v>306</v>
      </c>
      <c r="G48" s="20">
        <v>342</v>
      </c>
      <c r="H48" s="21">
        <v>648</v>
      </c>
      <c r="I48" s="20">
        <v>335</v>
      </c>
      <c r="J48" s="20">
        <v>322</v>
      </c>
      <c r="K48" s="21">
        <v>657</v>
      </c>
      <c r="L48" s="20">
        <v>313</v>
      </c>
      <c r="M48" s="20">
        <v>336</v>
      </c>
      <c r="N48" s="21">
        <v>649</v>
      </c>
      <c r="P48" s="61">
        <f t="shared" si="8"/>
        <v>47.643979057591622</v>
      </c>
      <c r="Q48" s="6">
        <f t="shared" si="9"/>
        <v>52.356020942408378</v>
      </c>
      <c r="R48" s="61">
        <f t="shared" si="10"/>
        <v>47.222222222222221</v>
      </c>
      <c r="S48" s="82">
        <f t="shared" si="11"/>
        <v>52.777777777777779</v>
      </c>
      <c r="T48" s="6">
        <f t="shared" si="12"/>
        <v>50.989345509893461</v>
      </c>
      <c r="U48" s="82">
        <f t="shared" si="13"/>
        <v>49.010654490106539</v>
      </c>
      <c r="V48" s="6">
        <f t="shared" si="14"/>
        <v>48.228043143297384</v>
      </c>
      <c r="W48" s="82">
        <f t="shared" si="15"/>
        <v>51.771956856702616</v>
      </c>
      <c r="Y48" s="59">
        <f t="shared" si="16"/>
        <v>4.712041884816756</v>
      </c>
      <c r="Z48" s="59">
        <f t="shared" si="17"/>
        <v>5.5555555555555571</v>
      </c>
      <c r="AA48" s="59">
        <f t="shared" si="18"/>
        <v>-1.9786910197869219</v>
      </c>
      <c r="AB48" s="73">
        <f t="shared" si="19"/>
        <v>3.5439137134052316</v>
      </c>
    </row>
    <row r="49" spans="1:28" x14ac:dyDescent="0.25">
      <c r="A49" s="1869"/>
      <c r="B49" s="895" t="s">
        <v>230</v>
      </c>
      <c r="C49" s="20">
        <v>16</v>
      </c>
      <c r="D49" s="20">
        <v>52</v>
      </c>
      <c r="E49" s="21">
        <v>68</v>
      </c>
      <c r="F49" s="20">
        <v>34</v>
      </c>
      <c r="G49" s="20">
        <v>129</v>
      </c>
      <c r="H49" s="21">
        <v>163</v>
      </c>
      <c r="I49" s="20">
        <v>36</v>
      </c>
      <c r="J49" s="20">
        <v>156</v>
      </c>
      <c r="K49" s="21">
        <v>192</v>
      </c>
      <c r="L49" s="20">
        <v>32</v>
      </c>
      <c r="M49" s="20">
        <v>134</v>
      </c>
      <c r="N49" s="21">
        <v>166</v>
      </c>
      <c r="P49" s="61">
        <f t="shared" si="8"/>
        <v>23.52941176470588</v>
      </c>
      <c r="Q49" s="6">
        <f t="shared" si="9"/>
        <v>76.470588235294116</v>
      </c>
      <c r="R49" s="61">
        <f t="shared" si="10"/>
        <v>20.858895705521473</v>
      </c>
      <c r="S49" s="82">
        <f t="shared" si="11"/>
        <v>79.141104294478524</v>
      </c>
      <c r="T49" s="6">
        <f t="shared" si="12"/>
        <v>18.75</v>
      </c>
      <c r="U49" s="82">
        <f t="shared" si="13"/>
        <v>81.25</v>
      </c>
      <c r="V49" s="6">
        <f t="shared" si="14"/>
        <v>19.277108433734941</v>
      </c>
      <c r="W49" s="82">
        <f t="shared" si="15"/>
        <v>80.722891566265062</v>
      </c>
      <c r="Y49" s="59">
        <f t="shared" si="16"/>
        <v>52.941176470588232</v>
      </c>
      <c r="Z49" s="59">
        <f t="shared" si="17"/>
        <v>58.282208588957047</v>
      </c>
      <c r="AA49" s="59">
        <f t="shared" si="18"/>
        <v>62.5</v>
      </c>
      <c r="AB49" s="73">
        <f t="shared" si="19"/>
        <v>61.445783132530124</v>
      </c>
    </row>
    <row r="50" spans="1:28" x14ac:dyDescent="0.25">
      <c r="A50" s="1869"/>
      <c r="B50" s="895" t="s">
        <v>183</v>
      </c>
      <c r="C50" s="20">
        <v>150</v>
      </c>
      <c r="D50" s="20">
        <v>172</v>
      </c>
      <c r="E50" s="21">
        <v>322</v>
      </c>
      <c r="F50" s="20">
        <v>209</v>
      </c>
      <c r="G50" s="20">
        <v>266</v>
      </c>
      <c r="H50" s="21">
        <v>475</v>
      </c>
      <c r="I50" s="20">
        <v>228</v>
      </c>
      <c r="J50" s="20">
        <v>320</v>
      </c>
      <c r="K50" s="21">
        <v>548</v>
      </c>
      <c r="L50" s="20">
        <v>209</v>
      </c>
      <c r="M50" s="20">
        <v>243</v>
      </c>
      <c r="N50" s="21">
        <v>452</v>
      </c>
      <c r="P50" s="61">
        <f t="shared" si="8"/>
        <v>46.58385093167702</v>
      </c>
      <c r="Q50" s="6">
        <f t="shared" si="9"/>
        <v>53.41614906832298</v>
      </c>
      <c r="R50" s="61">
        <f t="shared" si="10"/>
        <v>44</v>
      </c>
      <c r="S50" s="82">
        <f t="shared" si="11"/>
        <v>56.000000000000007</v>
      </c>
      <c r="T50" s="6">
        <f t="shared" si="12"/>
        <v>41.605839416058394</v>
      </c>
      <c r="U50" s="82">
        <f t="shared" si="13"/>
        <v>58.394160583941598</v>
      </c>
      <c r="V50" s="6">
        <f t="shared" si="14"/>
        <v>46.238938053097343</v>
      </c>
      <c r="W50" s="82">
        <f t="shared" si="15"/>
        <v>53.761061946902657</v>
      </c>
      <c r="Y50" s="59">
        <f t="shared" si="16"/>
        <v>6.8322981366459601</v>
      </c>
      <c r="Z50" s="59">
        <f t="shared" si="17"/>
        <v>12.000000000000007</v>
      </c>
      <c r="AA50" s="59">
        <f t="shared" si="18"/>
        <v>16.788321167883204</v>
      </c>
      <c r="AB50" s="73">
        <f t="shared" si="19"/>
        <v>7.5221238938053148</v>
      </c>
    </row>
    <row r="51" spans="1:28" x14ac:dyDescent="0.25">
      <c r="A51" s="1869"/>
      <c r="B51" s="895" t="s">
        <v>235</v>
      </c>
      <c r="C51" s="20">
        <v>7</v>
      </c>
      <c r="D51" s="20">
        <v>6</v>
      </c>
      <c r="E51" s="21">
        <v>13</v>
      </c>
      <c r="F51" s="20">
        <v>22</v>
      </c>
      <c r="G51" s="20">
        <v>9</v>
      </c>
      <c r="H51" s="21">
        <v>31</v>
      </c>
      <c r="I51" s="20">
        <v>9</v>
      </c>
      <c r="J51" s="20">
        <v>5</v>
      </c>
      <c r="K51" s="21">
        <v>14</v>
      </c>
      <c r="L51" s="20">
        <v>25</v>
      </c>
      <c r="M51" s="20">
        <v>14</v>
      </c>
      <c r="N51" s="21">
        <v>39</v>
      </c>
      <c r="P51" s="61">
        <f t="shared" si="8"/>
        <v>53.846153846153847</v>
      </c>
      <c r="Q51" s="6">
        <f t="shared" si="9"/>
        <v>46.153846153846153</v>
      </c>
      <c r="R51" s="61">
        <f t="shared" si="10"/>
        <v>70.967741935483872</v>
      </c>
      <c r="S51" s="82">
        <f t="shared" si="11"/>
        <v>29.032258064516132</v>
      </c>
      <c r="T51" s="6">
        <f t="shared" si="12"/>
        <v>64.285714285714292</v>
      </c>
      <c r="U51" s="82">
        <f t="shared" si="13"/>
        <v>35.714285714285715</v>
      </c>
      <c r="V51" s="6">
        <f t="shared" si="14"/>
        <v>64.102564102564102</v>
      </c>
      <c r="W51" s="82">
        <f t="shared" si="15"/>
        <v>35.897435897435898</v>
      </c>
      <c r="Y51" s="59">
        <f t="shared" si="16"/>
        <v>-7.6923076923076934</v>
      </c>
      <c r="Z51" s="59">
        <f t="shared" si="17"/>
        <v>-41.935483870967744</v>
      </c>
      <c r="AA51" s="59">
        <f t="shared" si="18"/>
        <v>-28.571428571428577</v>
      </c>
      <c r="AB51" s="73">
        <f t="shared" si="19"/>
        <v>-28.205128205128204</v>
      </c>
    </row>
    <row r="52" spans="1:28" x14ac:dyDescent="0.25">
      <c r="A52" s="1869"/>
      <c r="B52" s="895" t="s">
        <v>218</v>
      </c>
      <c r="C52" s="20">
        <v>38</v>
      </c>
      <c r="D52" s="20">
        <v>148</v>
      </c>
      <c r="E52" s="21">
        <v>186</v>
      </c>
      <c r="F52" s="20">
        <v>90</v>
      </c>
      <c r="G52" s="20">
        <v>354</v>
      </c>
      <c r="H52" s="21">
        <v>444</v>
      </c>
      <c r="I52" s="20">
        <v>105</v>
      </c>
      <c r="J52" s="20">
        <v>411</v>
      </c>
      <c r="K52" s="21">
        <v>516</v>
      </c>
      <c r="L52" s="20">
        <v>112</v>
      </c>
      <c r="M52" s="20">
        <v>453</v>
      </c>
      <c r="N52" s="21">
        <v>565</v>
      </c>
      <c r="P52" s="61">
        <f t="shared" si="8"/>
        <v>20.43010752688172</v>
      </c>
      <c r="Q52" s="6">
        <f t="shared" si="9"/>
        <v>79.569892473118273</v>
      </c>
      <c r="R52" s="61">
        <f t="shared" si="10"/>
        <v>20.27027027027027</v>
      </c>
      <c r="S52" s="82">
        <f t="shared" si="11"/>
        <v>79.729729729729726</v>
      </c>
      <c r="T52" s="6">
        <f t="shared" si="12"/>
        <v>20.348837209302324</v>
      </c>
      <c r="U52" s="82">
        <f t="shared" si="13"/>
        <v>79.651162790697668</v>
      </c>
      <c r="V52" s="6">
        <f t="shared" si="14"/>
        <v>19.823008849557521</v>
      </c>
      <c r="W52" s="82">
        <f t="shared" si="15"/>
        <v>80.176991150442475</v>
      </c>
      <c r="Y52" s="59">
        <f t="shared" si="16"/>
        <v>59.139784946236553</v>
      </c>
      <c r="Z52" s="59">
        <f t="shared" si="17"/>
        <v>59.459459459459453</v>
      </c>
      <c r="AA52" s="59">
        <f t="shared" si="18"/>
        <v>59.302325581395344</v>
      </c>
      <c r="AB52" s="73">
        <f t="shared" si="19"/>
        <v>60.353982300884951</v>
      </c>
    </row>
    <row r="53" spans="1:28" x14ac:dyDescent="0.25">
      <c r="A53" s="1869"/>
      <c r="B53" s="895" t="s">
        <v>637</v>
      </c>
      <c r="C53" s="20">
        <v>57</v>
      </c>
      <c r="D53" s="20">
        <v>23</v>
      </c>
      <c r="E53" s="21">
        <v>80</v>
      </c>
      <c r="F53" s="20">
        <v>62</v>
      </c>
      <c r="G53" s="20">
        <v>23</v>
      </c>
      <c r="H53" s="21">
        <v>85</v>
      </c>
      <c r="I53" s="20">
        <v>80</v>
      </c>
      <c r="J53" s="20">
        <v>23</v>
      </c>
      <c r="K53" s="21">
        <v>103</v>
      </c>
      <c r="L53" s="20">
        <v>103</v>
      </c>
      <c r="M53" s="20">
        <v>25</v>
      </c>
      <c r="N53" s="21">
        <v>128</v>
      </c>
      <c r="P53" s="61">
        <f t="shared" si="8"/>
        <v>71.25</v>
      </c>
      <c r="Q53" s="6">
        <f t="shared" si="9"/>
        <v>28.749999999999996</v>
      </c>
      <c r="R53" s="61">
        <f t="shared" si="10"/>
        <v>72.941176470588232</v>
      </c>
      <c r="S53" s="82">
        <f t="shared" si="11"/>
        <v>27.058823529411764</v>
      </c>
      <c r="T53" s="6">
        <f t="shared" si="12"/>
        <v>77.669902912621353</v>
      </c>
      <c r="U53" s="82">
        <f t="shared" si="13"/>
        <v>22.330097087378643</v>
      </c>
      <c r="V53" s="6">
        <f t="shared" si="14"/>
        <v>80.46875</v>
      </c>
      <c r="W53" s="82">
        <f t="shared" si="15"/>
        <v>19.53125</v>
      </c>
      <c r="Y53" s="59">
        <f t="shared" si="16"/>
        <v>-42.5</v>
      </c>
      <c r="Z53" s="59">
        <f t="shared" si="17"/>
        <v>-45.882352941176464</v>
      </c>
      <c r="AA53" s="59">
        <f t="shared" si="18"/>
        <v>-55.339805825242706</v>
      </c>
      <c r="AB53" s="73">
        <f t="shared" si="19"/>
        <v>-60.9375</v>
      </c>
    </row>
    <row r="54" spans="1:28" x14ac:dyDescent="0.25">
      <c r="A54" s="1869"/>
      <c r="B54" s="895" t="s">
        <v>187</v>
      </c>
      <c r="C54" s="20">
        <v>11</v>
      </c>
      <c r="D54" s="20">
        <v>19</v>
      </c>
      <c r="E54" s="21">
        <v>30</v>
      </c>
      <c r="F54" s="20">
        <v>35</v>
      </c>
      <c r="G54" s="20">
        <v>56</v>
      </c>
      <c r="H54" s="21">
        <v>91</v>
      </c>
      <c r="I54" s="20">
        <v>35</v>
      </c>
      <c r="J54" s="20">
        <v>49</v>
      </c>
      <c r="K54" s="21">
        <v>84</v>
      </c>
      <c r="L54" s="20">
        <v>45</v>
      </c>
      <c r="M54" s="20">
        <v>57</v>
      </c>
      <c r="N54" s="21">
        <v>102</v>
      </c>
      <c r="P54" s="61">
        <f t="shared" si="8"/>
        <v>36.666666666666664</v>
      </c>
      <c r="Q54" s="6">
        <f t="shared" si="9"/>
        <v>63.333333333333329</v>
      </c>
      <c r="R54" s="61">
        <f t="shared" si="10"/>
        <v>38.461538461538467</v>
      </c>
      <c r="S54" s="82">
        <f t="shared" si="11"/>
        <v>61.53846153846154</v>
      </c>
      <c r="T54" s="6">
        <f t="shared" si="12"/>
        <v>41.666666666666671</v>
      </c>
      <c r="U54" s="82">
        <f t="shared" si="13"/>
        <v>58.333333333333336</v>
      </c>
      <c r="V54" s="6">
        <f t="shared" si="14"/>
        <v>44.117647058823529</v>
      </c>
      <c r="W54" s="82">
        <f t="shared" si="15"/>
        <v>55.882352941176471</v>
      </c>
      <c r="Y54" s="59">
        <f t="shared" si="16"/>
        <v>26.666666666666664</v>
      </c>
      <c r="Z54" s="59">
        <f t="shared" si="17"/>
        <v>23.076923076923073</v>
      </c>
      <c r="AA54" s="59">
        <f t="shared" si="18"/>
        <v>16.666666666666664</v>
      </c>
      <c r="AB54" s="73">
        <f t="shared" si="19"/>
        <v>11.764705882352942</v>
      </c>
    </row>
    <row r="55" spans="1:28" x14ac:dyDescent="0.25">
      <c r="A55" s="1869"/>
      <c r="B55" s="895" t="s">
        <v>245</v>
      </c>
      <c r="C55" s="20">
        <v>35</v>
      </c>
      <c r="D55" s="20">
        <v>31</v>
      </c>
      <c r="E55" s="21">
        <v>66</v>
      </c>
      <c r="F55" s="20">
        <v>37</v>
      </c>
      <c r="G55" s="20">
        <v>58</v>
      </c>
      <c r="H55" s="21">
        <v>95</v>
      </c>
      <c r="I55" s="20">
        <v>40</v>
      </c>
      <c r="J55" s="20">
        <v>58</v>
      </c>
      <c r="K55" s="21">
        <v>98</v>
      </c>
      <c r="L55" s="20">
        <v>30</v>
      </c>
      <c r="M55" s="20">
        <v>56</v>
      </c>
      <c r="N55" s="21">
        <v>86</v>
      </c>
      <c r="P55" s="61">
        <f t="shared" si="8"/>
        <v>53.030303030303031</v>
      </c>
      <c r="Q55" s="6">
        <f t="shared" si="9"/>
        <v>46.969696969696969</v>
      </c>
      <c r="R55" s="61">
        <f t="shared" si="10"/>
        <v>38.94736842105263</v>
      </c>
      <c r="S55" s="82">
        <f t="shared" si="11"/>
        <v>61.05263157894737</v>
      </c>
      <c r="T55" s="6">
        <f t="shared" si="12"/>
        <v>40.816326530612244</v>
      </c>
      <c r="U55" s="82">
        <f t="shared" si="13"/>
        <v>59.183673469387756</v>
      </c>
      <c r="V55" s="6">
        <f t="shared" si="14"/>
        <v>34.883720930232556</v>
      </c>
      <c r="W55" s="82">
        <f t="shared" si="15"/>
        <v>65.116279069767444</v>
      </c>
      <c r="Y55" s="59">
        <f t="shared" si="16"/>
        <v>-6.0606060606060623</v>
      </c>
      <c r="Z55" s="59">
        <f t="shared" si="17"/>
        <v>22.10526315789474</v>
      </c>
      <c r="AA55" s="59">
        <f t="shared" si="18"/>
        <v>18.367346938775512</v>
      </c>
      <c r="AB55" s="73">
        <f t="shared" si="19"/>
        <v>30.232558139534888</v>
      </c>
    </row>
    <row r="56" spans="1:28" x14ac:dyDescent="0.25">
      <c r="A56" s="1869"/>
      <c r="B56" s="895" t="s">
        <v>638</v>
      </c>
      <c r="C56" s="20">
        <v>24</v>
      </c>
      <c r="D56" s="20">
        <v>8</v>
      </c>
      <c r="E56" s="21">
        <v>32</v>
      </c>
      <c r="F56" s="20">
        <v>10</v>
      </c>
      <c r="G56" s="20">
        <v>14</v>
      </c>
      <c r="H56" s="21">
        <v>24</v>
      </c>
      <c r="I56" s="20">
        <v>12</v>
      </c>
      <c r="J56" s="20">
        <v>16</v>
      </c>
      <c r="K56" s="21">
        <v>28</v>
      </c>
      <c r="L56" s="20">
        <v>18</v>
      </c>
      <c r="M56" s="20">
        <v>12</v>
      </c>
      <c r="N56" s="21">
        <v>30</v>
      </c>
      <c r="P56" s="61">
        <f t="shared" si="8"/>
        <v>75</v>
      </c>
      <c r="Q56" s="6">
        <f t="shared" si="9"/>
        <v>25</v>
      </c>
      <c r="R56" s="61">
        <f t="shared" si="10"/>
        <v>41.666666666666671</v>
      </c>
      <c r="S56" s="82">
        <f t="shared" si="11"/>
        <v>58.333333333333336</v>
      </c>
      <c r="T56" s="6">
        <f t="shared" si="12"/>
        <v>42.857142857142854</v>
      </c>
      <c r="U56" s="82">
        <f t="shared" si="13"/>
        <v>57.142857142857139</v>
      </c>
      <c r="V56" s="6">
        <f t="shared" si="14"/>
        <v>60</v>
      </c>
      <c r="W56" s="82">
        <f t="shared" si="15"/>
        <v>40</v>
      </c>
      <c r="Y56" s="59">
        <f t="shared" si="16"/>
        <v>-50</v>
      </c>
      <c r="Z56" s="59">
        <f t="shared" si="17"/>
        <v>16.666666666666664</v>
      </c>
      <c r="AA56" s="59">
        <f t="shared" si="18"/>
        <v>14.285714285714285</v>
      </c>
      <c r="AB56" s="73">
        <f t="shared" si="19"/>
        <v>-20</v>
      </c>
    </row>
    <row r="57" spans="1:28" x14ac:dyDescent="0.25">
      <c r="A57" s="1869"/>
      <c r="B57" s="895" t="s">
        <v>639</v>
      </c>
      <c r="C57" s="20">
        <v>6</v>
      </c>
      <c r="D57" s="20">
        <v>9</v>
      </c>
      <c r="E57" s="21">
        <v>15</v>
      </c>
      <c r="F57" s="20">
        <v>19</v>
      </c>
      <c r="G57" s="20">
        <v>11</v>
      </c>
      <c r="H57" s="21">
        <v>30</v>
      </c>
      <c r="I57" s="20">
        <v>5</v>
      </c>
      <c r="J57" s="20">
        <v>17</v>
      </c>
      <c r="K57" s="21">
        <v>22</v>
      </c>
      <c r="L57" s="20">
        <v>20</v>
      </c>
      <c r="M57" s="20">
        <v>10</v>
      </c>
      <c r="N57" s="21">
        <v>30</v>
      </c>
      <c r="P57" s="61">
        <f t="shared" si="8"/>
        <v>40</v>
      </c>
      <c r="Q57" s="6">
        <f t="shared" si="9"/>
        <v>60</v>
      </c>
      <c r="R57" s="61">
        <f t="shared" si="10"/>
        <v>63.333333333333329</v>
      </c>
      <c r="S57" s="82">
        <f t="shared" si="11"/>
        <v>36.666666666666664</v>
      </c>
      <c r="T57" s="6">
        <f t="shared" si="12"/>
        <v>22.727272727272727</v>
      </c>
      <c r="U57" s="82">
        <f t="shared" si="13"/>
        <v>77.272727272727266</v>
      </c>
      <c r="V57" s="6">
        <f t="shared" si="14"/>
        <v>66.666666666666657</v>
      </c>
      <c r="W57" s="82">
        <f t="shared" si="15"/>
        <v>33.333333333333329</v>
      </c>
      <c r="Y57" s="59">
        <f t="shared" si="16"/>
        <v>20</v>
      </c>
      <c r="Z57" s="59">
        <f t="shared" si="17"/>
        <v>-26.666666666666664</v>
      </c>
      <c r="AA57" s="59">
        <f t="shared" si="18"/>
        <v>54.54545454545454</v>
      </c>
      <c r="AB57" s="73">
        <f t="shared" si="19"/>
        <v>-33.333333333333329</v>
      </c>
    </row>
    <row r="58" spans="1:28" x14ac:dyDescent="0.25">
      <c r="A58" s="1869"/>
      <c r="B58" s="895" t="s">
        <v>176</v>
      </c>
      <c r="C58" s="20">
        <v>89</v>
      </c>
      <c r="D58" s="20">
        <v>72</v>
      </c>
      <c r="E58" s="21">
        <v>161</v>
      </c>
      <c r="F58" s="20">
        <v>80</v>
      </c>
      <c r="G58" s="20">
        <v>75</v>
      </c>
      <c r="H58" s="21">
        <v>155</v>
      </c>
      <c r="I58" s="20">
        <v>101</v>
      </c>
      <c r="J58" s="20">
        <v>66</v>
      </c>
      <c r="K58" s="21">
        <v>167</v>
      </c>
      <c r="L58" s="20">
        <v>105</v>
      </c>
      <c r="M58" s="20">
        <v>65</v>
      </c>
      <c r="N58" s="21">
        <v>170</v>
      </c>
      <c r="P58" s="61">
        <f t="shared" si="8"/>
        <v>55.279503105590067</v>
      </c>
      <c r="Q58" s="6">
        <f t="shared" si="9"/>
        <v>44.720496894409941</v>
      </c>
      <c r="R58" s="61">
        <f t="shared" si="10"/>
        <v>51.612903225806448</v>
      </c>
      <c r="S58" s="82">
        <f t="shared" si="11"/>
        <v>48.387096774193552</v>
      </c>
      <c r="T58" s="6">
        <f t="shared" si="12"/>
        <v>60.479041916167667</v>
      </c>
      <c r="U58" s="82">
        <f t="shared" si="13"/>
        <v>39.520958083832333</v>
      </c>
      <c r="V58" s="6">
        <f t="shared" si="14"/>
        <v>61.764705882352942</v>
      </c>
      <c r="W58" s="82">
        <f t="shared" si="15"/>
        <v>38.235294117647058</v>
      </c>
      <c r="Y58" s="59">
        <f t="shared" si="16"/>
        <v>-10.559006211180126</v>
      </c>
      <c r="Z58" s="59">
        <f t="shared" si="17"/>
        <v>-3.2258064516128968</v>
      </c>
      <c r="AA58" s="59">
        <f t="shared" si="18"/>
        <v>-20.958083832335333</v>
      </c>
      <c r="AB58" s="73">
        <f t="shared" si="19"/>
        <v>-23.529411764705884</v>
      </c>
    </row>
    <row r="59" spans="1:28" x14ac:dyDescent="0.25">
      <c r="A59" s="1869"/>
      <c r="B59" s="895" t="s">
        <v>232</v>
      </c>
      <c r="C59" s="20">
        <v>48</v>
      </c>
      <c r="D59" s="20">
        <v>93</v>
      </c>
      <c r="E59" s="21">
        <v>141</v>
      </c>
      <c r="F59" s="20">
        <v>71</v>
      </c>
      <c r="G59" s="20">
        <v>192</v>
      </c>
      <c r="H59" s="21">
        <v>263</v>
      </c>
      <c r="I59" s="20">
        <v>76</v>
      </c>
      <c r="J59" s="20">
        <v>182</v>
      </c>
      <c r="K59" s="21">
        <v>258</v>
      </c>
      <c r="L59" s="20">
        <v>94</v>
      </c>
      <c r="M59" s="20">
        <v>219</v>
      </c>
      <c r="N59" s="21">
        <v>313</v>
      </c>
      <c r="P59" s="61">
        <f t="shared" ref="P59:P68" si="20">IFERROR(C59/$E59*100,0)</f>
        <v>34.042553191489361</v>
      </c>
      <c r="Q59" s="6">
        <f t="shared" si="9"/>
        <v>65.957446808510639</v>
      </c>
      <c r="R59" s="61">
        <f t="shared" ref="R59:R68" si="21">IFERROR(F59/$H59*100,0)</f>
        <v>26.996197718631176</v>
      </c>
      <c r="S59" s="82">
        <f t="shared" si="11"/>
        <v>73.00380228136882</v>
      </c>
      <c r="T59" s="6">
        <f t="shared" ref="T59:T68" si="22">IFERROR(I59/$K59*100,0)</f>
        <v>29.457364341085274</v>
      </c>
      <c r="U59" s="82">
        <f t="shared" si="13"/>
        <v>70.542635658914733</v>
      </c>
      <c r="V59" s="6">
        <f t="shared" ref="V59:V68" si="23">IFERROR(L59/$N59*100,0)</f>
        <v>30.031948881789138</v>
      </c>
      <c r="W59" s="82">
        <f t="shared" si="15"/>
        <v>69.968051118210866</v>
      </c>
      <c r="Y59" s="59">
        <f t="shared" ref="Y59:Y68" si="24">Q59-P59</f>
        <v>31.914893617021278</v>
      </c>
      <c r="Z59" s="59">
        <f t="shared" ref="Z59:Z68" si="25">S59-R59</f>
        <v>46.00760456273764</v>
      </c>
      <c r="AA59" s="59">
        <f t="shared" ref="AA59:AA68" si="26">U59-T59</f>
        <v>41.085271317829459</v>
      </c>
      <c r="AB59" s="73">
        <f t="shared" ref="AB59:AB68" si="27">W59-V59</f>
        <v>39.936102236421732</v>
      </c>
    </row>
    <row r="60" spans="1:28" x14ac:dyDescent="0.25">
      <c r="A60" s="1869"/>
      <c r="B60" s="895" t="s">
        <v>641</v>
      </c>
      <c r="C60" s="20">
        <v>35</v>
      </c>
      <c r="D60" s="20">
        <v>35</v>
      </c>
      <c r="E60" s="21">
        <v>70</v>
      </c>
      <c r="F60" s="20">
        <v>39</v>
      </c>
      <c r="G60" s="20">
        <v>40</v>
      </c>
      <c r="H60" s="21">
        <v>79</v>
      </c>
      <c r="I60" s="20">
        <v>39</v>
      </c>
      <c r="J60" s="20">
        <v>37</v>
      </c>
      <c r="K60" s="21">
        <v>76</v>
      </c>
      <c r="L60" s="20">
        <v>55</v>
      </c>
      <c r="M60" s="20">
        <v>55</v>
      </c>
      <c r="N60" s="21">
        <v>110</v>
      </c>
      <c r="P60" s="61">
        <f t="shared" si="20"/>
        <v>50</v>
      </c>
      <c r="Q60" s="6">
        <f t="shared" si="9"/>
        <v>50</v>
      </c>
      <c r="R60" s="61">
        <f t="shared" si="21"/>
        <v>49.367088607594937</v>
      </c>
      <c r="S60" s="82">
        <f t="shared" si="11"/>
        <v>50.632911392405063</v>
      </c>
      <c r="T60" s="6">
        <f t="shared" si="22"/>
        <v>51.315789473684212</v>
      </c>
      <c r="U60" s="82">
        <f t="shared" si="13"/>
        <v>48.684210526315788</v>
      </c>
      <c r="V60" s="6">
        <f t="shared" si="23"/>
        <v>50</v>
      </c>
      <c r="W60" s="82">
        <f t="shared" si="15"/>
        <v>50</v>
      </c>
      <c r="Y60" s="59">
        <f t="shared" si="24"/>
        <v>0</v>
      </c>
      <c r="Z60" s="59">
        <f t="shared" si="25"/>
        <v>1.2658227848101262</v>
      </c>
      <c r="AA60" s="59">
        <f t="shared" si="26"/>
        <v>-2.6315789473684248</v>
      </c>
      <c r="AB60" s="73">
        <f t="shared" si="27"/>
        <v>0</v>
      </c>
    </row>
    <row r="61" spans="1:28" x14ac:dyDescent="0.25">
      <c r="A61" s="1869"/>
      <c r="B61" s="895" t="s">
        <v>642</v>
      </c>
      <c r="C61" s="20">
        <v>23</v>
      </c>
      <c r="D61" s="20">
        <v>22</v>
      </c>
      <c r="E61" s="21">
        <v>45</v>
      </c>
      <c r="F61" s="20">
        <v>32</v>
      </c>
      <c r="G61" s="20">
        <v>21</v>
      </c>
      <c r="H61" s="21">
        <v>53</v>
      </c>
      <c r="I61" s="20">
        <v>26</v>
      </c>
      <c r="J61" s="20">
        <v>20</v>
      </c>
      <c r="K61" s="21">
        <v>46</v>
      </c>
      <c r="L61" s="20">
        <v>27</v>
      </c>
      <c r="M61" s="20">
        <v>24</v>
      </c>
      <c r="N61" s="21">
        <v>51</v>
      </c>
      <c r="P61" s="61">
        <f t="shared" si="20"/>
        <v>51.111111111111107</v>
      </c>
      <c r="Q61" s="6">
        <f t="shared" si="9"/>
        <v>48.888888888888886</v>
      </c>
      <c r="R61" s="61">
        <f t="shared" si="21"/>
        <v>60.377358490566039</v>
      </c>
      <c r="S61" s="82">
        <f t="shared" si="11"/>
        <v>39.622641509433961</v>
      </c>
      <c r="T61" s="6">
        <f t="shared" si="22"/>
        <v>56.521739130434781</v>
      </c>
      <c r="U61" s="82">
        <f t="shared" si="13"/>
        <v>43.478260869565219</v>
      </c>
      <c r="V61" s="6">
        <f t="shared" si="23"/>
        <v>52.941176470588239</v>
      </c>
      <c r="W61" s="82">
        <f t="shared" si="15"/>
        <v>47.058823529411761</v>
      </c>
      <c r="Y61" s="59">
        <f t="shared" si="24"/>
        <v>-2.2222222222222214</v>
      </c>
      <c r="Z61" s="59">
        <f t="shared" si="25"/>
        <v>-20.754716981132077</v>
      </c>
      <c r="AA61" s="59">
        <f t="shared" si="26"/>
        <v>-13.043478260869563</v>
      </c>
      <c r="AB61" s="73">
        <f t="shared" si="27"/>
        <v>-5.8823529411764781</v>
      </c>
    </row>
    <row r="62" spans="1:28" x14ac:dyDescent="0.25">
      <c r="A62" s="1869"/>
      <c r="B62" s="895" t="s">
        <v>201</v>
      </c>
      <c r="C62" s="20">
        <v>359</v>
      </c>
      <c r="D62" s="20">
        <v>359</v>
      </c>
      <c r="E62" s="21">
        <v>718</v>
      </c>
      <c r="F62" s="20">
        <v>568</v>
      </c>
      <c r="G62" s="20">
        <v>549</v>
      </c>
      <c r="H62" s="21">
        <v>1117</v>
      </c>
      <c r="I62" s="20">
        <v>569</v>
      </c>
      <c r="J62" s="20">
        <v>541</v>
      </c>
      <c r="K62" s="21">
        <v>1110</v>
      </c>
      <c r="L62" s="20">
        <v>662</v>
      </c>
      <c r="M62" s="20">
        <v>549</v>
      </c>
      <c r="N62" s="21">
        <v>1211</v>
      </c>
      <c r="P62" s="61">
        <f t="shared" si="20"/>
        <v>50</v>
      </c>
      <c r="Q62" s="6">
        <f t="shared" si="9"/>
        <v>50</v>
      </c>
      <c r="R62" s="61">
        <f t="shared" si="21"/>
        <v>50.850492390331247</v>
      </c>
      <c r="S62" s="82">
        <f t="shared" si="11"/>
        <v>49.14950760966876</v>
      </c>
      <c r="T62" s="6">
        <f t="shared" si="22"/>
        <v>51.261261261261261</v>
      </c>
      <c r="U62" s="82">
        <f t="shared" si="13"/>
        <v>48.738738738738739</v>
      </c>
      <c r="V62" s="6">
        <f t="shared" si="23"/>
        <v>54.665565648224614</v>
      </c>
      <c r="W62" s="82">
        <f t="shared" si="15"/>
        <v>45.334434351775393</v>
      </c>
      <c r="Y62" s="59">
        <f t="shared" si="24"/>
        <v>0</v>
      </c>
      <c r="Z62" s="59">
        <f t="shared" si="25"/>
        <v>-1.7009847806624876</v>
      </c>
      <c r="AA62" s="59">
        <f t="shared" si="26"/>
        <v>-2.5225225225225216</v>
      </c>
      <c r="AB62" s="73">
        <f t="shared" si="27"/>
        <v>-9.3311312964492217</v>
      </c>
    </row>
    <row r="63" spans="1:28" x14ac:dyDescent="0.25">
      <c r="A63" s="1869"/>
      <c r="B63" s="895" t="s">
        <v>178</v>
      </c>
      <c r="C63" s="20">
        <v>396</v>
      </c>
      <c r="D63" s="20">
        <v>351</v>
      </c>
      <c r="E63" s="21">
        <v>747</v>
      </c>
      <c r="F63" s="20">
        <v>423</v>
      </c>
      <c r="G63" s="20">
        <v>453</v>
      </c>
      <c r="H63" s="21">
        <v>876</v>
      </c>
      <c r="I63" s="20">
        <v>507</v>
      </c>
      <c r="J63" s="20">
        <v>479</v>
      </c>
      <c r="K63" s="21">
        <v>986</v>
      </c>
      <c r="L63" s="20">
        <v>535</v>
      </c>
      <c r="M63" s="20">
        <v>499</v>
      </c>
      <c r="N63" s="21">
        <v>1034</v>
      </c>
      <c r="P63" s="61">
        <f t="shared" si="20"/>
        <v>53.01204819277109</v>
      </c>
      <c r="Q63" s="6">
        <f t="shared" si="9"/>
        <v>46.987951807228917</v>
      </c>
      <c r="R63" s="61">
        <f t="shared" si="21"/>
        <v>48.287671232876711</v>
      </c>
      <c r="S63" s="82">
        <f t="shared" si="11"/>
        <v>51.712328767123282</v>
      </c>
      <c r="T63" s="6">
        <f t="shared" si="22"/>
        <v>51.419878296146052</v>
      </c>
      <c r="U63" s="82">
        <f t="shared" si="13"/>
        <v>48.580121703853955</v>
      </c>
      <c r="V63" s="6">
        <f t="shared" si="23"/>
        <v>51.74081237911026</v>
      </c>
      <c r="W63" s="82">
        <f t="shared" si="15"/>
        <v>48.259187620889747</v>
      </c>
      <c r="Y63" s="59">
        <f t="shared" si="24"/>
        <v>-6.0240963855421725</v>
      </c>
      <c r="Z63" s="59">
        <f t="shared" si="25"/>
        <v>3.4246575342465704</v>
      </c>
      <c r="AA63" s="59">
        <f t="shared" si="26"/>
        <v>-2.8397565922920975</v>
      </c>
      <c r="AB63" s="73">
        <f t="shared" si="27"/>
        <v>-3.4816247582205122</v>
      </c>
    </row>
    <row r="64" spans="1:28" x14ac:dyDescent="0.25">
      <c r="A64" s="1869"/>
      <c r="B64" s="895" t="s">
        <v>202</v>
      </c>
      <c r="C64" s="20">
        <v>486</v>
      </c>
      <c r="D64" s="20">
        <v>281</v>
      </c>
      <c r="E64" s="21">
        <v>767</v>
      </c>
      <c r="F64" s="20">
        <v>728</v>
      </c>
      <c r="G64" s="20">
        <v>429</v>
      </c>
      <c r="H64" s="21">
        <v>1157</v>
      </c>
      <c r="I64" s="20">
        <v>725</v>
      </c>
      <c r="J64" s="20">
        <v>468</v>
      </c>
      <c r="K64" s="21">
        <v>1193</v>
      </c>
      <c r="L64" s="20">
        <v>798</v>
      </c>
      <c r="M64" s="20">
        <v>463</v>
      </c>
      <c r="N64" s="21">
        <v>1261</v>
      </c>
      <c r="P64" s="61">
        <f t="shared" si="20"/>
        <v>63.363754889178615</v>
      </c>
      <c r="Q64" s="6">
        <f t="shared" si="9"/>
        <v>36.636245110821378</v>
      </c>
      <c r="R64" s="61">
        <f t="shared" si="21"/>
        <v>62.921348314606739</v>
      </c>
      <c r="S64" s="82">
        <f t="shared" si="11"/>
        <v>37.078651685393261</v>
      </c>
      <c r="T64" s="6">
        <f t="shared" si="22"/>
        <v>60.771165129924562</v>
      </c>
      <c r="U64" s="82">
        <f t="shared" si="13"/>
        <v>39.228834870075438</v>
      </c>
      <c r="V64" s="6">
        <f t="shared" si="23"/>
        <v>63.283108643933382</v>
      </c>
      <c r="W64" s="82">
        <f t="shared" si="15"/>
        <v>36.716891356066611</v>
      </c>
      <c r="Y64" s="59">
        <f t="shared" si="24"/>
        <v>-26.727509778357238</v>
      </c>
      <c r="Z64" s="59">
        <f t="shared" si="25"/>
        <v>-25.842696629213478</v>
      </c>
      <c r="AA64" s="59">
        <f t="shared" si="26"/>
        <v>-21.542330259849123</v>
      </c>
      <c r="AB64" s="73">
        <f t="shared" si="27"/>
        <v>-26.56621728786677</v>
      </c>
    </row>
    <row r="65" spans="1:29" x14ac:dyDescent="0.25">
      <c r="A65" s="1869"/>
      <c r="B65" s="895" t="s">
        <v>643</v>
      </c>
      <c r="C65" s="20">
        <v>326</v>
      </c>
      <c r="D65" s="20">
        <v>125</v>
      </c>
      <c r="E65" s="21">
        <v>451</v>
      </c>
      <c r="F65" s="20">
        <v>230</v>
      </c>
      <c r="G65" s="20">
        <v>111</v>
      </c>
      <c r="H65" s="21">
        <v>341</v>
      </c>
      <c r="I65" s="20">
        <v>379</v>
      </c>
      <c r="J65" s="20">
        <v>145</v>
      </c>
      <c r="K65" s="21">
        <v>524</v>
      </c>
      <c r="L65" s="20">
        <v>387</v>
      </c>
      <c r="M65" s="20">
        <v>212</v>
      </c>
      <c r="N65" s="21">
        <v>599</v>
      </c>
      <c r="P65" s="61">
        <f t="shared" si="20"/>
        <v>72.283813747228379</v>
      </c>
      <c r="Q65" s="6">
        <f t="shared" si="9"/>
        <v>27.716186252771617</v>
      </c>
      <c r="R65" s="61">
        <f t="shared" si="21"/>
        <v>67.448680351906148</v>
      </c>
      <c r="S65" s="82">
        <f t="shared" si="11"/>
        <v>32.551319648093838</v>
      </c>
      <c r="T65" s="6">
        <f t="shared" si="22"/>
        <v>72.328244274809165</v>
      </c>
      <c r="U65" s="82">
        <f t="shared" si="13"/>
        <v>27.671755725190838</v>
      </c>
      <c r="V65" s="6">
        <f t="shared" si="23"/>
        <v>64.607679465776286</v>
      </c>
      <c r="W65" s="82">
        <f t="shared" si="15"/>
        <v>35.392320534223707</v>
      </c>
      <c r="Y65" s="59">
        <f t="shared" si="24"/>
        <v>-44.567627494456758</v>
      </c>
      <c r="Z65" s="59">
        <f t="shared" si="25"/>
        <v>-34.897360703812311</v>
      </c>
      <c r="AA65" s="59">
        <f t="shared" si="26"/>
        <v>-44.656488549618331</v>
      </c>
      <c r="AB65" s="73">
        <f>W65-V65</f>
        <v>-29.215358931552579</v>
      </c>
    </row>
    <row r="66" spans="1:29" x14ac:dyDescent="0.25">
      <c r="A66" s="1869"/>
      <c r="B66" s="895" t="s">
        <v>246</v>
      </c>
      <c r="C66" s="20">
        <v>22</v>
      </c>
      <c r="D66" s="20">
        <v>44</v>
      </c>
      <c r="E66" s="21">
        <v>66</v>
      </c>
      <c r="F66" s="20">
        <v>128</v>
      </c>
      <c r="G66" s="20">
        <v>184</v>
      </c>
      <c r="H66" s="21">
        <v>312</v>
      </c>
      <c r="I66" s="20">
        <v>196</v>
      </c>
      <c r="J66" s="20">
        <v>228</v>
      </c>
      <c r="K66" s="21">
        <v>424</v>
      </c>
      <c r="L66" s="20">
        <v>194</v>
      </c>
      <c r="M66" s="20">
        <v>207</v>
      </c>
      <c r="N66" s="21">
        <v>401</v>
      </c>
      <c r="P66" s="61">
        <f t="shared" si="20"/>
        <v>33.333333333333329</v>
      </c>
      <c r="Q66" s="6">
        <f t="shared" si="9"/>
        <v>66.666666666666657</v>
      </c>
      <c r="R66" s="61">
        <f t="shared" si="21"/>
        <v>41.025641025641022</v>
      </c>
      <c r="S66" s="82">
        <f t="shared" si="11"/>
        <v>58.974358974358978</v>
      </c>
      <c r="T66" s="6">
        <f t="shared" si="22"/>
        <v>46.226415094339622</v>
      </c>
      <c r="U66" s="82">
        <f t="shared" si="13"/>
        <v>53.773584905660378</v>
      </c>
      <c r="V66" s="6">
        <f t="shared" si="23"/>
        <v>48.379052369077307</v>
      </c>
      <c r="W66" s="82">
        <f t="shared" si="15"/>
        <v>51.6209476309227</v>
      </c>
      <c r="Y66" s="59">
        <f t="shared" si="24"/>
        <v>33.333333333333329</v>
      </c>
      <c r="Z66" s="59">
        <f t="shared" si="25"/>
        <v>17.948717948717956</v>
      </c>
      <c r="AA66" s="59">
        <f t="shared" si="26"/>
        <v>7.5471698113207566</v>
      </c>
      <c r="AB66" s="73">
        <f t="shared" si="27"/>
        <v>3.2418952618453929</v>
      </c>
    </row>
    <row r="67" spans="1:29" x14ac:dyDescent="0.25">
      <c r="A67" s="1869"/>
      <c r="B67" s="895" t="s">
        <v>247</v>
      </c>
      <c r="C67" s="20">
        <v>0</v>
      </c>
      <c r="D67" s="20">
        <v>15</v>
      </c>
      <c r="E67" s="21">
        <v>15</v>
      </c>
      <c r="F67" s="20">
        <v>9</v>
      </c>
      <c r="G67" s="20">
        <v>16</v>
      </c>
      <c r="H67" s="21">
        <v>25</v>
      </c>
      <c r="I67" s="20">
        <v>13</v>
      </c>
      <c r="J67" s="20">
        <v>18</v>
      </c>
      <c r="K67" s="21">
        <v>31</v>
      </c>
      <c r="L67" s="20">
        <v>8</v>
      </c>
      <c r="M67" s="20">
        <v>16</v>
      </c>
      <c r="N67" s="21">
        <v>24</v>
      </c>
      <c r="P67" s="61">
        <f t="shared" si="20"/>
        <v>0</v>
      </c>
      <c r="Q67" s="6">
        <f t="shared" si="9"/>
        <v>100</v>
      </c>
      <c r="R67" s="61">
        <f t="shared" si="21"/>
        <v>36</v>
      </c>
      <c r="S67" s="82">
        <f t="shared" si="11"/>
        <v>64</v>
      </c>
      <c r="T67" s="6">
        <f t="shared" si="22"/>
        <v>41.935483870967744</v>
      </c>
      <c r="U67" s="82">
        <f t="shared" si="13"/>
        <v>58.064516129032263</v>
      </c>
      <c r="V67" s="6">
        <f t="shared" si="23"/>
        <v>33.333333333333329</v>
      </c>
      <c r="W67" s="82">
        <f t="shared" si="15"/>
        <v>66.666666666666657</v>
      </c>
      <c r="Y67" s="59">
        <f t="shared" si="24"/>
        <v>100</v>
      </c>
      <c r="Z67" s="59">
        <f t="shared" si="25"/>
        <v>28</v>
      </c>
      <c r="AA67" s="59">
        <f t="shared" si="26"/>
        <v>16.12903225806452</v>
      </c>
      <c r="AB67" s="73">
        <f t="shared" si="27"/>
        <v>33.333333333333329</v>
      </c>
    </row>
    <row r="68" spans="1:29" x14ac:dyDescent="0.25">
      <c r="A68" s="1869"/>
      <c r="B68" s="895" t="s">
        <v>192</v>
      </c>
      <c r="C68" s="20">
        <v>157</v>
      </c>
      <c r="D68" s="20">
        <v>135</v>
      </c>
      <c r="E68" s="21">
        <v>292</v>
      </c>
      <c r="F68" s="20">
        <v>162</v>
      </c>
      <c r="G68" s="20">
        <v>142</v>
      </c>
      <c r="H68" s="21">
        <v>304</v>
      </c>
      <c r="I68" s="20">
        <v>179</v>
      </c>
      <c r="J68" s="20">
        <v>180</v>
      </c>
      <c r="K68" s="21">
        <v>359</v>
      </c>
      <c r="L68" s="20">
        <v>169</v>
      </c>
      <c r="M68" s="20">
        <v>167</v>
      </c>
      <c r="N68" s="21">
        <v>336</v>
      </c>
      <c r="P68" s="61">
        <f t="shared" si="20"/>
        <v>53.767123287671239</v>
      </c>
      <c r="Q68" s="6">
        <f t="shared" si="9"/>
        <v>46.232876712328768</v>
      </c>
      <c r="R68" s="61">
        <f t="shared" si="21"/>
        <v>53.289473684210535</v>
      </c>
      <c r="S68" s="82">
        <f t="shared" si="11"/>
        <v>46.710526315789473</v>
      </c>
      <c r="T68" s="6">
        <f t="shared" si="22"/>
        <v>49.860724233983291</v>
      </c>
      <c r="U68" s="82">
        <f t="shared" si="13"/>
        <v>50.139275766016709</v>
      </c>
      <c r="V68" s="6">
        <f t="shared" si="23"/>
        <v>50.297619047619044</v>
      </c>
      <c r="W68" s="82">
        <f t="shared" si="15"/>
        <v>49.702380952380956</v>
      </c>
      <c r="Y68" s="59">
        <f t="shared" si="24"/>
        <v>-7.5342465753424719</v>
      </c>
      <c r="Z68" s="59">
        <f t="shared" si="25"/>
        <v>-6.578947368421062</v>
      </c>
      <c r="AA68" s="59">
        <f t="shared" si="26"/>
        <v>0.27855153203341843</v>
      </c>
      <c r="AB68" s="73">
        <f t="shared" si="27"/>
        <v>-0.59523809523808779</v>
      </c>
    </row>
    <row r="69" spans="1:29" x14ac:dyDescent="0.25">
      <c r="A69" s="1869"/>
      <c r="B69" s="895" t="s">
        <v>199</v>
      </c>
      <c r="C69" s="20">
        <v>50</v>
      </c>
      <c r="D69" s="20">
        <v>24</v>
      </c>
      <c r="E69" s="21">
        <v>74</v>
      </c>
      <c r="F69" s="20">
        <v>44</v>
      </c>
      <c r="G69" s="20">
        <v>29</v>
      </c>
      <c r="H69" s="21">
        <v>73</v>
      </c>
      <c r="I69" s="20">
        <v>46</v>
      </c>
      <c r="J69" s="20">
        <v>36</v>
      </c>
      <c r="K69" s="21">
        <v>82</v>
      </c>
      <c r="L69" s="20">
        <v>25</v>
      </c>
      <c r="M69" s="20">
        <v>23</v>
      </c>
      <c r="N69" s="21">
        <v>48</v>
      </c>
      <c r="P69" s="61">
        <f t="shared" si="8"/>
        <v>67.567567567567565</v>
      </c>
      <c r="Q69" s="6">
        <f t="shared" si="9"/>
        <v>32.432432432432435</v>
      </c>
      <c r="R69" s="61">
        <f t="shared" si="10"/>
        <v>60.273972602739725</v>
      </c>
      <c r="S69" s="82">
        <f t="shared" si="11"/>
        <v>39.726027397260275</v>
      </c>
      <c r="T69" s="6">
        <f t="shared" si="12"/>
        <v>56.09756097560976</v>
      </c>
      <c r="U69" s="82">
        <f t="shared" si="13"/>
        <v>43.902439024390247</v>
      </c>
      <c r="V69" s="6">
        <f t="shared" si="14"/>
        <v>52.083333333333336</v>
      </c>
      <c r="W69" s="82">
        <f t="shared" si="15"/>
        <v>47.916666666666671</v>
      </c>
      <c r="Y69" s="59">
        <f t="shared" si="16"/>
        <v>-35.13513513513513</v>
      </c>
      <c r="Z69" s="59">
        <f t="shared" si="17"/>
        <v>-20.547945205479451</v>
      </c>
      <c r="AA69" s="59">
        <f t="shared" si="18"/>
        <v>-12.195121951219512</v>
      </c>
      <c r="AB69" s="73">
        <f t="shared" si="19"/>
        <v>-4.1666666666666643</v>
      </c>
    </row>
    <row r="70" spans="1:29" s="5" customFormat="1" x14ac:dyDescent="0.25">
      <c r="A70" s="1869" t="s">
        <v>811</v>
      </c>
      <c r="B70" s="882" t="s">
        <v>1076</v>
      </c>
      <c r="C70" s="843">
        <f>SUM(C71:C123)</f>
        <v>26109</v>
      </c>
      <c r="D70" s="843">
        <f t="shared" ref="D70:N70" si="28">SUM(D71:D123)</f>
        <v>21379</v>
      </c>
      <c r="E70" s="844">
        <f t="shared" si="28"/>
        <v>47488</v>
      </c>
      <c r="F70" s="850">
        <f t="shared" si="28"/>
        <v>36462</v>
      </c>
      <c r="G70" s="843">
        <f t="shared" si="28"/>
        <v>29118</v>
      </c>
      <c r="H70" s="844">
        <f t="shared" si="28"/>
        <v>65580</v>
      </c>
      <c r="I70" s="850">
        <f t="shared" si="28"/>
        <v>37614</v>
      </c>
      <c r="J70" s="843">
        <f t="shared" si="28"/>
        <v>30661</v>
      </c>
      <c r="K70" s="844">
        <f t="shared" si="28"/>
        <v>68275</v>
      </c>
      <c r="L70" s="843">
        <f t="shared" si="28"/>
        <v>40023</v>
      </c>
      <c r="M70" s="843">
        <f t="shared" si="28"/>
        <v>33679</v>
      </c>
      <c r="N70" s="844">
        <f t="shared" si="28"/>
        <v>73702</v>
      </c>
      <c r="P70" s="176">
        <f t="shared" si="8"/>
        <v>54.980205525606472</v>
      </c>
      <c r="Q70" s="175">
        <f t="shared" si="9"/>
        <v>45.019794474393535</v>
      </c>
      <c r="R70" s="176">
        <f t="shared" si="10"/>
        <v>55.599268069533395</v>
      </c>
      <c r="S70" s="181">
        <f t="shared" si="11"/>
        <v>44.400731930466605</v>
      </c>
      <c r="T70" s="175">
        <f t="shared" si="12"/>
        <v>55.091907726107657</v>
      </c>
      <c r="U70" s="181">
        <f t="shared" si="13"/>
        <v>44.90809227389235</v>
      </c>
      <c r="V70" s="175">
        <f t="shared" si="14"/>
        <v>54.303818078206831</v>
      </c>
      <c r="W70" s="181">
        <f t="shared" si="15"/>
        <v>45.696181921793169</v>
      </c>
      <c r="X70"/>
      <c r="Y70" s="178">
        <f>Q70-P70</f>
        <v>-9.9604110512129367</v>
      </c>
      <c r="Z70" s="178">
        <f>S70-R70</f>
        <v>-11.198536139066789</v>
      </c>
      <c r="AA70" s="178">
        <f>U70-T70</f>
        <v>-10.183815452215306</v>
      </c>
      <c r="AB70" s="180">
        <f>W70-V70</f>
        <v>-8.6076361564136619</v>
      </c>
      <c r="AC70"/>
    </row>
    <row r="71" spans="1:29" x14ac:dyDescent="0.25">
      <c r="A71" s="1869"/>
      <c r="B71" s="895" t="s">
        <v>300</v>
      </c>
      <c r="C71" s="20">
        <v>169</v>
      </c>
      <c r="D71" s="20">
        <v>417</v>
      </c>
      <c r="E71" s="21">
        <v>586</v>
      </c>
      <c r="F71" s="23">
        <v>298</v>
      </c>
      <c r="G71" s="20">
        <v>528</v>
      </c>
      <c r="H71" s="21">
        <v>826</v>
      </c>
      <c r="I71" s="23">
        <v>284</v>
      </c>
      <c r="J71" s="20">
        <v>451</v>
      </c>
      <c r="K71" s="21">
        <v>735</v>
      </c>
      <c r="L71" s="20">
        <v>208</v>
      </c>
      <c r="M71" s="20">
        <v>530</v>
      </c>
      <c r="N71" s="21">
        <v>738</v>
      </c>
      <c r="P71" s="61">
        <f t="shared" ref="P71:P124" si="29">IFERROR(C71/$E71*100,0)</f>
        <v>28.83959044368601</v>
      </c>
      <c r="Q71" s="6">
        <f t="shared" ref="Q71:Q124" si="30">IFERROR(D71/$E71*100,0)</f>
        <v>71.160409556313994</v>
      </c>
      <c r="R71" s="61">
        <f t="shared" ref="R71:R124" si="31">IFERROR(F71/$H71*100,0)</f>
        <v>36.077481840193705</v>
      </c>
      <c r="S71" s="82">
        <f t="shared" ref="S71:S124" si="32">IFERROR(G71/$H71*100,0)</f>
        <v>63.922518159806295</v>
      </c>
      <c r="T71" s="6">
        <f t="shared" ref="T71:T124" si="33">IFERROR(I71/$K71*100,0)</f>
        <v>38.639455782312929</v>
      </c>
      <c r="U71" s="82">
        <f t="shared" ref="U71:U124" si="34">IFERROR(J71/$K71*100,0)</f>
        <v>61.360544217687071</v>
      </c>
      <c r="V71" s="6">
        <f t="shared" ref="V71:V124" si="35">IFERROR(L71/$N71*100,0)</f>
        <v>28.184281842818425</v>
      </c>
      <c r="W71" s="82">
        <f t="shared" ref="W71:W124" si="36">IFERROR(M71/$N71*100,0)</f>
        <v>71.815718157181578</v>
      </c>
      <c r="Y71" s="59">
        <f t="shared" ref="Y71:Y123" si="37">Q71-P71</f>
        <v>42.320819112627987</v>
      </c>
      <c r="Z71" s="59">
        <f t="shared" ref="Z71:Z123" si="38">S71-R71</f>
        <v>27.845036319612589</v>
      </c>
      <c r="AA71" s="59">
        <f t="shared" ref="AA71:AA123" si="39">U71-T71</f>
        <v>22.721088435374142</v>
      </c>
      <c r="AB71" s="73">
        <f t="shared" ref="AB71:AB123" si="40">W71-V71</f>
        <v>43.631436314363157</v>
      </c>
    </row>
    <row r="72" spans="1:29" x14ac:dyDescent="0.25">
      <c r="A72" s="1869"/>
      <c r="B72" s="895" t="s">
        <v>208</v>
      </c>
      <c r="C72" s="20">
        <v>2347</v>
      </c>
      <c r="D72" s="20">
        <v>3422</v>
      </c>
      <c r="E72" s="21">
        <v>5769</v>
      </c>
      <c r="F72" s="23">
        <v>3472</v>
      </c>
      <c r="G72" s="20">
        <v>4419</v>
      </c>
      <c r="H72" s="21">
        <v>7891</v>
      </c>
      <c r="I72" s="23">
        <v>3386</v>
      </c>
      <c r="J72" s="20">
        <v>4243</v>
      </c>
      <c r="K72" s="21">
        <v>7629</v>
      </c>
      <c r="L72" s="20">
        <v>4070</v>
      </c>
      <c r="M72" s="20">
        <v>4860</v>
      </c>
      <c r="N72" s="21">
        <v>8930</v>
      </c>
      <c r="P72" s="61">
        <f t="shared" si="29"/>
        <v>40.682960651759402</v>
      </c>
      <c r="Q72" s="6">
        <f t="shared" si="30"/>
        <v>59.317039348240598</v>
      </c>
      <c r="R72" s="61">
        <f t="shared" si="31"/>
        <v>43.99949309339754</v>
      </c>
      <c r="S72" s="82">
        <f t="shared" si="32"/>
        <v>56.000506906602453</v>
      </c>
      <c r="T72" s="6">
        <f t="shared" si="33"/>
        <v>44.383274347883081</v>
      </c>
      <c r="U72" s="82">
        <f t="shared" si="34"/>
        <v>55.616725652116926</v>
      </c>
      <c r="V72" s="6">
        <f t="shared" si="35"/>
        <v>45.576707726763715</v>
      </c>
      <c r="W72" s="82">
        <f t="shared" si="36"/>
        <v>54.423292273236278</v>
      </c>
      <c r="Y72" s="59">
        <f t="shared" si="37"/>
        <v>18.634078696481197</v>
      </c>
      <c r="Z72" s="59">
        <f t="shared" si="38"/>
        <v>12.001013813204914</v>
      </c>
      <c r="AA72" s="59">
        <f t="shared" si="39"/>
        <v>11.233451304233846</v>
      </c>
      <c r="AB72" s="73">
        <f t="shared" si="40"/>
        <v>8.8465845464725632</v>
      </c>
    </row>
    <row r="73" spans="1:29" x14ac:dyDescent="0.25">
      <c r="A73" s="1869"/>
      <c r="B73" s="895" t="s">
        <v>277</v>
      </c>
      <c r="C73" s="20">
        <v>134</v>
      </c>
      <c r="D73" s="20">
        <v>73</v>
      </c>
      <c r="E73" s="21">
        <v>207</v>
      </c>
      <c r="F73" s="23">
        <v>164</v>
      </c>
      <c r="G73" s="20">
        <v>75</v>
      </c>
      <c r="H73" s="21">
        <v>239</v>
      </c>
      <c r="I73" s="23">
        <v>154</v>
      </c>
      <c r="J73" s="20">
        <v>66</v>
      </c>
      <c r="K73" s="21">
        <v>220</v>
      </c>
      <c r="L73" s="20">
        <v>144</v>
      </c>
      <c r="M73" s="20">
        <v>83</v>
      </c>
      <c r="N73" s="21">
        <v>227</v>
      </c>
      <c r="P73" s="61">
        <f t="shared" si="29"/>
        <v>64.734299516908209</v>
      </c>
      <c r="Q73" s="6">
        <f t="shared" si="30"/>
        <v>35.265700483091791</v>
      </c>
      <c r="R73" s="61">
        <f t="shared" si="31"/>
        <v>68.619246861924694</v>
      </c>
      <c r="S73" s="82">
        <f t="shared" si="32"/>
        <v>31.380753138075313</v>
      </c>
      <c r="T73" s="6">
        <f t="shared" si="33"/>
        <v>70</v>
      </c>
      <c r="U73" s="82">
        <f t="shared" si="34"/>
        <v>30</v>
      </c>
      <c r="V73" s="6">
        <f t="shared" si="35"/>
        <v>63.436123348017624</v>
      </c>
      <c r="W73" s="82">
        <f t="shared" si="36"/>
        <v>36.563876651982383</v>
      </c>
      <c r="Y73" s="59">
        <f t="shared" si="37"/>
        <v>-29.468599033816417</v>
      </c>
      <c r="Z73" s="59">
        <f t="shared" si="38"/>
        <v>-37.238493723849381</v>
      </c>
      <c r="AA73" s="59">
        <f t="shared" si="39"/>
        <v>-40</v>
      </c>
      <c r="AB73" s="73">
        <f t="shared" si="40"/>
        <v>-26.872246696035241</v>
      </c>
    </row>
    <row r="74" spans="1:29" x14ac:dyDescent="0.25">
      <c r="A74" s="1869"/>
      <c r="B74" s="895" t="s">
        <v>262</v>
      </c>
      <c r="C74" s="20">
        <v>121</v>
      </c>
      <c r="D74" s="20">
        <v>89</v>
      </c>
      <c r="E74" s="21">
        <v>210</v>
      </c>
      <c r="F74" s="23">
        <v>99</v>
      </c>
      <c r="G74" s="20">
        <v>87</v>
      </c>
      <c r="H74" s="21">
        <v>186</v>
      </c>
      <c r="I74" s="23">
        <v>89</v>
      </c>
      <c r="J74" s="20">
        <v>95</v>
      </c>
      <c r="K74" s="21">
        <v>184</v>
      </c>
      <c r="L74" s="20">
        <v>84</v>
      </c>
      <c r="M74" s="20">
        <v>100</v>
      </c>
      <c r="N74" s="21">
        <v>184</v>
      </c>
      <c r="P74" s="61">
        <f t="shared" si="29"/>
        <v>57.619047619047613</v>
      </c>
      <c r="Q74" s="6">
        <f t="shared" si="30"/>
        <v>42.38095238095238</v>
      </c>
      <c r="R74" s="61">
        <f t="shared" si="31"/>
        <v>53.225806451612897</v>
      </c>
      <c r="S74" s="82">
        <f t="shared" si="32"/>
        <v>46.774193548387096</v>
      </c>
      <c r="T74" s="6">
        <f t="shared" si="33"/>
        <v>48.369565217391305</v>
      </c>
      <c r="U74" s="82">
        <f t="shared" si="34"/>
        <v>51.630434782608688</v>
      </c>
      <c r="V74" s="6">
        <f t="shared" si="35"/>
        <v>45.652173913043477</v>
      </c>
      <c r="W74" s="82">
        <f t="shared" si="36"/>
        <v>54.347826086956516</v>
      </c>
      <c r="Y74" s="59">
        <f t="shared" si="37"/>
        <v>-15.238095238095234</v>
      </c>
      <c r="Z74" s="59">
        <f t="shared" si="38"/>
        <v>-6.4516129032258007</v>
      </c>
      <c r="AA74" s="59">
        <f t="shared" si="39"/>
        <v>3.2608695652173836</v>
      </c>
      <c r="AB74" s="73">
        <f t="shared" si="40"/>
        <v>8.6956521739130395</v>
      </c>
    </row>
    <row r="75" spans="1:29" x14ac:dyDescent="0.25">
      <c r="A75" s="1869"/>
      <c r="B75" s="895" t="s">
        <v>233</v>
      </c>
      <c r="C75" s="20">
        <v>333</v>
      </c>
      <c r="D75" s="20">
        <v>155</v>
      </c>
      <c r="E75" s="21">
        <v>488</v>
      </c>
      <c r="F75" s="20">
        <v>405</v>
      </c>
      <c r="G75" s="20">
        <v>208</v>
      </c>
      <c r="H75" s="21">
        <v>613</v>
      </c>
      <c r="I75" s="23">
        <v>346</v>
      </c>
      <c r="J75" s="20">
        <v>176</v>
      </c>
      <c r="K75" s="21">
        <v>522</v>
      </c>
      <c r="L75" s="20">
        <v>365</v>
      </c>
      <c r="M75" s="20">
        <v>177</v>
      </c>
      <c r="N75" s="21">
        <v>542</v>
      </c>
      <c r="P75" s="61">
        <f t="shared" si="29"/>
        <v>68.237704918032776</v>
      </c>
      <c r="Q75" s="6">
        <f t="shared" si="30"/>
        <v>31.762295081967213</v>
      </c>
      <c r="R75" s="61">
        <f t="shared" si="31"/>
        <v>66.068515497553022</v>
      </c>
      <c r="S75" s="82">
        <f t="shared" si="32"/>
        <v>33.931484502446985</v>
      </c>
      <c r="T75" s="6">
        <f t="shared" si="33"/>
        <v>66.283524904214559</v>
      </c>
      <c r="U75" s="82">
        <f t="shared" si="34"/>
        <v>33.716475095785441</v>
      </c>
      <c r="V75" s="6">
        <f t="shared" si="35"/>
        <v>67.343173431734314</v>
      </c>
      <c r="W75" s="82">
        <f t="shared" si="36"/>
        <v>32.656826568265686</v>
      </c>
      <c r="Y75" s="59">
        <f t="shared" si="37"/>
        <v>-36.475409836065566</v>
      </c>
      <c r="Z75" s="59">
        <f t="shared" si="38"/>
        <v>-32.137030995106038</v>
      </c>
      <c r="AA75" s="59">
        <f t="shared" si="39"/>
        <v>-32.567049808429118</v>
      </c>
      <c r="AB75" s="73">
        <f t="shared" si="40"/>
        <v>-34.686346863468628</v>
      </c>
    </row>
    <row r="76" spans="1:29" x14ac:dyDescent="0.25">
      <c r="A76" s="1869"/>
      <c r="B76" s="895" t="s">
        <v>211</v>
      </c>
      <c r="C76" s="20">
        <v>117</v>
      </c>
      <c r="D76" s="20">
        <v>72</v>
      </c>
      <c r="E76" s="21">
        <v>189</v>
      </c>
      <c r="F76" s="20">
        <v>231</v>
      </c>
      <c r="G76" s="20">
        <v>134</v>
      </c>
      <c r="H76" s="21">
        <v>365</v>
      </c>
      <c r="I76" s="20">
        <v>228</v>
      </c>
      <c r="J76" s="20">
        <v>146</v>
      </c>
      <c r="K76" s="21">
        <v>374</v>
      </c>
      <c r="L76" s="20">
        <v>251</v>
      </c>
      <c r="M76" s="20">
        <v>146</v>
      </c>
      <c r="N76" s="21">
        <v>397</v>
      </c>
      <c r="P76" s="61">
        <f t="shared" si="29"/>
        <v>61.904761904761905</v>
      </c>
      <c r="Q76" s="6">
        <f t="shared" si="30"/>
        <v>38.095238095238095</v>
      </c>
      <c r="R76" s="61">
        <f t="shared" si="31"/>
        <v>63.287671232876704</v>
      </c>
      <c r="S76" s="82">
        <f t="shared" si="32"/>
        <v>36.712328767123289</v>
      </c>
      <c r="T76" s="6">
        <f t="shared" si="33"/>
        <v>60.962566844919785</v>
      </c>
      <c r="U76" s="82">
        <f t="shared" si="34"/>
        <v>39.037433155080215</v>
      </c>
      <c r="V76" s="6">
        <f t="shared" si="35"/>
        <v>63.224181360201513</v>
      </c>
      <c r="W76" s="82">
        <f t="shared" si="36"/>
        <v>36.775818639798494</v>
      </c>
      <c r="Y76" s="59">
        <f t="shared" si="37"/>
        <v>-23.80952380952381</v>
      </c>
      <c r="Z76" s="59">
        <f t="shared" si="38"/>
        <v>-26.575342465753415</v>
      </c>
      <c r="AA76" s="59">
        <f t="shared" si="39"/>
        <v>-21.925133689839569</v>
      </c>
      <c r="AB76" s="73">
        <f t="shared" si="40"/>
        <v>-26.448362720403018</v>
      </c>
    </row>
    <row r="77" spans="1:29" x14ac:dyDescent="0.25">
      <c r="A77" s="1869"/>
      <c r="B77" s="895" t="s">
        <v>282</v>
      </c>
      <c r="C77" s="20">
        <v>492</v>
      </c>
      <c r="D77" s="20">
        <v>252</v>
      </c>
      <c r="E77" s="21">
        <v>744</v>
      </c>
      <c r="F77" s="20">
        <v>612</v>
      </c>
      <c r="G77" s="20">
        <v>311</v>
      </c>
      <c r="H77" s="21">
        <v>923</v>
      </c>
      <c r="I77" s="20">
        <v>663</v>
      </c>
      <c r="J77" s="20">
        <v>319</v>
      </c>
      <c r="K77" s="21">
        <v>982</v>
      </c>
      <c r="L77" s="20">
        <v>894</v>
      </c>
      <c r="M77" s="20">
        <v>440</v>
      </c>
      <c r="N77" s="21">
        <v>1334</v>
      </c>
      <c r="P77" s="61">
        <f t="shared" si="29"/>
        <v>66.129032258064512</v>
      </c>
      <c r="Q77" s="6">
        <f t="shared" si="30"/>
        <v>33.87096774193548</v>
      </c>
      <c r="R77" s="61">
        <f t="shared" si="31"/>
        <v>66.305525460455044</v>
      </c>
      <c r="S77" s="82">
        <f t="shared" si="32"/>
        <v>33.694474539544963</v>
      </c>
      <c r="T77" s="6">
        <f t="shared" si="33"/>
        <v>67.515274949083505</v>
      </c>
      <c r="U77" s="82">
        <f t="shared" si="34"/>
        <v>32.484725050916495</v>
      </c>
      <c r="V77" s="6">
        <f t="shared" si="35"/>
        <v>67.016491754122939</v>
      </c>
      <c r="W77" s="82">
        <f t="shared" si="36"/>
        <v>32.983508245877061</v>
      </c>
      <c r="Y77" s="59">
        <f t="shared" si="37"/>
        <v>-32.258064516129032</v>
      </c>
      <c r="Z77" s="59">
        <f t="shared" si="38"/>
        <v>-32.611050920910081</v>
      </c>
      <c r="AA77" s="59">
        <f t="shared" si="39"/>
        <v>-35.03054989816701</v>
      </c>
      <c r="AB77" s="73">
        <f t="shared" si="40"/>
        <v>-34.032983508245877</v>
      </c>
    </row>
    <row r="78" spans="1:29" x14ac:dyDescent="0.25">
      <c r="A78" s="1869"/>
      <c r="B78" s="895" t="s">
        <v>644</v>
      </c>
      <c r="C78" s="20">
        <v>443</v>
      </c>
      <c r="D78" s="20">
        <v>394</v>
      </c>
      <c r="E78" s="21">
        <v>837</v>
      </c>
      <c r="F78" s="20">
        <v>795</v>
      </c>
      <c r="G78" s="20">
        <v>763</v>
      </c>
      <c r="H78" s="21">
        <v>1558</v>
      </c>
      <c r="I78" s="20">
        <v>825</v>
      </c>
      <c r="J78" s="20">
        <v>759</v>
      </c>
      <c r="K78" s="21">
        <v>1584</v>
      </c>
      <c r="L78" s="20">
        <v>731</v>
      </c>
      <c r="M78" s="20">
        <v>656</v>
      </c>
      <c r="N78" s="21">
        <v>1387</v>
      </c>
      <c r="P78" s="61">
        <f t="shared" si="29"/>
        <v>52.927120669056151</v>
      </c>
      <c r="Q78" s="6">
        <f t="shared" si="30"/>
        <v>47.072879330943849</v>
      </c>
      <c r="R78" s="61">
        <f t="shared" si="31"/>
        <v>51.026957637997427</v>
      </c>
      <c r="S78" s="82">
        <f t="shared" si="32"/>
        <v>48.973042362002566</v>
      </c>
      <c r="T78" s="6">
        <f t="shared" si="33"/>
        <v>52.083333333333336</v>
      </c>
      <c r="U78" s="82">
        <f t="shared" si="34"/>
        <v>47.916666666666671</v>
      </c>
      <c r="V78" s="6">
        <f t="shared" si="35"/>
        <v>52.703677000720987</v>
      </c>
      <c r="W78" s="82">
        <f t="shared" si="36"/>
        <v>47.296322999279013</v>
      </c>
      <c r="Y78" s="59">
        <f t="shared" si="37"/>
        <v>-5.8542413381123026</v>
      </c>
      <c r="Z78" s="59">
        <f t="shared" si="38"/>
        <v>-2.0539152759948607</v>
      </c>
      <c r="AA78" s="59">
        <f t="shared" si="39"/>
        <v>-4.1666666666666643</v>
      </c>
      <c r="AB78" s="73">
        <f t="shared" si="40"/>
        <v>-5.4073540014419734</v>
      </c>
    </row>
    <row r="79" spans="1:29" x14ac:dyDescent="0.25">
      <c r="A79" s="1869"/>
      <c r="B79" s="895" t="s">
        <v>217</v>
      </c>
      <c r="C79" s="20">
        <v>91</v>
      </c>
      <c r="D79" s="20">
        <v>275</v>
      </c>
      <c r="E79" s="21">
        <v>366</v>
      </c>
      <c r="F79" s="20">
        <v>91</v>
      </c>
      <c r="G79" s="20">
        <v>345</v>
      </c>
      <c r="H79" s="21">
        <v>436</v>
      </c>
      <c r="I79" s="20">
        <v>88</v>
      </c>
      <c r="J79" s="20">
        <v>309</v>
      </c>
      <c r="K79" s="21">
        <v>397</v>
      </c>
      <c r="L79" s="20">
        <v>98</v>
      </c>
      <c r="M79" s="20">
        <v>370</v>
      </c>
      <c r="N79" s="21">
        <v>468</v>
      </c>
      <c r="P79" s="61">
        <f t="shared" si="29"/>
        <v>24.863387978142075</v>
      </c>
      <c r="Q79" s="6">
        <f t="shared" si="30"/>
        <v>75.136612021857914</v>
      </c>
      <c r="R79" s="61">
        <f t="shared" si="31"/>
        <v>20.871559633027523</v>
      </c>
      <c r="S79" s="82">
        <f t="shared" si="32"/>
        <v>79.12844036697247</v>
      </c>
      <c r="T79" s="6">
        <f t="shared" si="33"/>
        <v>22.166246851385392</v>
      </c>
      <c r="U79" s="82">
        <f t="shared" si="34"/>
        <v>77.833753148614619</v>
      </c>
      <c r="V79" s="6">
        <f t="shared" si="35"/>
        <v>20.94017094017094</v>
      </c>
      <c r="W79" s="82">
        <f t="shared" si="36"/>
        <v>79.059829059829056</v>
      </c>
      <c r="Y79" s="59">
        <f t="shared" si="37"/>
        <v>50.273224043715842</v>
      </c>
      <c r="Z79" s="59">
        <f t="shared" si="38"/>
        <v>58.256880733944946</v>
      </c>
      <c r="AA79" s="59">
        <f t="shared" si="39"/>
        <v>55.667506297229224</v>
      </c>
      <c r="AB79" s="73">
        <f t="shared" si="40"/>
        <v>58.119658119658112</v>
      </c>
    </row>
    <row r="80" spans="1:29" x14ac:dyDescent="0.25">
      <c r="A80" s="1869"/>
      <c r="B80" s="895" t="s">
        <v>216</v>
      </c>
      <c r="C80" s="20">
        <v>56</v>
      </c>
      <c r="D80" s="20">
        <v>257</v>
      </c>
      <c r="E80" s="21">
        <v>313</v>
      </c>
      <c r="F80" s="20">
        <v>106</v>
      </c>
      <c r="G80" s="20">
        <v>538</v>
      </c>
      <c r="H80" s="21">
        <v>644</v>
      </c>
      <c r="I80" s="20">
        <v>112</v>
      </c>
      <c r="J80" s="20">
        <v>582</v>
      </c>
      <c r="K80" s="21">
        <v>694</v>
      </c>
      <c r="L80" s="20">
        <v>145</v>
      </c>
      <c r="M80" s="20">
        <v>668</v>
      </c>
      <c r="N80" s="21">
        <v>813</v>
      </c>
      <c r="P80" s="61">
        <f t="shared" si="29"/>
        <v>17.891373801916931</v>
      </c>
      <c r="Q80" s="6">
        <f t="shared" si="30"/>
        <v>82.108626198083073</v>
      </c>
      <c r="R80" s="61">
        <f t="shared" si="31"/>
        <v>16.459627329192546</v>
      </c>
      <c r="S80" s="82">
        <f t="shared" si="32"/>
        <v>83.540372670807443</v>
      </c>
      <c r="T80" s="6">
        <f t="shared" si="33"/>
        <v>16.138328530259365</v>
      </c>
      <c r="U80" s="82">
        <f t="shared" si="34"/>
        <v>83.861671469740628</v>
      </c>
      <c r="V80" s="6">
        <f t="shared" si="35"/>
        <v>17.835178351783519</v>
      </c>
      <c r="W80" s="82">
        <f t="shared" si="36"/>
        <v>82.164821648216474</v>
      </c>
      <c r="Y80" s="59">
        <f t="shared" si="37"/>
        <v>64.217252396166145</v>
      </c>
      <c r="Z80" s="59">
        <f t="shared" si="38"/>
        <v>67.0807453416149</v>
      </c>
      <c r="AA80" s="59">
        <f t="shared" si="39"/>
        <v>67.723342939481256</v>
      </c>
      <c r="AB80" s="73">
        <f t="shared" si="40"/>
        <v>64.329643296432948</v>
      </c>
    </row>
    <row r="81" spans="1:28" x14ac:dyDescent="0.25">
      <c r="A81" s="1869"/>
      <c r="B81" s="895" t="s">
        <v>200</v>
      </c>
      <c r="C81" s="20">
        <v>492</v>
      </c>
      <c r="D81" s="20">
        <v>787</v>
      </c>
      <c r="E81" s="21">
        <v>1279</v>
      </c>
      <c r="F81" s="20">
        <v>616</v>
      </c>
      <c r="G81" s="20">
        <v>766</v>
      </c>
      <c r="H81" s="21">
        <v>1382</v>
      </c>
      <c r="I81" s="20">
        <v>580</v>
      </c>
      <c r="J81" s="20">
        <v>758</v>
      </c>
      <c r="K81" s="21">
        <v>1338</v>
      </c>
      <c r="L81" s="20">
        <v>615</v>
      </c>
      <c r="M81" s="20">
        <v>794</v>
      </c>
      <c r="N81" s="21">
        <v>1409</v>
      </c>
      <c r="P81" s="61">
        <f t="shared" si="29"/>
        <v>38.467552775605938</v>
      </c>
      <c r="Q81" s="6">
        <f t="shared" si="30"/>
        <v>61.532447224394062</v>
      </c>
      <c r="R81" s="61">
        <f t="shared" si="31"/>
        <v>44.573082489146167</v>
      </c>
      <c r="S81" s="82">
        <f t="shared" si="32"/>
        <v>55.426917510853833</v>
      </c>
      <c r="T81" s="6">
        <f t="shared" si="33"/>
        <v>43.348281016442449</v>
      </c>
      <c r="U81" s="82">
        <f t="shared" si="34"/>
        <v>56.651718983557551</v>
      </c>
      <c r="V81" s="6">
        <f t="shared" si="35"/>
        <v>43.647977288857348</v>
      </c>
      <c r="W81" s="82">
        <f t="shared" si="36"/>
        <v>56.352022711142659</v>
      </c>
      <c r="Y81" s="59">
        <f t="shared" si="37"/>
        <v>23.064894448788124</v>
      </c>
      <c r="Z81" s="59">
        <f t="shared" si="38"/>
        <v>10.853835021707667</v>
      </c>
      <c r="AA81" s="59">
        <f t="shared" si="39"/>
        <v>13.303437967115102</v>
      </c>
      <c r="AB81" s="73">
        <f t="shared" si="40"/>
        <v>12.704045422285311</v>
      </c>
    </row>
    <row r="82" spans="1:28" x14ac:dyDescent="0.25">
      <c r="A82" s="1869"/>
      <c r="B82" s="895" t="s">
        <v>250</v>
      </c>
      <c r="C82" s="20">
        <v>5</v>
      </c>
      <c r="D82" s="20">
        <v>0</v>
      </c>
      <c r="E82" s="21">
        <v>5</v>
      </c>
      <c r="F82" s="20">
        <v>4</v>
      </c>
      <c r="G82" s="20">
        <v>0</v>
      </c>
      <c r="H82" s="21">
        <v>4</v>
      </c>
      <c r="I82" s="20">
        <v>14</v>
      </c>
      <c r="J82" s="20">
        <v>0</v>
      </c>
      <c r="K82" s="21">
        <v>14</v>
      </c>
      <c r="L82" s="20">
        <v>3</v>
      </c>
      <c r="M82" s="20">
        <v>0</v>
      </c>
      <c r="N82" s="21">
        <v>3</v>
      </c>
      <c r="P82" s="61">
        <f t="shared" si="29"/>
        <v>100</v>
      </c>
      <c r="Q82" s="6">
        <f t="shared" si="30"/>
        <v>0</v>
      </c>
      <c r="R82" s="61">
        <f t="shared" si="31"/>
        <v>100</v>
      </c>
      <c r="S82" s="82">
        <f t="shared" si="32"/>
        <v>0</v>
      </c>
      <c r="T82" s="6">
        <f t="shared" si="33"/>
        <v>100</v>
      </c>
      <c r="U82" s="82">
        <f t="shared" si="34"/>
        <v>0</v>
      </c>
      <c r="V82" s="6">
        <f t="shared" si="35"/>
        <v>100</v>
      </c>
      <c r="W82" s="82">
        <f t="shared" si="36"/>
        <v>0</v>
      </c>
      <c r="Y82" s="59">
        <f t="shared" si="37"/>
        <v>-100</v>
      </c>
      <c r="Z82" s="59">
        <f t="shared" si="38"/>
        <v>-100</v>
      </c>
      <c r="AA82" s="59">
        <f t="shared" si="39"/>
        <v>-100</v>
      </c>
      <c r="AB82" s="73">
        <f t="shared" si="40"/>
        <v>-100</v>
      </c>
    </row>
    <row r="83" spans="1:28" x14ac:dyDescent="0.25">
      <c r="A83" s="1869"/>
      <c r="B83" s="895" t="s">
        <v>251</v>
      </c>
      <c r="C83" s="20">
        <v>243</v>
      </c>
      <c r="D83" s="20">
        <v>27</v>
      </c>
      <c r="E83" s="21">
        <v>270</v>
      </c>
      <c r="F83" s="20">
        <v>1232</v>
      </c>
      <c r="G83" s="20">
        <v>251</v>
      </c>
      <c r="H83" s="21">
        <v>1483</v>
      </c>
      <c r="I83" s="20">
        <v>1141</v>
      </c>
      <c r="J83" s="20">
        <v>294</v>
      </c>
      <c r="K83" s="21">
        <v>1435</v>
      </c>
      <c r="L83" s="20">
        <v>811</v>
      </c>
      <c r="M83" s="20">
        <v>254</v>
      </c>
      <c r="N83" s="21">
        <v>1065</v>
      </c>
      <c r="P83" s="61">
        <f t="shared" si="29"/>
        <v>90</v>
      </c>
      <c r="Q83" s="6">
        <f t="shared" si="30"/>
        <v>10</v>
      </c>
      <c r="R83" s="61">
        <f t="shared" si="31"/>
        <v>83.07484828051247</v>
      </c>
      <c r="S83" s="82">
        <f t="shared" si="32"/>
        <v>16.925151719487523</v>
      </c>
      <c r="T83" s="6">
        <f t="shared" si="33"/>
        <v>79.512195121951223</v>
      </c>
      <c r="U83" s="82">
        <f t="shared" si="34"/>
        <v>20.487804878048781</v>
      </c>
      <c r="V83" s="6">
        <f t="shared" si="35"/>
        <v>76.150234741784033</v>
      </c>
      <c r="W83" s="82">
        <f t="shared" si="36"/>
        <v>23.849765258215964</v>
      </c>
      <c r="Y83" s="59">
        <f t="shared" si="37"/>
        <v>-80</v>
      </c>
      <c r="Z83" s="59">
        <f t="shared" si="38"/>
        <v>-66.149696561024939</v>
      </c>
      <c r="AA83" s="59">
        <f t="shared" si="39"/>
        <v>-59.024390243902445</v>
      </c>
      <c r="AB83" s="73">
        <f t="shared" si="40"/>
        <v>-52.300469483568065</v>
      </c>
    </row>
    <row r="84" spans="1:28" x14ac:dyDescent="0.25">
      <c r="A84" s="1869"/>
      <c r="B84" s="895" t="s">
        <v>252</v>
      </c>
      <c r="C84" s="20">
        <v>95</v>
      </c>
      <c r="D84" s="20">
        <v>9</v>
      </c>
      <c r="E84" s="21">
        <v>104</v>
      </c>
      <c r="F84" s="20">
        <v>85</v>
      </c>
      <c r="G84" s="20">
        <v>12</v>
      </c>
      <c r="H84" s="21">
        <v>97</v>
      </c>
      <c r="I84" s="20">
        <v>61</v>
      </c>
      <c r="J84" s="20">
        <v>14</v>
      </c>
      <c r="K84" s="21">
        <v>75</v>
      </c>
      <c r="L84" s="20">
        <v>60</v>
      </c>
      <c r="M84" s="20">
        <v>13</v>
      </c>
      <c r="N84" s="21">
        <v>73</v>
      </c>
      <c r="P84" s="61">
        <f t="shared" si="29"/>
        <v>91.34615384615384</v>
      </c>
      <c r="Q84" s="6">
        <f t="shared" si="30"/>
        <v>8.6538461538461533</v>
      </c>
      <c r="R84" s="61">
        <f t="shared" si="31"/>
        <v>87.628865979381445</v>
      </c>
      <c r="S84" s="82">
        <f t="shared" si="32"/>
        <v>12.371134020618557</v>
      </c>
      <c r="T84" s="6">
        <f t="shared" si="33"/>
        <v>81.333333333333329</v>
      </c>
      <c r="U84" s="82">
        <f t="shared" si="34"/>
        <v>18.666666666666668</v>
      </c>
      <c r="V84" s="6">
        <f t="shared" si="35"/>
        <v>82.191780821917803</v>
      </c>
      <c r="W84" s="82">
        <f t="shared" si="36"/>
        <v>17.80821917808219</v>
      </c>
      <c r="Y84" s="59">
        <f t="shared" si="37"/>
        <v>-82.692307692307679</v>
      </c>
      <c r="Z84" s="59">
        <f t="shared" si="38"/>
        <v>-75.257731958762889</v>
      </c>
      <c r="AA84" s="59">
        <f t="shared" si="39"/>
        <v>-62.666666666666657</v>
      </c>
      <c r="AB84" s="73">
        <f t="shared" si="40"/>
        <v>-64.383561643835606</v>
      </c>
    </row>
    <row r="85" spans="1:28" x14ac:dyDescent="0.25">
      <c r="A85" s="1869"/>
      <c r="B85" s="895" t="s">
        <v>237</v>
      </c>
      <c r="C85" s="20">
        <v>743</v>
      </c>
      <c r="D85" s="20">
        <v>192</v>
      </c>
      <c r="E85" s="21">
        <v>935</v>
      </c>
      <c r="F85" s="20">
        <v>691</v>
      </c>
      <c r="G85" s="20">
        <v>198</v>
      </c>
      <c r="H85" s="21">
        <v>889</v>
      </c>
      <c r="I85" s="20">
        <v>712</v>
      </c>
      <c r="J85" s="20">
        <v>203</v>
      </c>
      <c r="K85" s="21">
        <v>915</v>
      </c>
      <c r="L85" s="20">
        <v>839</v>
      </c>
      <c r="M85" s="20">
        <v>225</v>
      </c>
      <c r="N85" s="21">
        <v>1064</v>
      </c>
      <c r="P85" s="61">
        <f t="shared" si="29"/>
        <v>79.465240641711233</v>
      </c>
      <c r="Q85" s="6">
        <f t="shared" si="30"/>
        <v>20.53475935828877</v>
      </c>
      <c r="R85" s="61">
        <f t="shared" si="31"/>
        <v>77.72778402699663</v>
      </c>
      <c r="S85" s="82">
        <f t="shared" si="32"/>
        <v>22.272215973003377</v>
      </c>
      <c r="T85" s="6">
        <f t="shared" si="33"/>
        <v>77.814207650273232</v>
      </c>
      <c r="U85" s="82">
        <f t="shared" si="34"/>
        <v>22.185792349726778</v>
      </c>
      <c r="V85" s="6">
        <f t="shared" si="35"/>
        <v>78.853383458646618</v>
      </c>
      <c r="W85" s="82">
        <f t="shared" si="36"/>
        <v>21.146616541353382</v>
      </c>
      <c r="Y85" s="59">
        <f t="shared" si="37"/>
        <v>-58.930481283422466</v>
      </c>
      <c r="Z85" s="59">
        <f t="shared" si="38"/>
        <v>-55.455568053993254</v>
      </c>
      <c r="AA85" s="59">
        <f t="shared" si="39"/>
        <v>-55.62841530054645</v>
      </c>
      <c r="AB85" s="73">
        <f t="shared" si="40"/>
        <v>-57.706766917293237</v>
      </c>
    </row>
    <row r="86" spans="1:28" x14ac:dyDescent="0.25">
      <c r="A86" s="1869"/>
      <c r="B86" s="895" t="s">
        <v>234</v>
      </c>
      <c r="C86" s="20">
        <v>40</v>
      </c>
      <c r="D86" s="20">
        <v>22</v>
      </c>
      <c r="E86" s="21">
        <v>62</v>
      </c>
      <c r="F86" s="20">
        <v>35</v>
      </c>
      <c r="G86" s="20">
        <v>25</v>
      </c>
      <c r="H86" s="21">
        <v>60</v>
      </c>
      <c r="I86" s="20">
        <v>34</v>
      </c>
      <c r="J86" s="20">
        <v>21</v>
      </c>
      <c r="K86" s="21">
        <v>55</v>
      </c>
      <c r="L86" s="20">
        <v>38</v>
      </c>
      <c r="M86" s="20">
        <v>21</v>
      </c>
      <c r="N86" s="21">
        <v>59</v>
      </c>
      <c r="P86" s="61">
        <f t="shared" si="29"/>
        <v>64.516129032258064</v>
      </c>
      <c r="Q86" s="6">
        <f t="shared" si="30"/>
        <v>35.483870967741936</v>
      </c>
      <c r="R86" s="61">
        <f t="shared" si="31"/>
        <v>58.333333333333336</v>
      </c>
      <c r="S86" s="82">
        <f t="shared" si="32"/>
        <v>41.666666666666671</v>
      </c>
      <c r="T86" s="6">
        <f t="shared" si="33"/>
        <v>61.818181818181813</v>
      </c>
      <c r="U86" s="82">
        <f t="shared" si="34"/>
        <v>38.181818181818187</v>
      </c>
      <c r="V86" s="6">
        <f t="shared" si="35"/>
        <v>64.406779661016941</v>
      </c>
      <c r="W86" s="82">
        <f t="shared" si="36"/>
        <v>35.593220338983052</v>
      </c>
      <c r="Y86" s="59">
        <f t="shared" si="37"/>
        <v>-29.032258064516128</v>
      </c>
      <c r="Z86" s="59">
        <f t="shared" si="38"/>
        <v>-16.666666666666664</v>
      </c>
      <c r="AA86" s="59">
        <f t="shared" si="39"/>
        <v>-23.636363636363626</v>
      </c>
      <c r="AB86" s="73">
        <f t="shared" si="40"/>
        <v>-28.813559322033889</v>
      </c>
    </row>
    <row r="87" spans="1:28" x14ac:dyDescent="0.25">
      <c r="A87" s="1869"/>
      <c r="B87" s="895" t="s">
        <v>302</v>
      </c>
      <c r="C87" s="20">
        <v>4</v>
      </c>
      <c r="D87" s="20">
        <v>13</v>
      </c>
      <c r="E87" s="21">
        <v>17</v>
      </c>
      <c r="F87" s="20">
        <v>11</v>
      </c>
      <c r="G87" s="20">
        <v>128</v>
      </c>
      <c r="H87" s="21">
        <v>139</v>
      </c>
      <c r="I87" s="20">
        <v>23</v>
      </c>
      <c r="J87" s="20">
        <v>120</v>
      </c>
      <c r="K87" s="21">
        <v>143</v>
      </c>
      <c r="L87" s="20">
        <v>36</v>
      </c>
      <c r="M87" s="20">
        <v>142</v>
      </c>
      <c r="N87" s="21">
        <v>178</v>
      </c>
      <c r="P87" s="61">
        <f t="shared" si="29"/>
        <v>23.52941176470588</v>
      </c>
      <c r="Q87" s="6">
        <f t="shared" si="30"/>
        <v>76.470588235294116</v>
      </c>
      <c r="R87" s="61">
        <f t="shared" si="31"/>
        <v>7.9136690647482011</v>
      </c>
      <c r="S87" s="82">
        <f t="shared" si="32"/>
        <v>92.086330935251809</v>
      </c>
      <c r="T87" s="6">
        <f t="shared" si="33"/>
        <v>16.083916083916083</v>
      </c>
      <c r="U87" s="82">
        <f t="shared" si="34"/>
        <v>83.91608391608392</v>
      </c>
      <c r="V87" s="6">
        <f t="shared" si="35"/>
        <v>20.224719101123593</v>
      </c>
      <c r="W87" s="82">
        <f t="shared" si="36"/>
        <v>79.775280898876403</v>
      </c>
      <c r="Y87" s="59">
        <f t="shared" si="37"/>
        <v>52.941176470588232</v>
      </c>
      <c r="Z87" s="59">
        <f t="shared" si="38"/>
        <v>84.172661870503603</v>
      </c>
      <c r="AA87" s="59">
        <f t="shared" si="39"/>
        <v>67.832167832167841</v>
      </c>
      <c r="AB87" s="73">
        <f t="shared" si="40"/>
        <v>59.550561797752806</v>
      </c>
    </row>
    <row r="88" spans="1:28" x14ac:dyDescent="0.25">
      <c r="A88" s="1869"/>
      <c r="B88" s="895" t="s">
        <v>214</v>
      </c>
      <c r="C88" s="20">
        <v>84</v>
      </c>
      <c r="D88" s="20">
        <v>90</v>
      </c>
      <c r="E88" s="21">
        <v>174</v>
      </c>
      <c r="F88" s="20">
        <v>70</v>
      </c>
      <c r="G88" s="20">
        <v>100</v>
      </c>
      <c r="H88" s="21">
        <v>170</v>
      </c>
      <c r="I88" s="20">
        <v>85</v>
      </c>
      <c r="J88" s="20">
        <v>116</v>
      </c>
      <c r="K88" s="21">
        <v>201</v>
      </c>
      <c r="L88" s="20">
        <v>81</v>
      </c>
      <c r="M88" s="20">
        <v>120</v>
      </c>
      <c r="N88" s="21">
        <v>201</v>
      </c>
      <c r="P88" s="61">
        <f t="shared" si="29"/>
        <v>48.275862068965516</v>
      </c>
      <c r="Q88" s="6">
        <f t="shared" si="30"/>
        <v>51.724137931034484</v>
      </c>
      <c r="R88" s="61">
        <f t="shared" si="31"/>
        <v>41.17647058823529</v>
      </c>
      <c r="S88" s="82">
        <f t="shared" si="32"/>
        <v>58.82352941176471</v>
      </c>
      <c r="T88" s="6">
        <f t="shared" si="33"/>
        <v>42.288557213930353</v>
      </c>
      <c r="U88" s="82">
        <f t="shared" si="34"/>
        <v>57.711442786069654</v>
      </c>
      <c r="V88" s="6">
        <f t="shared" si="35"/>
        <v>40.298507462686565</v>
      </c>
      <c r="W88" s="82">
        <f t="shared" si="36"/>
        <v>59.701492537313428</v>
      </c>
      <c r="Y88" s="59">
        <f t="shared" si="37"/>
        <v>3.448275862068968</v>
      </c>
      <c r="Z88" s="59">
        <f t="shared" si="38"/>
        <v>17.64705882352942</v>
      </c>
      <c r="AA88" s="59">
        <f t="shared" si="39"/>
        <v>15.4228855721393</v>
      </c>
      <c r="AB88" s="73">
        <f t="shared" si="40"/>
        <v>19.402985074626862</v>
      </c>
    </row>
    <row r="89" spans="1:28" x14ac:dyDescent="0.25">
      <c r="A89" s="1869"/>
      <c r="B89" s="895" t="s">
        <v>280</v>
      </c>
      <c r="C89" s="20">
        <v>136</v>
      </c>
      <c r="D89" s="20">
        <v>113</v>
      </c>
      <c r="E89" s="21">
        <v>249</v>
      </c>
      <c r="F89" s="20">
        <v>207</v>
      </c>
      <c r="G89" s="20">
        <v>116</v>
      </c>
      <c r="H89" s="21">
        <v>323</v>
      </c>
      <c r="I89" s="20">
        <v>216</v>
      </c>
      <c r="J89" s="20">
        <v>108</v>
      </c>
      <c r="K89" s="21">
        <v>324</v>
      </c>
      <c r="L89" s="20">
        <v>206</v>
      </c>
      <c r="M89" s="20">
        <v>141</v>
      </c>
      <c r="N89" s="21">
        <v>347</v>
      </c>
      <c r="P89" s="61">
        <f t="shared" si="29"/>
        <v>54.618473895582333</v>
      </c>
      <c r="Q89" s="6">
        <f t="shared" si="30"/>
        <v>45.381526104417667</v>
      </c>
      <c r="R89" s="61">
        <f t="shared" si="31"/>
        <v>64.086687306501545</v>
      </c>
      <c r="S89" s="82">
        <f t="shared" si="32"/>
        <v>35.913312693498447</v>
      </c>
      <c r="T89" s="6">
        <f t="shared" si="33"/>
        <v>66.666666666666657</v>
      </c>
      <c r="U89" s="82">
        <f t="shared" si="34"/>
        <v>33.333333333333329</v>
      </c>
      <c r="V89" s="6">
        <f t="shared" si="35"/>
        <v>59.365994236311238</v>
      </c>
      <c r="W89" s="82">
        <f t="shared" si="36"/>
        <v>40.634005763688762</v>
      </c>
      <c r="Y89" s="59">
        <f t="shared" si="37"/>
        <v>-9.2369477911646669</v>
      </c>
      <c r="Z89" s="59">
        <f t="shared" si="38"/>
        <v>-28.173374613003098</v>
      </c>
      <c r="AA89" s="59">
        <f t="shared" si="39"/>
        <v>-33.333333333333329</v>
      </c>
      <c r="AB89" s="73">
        <f t="shared" si="40"/>
        <v>-18.731988472622476</v>
      </c>
    </row>
    <row r="90" spans="1:28" x14ac:dyDescent="0.25">
      <c r="A90" s="1869"/>
      <c r="B90" s="895" t="s">
        <v>279</v>
      </c>
      <c r="C90" s="20">
        <v>278</v>
      </c>
      <c r="D90" s="20">
        <v>141</v>
      </c>
      <c r="E90" s="21">
        <v>419</v>
      </c>
      <c r="F90" s="20">
        <v>558</v>
      </c>
      <c r="G90" s="20">
        <v>237</v>
      </c>
      <c r="H90" s="21">
        <v>795</v>
      </c>
      <c r="I90" s="20">
        <v>570</v>
      </c>
      <c r="J90" s="20">
        <v>296</v>
      </c>
      <c r="K90" s="21">
        <v>866</v>
      </c>
      <c r="L90" s="20">
        <v>621</v>
      </c>
      <c r="M90" s="20">
        <v>285</v>
      </c>
      <c r="N90" s="21">
        <v>906</v>
      </c>
      <c r="P90" s="61">
        <f t="shared" si="29"/>
        <v>66.348448687350839</v>
      </c>
      <c r="Q90" s="6">
        <f t="shared" si="30"/>
        <v>33.651551312649161</v>
      </c>
      <c r="R90" s="61">
        <f t="shared" si="31"/>
        <v>70.188679245283012</v>
      </c>
      <c r="S90" s="82">
        <f t="shared" si="32"/>
        <v>29.811320754716981</v>
      </c>
      <c r="T90" s="6">
        <f t="shared" si="33"/>
        <v>65.819861431870677</v>
      </c>
      <c r="U90" s="82">
        <f t="shared" si="34"/>
        <v>34.18013856812933</v>
      </c>
      <c r="V90" s="6">
        <f t="shared" si="35"/>
        <v>68.543046357615893</v>
      </c>
      <c r="W90" s="82">
        <f t="shared" si="36"/>
        <v>31.456953642384107</v>
      </c>
      <c r="Y90" s="59">
        <f t="shared" si="37"/>
        <v>-32.696897374701678</v>
      </c>
      <c r="Z90" s="59">
        <f t="shared" si="38"/>
        <v>-40.377358490566031</v>
      </c>
      <c r="AA90" s="59">
        <f t="shared" si="39"/>
        <v>-31.639722863741348</v>
      </c>
      <c r="AB90" s="73">
        <f t="shared" si="40"/>
        <v>-37.086092715231786</v>
      </c>
    </row>
    <row r="91" spans="1:28" x14ac:dyDescent="0.25">
      <c r="A91" s="1869"/>
      <c r="B91" s="895" t="s">
        <v>240</v>
      </c>
      <c r="C91" s="20">
        <v>206</v>
      </c>
      <c r="D91" s="20">
        <v>107</v>
      </c>
      <c r="E91" s="21">
        <v>313</v>
      </c>
      <c r="F91" s="20">
        <v>238</v>
      </c>
      <c r="G91" s="20">
        <v>102</v>
      </c>
      <c r="H91" s="21">
        <v>340</v>
      </c>
      <c r="I91" s="20">
        <v>256</v>
      </c>
      <c r="J91" s="20">
        <v>104</v>
      </c>
      <c r="K91" s="21">
        <v>360</v>
      </c>
      <c r="L91" s="20">
        <v>241</v>
      </c>
      <c r="M91" s="20">
        <v>145</v>
      </c>
      <c r="N91" s="21">
        <v>386</v>
      </c>
      <c r="P91" s="61">
        <f t="shared" si="29"/>
        <v>65.814696485623003</v>
      </c>
      <c r="Q91" s="6">
        <f t="shared" si="30"/>
        <v>34.185303514376997</v>
      </c>
      <c r="R91" s="61">
        <f t="shared" si="31"/>
        <v>70</v>
      </c>
      <c r="S91" s="82">
        <f t="shared" si="32"/>
        <v>30</v>
      </c>
      <c r="T91" s="6">
        <f t="shared" si="33"/>
        <v>71.111111111111114</v>
      </c>
      <c r="U91" s="82">
        <f t="shared" si="34"/>
        <v>28.888888888888886</v>
      </c>
      <c r="V91" s="6">
        <f t="shared" si="35"/>
        <v>62.435233160621763</v>
      </c>
      <c r="W91" s="82">
        <f t="shared" si="36"/>
        <v>37.564766839378237</v>
      </c>
      <c r="Y91" s="59">
        <f t="shared" si="37"/>
        <v>-31.629392971246006</v>
      </c>
      <c r="Z91" s="59">
        <f t="shared" si="38"/>
        <v>-40</v>
      </c>
      <c r="AA91" s="59">
        <f t="shared" si="39"/>
        <v>-42.222222222222229</v>
      </c>
      <c r="AB91" s="73">
        <f t="shared" si="40"/>
        <v>-24.870466321243526</v>
      </c>
    </row>
    <row r="92" spans="1:28" x14ac:dyDescent="0.25">
      <c r="A92" s="1869"/>
      <c r="B92" s="895" t="s">
        <v>206</v>
      </c>
      <c r="C92" s="20">
        <v>302</v>
      </c>
      <c r="D92" s="20">
        <v>464</v>
      </c>
      <c r="E92" s="21">
        <v>766</v>
      </c>
      <c r="F92" s="20">
        <v>274</v>
      </c>
      <c r="G92" s="20">
        <v>363</v>
      </c>
      <c r="H92" s="21">
        <v>637</v>
      </c>
      <c r="I92" s="20">
        <v>249</v>
      </c>
      <c r="J92" s="20">
        <v>441</v>
      </c>
      <c r="K92" s="21">
        <v>690</v>
      </c>
      <c r="L92" s="20">
        <v>404</v>
      </c>
      <c r="M92" s="20">
        <v>643</v>
      </c>
      <c r="N92" s="21">
        <v>1047</v>
      </c>
      <c r="P92" s="61">
        <f t="shared" si="29"/>
        <v>39.425587467362924</v>
      </c>
      <c r="Q92" s="6">
        <f t="shared" si="30"/>
        <v>60.574412532637076</v>
      </c>
      <c r="R92" s="61">
        <f t="shared" si="31"/>
        <v>43.014128728414441</v>
      </c>
      <c r="S92" s="82">
        <f t="shared" si="32"/>
        <v>56.985871271585552</v>
      </c>
      <c r="T92" s="6">
        <f t="shared" si="33"/>
        <v>36.086956521739133</v>
      </c>
      <c r="U92" s="82">
        <f t="shared" si="34"/>
        <v>63.913043478260867</v>
      </c>
      <c r="V92" s="6">
        <f t="shared" si="35"/>
        <v>38.586437440305637</v>
      </c>
      <c r="W92" s="82">
        <f t="shared" si="36"/>
        <v>61.41356255969437</v>
      </c>
      <c r="Y92" s="59">
        <f t="shared" si="37"/>
        <v>21.148825065274153</v>
      </c>
      <c r="Z92" s="59">
        <f t="shared" si="38"/>
        <v>13.971742543171111</v>
      </c>
      <c r="AA92" s="59">
        <f t="shared" si="39"/>
        <v>27.826086956521735</v>
      </c>
      <c r="AB92" s="73">
        <f t="shared" si="40"/>
        <v>22.827125119388732</v>
      </c>
    </row>
    <row r="93" spans="1:28" x14ac:dyDescent="0.25">
      <c r="A93" s="1869"/>
      <c r="B93" s="895" t="s">
        <v>207</v>
      </c>
      <c r="C93" s="20">
        <v>329</v>
      </c>
      <c r="D93" s="20">
        <v>425</v>
      </c>
      <c r="E93" s="21">
        <v>754</v>
      </c>
      <c r="F93" s="20">
        <v>468</v>
      </c>
      <c r="G93" s="20">
        <v>582</v>
      </c>
      <c r="H93" s="21">
        <v>1050</v>
      </c>
      <c r="I93" s="20">
        <v>520</v>
      </c>
      <c r="J93" s="20">
        <v>683</v>
      </c>
      <c r="K93" s="21">
        <v>1203</v>
      </c>
      <c r="L93" s="20">
        <v>519</v>
      </c>
      <c r="M93" s="20">
        <v>699</v>
      </c>
      <c r="N93" s="21">
        <v>1218</v>
      </c>
      <c r="P93" s="61">
        <f t="shared" si="29"/>
        <v>43.633952254641912</v>
      </c>
      <c r="Q93" s="6">
        <f t="shared" si="30"/>
        <v>56.366047745358095</v>
      </c>
      <c r="R93" s="61">
        <f t="shared" si="31"/>
        <v>44.571428571428569</v>
      </c>
      <c r="S93" s="82">
        <f t="shared" si="32"/>
        <v>55.428571428571431</v>
      </c>
      <c r="T93" s="6">
        <f t="shared" si="33"/>
        <v>43.225270157938489</v>
      </c>
      <c r="U93" s="82">
        <f t="shared" si="34"/>
        <v>56.774729842061511</v>
      </c>
      <c r="V93" s="6">
        <f t="shared" si="35"/>
        <v>42.610837438423644</v>
      </c>
      <c r="W93" s="82">
        <f t="shared" si="36"/>
        <v>57.389162561576356</v>
      </c>
      <c r="Y93" s="59">
        <f t="shared" si="37"/>
        <v>12.732095490716183</v>
      </c>
      <c r="Z93" s="59">
        <f t="shared" si="38"/>
        <v>10.857142857142861</v>
      </c>
      <c r="AA93" s="59">
        <f t="shared" si="39"/>
        <v>13.549459684123022</v>
      </c>
      <c r="AB93" s="73">
        <f t="shared" si="40"/>
        <v>14.778325123152712</v>
      </c>
    </row>
    <row r="94" spans="1:28" x14ac:dyDescent="0.25">
      <c r="A94" s="1869"/>
      <c r="B94" s="895" t="s">
        <v>299</v>
      </c>
      <c r="C94" s="20">
        <v>0</v>
      </c>
      <c r="D94" s="20">
        <v>0</v>
      </c>
      <c r="E94" s="21">
        <v>0</v>
      </c>
      <c r="F94" s="20">
        <v>8</v>
      </c>
      <c r="G94" s="20">
        <v>8</v>
      </c>
      <c r="H94" s="21">
        <v>16</v>
      </c>
      <c r="I94" s="20">
        <v>6</v>
      </c>
      <c r="J94" s="20">
        <v>7</v>
      </c>
      <c r="K94" s="21">
        <v>13</v>
      </c>
      <c r="L94" s="20">
        <v>23</v>
      </c>
      <c r="M94" s="20">
        <v>6</v>
      </c>
      <c r="N94" s="21">
        <v>29</v>
      </c>
      <c r="P94" s="61">
        <f t="shared" si="29"/>
        <v>0</v>
      </c>
      <c r="Q94" s="6">
        <f t="shared" si="30"/>
        <v>0</v>
      </c>
      <c r="R94" s="61">
        <f t="shared" si="31"/>
        <v>50</v>
      </c>
      <c r="S94" s="82">
        <f t="shared" si="32"/>
        <v>50</v>
      </c>
      <c r="T94" s="6">
        <f t="shared" si="33"/>
        <v>46.153846153846153</v>
      </c>
      <c r="U94" s="82">
        <f t="shared" si="34"/>
        <v>53.846153846153847</v>
      </c>
      <c r="V94" s="6">
        <f t="shared" si="35"/>
        <v>79.310344827586206</v>
      </c>
      <c r="W94" s="82">
        <f t="shared" si="36"/>
        <v>20.689655172413794</v>
      </c>
      <c r="Y94" s="59">
        <f t="shared" si="37"/>
        <v>0</v>
      </c>
      <c r="Z94" s="59">
        <f t="shared" si="38"/>
        <v>0</v>
      </c>
      <c r="AA94" s="59">
        <f t="shared" si="39"/>
        <v>7.6923076923076934</v>
      </c>
      <c r="AB94" s="73">
        <f t="shared" si="40"/>
        <v>-58.620689655172413</v>
      </c>
    </row>
    <row r="95" spans="1:28" x14ac:dyDescent="0.25">
      <c r="A95" s="1869"/>
      <c r="B95" s="895" t="s">
        <v>645</v>
      </c>
      <c r="C95" s="20">
        <v>264</v>
      </c>
      <c r="D95" s="20">
        <v>92</v>
      </c>
      <c r="E95" s="21">
        <v>356</v>
      </c>
      <c r="F95" s="20">
        <v>621</v>
      </c>
      <c r="G95" s="20">
        <v>204</v>
      </c>
      <c r="H95" s="21">
        <v>825</v>
      </c>
      <c r="I95" s="20">
        <v>651</v>
      </c>
      <c r="J95" s="20">
        <v>276</v>
      </c>
      <c r="K95" s="21">
        <v>927</v>
      </c>
      <c r="L95" s="20">
        <v>577</v>
      </c>
      <c r="M95" s="20">
        <v>332</v>
      </c>
      <c r="N95" s="21">
        <v>909</v>
      </c>
      <c r="P95" s="61">
        <f t="shared" si="29"/>
        <v>74.157303370786522</v>
      </c>
      <c r="Q95" s="6">
        <f t="shared" si="30"/>
        <v>25.842696629213485</v>
      </c>
      <c r="R95" s="61">
        <f t="shared" si="31"/>
        <v>75.272727272727266</v>
      </c>
      <c r="S95" s="82">
        <f t="shared" si="32"/>
        <v>24.727272727272727</v>
      </c>
      <c r="T95" s="6">
        <f t="shared" si="33"/>
        <v>70.226537216828476</v>
      </c>
      <c r="U95" s="82">
        <f t="shared" si="34"/>
        <v>29.773462783171524</v>
      </c>
      <c r="V95" s="6">
        <f t="shared" si="35"/>
        <v>63.476347634763478</v>
      </c>
      <c r="W95" s="82">
        <f t="shared" si="36"/>
        <v>36.523652365236522</v>
      </c>
      <c r="Y95" s="59">
        <f t="shared" si="37"/>
        <v>-48.314606741573037</v>
      </c>
      <c r="Z95" s="59">
        <f t="shared" si="38"/>
        <v>-50.54545454545454</v>
      </c>
      <c r="AA95" s="59">
        <f t="shared" si="39"/>
        <v>-40.453074433656951</v>
      </c>
      <c r="AB95" s="73">
        <f t="shared" si="40"/>
        <v>-26.952695269526956</v>
      </c>
    </row>
    <row r="96" spans="1:28" x14ac:dyDescent="0.25">
      <c r="A96" s="1869"/>
      <c r="B96" s="895" t="s">
        <v>242</v>
      </c>
      <c r="C96" s="20">
        <v>82</v>
      </c>
      <c r="D96" s="20">
        <v>42</v>
      </c>
      <c r="E96" s="21">
        <v>124</v>
      </c>
      <c r="F96" s="20">
        <v>167</v>
      </c>
      <c r="G96" s="20">
        <v>99</v>
      </c>
      <c r="H96" s="21">
        <v>266</v>
      </c>
      <c r="I96" s="20">
        <v>141</v>
      </c>
      <c r="J96" s="20">
        <v>70</v>
      </c>
      <c r="K96" s="21">
        <v>211</v>
      </c>
      <c r="L96" s="20">
        <v>195</v>
      </c>
      <c r="M96" s="20">
        <v>84</v>
      </c>
      <c r="N96" s="21">
        <v>279</v>
      </c>
      <c r="P96" s="61">
        <f t="shared" si="29"/>
        <v>66.129032258064512</v>
      </c>
      <c r="Q96" s="6">
        <f t="shared" si="30"/>
        <v>33.87096774193548</v>
      </c>
      <c r="R96" s="61">
        <f t="shared" si="31"/>
        <v>62.781954887218049</v>
      </c>
      <c r="S96" s="82">
        <f t="shared" si="32"/>
        <v>37.218045112781958</v>
      </c>
      <c r="T96" s="6">
        <f t="shared" si="33"/>
        <v>66.824644549763036</v>
      </c>
      <c r="U96" s="82">
        <f t="shared" si="34"/>
        <v>33.175355450236964</v>
      </c>
      <c r="V96" s="6">
        <f t="shared" si="35"/>
        <v>69.892473118279568</v>
      </c>
      <c r="W96" s="82">
        <f t="shared" si="36"/>
        <v>30.107526881720432</v>
      </c>
      <c r="Y96" s="59">
        <f t="shared" si="37"/>
        <v>-32.258064516129032</v>
      </c>
      <c r="Z96" s="59">
        <f t="shared" si="38"/>
        <v>-25.563909774436091</v>
      </c>
      <c r="AA96" s="59">
        <f t="shared" si="39"/>
        <v>-33.649289099526072</v>
      </c>
      <c r="AB96" s="73">
        <f t="shared" si="40"/>
        <v>-39.784946236559136</v>
      </c>
    </row>
    <row r="97" spans="1:28" x14ac:dyDescent="0.25">
      <c r="A97" s="1869"/>
      <c r="B97" s="895" t="s">
        <v>646</v>
      </c>
      <c r="C97" s="20">
        <v>195</v>
      </c>
      <c r="D97" s="20">
        <v>82</v>
      </c>
      <c r="E97" s="21">
        <v>277</v>
      </c>
      <c r="F97" s="20">
        <v>335</v>
      </c>
      <c r="G97" s="20">
        <v>216</v>
      </c>
      <c r="H97" s="21">
        <v>551</v>
      </c>
      <c r="I97" s="20">
        <v>422</v>
      </c>
      <c r="J97" s="20">
        <v>310</v>
      </c>
      <c r="K97" s="21">
        <v>732</v>
      </c>
      <c r="L97" s="20">
        <v>450</v>
      </c>
      <c r="M97" s="20">
        <v>229</v>
      </c>
      <c r="N97" s="21">
        <v>679</v>
      </c>
      <c r="P97" s="61">
        <f t="shared" si="29"/>
        <v>70.397111913357406</v>
      </c>
      <c r="Q97" s="6">
        <f t="shared" si="30"/>
        <v>29.602888086642597</v>
      </c>
      <c r="R97" s="61">
        <f t="shared" si="31"/>
        <v>60.798548094373864</v>
      </c>
      <c r="S97" s="82">
        <f t="shared" si="32"/>
        <v>39.201451905626136</v>
      </c>
      <c r="T97" s="6">
        <f t="shared" si="33"/>
        <v>57.650273224043715</v>
      </c>
      <c r="U97" s="82">
        <f t="shared" si="34"/>
        <v>42.349726775956285</v>
      </c>
      <c r="V97" s="6">
        <f t="shared" si="35"/>
        <v>66.273932253313689</v>
      </c>
      <c r="W97" s="82">
        <f t="shared" si="36"/>
        <v>33.726067746686304</v>
      </c>
      <c r="Y97" s="59">
        <f t="shared" si="37"/>
        <v>-40.794223826714813</v>
      </c>
      <c r="Z97" s="59">
        <f t="shared" si="38"/>
        <v>-21.597096188747727</v>
      </c>
      <c r="AA97" s="59">
        <f t="shared" si="39"/>
        <v>-15.300546448087431</v>
      </c>
      <c r="AB97" s="73">
        <f t="shared" si="40"/>
        <v>-32.547864506627384</v>
      </c>
    </row>
    <row r="98" spans="1:28" x14ac:dyDescent="0.25">
      <c r="A98" s="1869"/>
      <c r="B98" s="895" t="s">
        <v>210</v>
      </c>
      <c r="C98" s="20">
        <v>121</v>
      </c>
      <c r="D98" s="20">
        <v>125</v>
      </c>
      <c r="E98" s="21">
        <v>246</v>
      </c>
      <c r="F98" s="20">
        <v>85</v>
      </c>
      <c r="G98" s="20">
        <v>112</v>
      </c>
      <c r="H98" s="21">
        <v>197</v>
      </c>
      <c r="I98" s="20">
        <v>92</v>
      </c>
      <c r="J98" s="20">
        <v>112</v>
      </c>
      <c r="K98" s="21">
        <v>204</v>
      </c>
      <c r="L98" s="20">
        <v>92</v>
      </c>
      <c r="M98" s="20">
        <v>123</v>
      </c>
      <c r="N98" s="21">
        <v>215</v>
      </c>
      <c r="P98" s="61">
        <f t="shared" si="29"/>
        <v>49.1869918699187</v>
      </c>
      <c r="Q98" s="6">
        <f t="shared" si="30"/>
        <v>50.813008130081307</v>
      </c>
      <c r="R98" s="61">
        <f t="shared" si="31"/>
        <v>43.147208121827411</v>
      </c>
      <c r="S98" s="82">
        <f t="shared" si="32"/>
        <v>56.852791878172596</v>
      </c>
      <c r="T98" s="6">
        <f t="shared" si="33"/>
        <v>45.098039215686278</v>
      </c>
      <c r="U98" s="82">
        <f t="shared" si="34"/>
        <v>54.901960784313729</v>
      </c>
      <c r="V98" s="6">
        <f t="shared" si="35"/>
        <v>42.790697674418603</v>
      </c>
      <c r="W98" s="82">
        <f t="shared" si="36"/>
        <v>57.20930232558139</v>
      </c>
      <c r="Y98" s="59">
        <f t="shared" si="37"/>
        <v>1.6260162601626078</v>
      </c>
      <c r="Z98" s="59">
        <f t="shared" si="38"/>
        <v>13.705583756345185</v>
      </c>
      <c r="AA98" s="59">
        <f t="shared" si="39"/>
        <v>9.8039215686274517</v>
      </c>
      <c r="AB98" s="73">
        <f t="shared" si="40"/>
        <v>14.418604651162788</v>
      </c>
    </row>
    <row r="99" spans="1:28" x14ac:dyDescent="0.25">
      <c r="A99" s="1869"/>
      <c r="B99" s="895" t="s">
        <v>284</v>
      </c>
      <c r="C99" s="20">
        <v>176</v>
      </c>
      <c r="D99" s="20">
        <v>101</v>
      </c>
      <c r="E99" s="21">
        <v>277</v>
      </c>
      <c r="F99" s="20">
        <v>165</v>
      </c>
      <c r="G99" s="20">
        <v>75</v>
      </c>
      <c r="H99" s="21">
        <v>240</v>
      </c>
      <c r="I99" s="20">
        <v>204</v>
      </c>
      <c r="J99" s="20">
        <v>106</v>
      </c>
      <c r="K99" s="21">
        <v>310</v>
      </c>
      <c r="L99" s="20">
        <v>201</v>
      </c>
      <c r="M99" s="20">
        <v>110</v>
      </c>
      <c r="N99" s="21">
        <v>311</v>
      </c>
      <c r="P99" s="61">
        <f t="shared" si="29"/>
        <v>63.537906137184116</v>
      </c>
      <c r="Q99" s="6">
        <f t="shared" si="30"/>
        <v>36.462093862815884</v>
      </c>
      <c r="R99" s="61">
        <f t="shared" si="31"/>
        <v>68.75</v>
      </c>
      <c r="S99" s="82">
        <f t="shared" si="32"/>
        <v>31.25</v>
      </c>
      <c r="T99" s="6">
        <f t="shared" si="33"/>
        <v>65.806451612903231</v>
      </c>
      <c r="U99" s="82">
        <f t="shared" si="34"/>
        <v>34.193548387096776</v>
      </c>
      <c r="V99" s="6">
        <f t="shared" si="35"/>
        <v>64.630225080385856</v>
      </c>
      <c r="W99" s="82">
        <f t="shared" si="36"/>
        <v>35.369774919614152</v>
      </c>
      <c r="Y99" s="59">
        <f t="shared" si="37"/>
        <v>-27.075812274368232</v>
      </c>
      <c r="Z99" s="59">
        <f t="shared" si="38"/>
        <v>-37.5</v>
      </c>
      <c r="AA99" s="59">
        <f t="shared" si="39"/>
        <v>-31.612903225806456</v>
      </c>
      <c r="AB99" s="73">
        <f t="shared" si="40"/>
        <v>-29.260450160771704</v>
      </c>
    </row>
    <row r="100" spans="1:28" x14ac:dyDescent="0.25">
      <c r="A100" s="1869"/>
      <c r="B100" s="895" t="s">
        <v>219</v>
      </c>
      <c r="C100" s="20">
        <v>56</v>
      </c>
      <c r="D100" s="20">
        <v>351</v>
      </c>
      <c r="E100" s="21">
        <v>407</v>
      </c>
      <c r="F100" s="20">
        <v>125</v>
      </c>
      <c r="G100" s="20">
        <v>546</v>
      </c>
      <c r="H100" s="21">
        <v>671</v>
      </c>
      <c r="I100" s="20">
        <v>134</v>
      </c>
      <c r="J100" s="20">
        <v>500</v>
      </c>
      <c r="K100" s="21">
        <v>634</v>
      </c>
      <c r="L100" s="20">
        <v>71</v>
      </c>
      <c r="M100" s="20">
        <v>419</v>
      </c>
      <c r="N100" s="21">
        <v>490</v>
      </c>
      <c r="P100" s="61">
        <f t="shared" si="29"/>
        <v>13.759213759213759</v>
      </c>
      <c r="Q100" s="6">
        <f t="shared" si="30"/>
        <v>86.240786240786235</v>
      </c>
      <c r="R100" s="61">
        <f t="shared" si="31"/>
        <v>18.628912071535023</v>
      </c>
      <c r="S100" s="82">
        <f t="shared" si="32"/>
        <v>81.371087928464974</v>
      </c>
      <c r="T100" s="6">
        <f t="shared" si="33"/>
        <v>21.135646687697161</v>
      </c>
      <c r="U100" s="82">
        <f t="shared" si="34"/>
        <v>78.864353312302839</v>
      </c>
      <c r="V100" s="6">
        <f t="shared" si="35"/>
        <v>14.489795918367346</v>
      </c>
      <c r="W100" s="82">
        <f t="shared" si="36"/>
        <v>85.510204081632651</v>
      </c>
      <c r="Y100" s="59">
        <f t="shared" si="37"/>
        <v>72.481572481572471</v>
      </c>
      <c r="Z100" s="59">
        <f t="shared" si="38"/>
        <v>62.742175856929947</v>
      </c>
      <c r="AA100" s="59">
        <f t="shared" si="39"/>
        <v>57.728706624605678</v>
      </c>
      <c r="AB100" s="73">
        <f t="shared" si="40"/>
        <v>71.020408163265301</v>
      </c>
    </row>
    <row r="101" spans="1:28" x14ac:dyDescent="0.25">
      <c r="A101" s="1869"/>
      <c r="B101" s="895" t="s">
        <v>228</v>
      </c>
      <c r="C101" s="20">
        <v>57</v>
      </c>
      <c r="D101" s="20">
        <v>205</v>
      </c>
      <c r="E101" s="21">
        <v>262</v>
      </c>
      <c r="F101" s="20">
        <v>121</v>
      </c>
      <c r="G101" s="20">
        <v>414</v>
      </c>
      <c r="H101" s="21">
        <v>535</v>
      </c>
      <c r="I101" s="20">
        <v>134</v>
      </c>
      <c r="J101" s="20">
        <v>489</v>
      </c>
      <c r="K101" s="21">
        <v>623</v>
      </c>
      <c r="L101" s="20">
        <v>143</v>
      </c>
      <c r="M101" s="20">
        <v>477</v>
      </c>
      <c r="N101" s="21">
        <v>620</v>
      </c>
      <c r="P101" s="61">
        <f t="shared" si="29"/>
        <v>21.755725190839694</v>
      </c>
      <c r="Q101" s="6">
        <f t="shared" si="30"/>
        <v>78.244274809160302</v>
      </c>
      <c r="R101" s="61">
        <f t="shared" si="31"/>
        <v>22.616822429906541</v>
      </c>
      <c r="S101" s="82">
        <f t="shared" si="32"/>
        <v>77.383177570093451</v>
      </c>
      <c r="T101" s="6">
        <f t="shared" si="33"/>
        <v>21.508828250401287</v>
      </c>
      <c r="U101" s="82">
        <f t="shared" si="34"/>
        <v>78.49117174959872</v>
      </c>
      <c r="V101" s="6">
        <f t="shared" si="35"/>
        <v>23.06451612903226</v>
      </c>
      <c r="W101" s="82">
        <f t="shared" si="36"/>
        <v>76.935483870967744</v>
      </c>
      <c r="Y101" s="59">
        <f t="shared" si="37"/>
        <v>56.488549618320604</v>
      </c>
      <c r="Z101" s="59">
        <f t="shared" si="38"/>
        <v>54.76635514018691</v>
      </c>
      <c r="AA101" s="59">
        <f t="shared" si="39"/>
        <v>56.982343499197434</v>
      </c>
      <c r="AB101" s="73">
        <f t="shared" si="40"/>
        <v>53.870967741935488</v>
      </c>
    </row>
    <row r="102" spans="1:28" x14ac:dyDescent="0.25">
      <c r="A102" s="1869"/>
      <c r="B102" s="895" t="s">
        <v>238</v>
      </c>
      <c r="C102" s="20">
        <v>520</v>
      </c>
      <c r="D102" s="20">
        <v>317</v>
      </c>
      <c r="E102" s="21">
        <v>837</v>
      </c>
      <c r="F102" s="20">
        <v>593</v>
      </c>
      <c r="G102" s="20">
        <v>345</v>
      </c>
      <c r="H102" s="21">
        <v>938</v>
      </c>
      <c r="I102" s="20">
        <v>645</v>
      </c>
      <c r="J102" s="20">
        <v>378</v>
      </c>
      <c r="K102" s="21">
        <v>1023</v>
      </c>
      <c r="L102" s="20">
        <v>633</v>
      </c>
      <c r="M102" s="20">
        <v>372</v>
      </c>
      <c r="N102" s="21">
        <v>1005</v>
      </c>
      <c r="P102" s="61">
        <f t="shared" si="29"/>
        <v>62.126642771804065</v>
      </c>
      <c r="Q102" s="6">
        <f t="shared" si="30"/>
        <v>37.873357228195935</v>
      </c>
      <c r="R102" s="61">
        <f t="shared" si="31"/>
        <v>63.21961620469083</v>
      </c>
      <c r="S102" s="82">
        <f t="shared" si="32"/>
        <v>36.78038379530917</v>
      </c>
      <c r="T102" s="6">
        <f t="shared" si="33"/>
        <v>63.049853372434015</v>
      </c>
      <c r="U102" s="82">
        <f t="shared" si="34"/>
        <v>36.950146627565985</v>
      </c>
      <c r="V102" s="6">
        <f t="shared" si="35"/>
        <v>62.985074626865668</v>
      </c>
      <c r="W102" s="82">
        <f t="shared" si="36"/>
        <v>37.014925373134325</v>
      </c>
      <c r="Y102" s="59">
        <f t="shared" si="37"/>
        <v>-24.253285543608129</v>
      </c>
      <c r="Z102" s="59">
        <f t="shared" si="38"/>
        <v>-26.43923240938166</v>
      </c>
      <c r="AA102" s="59">
        <f t="shared" si="39"/>
        <v>-26.09970674486803</v>
      </c>
      <c r="AB102" s="73">
        <f t="shared" si="40"/>
        <v>-25.970149253731343</v>
      </c>
    </row>
    <row r="103" spans="1:28" x14ac:dyDescent="0.25">
      <c r="A103" s="1869"/>
      <c r="B103" s="895" t="s">
        <v>221</v>
      </c>
      <c r="C103" s="20">
        <v>22</v>
      </c>
      <c r="D103" s="20">
        <v>106</v>
      </c>
      <c r="E103" s="21">
        <v>128</v>
      </c>
      <c r="F103" s="20">
        <v>26</v>
      </c>
      <c r="G103" s="20">
        <v>108</v>
      </c>
      <c r="H103" s="21">
        <v>134</v>
      </c>
      <c r="I103" s="20">
        <v>32</v>
      </c>
      <c r="J103" s="20">
        <v>97</v>
      </c>
      <c r="K103" s="21">
        <v>129</v>
      </c>
      <c r="L103" s="20">
        <v>25</v>
      </c>
      <c r="M103" s="20">
        <v>116</v>
      </c>
      <c r="N103" s="21">
        <v>141</v>
      </c>
      <c r="P103" s="61">
        <f t="shared" si="29"/>
        <v>17.1875</v>
      </c>
      <c r="Q103" s="6">
        <f t="shared" si="30"/>
        <v>82.8125</v>
      </c>
      <c r="R103" s="61">
        <f t="shared" si="31"/>
        <v>19.402985074626866</v>
      </c>
      <c r="S103" s="82">
        <f t="shared" si="32"/>
        <v>80.597014925373131</v>
      </c>
      <c r="T103" s="6">
        <f t="shared" si="33"/>
        <v>24.806201550387598</v>
      </c>
      <c r="U103" s="82">
        <f t="shared" si="34"/>
        <v>75.193798449612402</v>
      </c>
      <c r="V103" s="6">
        <f t="shared" si="35"/>
        <v>17.730496453900709</v>
      </c>
      <c r="W103" s="82">
        <f t="shared" si="36"/>
        <v>82.269503546099287</v>
      </c>
      <c r="Y103" s="59">
        <f t="shared" si="37"/>
        <v>65.625</v>
      </c>
      <c r="Z103" s="59">
        <f t="shared" si="38"/>
        <v>61.194029850746261</v>
      </c>
      <c r="AA103" s="59">
        <f t="shared" si="39"/>
        <v>50.387596899224803</v>
      </c>
      <c r="AB103" s="73">
        <f t="shared" si="40"/>
        <v>64.539007092198574</v>
      </c>
    </row>
    <row r="104" spans="1:28" x14ac:dyDescent="0.25">
      <c r="A104" s="1869"/>
      <c r="B104" s="895" t="s">
        <v>222</v>
      </c>
      <c r="C104" s="20">
        <v>143</v>
      </c>
      <c r="D104" s="20">
        <v>461</v>
      </c>
      <c r="E104" s="21">
        <v>604</v>
      </c>
      <c r="F104" s="20">
        <v>201</v>
      </c>
      <c r="G104" s="20">
        <v>694</v>
      </c>
      <c r="H104" s="21">
        <v>895</v>
      </c>
      <c r="I104" s="20">
        <v>218</v>
      </c>
      <c r="J104" s="20">
        <v>643</v>
      </c>
      <c r="K104" s="21">
        <v>861</v>
      </c>
      <c r="L104" s="20">
        <v>193</v>
      </c>
      <c r="M104" s="20">
        <v>637</v>
      </c>
      <c r="N104" s="21">
        <v>830</v>
      </c>
      <c r="P104" s="61">
        <f t="shared" si="29"/>
        <v>23.67549668874172</v>
      </c>
      <c r="Q104" s="6">
        <f t="shared" si="30"/>
        <v>76.324503311258269</v>
      </c>
      <c r="R104" s="61">
        <f t="shared" si="31"/>
        <v>22.458100558659218</v>
      </c>
      <c r="S104" s="82">
        <f t="shared" si="32"/>
        <v>77.541899441340775</v>
      </c>
      <c r="T104" s="6">
        <f t="shared" si="33"/>
        <v>25.319396051103364</v>
      </c>
      <c r="U104" s="82">
        <f t="shared" si="34"/>
        <v>74.680603948896632</v>
      </c>
      <c r="V104" s="6">
        <f t="shared" si="35"/>
        <v>23.253012048192769</v>
      </c>
      <c r="W104" s="82">
        <f t="shared" si="36"/>
        <v>76.746987951807228</v>
      </c>
      <c r="Y104" s="59">
        <f t="shared" si="37"/>
        <v>52.649006622516552</v>
      </c>
      <c r="Z104" s="59">
        <f t="shared" si="38"/>
        <v>55.083798882681556</v>
      </c>
      <c r="AA104" s="59">
        <f t="shared" si="39"/>
        <v>49.361207897793264</v>
      </c>
      <c r="AB104" s="73">
        <f t="shared" si="40"/>
        <v>53.493975903614455</v>
      </c>
    </row>
    <row r="105" spans="1:28" x14ac:dyDescent="0.25">
      <c r="A105" s="1869"/>
      <c r="B105" s="895" t="s">
        <v>223</v>
      </c>
      <c r="C105" s="20">
        <v>26</v>
      </c>
      <c r="D105" s="20">
        <v>165</v>
      </c>
      <c r="E105" s="21">
        <v>191</v>
      </c>
      <c r="F105" s="20">
        <v>54</v>
      </c>
      <c r="G105" s="20">
        <v>242</v>
      </c>
      <c r="H105" s="21">
        <v>296</v>
      </c>
      <c r="I105" s="20">
        <v>46</v>
      </c>
      <c r="J105" s="20">
        <v>244</v>
      </c>
      <c r="K105" s="21">
        <v>290</v>
      </c>
      <c r="L105" s="20">
        <v>69</v>
      </c>
      <c r="M105" s="20">
        <v>294</v>
      </c>
      <c r="N105" s="21">
        <v>363</v>
      </c>
      <c r="P105" s="61">
        <f t="shared" si="29"/>
        <v>13.612565445026178</v>
      </c>
      <c r="Q105" s="6">
        <f t="shared" si="30"/>
        <v>86.387434554973822</v>
      </c>
      <c r="R105" s="61">
        <f t="shared" si="31"/>
        <v>18.243243243243242</v>
      </c>
      <c r="S105" s="82">
        <f t="shared" si="32"/>
        <v>81.756756756756758</v>
      </c>
      <c r="T105" s="6">
        <f t="shared" si="33"/>
        <v>15.862068965517242</v>
      </c>
      <c r="U105" s="82">
        <f t="shared" si="34"/>
        <v>84.137931034482762</v>
      </c>
      <c r="V105" s="6">
        <f t="shared" si="35"/>
        <v>19.008264462809919</v>
      </c>
      <c r="W105" s="82">
        <f t="shared" si="36"/>
        <v>80.991735537190081</v>
      </c>
      <c r="Y105" s="59">
        <f t="shared" si="37"/>
        <v>72.774869109947645</v>
      </c>
      <c r="Z105" s="59">
        <f t="shared" si="38"/>
        <v>63.513513513513516</v>
      </c>
      <c r="AA105" s="59">
        <f t="shared" si="39"/>
        <v>68.275862068965523</v>
      </c>
      <c r="AB105" s="73">
        <f t="shared" si="40"/>
        <v>61.983471074380162</v>
      </c>
    </row>
    <row r="106" spans="1:28" x14ac:dyDescent="0.25">
      <c r="A106" s="1869"/>
      <c r="B106" s="895" t="s">
        <v>224</v>
      </c>
      <c r="C106" s="20">
        <v>30</v>
      </c>
      <c r="D106" s="20">
        <v>139</v>
      </c>
      <c r="E106" s="21">
        <v>169</v>
      </c>
      <c r="F106" s="20">
        <v>36</v>
      </c>
      <c r="G106" s="20">
        <v>170</v>
      </c>
      <c r="H106" s="21">
        <v>206</v>
      </c>
      <c r="I106" s="20">
        <v>34</v>
      </c>
      <c r="J106" s="20">
        <v>132</v>
      </c>
      <c r="K106" s="21">
        <v>166</v>
      </c>
      <c r="L106" s="20">
        <v>27</v>
      </c>
      <c r="M106" s="20">
        <v>177</v>
      </c>
      <c r="N106" s="21">
        <v>204</v>
      </c>
      <c r="P106" s="61">
        <f t="shared" si="29"/>
        <v>17.751479289940828</v>
      </c>
      <c r="Q106" s="6">
        <f t="shared" si="30"/>
        <v>82.248520710059168</v>
      </c>
      <c r="R106" s="61">
        <f t="shared" si="31"/>
        <v>17.475728155339805</v>
      </c>
      <c r="S106" s="82">
        <f t="shared" si="32"/>
        <v>82.524271844660191</v>
      </c>
      <c r="T106" s="6">
        <f t="shared" si="33"/>
        <v>20.481927710843372</v>
      </c>
      <c r="U106" s="82">
        <f t="shared" si="34"/>
        <v>79.518072289156621</v>
      </c>
      <c r="V106" s="6">
        <f t="shared" si="35"/>
        <v>13.23529411764706</v>
      </c>
      <c r="W106" s="82">
        <f t="shared" si="36"/>
        <v>86.764705882352942</v>
      </c>
      <c r="Y106" s="59">
        <f t="shared" si="37"/>
        <v>64.497041420118336</v>
      </c>
      <c r="Z106" s="59">
        <f t="shared" si="38"/>
        <v>65.048543689320383</v>
      </c>
      <c r="AA106" s="59">
        <f t="shared" si="39"/>
        <v>59.036144578313248</v>
      </c>
      <c r="AB106" s="73">
        <f t="shared" si="40"/>
        <v>73.529411764705884</v>
      </c>
    </row>
    <row r="107" spans="1:28" x14ac:dyDescent="0.25">
      <c r="A107" s="1869"/>
      <c r="B107" s="895" t="s">
        <v>285</v>
      </c>
      <c r="C107" s="20">
        <v>472</v>
      </c>
      <c r="D107" s="20">
        <v>313</v>
      </c>
      <c r="E107" s="21">
        <v>785</v>
      </c>
      <c r="F107" s="20">
        <v>1387</v>
      </c>
      <c r="G107" s="20">
        <v>776</v>
      </c>
      <c r="H107" s="21">
        <v>2163</v>
      </c>
      <c r="I107" s="20">
        <v>1256</v>
      </c>
      <c r="J107" s="20">
        <v>731</v>
      </c>
      <c r="K107" s="21">
        <v>1987</v>
      </c>
      <c r="L107" s="20">
        <v>1740</v>
      </c>
      <c r="M107" s="20">
        <v>903</v>
      </c>
      <c r="N107" s="21">
        <v>2643</v>
      </c>
      <c r="P107" s="61">
        <f t="shared" si="29"/>
        <v>60.127388535031848</v>
      </c>
      <c r="Q107" s="6">
        <f t="shared" si="30"/>
        <v>39.872611464968152</v>
      </c>
      <c r="R107" s="61">
        <f t="shared" si="31"/>
        <v>64.123901987979664</v>
      </c>
      <c r="S107" s="82">
        <f t="shared" si="32"/>
        <v>35.876098012020343</v>
      </c>
      <c r="T107" s="6">
        <f t="shared" si="33"/>
        <v>63.210870659285355</v>
      </c>
      <c r="U107" s="82">
        <f t="shared" si="34"/>
        <v>36.789129340714645</v>
      </c>
      <c r="V107" s="6">
        <f t="shared" si="35"/>
        <v>65.834279228149825</v>
      </c>
      <c r="W107" s="82">
        <f t="shared" si="36"/>
        <v>34.165720771850175</v>
      </c>
      <c r="Y107" s="59">
        <f t="shared" si="37"/>
        <v>-20.254777070063696</v>
      </c>
      <c r="Z107" s="59">
        <f t="shared" si="38"/>
        <v>-28.247803975959322</v>
      </c>
      <c r="AA107" s="59">
        <f t="shared" si="39"/>
        <v>-26.42174131857071</v>
      </c>
      <c r="AB107" s="73">
        <f t="shared" si="40"/>
        <v>-31.66855845629965</v>
      </c>
    </row>
    <row r="108" spans="1:28" x14ac:dyDescent="0.25">
      <c r="A108" s="1869"/>
      <c r="B108" s="895" t="s">
        <v>213</v>
      </c>
      <c r="C108" s="20">
        <v>65</v>
      </c>
      <c r="D108" s="20">
        <v>174</v>
      </c>
      <c r="E108" s="21">
        <v>239</v>
      </c>
      <c r="F108" s="20">
        <v>93</v>
      </c>
      <c r="G108" s="20">
        <v>263</v>
      </c>
      <c r="H108" s="21">
        <v>356</v>
      </c>
      <c r="I108" s="20">
        <v>104</v>
      </c>
      <c r="J108" s="20">
        <v>297</v>
      </c>
      <c r="K108" s="21">
        <v>401</v>
      </c>
      <c r="L108" s="20">
        <v>93</v>
      </c>
      <c r="M108" s="20">
        <v>311</v>
      </c>
      <c r="N108" s="21">
        <v>404</v>
      </c>
      <c r="P108" s="61">
        <f t="shared" si="29"/>
        <v>27.19665271966527</v>
      </c>
      <c r="Q108" s="6">
        <f t="shared" si="30"/>
        <v>72.803347280334734</v>
      </c>
      <c r="R108" s="61">
        <f t="shared" si="31"/>
        <v>26.123595505617981</v>
      </c>
      <c r="S108" s="82">
        <f t="shared" si="32"/>
        <v>73.876404494382015</v>
      </c>
      <c r="T108" s="6">
        <f t="shared" si="33"/>
        <v>25.935162094763093</v>
      </c>
      <c r="U108" s="82">
        <f t="shared" si="34"/>
        <v>74.064837905236914</v>
      </c>
      <c r="V108" s="6">
        <f t="shared" si="35"/>
        <v>23.019801980198022</v>
      </c>
      <c r="W108" s="82">
        <f t="shared" si="36"/>
        <v>76.980198019801975</v>
      </c>
      <c r="Y108" s="59">
        <f t="shared" si="37"/>
        <v>45.606694560669467</v>
      </c>
      <c r="Z108" s="59">
        <f t="shared" si="38"/>
        <v>47.752808988764031</v>
      </c>
      <c r="AA108" s="59">
        <f t="shared" si="39"/>
        <v>48.12967581047382</v>
      </c>
      <c r="AB108" s="73">
        <f t="shared" si="40"/>
        <v>53.96039603960395</v>
      </c>
    </row>
    <row r="109" spans="1:28" x14ac:dyDescent="0.25">
      <c r="A109" s="1869"/>
      <c r="B109" s="895" t="s">
        <v>236</v>
      </c>
      <c r="C109" s="20">
        <v>908</v>
      </c>
      <c r="D109" s="20">
        <v>421</v>
      </c>
      <c r="E109" s="21">
        <v>1329</v>
      </c>
      <c r="F109" s="20">
        <v>946</v>
      </c>
      <c r="G109" s="20">
        <v>484</v>
      </c>
      <c r="H109" s="21">
        <v>1430</v>
      </c>
      <c r="I109" s="20">
        <v>1145</v>
      </c>
      <c r="J109" s="20">
        <v>599</v>
      </c>
      <c r="K109" s="21">
        <v>1744</v>
      </c>
      <c r="L109" s="20">
        <v>1216</v>
      </c>
      <c r="M109" s="20">
        <v>593</v>
      </c>
      <c r="N109" s="21">
        <v>1809</v>
      </c>
      <c r="P109" s="61">
        <f t="shared" si="29"/>
        <v>68.322046651617768</v>
      </c>
      <c r="Q109" s="6">
        <f t="shared" si="30"/>
        <v>31.677953348382243</v>
      </c>
      <c r="R109" s="61">
        <f t="shared" si="31"/>
        <v>66.153846153846146</v>
      </c>
      <c r="S109" s="82">
        <f t="shared" si="32"/>
        <v>33.846153846153847</v>
      </c>
      <c r="T109" s="6">
        <f t="shared" si="33"/>
        <v>65.653669724770651</v>
      </c>
      <c r="U109" s="82">
        <f t="shared" si="34"/>
        <v>34.346330275229356</v>
      </c>
      <c r="V109" s="6">
        <f t="shared" si="35"/>
        <v>67.21945826423439</v>
      </c>
      <c r="W109" s="82">
        <f t="shared" si="36"/>
        <v>32.780541735765617</v>
      </c>
      <c r="Y109" s="59">
        <f t="shared" si="37"/>
        <v>-36.644093303235522</v>
      </c>
      <c r="Z109" s="59">
        <f t="shared" si="38"/>
        <v>-32.307692307692299</v>
      </c>
      <c r="AA109" s="59">
        <f t="shared" si="39"/>
        <v>-31.307339449541296</v>
      </c>
      <c r="AB109" s="73">
        <f t="shared" si="40"/>
        <v>-34.438916528468773</v>
      </c>
    </row>
    <row r="110" spans="1:28" x14ac:dyDescent="0.25">
      <c r="A110" s="1869"/>
      <c r="B110" s="895" t="s">
        <v>239</v>
      </c>
      <c r="C110" s="20">
        <v>477</v>
      </c>
      <c r="D110" s="20">
        <v>142</v>
      </c>
      <c r="E110" s="21">
        <v>619</v>
      </c>
      <c r="F110" s="20">
        <v>715</v>
      </c>
      <c r="G110" s="20">
        <v>222</v>
      </c>
      <c r="H110" s="21">
        <v>937</v>
      </c>
      <c r="I110" s="20">
        <v>734</v>
      </c>
      <c r="J110" s="20">
        <v>266</v>
      </c>
      <c r="K110" s="21">
        <v>1000</v>
      </c>
      <c r="L110" s="20">
        <v>872</v>
      </c>
      <c r="M110" s="20">
        <v>343</v>
      </c>
      <c r="N110" s="21">
        <v>1215</v>
      </c>
      <c r="P110" s="61">
        <f t="shared" si="29"/>
        <v>77.059773828756065</v>
      </c>
      <c r="Q110" s="6">
        <f t="shared" si="30"/>
        <v>22.940226171243943</v>
      </c>
      <c r="R110" s="61">
        <f t="shared" si="31"/>
        <v>76.307363927427957</v>
      </c>
      <c r="S110" s="82">
        <f t="shared" si="32"/>
        <v>23.692636072572036</v>
      </c>
      <c r="T110" s="6">
        <f t="shared" si="33"/>
        <v>73.400000000000006</v>
      </c>
      <c r="U110" s="82">
        <f t="shared" si="34"/>
        <v>26.6</v>
      </c>
      <c r="V110" s="6">
        <f t="shared" si="35"/>
        <v>71.769547325102877</v>
      </c>
      <c r="W110" s="82">
        <f t="shared" si="36"/>
        <v>28.230452674897123</v>
      </c>
      <c r="Y110" s="59">
        <f t="shared" si="37"/>
        <v>-54.119547657512122</v>
      </c>
      <c r="Z110" s="59">
        <f t="shared" si="38"/>
        <v>-52.614727854855921</v>
      </c>
      <c r="AA110" s="59">
        <f t="shared" si="39"/>
        <v>-46.800000000000004</v>
      </c>
      <c r="AB110" s="73">
        <f t="shared" si="40"/>
        <v>-43.539094650205755</v>
      </c>
    </row>
    <row r="111" spans="1:28" x14ac:dyDescent="0.25">
      <c r="A111" s="1869"/>
      <c r="B111" s="895" t="s">
        <v>365</v>
      </c>
      <c r="C111" s="20">
        <v>30</v>
      </c>
      <c r="D111" s="20">
        <v>37</v>
      </c>
      <c r="E111" s="21">
        <v>67</v>
      </c>
      <c r="F111" s="20">
        <v>36</v>
      </c>
      <c r="G111" s="20">
        <v>37</v>
      </c>
      <c r="H111" s="21">
        <v>73</v>
      </c>
      <c r="I111" s="20">
        <v>35</v>
      </c>
      <c r="J111" s="20">
        <v>36</v>
      </c>
      <c r="K111" s="21">
        <v>71</v>
      </c>
      <c r="L111" s="20">
        <v>43</v>
      </c>
      <c r="M111" s="20">
        <v>30</v>
      </c>
      <c r="N111" s="21">
        <v>73</v>
      </c>
      <c r="P111" s="61">
        <f t="shared" si="29"/>
        <v>44.776119402985074</v>
      </c>
      <c r="Q111" s="6">
        <f t="shared" si="30"/>
        <v>55.223880597014926</v>
      </c>
      <c r="R111" s="61">
        <f t="shared" si="31"/>
        <v>49.315068493150683</v>
      </c>
      <c r="S111" s="82">
        <f t="shared" si="32"/>
        <v>50.684931506849317</v>
      </c>
      <c r="T111" s="6">
        <f t="shared" si="33"/>
        <v>49.295774647887328</v>
      </c>
      <c r="U111" s="82">
        <f t="shared" si="34"/>
        <v>50.704225352112672</v>
      </c>
      <c r="V111" s="6">
        <f t="shared" si="35"/>
        <v>58.904109589041099</v>
      </c>
      <c r="W111" s="82">
        <f t="shared" si="36"/>
        <v>41.095890410958901</v>
      </c>
      <c r="Y111" s="59">
        <f t="shared" si="37"/>
        <v>10.447761194029852</v>
      </c>
      <c r="Z111" s="59">
        <f t="shared" si="38"/>
        <v>1.3698630136986338</v>
      </c>
      <c r="AA111" s="59">
        <f t="shared" si="39"/>
        <v>1.4084507042253449</v>
      </c>
      <c r="AB111" s="73">
        <f t="shared" si="40"/>
        <v>-17.808219178082197</v>
      </c>
    </row>
    <row r="112" spans="1:28" x14ac:dyDescent="0.25">
      <c r="A112" s="1869"/>
      <c r="B112" s="895" t="s">
        <v>241</v>
      </c>
      <c r="C112" s="20">
        <v>533</v>
      </c>
      <c r="D112" s="20">
        <v>159</v>
      </c>
      <c r="E112" s="21">
        <v>692</v>
      </c>
      <c r="F112" s="20">
        <v>771</v>
      </c>
      <c r="G112" s="20">
        <v>209</v>
      </c>
      <c r="H112" s="21">
        <v>980</v>
      </c>
      <c r="I112" s="20">
        <v>816</v>
      </c>
      <c r="J112" s="20">
        <v>223</v>
      </c>
      <c r="K112" s="21">
        <v>1039</v>
      </c>
      <c r="L112" s="20">
        <v>757</v>
      </c>
      <c r="M112" s="20">
        <v>206</v>
      </c>
      <c r="N112" s="21">
        <v>963</v>
      </c>
      <c r="P112" s="61">
        <f t="shared" si="29"/>
        <v>77.02312138728324</v>
      </c>
      <c r="Q112" s="6">
        <f t="shared" si="30"/>
        <v>22.976878612716764</v>
      </c>
      <c r="R112" s="61">
        <f t="shared" si="31"/>
        <v>78.673469387755105</v>
      </c>
      <c r="S112" s="82">
        <f t="shared" si="32"/>
        <v>21.326530612244898</v>
      </c>
      <c r="T112" s="6">
        <f t="shared" si="33"/>
        <v>78.537054860442737</v>
      </c>
      <c r="U112" s="82">
        <f t="shared" si="34"/>
        <v>21.462945139557267</v>
      </c>
      <c r="V112" s="6">
        <f t="shared" si="35"/>
        <v>78.608515057113195</v>
      </c>
      <c r="W112" s="82">
        <f t="shared" si="36"/>
        <v>21.391484942886812</v>
      </c>
      <c r="Y112" s="59">
        <f t="shared" si="37"/>
        <v>-54.04624277456648</v>
      </c>
      <c r="Z112" s="59">
        <f t="shared" si="38"/>
        <v>-57.34693877551021</v>
      </c>
      <c r="AA112" s="59">
        <f t="shared" si="39"/>
        <v>-57.074109720885474</v>
      </c>
      <c r="AB112" s="73">
        <f t="shared" si="40"/>
        <v>-57.217030114226382</v>
      </c>
    </row>
    <row r="113" spans="1:29" x14ac:dyDescent="0.25">
      <c r="A113" s="1869"/>
      <c r="B113" s="895" t="s">
        <v>253</v>
      </c>
      <c r="C113" s="20">
        <v>118</v>
      </c>
      <c r="D113" s="20">
        <v>38</v>
      </c>
      <c r="E113" s="21">
        <v>156</v>
      </c>
      <c r="F113" s="20">
        <v>363</v>
      </c>
      <c r="G113" s="20">
        <v>87</v>
      </c>
      <c r="H113" s="21">
        <v>450</v>
      </c>
      <c r="I113" s="20">
        <v>449</v>
      </c>
      <c r="J113" s="20">
        <v>141</v>
      </c>
      <c r="K113" s="21">
        <v>590</v>
      </c>
      <c r="L113" s="20">
        <v>333</v>
      </c>
      <c r="M113" s="20">
        <v>193</v>
      </c>
      <c r="N113" s="21">
        <v>526</v>
      </c>
      <c r="P113" s="61">
        <f t="shared" si="29"/>
        <v>75.641025641025635</v>
      </c>
      <c r="Q113" s="6">
        <f t="shared" si="30"/>
        <v>24.358974358974358</v>
      </c>
      <c r="R113" s="61">
        <f t="shared" si="31"/>
        <v>80.666666666666657</v>
      </c>
      <c r="S113" s="82">
        <f t="shared" si="32"/>
        <v>19.333333333333332</v>
      </c>
      <c r="T113" s="6">
        <f t="shared" si="33"/>
        <v>76.101694915254242</v>
      </c>
      <c r="U113" s="82">
        <f t="shared" si="34"/>
        <v>23.898305084745765</v>
      </c>
      <c r="V113" s="6">
        <f t="shared" si="35"/>
        <v>63.307984790874528</v>
      </c>
      <c r="W113" s="82">
        <f t="shared" si="36"/>
        <v>36.692015209125472</v>
      </c>
      <c r="Y113" s="59">
        <f t="shared" si="37"/>
        <v>-51.282051282051277</v>
      </c>
      <c r="Z113" s="59">
        <f t="shared" si="38"/>
        <v>-61.333333333333329</v>
      </c>
      <c r="AA113" s="59">
        <f t="shared" si="39"/>
        <v>-52.203389830508478</v>
      </c>
      <c r="AB113" s="73">
        <f t="shared" si="40"/>
        <v>-26.615969581749056</v>
      </c>
    </row>
    <row r="114" spans="1:29" x14ac:dyDescent="0.25">
      <c r="A114" s="1869"/>
      <c r="B114" s="895" t="s">
        <v>220</v>
      </c>
      <c r="C114" s="20">
        <v>33</v>
      </c>
      <c r="D114" s="20">
        <v>88</v>
      </c>
      <c r="E114" s="21">
        <v>121</v>
      </c>
      <c r="F114" s="20">
        <v>156</v>
      </c>
      <c r="G114" s="20">
        <v>320</v>
      </c>
      <c r="H114" s="21">
        <v>476</v>
      </c>
      <c r="I114" s="20">
        <v>239</v>
      </c>
      <c r="J114" s="20">
        <v>401</v>
      </c>
      <c r="K114" s="21">
        <v>640</v>
      </c>
      <c r="L114" s="20">
        <v>246</v>
      </c>
      <c r="M114" s="20">
        <v>473</v>
      </c>
      <c r="N114" s="21">
        <v>719</v>
      </c>
      <c r="P114" s="61">
        <f t="shared" si="29"/>
        <v>27.27272727272727</v>
      </c>
      <c r="Q114" s="6">
        <f t="shared" si="30"/>
        <v>72.727272727272734</v>
      </c>
      <c r="R114" s="61">
        <f t="shared" si="31"/>
        <v>32.773109243697476</v>
      </c>
      <c r="S114" s="82">
        <f t="shared" si="32"/>
        <v>67.226890756302524</v>
      </c>
      <c r="T114" s="6">
        <f t="shared" si="33"/>
        <v>37.34375</v>
      </c>
      <c r="U114" s="82">
        <f t="shared" si="34"/>
        <v>62.65625</v>
      </c>
      <c r="V114" s="6">
        <f t="shared" si="35"/>
        <v>34.214186369958277</v>
      </c>
      <c r="W114" s="82">
        <f t="shared" si="36"/>
        <v>65.78581363004173</v>
      </c>
      <c r="Y114" s="59">
        <f t="shared" si="37"/>
        <v>45.454545454545467</v>
      </c>
      <c r="Z114" s="59">
        <f t="shared" si="38"/>
        <v>34.453781512605048</v>
      </c>
      <c r="AA114" s="59">
        <f t="shared" si="39"/>
        <v>25.3125</v>
      </c>
      <c r="AB114" s="73">
        <f t="shared" si="40"/>
        <v>31.571627260083453</v>
      </c>
    </row>
    <row r="115" spans="1:29" x14ac:dyDescent="0.25">
      <c r="A115" s="1869"/>
      <c r="B115" s="895" t="s">
        <v>215</v>
      </c>
      <c r="C115" s="20">
        <v>8</v>
      </c>
      <c r="D115" s="20">
        <v>10</v>
      </c>
      <c r="E115" s="21">
        <v>18</v>
      </c>
      <c r="F115" s="20">
        <v>174</v>
      </c>
      <c r="G115" s="20">
        <v>420</v>
      </c>
      <c r="H115" s="21">
        <v>594</v>
      </c>
      <c r="I115" s="20">
        <v>203</v>
      </c>
      <c r="J115" s="20">
        <v>555</v>
      </c>
      <c r="K115" s="21">
        <v>758</v>
      </c>
      <c r="L115" s="20">
        <v>232</v>
      </c>
      <c r="M115" s="20">
        <v>741</v>
      </c>
      <c r="N115" s="21">
        <v>973</v>
      </c>
      <c r="P115" s="61">
        <f t="shared" si="29"/>
        <v>44.444444444444443</v>
      </c>
      <c r="Q115" s="6">
        <f t="shared" si="30"/>
        <v>55.555555555555557</v>
      </c>
      <c r="R115" s="61">
        <f t="shared" si="31"/>
        <v>29.292929292929294</v>
      </c>
      <c r="S115" s="82">
        <f t="shared" si="32"/>
        <v>70.707070707070713</v>
      </c>
      <c r="T115" s="6">
        <f t="shared" si="33"/>
        <v>26.781002638522427</v>
      </c>
      <c r="U115" s="82">
        <f t="shared" si="34"/>
        <v>73.218997361477577</v>
      </c>
      <c r="V115" s="6">
        <f t="shared" si="35"/>
        <v>23.843782117163411</v>
      </c>
      <c r="W115" s="82">
        <f t="shared" si="36"/>
        <v>76.156217882836586</v>
      </c>
      <c r="Y115" s="59">
        <f t="shared" si="37"/>
        <v>11.111111111111114</v>
      </c>
      <c r="Z115" s="59">
        <f t="shared" si="38"/>
        <v>41.414141414141419</v>
      </c>
      <c r="AA115" s="59">
        <f t="shared" si="39"/>
        <v>46.437994722955153</v>
      </c>
      <c r="AB115" s="73">
        <f t="shared" si="40"/>
        <v>52.312435765673172</v>
      </c>
    </row>
    <row r="116" spans="1:29" x14ac:dyDescent="0.25">
      <c r="A116" s="1869"/>
      <c r="B116" s="895" t="s">
        <v>647</v>
      </c>
      <c r="C116" s="20">
        <v>34</v>
      </c>
      <c r="D116" s="20">
        <v>31</v>
      </c>
      <c r="E116" s="21">
        <v>65</v>
      </c>
      <c r="F116" s="20">
        <v>53</v>
      </c>
      <c r="G116" s="20">
        <v>39</v>
      </c>
      <c r="H116" s="21">
        <v>92</v>
      </c>
      <c r="I116" s="20">
        <v>57</v>
      </c>
      <c r="J116" s="20">
        <v>30</v>
      </c>
      <c r="K116" s="21">
        <v>87</v>
      </c>
      <c r="L116" s="20">
        <v>78</v>
      </c>
      <c r="M116" s="20">
        <v>40</v>
      </c>
      <c r="N116" s="21">
        <v>118</v>
      </c>
      <c r="P116" s="61">
        <f t="shared" si="29"/>
        <v>52.307692307692314</v>
      </c>
      <c r="Q116" s="6">
        <f t="shared" si="30"/>
        <v>47.692307692307693</v>
      </c>
      <c r="R116" s="61">
        <f t="shared" si="31"/>
        <v>57.608695652173914</v>
      </c>
      <c r="S116" s="82">
        <f t="shared" si="32"/>
        <v>42.391304347826086</v>
      </c>
      <c r="T116" s="6">
        <f t="shared" si="33"/>
        <v>65.517241379310349</v>
      </c>
      <c r="U116" s="82">
        <f t="shared" si="34"/>
        <v>34.482758620689658</v>
      </c>
      <c r="V116" s="6">
        <f t="shared" si="35"/>
        <v>66.101694915254242</v>
      </c>
      <c r="W116" s="82">
        <f t="shared" si="36"/>
        <v>33.898305084745758</v>
      </c>
      <c r="Y116" s="59">
        <f t="shared" si="37"/>
        <v>-4.6153846153846203</v>
      </c>
      <c r="Z116" s="59">
        <f t="shared" si="38"/>
        <v>-15.217391304347828</v>
      </c>
      <c r="AA116" s="59">
        <f t="shared" si="39"/>
        <v>-31.03448275862069</v>
      </c>
      <c r="AB116" s="73">
        <f t="shared" si="40"/>
        <v>-32.203389830508485</v>
      </c>
    </row>
    <row r="117" spans="1:29" x14ac:dyDescent="0.25">
      <c r="A117" s="1869"/>
      <c r="B117" s="895" t="s">
        <v>264</v>
      </c>
      <c r="C117" s="20">
        <v>120</v>
      </c>
      <c r="D117" s="20">
        <v>75</v>
      </c>
      <c r="E117" s="21">
        <v>195</v>
      </c>
      <c r="F117" s="20">
        <v>181</v>
      </c>
      <c r="G117" s="20">
        <v>80</v>
      </c>
      <c r="H117" s="21">
        <v>261</v>
      </c>
      <c r="I117" s="20">
        <v>139</v>
      </c>
      <c r="J117" s="20">
        <v>103</v>
      </c>
      <c r="K117" s="21">
        <v>242</v>
      </c>
      <c r="L117" s="20">
        <v>128</v>
      </c>
      <c r="M117" s="20">
        <v>100</v>
      </c>
      <c r="N117" s="21">
        <v>228</v>
      </c>
      <c r="P117" s="61">
        <f t="shared" ref="P117:Q122" si="41">IFERROR(C117/$E117*100,0)</f>
        <v>61.53846153846154</v>
      </c>
      <c r="Q117" s="6">
        <f t="shared" si="41"/>
        <v>38.461538461538467</v>
      </c>
      <c r="R117" s="61">
        <f t="shared" ref="R117:S122" si="42">IFERROR(F117/$H117*100,0)</f>
        <v>69.348659003831415</v>
      </c>
      <c r="S117" s="82">
        <f t="shared" si="42"/>
        <v>30.651340996168582</v>
      </c>
      <c r="T117" s="6">
        <f t="shared" ref="T117:U122" si="43">IFERROR(I117/$K117*100,0)</f>
        <v>57.438016528925615</v>
      </c>
      <c r="U117" s="82">
        <f t="shared" si="43"/>
        <v>42.561983471074385</v>
      </c>
      <c r="V117" s="6">
        <f t="shared" ref="V117:W122" si="44">IFERROR(L117/$N117*100,0)</f>
        <v>56.140350877192979</v>
      </c>
      <c r="W117" s="82">
        <f t="shared" si="44"/>
        <v>43.859649122807014</v>
      </c>
      <c r="Y117" s="59">
        <f t="shared" ref="Y117:Y122" si="45">Q117-P117</f>
        <v>-23.076923076923073</v>
      </c>
      <c r="Z117" s="59">
        <f t="shared" ref="Z117:Z122" si="46">S117-R117</f>
        <v>-38.69731800766283</v>
      </c>
      <c r="AA117" s="59">
        <f t="shared" ref="AA117:AA122" si="47">U117-T117</f>
        <v>-14.876033057851231</v>
      </c>
      <c r="AB117" s="73">
        <f t="shared" ref="AB117:AB122" si="48">W117-V117</f>
        <v>-12.280701754385966</v>
      </c>
    </row>
    <row r="118" spans="1:29" x14ac:dyDescent="0.25">
      <c r="A118" s="1869"/>
      <c r="B118" s="895" t="s">
        <v>283</v>
      </c>
      <c r="C118" s="20">
        <v>231</v>
      </c>
      <c r="D118" s="20">
        <v>96</v>
      </c>
      <c r="E118" s="21">
        <v>327</v>
      </c>
      <c r="F118" s="20">
        <v>298</v>
      </c>
      <c r="G118" s="20">
        <v>155</v>
      </c>
      <c r="H118" s="21">
        <v>453</v>
      </c>
      <c r="I118" s="20">
        <v>240</v>
      </c>
      <c r="J118" s="20">
        <v>122</v>
      </c>
      <c r="K118" s="21">
        <v>362</v>
      </c>
      <c r="L118" s="20">
        <v>318</v>
      </c>
      <c r="M118" s="20">
        <v>166</v>
      </c>
      <c r="N118" s="21">
        <v>484</v>
      </c>
      <c r="P118" s="61">
        <f t="shared" si="41"/>
        <v>70.642201834862391</v>
      </c>
      <c r="Q118" s="6">
        <f t="shared" si="41"/>
        <v>29.357798165137616</v>
      </c>
      <c r="R118" s="61">
        <f t="shared" si="42"/>
        <v>65.783664459161145</v>
      </c>
      <c r="S118" s="82">
        <f t="shared" si="42"/>
        <v>34.216335540838855</v>
      </c>
      <c r="T118" s="6">
        <f t="shared" si="43"/>
        <v>66.298342541436455</v>
      </c>
      <c r="U118" s="82">
        <f t="shared" si="43"/>
        <v>33.701657458563538</v>
      </c>
      <c r="V118" s="6">
        <f t="shared" si="44"/>
        <v>65.702479338842977</v>
      </c>
      <c r="W118" s="82">
        <f t="shared" si="44"/>
        <v>34.29752066115703</v>
      </c>
      <c r="Y118" s="59">
        <f t="shared" si="45"/>
        <v>-41.284403669724774</v>
      </c>
      <c r="Z118" s="59">
        <f t="shared" si="46"/>
        <v>-31.567328918322289</v>
      </c>
      <c r="AA118" s="59">
        <f t="shared" si="47"/>
        <v>-32.596685082872916</v>
      </c>
      <c r="AB118" s="73">
        <f t="shared" si="48"/>
        <v>-31.404958677685947</v>
      </c>
    </row>
    <row r="119" spans="1:29" x14ac:dyDescent="0.25">
      <c r="A119" s="1869"/>
      <c r="B119" s="895" t="s">
        <v>244</v>
      </c>
      <c r="C119" s="20">
        <v>1817</v>
      </c>
      <c r="D119" s="20">
        <v>1608</v>
      </c>
      <c r="E119" s="21">
        <v>3425</v>
      </c>
      <c r="F119" s="20">
        <v>2384</v>
      </c>
      <c r="G119" s="20">
        <v>1793</v>
      </c>
      <c r="H119" s="21">
        <v>4177</v>
      </c>
      <c r="I119" s="20">
        <v>2879</v>
      </c>
      <c r="J119" s="20">
        <v>2149</v>
      </c>
      <c r="K119" s="21">
        <v>5028</v>
      </c>
      <c r="L119" s="20">
        <v>2679</v>
      </c>
      <c r="M119" s="20">
        <v>2068</v>
      </c>
      <c r="N119" s="21">
        <v>4747</v>
      </c>
      <c r="P119" s="61">
        <f t="shared" si="41"/>
        <v>53.051094890510953</v>
      </c>
      <c r="Q119" s="6">
        <f t="shared" si="41"/>
        <v>46.948905109489054</v>
      </c>
      <c r="R119" s="61">
        <f t="shared" si="42"/>
        <v>57.07445535073019</v>
      </c>
      <c r="S119" s="82">
        <f t="shared" si="42"/>
        <v>42.92554464926981</v>
      </c>
      <c r="T119" s="6">
        <f t="shared" si="43"/>
        <v>57.259347653142399</v>
      </c>
      <c r="U119" s="82">
        <f t="shared" si="43"/>
        <v>42.740652346857601</v>
      </c>
      <c r="V119" s="6">
        <f t="shared" si="44"/>
        <v>56.435643564356432</v>
      </c>
      <c r="W119" s="82">
        <f t="shared" si="44"/>
        <v>43.564356435643568</v>
      </c>
      <c r="Y119" s="59">
        <f t="shared" si="45"/>
        <v>-6.1021897810218988</v>
      </c>
      <c r="Z119" s="59">
        <f t="shared" si="46"/>
        <v>-14.14891070146038</v>
      </c>
      <c r="AA119" s="59">
        <f t="shared" si="47"/>
        <v>-14.518695306284798</v>
      </c>
      <c r="AB119" s="73">
        <f t="shared" si="48"/>
        <v>-12.871287128712865</v>
      </c>
    </row>
    <row r="120" spans="1:29" x14ac:dyDescent="0.25">
      <c r="A120" s="1869"/>
      <c r="B120" s="895" t="s">
        <v>649</v>
      </c>
      <c r="C120" s="20">
        <v>11095</v>
      </c>
      <c r="D120" s="20">
        <v>7674</v>
      </c>
      <c r="E120" s="21">
        <v>18769</v>
      </c>
      <c r="F120" s="20">
        <v>13655</v>
      </c>
      <c r="G120" s="20">
        <v>9908</v>
      </c>
      <c r="H120" s="21">
        <v>23563</v>
      </c>
      <c r="I120" s="20">
        <v>13891</v>
      </c>
      <c r="J120" s="20">
        <v>10581</v>
      </c>
      <c r="K120" s="21">
        <v>24472</v>
      </c>
      <c r="L120" s="20">
        <v>14993</v>
      </c>
      <c r="M120" s="20">
        <v>11789</v>
      </c>
      <c r="N120" s="21">
        <v>26782</v>
      </c>
      <c r="P120" s="61">
        <f t="shared" si="41"/>
        <v>59.113431722521184</v>
      </c>
      <c r="Q120" s="6">
        <f t="shared" si="41"/>
        <v>40.886568277478823</v>
      </c>
      <c r="R120" s="61">
        <f t="shared" si="42"/>
        <v>57.951024911938212</v>
      </c>
      <c r="S120" s="82">
        <f t="shared" si="42"/>
        <v>42.048975088061788</v>
      </c>
      <c r="T120" s="6">
        <f t="shared" si="43"/>
        <v>56.762830990519774</v>
      </c>
      <c r="U120" s="82">
        <f t="shared" si="43"/>
        <v>43.237169009480219</v>
      </c>
      <c r="V120" s="6">
        <f t="shared" si="44"/>
        <v>55.981629452617433</v>
      </c>
      <c r="W120" s="82">
        <f t="shared" si="44"/>
        <v>44.018370547382567</v>
      </c>
      <c r="Y120" s="59">
        <f t="shared" si="45"/>
        <v>-18.226863445042362</v>
      </c>
      <c r="Z120" s="59">
        <f t="shared" si="46"/>
        <v>-15.902049823876425</v>
      </c>
      <c r="AA120" s="59">
        <f t="shared" si="47"/>
        <v>-13.525661981039555</v>
      </c>
      <c r="AB120" s="73">
        <f t="shared" si="48"/>
        <v>-11.963258905234866</v>
      </c>
    </row>
    <row r="121" spans="1:29" x14ac:dyDescent="0.25">
      <c r="A121" s="1869"/>
      <c r="B121" s="895" t="s">
        <v>209</v>
      </c>
      <c r="C121" s="20">
        <v>660</v>
      </c>
      <c r="D121" s="20">
        <v>261</v>
      </c>
      <c r="E121" s="21">
        <v>921</v>
      </c>
      <c r="F121" s="20">
        <v>1223</v>
      </c>
      <c r="G121" s="20">
        <v>471</v>
      </c>
      <c r="H121" s="21">
        <v>1694</v>
      </c>
      <c r="I121" s="20">
        <v>1332</v>
      </c>
      <c r="J121" s="20">
        <v>446</v>
      </c>
      <c r="K121" s="21">
        <v>1778</v>
      </c>
      <c r="L121" s="20">
        <v>1525</v>
      </c>
      <c r="M121" s="20">
        <v>527</v>
      </c>
      <c r="N121" s="21">
        <v>2052</v>
      </c>
      <c r="P121" s="61">
        <f t="shared" si="41"/>
        <v>71.661237785016283</v>
      </c>
      <c r="Q121" s="6">
        <f t="shared" si="41"/>
        <v>28.338762214983714</v>
      </c>
      <c r="R121" s="61">
        <f t="shared" si="42"/>
        <v>72.195985832349479</v>
      </c>
      <c r="S121" s="82">
        <f t="shared" si="42"/>
        <v>27.804014167650532</v>
      </c>
      <c r="T121" s="6">
        <f t="shared" si="43"/>
        <v>74.915635545556796</v>
      </c>
      <c r="U121" s="82">
        <f t="shared" si="43"/>
        <v>25.084364454443193</v>
      </c>
      <c r="V121" s="6">
        <f t="shared" si="44"/>
        <v>74.317738791423011</v>
      </c>
      <c r="W121" s="82">
        <f t="shared" si="44"/>
        <v>25.682261208577</v>
      </c>
      <c r="Y121" s="59">
        <f t="shared" si="45"/>
        <v>-43.322475570032566</v>
      </c>
      <c r="Z121" s="59">
        <f t="shared" si="46"/>
        <v>-44.391971664698943</v>
      </c>
      <c r="AA121" s="59">
        <f t="shared" si="47"/>
        <v>-49.831271091113607</v>
      </c>
      <c r="AB121" s="73">
        <f t="shared" si="48"/>
        <v>-48.635477582846008</v>
      </c>
    </row>
    <row r="122" spans="1:29" x14ac:dyDescent="0.25">
      <c r="A122" s="1869"/>
      <c r="B122" s="895" t="s">
        <v>205</v>
      </c>
      <c r="C122" s="20">
        <v>176</v>
      </c>
      <c r="D122" s="20">
        <v>122</v>
      </c>
      <c r="E122" s="21">
        <v>298</v>
      </c>
      <c r="F122" s="20">
        <v>179</v>
      </c>
      <c r="G122" s="20">
        <v>101</v>
      </c>
      <c r="H122" s="21">
        <v>280</v>
      </c>
      <c r="I122" s="20">
        <v>162</v>
      </c>
      <c r="J122" s="20">
        <v>103</v>
      </c>
      <c r="K122" s="21">
        <v>265</v>
      </c>
      <c r="L122" s="20">
        <v>137</v>
      </c>
      <c r="M122" s="20">
        <v>104</v>
      </c>
      <c r="N122" s="21">
        <v>241</v>
      </c>
      <c r="P122" s="61">
        <f t="shared" si="41"/>
        <v>59.060402684563762</v>
      </c>
      <c r="Q122" s="6">
        <f t="shared" si="41"/>
        <v>40.939597315436245</v>
      </c>
      <c r="R122" s="61">
        <f t="shared" si="42"/>
        <v>63.928571428571423</v>
      </c>
      <c r="S122" s="82">
        <f t="shared" si="42"/>
        <v>36.071428571428569</v>
      </c>
      <c r="T122" s="6">
        <f t="shared" si="43"/>
        <v>61.132075471698109</v>
      </c>
      <c r="U122" s="82">
        <f t="shared" si="43"/>
        <v>38.867924528301891</v>
      </c>
      <c r="V122" s="6">
        <f t="shared" si="44"/>
        <v>56.84647302904564</v>
      </c>
      <c r="W122" s="82">
        <f t="shared" si="44"/>
        <v>43.15352697095436</v>
      </c>
      <c r="Y122" s="59">
        <f t="shared" si="45"/>
        <v>-18.120805369127517</v>
      </c>
      <c r="Z122" s="59">
        <f t="shared" si="46"/>
        <v>-27.857142857142854</v>
      </c>
      <c r="AA122" s="59">
        <f t="shared" si="47"/>
        <v>-22.264150943396217</v>
      </c>
      <c r="AB122" s="73">
        <f t="shared" si="48"/>
        <v>-13.69294605809128</v>
      </c>
    </row>
    <row r="123" spans="1:29" x14ac:dyDescent="0.25">
      <c r="A123" s="1869"/>
      <c r="B123" s="895" t="s">
        <v>243</v>
      </c>
      <c r="C123" s="20">
        <v>380</v>
      </c>
      <c r="D123" s="20">
        <v>148</v>
      </c>
      <c r="E123" s="21">
        <v>528</v>
      </c>
      <c r="F123" s="20">
        <v>549</v>
      </c>
      <c r="G123" s="20">
        <v>232</v>
      </c>
      <c r="H123" s="21">
        <v>781</v>
      </c>
      <c r="I123" s="20">
        <v>538</v>
      </c>
      <c r="J123" s="20">
        <v>210</v>
      </c>
      <c r="K123" s="21">
        <v>748</v>
      </c>
      <c r="L123" s="20">
        <v>470</v>
      </c>
      <c r="M123" s="20">
        <v>204</v>
      </c>
      <c r="N123" s="21">
        <v>674</v>
      </c>
      <c r="P123" s="61">
        <f t="shared" si="29"/>
        <v>71.969696969696969</v>
      </c>
      <c r="Q123" s="6">
        <f t="shared" si="30"/>
        <v>28.030303030303028</v>
      </c>
      <c r="R123" s="61">
        <f t="shared" si="31"/>
        <v>70.294494238156219</v>
      </c>
      <c r="S123" s="82">
        <f t="shared" si="32"/>
        <v>29.705505761843792</v>
      </c>
      <c r="T123" s="6">
        <f t="shared" si="33"/>
        <v>71.925133689839569</v>
      </c>
      <c r="U123" s="82">
        <f t="shared" si="34"/>
        <v>28.074866310160431</v>
      </c>
      <c r="V123" s="6">
        <f t="shared" si="35"/>
        <v>69.732937685459945</v>
      </c>
      <c r="W123" s="82">
        <f t="shared" si="36"/>
        <v>30.267062314540063</v>
      </c>
      <c r="Y123" s="59">
        <f t="shared" si="37"/>
        <v>-43.939393939393938</v>
      </c>
      <c r="Z123" s="59">
        <f t="shared" si="38"/>
        <v>-40.588988476312423</v>
      </c>
      <c r="AA123" s="59">
        <f t="shared" si="39"/>
        <v>-43.850267379679138</v>
      </c>
      <c r="AB123" s="73">
        <f t="shared" si="40"/>
        <v>-39.465875370919882</v>
      </c>
    </row>
    <row r="124" spans="1:29" s="5" customFormat="1" x14ac:dyDescent="0.25">
      <c r="A124" s="1869" t="s">
        <v>248</v>
      </c>
      <c r="B124" s="882" t="s">
        <v>1076</v>
      </c>
      <c r="C124" s="843">
        <f>SUM(C125:C169)</f>
        <v>14067</v>
      </c>
      <c r="D124" s="843">
        <f t="shared" ref="D124:N124" si="49">SUM(D125:D169)</f>
        <v>6260</v>
      </c>
      <c r="E124" s="844">
        <f t="shared" si="49"/>
        <v>20327</v>
      </c>
      <c r="F124" s="850">
        <f t="shared" si="49"/>
        <v>25413</v>
      </c>
      <c r="G124" s="843">
        <f t="shared" si="49"/>
        <v>8946</v>
      </c>
      <c r="H124" s="844">
        <f t="shared" si="49"/>
        <v>34359</v>
      </c>
      <c r="I124" s="850">
        <f t="shared" si="49"/>
        <v>26147</v>
      </c>
      <c r="J124" s="843">
        <f t="shared" si="49"/>
        <v>9225</v>
      </c>
      <c r="K124" s="844">
        <f t="shared" si="49"/>
        <v>35372</v>
      </c>
      <c r="L124" s="843">
        <f t="shared" si="49"/>
        <v>24367</v>
      </c>
      <c r="M124" s="843">
        <f t="shared" si="49"/>
        <v>10428</v>
      </c>
      <c r="N124" s="844">
        <f t="shared" si="49"/>
        <v>34795</v>
      </c>
      <c r="P124" s="176">
        <f t="shared" si="29"/>
        <v>69.203522408619079</v>
      </c>
      <c r="Q124" s="175">
        <f t="shared" si="30"/>
        <v>30.796477591380921</v>
      </c>
      <c r="R124" s="176">
        <f t="shared" si="31"/>
        <v>73.963153758840477</v>
      </c>
      <c r="S124" s="181">
        <f t="shared" si="32"/>
        <v>26.036846241159523</v>
      </c>
      <c r="T124" s="175">
        <f t="shared" si="33"/>
        <v>73.920049756869844</v>
      </c>
      <c r="U124" s="181">
        <f t="shared" si="34"/>
        <v>26.079950243130163</v>
      </c>
      <c r="V124" s="175">
        <f t="shared" si="35"/>
        <v>70.030176749532984</v>
      </c>
      <c r="W124" s="181">
        <f t="shared" si="36"/>
        <v>29.969823250467019</v>
      </c>
      <c r="X124"/>
      <c r="Y124" s="178">
        <f>Q124-P124</f>
        <v>-38.407044817238159</v>
      </c>
      <c r="Z124" s="178">
        <f>S124-R124</f>
        <v>-47.926307517680954</v>
      </c>
      <c r="AA124" s="178">
        <f>U124-T124</f>
        <v>-47.840099513739681</v>
      </c>
      <c r="AB124" s="180">
        <f>W124-V124</f>
        <v>-40.060353499065968</v>
      </c>
      <c r="AC124"/>
    </row>
    <row r="125" spans="1:29" x14ac:dyDescent="0.25">
      <c r="A125" s="1869"/>
      <c r="B125" s="895" t="s">
        <v>259</v>
      </c>
      <c r="C125" s="20">
        <v>126</v>
      </c>
      <c r="D125" s="20">
        <v>65</v>
      </c>
      <c r="E125" s="21">
        <v>191</v>
      </c>
      <c r="F125" s="23">
        <v>152</v>
      </c>
      <c r="G125" s="20">
        <v>87</v>
      </c>
      <c r="H125" s="21">
        <v>239</v>
      </c>
      <c r="I125" s="23">
        <v>116</v>
      </c>
      <c r="J125" s="20">
        <v>62</v>
      </c>
      <c r="K125" s="21">
        <v>178</v>
      </c>
      <c r="L125" s="20">
        <v>159</v>
      </c>
      <c r="M125" s="20">
        <v>68</v>
      </c>
      <c r="N125" s="21">
        <v>227</v>
      </c>
      <c r="P125" s="61">
        <f t="shared" ref="P125:P169" si="50">IFERROR(C125/$E125*100,0)</f>
        <v>65.968586387434556</v>
      </c>
      <c r="Q125" s="6">
        <f t="shared" ref="Q125:Q169" si="51">IFERROR(D125/$E125*100,0)</f>
        <v>34.031413612565444</v>
      </c>
      <c r="R125" s="61">
        <f t="shared" ref="R125:R169" si="52">IFERROR(F125/$H125*100,0)</f>
        <v>63.598326359832633</v>
      </c>
      <c r="S125" s="82">
        <f t="shared" ref="S125:S169" si="53">IFERROR(G125/$H125*100,0)</f>
        <v>36.401673640167367</v>
      </c>
      <c r="T125" s="6">
        <f t="shared" ref="T125:T169" si="54">IFERROR(I125/$K125*100,0)</f>
        <v>65.168539325842701</v>
      </c>
      <c r="U125" s="82">
        <f t="shared" ref="U125:U169" si="55">IFERROR(J125/$K125*100,0)</f>
        <v>34.831460674157306</v>
      </c>
      <c r="V125" s="6">
        <f t="shared" ref="V125:V169" si="56">IFERROR(L125/$N125*100,0)</f>
        <v>70.044052863436121</v>
      </c>
      <c r="W125" s="82">
        <f t="shared" ref="W125:W169" si="57">IFERROR(M125/$N125*100,0)</f>
        <v>29.955947136563875</v>
      </c>
      <c r="Y125" s="59">
        <f t="shared" ref="Y125:Y169" si="58">Q125-P125</f>
        <v>-31.937172774869111</v>
      </c>
      <c r="Z125" s="59">
        <f t="shared" ref="Z125:Z169" si="59">S125-R125</f>
        <v>-27.196652719665266</v>
      </c>
      <c r="AA125" s="59">
        <f t="shared" ref="AA125:AA169" si="60">U125-T125</f>
        <v>-30.337078651685395</v>
      </c>
      <c r="AB125" s="73">
        <f t="shared" ref="AB125:AB169" si="61">W125-V125</f>
        <v>-40.088105726872243</v>
      </c>
    </row>
    <row r="126" spans="1:29" x14ac:dyDescent="0.25">
      <c r="A126" s="1869"/>
      <c r="B126" s="895" t="s">
        <v>254</v>
      </c>
      <c r="C126" s="20">
        <v>403</v>
      </c>
      <c r="D126" s="20">
        <v>350</v>
      </c>
      <c r="E126" s="21">
        <v>753</v>
      </c>
      <c r="F126" s="23">
        <v>553</v>
      </c>
      <c r="G126" s="20">
        <v>360</v>
      </c>
      <c r="H126" s="21">
        <v>913</v>
      </c>
      <c r="I126" s="23">
        <v>498</v>
      </c>
      <c r="J126" s="20">
        <v>355</v>
      </c>
      <c r="K126" s="21">
        <v>853</v>
      </c>
      <c r="L126" s="20">
        <v>629</v>
      </c>
      <c r="M126" s="20">
        <v>367</v>
      </c>
      <c r="N126" s="21">
        <v>996</v>
      </c>
      <c r="P126" s="61">
        <f t="shared" si="50"/>
        <v>53.519256308100928</v>
      </c>
      <c r="Q126" s="6">
        <f t="shared" si="51"/>
        <v>46.480743691899065</v>
      </c>
      <c r="R126" s="61">
        <f t="shared" si="52"/>
        <v>60.569550930996719</v>
      </c>
      <c r="S126" s="82">
        <f t="shared" si="53"/>
        <v>39.430449069003288</v>
      </c>
      <c r="T126" s="6">
        <f t="shared" si="54"/>
        <v>58.382180539273151</v>
      </c>
      <c r="U126" s="82">
        <f t="shared" si="55"/>
        <v>41.617819460726849</v>
      </c>
      <c r="V126" s="6">
        <f t="shared" si="56"/>
        <v>63.152610441767067</v>
      </c>
      <c r="W126" s="82">
        <f t="shared" si="57"/>
        <v>36.847389558232926</v>
      </c>
      <c r="Y126" s="59">
        <f t="shared" si="58"/>
        <v>-7.0385126162018636</v>
      </c>
      <c r="Z126" s="59">
        <f t="shared" si="59"/>
        <v>-21.139101861993431</v>
      </c>
      <c r="AA126" s="59">
        <f t="shared" si="60"/>
        <v>-16.764361078546301</v>
      </c>
      <c r="AB126" s="73">
        <f t="shared" si="61"/>
        <v>-26.30522088353414</v>
      </c>
    </row>
    <row r="127" spans="1:29" x14ac:dyDescent="0.25">
      <c r="A127" s="1869"/>
      <c r="B127" s="895" t="s">
        <v>256</v>
      </c>
      <c r="C127" s="20">
        <v>224</v>
      </c>
      <c r="D127" s="20">
        <v>114</v>
      </c>
      <c r="E127" s="21">
        <v>338</v>
      </c>
      <c r="F127" s="23">
        <v>247</v>
      </c>
      <c r="G127" s="20">
        <v>129</v>
      </c>
      <c r="H127" s="21">
        <v>376</v>
      </c>
      <c r="I127" s="23">
        <v>210</v>
      </c>
      <c r="J127" s="20">
        <v>138</v>
      </c>
      <c r="K127" s="21">
        <v>348</v>
      </c>
      <c r="L127" s="20">
        <v>241</v>
      </c>
      <c r="M127" s="20">
        <v>120</v>
      </c>
      <c r="N127" s="21">
        <v>361</v>
      </c>
      <c r="P127" s="61">
        <f t="shared" si="50"/>
        <v>66.272189349112438</v>
      </c>
      <c r="Q127" s="6">
        <f t="shared" si="51"/>
        <v>33.727810650887577</v>
      </c>
      <c r="R127" s="61">
        <f t="shared" si="52"/>
        <v>65.691489361702125</v>
      </c>
      <c r="S127" s="82">
        <f t="shared" si="53"/>
        <v>34.308510638297875</v>
      </c>
      <c r="T127" s="6">
        <f t="shared" si="54"/>
        <v>60.344827586206897</v>
      </c>
      <c r="U127" s="82">
        <f t="shared" si="55"/>
        <v>39.655172413793103</v>
      </c>
      <c r="V127" s="6">
        <f t="shared" si="56"/>
        <v>66.7590027700831</v>
      </c>
      <c r="W127" s="82">
        <f t="shared" si="57"/>
        <v>33.2409972299169</v>
      </c>
      <c r="Y127" s="59">
        <f t="shared" si="58"/>
        <v>-32.544378698224861</v>
      </c>
      <c r="Z127" s="59">
        <f t="shared" si="59"/>
        <v>-31.38297872340425</v>
      </c>
      <c r="AA127" s="59">
        <f t="shared" si="60"/>
        <v>-20.689655172413794</v>
      </c>
      <c r="AB127" s="73">
        <f t="shared" si="61"/>
        <v>-33.5180055401662</v>
      </c>
    </row>
    <row r="128" spans="1:29" x14ac:dyDescent="0.25">
      <c r="A128" s="1869"/>
      <c r="B128" s="895" t="s">
        <v>258</v>
      </c>
      <c r="C128" s="20">
        <v>71</v>
      </c>
      <c r="D128" s="20">
        <v>16</v>
      </c>
      <c r="E128" s="21">
        <v>87</v>
      </c>
      <c r="F128" s="20">
        <v>53</v>
      </c>
      <c r="G128" s="20">
        <v>14</v>
      </c>
      <c r="H128" s="21">
        <v>67</v>
      </c>
      <c r="I128" s="20">
        <v>62</v>
      </c>
      <c r="J128" s="20">
        <v>11</v>
      </c>
      <c r="K128" s="21">
        <v>73</v>
      </c>
      <c r="L128" s="20">
        <v>55</v>
      </c>
      <c r="M128" s="20">
        <v>13</v>
      </c>
      <c r="N128" s="21">
        <v>68</v>
      </c>
      <c r="P128" s="61">
        <f t="shared" si="50"/>
        <v>81.609195402298852</v>
      </c>
      <c r="Q128" s="6">
        <f t="shared" si="51"/>
        <v>18.390804597701148</v>
      </c>
      <c r="R128" s="61">
        <f t="shared" si="52"/>
        <v>79.104477611940297</v>
      </c>
      <c r="S128" s="82">
        <f t="shared" si="53"/>
        <v>20.8955223880597</v>
      </c>
      <c r="T128" s="6">
        <f t="shared" si="54"/>
        <v>84.93150684931507</v>
      </c>
      <c r="U128" s="82">
        <f t="shared" si="55"/>
        <v>15.068493150684931</v>
      </c>
      <c r="V128" s="6">
        <f t="shared" si="56"/>
        <v>80.882352941176478</v>
      </c>
      <c r="W128" s="82">
        <f t="shared" si="57"/>
        <v>19.117647058823529</v>
      </c>
      <c r="Y128" s="59">
        <f t="shared" si="58"/>
        <v>-63.218390804597703</v>
      </c>
      <c r="Z128" s="59">
        <f t="shared" si="59"/>
        <v>-58.208955223880594</v>
      </c>
      <c r="AA128" s="59">
        <f t="shared" si="60"/>
        <v>-69.863013698630141</v>
      </c>
      <c r="AB128" s="73">
        <f t="shared" si="61"/>
        <v>-61.764705882352949</v>
      </c>
    </row>
    <row r="129" spans="1:28" x14ac:dyDescent="0.25">
      <c r="A129" s="1869"/>
      <c r="B129" s="895" t="s">
        <v>278</v>
      </c>
      <c r="C129" s="20">
        <v>73</v>
      </c>
      <c r="D129" s="20">
        <v>27</v>
      </c>
      <c r="E129" s="21">
        <v>100</v>
      </c>
      <c r="F129" s="20">
        <v>141</v>
      </c>
      <c r="G129" s="20">
        <v>81</v>
      </c>
      <c r="H129" s="21">
        <v>222</v>
      </c>
      <c r="I129" s="20">
        <v>172</v>
      </c>
      <c r="J129" s="20">
        <v>97</v>
      </c>
      <c r="K129" s="21">
        <v>269</v>
      </c>
      <c r="L129" s="20">
        <v>204</v>
      </c>
      <c r="M129" s="20">
        <v>156</v>
      </c>
      <c r="N129" s="21">
        <v>360</v>
      </c>
      <c r="P129" s="61">
        <f t="shared" si="50"/>
        <v>73</v>
      </c>
      <c r="Q129" s="6">
        <f t="shared" si="51"/>
        <v>27</v>
      </c>
      <c r="R129" s="61">
        <f t="shared" si="52"/>
        <v>63.513513513513509</v>
      </c>
      <c r="S129" s="82">
        <f t="shared" si="53"/>
        <v>36.486486486486484</v>
      </c>
      <c r="T129" s="6">
        <f t="shared" si="54"/>
        <v>63.940520446096649</v>
      </c>
      <c r="U129" s="82">
        <f t="shared" si="55"/>
        <v>36.059479553903344</v>
      </c>
      <c r="V129" s="6">
        <f t="shared" si="56"/>
        <v>56.666666666666664</v>
      </c>
      <c r="W129" s="82">
        <f t="shared" si="57"/>
        <v>43.333333333333336</v>
      </c>
      <c r="Y129" s="59">
        <f t="shared" si="58"/>
        <v>-46</v>
      </c>
      <c r="Z129" s="59">
        <f t="shared" si="59"/>
        <v>-27.027027027027025</v>
      </c>
      <c r="AA129" s="59">
        <f t="shared" si="60"/>
        <v>-27.881040892193305</v>
      </c>
      <c r="AB129" s="73">
        <f t="shared" si="61"/>
        <v>-13.333333333333329</v>
      </c>
    </row>
    <row r="130" spans="1:28" x14ac:dyDescent="0.25">
      <c r="A130" s="1869"/>
      <c r="B130" s="895" t="s">
        <v>289</v>
      </c>
      <c r="C130" s="20">
        <v>4</v>
      </c>
      <c r="D130" s="20">
        <v>11</v>
      </c>
      <c r="E130" s="21">
        <v>15</v>
      </c>
      <c r="F130" s="20">
        <v>7</v>
      </c>
      <c r="G130" s="20">
        <v>26</v>
      </c>
      <c r="H130" s="21">
        <v>33</v>
      </c>
      <c r="I130" s="20">
        <v>6</v>
      </c>
      <c r="J130" s="20">
        <v>57</v>
      </c>
      <c r="K130" s="21">
        <v>63</v>
      </c>
      <c r="L130" s="20">
        <v>11</v>
      </c>
      <c r="M130" s="20">
        <v>82</v>
      </c>
      <c r="N130" s="21">
        <v>93</v>
      </c>
      <c r="P130" s="61">
        <f t="shared" si="50"/>
        <v>26.666666666666668</v>
      </c>
      <c r="Q130" s="6">
        <f t="shared" si="51"/>
        <v>73.333333333333329</v>
      </c>
      <c r="R130" s="61">
        <f t="shared" si="52"/>
        <v>21.212121212121211</v>
      </c>
      <c r="S130" s="82">
        <f t="shared" si="53"/>
        <v>78.787878787878782</v>
      </c>
      <c r="T130" s="6">
        <f t="shared" si="54"/>
        <v>9.5238095238095237</v>
      </c>
      <c r="U130" s="82">
        <f t="shared" si="55"/>
        <v>90.476190476190482</v>
      </c>
      <c r="V130" s="6">
        <f t="shared" si="56"/>
        <v>11.827956989247312</v>
      </c>
      <c r="W130" s="82">
        <f t="shared" si="57"/>
        <v>88.172043010752688</v>
      </c>
      <c r="Y130" s="59">
        <f t="shared" si="58"/>
        <v>46.666666666666657</v>
      </c>
      <c r="Z130" s="59">
        <f t="shared" si="59"/>
        <v>57.575757575757571</v>
      </c>
      <c r="AA130" s="59">
        <f t="shared" si="60"/>
        <v>80.952380952380963</v>
      </c>
      <c r="AB130" s="73">
        <f t="shared" si="61"/>
        <v>76.344086021505376</v>
      </c>
    </row>
    <row r="131" spans="1:28" x14ac:dyDescent="0.25">
      <c r="A131" s="1869"/>
      <c r="B131" s="895" t="s">
        <v>650</v>
      </c>
      <c r="C131" s="20">
        <v>645</v>
      </c>
      <c r="D131" s="20">
        <v>145</v>
      </c>
      <c r="E131" s="21">
        <v>790</v>
      </c>
      <c r="F131" s="20">
        <v>1676</v>
      </c>
      <c r="G131" s="20">
        <v>249</v>
      </c>
      <c r="H131" s="21">
        <v>1925</v>
      </c>
      <c r="I131" s="20">
        <v>1468</v>
      </c>
      <c r="J131" s="20">
        <v>282</v>
      </c>
      <c r="K131" s="21">
        <v>1750</v>
      </c>
      <c r="L131" s="20">
        <v>935</v>
      </c>
      <c r="M131" s="20">
        <v>301</v>
      </c>
      <c r="N131" s="21">
        <v>1236</v>
      </c>
      <c r="P131" s="61">
        <f t="shared" si="50"/>
        <v>81.64556962025317</v>
      </c>
      <c r="Q131" s="6">
        <f t="shared" si="51"/>
        <v>18.354430379746837</v>
      </c>
      <c r="R131" s="61">
        <f t="shared" si="52"/>
        <v>87.064935064935071</v>
      </c>
      <c r="S131" s="82">
        <f t="shared" si="53"/>
        <v>12.935064935064936</v>
      </c>
      <c r="T131" s="6">
        <f t="shared" si="54"/>
        <v>83.885714285714286</v>
      </c>
      <c r="U131" s="82">
        <f t="shared" si="55"/>
        <v>16.114285714285714</v>
      </c>
      <c r="V131" s="6">
        <f t="shared" si="56"/>
        <v>75.64724919093851</v>
      </c>
      <c r="W131" s="82">
        <f t="shared" si="57"/>
        <v>24.352750809061487</v>
      </c>
      <c r="Y131" s="59">
        <f t="shared" si="58"/>
        <v>-63.291139240506332</v>
      </c>
      <c r="Z131" s="59">
        <f t="shared" si="59"/>
        <v>-74.129870129870142</v>
      </c>
      <c r="AA131" s="59">
        <f t="shared" si="60"/>
        <v>-67.771428571428572</v>
      </c>
      <c r="AB131" s="73">
        <f t="shared" si="61"/>
        <v>-51.29449838187702</v>
      </c>
    </row>
    <row r="132" spans="1:28" x14ac:dyDescent="0.25">
      <c r="A132" s="1869"/>
      <c r="B132" s="895" t="s">
        <v>255</v>
      </c>
      <c r="C132" s="20">
        <v>56</v>
      </c>
      <c r="D132" s="20">
        <v>37</v>
      </c>
      <c r="E132" s="21">
        <v>93</v>
      </c>
      <c r="F132" s="20">
        <v>90</v>
      </c>
      <c r="G132" s="20">
        <v>37</v>
      </c>
      <c r="H132" s="21">
        <v>127</v>
      </c>
      <c r="I132" s="20">
        <v>91</v>
      </c>
      <c r="J132" s="20">
        <v>71</v>
      </c>
      <c r="K132" s="21">
        <v>162</v>
      </c>
      <c r="L132" s="20">
        <v>201</v>
      </c>
      <c r="M132" s="20">
        <v>66</v>
      </c>
      <c r="N132" s="21">
        <v>267</v>
      </c>
      <c r="P132" s="61">
        <f t="shared" si="50"/>
        <v>60.215053763440864</v>
      </c>
      <c r="Q132" s="6">
        <f t="shared" si="51"/>
        <v>39.784946236559136</v>
      </c>
      <c r="R132" s="61">
        <f t="shared" si="52"/>
        <v>70.866141732283467</v>
      </c>
      <c r="S132" s="82">
        <f t="shared" si="53"/>
        <v>29.133858267716533</v>
      </c>
      <c r="T132" s="6">
        <f t="shared" si="54"/>
        <v>56.172839506172842</v>
      </c>
      <c r="U132" s="82">
        <f t="shared" si="55"/>
        <v>43.827160493827158</v>
      </c>
      <c r="V132" s="6">
        <f t="shared" si="56"/>
        <v>75.280898876404493</v>
      </c>
      <c r="W132" s="82">
        <f t="shared" si="57"/>
        <v>24.719101123595504</v>
      </c>
      <c r="Y132" s="59">
        <f t="shared" si="58"/>
        <v>-20.430107526881727</v>
      </c>
      <c r="Z132" s="59">
        <f t="shared" si="59"/>
        <v>-41.732283464566933</v>
      </c>
      <c r="AA132" s="59">
        <f t="shared" si="60"/>
        <v>-12.345679012345684</v>
      </c>
      <c r="AB132" s="73">
        <f t="shared" si="61"/>
        <v>-50.561797752808985</v>
      </c>
    </row>
    <row r="133" spans="1:28" x14ac:dyDescent="0.25">
      <c r="A133" s="1869"/>
      <c r="B133" s="895" t="s">
        <v>651</v>
      </c>
      <c r="C133" s="20">
        <v>571</v>
      </c>
      <c r="D133" s="20">
        <v>157</v>
      </c>
      <c r="E133" s="21">
        <v>728</v>
      </c>
      <c r="F133" s="20">
        <v>1296</v>
      </c>
      <c r="G133" s="20">
        <v>349</v>
      </c>
      <c r="H133" s="21">
        <v>1645</v>
      </c>
      <c r="I133" s="20">
        <v>1267</v>
      </c>
      <c r="J133" s="20">
        <v>327</v>
      </c>
      <c r="K133" s="21">
        <v>1594</v>
      </c>
      <c r="L133" s="20">
        <v>1191</v>
      </c>
      <c r="M133" s="20">
        <v>400</v>
      </c>
      <c r="N133" s="21">
        <v>1591</v>
      </c>
      <c r="P133" s="61">
        <f t="shared" si="50"/>
        <v>78.434065934065927</v>
      </c>
      <c r="Q133" s="6">
        <f t="shared" si="51"/>
        <v>21.565934065934066</v>
      </c>
      <c r="R133" s="61">
        <f t="shared" si="52"/>
        <v>78.784194528875389</v>
      </c>
      <c r="S133" s="82">
        <f t="shared" si="53"/>
        <v>21.215805471124622</v>
      </c>
      <c r="T133" s="6">
        <f t="shared" si="54"/>
        <v>79.485570890840648</v>
      </c>
      <c r="U133" s="82">
        <f t="shared" si="55"/>
        <v>20.514429109159348</v>
      </c>
      <c r="V133" s="6">
        <f t="shared" si="56"/>
        <v>74.858579509742299</v>
      </c>
      <c r="W133" s="82">
        <f t="shared" si="57"/>
        <v>25.141420490257698</v>
      </c>
      <c r="Y133" s="59">
        <f t="shared" si="58"/>
        <v>-56.868131868131861</v>
      </c>
      <c r="Z133" s="59">
        <f t="shared" si="59"/>
        <v>-57.568389057750764</v>
      </c>
      <c r="AA133" s="59">
        <f t="shared" si="60"/>
        <v>-58.971141781681297</v>
      </c>
      <c r="AB133" s="73">
        <f t="shared" si="61"/>
        <v>-49.717159019484598</v>
      </c>
    </row>
    <row r="134" spans="1:28" x14ac:dyDescent="0.25">
      <c r="A134" s="1869"/>
      <c r="B134" s="895" t="s">
        <v>265</v>
      </c>
      <c r="C134" s="20">
        <v>151</v>
      </c>
      <c r="D134" s="20">
        <v>227</v>
      </c>
      <c r="E134" s="21">
        <v>378</v>
      </c>
      <c r="F134" s="20">
        <v>200</v>
      </c>
      <c r="G134" s="20">
        <v>292</v>
      </c>
      <c r="H134" s="21">
        <v>492</v>
      </c>
      <c r="I134" s="20">
        <v>170</v>
      </c>
      <c r="J134" s="20">
        <v>267</v>
      </c>
      <c r="K134" s="21">
        <v>437</v>
      </c>
      <c r="L134" s="20">
        <v>218</v>
      </c>
      <c r="M134" s="20">
        <v>297</v>
      </c>
      <c r="N134" s="21">
        <v>515</v>
      </c>
      <c r="P134" s="61">
        <f t="shared" si="50"/>
        <v>39.94708994708995</v>
      </c>
      <c r="Q134" s="6">
        <f t="shared" si="51"/>
        <v>60.052910052910057</v>
      </c>
      <c r="R134" s="61">
        <f t="shared" si="52"/>
        <v>40.650406504065039</v>
      </c>
      <c r="S134" s="82">
        <f t="shared" si="53"/>
        <v>59.349593495934961</v>
      </c>
      <c r="T134" s="6">
        <f t="shared" si="54"/>
        <v>38.901601830663616</v>
      </c>
      <c r="U134" s="82">
        <f t="shared" si="55"/>
        <v>61.098398169336384</v>
      </c>
      <c r="V134" s="6">
        <f t="shared" si="56"/>
        <v>42.33009708737864</v>
      </c>
      <c r="W134" s="82">
        <f t="shared" si="57"/>
        <v>57.66990291262136</v>
      </c>
      <c r="Y134" s="59">
        <f t="shared" si="58"/>
        <v>20.105820105820108</v>
      </c>
      <c r="Z134" s="59">
        <f t="shared" si="59"/>
        <v>18.699186991869922</v>
      </c>
      <c r="AA134" s="59">
        <f t="shared" si="60"/>
        <v>22.196796338672769</v>
      </c>
      <c r="AB134" s="73">
        <f t="shared" si="61"/>
        <v>15.339805825242721</v>
      </c>
    </row>
    <row r="135" spans="1:28" x14ac:dyDescent="0.25">
      <c r="A135" s="1869"/>
      <c r="B135" s="895" t="s">
        <v>294</v>
      </c>
      <c r="C135" s="20">
        <v>272</v>
      </c>
      <c r="D135" s="20">
        <v>250</v>
      </c>
      <c r="E135" s="21">
        <v>522</v>
      </c>
      <c r="F135" s="20">
        <v>460</v>
      </c>
      <c r="G135" s="20">
        <v>369</v>
      </c>
      <c r="H135" s="21">
        <v>829</v>
      </c>
      <c r="I135" s="20">
        <v>458</v>
      </c>
      <c r="J135" s="20">
        <v>429</v>
      </c>
      <c r="K135" s="21">
        <v>887</v>
      </c>
      <c r="L135" s="20">
        <v>475</v>
      </c>
      <c r="M135" s="20">
        <v>459</v>
      </c>
      <c r="N135" s="21">
        <v>934</v>
      </c>
      <c r="P135" s="61">
        <f t="shared" si="50"/>
        <v>52.107279693486589</v>
      </c>
      <c r="Q135" s="6">
        <f t="shared" si="51"/>
        <v>47.892720306513411</v>
      </c>
      <c r="R135" s="61">
        <f t="shared" si="52"/>
        <v>55.488540410132693</v>
      </c>
      <c r="S135" s="82">
        <f t="shared" si="53"/>
        <v>44.511459589867307</v>
      </c>
      <c r="T135" s="6">
        <f t="shared" si="54"/>
        <v>51.634723788049605</v>
      </c>
      <c r="U135" s="82">
        <f t="shared" si="55"/>
        <v>48.365276211950395</v>
      </c>
      <c r="V135" s="6">
        <f t="shared" si="56"/>
        <v>50.856531049250528</v>
      </c>
      <c r="W135" s="82">
        <f t="shared" si="57"/>
        <v>49.143468950749465</v>
      </c>
      <c r="Y135" s="59">
        <f t="shared" si="58"/>
        <v>-4.2145593869731783</v>
      </c>
      <c r="Z135" s="59">
        <f t="shared" si="59"/>
        <v>-10.977080820265385</v>
      </c>
      <c r="AA135" s="59">
        <f t="shared" si="60"/>
        <v>-3.2694475760992106</v>
      </c>
      <c r="AB135" s="73">
        <f t="shared" si="61"/>
        <v>-1.7130620985010623</v>
      </c>
    </row>
    <row r="136" spans="1:28" x14ac:dyDescent="0.25">
      <c r="A136" s="1869"/>
      <c r="B136" s="895" t="s">
        <v>301</v>
      </c>
      <c r="C136" s="20">
        <v>41</v>
      </c>
      <c r="D136" s="20">
        <v>176</v>
      </c>
      <c r="E136" s="21">
        <v>217</v>
      </c>
      <c r="F136" s="20">
        <v>68</v>
      </c>
      <c r="G136" s="20">
        <v>263</v>
      </c>
      <c r="H136" s="21">
        <v>331</v>
      </c>
      <c r="I136" s="20">
        <v>86</v>
      </c>
      <c r="J136" s="20">
        <v>300</v>
      </c>
      <c r="K136" s="21">
        <v>386</v>
      </c>
      <c r="L136" s="20">
        <v>107</v>
      </c>
      <c r="M136" s="20">
        <v>382</v>
      </c>
      <c r="N136" s="21">
        <v>489</v>
      </c>
      <c r="P136" s="61">
        <f t="shared" si="50"/>
        <v>18.894009216589861</v>
      </c>
      <c r="Q136" s="6">
        <f t="shared" si="51"/>
        <v>81.105990783410135</v>
      </c>
      <c r="R136" s="61">
        <f t="shared" si="52"/>
        <v>20.543806646525681</v>
      </c>
      <c r="S136" s="82">
        <f t="shared" si="53"/>
        <v>79.456193353474319</v>
      </c>
      <c r="T136" s="6">
        <f t="shared" si="54"/>
        <v>22.279792746113987</v>
      </c>
      <c r="U136" s="82">
        <f t="shared" si="55"/>
        <v>77.720207253886002</v>
      </c>
      <c r="V136" s="6">
        <f t="shared" si="56"/>
        <v>21.881390593047033</v>
      </c>
      <c r="W136" s="82">
        <f t="shared" si="57"/>
        <v>78.11860940695297</v>
      </c>
      <c r="Y136" s="59">
        <f t="shared" si="58"/>
        <v>62.21198156682027</v>
      </c>
      <c r="Z136" s="59">
        <f t="shared" si="59"/>
        <v>58.912386706948638</v>
      </c>
      <c r="AA136" s="59">
        <f t="shared" si="60"/>
        <v>55.440414507772019</v>
      </c>
      <c r="AB136" s="73">
        <f t="shared" si="61"/>
        <v>56.23721881390594</v>
      </c>
    </row>
    <row r="137" spans="1:28" x14ac:dyDescent="0.25">
      <c r="A137" s="1869"/>
      <c r="B137" s="895" t="s">
        <v>263</v>
      </c>
      <c r="C137" s="20">
        <v>272</v>
      </c>
      <c r="D137" s="20">
        <v>429</v>
      </c>
      <c r="E137" s="21">
        <v>701</v>
      </c>
      <c r="F137" s="20">
        <v>265</v>
      </c>
      <c r="G137" s="20">
        <v>432</v>
      </c>
      <c r="H137" s="21">
        <v>697</v>
      </c>
      <c r="I137" s="20">
        <v>254</v>
      </c>
      <c r="J137" s="20">
        <v>394</v>
      </c>
      <c r="K137" s="21">
        <v>648</v>
      </c>
      <c r="L137" s="20">
        <v>337</v>
      </c>
      <c r="M137" s="20">
        <v>534</v>
      </c>
      <c r="N137" s="21">
        <v>871</v>
      </c>
      <c r="P137" s="61">
        <f t="shared" si="50"/>
        <v>38.801711840228251</v>
      </c>
      <c r="Q137" s="6">
        <f t="shared" si="51"/>
        <v>61.198288159771749</v>
      </c>
      <c r="R137" s="61">
        <f t="shared" si="52"/>
        <v>38.020086083213769</v>
      </c>
      <c r="S137" s="82">
        <f t="shared" si="53"/>
        <v>61.979913916786224</v>
      </c>
      <c r="T137" s="6">
        <f t="shared" si="54"/>
        <v>39.197530864197532</v>
      </c>
      <c r="U137" s="82">
        <f t="shared" si="55"/>
        <v>60.802469135802475</v>
      </c>
      <c r="V137" s="6">
        <f t="shared" si="56"/>
        <v>38.69115958668197</v>
      </c>
      <c r="W137" s="82">
        <f t="shared" si="57"/>
        <v>61.308840413318023</v>
      </c>
      <c r="Y137" s="59">
        <f t="shared" si="58"/>
        <v>22.396576319543499</v>
      </c>
      <c r="Z137" s="59">
        <f t="shared" si="59"/>
        <v>23.959827833572454</v>
      </c>
      <c r="AA137" s="59">
        <f t="shared" si="60"/>
        <v>21.604938271604944</v>
      </c>
      <c r="AB137" s="73">
        <f t="shared" si="61"/>
        <v>22.617680826636054</v>
      </c>
    </row>
    <row r="138" spans="1:28" x14ac:dyDescent="0.25">
      <c r="A138" s="1869"/>
      <c r="B138" s="895" t="s">
        <v>257</v>
      </c>
      <c r="C138" s="20">
        <v>175</v>
      </c>
      <c r="D138" s="20">
        <v>72</v>
      </c>
      <c r="E138" s="21">
        <v>247</v>
      </c>
      <c r="F138" s="20">
        <v>212</v>
      </c>
      <c r="G138" s="20">
        <v>81</v>
      </c>
      <c r="H138" s="21">
        <v>293</v>
      </c>
      <c r="I138" s="20">
        <v>183</v>
      </c>
      <c r="J138" s="20">
        <v>65</v>
      </c>
      <c r="K138" s="21">
        <v>248</v>
      </c>
      <c r="L138" s="20">
        <v>202</v>
      </c>
      <c r="M138" s="20">
        <v>75</v>
      </c>
      <c r="N138" s="21">
        <v>277</v>
      </c>
      <c r="P138" s="61">
        <f t="shared" si="50"/>
        <v>70.850202429149803</v>
      </c>
      <c r="Q138" s="6">
        <f t="shared" si="51"/>
        <v>29.1497975708502</v>
      </c>
      <c r="R138" s="61">
        <f t="shared" si="52"/>
        <v>72.354948805460751</v>
      </c>
      <c r="S138" s="82">
        <f t="shared" si="53"/>
        <v>27.645051194539249</v>
      </c>
      <c r="T138" s="6">
        <f t="shared" si="54"/>
        <v>73.790322580645167</v>
      </c>
      <c r="U138" s="82">
        <f t="shared" si="55"/>
        <v>26.209677419354836</v>
      </c>
      <c r="V138" s="6">
        <f t="shared" si="56"/>
        <v>72.924187725631768</v>
      </c>
      <c r="W138" s="82">
        <f t="shared" si="57"/>
        <v>27.075812274368232</v>
      </c>
      <c r="Y138" s="59">
        <f t="shared" si="58"/>
        <v>-41.700404858299606</v>
      </c>
      <c r="Z138" s="59">
        <f t="shared" si="59"/>
        <v>-44.709897610921502</v>
      </c>
      <c r="AA138" s="59">
        <f t="shared" si="60"/>
        <v>-47.580645161290334</v>
      </c>
      <c r="AB138" s="73">
        <f t="shared" si="61"/>
        <v>-45.848375451263536</v>
      </c>
    </row>
    <row r="139" spans="1:28" x14ac:dyDescent="0.25">
      <c r="A139" s="1869"/>
      <c r="B139" s="895" t="s">
        <v>266</v>
      </c>
      <c r="C139" s="20">
        <v>39</v>
      </c>
      <c r="D139" s="20">
        <v>48</v>
      </c>
      <c r="E139" s="21">
        <v>87</v>
      </c>
      <c r="F139" s="20">
        <v>90</v>
      </c>
      <c r="G139" s="20">
        <v>79</v>
      </c>
      <c r="H139" s="21">
        <v>169</v>
      </c>
      <c r="I139" s="20">
        <v>132</v>
      </c>
      <c r="J139" s="20">
        <v>79</v>
      </c>
      <c r="K139" s="21">
        <v>211</v>
      </c>
      <c r="L139" s="20">
        <v>146</v>
      </c>
      <c r="M139" s="20">
        <v>101</v>
      </c>
      <c r="N139" s="21">
        <v>247</v>
      </c>
      <c r="P139" s="61">
        <f t="shared" si="50"/>
        <v>44.827586206896555</v>
      </c>
      <c r="Q139" s="6">
        <f t="shared" si="51"/>
        <v>55.172413793103445</v>
      </c>
      <c r="R139" s="61">
        <f t="shared" si="52"/>
        <v>53.254437869822489</v>
      </c>
      <c r="S139" s="82">
        <f t="shared" si="53"/>
        <v>46.745562130177518</v>
      </c>
      <c r="T139" s="6">
        <f t="shared" si="54"/>
        <v>62.559241706161139</v>
      </c>
      <c r="U139" s="82">
        <f t="shared" si="55"/>
        <v>37.440758293838861</v>
      </c>
      <c r="V139" s="6">
        <f t="shared" si="56"/>
        <v>59.109311740890689</v>
      </c>
      <c r="W139" s="82">
        <f t="shared" si="57"/>
        <v>40.890688259109311</v>
      </c>
      <c r="Y139" s="59">
        <f t="shared" si="58"/>
        <v>10.34482758620689</v>
      </c>
      <c r="Z139" s="59">
        <f t="shared" si="59"/>
        <v>-6.5088757396449708</v>
      </c>
      <c r="AA139" s="59">
        <f t="shared" si="60"/>
        <v>-25.118483412322277</v>
      </c>
      <c r="AB139" s="73">
        <f t="shared" si="61"/>
        <v>-18.218623481781378</v>
      </c>
    </row>
    <row r="140" spans="1:28" x14ac:dyDescent="0.25">
      <c r="A140" s="1869"/>
      <c r="B140" s="895" t="s">
        <v>291</v>
      </c>
      <c r="C140" s="20">
        <v>0</v>
      </c>
      <c r="D140" s="20">
        <v>0</v>
      </c>
      <c r="E140" s="21">
        <v>0</v>
      </c>
      <c r="F140" s="20">
        <v>3</v>
      </c>
      <c r="G140" s="20">
        <v>13</v>
      </c>
      <c r="H140" s="21">
        <v>16</v>
      </c>
      <c r="I140" s="20">
        <v>3</v>
      </c>
      <c r="J140" s="20">
        <v>11</v>
      </c>
      <c r="K140" s="21">
        <v>14</v>
      </c>
      <c r="L140" s="20">
        <v>8</v>
      </c>
      <c r="M140" s="20">
        <v>5</v>
      </c>
      <c r="N140" s="21">
        <v>13</v>
      </c>
      <c r="P140" s="61">
        <f t="shared" si="50"/>
        <v>0</v>
      </c>
      <c r="Q140" s="6">
        <f t="shared" si="51"/>
        <v>0</v>
      </c>
      <c r="R140" s="61">
        <f t="shared" si="52"/>
        <v>18.75</v>
      </c>
      <c r="S140" s="82">
        <f t="shared" si="53"/>
        <v>81.25</v>
      </c>
      <c r="T140" s="6">
        <f t="shared" si="54"/>
        <v>21.428571428571427</v>
      </c>
      <c r="U140" s="82">
        <f t="shared" si="55"/>
        <v>78.571428571428569</v>
      </c>
      <c r="V140" s="6">
        <f t="shared" si="56"/>
        <v>61.53846153846154</v>
      </c>
      <c r="W140" s="82">
        <f t="shared" si="57"/>
        <v>38.461538461538467</v>
      </c>
      <c r="Y140" s="59">
        <f t="shared" si="58"/>
        <v>0</v>
      </c>
      <c r="Z140" s="59">
        <f t="shared" si="59"/>
        <v>62.5</v>
      </c>
      <c r="AA140" s="59">
        <f t="shared" si="60"/>
        <v>57.142857142857139</v>
      </c>
      <c r="AB140" s="73">
        <f t="shared" si="61"/>
        <v>-23.076923076923073</v>
      </c>
    </row>
    <row r="141" spans="1:28" x14ac:dyDescent="0.25">
      <c r="A141" s="1869"/>
      <c r="B141" s="895" t="s">
        <v>290</v>
      </c>
      <c r="C141" s="20">
        <v>21</v>
      </c>
      <c r="D141" s="20">
        <v>56</v>
      </c>
      <c r="E141" s="21">
        <v>77</v>
      </c>
      <c r="F141" s="20">
        <v>23</v>
      </c>
      <c r="G141" s="20">
        <v>53</v>
      </c>
      <c r="H141" s="21">
        <v>76</v>
      </c>
      <c r="I141" s="20">
        <v>24</v>
      </c>
      <c r="J141" s="20">
        <v>53</v>
      </c>
      <c r="K141" s="21">
        <v>77</v>
      </c>
      <c r="L141" s="20">
        <v>22</v>
      </c>
      <c r="M141" s="20">
        <v>44</v>
      </c>
      <c r="N141" s="21">
        <v>66</v>
      </c>
      <c r="P141" s="61">
        <f t="shared" si="50"/>
        <v>27.27272727272727</v>
      </c>
      <c r="Q141" s="6">
        <f t="shared" si="51"/>
        <v>72.727272727272734</v>
      </c>
      <c r="R141" s="61">
        <f t="shared" si="52"/>
        <v>30.263157894736842</v>
      </c>
      <c r="S141" s="82">
        <f t="shared" si="53"/>
        <v>69.73684210526315</v>
      </c>
      <c r="T141" s="6">
        <f t="shared" si="54"/>
        <v>31.168831168831169</v>
      </c>
      <c r="U141" s="82">
        <f t="shared" si="55"/>
        <v>68.831168831168839</v>
      </c>
      <c r="V141" s="6">
        <f t="shared" si="56"/>
        <v>33.333333333333329</v>
      </c>
      <c r="W141" s="82">
        <f t="shared" si="57"/>
        <v>66.666666666666657</v>
      </c>
      <c r="Y141" s="59">
        <f t="shared" si="58"/>
        <v>45.454545454545467</v>
      </c>
      <c r="Z141" s="59">
        <f t="shared" si="59"/>
        <v>39.473684210526308</v>
      </c>
      <c r="AA141" s="59">
        <f t="shared" si="60"/>
        <v>37.66233766233767</v>
      </c>
      <c r="AB141" s="73">
        <f t="shared" si="61"/>
        <v>33.333333333333329</v>
      </c>
    </row>
    <row r="142" spans="1:28" x14ac:dyDescent="0.25">
      <c r="A142" s="1869"/>
      <c r="B142" s="895" t="s">
        <v>268</v>
      </c>
      <c r="C142" s="20">
        <v>254</v>
      </c>
      <c r="D142" s="20">
        <v>79</v>
      </c>
      <c r="E142" s="21">
        <v>333</v>
      </c>
      <c r="F142" s="20">
        <v>401</v>
      </c>
      <c r="G142" s="20">
        <v>109</v>
      </c>
      <c r="H142" s="21">
        <v>510</v>
      </c>
      <c r="I142" s="20">
        <v>535</v>
      </c>
      <c r="J142" s="20">
        <v>156</v>
      </c>
      <c r="K142" s="21">
        <v>691</v>
      </c>
      <c r="L142" s="20">
        <v>572</v>
      </c>
      <c r="M142" s="20">
        <v>162</v>
      </c>
      <c r="N142" s="21">
        <v>734</v>
      </c>
      <c r="P142" s="61">
        <f t="shared" si="50"/>
        <v>76.276276276276278</v>
      </c>
      <c r="Q142" s="6">
        <f t="shared" si="51"/>
        <v>23.723723723723726</v>
      </c>
      <c r="R142" s="61">
        <f t="shared" si="52"/>
        <v>78.627450980392155</v>
      </c>
      <c r="S142" s="82">
        <f t="shared" si="53"/>
        <v>21.372549019607842</v>
      </c>
      <c r="T142" s="6">
        <f t="shared" si="54"/>
        <v>77.424023154848044</v>
      </c>
      <c r="U142" s="82">
        <f t="shared" si="55"/>
        <v>22.575976845151953</v>
      </c>
      <c r="V142" s="6">
        <f t="shared" si="56"/>
        <v>77.929155313351501</v>
      </c>
      <c r="W142" s="82">
        <f t="shared" si="57"/>
        <v>22.070844686648503</v>
      </c>
      <c r="Y142" s="59">
        <f t="shared" si="58"/>
        <v>-52.552552552552555</v>
      </c>
      <c r="Z142" s="59">
        <f t="shared" si="59"/>
        <v>-57.254901960784309</v>
      </c>
      <c r="AA142" s="59">
        <f t="shared" si="60"/>
        <v>-54.848046309696088</v>
      </c>
      <c r="AB142" s="73">
        <f t="shared" si="61"/>
        <v>-55.858310626703002</v>
      </c>
    </row>
    <row r="143" spans="1:28" x14ac:dyDescent="0.25">
      <c r="A143" s="1869"/>
      <c r="B143" s="895" t="s">
        <v>269</v>
      </c>
      <c r="C143" s="20">
        <v>13</v>
      </c>
      <c r="D143" s="20">
        <v>16</v>
      </c>
      <c r="E143" s="21">
        <v>29</v>
      </c>
      <c r="F143" s="20">
        <v>20</v>
      </c>
      <c r="G143" s="20">
        <v>14</v>
      </c>
      <c r="H143" s="21">
        <v>34</v>
      </c>
      <c r="I143" s="20">
        <v>11</v>
      </c>
      <c r="J143" s="20">
        <v>11</v>
      </c>
      <c r="K143" s="21">
        <v>22</v>
      </c>
      <c r="L143" s="20">
        <v>17</v>
      </c>
      <c r="M143" s="20">
        <v>24</v>
      </c>
      <c r="N143" s="21">
        <v>41</v>
      </c>
      <c r="P143" s="61">
        <f t="shared" si="50"/>
        <v>44.827586206896555</v>
      </c>
      <c r="Q143" s="6">
        <f t="shared" si="51"/>
        <v>55.172413793103445</v>
      </c>
      <c r="R143" s="61">
        <f t="shared" si="52"/>
        <v>58.82352941176471</v>
      </c>
      <c r="S143" s="82">
        <f t="shared" si="53"/>
        <v>41.17647058823529</v>
      </c>
      <c r="T143" s="6">
        <f t="shared" si="54"/>
        <v>50</v>
      </c>
      <c r="U143" s="82">
        <f t="shared" si="55"/>
        <v>50</v>
      </c>
      <c r="V143" s="6">
        <f t="shared" si="56"/>
        <v>41.463414634146339</v>
      </c>
      <c r="W143" s="82">
        <f t="shared" si="57"/>
        <v>58.536585365853654</v>
      </c>
      <c r="Y143" s="59">
        <f t="shared" si="58"/>
        <v>10.34482758620689</v>
      </c>
      <c r="Z143" s="59">
        <f t="shared" si="59"/>
        <v>-17.64705882352942</v>
      </c>
      <c r="AA143" s="59">
        <f t="shared" si="60"/>
        <v>0</v>
      </c>
      <c r="AB143" s="73">
        <f t="shared" si="61"/>
        <v>17.073170731707314</v>
      </c>
    </row>
    <row r="144" spans="1:28" x14ac:dyDescent="0.25">
      <c r="A144" s="1869"/>
      <c r="B144" s="895" t="s">
        <v>274</v>
      </c>
      <c r="C144" s="20">
        <v>51</v>
      </c>
      <c r="D144" s="20">
        <v>24</v>
      </c>
      <c r="E144" s="21">
        <v>75</v>
      </c>
      <c r="F144" s="20">
        <v>77</v>
      </c>
      <c r="G144" s="20">
        <v>13</v>
      </c>
      <c r="H144" s="21">
        <v>90</v>
      </c>
      <c r="I144" s="20">
        <v>95</v>
      </c>
      <c r="J144" s="20">
        <v>23</v>
      </c>
      <c r="K144" s="21">
        <v>118</v>
      </c>
      <c r="L144" s="20">
        <v>81</v>
      </c>
      <c r="M144" s="20">
        <v>25</v>
      </c>
      <c r="N144" s="21">
        <v>106</v>
      </c>
      <c r="P144" s="61">
        <f t="shared" si="50"/>
        <v>68</v>
      </c>
      <c r="Q144" s="6">
        <f t="shared" si="51"/>
        <v>32</v>
      </c>
      <c r="R144" s="61">
        <f t="shared" si="52"/>
        <v>85.555555555555557</v>
      </c>
      <c r="S144" s="82">
        <f t="shared" si="53"/>
        <v>14.444444444444443</v>
      </c>
      <c r="T144" s="6">
        <f t="shared" si="54"/>
        <v>80.508474576271183</v>
      </c>
      <c r="U144" s="82">
        <f t="shared" si="55"/>
        <v>19.491525423728813</v>
      </c>
      <c r="V144" s="6">
        <f t="shared" si="56"/>
        <v>76.415094339622641</v>
      </c>
      <c r="W144" s="82">
        <f t="shared" si="57"/>
        <v>23.584905660377359</v>
      </c>
      <c r="Y144" s="59">
        <f t="shared" si="58"/>
        <v>-36</v>
      </c>
      <c r="Z144" s="59">
        <f t="shared" si="59"/>
        <v>-71.111111111111114</v>
      </c>
      <c r="AA144" s="59">
        <f t="shared" si="60"/>
        <v>-61.016949152542367</v>
      </c>
      <c r="AB144" s="73">
        <f t="shared" si="61"/>
        <v>-52.830188679245282</v>
      </c>
    </row>
    <row r="145" spans="1:28" x14ac:dyDescent="0.25">
      <c r="A145" s="1869"/>
      <c r="B145" s="895" t="s">
        <v>272</v>
      </c>
      <c r="C145" s="20">
        <v>260</v>
      </c>
      <c r="D145" s="20">
        <v>125</v>
      </c>
      <c r="E145" s="21">
        <v>385</v>
      </c>
      <c r="F145" s="20">
        <v>374</v>
      </c>
      <c r="G145" s="20">
        <v>158</v>
      </c>
      <c r="H145" s="21">
        <v>532</v>
      </c>
      <c r="I145" s="20">
        <v>380</v>
      </c>
      <c r="J145" s="20">
        <v>138</v>
      </c>
      <c r="K145" s="21">
        <v>518</v>
      </c>
      <c r="L145" s="20">
        <v>299</v>
      </c>
      <c r="M145" s="20">
        <v>109</v>
      </c>
      <c r="N145" s="21">
        <v>408</v>
      </c>
      <c r="P145" s="61">
        <f t="shared" si="50"/>
        <v>67.532467532467535</v>
      </c>
      <c r="Q145" s="6">
        <f t="shared" si="51"/>
        <v>32.467532467532465</v>
      </c>
      <c r="R145" s="61">
        <f t="shared" si="52"/>
        <v>70.300751879699249</v>
      </c>
      <c r="S145" s="82">
        <f t="shared" si="53"/>
        <v>29.699248120300751</v>
      </c>
      <c r="T145" s="6">
        <f t="shared" si="54"/>
        <v>73.359073359073363</v>
      </c>
      <c r="U145" s="82">
        <f t="shared" si="55"/>
        <v>26.640926640926644</v>
      </c>
      <c r="V145" s="6">
        <f t="shared" si="56"/>
        <v>73.284313725490193</v>
      </c>
      <c r="W145" s="82">
        <f t="shared" si="57"/>
        <v>26.715686274509803</v>
      </c>
      <c r="Y145" s="59">
        <f t="shared" si="58"/>
        <v>-35.064935064935071</v>
      </c>
      <c r="Z145" s="59">
        <f t="shared" si="59"/>
        <v>-40.601503759398497</v>
      </c>
      <c r="AA145" s="59">
        <f t="shared" si="60"/>
        <v>-46.71814671814672</v>
      </c>
      <c r="AB145" s="73">
        <f t="shared" si="61"/>
        <v>-46.568627450980387</v>
      </c>
    </row>
    <row r="146" spans="1:28" x14ac:dyDescent="0.25">
      <c r="A146" s="1869"/>
      <c r="B146" s="895" t="s">
        <v>652</v>
      </c>
      <c r="C146" s="20">
        <v>88</v>
      </c>
      <c r="D146" s="20">
        <v>23</v>
      </c>
      <c r="E146" s="21">
        <v>111</v>
      </c>
      <c r="F146" s="20">
        <v>131</v>
      </c>
      <c r="G146" s="20">
        <v>41</v>
      </c>
      <c r="H146" s="21">
        <v>172</v>
      </c>
      <c r="I146" s="20">
        <v>158</v>
      </c>
      <c r="J146" s="20">
        <v>45</v>
      </c>
      <c r="K146" s="21">
        <v>203</v>
      </c>
      <c r="L146" s="20">
        <v>118</v>
      </c>
      <c r="M146" s="20">
        <v>39</v>
      </c>
      <c r="N146" s="21">
        <v>157</v>
      </c>
      <c r="P146" s="61">
        <f t="shared" si="50"/>
        <v>79.27927927927928</v>
      </c>
      <c r="Q146" s="6">
        <f t="shared" si="51"/>
        <v>20.72072072072072</v>
      </c>
      <c r="R146" s="61">
        <f t="shared" si="52"/>
        <v>76.162790697674424</v>
      </c>
      <c r="S146" s="82">
        <f t="shared" si="53"/>
        <v>23.837209302325583</v>
      </c>
      <c r="T146" s="6">
        <f t="shared" si="54"/>
        <v>77.832512315270947</v>
      </c>
      <c r="U146" s="82">
        <f t="shared" si="55"/>
        <v>22.167487684729064</v>
      </c>
      <c r="V146" s="6">
        <f t="shared" si="56"/>
        <v>75.159235668789819</v>
      </c>
      <c r="W146" s="82">
        <f t="shared" si="57"/>
        <v>24.840764331210192</v>
      </c>
      <c r="Y146" s="59">
        <f t="shared" si="58"/>
        <v>-58.558558558558559</v>
      </c>
      <c r="Z146" s="59">
        <f t="shared" si="59"/>
        <v>-52.325581395348841</v>
      </c>
      <c r="AA146" s="59">
        <f t="shared" si="60"/>
        <v>-55.665024630541879</v>
      </c>
      <c r="AB146" s="73">
        <f t="shared" si="61"/>
        <v>-50.318471337579624</v>
      </c>
    </row>
    <row r="147" spans="1:28" x14ac:dyDescent="0.25">
      <c r="A147" s="1869"/>
      <c r="B147" s="895" t="s">
        <v>273</v>
      </c>
      <c r="C147" s="20">
        <v>284</v>
      </c>
      <c r="D147" s="20">
        <v>120</v>
      </c>
      <c r="E147" s="21">
        <v>404</v>
      </c>
      <c r="F147" s="20">
        <v>319</v>
      </c>
      <c r="G147" s="20">
        <v>129</v>
      </c>
      <c r="H147" s="21">
        <v>448</v>
      </c>
      <c r="I147" s="20">
        <v>284</v>
      </c>
      <c r="J147" s="20">
        <v>129</v>
      </c>
      <c r="K147" s="21">
        <v>413</v>
      </c>
      <c r="L147" s="20">
        <v>367</v>
      </c>
      <c r="M147" s="20">
        <v>186</v>
      </c>
      <c r="N147" s="21">
        <v>553</v>
      </c>
      <c r="P147" s="61">
        <f t="shared" si="50"/>
        <v>70.297029702970292</v>
      </c>
      <c r="Q147" s="6">
        <f t="shared" si="51"/>
        <v>29.702970297029701</v>
      </c>
      <c r="R147" s="61">
        <f t="shared" si="52"/>
        <v>71.205357142857139</v>
      </c>
      <c r="S147" s="82">
        <f t="shared" si="53"/>
        <v>28.794642857142854</v>
      </c>
      <c r="T147" s="6">
        <f t="shared" si="54"/>
        <v>68.765133171912822</v>
      </c>
      <c r="U147" s="82">
        <f t="shared" si="55"/>
        <v>31.234866828087167</v>
      </c>
      <c r="V147" s="6">
        <f t="shared" si="56"/>
        <v>66.365280289330926</v>
      </c>
      <c r="W147" s="82">
        <f t="shared" si="57"/>
        <v>33.634719710669074</v>
      </c>
      <c r="Y147" s="59">
        <f t="shared" si="58"/>
        <v>-40.594059405940591</v>
      </c>
      <c r="Z147" s="59">
        <f t="shared" si="59"/>
        <v>-42.410714285714285</v>
      </c>
      <c r="AA147" s="59">
        <f t="shared" si="60"/>
        <v>-37.530266343825659</v>
      </c>
      <c r="AB147" s="73">
        <f t="shared" si="61"/>
        <v>-32.730560578661851</v>
      </c>
    </row>
    <row r="148" spans="1:28" x14ac:dyDescent="0.25">
      <c r="A148" s="1869"/>
      <c r="B148" s="895" t="s">
        <v>295</v>
      </c>
      <c r="C148" s="20">
        <v>94</v>
      </c>
      <c r="D148" s="20">
        <v>6</v>
      </c>
      <c r="E148" s="21">
        <v>100</v>
      </c>
      <c r="F148" s="20">
        <v>62</v>
      </c>
      <c r="G148" s="20">
        <v>6</v>
      </c>
      <c r="H148" s="21">
        <v>68</v>
      </c>
      <c r="I148" s="20">
        <v>55</v>
      </c>
      <c r="J148" s="20">
        <v>8</v>
      </c>
      <c r="K148" s="21">
        <v>63</v>
      </c>
      <c r="L148" s="20">
        <v>79</v>
      </c>
      <c r="M148" s="20">
        <v>7</v>
      </c>
      <c r="N148" s="21">
        <v>86</v>
      </c>
      <c r="P148" s="61">
        <f t="shared" si="50"/>
        <v>94</v>
      </c>
      <c r="Q148" s="6">
        <f t="shared" si="51"/>
        <v>6</v>
      </c>
      <c r="R148" s="61">
        <f t="shared" si="52"/>
        <v>91.17647058823529</v>
      </c>
      <c r="S148" s="82">
        <f t="shared" si="53"/>
        <v>8.8235294117647065</v>
      </c>
      <c r="T148" s="6">
        <f t="shared" si="54"/>
        <v>87.301587301587304</v>
      </c>
      <c r="U148" s="82">
        <f t="shared" si="55"/>
        <v>12.698412698412698</v>
      </c>
      <c r="V148" s="6">
        <f t="shared" si="56"/>
        <v>91.860465116279073</v>
      </c>
      <c r="W148" s="82">
        <f t="shared" si="57"/>
        <v>8.1395348837209305</v>
      </c>
      <c r="Y148" s="59">
        <f t="shared" si="58"/>
        <v>-88</v>
      </c>
      <c r="Z148" s="59">
        <f t="shared" si="59"/>
        <v>-82.35294117647058</v>
      </c>
      <c r="AA148" s="59">
        <f t="shared" si="60"/>
        <v>-74.603174603174608</v>
      </c>
      <c r="AB148" s="73">
        <f t="shared" si="61"/>
        <v>-83.720930232558146</v>
      </c>
    </row>
    <row r="149" spans="1:28" x14ac:dyDescent="0.25">
      <c r="A149" s="1869"/>
      <c r="B149" s="895" t="s">
        <v>260</v>
      </c>
      <c r="C149" s="20">
        <v>181</v>
      </c>
      <c r="D149" s="20">
        <v>239</v>
      </c>
      <c r="E149" s="21">
        <v>420</v>
      </c>
      <c r="F149" s="20">
        <v>376</v>
      </c>
      <c r="G149" s="20">
        <v>518</v>
      </c>
      <c r="H149" s="21">
        <v>894</v>
      </c>
      <c r="I149" s="20">
        <v>384</v>
      </c>
      <c r="J149" s="20">
        <v>518</v>
      </c>
      <c r="K149" s="21">
        <v>902</v>
      </c>
      <c r="L149" s="20">
        <v>352</v>
      </c>
      <c r="M149" s="20">
        <v>454</v>
      </c>
      <c r="N149" s="21">
        <v>806</v>
      </c>
      <c r="P149" s="61">
        <f t="shared" si="50"/>
        <v>43.095238095238095</v>
      </c>
      <c r="Q149" s="6">
        <f t="shared" si="51"/>
        <v>56.904761904761905</v>
      </c>
      <c r="R149" s="61">
        <f t="shared" si="52"/>
        <v>42.058165548098437</v>
      </c>
      <c r="S149" s="82">
        <f t="shared" si="53"/>
        <v>57.941834451901563</v>
      </c>
      <c r="T149" s="6">
        <f t="shared" si="54"/>
        <v>42.572062084257205</v>
      </c>
      <c r="U149" s="82">
        <f t="shared" si="55"/>
        <v>57.427937915742788</v>
      </c>
      <c r="V149" s="6">
        <f t="shared" si="56"/>
        <v>43.672456575682382</v>
      </c>
      <c r="W149" s="82">
        <f t="shared" si="57"/>
        <v>56.327543424317618</v>
      </c>
      <c r="Y149" s="59">
        <f t="shared" si="58"/>
        <v>13.80952380952381</v>
      </c>
      <c r="Z149" s="59">
        <f t="shared" si="59"/>
        <v>15.883668903803127</v>
      </c>
      <c r="AA149" s="59">
        <f t="shared" si="60"/>
        <v>14.855875831485584</v>
      </c>
      <c r="AB149" s="73">
        <f t="shared" si="61"/>
        <v>12.655086848635236</v>
      </c>
    </row>
    <row r="150" spans="1:28" x14ac:dyDescent="0.25">
      <c r="A150" s="1869"/>
      <c r="B150" s="895" t="s">
        <v>653</v>
      </c>
      <c r="C150" s="20">
        <v>205</v>
      </c>
      <c r="D150" s="20">
        <v>76</v>
      </c>
      <c r="E150" s="21">
        <v>281</v>
      </c>
      <c r="F150" s="20">
        <v>502</v>
      </c>
      <c r="G150" s="20">
        <v>208</v>
      </c>
      <c r="H150" s="21">
        <v>710</v>
      </c>
      <c r="I150" s="20">
        <v>593</v>
      </c>
      <c r="J150" s="20">
        <v>183</v>
      </c>
      <c r="K150" s="21">
        <v>776</v>
      </c>
      <c r="L150" s="20">
        <v>543</v>
      </c>
      <c r="M150" s="20">
        <v>205</v>
      </c>
      <c r="N150" s="21">
        <v>748</v>
      </c>
      <c r="P150" s="61">
        <f t="shared" si="50"/>
        <v>72.953736654804274</v>
      </c>
      <c r="Q150" s="6">
        <f t="shared" si="51"/>
        <v>27.046263345195733</v>
      </c>
      <c r="R150" s="61">
        <f t="shared" si="52"/>
        <v>70.704225352112672</v>
      </c>
      <c r="S150" s="82">
        <f t="shared" si="53"/>
        <v>29.295774647887324</v>
      </c>
      <c r="T150" s="6">
        <f t="shared" si="54"/>
        <v>76.417525773195877</v>
      </c>
      <c r="U150" s="82">
        <f t="shared" si="55"/>
        <v>23.582474226804123</v>
      </c>
      <c r="V150" s="6">
        <f t="shared" si="56"/>
        <v>72.593582887700535</v>
      </c>
      <c r="W150" s="82">
        <f t="shared" si="57"/>
        <v>27.406417112299465</v>
      </c>
      <c r="Y150" s="59">
        <f t="shared" si="58"/>
        <v>-45.907473309608541</v>
      </c>
      <c r="Z150" s="59">
        <f t="shared" si="59"/>
        <v>-41.408450704225345</v>
      </c>
      <c r="AA150" s="59">
        <f t="shared" si="60"/>
        <v>-52.835051546391753</v>
      </c>
      <c r="AB150" s="73">
        <f t="shared" si="61"/>
        <v>-45.18716577540107</v>
      </c>
    </row>
    <row r="151" spans="1:28" x14ac:dyDescent="0.25">
      <c r="A151" s="1869"/>
      <c r="B151" s="895" t="s">
        <v>292</v>
      </c>
      <c r="C151" s="20">
        <v>127</v>
      </c>
      <c r="D151" s="20">
        <v>78</v>
      </c>
      <c r="E151" s="21">
        <v>205</v>
      </c>
      <c r="F151" s="20">
        <v>123</v>
      </c>
      <c r="G151" s="20">
        <v>68</v>
      </c>
      <c r="H151" s="21">
        <v>191</v>
      </c>
      <c r="I151" s="20">
        <v>177</v>
      </c>
      <c r="J151" s="20">
        <v>84</v>
      </c>
      <c r="K151" s="21">
        <v>261</v>
      </c>
      <c r="L151" s="20">
        <v>168</v>
      </c>
      <c r="M151" s="20">
        <v>71</v>
      </c>
      <c r="N151" s="21">
        <v>239</v>
      </c>
      <c r="P151" s="61">
        <f t="shared" si="50"/>
        <v>61.951219512195124</v>
      </c>
      <c r="Q151" s="6">
        <f t="shared" si="51"/>
        <v>38.048780487804876</v>
      </c>
      <c r="R151" s="61">
        <f t="shared" si="52"/>
        <v>64.397905759162299</v>
      </c>
      <c r="S151" s="82">
        <f t="shared" si="53"/>
        <v>35.602094240837694</v>
      </c>
      <c r="T151" s="6">
        <f t="shared" si="54"/>
        <v>67.81609195402298</v>
      </c>
      <c r="U151" s="82">
        <f t="shared" si="55"/>
        <v>32.183908045977013</v>
      </c>
      <c r="V151" s="6">
        <f t="shared" si="56"/>
        <v>70.292887029288693</v>
      </c>
      <c r="W151" s="82">
        <f t="shared" si="57"/>
        <v>29.707112970711297</v>
      </c>
      <c r="Y151" s="59">
        <f t="shared" si="58"/>
        <v>-23.902439024390247</v>
      </c>
      <c r="Z151" s="59">
        <f t="shared" si="59"/>
        <v>-28.795811518324605</v>
      </c>
      <c r="AA151" s="59">
        <f t="shared" si="60"/>
        <v>-35.632183908045967</v>
      </c>
      <c r="AB151" s="73">
        <f t="shared" si="61"/>
        <v>-40.5857740585774</v>
      </c>
    </row>
    <row r="152" spans="1:28" x14ac:dyDescent="0.25">
      <c r="A152" s="1869"/>
      <c r="B152" s="895" t="s">
        <v>293</v>
      </c>
      <c r="C152" s="20">
        <v>73</v>
      </c>
      <c r="D152" s="20">
        <v>22</v>
      </c>
      <c r="E152" s="21">
        <v>95</v>
      </c>
      <c r="F152" s="20">
        <v>118</v>
      </c>
      <c r="G152" s="20">
        <v>56</v>
      </c>
      <c r="H152" s="21">
        <v>174</v>
      </c>
      <c r="I152" s="20">
        <v>135</v>
      </c>
      <c r="J152" s="20">
        <v>51</v>
      </c>
      <c r="K152" s="21">
        <v>186</v>
      </c>
      <c r="L152" s="20">
        <v>157</v>
      </c>
      <c r="M152" s="20">
        <v>32</v>
      </c>
      <c r="N152" s="21">
        <v>189</v>
      </c>
      <c r="P152" s="61">
        <f t="shared" si="50"/>
        <v>76.84210526315789</v>
      </c>
      <c r="Q152" s="6">
        <f t="shared" si="51"/>
        <v>23.157894736842106</v>
      </c>
      <c r="R152" s="61">
        <f t="shared" si="52"/>
        <v>67.81609195402298</v>
      </c>
      <c r="S152" s="82">
        <f t="shared" si="53"/>
        <v>32.183908045977013</v>
      </c>
      <c r="T152" s="6">
        <f t="shared" si="54"/>
        <v>72.58064516129032</v>
      </c>
      <c r="U152" s="82">
        <f t="shared" si="55"/>
        <v>27.419354838709676</v>
      </c>
      <c r="V152" s="6">
        <f t="shared" si="56"/>
        <v>83.068783068783063</v>
      </c>
      <c r="W152" s="82">
        <f t="shared" si="57"/>
        <v>16.93121693121693</v>
      </c>
      <c r="Y152" s="59">
        <f t="shared" si="58"/>
        <v>-53.68421052631578</v>
      </c>
      <c r="Z152" s="59">
        <f t="shared" si="59"/>
        <v>-35.632183908045967</v>
      </c>
      <c r="AA152" s="59">
        <f t="shared" si="60"/>
        <v>-45.161290322580641</v>
      </c>
      <c r="AB152" s="73">
        <f t="shared" si="61"/>
        <v>-66.137566137566125</v>
      </c>
    </row>
    <row r="153" spans="1:28" x14ac:dyDescent="0.25">
      <c r="A153" s="1869"/>
      <c r="B153" s="895" t="s">
        <v>654</v>
      </c>
      <c r="C153" s="20">
        <v>23</v>
      </c>
      <c r="D153" s="20">
        <v>18</v>
      </c>
      <c r="E153" s="21">
        <v>41</v>
      </c>
      <c r="F153" s="20">
        <v>34</v>
      </c>
      <c r="G153" s="20">
        <v>22</v>
      </c>
      <c r="H153" s="21">
        <v>56</v>
      </c>
      <c r="I153" s="20">
        <v>50</v>
      </c>
      <c r="J153" s="20">
        <v>34</v>
      </c>
      <c r="K153" s="21">
        <v>84</v>
      </c>
      <c r="L153" s="20">
        <v>29</v>
      </c>
      <c r="M153" s="20">
        <v>25</v>
      </c>
      <c r="N153" s="21">
        <v>54</v>
      </c>
      <c r="P153" s="61">
        <f t="shared" si="50"/>
        <v>56.09756097560976</v>
      </c>
      <c r="Q153" s="6">
        <f t="shared" si="51"/>
        <v>43.902439024390247</v>
      </c>
      <c r="R153" s="61">
        <f t="shared" si="52"/>
        <v>60.714285714285708</v>
      </c>
      <c r="S153" s="82">
        <f t="shared" si="53"/>
        <v>39.285714285714285</v>
      </c>
      <c r="T153" s="6">
        <f t="shared" si="54"/>
        <v>59.523809523809526</v>
      </c>
      <c r="U153" s="82">
        <f t="shared" si="55"/>
        <v>40.476190476190474</v>
      </c>
      <c r="V153" s="6">
        <f t="shared" si="56"/>
        <v>53.703703703703709</v>
      </c>
      <c r="W153" s="82">
        <f t="shared" si="57"/>
        <v>46.296296296296298</v>
      </c>
      <c r="Y153" s="59">
        <f t="shared" si="58"/>
        <v>-12.195121951219512</v>
      </c>
      <c r="Z153" s="59">
        <f t="shared" si="59"/>
        <v>-21.428571428571423</v>
      </c>
      <c r="AA153" s="59">
        <f t="shared" si="60"/>
        <v>-19.047619047619051</v>
      </c>
      <c r="AB153" s="73">
        <f t="shared" si="61"/>
        <v>-7.4074074074074119</v>
      </c>
    </row>
    <row r="154" spans="1:28" x14ac:dyDescent="0.25">
      <c r="A154" s="1869"/>
      <c r="B154" s="895" t="s">
        <v>281</v>
      </c>
      <c r="C154" s="20">
        <v>139</v>
      </c>
      <c r="D154" s="20">
        <v>73</v>
      </c>
      <c r="E154" s="21">
        <v>212</v>
      </c>
      <c r="F154" s="20">
        <v>287</v>
      </c>
      <c r="G154" s="20">
        <v>79</v>
      </c>
      <c r="H154" s="21">
        <v>366</v>
      </c>
      <c r="I154" s="20">
        <v>274</v>
      </c>
      <c r="J154" s="20">
        <v>90</v>
      </c>
      <c r="K154" s="21">
        <v>364</v>
      </c>
      <c r="L154" s="20">
        <v>214</v>
      </c>
      <c r="M154" s="20">
        <v>76</v>
      </c>
      <c r="N154" s="21">
        <v>290</v>
      </c>
      <c r="P154" s="61">
        <f t="shared" si="50"/>
        <v>65.566037735849065</v>
      </c>
      <c r="Q154" s="6">
        <f t="shared" si="51"/>
        <v>34.433962264150942</v>
      </c>
      <c r="R154" s="61">
        <f t="shared" si="52"/>
        <v>78.41530054644808</v>
      </c>
      <c r="S154" s="82">
        <f t="shared" si="53"/>
        <v>21.584699453551913</v>
      </c>
      <c r="T154" s="6">
        <f t="shared" si="54"/>
        <v>75.27472527472527</v>
      </c>
      <c r="U154" s="82">
        <f t="shared" si="55"/>
        <v>24.725274725274726</v>
      </c>
      <c r="V154" s="6">
        <f t="shared" si="56"/>
        <v>73.793103448275872</v>
      </c>
      <c r="W154" s="82">
        <f t="shared" si="57"/>
        <v>26.206896551724139</v>
      </c>
      <c r="Y154" s="59">
        <f t="shared" si="58"/>
        <v>-31.132075471698123</v>
      </c>
      <c r="Z154" s="59">
        <f t="shared" si="59"/>
        <v>-56.830601092896167</v>
      </c>
      <c r="AA154" s="59">
        <f t="shared" si="60"/>
        <v>-50.54945054945054</v>
      </c>
      <c r="AB154" s="73">
        <f t="shared" si="61"/>
        <v>-47.58620689655173</v>
      </c>
    </row>
    <row r="155" spans="1:28" x14ac:dyDescent="0.25">
      <c r="A155" s="1869"/>
      <c r="B155" s="895" t="s">
        <v>267</v>
      </c>
      <c r="C155" s="20">
        <v>107</v>
      </c>
      <c r="D155" s="20">
        <v>71</v>
      </c>
      <c r="E155" s="21">
        <v>178</v>
      </c>
      <c r="F155" s="20">
        <v>66</v>
      </c>
      <c r="G155" s="20">
        <v>58</v>
      </c>
      <c r="H155" s="21">
        <v>124</v>
      </c>
      <c r="I155" s="20">
        <v>77</v>
      </c>
      <c r="J155" s="20">
        <v>57</v>
      </c>
      <c r="K155" s="21">
        <v>134</v>
      </c>
      <c r="L155" s="20">
        <v>89</v>
      </c>
      <c r="M155" s="20">
        <v>75</v>
      </c>
      <c r="N155" s="21">
        <v>164</v>
      </c>
      <c r="P155" s="61">
        <f t="shared" si="50"/>
        <v>60.112359550561798</v>
      </c>
      <c r="Q155" s="6">
        <f t="shared" si="51"/>
        <v>39.887640449438202</v>
      </c>
      <c r="R155" s="61">
        <f t="shared" si="52"/>
        <v>53.225806451612897</v>
      </c>
      <c r="S155" s="82">
        <f t="shared" si="53"/>
        <v>46.774193548387096</v>
      </c>
      <c r="T155" s="6">
        <f t="shared" si="54"/>
        <v>57.462686567164177</v>
      </c>
      <c r="U155" s="82">
        <f t="shared" si="55"/>
        <v>42.537313432835823</v>
      </c>
      <c r="V155" s="6">
        <f t="shared" si="56"/>
        <v>54.268292682926834</v>
      </c>
      <c r="W155" s="82">
        <f t="shared" si="57"/>
        <v>45.731707317073173</v>
      </c>
      <c r="Y155" s="59">
        <f t="shared" si="58"/>
        <v>-20.224719101123597</v>
      </c>
      <c r="Z155" s="59">
        <f t="shared" si="59"/>
        <v>-6.4516129032258007</v>
      </c>
      <c r="AA155" s="59">
        <f t="shared" si="60"/>
        <v>-14.925373134328353</v>
      </c>
      <c r="AB155" s="73">
        <f t="shared" si="61"/>
        <v>-8.5365853658536608</v>
      </c>
    </row>
    <row r="156" spans="1:28" x14ac:dyDescent="0.25">
      <c r="A156" s="1869"/>
      <c r="B156" s="895" t="s">
        <v>275</v>
      </c>
      <c r="C156" s="20">
        <v>70</v>
      </c>
      <c r="D156" s="20">
        <v>28</v>
      </c>
      <c r="E156" s="21">
        <v>98</v>
      </c>
      <c r="F156" s="20">
        <v>88</v>
      </c>
      <c r="G156" s="20">
        <v>24</v>
      </c>
      <c r="H156" s="21">
        <v>112</v>
      </c>
      <c r="I156" s="20">
        <v>70</v>
      </c>
      <c r="J156" s="20">
        <v>26</v>
      </c>
      <c r="K156" s="21">
        <v>96</v>
      </c>
      <c r="L156" s="20">
        <v>80</v>
      </c>
      <c r="M156" s="20">
        <v>26</v>
      </c>
      <c r="N156" s="21">
        <v>106</v>
      </c>
      <c r="P156" s="61">
        <f t="shared" si="50"/>
        <v>71.428571428571431</v>
      </c>
      <c r="Q156" s="6">
        <f t="shared" si="51"/>
        <v>28.571428571428569</v>
      </c>
      <c r="R156" s="61">
        <f t="shared" si="52"/>
        <v>78.571428571428569</v>
      </c>
      <c r="S156" s="82">
        <f t="shared" si="53"/>
        <v>21.428571428571427</v>
      </c>
      <c r="T156" s="6">
        <f t="shared" si="54"/>
        <v>72.916666666666657</v>
      </c>
      <c r="U156" s="82">
        <f t="shared" si="55"/>
        <v>27.083333333333332</v>
      </c>
      <c r="V156" s="6">
        <f t="shared" si="56"/>
        <v>75.471698113207552</v>
      </c>
      <c r="W156" s="82">
        <f t="shared" si="57"/>
        <v>24.528301886792452</v>
      </c>
      <c r="Y156" s="59">
        <f t="shared" si="58"/>
        <v>-42.857142857142861</v>
      </c>
      <c r="Z156" s="59">
        <f t="shared" si="59"/>
        <v>-57.142857142857139</v>
      </c>
      <c r="AA156" s="59">
        <f t="shared" si="60"/>
        <v>-45.833333333333329</v>
      </c>
      <c r="AB156" s="73">
        <f t="shared" si="61"/>
        <v>-50.943396226415103</v>
      </c>
    </row>
    <row r="157" spans="1:28" x14ac:dyDescent="0.25">
      <c r="A157" s="1869"/>
      <c r="B157" s="895" t="s">
        <v>270</v>
      </c>
      <c r="C157" s="20">
        <v>23</v>
      </c>
      <c r="D157" s="20">
        <v>3</v>
      </c>
      <c r="E157" s="21">
        <v>26</v>
      </c>
      <c r="F157" s="20">
        <v>50</v>
      </c>
      <c r="G157" s="20">
        <v>11</v>
      </c>
      <c r="H157" s="21">
        <v>61</v>
      </c>
      <c r="I157" s="20">
        <v>24</v>
      </c>
      <c r="J157" s="20">
        <v>7</v>
      </c>
      <c r="K157" s="21">
        <v>31</v>
      </c>
      <c r="L157" s="20">
        <v>47</v>
      </c>
      <c r="M157" s="20">
        <v>13</v>
      </c>
      <c r="N157" s="21">
        <v>60</v>
      </c>
      <c r="P157" s="61">
        <f t="shared" si="50"/>
        <v>88.461538461538453</v>
      </c>
      <c r="Q157" s="6">
        <f t="shared" si="51"/>
        <v>11.538461538461538</v>
      </c>
      <c r="R157" s="61">
        <f t="shared" si="52"/>
        <v>81.967213114754102</v>
      </c>
      <c r="S157" s="82">
        <f t="shared" si="53"/>
        <v>18.032786885245901</v>
      </c>
      <c r="T157" s="6">
        <f t="shared" si="54"/>
        <v>77.41935483870968</v>
      </c>
      <c r="U157" s="82">
        <f t="shared" si="55"/>
        <v>22.58064516129032</v>
      </c>
      <c r="V157" s="6">
        <f t="shared" si="56"/>
        <v>78.333333333333329</v>
      </c>
      <c r="W157" s="82">
        <f t="shared" si="57"/>
        <v>21.666666666666668</v>
      </c>
      <c r="Y157" s="59">
        <f t="shared" si="58"/>
        <v>-76.92307692307692</v>
      </c>
      <c r="Z157" s="59">
        <f t="shared" si="59"/>
        <v>-63.934426229508205</v>
      </c>
      <c r="AA157" s="59">
        <f t="shared" si="60"/>
        <v>-54.838709677419359</v>
      </c>
      <c r="AB157" s="73">
        <f t="shared" si="61"/>
        <v>-56.666666666666657</v>
      </c>
    </row>
    <row r="158" spans="1:28" x14ac:dyDescent="0.25">
      <c r="A158" s="1869"/>
      <c r="B158" s="895" t="s">
        <v>648</v>
      </c>
      <c r="C158" s="20">
        <v>1627</v>
      </c>
      <c r="D158" s="20">
        <v>837</v>
      </c>
      <c r="E158" s="21">
        <v>2464</v>
      </c>
      <c r="F158" s="20">
        <v>1319</v>
      </c>
      <c r="G158" s="20">
        <v>394</v>
      </c>
      <c r="H158" s="21">
        <v>1713</v>
      </c>
      <c r="I158" s="20">
        <v>1285</v>
      </c>
      <c r="J158" s="20">
        <v>393</v>
      </c>
      <c r="K158" s="21">
        <v>1678</v>
      </c>
      <c r="L158" s="20">
        <v>1038</v>
      </c>
      <c r="M158" s="20">
        <v>418</v>
      </c>
      <c r="N158" s="21">
        <v>1456</v>
      </c>
      <c r="P158" s="61">
        <f>IFERROR(C158/$E158*100,0)</f>
        <v>66.030844155844164</v>
      </c>
      <c r="Q158" s="6">
        <f>IFERROR(D158/$E158*100,0)</f>
        <v>33.969155844155843</v>
      </c>
      <c r="R158" s="61">
        <f>IFERROR(F158/$H158*100,0)</f>
        <v>76.999416228838285</v>
      </c>
      <c r="S158" s="82">
        <f>IFERROR(G158/$H158*100,0)</f>
        <v>23.000583771161704</v>
      </c>
      <c r="T158" s="6">
        <f>IFERROR(I158/$K158*100,0)</f>
        <v>76.579261025029794</v>
      </c>
      <c r="U158" s="82">
        <f>IFERROR(J158/$K158*100,0)</f>
        <v>23.420738974970202</v>
      </c>
      <c r="V158" s="6">
        <f>IFERROR(L158/$N158*100,0)</f>
        <v>71.291208791208788</v>
      </c>
      <c r="W158" s="82">
        <f>IFERROR(M158/$N158*100,0)</f>
        <v>28.708791208791208</v>
      </c>
      <c r="Y158" s="59">
        <f>Q158-P158</f>
        <v>-32.061688311688322</v>
      </c>
      <c r="Z158" s="59">
        <f>S158-R158</f>
        <v>-53.998832457676585</v>
      </c>
      <c r="AA158" s="59">
        <f>U158-T158</f>
        <v>-53.158522050059588</v>
      </c>
      <c r="AB158" s="73">
        <f>W158-V158</f>
        <v>-42.582417582417577</v>
      </c>
    </row>
    <row r="159" spans="1:28" x14ac:dyDescent="0.25">
      <c r="A159" s="1869"/>
      <c r="B159" s="895" t="s">
        <v>249</v>
      </c>
      <c r="C159" s="20">
        <v>1900</v>
      </c>
      <c r="D159" s="20">
        <v>570</v>
      </c>
      <c r="E159" s="21">
        <v>2470</v>
      </c>
      <c r="F159" s="20">
        <v>6277</v>
      </c>
      <c r="G159" s="20">
        <v>1592</v>
      </c>
      <c r="H159" s="21">
        <v>7869</v>
      </c>
      <c r="I159" s="20">
        <v>6382</v>
      </c>
      <c r="J159" s="20">
        <v>1636</v>
      </c>
      <c r="K159" s="21">
        <v>8018</v>
      </c>
      <c r="L159" s="20">
        <v>5020</v>
      </c>
      <c r="M159" s="20">
        <v>2053</v>
      </c>
      <c r="N159" s="21">
        <v>7073</v>
      </c>
      <c r="P159" s="61">
        <f t="shared" si="50"/>
        <v>76.923076923076934</v>
      </c>
      <c r="Q159" s="6">
        <f t="shared" si="51"/>
        <v>23.076923076923077</v>
      </c>
      <c r="R159" s="61">
        <f t="shared" si="52"/>
        <v>79.768712669970782</v>
      </c>
      <c r="S159" s="82">
        <f t="shared" si="53"/>
        <v>20.231287330029229</v>
      </c>
      <c r="T159" s="6">
        <f t="shared" si="54"/>
        <v>79.595909204290351</v>
      </c>
      <c r="U159" s="82">
        <f t="shared" si="55"/>
        <v>20.404090795709653</v>
      </c>
      <c r="V159" s="6">
        <f t="shared" si="56"/>
        <v>70.974126961685286</v>
      </c>
      <c r="W159" s="82">
        <f t="shared" si="57"/>
        <v>29.025873038314721</v>
      </c>
      <c r="Y159" s="59">
        <f t="shared" si="58"/>
        <v>-53.846153846153854</v>
      </c>
      <c r="Z159" s="59">
        <f t="shared" si="59"/>
        <v>-59.537425339941549</v>
      </c>
      <c r="AA159" s="59">
        <f t="shared" si="60"/>
        <v>-59.191818408580701</v>
      </c>
      <c r="AB159" s="73">
        <f t="shared" si="61"/>
        <v>-41.948253923370565</v>
      </c>
    </row>
    <row r="160" spans="1:28" x14ac:dyDescent="0.25">
      <c r="A160" s="1869"/>
      <c r="B160" s="895" t="s">
        <v>296</v>
      </c>
      <c r="C160" s="20">
        <v>28</v>
      </c>
      <c r="D160" s="20">
        <v>37</v>
      </c>
      <c r="E160" s="21">
        <v>65</v>
      </c>
      <c r="F160" s="20">
        <v>31</v>
      </c>
      <c r="G160" s="20">
        <v>30</v>
      </c>
      <c r="H160" s="21">
        <v>61</v>
      </c>
      <c r="I160" s="20">
        <v>29</v>
      </c>
      <c r="J160" s="20">
        <v>20</v>
      </c>
      <c r="K160" s="21">
        <v>49</v>
      </c>
      <c r="L160" s="20">
        <v>35</v>
      </c>
      <c r="M160" s="20">
        <v>23</v>
      </c>
      <c r="N160" s="21">
        <v>58</v>
      </c>
      <c r="P160" s="61">
        <f t="shared" si="50"/>
        <v>43.07692307692308</v>
      </c>
      <c r="Q160" s="6">
        <f t="shared" si="51"/>
        <v>56.92307692307692</v>
      </c>
      <c r="R160" s="61">
        <f t="shared" si="52"/>
        <v>50.819672131147541</v>
      </c>
      <c r="S160" s="82">
        <f t="shared" si="53"/>
        <v>49.180327868852459</v>
      </c>
      <c r="T160" s="6">
        <f t="shared" si="54"/>
        <v>59.183673469387756</v>
      </c>
      <c r="U160" s="82">
        <f t="shared" si="55"/>
        <v>40.816326530612244</v>
      </c>
      <c r="V160" s="6">
        <f t="shared" si="56"/>
        <v>60.344827586206897</v>
      </c>
      <c r="W160" s="82">
        <f t="shared" si="57"/>
        <v>39.655172413793103</v>
      </c>
      <c r="Y160" s="59">
        <f t="shared" si="58"/>
        <v>13.84615384615384</v>
      </c>
      <c r="Z160" s="59">
        <f t="shared" si="59"/>
        <v>-1.6393442622950829</v>
      </c>
      <c r="AA160" s="59">
        <f t="shared" si="60"/>
        <v>-18.367346938775512</v>
      </c>
      <c r="AB160" s="73">
        <f t="shared" si="61"/>
        <v>-20.689655172413794</v>
      </c>
    </row>
    <row r="161" spans="1:28" x14ac:dyDescent="0.25">
      <c r="A161" s="1869"/>
      <c r="B161" s="895" t="s">
        <v>303</v>
      </c>
      <c r="C161" s="20">
        <v>127</v>
      </c>
      <c r="D161" s="20">
        <v>356</v>
      </c>
      <c r="E161" s="21">
        <v>483</v>
      </c>
      <c r="F161" s="20">
        <v>175</v>
      </c>
      <c r="G161" s="20">
        <v>448</v>
      </c>
      <c r="H161" s="21">
        <v>623</v>
      </c>
      <c r="I161" s="20">
        <v>168</v>
      </c>
      <c r="J161" s="20">
        <v>482</v>
      </c>
      <c r="K161" s="21">
        <v>650</v>
      </c>
      <c r="L161" s="20">
        <v>197</v>
      </c>
      <c r="M161" s="20">
        <v>488</v>
      </c>
      <c r="N161" s="21">
        <v>685</v>
      </c>
      <c r="P161" s="61">
        <f t="shared" si="50"/>
        <v>26.293995859213247</v>
      </c>
      <c r="Q161" s="6">
        <f t="shared" si="51"/>
        <v>73.706004140786746</v>
      </c>
      <c r="R161" s="61">
        <f t="shared" si="52"/>
        <v>28.08988764044944</v>
      </c>
      <c r="S161" s="82">
        <f t="shared" si="53"/>
        <v>71.910112359550567</v>
      </c>
      <c r="T161" s="6">
        <f t="shared" si="54"/>
        <v>25.846153846153847</v>
      </c>
      <c r="U161" s="82">
        <f t="shared" si="55"/>
        <v>74.15384615384616</v>
      </c>
      <c r="V161" s="6">
        <f t="shared" si="56"/>
        <v>28.759124087591243</v>
      </c>
      <c r="W161" s="82">
        <f t="shared" si="57"/>
        <v>71.240875912408768</v>
      </c>
      <c r="Y161" s="59">
        <f t="shared" si="58"/>
        <v>47.412008281573499</v>
      </c>
      <c r="Z161" s="59">
        <f t="shared" si="59"/>
        <v>43.820224719101127</v>
      </c>
      <c r="AA161" s="59">
        <f t="shared" si="60"/>
        <v>48.307692307692314</v>
      </c>
      <c r="AB161" s="73">
        <f t="shared" si="61"/>
        <v>42.481751824817522</v>
      </c>
    </row>
    <row r="162" spans="1:28" x14ac:dyDescent="0.25">
      <c r="A162" s="1869"/>
      <c r="B162" s="895" t="s">
        <v>286</v>
      </c>
      <c r="C162" s="20">
        <v>159</v>
      </c>
      <c r="D162" s="20">
        <v>29</v>
      </c>
      <c r="E162" s="21">
        <v>188</v>
      </c>
      <c r="F162" s="20">
        <v>286</v>
      </c>
      <c r="G162" s="20">
        <v>125</v>
      </c>
      <c r="H162" s="21">
        <v>411</v>
      </c>
      <c r="I162" s="20">
        <v>300</v>
      </c>
      <c r="J162" s="20">
        <v>138</v>
      </c>
      <c r="K162" s="21">
        <v>438</v>
      </c>
      <c r="L162" s="20">
        <v>342</v>
      </c>
      <c r="M162" s="20">
        <v>177</v>
      </c>
      <c r="N162" s="21">
        <v>519</v>
      </c>
      <c r="P162" s="61">
        <f t="shared" si="50"/>
        <v>84.574468085106375</v>
      </c>
      <c r="Q162" s="6">
        <f t="shared" si="51"/>
        <v>15.425531914893616</v>
      </c>
      <c r="R162" s="61">
        <f t="shared" si="52"/>
        <v>69.586374695863753</v>
      </c>
      <c r="S162" s="82">
        <f t="shared" si="53"/>
        <v>30.413625304136254</v>
      </c>
      <c r="T162" s="6">
        <f t="shared" si="54"/>
        <v>68.493150684931507</v>
      </c>
      <c r="U162" s="82">
        <f t="shared" si="55"/>
        <v>31.506849315068493</v>
      </c>
      <c r="V162" s="6">
        <f t="shared" si="56"/>
        <v>65.895953757225428</v>
      </c>
      <c r="W162" s="82">
        <f t="shared" si="57"/>
        <v>34.104046242774565</v>
      </c>
      <c r="Y162" s="59">
        <f t="shared" si="58"/>
        <v>-69.148936170212764</v>
      </c>
      <c r="Z162" s="59">
        <f t="shared" si="59"/>
        <v>-39.1727493917275</v>
      </c>
      <c r="AA162" s="59">
        <f t="shared" si="60"/>
        <v>-36.986301369863014</v>
      </c>
      <c r="AB162" s="73">
        <f t="shared" si="61"/>
        <v>-31.791907514450862</v>
      </c>
    </row>
    <row r="163" spans="1:28" x14ac:dyDescent="0.25">
      <c r="A163" s="1869"/>
      <c r="B163" s="895" t="s">
        <v>276</v>
      </c>
      <c r="C163" s="20">
        <v>2862</v>
      </c>
      <c r="D163" s="20">
        <v>649</v>
      </c>
      <c r="E163" s="21">
        <v>3511</v>
      </c>
      <c r="F163" s="20">
        <v>2841</v>
      </c>
      <c r="G163" s="20">
        <v>616</v>
      </c>
      <c r="H163" s="21">
        <v>3457</v>
      </c>
      <c r="I163" s="20">
        <v>3339</v>
      </c>
      <c r="J163" s="20">
        <v>615</v>
      </c>
      <c r="K163" s="21">
        <v>3954</v>
      </c>
      <c r="L163" s="20">
        <v>2969</v>
      </c>
      <c r="M163" s="20">
        <v>674</v>
      </c>
      <c r="N163" s="21">
        <v>3643</v>
      </c>
      <c r="P163" s="61">
        <f t="shared" ref="P163:Q168" si="62">IFERROR(C163/$E163*100,0)</f>
        <v>81.515237823981764</v>
      </c>
      <c r="Q163" s="6">
        <f t="shared" si="62"/>
        <v>18.484762176018229</v>
      </c>
      <c r="R163" s="61">
        <f t="shared" ref="R163:S168" si="63">IFERROR(F163/$H163*100,0)</f>
        <v>82.181081862886899</v>
      </c>
      <c r="S163" s="82">
        <f t="shared" si="63"/>
        <v>17.818918137113105</v>
      </c>
      <c r="T163" s="6">
        <f t="shared" ref="T163:U168" si="64">IFERROR(I163/$K163*100,0)</f>
        <v>84.446130500758727</v>
      </c>
      <c r="U163" s="82">
        <f t="shared" si="64"/>
        <v>15.553869499241275</v>
      </c>
      <c r="V163" s="6">
        <f t="shared" ref="V163:W168" si="65">IFERROR(L163/$N163*100,0)</f>
        <v>81.498764754323361</v>
      </c>
      <c r="W163" s="82">
        <f t="shared" si="65"/>
        <v>18.501235245676639</v>
      </c>
      <c r="Y163" s="59">
        <f t="shared" ref="Y163:Y168" si="66">Q163-P163</f>
        <v>-63.030475647963534</v>
      </c>
      <c r="Z163" s="59">
        <f t="shared" ref="Z163:Z168" si="67">S163-R163</f>
        <v>-64.362163725773797</v>
      </c>
      <c r="AA163" s="59">
        <f t="shared" ref="AA163:AA168" si="68">U163-T163</f>
        <v>-68.892261001517454</v>
      </c>
      <c r="AB163" s="73">
        <f t="shared" ref="AB163:AB168" si="69">W163-V163</f>
        <v>-62.997529508646721</v>
      </c>
    </row>
    <row r="164" spans="1:28" x14ac:dyDescent="0.25">
      <c r="A164" s="1869"/>
      <c r="B164" s="895" t="s">
        <v>655</v>
      </c>
      <c r="C164" s="20">
        <v>285</v>
      </c>
      <c r="D164" s="20">
        <v>66</v>
      </c>
      <c r="E164" s="21">
        <v>351</v>
      </c>
      <c r="F164" s="20">
        <v>2448</v>
      </c>
      <c r="G164" s="20">
        <v>471</v>
      </c>
      <c r="H164" s="21">
        <v>2919</v>
      </c>
      <c r="I164" s="20">
        <v>2803</v>
      </c>
      <c r="J164" s="20">
        <v>543</v>
      </c>
      <c r="K164" s="21">
        <v>3346</v>
      </c>
      <c r="L164" s="20">
        <v>3076</v>
      </c>
      <c r="M164" s="20">
        <v>637</v>
      </c>
      <c r="N164" s="21">
        <v>3713</v>
      </c>
      <c r="P164" s="61">
        <f t="shared" si="62"/>
        <v>81.196581196581192</v>
      </c>
      <c r="Q164" s="6">
        <f t="shared" si="62"/>
        <v>18.803418803418804</v>
      </c>
      <c r="R164" s="61">
        <f t="shared" si="63"/>
        <v>83.864337101747182</v>
      </c>
      <c r="S164" s="82">
        <f t="shared" si="63"/>
        <v>16.135662898252825</v>
      </c>
      <c r="T164" s="6">
        <f t="shared" si="64"/>
        <v>83.771667662881057</v>
      </c>
      <c r="U164" s="82">
        <f t="shared" si="64"/>
        <v>16.228332337118946</v>
      </c>
      <c r="V164" s="6">
        <f t="shared" si="65"/>
        <v>82.844061405871258</v>
      </c>
      <c r="W164" s="82">
        <f t="shared" si="65"/>
        <v>17.155938594128735</v>
      </c>
      <c r="Y164" s="59">
        <f t="shared" si="66"/>
        <v>-62.393162393162385</v>
      </c>
      <c r="Z164" s="59">
        <f t="shared" si="67"/>
        <v>-67.728674203494364</v>
      </c>
      <c r="AA164" s="59">
        <f t="shared" si="68"/>
        <v>-67.543335325762115</v>
      </c>
      <c r="AB164" s="73">
        <f t="shared" si="69"/>
        <v>-65.688122811742517</v>
      </c>
    </row>
    <row r="165" spans="1:28" x14ac:dyDescent="0.25">
      <c r="A165" s="1869"/>
      <c r="B165" s="895" t="s">
        <v>287</v>
      </c>
      <c r="C165" s="20">
        <v>67</v>
      </c>
      <c r="D165" s="20">
        <v>25</v>
      </c>
      <c r="E165" s="21">
        <v>92</v>
      </c>
      <c r="F165" s="20">
        <v>282</v>
      </c>
      <c r="G165" s="20">
        <v>87</v>
      </c>
      <c r="H165" s="21">
        <v>369</v>
      </c>
      <c r="I165" s="20">
        <v>265</v>
      </c>
      <c r="J165" s="20">
        <v>97</v>
      </c>
      <c r="K165" s="21">
        <v>362</v>
      </c>
      <c r="L165" s="20">
        <v>291</v>
      </c>
      <c r="M165" s="20">
        <v>113</v>
      </c>
      <c r="N165" s="21">
        <v>404</v>
      </c>
      <c r="P165" s="61">
        <f t="shared" si="62"/>
        <v>72.826086956521735</v>
      </c>
      <c r="Q165" s="6">
        <f t="shared" si="62"/>
        <v>27.173913043478258</v>
      </c>
      <c r="R165" s="61">
        <f t="shared" si="63"/>
        <v>76.422764227642276</v>
      </c>
      <c r="S165" s="82">
        <f t="shared" si="63"/>
        <v>23.577235772357724</v>
      </c>
      <c r="T165" s="6">
        <f t="shared" si="64"/>
        <v>73.204419889502759</v>
      </c>
      <c r="U165" s="82">
        <f t="shared" si="64"/>
        <v>26.795580110497237</v>
      </c>
      <c r="V165" s="6">
        <f t="shared" si="65"/>
        <v>72.029702970297024</v>
      </c>
      <c r="W165" s="82">
        <f t="shared" si="65"/>
        <v>27.970297029702973</v>
      </c>
      <c r="Y165" s="59">
        <f t="shared" si="66"/>
        <v>-45.652173913043477</v>
      </c>
      <c r="Z165" s="59">
        <f t="shared" si="67"/>
        <v>-52.845528455284551</v>
      </c>
      <c r="AA165" s="59">
        <f t="shared" si="68"/>
        <v>-46.408839779005518</v>
      </c>
      <c r="AB165" s="73">
        <f t="shared" si="69"/>
        <v>-44.059405940594047</v>
      </c>
    </row>
    <row r="166" spans="1:28" x14ac:dyDescent="0.25">
      <c r="A166" s="1869"/>
      <c r="B166" s="895" t="s">
        <v>261</v>
      </c>
      <c r="C166" s="20">
        <v>22</v>
      </c>
      <c r="D166" s="20">
        <v>77</v>
      </c>
      <c r="E166" s="21">
        <v>99</v>
      </c>
      <c r="F166" s="20">
        <v>42</v>
      </c>
      <c r="G166" s="20">
        <v>83</v>
      </c>
      <c r="H166" s="21">
        <v>125</v>
      </c>
      <c r="I166" s="20">
        <v>45</v>
      </c>
      <c r="J166" s="20">
        <v>70</v>
      </c>
      <c r="K166" s="21">
        <v>115</v>
      </c>
      <c r="L166" s="20">
        <v>42</v>
      </c>
      <c r="M166" s="20">
        <v>124</v>
      </c>
      <c r="N166" s="21">
        <v>166</v>
      </c>
      <c r="P166" s="61">
        <f t="shared" si="62"/>
        <v>22.222222222222221</v>
      </c>
      <c r="Q166" s="6">
        <f t="shared" si="62"/>
        <v>77.777777777777786</v>
      </c>
      <c r="R166" s="61">
        <f t="shared" si="63"/>
        <v>33.6</v>
      </c>
      <c r="S166" s="82">
        <f t="shared" si="63"/>
        <v>66.400000000000006</v>
      </c>
      <c r="T166" s="6">
        <f t="shared" si="64"/>
        <v>39.130434782608695</v>
      </c>
      <c r="U166" s="82">
        <f t="shared" si="64"/>
        <v>60.869565217391312</v>
      </c>
      <c r="V166" s="6">
        <f t="shared" si="65"/>
        <v>25.301204819277107</v>
      </c>
      <c r="W166" s="82">
        <f t="shared" si="65"/>
        <v>74.698795180722882</v>
      </c>
      <c r="Y166" s="59">
        <f t="shared" si="66"/>
        <v>55.555555555555564</v>
      </c>
      <c r="Z166" s="59">
        <f t="shared" si="67"/>
        <v>32.800000000000004</v>
      </c>
      <c r="AA166" s="59">
        <f t="shared" si="68"/>
        <v>21.739130434782616</v>
      </c>
      <c r="AB166" s="73">
        <f t="shared" si="69"/>
        <v>49.397590361445779</v>
      </c>
    </row>
    <row r="167" spans="1:28" x14ac:dyDescent="0.25">
      <c r="A167" s="1869"/>
      <c r="B167" s="895" t="s">
        <v>297</v>
      </c>
      <c r="C167" s="20">
        <v>145</v>
      </c>
      <c r="D167" s="20">
        <v>47</v>
      </c>
      <c r="E167" s="21">
        <v>192</v>
      </c>
      <c r="F167" s="20">
        <v>154</v>
      </c>
      <c r="G167" s="20">
        <v>48</v>
      </c>
      <c r="H167" s="21">
        <v>202</v>
      </c>
      <c r="I167" s="20">
        <v>142</v>
      </c>
      <c r="J167" s="20">
        <v>39</v>
      </c>
      <c r="K167" s="21">
        <v>181</v>
      </c>
      <c r="L167" s="20">
        <v>151</v>
      </c>
      <c r="M167" s="20">
        <v>35</v>
      </c>
      <c r="N167" s="21">
        <v>186</v>
      </c>
      <c r="P167" s="61">
        <f t="shared" si="62"/>
        <v>75.520833333333343</v>
      </c>
      <c r="Q167" s="6">
        <f t="shared" si="62"/>
        <v>24.479166666666664</v>
      </c>
      <c r="R167" s="61">
        <f t="shared" si="63"/>
        <v>76.237623762376245</v>
      </c>
      <c r="S167" s="82">
        <f t="shared" si="63"/>
        <v>23.762376237623762</v>
      </c>
      <c r="T167" s="6">
        <f t="shared" si="64"/>
        <v>78.453038674033152</v>
      </c>
      <c r="U167" s="82">
        <f t="shared" si="64"/>
        <v>21.546961325966851</v>
      </c>
      <c r="V167" s="6">
        <f t="shared" si="65"/>
        <v>81.182795698924721</v>
      </c>
      <c r="W167" s="82">
        <f t="shared" si="65"/>
        <v>18.817204301075268</v>
      </c>
      <c r="Y167" s="59">
        <f t="shared" si="66"/>
        <v>-51.041666666666679</v>
      </c>
      <c r="Z167" s="59">
        <f t="shared" si="67"/>
        <v>-52.475247524752483</v>
      </c>
      <c r="AA167" s="59">
        <f t="shared" si="68"/>
        <v>-56.906077348066304</v>
      </c>
      <c r="AB167" s="73">
        <f t="shared" si="69"/>
        <v>-62.365591397849457</v>
      </c>
    </row>
    <row r="168" spans="1:28" x14ac:dyDescent="0.25">
      <c r="A168" s="1869"/>
      <c r="B168" s="895" t="s">
        <v>298</v>
      </c>
      <c r="C168" s="20">
        <v>1204</v>
      </c>
      <c r="D168" s="20">
        <v>245</v>
      </c>
      <c r="E168" s="21">
        <v>1449</v>
      </c>
      <c r="F168" s="20">
        <v>2284</v>
      </c>
      <c r="G168" s="20">
        <v>455</v>
      </c>
      <c r="H168" s="21">
        <v>2739</v>
      </c>
      <c r="I168" s="20">
        <v>2199</v>
      </c>
      <c r="J168" s="20">
        <v>483</v>
      </c>
      <c r="K168" s="21">
        <v>2682</v>
      </c>
      <c r="L168" s="20">
        <v>2125</v>
      </c>
      <c r="M168" s="20">
        <v>510</v>
      </c>
      <c r="N168" s="21">
        <v>2635</v>
      </c>
      <c r="P168" s="61">
        <f t="shared" si="62"/>
        <v>83.091787439613526</v>
      </c>
      <c r="Q168" s="6">
        <f t="shared" si="62"/>
        <v>16.908212560386474</v>
      </c>
      <c r="R168" s="61">
        <f t="shared" si="63"/>
        <v>83.388097845929181</v>
      </c>
      <c r="S168" s="82">
        <f t="shared" si="63"/>
        <v>16.61190215407083</v>
      </c>
      <c r="T168" s="6">
        <f t="shared" si="64"/>
        <v>81.991051454138699</v>
      </c>
      <c r="U168" s="82">
        <f t="shared" si="64"/>
        <v>18.008948545861298</v>
      </c>
      <c r="V168" s="6">
        <f t="shared" si="65"/>
        <v>80.645161290322577</v>
      </c>
      <c r="W168" s="82">
        <f t="shared" si="65"/>
        <v>19.35483870967742</v>
      </c>
      <c r="Y168" s="59">
        <f t="shared" si="66"/>
        <v>-66.183574879227052</v>
      </c>
      <c r="Z168" s="59">
        <f t="shared" si="67"/>
        <v>-66.776195691858348</v>
      </c>
      <c r="AA168" s="59">
        <f t="shared" si="68"/>
        <v>-63.982102908277398</v>
      </c>
      <c r="AB168" s="73">
        <f t="shared" si="69"/>
        <v>-61.290322580645153</v>
      </c>
    </row>
    <row r="169" spans="1:28" x14ac:dyDescent="0.25">
      <c r="A169" s="1869"/>
      <c r="B169" s="896" t="s">
        <v>271</v>
      </c>
      <c r="C169" s="56">
        <v>505</v>
      </c>
      <c r="D169" s="56">
        <v>141</v>
      </c>
      <c r="E169" s="116">
        <v>646</v>
      </c>
      <c r="F169" s="56">
        <v>710</v>
      </c>
      <c r="G169" s="56">
        <v>169</v>
      </c>
      <c r="H169" s="116">
        <v>879</v>
      </c>
      <c r="I169" s="56">
        <v>688</v>
      </c>
      <c r="J169" s="56">
        <v>151</v>
      </c>
      <c r="K169" s="116">
        <v>839</v>
      </c>
      <c r="L169" s="56">
        <v>728</v>
      </c>
      <c r="M169" s="56">
        <v>177</v>
      </c>
      <c r="N169" s="116">
        <v>905</v>
      </c>
      <c r="P169" s="100">
        <f t="shared" si="50"/>
        <v>78.173374613003105</v>
      </c>
      <c r="Q169" s="98">
        <f t="shared" si="51"/>
        <v>21.826625386996902</v>
      </c>
      <c r="R169" s="100">
        <f t="shared" si="52"/>
        <v>80.773606370875996</v>
      </c>
      <c r="S169" s="99">
        <f t="shared" si="53"/>
        <v>19.226393629124004</v>
      </c>
      <c r="T169" s="98">
        <f t="shared" si="54"/>
        <v>82.00238379022646</v>
      </c>
      <c r="U169" s="99">
        <f t="shared" si="55"/>
        <v>17.99761620977354</v>
      </c>
      <c r="V169" s="98">
        <f t="shared" si="56"/>
        <v>80.44198895027624</v>
      </c>
      <c r="W169" s="99">
        <f t="shared" si="57"/>
        <v>19.558011049723756</v>
      </c>
      <c r="Y169" s="108">
        <f t="shared" si="58"/>
        <v>-56.346749226006203</v>
      </c>
      <c r="Z169" s="108">
        <f t="shared" si="59"/>
        <v>-61.547212741751991</v>
      </c>
      <c r="AA169" s="108">
        <f t="shared" si="60"/>
        <v>-64.004767580452921</v>
      </c>
      <c r="AB169" s="246">
        <f t="shared" si="61"/>
        <v>-60.88397790055248</v>
      </c>
    </row>
    <row r="172" spans="1:28" x14ac:dyDescent="0.25">
      <c r="A172" s="1531"/>
      <c r="B172" s="1531"/>
      <c r="C172" s="1531"/>
      <c r="D172" s="1531"/>
      <c r="E172" s="1531"/>
      <c r="F172" s="1531"/>
      <c r="G172" s="1531"/>
    </row>
    <row r="173" spans="1:28" ht="15" customHeight="1" x14ac:dyDescent="0.25">
      <c r="A173" s="1746" t="s">
        <v>1273</v>
      </c>
      <c r="B173" s="1747"/>
      <c r="C173" s="1747"/>
      <c r="D173" s="1747"/>
      <c r="E173" s="1747"/>
      <c r="F173" s="1747"/>
      <c r="G173" s="1748"/>
    </row>
    <row r="174" spans="1:28" x14ac:dyDescent="0.25">
      <c r="A174" s="1746"/>
      <c r="B174" s="1747"/>
      <c r="C174" s="1747"/>
      <c r="D174" s="1747"/>
      <c r="E174" s="1747"/>
      <c r="F174" s="1747"/>
      <c r="G174" s="1748"/>
    </row>
    <row r="175" spans="1:28" x14ac:dyDescent="0.25">
      <c r="A175" s="1749"/>
      <c r="B175" s="1750"/>
      <c r="C175" s="1750"/>
      <c r="D175" s="1750"/>
      <c r="E175" s="1750"/>
      <c r="F175" s="1750"/>
      <c r="G175" s="1751"/>
    </row>
  </sheetData>
  <sheetProtection algorithmName="SHA-512" hashValue="PdXVEWBNDP/fI4XWVquaib509P/KfOKvXbj2N3av7Nn9VWK3kVOG/2G5zzg/GoItU4Mw0uaoJ3lRNRoBNb71oA==" saltValue="bo+avtf6X7fcldYZoEACRw==" spinCount="100000" sheet="1" objects="1" scenarios="1"/>
  <mergeCells count="20">
    <mergeCell ref="A1:Z2"/>
    <mergeCell ref="Y9:AB9"/>
    <mergeCell ref="AB10:AB11"/>
    <mergeCell ref="C10:E10"/>
    <mergeCell ref="F10:H10"/>
    <mergeCell ref="I10:K10"/>
    <mergeCell ref="L10:N10"/>
    <mergeCell ref="P10:Q10"/>
    <mergeCell ref="R10:S10"/>
    <mergeCell ref="T10:U10"/>
    <mergeCell ref="V10:W10"/>
    <mergeCell ref="Y10:Y11"/>
    <mergeCell ref="Z10:Z11"/>
    <mergeCell ref="AA10:AA11"/>
    <mergeCell ref="A12:A69"/>
    <mergeCell ref="B9:N9"/>
    <mergeCell ref="P9:W9"/>
    <mergeCell ref="A173:G175"/>
    <mergeCell ref="A70:A123"/>
    <mergeCell ref="A124:A169"/>
  </mergeCells>
  <conditionalFormatting sqref="Y12:AB169">
    <cfRule type="cellIs" dxfId="135" priority="1" operator="lessThan">
      <formula>0</formula>
    </cfRule>
  </conditionalFormatting>
  <hyperlinks>
    <hyperlink ref="A5" location="Índice!A1" display="⌂ Volver al ÍNDICE" xr:uid="{597163F9-4A58-43AF-8D6F-E6781E152DB9}"/>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DCD44-B7BD-4DC6-ACA1-CD9AE0B0CDD7}">
  <sheetPr codeName="Hoja29">
    <tabColor rgb="FFEDCFDD"/>
  </sheetPr>
  <dimension ref="A1:BW94"/>
  <sheetViews>
    <sheetView zoomScale="87" zoomScaleNormal="87" workbookViewId="0">
      <pane xSplit="1" topLeftCell="B1" activePane="topRight" state="frozen"/>
      <selection activeCell="T96" sqref="T96:T97"/>
      <selection pane="topRight" activeCell="A92" sqref="A92:G94"/>
    </sheetView>
  </sheetViews>
  <sheetFormatPr baseColWidth="10" defaultRowHeight="15" x14ac:dyDescent="0.25"/>
  <cols>
    <col min="1" max="1" width="64.42578125" customWidth="1"/>
    <col min="2" max="2" width="30.7109375" customWidth="1"/>
    <col min="3" max="19" width="7.7109375" customWidth="1"/>
    <col min="20" max="20" width="8" customWidth="1"/>
    <col min="21" max="113" width="7.7109375" customWidth="1"/>
  </cols>
  <sheetData>
    <row r="1" spans="1:29" ht="24" customHeight="1" x14ac:dyDescent="0.25">
      <c r="A1" s="1860" t="s">
        <v>1066</v>
      </c>
      <c r="B1" s="1860"/>
      <c r="C1" s="1860"/>
      <c r="D1" s="1860"/>
      <c r="E1" s="1860"/>
      <c r="F1" s="1860"/>
      <c r="G1" s="1860"/>
      <c r="H1" s="1860"/>
      <c r="I1" s="1860"/>
      <c r="J1" s="1860"/>
      <c r="K1" s="1860"/>
      <c r="L1" s="1860"/>
      <c r="M1" s="1860"/>
      <c r="N1" s="1860"/>
      <c r="O1" s="1860"/>
      <c r="P1" s="1860"/>
      <c r="Q1" s="1860"/>
      <c r="R1" s="1860"/>
      <c r="S1" s="1860"/>
      <c r="T1" s="1860"/>
      <c r="U1" s="1860"/>
      <c r="V1" s="1860"/>
      <c r="W1" s="1861"/>
    </row>
    <row r="2" spans="1:29" ht="15.75" customHeight="1" thickBot="1" x14ac:dyDescent="0.3">
      <c r="A2" s="1759"/>
      <c r="B2" s="1759"/>
      <c r="C2" s="1759"/>
      <c r="D2" s="1759"/>
      <c r="E2" s="1759"/>
      <c r="F2" s="1759"/>
      <c r="G2" s="1759"/>
      <c r="H2" s="1759"/>
      <c r="I2" s="1759"/>
      <c r="J2" s="1759"/>
      <c r="K2" s="1759"/>
      <c r="L2" s="1759"/>
      <c r="M2" s="1759"/>
      <c r="N2" s="1759"/>
      <c r="O2" s="1759"/>
      <c r="P2" s="1759"/>
      <c r="Q2" s="1759"/>
      <c r="R2" s="1759"/>
      <c r="S2" s="1759"/>
      <c r="T2" s="1759"/>
      <c r="U2" s="1759"/>
      <c r="V2" s="1759"/>
      <c r="W2" s="1760"/>
    </row>
    <row r="3" spans="1:29" x14ac:dyDescent="0.25">
      <c r="A3" s="42" t="s">
        <v>1035</v>
      </c>
    </row>
    <row r="4" spans="1:29" x14ac:dyDescent="0.25">
      <c r="A4" s="42" t="s">
        <v>988</v>
      </c>
    </row>
    <row r="5" spans="1:29" x14ac:dyDescent="0.25">
      <c r="A5" s="132" t="s">
        <v>712</v>
      </c>
    </row>
    <row r="7" spans="1:29" x14ac:dyDescent="0.25">
      <c r="A7" s="5" t="s">
        <v>1174</v>
      </c>
    </row>
    <row r="8" spans="1:29" x14ac:dyDescent="0.25">
      <c r="A8" s="5"/>
    </row>
    <row r="9" spans="1:29" ht="51" customHeight="1" x14ac:dyDescent="0.25">
      <c r="B9" s="1869" t="s">
        <v>28</v>
      </c>
      <c r="C9" s="1869"/>
      <c r="D9" s="1869"/>
      <c r="E9" s="1869"/>
      <c r="F9" s="1869"/>
      <c r="G9" s="1869"/>
      <c r="H9" s="1869"/>
      <c r="I9" s="1869"/>
      <c r="J9" s="1869"/>
      <c r="K9" s="1869"/>
      <c r="L9" s="1869"/>
      <c r="M9" s="1869"/>
      <c r="N9" s="1869"/>
      <c r="O9" s="1"/>
      <c r="P9" s="1869" t="s">
        <v>507</v>
      </c>
      <c r="Q9" s="1869"/>
      <c r="R9" s="1869"/>
      <c r="S9" s="1869"/>
      <c r="T9" s="1869"/>
      <c r="U9" s="1869"/>
      <c r="V9" s="1869"/>
      <c r="W9" s="1869"/>
      <c r="X9" s="1"/>
      <c r="Y9" s="1868" t="s">
        <v>853</v>
      </c>
      <c r="Z9" s="1912"/>
      <c r="AA9" s="1912"/>
      <c r="AB9" s="1912"/>
      <c r="AC9" s="1"/>
    </row>
    <row r="10" spans="1:29" ht="14.45" customHeight="1" x14ac:dyDescent="0.25">
      <c r="B10" s="852" t="s">
        <v>994</v>
      </c>
      <c r="C10" s="1875" t="s">
        <v>314</v>
      </c>
      <c r="D10" s="1875"/>
      <c r="E10" s="1875"/>
      <c r="F10" s="1875" t="s">
        <v>167</v>
      </c>
      <c r="G10" s="1875"/>
      <c r="H10" s="1875"/>
      <c r="I10" s="1875" t="s">
        <v>168</v>
      </c>
      <c r="J10" s="1875"/>
      <c r="K10" s="1875"/>
      <c r="L10" s="1875" t="s">
        <v>169</v>
      </c>
      <c r="M10" s="1875"/>
      <c r="N10" s="1875"/>
      <c r="P10" s="1875" t="s">
        <v>314</v>
      </c>
      <c r="Q10" s="1875"/>
      <c r="R10" s="1875" t="s">
        <v>167</v>
      </c>
      <c r="S10" s="1875"/>
      <c r="T10" s="1875" t="s">
        <v>168</v>
      </c>
      <c r="U10" s="1875"/>
      <c r="V10" s="1875" t="s">
        <v>169</v>
      </c>
      <c r="W10" s="1875"/>
      <c r="Y10" s="1883" t="s">
        <v>314</v>
      </c>
      <c r="Z10" s="1883" t="s">
        <v>167</v>
      </c>
      <c r="AA10" s="1883" t="s">
        <v>168</v>
      </c>
      <c r="AB10" s="1883" t="s">
        <v>169</v>
      </c>
    </row>
    <row r="11" spans="1:29" ht="14.45" customHeight="1" x14ac:dyDescent="0.25">
      <c r="B11" s="873" t="s">
        <v>522</v>
      </c>
      <c r="C11" s="274" t="s">
        <v>31</v>
      </c>
      <c r="D11" s="274" t="s">
        <v>32</v>
      </c>
      <c r="E11" s="274" t="s">
        <v>33</v>
      </c>
      <c r="F11" s="274" t="s">
        <v>31</v>
      </c>
      <c r="G11" s="274" t="s">
        <v>32</v>
      </c>
      <c r="H11" s="274" t="s">
        <v>33</v>
      </c>
      <c r="I11" s="274" t="s">
        <v>31</v>
      </c>
      <c r="J11" s="274" t="s">
        <v>32</v>
      </c>
      <c r="K11" s="274" t="s">
        <v>33</v>
      </c>
      <c r="L11" s="274" t="s">
        <v>31</v>
      </c>
      <c r="M11" s="274" t="s">
        <v>32</v>
      </c>
      <c r="N11" s="274" t="s">
        <v>33</v>
      </c>
      <c r="P11" s="274" t="s">
        <v>31</v>
      </c>
      <c r="Q11" s="274" t="s">
        <v>32</v>
      </c>
      <c r="R11" s="274" t="s">
        <v>31</v>
      </c>
      <c r="S11" s="274" t="s">
        <v>32</v>
      </c>
      <c r="T11" s="274" t="s">
        <v>31</v>
      </c>
      <c r="U11" s="274" t="s">
        <v>32</v>
      </c>
      <c r="V11" s="274" t="s">
        <v>31</v>
      </c>
      <c r="W11" s="274" t="s">
        <v>32</v>
      </c>
      <c r="Y11" s="1883"/>
      <c r="Z11" s="1883"/>
      <c r="AA11" s="1883"/>
      <c r="AB11" s="1883"/>
    </row>
    <row r="12" spans="1:29" ht="14.45" customHeight="1" x14ac:dyDescent="0.25">
      <c r="A12" s="1903" t="s">
        <v>1079</v>
      </c>
      <c r="B12" s="1617" t="s">
        <v>812</v>
      </c>
      <c r="C12" s="161">
        <v>12315</v>
      </c>
      <c r="D12" s="305">
        <v>12708</v>
      </c>
      <c r="E12" s="306">
        <v>25023</v>
      </c>
      <c r="F12" s="161">
        <v>17167</v>
      </c>
      <c r="G12" s="305">
        <v>17710</v>
      </c>
      <c r="H12" s="306">
        <v>34877</v>
      </c>
      <c r="I12" s="161">
        <v>17097</v>
      </c>
      <c r="J12" s="305">
        <v>17789</v>
      </c>
      <c r="K12" s="306">
        <v>34886</v>
      </c>
      <c r="L12" s="305">
        <v>18123</v>
      </c>
      <c r="M12" s="305">
        <v>18247</v>
      </c>
      <c r="N12" s="306">
        <v>36370</v>
      </c>
      <c r="P12" s="176">
        <f t="shared" ref="P12:Q14" si="0">IFERROR(C12/$E12*100,0)</f>
        <v>49.214722455341089</v>
      </c>
      <c r="Q12" s="175">
        <f t="shared" si="0"/>
        <v>50.785277544658911</v>
      </c>
      <c r="R12" s="176">
        <f t="shared" ref="R12:S14" si="1">IFERROR(F12/$H12*100,0)</f>
        <v>49.221550018636925</v>
      </c>
      <c r="S12" s="181">
        <f t="shared" si="1"/>
        <v>50.778449981363075</v>
      </c>
      <c r="T12" s="175">
        <f t="shared" ref="T12:U14" si="2">IFERROR(I12/$K12*100,0)</f>
        <v>49.008198131055437</v>
      </c>
      <c r="U12" s="181">
        <f t="shared" si="2"/>
        <v>50.991801868944563</v>
      </c>
      <c r="V12" s="175">
        <f t="shared" ref="V12:W14" si="3">IFERROR(L12/$N12*100,0)</f>
        <v>49.829529832279349</v>
      </c>
      <c r="W12" s="181">
        <f t="shared" si="3"/>
        <v>50.170470167720651</v>
      </c>
      <c r="Y12" s="59">
        <f>Q12-P12</f>
        <v>1.5705550893178213</v>
      </c>
      <c r="Z12" s="59">
        <f>S12-R12</f>
        <v>1.5568999627261491</v>
      </c>
      <c r="AA12" s="59">
        <f>U12-T12</f>
        <v>1.9836037378891263</v>
      </c>
      <c r="AB12" s="73">
        <f>W12-V12</f>
        <v>0.34094033544130298</v>
      </c>
    </row>
    <row r="13" spans="1:29" ht="14.45" customHeight="1" x14ac:dyDescent="0.25">
      <c r="A13" s="1904"/>
      <c r="B13" s="1617" t="s">
        <v>811</v>
      </c>
      <c r="C13" s="23">
        <v>13219</v>
      </c>
      <c r="D13" s="20">
        <v>11286</v>
      </c>
      <c r="E13" s="21">
        <v>24505</v>
      </c>
      <c r="F13" s="23">
        <v>22546</v>
      </c>
      <c r="G13" s="20">
        <v>16871</v>
      </c>
      <c r="H13" s="21">
        <v>39417</v>
      </c>
      <c r="I13" s="23">
        <v>23659</v>
      </c>
      <c r="J13" s="20">
        <v>17605</v>
      </c>
      <c r="K13" s="21">
        <v>41264</v>
      </c>
      <c r="L13" s="20">
        <v>25655</v>
      </c>
      <c r="M13" s="20">
        <v>19664</v>
      </c>
      <c r="N13" s="21">
        <v>45319</v>
      </c>
      <c r="P13" s="61">
        <f t="shared" si="0"/>
        <v>53.944093042236275</v>
      </c>
      <c r="Q13" s="6">
        <f t="shared" si="0"/>
        <v>46.055906957763717</v>
      </c>
      <c r="R13" s="61">
        <f t="shared" si="1"/>
        <v>57.198670624349901</v>
      </c>
      <c r="S13" s="82">
        <f t="shared" si="1"/>
        <v>42.801329375650099</v>
      </c>
      <c r="T13" s="6">
        <f t="shared" si="2"/>
        <v>57.335692128732063</v>
      </c>
      <c r="U13" s="82">
        <f t="shared" si="2"/>
        <v>42.66430787126793</v>
      </c>
      <c r="V13" s="6">
        <f t="shared" si="3"/>
        <v>56.609810454776145</v>
      </c>
      <c r="W13" s="82">
        <f t="shared" si="3"/>
        <v>43.390189545223855</v>
      </c>
      <c r="Y13" s="59">
        <f>Q13-P13</f>
        <v>-7.888186084472558</v>
      </c>
      <c r="Z13" s="59">
        <f>S13-R13</f>
        <v>-14.397341248699803</v>
      </c>
      <c r="AA13" s="59">
        <f>U13-T13</f>
        <v>-14.671384257464133</v>
      </c>
      <c r="AB13" s="73">
        <f>W13-V13</f>
        <v>-13.21962090955229</v>
      </c>
    </row>
    <row r="14" spans="1:29" ht="14.45" customHeight="1" x14ac:dyDescent="0.25">
      <c r="A14" s="1905"/>
      <c r="B14" s="1617" t="s">
        <v>248</v>
      </c>
      <c r="C14" s="110">
        <v>25905</v>
      </c>
      <c r="D14" s="56">
        <v>14959</v>
      </c>
      <c r="E14" s="116">
        <v>40864</v>
      </c>
      <c r="F14" s="110">
        <v>37591</v>
      </c>
      <c r="G14" s="56">
        <v>19382</v>
      </c>
      <c r="H14" s="116">
        <v>56973</v>
      </c>
      <c r="I14" s="110">
        <v>38632</v>
      </c>
      <c r="J14" s="56">
        <v>20637</v>
      </c>
      <c r="K14" s="116">
        <v>59269</v>
      </c>
      <c r="L14" s="56">
        <v>37277</v>
      </c>
      <c r="M14" s="56">
        <v>22730</v>
      </c>
      <c r="N14" s="116">
        <v>60007</v>
      </c>
      <c r="P14" s="100">
        <f t="shared" si="0"/>
        <v>63.393206734534068</v>
      </c>
      <c r="Q14" s="98">
        <f t="shared" si="0"/>
        <v>36.606793265465939</v>
      </c>
      <c r="R14" s="100">
        <f t="shared" si="1"/>
        <v>65.980376669650525</v>
      </c>
      <c r="S14" s="99">
        <f t="shared" si="1"/>
        <v>34.019623330349461</v>
      </c>
      <c r="T14" s="98">
        <f t="shared" si="2"/>
        <v>65.180785908316324</v>
      </c>
      <c r="U14" s="99">
        <f t="shared" si="2"/>
        <v>34.819214091683683</v>
      </c>
      <c r="V14" s="98">
        <f t="shared" si="3"/>
        <v>62.121085873314783</v>
      </c>
      <c r="W14" s="99">
        <f t="shared" si="3"/>
        <v>37.878914126685217</v>
      </c>
      <c r="Y14" s="108">
        <f>Q14-P14</f>
        <v>-26.78641346906813</v>
      </c>
      <c r="Z14" s="108">
        <f>S14-R14</f>
        <v>-31.960753339301064</v>
      </c>
      <c r="AA14" s="108">
        <f>U14-T14</f>
        <v>-30.36157181663264</v>
      </c>
      <c r="AB14" s="246">
        <f>W14-V14</f>
        <v>-24.242171746629566</v>
      </c>
    </row>
    <row r="15" spans="1:29" ht="14.45" customHeight="1" x14ac:dyDescent="0.25"/>
    <row r="16" spans="1:29" ht="14.45" customHeight="1" x14ac:dyDescent="0.25"/>
    <row r="17" spans="1:29" ht="14.45" customHeight="1" x14ac:dyDescent="0.25">
      <c r="A17" s="5" t="s">
        <v>1173</v>
      </c>
    </row>
    <row r="18" spans="1:29" ht="14.45" customHeight="1" x14ac:dyDescent="0.25">
      <c r="A18" s="5"/>
    </row>
    <row r="19" spans="1:29" ht="47.25" customHeight="1" x14ac:dyDescent="0.25">
      <c r="A19" s="1"/>
      <c r="B19" s="1869" t="s">
        <v>28</v>
      </c>
      <c r="C19" s="1869"/>
      <c r="D19" s="1869"/>
      <c r="E19" s="1869"/>
      <c r="F19" s="1869"/>
      <c r="G19" s="1869"/>
      <c r="H19" s="1869"/>
      <c r="I19" s="1869"/>
      <c r="J19" s="1869"/>
      <c r="K19" s="1869"/>
      <c r="L19" s="1869"/>
      <c r="M19" s="1869"/>
      <c r="N19" s="1869"/>
      <c r="O19" s="1"/>
      <c r="P19" s="1869" t="s">
        <v>507</v>
      </c>
      <c r="Q19" s="1869"/>
      <c r="R19" s="1869"/>
      <c r="S19" s="1869"/>
      <c r="T19" s="1869"/>
      <c r="U19" s="1869"/>
      <c r="V19" s="1869"/>
      <c r="W19" s="1869"/>
      <c r="X19" s="1"/>
      <c r="Y19" s="1868" t="s">
        <v>853</v>
      </c>
      <c r="Z19" s="1912"/>
      <c r="AA19" s="1912"/>
      <c r="AB19" s="1912"/>
      <c r="AC19" s="1"/>
    </row>
    <row r="20" spans="1:29" x14ac:dyDescent="0.25">
      <c r="A20" s="1"/>
      <c r="B20" s="852" t="s">
        <v>994</v>
      </c>
      <c r="C20" s="1875" t="s">
        <v>314</v>
      </c>
      <c r="D20" s="1875"/>
      <c r="E20" s="1875"/>
      <c r="F20" s="1875" t="s">
        <v>167</v>
      </c>
      <c r="G20" s="1875"/>
      <c r="H20" s="1875"/>
      <c r="I20" s="1875" t="s">
        <v>168</v>
      </c>
      <c r="J20" s="1875"/>
      <c r="K20" s="1875"/>
      <c r="L20" s="1875" t="s">
        <v>169</v>
      </c>
      <c r="M20" s="1875"/>
      <c r="N20" s="1875"/>
      <c r="P20" s="1875" t="s">
        <v>314</v>
      </c>
      <c r="Q20" s="1875"/>
      <c r="R20" s="1875" t="s">
        <v>167</v>
      </c>
      <c r="S20" s="1875"/>
      <c r="T20" s="1875" t="s">
        <v>168</v>
      </c>
      <c r="U20" s="1875"/>
      <c r="V20" s="1875" t="s">
        <v>169</v>
      </c>
      <c r="W20" s="1875"/>
      <c r="Y20" s="1883" t="s">
        <v>314</v>
      </c>
      <c r="Z20" s="1883" t="s">
        <v>167</v>
      </c>
      <c r="AA20" s="1883" t="s">
        <v>168</v>
      </c>
      <c r="AB20" s="1883" t="s">
        <v>169</v>
      </c>
    </row>
    <row r="21" spans="1:29" x14ac:dyDescent="0.25">
      <c r="A21" s="1"/>
      <c r="B21" s="271" t="s">
        <v>522</v>
      </c>
      <c r="C21" s="274" t="s">
        <v>31</v>
      </c>
      <c r="D21" s="274" t="s">
        <v>32</v>
      </c>
      <c r="E21" s="274" t="s">
        <v>33</v>
      </c>
      <c r="F21" s="274" t="s">
        <v>31</v>
      </c>
      <c r="G21" s="274" t="s">
        <v>32</v>
      </c>
      <c r="H21" s="274" t="s">
        <v>33</v>
      </c>
      <c r="I21" s="274" t="s">
        <v>31</v>
      </c>
      <c r="J21" s="274" t="s">
        <v>32</v>
      </c>
      <c r="K21" s="274" t="s">
        <v>33</v>
      </c>
      <c r="L21" s="274" t="s">
        <v>31</v>
      </c>
      <c r="M21" s="274" t="s">
        <v>32</v>
      </c>
      <c r="N21" s="274" t="s">
        <v>33</v>
      </c>
      <c r="P21" s="274" t="s">
        <v>31</v>
      </c>
      <c r="Q21" s="274" t="s">
        <v>32</v>
      </c>
      <c r="R21" s="274" t="s">
        <v>31</v>
      </c>
      <c r="S21" s="274" t="s">
        <v>32</v>
      </c>
      <c r="T21" s="274" t="s">
        <v>31</v>
      </c>
      <c r="U21" s="274" t="s">
        <v>32</v>
      </c>
      <c r="V21" s="274" t="s">
        <v>31</v>
      </c>
      <c r="W21" s="274" t="s">
        <v>32</v>
      </c>
      <c r="Y21" s="1883"/>
      <c r="Z21" s="1883"/>
      <c r="AA21" s="1883"/>
      <c r="AB21" s="1883"/>
    </row>
    <row r="22" spans="1:29" x14ac:dyDescent="0.25">
      <c r="A22" s="1869" t="s">
        <v>812</v>
      </c>
      <c r="B22" s="849" t="s">
        <v>1077</v>
      </c>
      <c r="C22" s="850">
        <v>12315</v>
      </c>
      <c r="D22" s="843">
        <v>12708</v>
      </c>
      <c r="E22" s="843">
        <v>25023</v>
      </c>
      <c r="F22" s="850">
        <v>17167</v>
      </c>
      <c r="G22" s="843">
        <v>17710</v>
      </c>
      <c r="H22" s="843">
        <v>34877</v>
      </c>
      <c r="I22" s="850">
        <v>17097</v>
      </c>
      <c r="J22" s="843">
        <v>17789</v>
      </c>
      <c r="K22" s="844">
        <v>34886</v>
      </c>
      <c r="L22" s="843">
        <v>18123</v>
      </c>
      <c r="M22" s="843">
        <v>18247</v>
      </c>
      <c r="N22" s="844">
        <v>36370</v>
      </c>
      <c r="P22" s="176">
        <f t="shared" ref="P22" si="4">IFERROR(C22/$E22*100,0)</f>
        <v>49.214722455341089</v>
      </c>
      <c r="Q22" s="175">
        <f t="shared" ref="Q22" si="5">IFERROR(D22/$E22*100,0)</f>
        <v>50.785277544658911</v>
      </c>
      <c r="R22" s="176">
        <f t="shared" ref="R22" si="6">IFERROR(F22/$H22*100,0)</f>
        <v>49.221550018636925</v>
      </c>
      <c r="S22" s="181">
        <f t="shared" ref="S22" si="7">IFERROR(G22/$H22*100,0)</f>
        <v>50.778449981363075</v>
      </c>
      <c r="T22" s="175">
        <f t="shared" ref="T22" si="8">IFERROR(I22/$K22*100,0)</f>
        <v>49.008198131055437</v>
      </c>
      <c r="U22" s="181">
        <f t="shared" ref="U22" si="9">IFERROR(J22/$K22*100,0)</f>
        <v>50.991801868944563</v>
      </c>
      <c r="V22" s="175">
        <f t="shared" ref="V22" si="10">IFERROR(L22/$N22*100,0)</f>
        <v>49.829529832279349</v>
      </c>
      <c r="W22" s="181">
        <f t="shared" ref="W22" si="11">IFERROR(M22/$N22*100,0)</f>
        <v>50.170470167720651</v>
      </c>
      <c r="Y22" s="178">
        <f>Q22-P22</f>
        <v>1.5705550893178213</v>
      </c>
      <c r="Z22" s="178">
        <f>S22-R22</f>
        <v>1.5568999627261491</v>
      </c>
      <c r="AA22" s="178">
        <f>U22-T22</f>
        <v>1.9836037378891263</v>
      </c>
      <c r="AB22" s="180">
        <f>W22-V22</f>
        <v>0.34094033544130298</v>
      </c>
    </row>
    <row r="23" spans="1:29" x14ac:dyDescent="0.25">
      <c r="A23" s="1869"/>
      <c r="B23" s="278" t="s">
        <v>318</v>
      </c>
      <c r="C23" s="23">
        <v>283</v>
      </c>
      <c r="D23" s="20">
        <v>339</v>
      </c>
      <c r="E23" s="20">
        <v>622</v>
      </c>
      <c r="F23" s="23">
        <v>407</v>
      </c>
      <c r="G23" s="20">
        <v>443</v>
      </c>
      <c r="H23" s="20">
        <v>850</v>
      </c>
      <c r="I23" s="23">
        <v>400</v>
      </c>
      <c r="J23" s="20">
        <v>444</v>
      </c>
      <c r="K23" s="21">
        <v>844</v>
      </c>
      <c r="L23" s="20">
        <v>417</v>
      </c>
      <c r="M23" s="20">
        <v>457</v>
      </c>
      <c r="N23" s="21">
        <v>874</v>
      </c>
      <c r="P23" s="61">
        <f t="shared" ref="P23:Q31" si="12">IFERROR(C23/$E23*100,0)</f>
        <v>45.4983922829582</v>
      </c>
      <c r="Q23" s="6">
        <f t="shared" si="12"/>
        <v>54.5016077170418</v>
      </c>
      <c r="R23" s="61">
        <f t="shared" ref="R23:S31" si="13">IFERROR(F23/$H23*100,0)</f>
        <v>47.882352941176471</v>
      </c>
      <c r="S23" s="82">
        <f t="shared" si="13"/>
        <v>52.117647058823522</v>
      </c>
      <c r="T23" s="6">
        <f t="shared" ref="T23:U31" si="14">IFERROR(I23/$K23*100,0)</f>
        <v>47.393364928909953</v>
      </c>
      <c r="U23" s="82">
        <f t="shared" si="14"/>
        <v>52.606635071090047</v>
      </c>
      <c r="V23" s="6">
        <f t="shared" ref="V23:W31" si="15">IFERROR(L23/$N23*100,0)</f>
        <v>47.711670480549202</v>
      </c>
      <c r="W23" s="82">
        <f t="shared" si="15"/>
        <v>52.288329519450805</v>
      </c>
      <c r="Y23" s="59">
        <f t="shared" ref="Y23:Y30" si="16">Q23-P23</f>
        <v>9.0032154340836001</v>
      </c>
      <c r="Z23" s="59">
        <f t="shared" ref="Z23:Z30" si="17">S23-R23</f>
        <v>4.2352941176470509</v>
      </c>
      <c r="AA23" s="59">
        <f t="shared" ref="AA23:AA30" si="18">U23-T23</f>
        <v>5.2132701421800931</v>
      </c>
      <c r="AB23" s="73">
        <f t="shared" ref="AB23:AB30" si="19">W23-V23</f>
        <v>4.5766590389016031</v>
      </c>
    </row>
    <row r="24" spans="1:29" x14ac:dyDescent="0.25">
      <c r="A24" s="1869"/>
      <c r="B24" s="278" t="s">
        <v>317</v>
      </c>
      <c r="C24" s="23">
        <v>978</v>
      </c>
      <c r="D24" s="20">
        <v>1262</v>
      </c>
      <c r="E24" s="20">
        <v>2240</v>
      </c>
      <c r="F24" s="23">
        <v>1578</v>
      </c>
      <c r="G24" s="20">
        <v>1809</v>
      </c>
      <c r="H24" s="20">
        <v>3387</v>
      </c>
      <c r="I24" s="23">
        <v>1440</v>
      </c>
      <c r="J24" s="20">
        <v>1653</v>
      </c>
      <c r="K24" s="21">
        <v>3093</v>
      </c>
      <c r="L24" s="20">
        <v>1452</v>
      </c>
      <c r="M24" s="20">
        <v>1626</v>
      </c>
      <c r="N24" s="21">
        <v>3078</v>
      </c>
      <c r="P24" s="61">
        <f t="shared" si="12"/>
        <v>43.660714285714285</v>
      </c>
      <c r="Q24" s="6">
        <f t="shared" si="12"/>
        <v>56.339285714285715</v>
      </c>
      <c r="R24" s="61">
        <f t="shared" si="13"/>
        <v>46.589902568644817</v>
      </c>
      <c r="S24" s="82">
        <f t="shared" si="13"/>
        <v>53.410097431355183</v>
      </c>
      <c r="T24" s="6">
        <f t="shared" si="14"/>
        <v>46.55674102812803</v>
      </c>
      <c r="U24" s="82">
        <f t="shared" si="14"/>
        <v>53.443258971871963</v>
      </c>
      <c r="V24" s="6">
        <f t="shared" si="15"/>
        <v>47.173489278752434</v>
      </c>
      <c r="W24" s="82">
        <f t="shared" si="15"/>
        <v>52.826510721247566</v>
      </c>
      <c r="Y24" s="59">
        <f t="shared" si="16"/>
        <v>12.678571428571431</v>
      </c>
      <c r="Z24" s="59">
        <f t="shared" si="17"/>
        <v>6.8201948627103661</v>
      </c>
      <c r="AA24" s="59">
        <f t="shared" si="18"/>
        <v>6.8865179437439323</v>
      </c>
      <c r="AB24" s="73">
        <f t="shared" si="19"/>
        <v>5.6530214424951311</v>
      </c>
    </row>
    <row r="25" spans="1:29" x14ac:dyDescent="0.25">
      <c r="A25" s="1869"/>
      <c r="B25" s="278" t="s">
        <v>315</v>
      </c>
      <c r="C25" s="23">
        <v>1671</v>
      </c>
      <c r="D25" s="20">
        <v>1152</v>
      </c>
      <c r="E25" s="20">
        <v>2823</v>
      </c>
      <c r="F25" s="23">
        <v>1772</v>
      </c>
      <c r="G25" s="20">
        <v>1219</v>
      </c>
      <c r="H25" s="20">
        <v>2991</v>
      </c>
      <c r="I25" s="23">
        <v>1819</v>
      </c>
      <c r="J25" s="20">
        <v>1170</v>
      </c>
      <c r="K25" s="21">
        <v>2989</v>
      </c>
      <c r="L25" s="20">
        <v>1870</v>
      </c>
      <c r="M25" s="20">
        <v>1201</v>
      </c>
      <c r="N25" s="21">
        <v>3071</v>
      </c>
      <c r="P25" s="61">
        <f t="shared" si="12"/>
        <v>59.192348565355999</v>
      </c>
      <c r="Q25" s="6">
        <f t="shared" si="12"/>
        <v>40.807651434643994</v>
      </c>
      <c r="R25" s="61">
        <f t="shared" si="13"/>
        <v>59.244399866265461</v>
      </c>
      <c r="S25" s="82">
        <f t="shared" si="13"/>
        <v>40.755600133734539</v>
      </c>
      <c r="T25" s="6">
        <f t="shared" si="14"/>
        <v>60.856473737035799</v>
      </c>
      <c r="U25" s="82">
        <f t="shared" si="14"/>
        <v>39.143526262964201</v>
      </c>
      <c r="V25" s="6">
        <f t="shared" si="15"/>
        <v>60.892217518723548</v>
      </c>
      <c r="W25" s="82">
        <f t="shared" si="15"/>
        <v>39.107782481276459</v>
      </c>
      <c r="Y25" s="59">
        <f t="shared" si="16"/>
        <v>-18.384697130712006</v>
      </c>
      <c r="Z25" s="59">
        <f t="shared" si="17"/>
        <v>-18.488799732530921</v>
      </c>
      <c r="AA25" s="59">
        <f t="shared" si="18"/>
        <v>-21.712947474071598</v>
      </c>
      <c r="AB25" s="73">
        <f t="shared" si="19"/>
        <v>-21.784435037447089</v>
      </c>
    </row>
    <row r="26" spans="1:29" x14ac:dyDescent="0.25">
      <c r="A26" s="1869"/>
      <c r="B26" s="278" t="s">
        <v>316</v>
      </c>
      <c r="C26" s="23">
        <v>870</v>
      </c>
      <c r="D26" s="20">
        <v>1155</v>
      </c>
      <c r="E26" s="20">
        <v>2025</v>
      </c>
      <c r="F26" s="23">
        <v>1025</v>
      </c>
      <c r="G26" s="20">
        <v>1481</v>
      </c>
      <c r="H26" s="20">
        <v>2506</v>
      </c>
      <c r="I26" s="23">
        <v>1148</v>
      </c>
      <c r="J26" s="20">
        <v>1487</v>
      </c>
      <c r="K26" s="21">
        <v>2635</v>
      </c>
      <c r="L26" s="20">
        <v>1199</v>
      </c>
      <c r="M26" s="20">
        <v>1692</v>
      </c>
      <c r="N26" s="21">
        <v>2891</v>
      </c>
      <c r="P26" s="61">
        <f t="shared" si="12"/>
        <v>42.962962962962962</v>
      </c>
      <c r="Q26" s="6">
        <f t="shared" si="12"/>
        <v>57.037037037037038</v>
      </c>
      <c r="R26" s="61">
        <f t="shared" si="13"/>
        <v>40.901835594573029</v>
      </c>
      <c r="S26" s="82">
        <f t="shared" si="13"/>
        <v>59.098164405426978</v>
      </c>
      <c r="T26" s="6">
        <f t="shared" si="14"/>
        <v>43.567362428842507</v>
      </c>
      <c r="U26" s="82">
        <f t="shared" si="14"/>
        <v>56.432637571157493</v>
      </c>
      <c r="V26" s="6">
        <f t="shared" si="15"/>
        <v>41.473538567969555</v>
      </c>
      <c r="W26" s="82">
        <f t="shared" si="15"/>
        <v>58.526461432030445</v>
      </c>
      <c r="Y26" s="59">
        <f t="shared" si="16"/>
        <v>14.074074074074076</v>
      </c>
      <c r="Z26" s="59">
        <f t="shared" si="17"/>
        <v>18.196328810853949</v>
      </c>
      <c r="AA26" s="59">
        <f t="shared" si="18"/>
        <v>12.865275142314985</v>
      </c>
      <c r="AB26" s="73">
        <f t="shared" si="19"/>
        <v>17.052922864060889</v>
      </c>
    </row>
    <row r="27" spans="1:29" x14ac:dyDescent="0.25">
      <c r="A27" s="1869"/>
      <c r="B27" s="278" t="s">
        <v>212</v>
      </c>
      <c r="C27" s="23">
        <v>4061</v>
      </c>
      <c r="D27" s="20">
        <v>2977</v>
      </c>
      <c r="E27" s="20">
        <v>7038</v>
      </c>
      <c r="F27" s="23">
        <v>5554</v>
      </c>
      <c r="G27" s="20">
        <v>4123</v>
      </c>
      <c r="H27" s="20">
        <v>9677</v>
      </c>
      <c r="I27" s="23">
        <v>5323</v>
      </c>
      <c r="J27" s="20">
        <v>4232</v>
      </c>
      <c r="K27" s="21">
        <v>9555</v>
      </c>
      <c r="L27" s="20">
        <v>5950</v>
      </c>
      <c r="M27" s="20">
        <v>4125</v>
      </c>
      <c r="N27" s="21">
        <v>10075</v>
      </c>
      <c r="P27" s="61">
        <f t="shared" si="12"/>
        <v>57.701051435066788</v>
      </c>
      <c r="Q27" s="6">
        <f t="shared" si="12"/>
        <v>42.29894856493322</v>
      </c>
      <c r="R27" s="61">
        <f t="shared" si="13"/>
        <v>57.393820398883953</v>
      </c>
      <c r="S27" s="82">
        <f t="shared" si="13"/>
        <v>42.606179601116054</v>
      </c>
      <c r="T27" s="6">
        <f t="shared" si="14"/>
        <v>55.709052851909988</v>
      </c>
      <c r="U27" s="82">
        <f t="shared" si="14"/>
        <v>44.290947148090005</v>
      </c>
      <c r="V27" s="6">
        <f t="shared" si="15"/>
        <v>59.057071960297769</v>
      </c>
      <c r="W27" s="82">
        <f t="shared" si="15"/>
        <v>40.942928039702231</v>
      </c>
      <c r="Y27" s="59">
        <f t="shared" si="16"/>
        <v>-15.402102870133568</v>
      </c>
      <c r="Z27" s="59">
        <f t="shared" si="17"/>
        <v>-14.787640797767899</v>
      </c>
      <c r="AA27" s="59">
        <f t="shared" si="18"/>
        <v>-11.418105703819982</v>
      </c>
      <c r="AB27" s="73">
        <f t="shared" si="19"/>
        <v>-18.114143920595538</v>
      </c>
    </row>
    <row r="28" spans="1:29" x14ac:dyDescent="0.25">
      <c r="A28" s="1869"/>
      <c r="B28" s="278" t="s">
        <v>323</v>
      </c>
      <c r="C28" s="23">
        <v>2092</v>
      </c>
      <c r="D28" s="20">
        <v>4387</v>
      </c>
      <c r="E28" s="20">
        <v>6479</v>
      </c>
      <c r="F28" s="23">
        <v>2997</v>
      </c>
      <c r="G28" s="20">
        <v>6689</v>
      </c>
      <c r="H28" s="20">
        <v>9686</v>
      </c>
      <c r="I28" s="23">
        <v>2961</v>
      </c>
      <c r="J28" s="20">
        <v>6756</v>
      </c>
      <c r="K28" s="21">
        <v>9717</v>
      </c>
      <c r="L28" s="20">
        <v>3086</v>
      </c>
      <c r="M28" s="20">
        <v>6950</v>
      </c>
      <c r="N28" s="21">
        <v>10036</v>
      </c>
      <c r="P28" s="61">
        <f t="shared" si="12"/>
        <v>32.28893347738849</v>
      </c>
      <c r="Q28" s="6">
        <f t="shared" si="12"/>
        <v>67.711066522611517</v>
      </c>
      <c r="R28" s="61">
        <f t="shared" si="13"/>
        <v>30.941565145570927</v>
      </c>
      <c r="S28" s="82">
        <f t="shared" si="13"/>
        <v>69.05843485442908</v>
      </c>
      <c r="T28" s="6">
        <f t="shared" si="14"/>
        <v>30.472368014819391</v>
      </c>
      <c r="U28" s="82">
        <f t="shared" si="14"/>
        <v>69.527631985180619</v>
      </c>
      <c r="V28" s="6">
        <f t="shared" si="15"/>
        <v>30.74930251096054</v>
      </c>
      <c r="W28" s="82">
        <f t="shared" si="15"/>
        <v>69.250697489039453</v>
      </c>
      <c r="Y28" s="59">
        <f t="shared" si="16"/>
        <v>35.422133045223028</v>
      </c>
      <c r="Z28" s="59">
        <f t="shared" si="17"/>
        <v>38.116869708858154</v>
      </c>
      <c r="AA28" s="59">
        <f t="shared" si="18"/>
        <v>39.055263970361224</v>
      </c>
      <c r="AB28" s="73">
        <f t="shared" si="19"/>
        <v>38.501394978078913</v>
      </c>
    </row>
    <row r="29" spans="1:29" x14ac:dyDescent="0.25">
      <c r="A29" s="1869"/>
      <c r="B29" s="278" t="s">
        <v>319</v>
      </c>
      <c r="C29" s="23">
        <v>2310</v>
      </c>
      <c r="D29" s="20">
        <v>1412</v>
      </c>
      <c r="E29" s="20">
        <v>3722</v>
      </c>
      <c r="F29" s="23">
        <v>3790</v>
      </c>
      <c r="G29" s="20">
        <v>1917</v>
      </c>
      <c r="H29" s="20">
        <v>5707</v>
      </c>
      <c r="I29" s="23">
        <v>3960</v>
      </c>
      <c r="J29" s="20">
        <v>2011</v>
      </c>
      <c r="K29" s="21">
        <v>5971</v>
      </c>
      <c r="L29" s="20">
        <v>4124</v>
      </c>
      <c r="M29" s="20">
        <v>2173</v>
      </c>
      <c r="N29" s="21">
        <v>6297</v>
      </c>
      <c r="P29" s="61">
        <f t="shared" si="12"/>
        <v>62.063406770553463</v>
      </c>
      <c r="Q29" s="6">
        <f t="shared" si="12"/>
        <v>37.936593229446537</v>
      </c>
      <c r="R29" s="61">
        <f t="shared" si="13"/>
        <v>66.409672332223593</v>
      </c>
      <c r="S29" s="82">
        <f t="shared" si="13"/>
        <v>33.590327667776414</v>
      </c>
      <c r="T29" s="6">
        <f t="shared" si="14"/>
        <v>66.320549321721657</v>
      </c>
      <c r="U29" s="82">
        <f t="shared" si="14"/>
        <v>33.679450678278343</v>
      </c>
      <c r="V29" s="6">
        <f t="shared" si="15"/>
        <v>65.491503890741626</v>
      </c>
      <c r="W29" s="82">
        <f t="shared" si="15"/>
        <v>34.508496109258381</v>
      </c>
      <c r="Y29" s="59">
        <f t="shared" si="16"/>
        <v>-24.126813541106927</v>
      </c>
      <c r="Z29" s="59">
        <f t="shared" si="17"/>
        <v>-32.819344664447179</v>
      </c>
      <c r="AA29" s="59">
        <f t="shared" si="18"/>
        <v>-32.641098643443314</v>
      </c>
      <c r="AB29" s="73">
        <f t="shared" si="19"/>
        <v>-30.983007781483245</v>
      </c>
    </row>
    <row r="30" spans="1:29" x14ac:dyDescent="0.25">
      <c r="A30" s="1869"/>
      <c r="B30" s="279" t="s">
        <v>199</v>
      </c>
      <c r="C30" s="110">
        <v>50</v>
      </c>
      <c r="D30" s="56">
        <v>24</v>
      </c>
      <c r="E30" s="56">
        <v>74</v>
      </c>
      <c r="F30" s="110">
        <v>44</v>
      </c>
      <c r="G30" s="56">
        <v>29</v>
      </c>
      <c r="H30" s="56">
        <v>73</v>
      </c>
      <c r="I30" s="110">
        <v>46</v>
      </c>
      <c r="J30" s="56">
        <v>36</v>
      </c>
      <c r="K30" s="116">
        <v>82</v>
      </c>
      <c r="L30" s="56">
        <v>25</v>
      </c>
      <c r="M30" s="56">
        <v>23</v>
      </c>
      <c r="N30" s="116">
        <v>48</v>
      </c>
      <c r="P30" s="61">
        <f t="shared" si="12"/>
        <v>67.567567567567565</v>
      </c>
      <c r="Q30" s="6">
        <f t="shared" si="12"/>
        <v>32.432432432432435</v>
      </c>
      <c r="R30" s="61">
        <f t="shared" si="13"/>
        <v>60.273972602739725</v>
      </c>
      <c r="S30" s="82">
        <f t="shared" si="13"/>
        <v>39.726027397260275</v>
      </c>
      <c r="T30" s="6">
        <f t="shared" si="14"/>
        <v>56.09756097560976</v>
      </c>
      <c r="U30" s="82">
        <f t="shared" si="14"/>
        <v>43.902439024390247</v>
      </c>
      <c r="V30" s="6">
        <f t="shared" si="15"/>
        <v>52.083333333333336</v>
      </c>
      <c r="W30" s="82">
        <f t="shared" si="15"/>
        <v>47.916666666666671</v>
      </c>
      <c r="Y30" s="59">
        <f t="shared" si="16"/>
        <v>-35.13513513513513</v>
      </c>
      <c r="Z30" s="59">
        <f t="shared" si="17"/>
        <v>-20.547945205479451</v>
      </c>
      <c r="AA30" s="59">
        <f t="shared" si="18"/>
        <v>-12.195121951219512</v>
      </c>
      <c r="AB30" s="73">
        <f t="shared" si="19"/>
        <v>-4.1666666666666643</v>
      </c>
    </row>
    <row r="31" spans="1:29" s="5" customFormat="1" x14ac:dyDescent="0.25">
      <c r="A31" s="1869" t="s">
        <v>811</v>
      </c>
      <c r="B31" s="849" t="s">
        <v>1077</v>
      </c>
      <c r="C31" s="850">
        <v>13219</v>
      </c>
      <c r="D31" s="843">
        <v>11286</v>
      </c>
      <c r="E31" s="843">
        <v>24505</v>
      </c>
      <c r="F31" s="850">
        <v>22546</v>
      </c>
      <c r="G31" s="843">
        <v>16871</v>
      </c>
      <c r="H31" s="843">
        <v>39417</v>
      </c>
      <c r="I31" s="850">
        <v>23659</v>
      </c>
      <c r="J31" s="843">
        <v>17605</v>
      </c>
      <c r="K31" s="844">
        <v>41264</v>
      </c>
      <c r="L31" s="843">
        <v>25655</v>
      </c>
      <c r="M31" s="843">
        <v>19664</v>
      </c>
      <c r="N31" s="844">
        <v>45319</v>
      </c>
      <c r="P31" s="176">
        <f t="shared" si="12"/>
        <v>53.944093042236275</v>
      </c>
      <c r="Q31" s="175">
        <f t="shared" si="12"/>
        <v>46.055906957763717</v>
      </c>
      <c r="R31" s="176">
        <f t="shared" si="13"/>
        <v>57.198670624349901</v>
      </c>
      <c r="S31" s="181">
        <f t="shared" si="13"/>
        <v>42.801329375650099</v>
      </c>
      <c r="T31" s="175">
        <f t="shared" si="14"/>
        <v>57.335692128732063</v>
      </c>
      <c r="U31" s="181">
        <f t="shared" si="14"/>
        <v>42.66430787126793</v>
      </c>
      <c r="V31" s="175">
        <f t="shared" si="15"/>
        <v>56.609810454776145</v>
      </c>
      <c r="W31" s="181">
        <f t="shared" si="15"/>
        <v>43.390189545223855</v>
      </c>
      <c r="X31"/>
      <c r="Y31" s="178">
        <f>Q31-P31</f>
        <v>-7.888186084472558</v>
      </c>
      <c r="Z31" s="178">
        <f>S31-R31</f>
        <v>-14.397341248699803</v>
      </c>
      <c r="AA31" s="178">
        <f>U31-T31</f>
        <v>-14.671384257464133</v>
      </c>
      <c r="AB31" s="180">
        <f>W31-V31</f>
        <v>-13.21962090955229</v>
      </c>
      <c r="AC31"/>
    </row>
    <row r="32" spans="1:29" x14ac:dyDescent="0.25">
      <c r="A32" s="1869"/>
      <c r="B32" s="278" t="s">
        <v>320</v>
      </c>
      <c r="C32" s="23">
        <v>3587</v>
      </c>
      <c r="D32" s="20">
        <v>3982</v>
      </c>
      <c r="E32" s="20">
        <v>7569</v>
      </c>
      <c r="F32" s="23">
        <v>5736</v>
      </c>
      <c r="G32" s="20">
        <v>5422</v>
      </c>
      <c r="H32" s="20">
        <v>11158</v>
      </c>
      <c r="I32" s="23">
        <v>5883</v>
      </c>
      <c r="J32" s="20">
        <v>5387</v>
      </c>
      <c r="K32" s="21">
        <v>11270</v>
      </c>
      <c r="L32" s="20">
        <v>6714</v>
      </c>
      <c r="M32" s="20">
        <v>6071</v>
      </c>
      <c r="N32" s="21">
        <v>12785</v>
      </c>
      <c r="P32" s="61">
        <f t="shared" ref="P32:P45" si="20">IFERROR(C32/$E32*100,0)</f>
        <v>47.390672479852029</v>
      </c>
      <c r="Q32" s="6">
        <f t="shared" ref="Q32:Q45" si="21">IFERROR(D32/$E32*100,0)</f>
        <v>52.609327520147971</v>
      </c>
      <c r="R32" s="61">
        <f t="shared" ref="R32:R45" si="22">IFERROR(F32/$H32*100,0)</f>
        <v>51.407062197526443</v>
      </c>
      <c r="S32" s="82">
        <f t="shared" ref="S32:S45" si="23">IFERROR(G32/$H32*100,0)</f>
        <v>48.592937802473564</v>
      </c>
      <c r="T32" s="6">
        <f t="shared" ref="T32:T45" si="24">IFERROR(I32/$K32*100,0)</f>
        <v>52.200532386867792</v>
      </c>
      <c r="U32" s="82">
        <f t="shared" ref="U32:U45" si="25">IFERROR(J32/$K32*100,0)</f>
        <v>47.799467613132208</v>
      </c>
      <c r="V32" s="6">
        <f t="shared" ref="V32:V45" si="26">IFERROR(L32/$N32*100,0)</f>
        <v>52.514665623777866</v>
      </c>
      <c r="W32" s="82">
        <f t="shared" ref="W32:W45" si="27">IFERROR(M32/$N32*100,0)</f>
        <v>47.485334376222141</v>
      </c>
      <c r="Y32" s="59">
        <f t="shared" ref="Y32:Y44" si="28">Q32-P32</f>
        <v>5.2186550402959426</v>
      </c>
      <c r="Z32" s="59">
        <f t="shared" ref="Z32:Z44" si="29">S32-R32</f>
        <v>-2.8141243950528789</v>
      </c>
      <c r="AA32" s="59">
        <f t="shared" ref="AA32:AA44" si="30">U32-T32</f>
        <v>-4.4010647737355839</v>
      </c>
      <c r="AB32" s="73">
        <f t="shared" ref="AB32:AB44" si="31">W32-V32</f>
        <v>-5.0293312475557244</v>
      </c>
    </row>
    <row r="33" spans="1:29" x14ac:dyDescent="0.25">
      <c r="A33" s="1869"/>
      <c r="B33" s="278" t="s">
        <v>335</v>
      </c>
      <c r="C33" s="23">
        <v>210</v>
      </c>
      <c r="D33" s="20">
        <v>593</v>
      </c>
      <c r="E33" s="20">
        <v>803</v>
      </c>
      <c r="F33" s="23">
        <v>366</v>
      </c>
      <c r="G33" s="20">
        <v>791</v>
      </c>
      <c r="H33" s="20">
        <v>1157</v>
      </c>
      <c r="I33" s="23">
        <v>370</v>
      </c>
      <c r="J33" s="20">
        <v>751</v>
      </c>
      <c r="K33" s="21">
        <v>1121</v>
      </c>
      <c r="L33" s="20">
        <v>315</v>
      </c>
      <c r="M33" s="20">
        <v>912</v>
      </c>
      <c r="N33" s="21">
        <v>1227</v>
      </c>
      <c r="P33" s="61">
        <f t="shared" si="20"/>
        <v>26.151930261519301</v>
      </c>
      <c r="Q33" s="6">
        <f t="shared" si="21"/>
        <v>73.848069738480689</v>
      </c>
      <c r="R33" s="61">
        <f t="shared" si="22"/>
        <v>31.633535004321523</v>
      </c>
      <c r="S33" s="82">
        <f t="shared" si="23"/>
        <v>68.366464995678484</v>
      </c>
      <c r="T33" s="6">
        <f t="shared" si="24"/>
        <v>33.006244424620874</v>
      </c>
      <c r="U33" s="82">
        <f t="shared" si="25"/>
        <v>66.993755575379126</v>
      </c>
      <c r="V33" s="6">
        <f t="shared" si="26"/>
        <v>25.672371638141811</v>
      </c>
      <c r="W33" s="82">
        <f t="shared" si="27"/>
        <v>74.327628361858189</v>
      </c>
      <c r="Y33" s="59">
        <f t="shared" si="28"/>
        <v>47.696139476961392</v>
      </c>
      <c r="Z33" s="59">
        <f t="shared" si="29"/>
        <v>36.732929991356961</v>
      </c>
      <c r="AA33" s="59">
        <f t="shared" si="30"/>
        <v>33.987511150758252</v>
      </c>
      <c r="AB33" s="73">
        <f t="shared" si="31"/>
        <v>48.655256723716377</v>
      </c>
    </row>
    <row r="34" spans="1:29" x14ac:dyDescent="0.25">
      <c r="A34" s="1869"/>
      <c r="B34" s="278" t="s">
        <v>200</v>
      </c>
      <c r="C34" s="23">
        <v>492</v>
      </c>
      <c r="D34" s="20">
        <v>787</v>
      </c>
      <c r="E34" s="20">
        <v>1279</v>
      </c>
      <c r="F34" s="23">
        <v>616</v>
      </c>
      <c r="G34" s="20">
        <v>766</v>
      </c>
      <c r="H34" s="20">
        <v>1382</v>
      </c>
      <c r="I34" s="23">
        <v>580</v>
      </c>
      <c r="J34" s="20">
        <v>758</v>
      </c>
      <c r="K34" s="21">
        <v>1338</v>
      </c>
      <c r="L34" s="20">
        <v>615</v>
      </c>
      <c r="M34" s="20">
        <v>794</v>
      </c>
      <c r="N34" s="21">
        <v>1409</v>
      </c>
      <c r="P34" s="61">
        <f t="shared" si="20"/>
        <v>38.467552775605938</v>
      </c>
      <c r="Q34" s="6">
        <f t="shared" si="21"/>
        <v>61.532447224394062</v>
      </c>
      <c r="R34" s="61">
        <f t="shared" si="22"/>
        <v>44.573082489146167</v>
      </c>
      <c r="S34" s="82">
        <f t="shared" si="23"/>
        <v>55.426917510853833</v>
      </c>
      <c r="T34" s="6">
        <f t="shared" si="24"/>
        <v>43.348281016442449</v>
      </c>
      <c r="U34" s="82">
        <f t="shared" si="25"/>
        <v>56.651718983557551</v>
      </c>
      <c r="V34" s="6">
        <f t="shared" si="26"/>
        <v>43.647977288857348</v>
      </c>
      <c r="W34" s="82">
        <f t="shared" si="27"/>
        <v>56.352022711142659</v>
      </c>
      <c r="Y34" s="59">
        <f t="shared" si="28"/>
        <v>23.064894448788124</v>
      </c>
      <c r="Z34" s="59">
        <f t="shared" si="29"/>
        <v>10.853835021707667</v>
      </c>
      <c r="AA34" s="59">
        <f t="shared" si="30"/>
        <v>13.303437967115102</v>
      </c>
      <c r="AB34" s="73">
        <f t="shared" si="31"/>
        <v>12.704045422285311</v>
      </c>
    </row>
    <row r="35" spans="1:29" x14ac:dyDescent="0.25">
      <c r="A35" s="1869"/>
      <c r="B35" s="278" t="s">
        <v>324</v>
      </c>
      <c r="C35" s="23">
        <v>743</v>
      </c>
      <c r="D35" s="20">
        <v>192</v>
      </c>
      <c r="E35" s="20">
        <v>935</v>
      </c>
      <c r="F35" s="23">
        <v>691</v>
      </c>
      <c r="G35" s="20">
        <v>198</v>
      </c>
      <c r="H35" s="20">
        <v>889</v>
      </c>
      <c r="I35" s="23">
        <v>712</v>
      </c>
      <c r="J35" s="20">
        <v>203</v>
      </c>
      <c r="K35" s="21">
        <v>915</v>
      </c>
      <c r="L35" s="20">
        <v>839</v>
      </c>
      <c r="M35" s="20">
        <v>225</v>
      </c>
      <c r="N35" s="21">
        <v>1064</v>
      </c>
      <c r="P35" s="61">
        <f t="shared" si="20"/>
        <v>79.465240641711233</v>
      </c>
      <c r="Q35" s="6">
        <f t="shared" si="21"/>
        <v>20.53475935828877</v>
      </c>
      <c r="R35" s="61">
        <f t="shared" si="22"/>
        <v>77.72778402699663</v>
      </c>
      <c r="S35" s="82">
        <f t="shared" si="23"/>
        <v>22.272215973003377</v>
      </c>
      <c r="T35" s="6">
        <f t="shared" si="24"/>
        <v>77.814207650273232</v>
      </c>
      <c r="U35" s="82">
        <f t="shared" si="25"/>
        <v>22.185792349726778</v>
      </c>
      <c r="V35" s="6">
        <f t="shared" si="26"/>
        <v>78.853383458646618</v>
      </c>
      <c r="W35" s="82">
        <f t="shared" si="27"/>
        <v>21.146616541353382</v>
      </c>
      <c r="Y35" s="59">
        <f t="shared" si="28"/>
        <v>-58.930481283422466</v>
      </c>
      <c r="Z35" s="59">
        <f t="shared" si="29"/>
        <v>-55.455568053993254</v>
      </c>
      <c r="AA35" s="59">
        <f t="shared" si="30"/>
        <v>-55.62841530054645</v>
      </c>
      <c r="AB35" s="73">
        <f t="shared" si="31"/>
        <v>-57.706766917293237</v>
      </c>
    </row>
    <row r="36" spans="1:29" x14ac:dyDescent="0.25">
      <c r="A36" s="1869"/>
      <c r="B36" s="278" t="s">
        <v>327</v>
      </c>
      <c r="C36" s="23">
        <v>5</v>
      </c>
      <c r="D36" s="20">
        <v>0</v>
      </c>
      <c r="E36" s="20">
        <v>5</v>
      </c>
      <c r="F36" s="23">
        <v>4</v>
      </c>
      <c r="G36" s="20">
        <v>0</v>
      </c>
      <c r="H36" s="20">
        <v>4</v>
      </c>
      <c r="I36" s="23">
        <v>14</v>
      </c>
      <c r="J36" s="20">
        <v>0</v>
      </c>
      <c r="K36" s="21">
        <v>14</v>
      </c>
      <c r="L36" s="20">
        <v>3</v>
      </c>
      <c r="M36" s="20">
        <v>0</v>
      </c>
      <c r="N36" s="21">
        <v>3</v>
      </c>
      <c r="P36" s="61">
        <f t="shared" si="20"/>
        <v>100</v>
      </c>
      <c r="Q36" s="6">
        <f t="shared" si="21"/>
        <v>0</v>
      </c>
      <c r="R36" s="61">
        <f t="shared" si="22"/>
        <v>100</v>
      </c>
      <c r="S36" s="82">
        <f t="shared" si="23"/>
        <v>0</v>
      </c>
      <c r="T36" s="6">
        <f t="shared" si="24"/>
        <v>100</v>
      </c>
      <c r="U36" s="82">
        <f t="shared" si="25"/>
        <v>0</v>
      </c>
      <c r="V36" s="6">
        <f t="shared" si="26"/>
        <v>100</v>
      </c>
      <c r="W36" s="82">
        <f t="shared" si="27"/>
        <v>0</v>
      </c>
      <c r="Y36" s="59">
        <f t="shared" si="28"/>
        <v>-100</v>
      </c>
      <c r="Z36" s="59">
        <f t="shared" si="29"/>
        <v>-100</v>
      </c>
      <c r="AA36" s="59">
        <f t="shared" si="30"/>
        <v>-100</v>
      </c>
      <c r="AB36" s="73">
        <f t="shared" si="31"/>
        <v>-100</v>
      </c>
    </row>
    <row r="37" spans="1:29" x14ac:dyDescent="0.25">
      <c r="A37" s="1869"/>
      <c r="B37" s="278" t="s">
        <v>328</v>
      </c>
      <c r="C37" s="23">
        <v>243</v>
      </c>
      <c r="D37" s="20">
        <v>27</v>
      </c>
      <c r="E37" s="20">
        <v>270</v>
      </c>
      <c r="F37" s="23">
        <v>1232</v>
      </c>
      <c r="G37" s="20">
        <v>251</v>
      </c>
      <c r="H37" s="20">
        <v>1483</v>
      </c>
      <c r="I37" s="23">
        <v>1141</v>
      </c>
      <c r="J37" s="20">
        <v>294</v>
      </c>
      <c r="K37" s="21">
        <v>1435</v>
      </c>
      <c r="L37" s="20">
        <v>811</v>
      </c>
      <c r="M37" s="20">
        <v>254</v>
      </c>
      <c r="N37" s="21">
        <v>1065</v>
      </c>
      <c r="P37" s="61">
        <f t="shared" si="20"/>
        <v>90</v>
      </c>
      <c r="Q37" s="6">
        <f t="shared" si="21"/>
        <v>10</v>
      </c>
      <c r="R37" s="61">
        <f t="shared" si="22"/>
        <v>83.07484828051247</v>
      </c>
      <c r="S37" s="82">
        <f t="shared" si="23"/>
        <v>16.925151719487523</v>
      </c>
      <c r="T37" s="6">
        <f t="shared" si="24"/>
        <v>79.512195121951223</v>
      </c>
      <c r="U37" s="82">
        <f t="shared" si="25"/>
        <v>20.487804878048781</v>
      </c>
      <c r="V37" s="6">
        <f t="shared" si="26"/>
        <v>76.150234741784033</v>
      </c>
      <c r="W37" s="82">
        <f t="shared" si="27"/>
        <v>23.849765258215964</v>
      </c>
      <c r="Y37" s="59">
        <f t="shared" si="28"/>
        <v>-80</v>
      </c>
      <c r="Z37" s="59">
        <f t="shared" si="29"/>
        <v>-66.149696561024939</v>
      </c>
      <c r="AA37" s="59">
        <f t="shared" si="30"/>
        <v>-59.024390243902445</v>
      </c>
      <c r="AB37" s="73">
        <f t="shared" si="31"/>
        <v>-52.300469483568065</v>
      </c>
    </row>
    <row r="38" spans="1:29" x14ac:dyDescent="0.25">
      <c r="A38" s="1869"/>
      <c r="B38" s="278" t="s">
        <v>219</v>
      </c>
      <c r="C38" s="23">
        <v>299</v>
      </c>
      <c r="D38" s="20">
        <v>1186</v>
      </c>
      <c r="E38" s="20">
        <v>1485</v>
      </c>
      <c r="F38" s="23">
        <v>598</v>
      </c>
      <c r="G38" s="20">
        <v>2182</v>
      </c>
      <c r="H38" s="20">
        <v>2780</v>
      </c>
      <c r="I38" s="23">
        <v>708</v>
      </c>
      <c r="J38" s="20">
        <v>2313</v>
      </c>
      <c r="K38" s="21">
        <v>3021</v>
      </c>
      <c r="L38" s="20">
        <v>705</v>
      </c>
      <c r="M38" s="20">
        <v>2509</v>
      </c>
      <c r="N38" s="21">
        <v>3214</v>
      </c>
      <c r="P38" s="61">
        <f t="shared" si="20"/>
        <v>20.134680134680135</v>
      </c>
      <c r="Q38" s="6">
        <f t="shared" si="21"/>
        <v>79.865319865319861</v>
      </c>
      <c r="R38" s="61">
        <f t="shared" si="22"/>
        <v>21.510791366906474</v>
      </c>
      <c r="S38" s="82">
        <f t="shared" si="23"/>
        <v>78.489208633093526</v>
      </c>
      <c r="T38" s="6">
        <f t="shared" si="24"/>
        <v>23.435948361469713</v>
      </c>
      <c r="U38" s="82">
        <f t="shared" si="25"/>
        <v>76.564051638530287</v>
      </c>
      <c r="V38" s="6">
        <f t="shared" si="26"/>
        <v>21.93528313627878</v>
      </c>
      <c r="W38" s="82">
        <f t="shared" si="27"/>
        <v>78.064716863721216</v>
      </c>
      <c r="Y38" s="59">
        <f t="shared" si="28"/>
        <v>59.730639730639723</v>
      </c>
      <c r="Z38" s="59">
        <f t="shared" si="29"/>
        <v>56.978417266187051</v>
      </c>
      <c r="AA38" s="59">
        <f t="shared" si="30"/>
        <v>53.128103277060575</v>
      </c>
      <c r="AB38" s="73">
        <f t="shared" si="31"/>
        <v>56.129433727442432</v>
      </c>
    </row>
    <row r="39" spans="1:29" x14ac:dyDescent="0.25">
      <c r="A39" s="1869"/>
      <c r="B39" s="278" t="s">
        <v>322</v>
      </c>
      <c r="C39" s="23">
        <v>157</v>
      </c>
      <c r="D39" s="20">
        <v>274</v>
      </c>
      <c r="E39" s="20">
        <v>431</v>
      </c>
      <c r="F39" s="23">
        <v>337</v>
      </c>
      <c r="G39" s="20">
        <v>783</v>
      </c>
      <c r="H39" s="20">
        <v>1120</v>
      </c>
      <c r="I39" s="23">
        <v>392</v>
      </c>
      <c r="J39" s="20">
        <v>968</v>
      </c>
      <c r="K39" s="21">
        <v>1360</v>
      </c>
      <c r="L39" s="20">
        <v>406</v>
      </c>
      <c r="M39" s="20">
        <v>1172</v>
      </c>
      <c r="N39" s="21">
        <v>1578</v>
      </c>
      <c r="P39" s="61">
        <f t="shared" si="20"/>
        <v>36.426914153132252</v>
      </c>
      <c r="Q39" s="6">
        <f t="shared" si="21"/>
        <v>63.573085846867748</v>
      </c>
      <c r="R39" s="61">
        <f t="shared" si="22"/>
        <v>30.089285714285712</v>
      </c>
      <c r="S39" s="82">
        <f t="shared" si="23"/>
        <v>69.910714285714278</v>
      </c>
      <c r="T39" s="6">
        <f t="shared" si="24"/>
        <v>28.823529411764703</v>
      </c>
      <c r="U39" s="82">
        <f t="shared" si="25"/>
        <v>71.17647058823529</v>
      </c>
      <c r="V39" s="6">
        <f t="shared" si="26"/>
        <v>25.728770595690747</v>
      </c>
      <c r="W39" s="82">
        <f t="shared" si="27"/>
        <v>74.271229404309253</v>
      </c>
      <c r="Y39" s="59">
        <f t="shared" si="28"/>
        <v>27.146171693735496</v>
      </c>
      <c r="Z39" s="59">
        <f t="shared" si="29"/>
        <v>39.821428571428569</v>
      </c>
      <c r="AA39" s="59">
        <f t="shared" si="30"/>
        <v>42.352941176470587</v>
      </c>
      <c r="AB39" s="73">
        <f t="shared" si="31"/>
        <v>48.542458808618505</v>
      </c>
    </row>
    <row r="40" spans="1:29" x14ac:dyDescent="0.25">
      <c r="A40" s="1869"/>
      <c r="B40" s="278" t="s">
        <v>236</v>
      </c>
      <c r="C40" s="23">
        <v>908</v>
      </c>
      <c r="D40" s="20">
        <v>421</v>
      </c>
      <c r="E40" s="20">
        <v>1329</v>
      </c>
      <c r="F40" s="23">
        <v>946</v>
      </c>
      <c r="G40" s="20">
        <v>484</v>
      </c>
      <c r="H40" s="20">
        <v>1430</v>
      </c>
      <c r="I40" s="23">
        <v>1145</v>
      </c>
      <c r="J40" s="20">
        <v>599</v>
      </c>
      <c r="K40" s="21">
        <v>1744</v>
      </c>
      <c r="L40" s="20">
        <v>1216</v>
      </c>
      <c r="M40" s="20">
        <v>593</v>
      </c>
      <c r="N40" s="21">
        <v>1809</v>
      </c>
      <c r="P40" s="61">
        <f t="shared" si="20"/>
        <v>68.322046651617768</v>
      </c>
      <c r="Q40" s="6">
        <f t="shared" si="21"/>
        <v>31.677953348382243</v>
      </c>
      <c r="R40" s="61">
        <f t="shared" si="22"/>
        <v>66.153846153846146</v>
      </c>
      <c r="S40" s="82">
        <f t="shared" si="23"/>
        <v>33.846153846153847</v>
      </c>
      <c r="T40" s="6">
        <f t="shared" si="24"/>
        <v>65.653669724770651</v>
      </c>
      <c r="U40" s="82">
        <f t="shared" si="25"/>
        <v>34.346330275229356</v>
      </c>
      <c r="V40" s="6">
        <f t="shared" si="26"/>
        <v>67.21945826423439</v>
      </c>
      <c r="W40" s="82">
        <f t="shared" si="27"/>
        <v>32.780541735765617</v>
      </c>
      <c r="Y40" s="59">
        <f t="shared" si="28"/>
        <v>-36.644093303235522</v>
      </c>
      <c r="Z40" s="59">
        <f t="shared" si="29"/>
        <v>-32.307692307692299</v>
      </c>
      <c r="AA40" s="59">
        <f t="shared" si="30"/>
        <v>-31.307339449541296</v>
      </c>
      <c r="AB40" s="73">
        <f t="shared" si="31"/>
        <v>-34.438916528468773</v>
      </c>
    </row>
    <row r="41" spans="1:29" x14ac:dyDescent="0.25">
      <c r="A41" s="1869"/>
      <c r="B41" s="278" t="s">
        <v>321</v>
      </c>
      <c r="C41" s="23">
        <v>1923</v>
      </c>
      <c r="D41" s="20">
        <v>1753</v>
      </c>
      <c r="E41" s="20">
        <v>3676</v>
      </c>
      <c r="F41" s="23">
        <v>3776</v>
      </c>
      <c r="G41" s="20">
        <v>2869</v>
      </c>
      <c r="H41" s="20">
        <v>6645</v>
      </c>
      <c r="I41" s="23">
        <v>3700</v>
      </c>
      <c r="J41" s="20">
        <v>3025</v>
      </c>
      <c r="K41" s="21">
        <v>6725</v>
      </c>
      <c r="L41" s="20">
        <v>4356</v>
      </c>
      <c r="M41" s="20">
        <v>3377</v>
      </c>
      <c r="N41" s="21">
        <v>7733</v>
      </c>
      <c r="P41" s="61">
        <f t="shared" si="20"/>
        <v>52.312295973884659</v>
      </c>
      <c r="Q41" s="6">
        <f t="shared" si="21"/>
        <v>47.687704026115341</v>
      </c>
      <c r="R41" s="61">
        <f t="shared" si="22"/>
        <v>56.824680210684733</v>
      </c>
      <c r="S41" s="82">
        <f t="shared" si="23"/>
        <v>43.175319789315274</v>
      </c>
      <c r="T41" s="6">
        <f t="shared" si="24"/>
        <v>55.018587360594793</v>
      </c>
      <c r="U41" s="82">
        <f t="shared" si="25"/>
        <v>44.981412639405207</v>
      </c>
      <c r="V41" s="6">
        <f t="shared" si="26"/>
        <v>56.330014224751068</v>
      </c>
      <c r="W41" s="82">
        <f t="shared" si="27"/>
        <v>43.669985775248932</v>
      </c>
      <c r="Y41" s="59">
        <f t="shared" si="28"/>
        <v>-4.6245919477693178</v>
      </c>
      <c r="Z41" s="59">
        <f t="shared" si="29"/>
        <v>-13.649360421369458</v>
      </c>
      <c r="AA41" s="59">
        <f t="shared" si="30"/>
        <v>-10.037174721189587</v>
      </c>
      <c r="AB41" s="73">
        <f t="shared" si="31"/>
        <v>-12.660028449502136</v>
      </c>
      <c r="AC41" s="5"/>
    </row>
    <row r="42" spans="1:29" x14ac:dyDescent="0.25">
      <c r="A42" s="1869"/>
      <c r="B42" s="278" t="s">
        <v>325</v>
      </c>
      <c r="C42" s="23">
        <v>3291</v>
      </c>
      <c r="D42" s="20">
        <v>1432</v>
      </c>
      <c r="E42" s="20">
        <v>4723</v>
      </c>
      <c r="F42" s="23">
        <v>6445</v>
      </c>
      <c r="G42" s="20">
        <v>2245</v>
      </c>
      <c r="H42" s="20">
        <v>8690</v>
      </c>
      <c r="I42" s="23">
        <v>7222</v>
      </c>
      <c r="J42" s="20">
        <v>2473</v>
      </c>
      <c r="K42" s="21">
        <v>9695</v>
      </c>
      <c r="L42" s="20">
        <v>7574</v>
      </c>
      <c r="M42" s="20">
        <v>2747</v>
      </c>
      <c r="N42" s="21">
        <v>10321</v>
      </c>
      <c r="P42" s="61">
        <f t="shared" si="20"/>
        <v>69.680287952572513</v>
      </c>
      <c r="Q42" s="6">
        <f t="shared" si="21"/>
        <v>30.319712047427483</v>
      </c>
      <c r="R42" s="61">
        <f t="shared" si="22"/>
        <v>74.165707710011503</v>
      </c>
      <c r="S42" s="82">
        <f t="shared" si="23"/>
        <v>25.834292289988493</v>
      </c>
      <c r="T42" s="6">
        <f t="shared" si="24"/>
        <v>74.492006188757088</v>
      </c>
      <c r="U42" s="82">
        <f t="shared" si="25"/>
        <v>25.507993811242908</v>
      </c>
      <c r="V42" s="6">
        <f t="shared" si="26"/>
        <v>73.384361980428253</v>
      </c>
      <c r="W42" s="82">
        <f t="shared" si="27"/>
        <v>26.615638019571747</v>
      </c>
      <c r="Y42" s="59">
        <f t="shared" si="28"/>
        <v>-39.360575905145026</v>
      </c>
      <c r="Z42" s="59">
        <f t="shared" si="29"/>
        <v>-48.331415420023006</v>
      </c>
      <c r="AA42" s="59">
        <f t="shared" si="30"/>
        <v>-48.984012377514176</v>
      </c>
      <c r="AB42" s="73">
        <f t="shared" si="31"/>
        <v>-46.768723960856505</v>
      </c>
    </row>
    <row r="43" spans="1:29" x14ac:dyDescent="0.25">
      <c r="A43" s="1869"/>
      <c r="B43" s="278" t="s">
        <v>333</v>
      </c>
      <c r="C43" s="23">
        <v>899</v>
      </c>
      <c r="D43" s="20">
        <v>449</v>
      </c>
      <c r="E43" s="20">
        <v>1348</v>
      </c>
      <c r="F43" s="23">
        <v>1075</v>
      </c>
      <c r="G43" s="20">
        <v>541</v>
      </c>
      <c r="H43" s="20">
        <v>1616</v>
      </c>
      <c r="I43" s="23">
        <v>1107</v>
      </c>
      <c r="J43" s="20">
        <v>547</v>
      </c>
      <c r="K43" s="21">
        <v>1654</v>
      </c>
      <c r="L43" s="20">
        <v>1413</v>
      </c>
      <c r="M43" s="20">
        <v>716</v>
      </c>
      <c r="N43" s="21">
        <v>2129</v>
      </c>
      <c r="P43" s="61">
        <f t="shared" si="20"/>
        <v>66.691394658753708</v>
      </c>
      <c r="Q43" s="6">
        <f t="shared" si="21"/>
        <v>33.308605341246292</v>
      </c>
      <c r="R43" s="61">
        <f t="shared" si="22"/>
        <v>66.522277227722768</v>
      </c>
      <c r="S43" s="82">
        <f t="shared" si="23"/>
        <v>33.477722772277232</v>
      </c>
      <c r="T43" s="6">
        <f t="shared" si="24"/>
        <v>66.928657799274475</v>
      </c>
      <c r="U43" s="82">
        <f t="shared" si="25"/>
        <v>33.07134220072551</v>
      </c>
      <c r="V43" s="6">
        <f t="shared" si="26"/>
        <v>66.369187411930483</v>
      </c>
      <c r="W43" s="82">
        <f t="shared" si="27"/>
        <v>33.630812588069517</v>
      </c>
      <c r="Y43" s="59">
        <f t="shared" si="28"/>
        <v>-33.382789317507417</v>
      </c>
      <c r="Z43" s="59">
        <f t="shared" si="29"/>
        <v>-33.044554455445535</v>
      </c>
      <c r="AA43" s="59">
        <f t="shared" si="30"/>
        <v>-33.857315598548965</v>
      </c>
      <c r="AB43" s="73">
        <f t="shared" si="31"/>
        <v>-32.738374823860966</v>
      </c>
    </row>
    <row r="44" spans="1:29" x14ac:dyDescent="0.25">
      <c r="A44" s="1869"/>
      <c r="B44" s="279" t="s">
        <v>326</v>
      </c>
      <c r="C44" s="110">
        <v>462</v>
      </c>
      <c r="D44" s="56">
        <v>190</v>
      </c>
      <c r="E44" s="56">
        <v>652</v>
      </c>
      <c r="F44" s="110">
        <v>724</v>
      </c>
      <c r="G44" s="56">
        <v>339</v>
      </c>
      <c r="H44" s="56">
        <v>1063</v>
      </c>
      <c r="I44" s="110">
        <v>685</v>
      </c>
      <c r="J44" s="56">
        <v>287</v>
      </c>
      <c r="K44" s="116">
        <v>972</v>
      </c>
      <c r="L44" s="56">
        <v>688</v>
      </c>
      <c r="M44" s="56">
        <v>294</v>
      </c>
      <c r="N44" s="116">
        <v>982</v>
      </c>
      <c r="P44" s="61">
        <f t="shared" si="20"/>
        <v>70.858895705521476</v>
      </c>
      <c r="Q44" s="6">
        <f t="shared" si="21"/>
        <v>29.141104294478527</v>
      </c>
      <c r="R44" s="61">
        <f t="shared" si="22"/>
        <v>68.109125117591717</v>
      </c>
      <c r="S44" s="82">
        <f t="shared" si="23"/>
        <v>31.890874882408276</v>
      </c>
      <c r="T44" s="6">
        <f t="shared" si="24"/>
        <v>70.473251028806587</v>
      </c>
      <c r="U44" s="82">
        <f t="shared" si="25"/>
        <v>29.526748971193417</v>
      </c>
      <c r="V44" s="6">
        <f t="shared" si="26"/>
        <v>70.06109979633402</v>
      </c>
      <c r="W44" s="82">
        <f t="shared" si="27"/>
        <v>29.938900203665987</v>
      </c>
      <c r="Y44" s="59">
        <f t="shared" si="28"/>
        <v>-41.717791411042953</v>
      </c>
      <c r="Z44" s="59">
        <f t="shared" si="29"/>
        <v>-36.21825023518344</v>
      </c>
      <c r="AA44" s="59">
        <f t="shared" si="30"/>
        <v>-40.946502057613174</v>
      </c>
      <c r="AB44" s="73">
        <f t="shared" si="31"/>
        <v>-40.122199592668032</v>
      </c>
    </row>
    <row r="45" spans="1:29" s="5" customFormat="1" x14ac:dyDescent="0.25">
      <c r="A45" s="1869" t="s">
        <v>248</v>
      </c>
      <c r="B45" s="849" t="s">
        <v>1077</v>
      </c>
      <c r="C45" s="850">
        <v>25905</v>
      </c>
      <c r="D45" s="843">
        <v>14959</v>
      </c>
      <c r="E45" s="843">
        <v>40864</v>
      </c>
      <c r="F45" s="850">
        <v>37591</v>
      </c>
      <c r="G45" s="843">
        <v>19382</v>
      </c>
      <c r="H45" s="843">
        <v>56973</v>
      </c>
      <c r="I45" s="850">
        <v>38632</v>
      </c>
      <c r="J45" s="843">
        <v>20637</v>
      </c>
      <c r="K45" s="844">
        <v>59269</v>
      </c>
      <c r="L45" s="843">
        <v>37277</v>
      </c>
      <c r="M45" s="843">
        <v>22730</v>
      </c>
      <c r="N45" s="844">
        <v>60007</v>
      </c>
      <c r="P45" s="176">
        <f t="shared" si="20"/>
        <v>63.393206734534068</v>
      </c>
      <c r="Q45" s="175">
        <f t="shared" si="21"/>
        <v>36.606793265465939</v>
      </c>
      <c r="R45" s="176">
        <f t="shared" si="22"/>
        <v>65.980376669650525</v>
      </c>
      <c r="S45" s="181">
        <f t="shared" si="23"/>
        <v>34.019623330349461</v>
      </c>
      <c r="T45" s="175">
        <f t="shared" si="24"/>
        <v>65.180785908316324</v>
      </c>
      <c r="U45" s="181">
        <f t="shared" si="25"/>
        <v>34.819214091683683</v>
      </c>
      <c r="V45" s="175">
        <f t="shared" si="26"/>
        <v>62.121085873314783</v>
      </c>
      <c r="W45" s="181">
        <f t="shared" si="27"/>
        <v>37.878914126685217</v>
      </c>
      <c r="X45"/>
      <c r="Y45" s="178">
        <f>Q45-P45</f>
        <v>-26.78641346906813</v>
      </c>
      <c r="Z45" s="178">
        <f>S45-R45</f>
        <v>-31.960753339301064</v>
      </c>
      <c r="AA45" s="178">
        <f>U45-T45</f>
        <v>-30.36157181663264</v>
      </c>
      <c r="AB45" s="180">
        <f>W45-V45</f>
        <v>-24.242171746629566</v>
      </c>
      <c r="AC45"/>
    </row>
    <row r="46" spans="1:29" x14ac:dyDescent="0.25">
      <c r="A46" s="1869"/>
      <c r="B46" s="278" t="s">
        <v>331</v>
      </c>
      <c r="C46" s="23">
        <v>856</v>
      </c>
      <c r="D46" s="20">
        <v>561</v>
      </c>
      <c r="E46" s="20">
        <v>1417</v>
      </c>
      <c r="F46" s="23">
        <v>1164</v>
      </c>
      <c r="G46" s="20">
        <v>888</v>
      </c>
      <c r="H46" s="20">
        <v>2052</v>
      </c>
      <c r="I46" s="23">
        <v>1096</v>
      </c>
      <c r="J46" s="20">
        <v>899</v>
      </c>
      <c r="K46" s="21">
        <v>1995</v>
      </c>
      <c r="L46" s="20">
        <v>1239</v>
      </c>
      <c r="M46" s="20">
        <v>821</v>
      </c>
      <c r="N46" s="21">
        <v>2060</v>
      </c>
      <c r="P46" s="61">
        <f t="shared" ref="P46:Q53" si="32">IFERROR(C46/$E46*100,0)</f>
        <v>60.40931545518702</v>
      </c>
      <c r="Q46" s="6">
        <f t="shared" si="32"/>
        <v>39.590684544812987</v>
      </c>
      <c r="R46" s="61">
        <f t="shared" ref="R46:S53" si="33">IFERROR(F46/$H46*100,0)</f>
        <v>56.725146198830409</v>
      </c>
      <c r="S46" s="82">
        <f t="shared" si="33"/>
        <v>43.274853801169591</v>
      </c>
      <c r="T46" s="6">
        <f t="shared" ref="T46:U53" si="34">IFERROR(I46/$K46*100,0)</f>
        <v>54.937343358395985</v>
      </c>
      <c r="U46" s="82">
        <f t="shared" si="34"/>
        <v>45.062656641604008</v>
      </c>
      <c r="V46" s="6">
        <f t="shared" ref="V46:W53" si="35">IFERROR(L46/$N46*100,0)</f>
        <v>60.145631067961169</v>
      </c>
      <c r="W46" s="82">
        <f t="shared" si="35"/>
        <v>39.854368932038838</v>
      </c>
      <c r="Y46" s="59">
        <f t="shared" ref="Y46:Y53" si="36">Q46-P46</f>
        <v>-20.818630910374033</v>
      </c>
      <c r="Z46" s="59">
        <f t="shared" ref="Z46:Z53" si="37">S46-R46</f>
        <v>-13.450292397660817</v>
      </c>
      <c r="AA46" s="59">
        <f t="shared" ref="AA46:AA53" si="38">U46-T46</f>
        <v>-9.8746867167919774</v>
      </c>
      <c r="AB46" s="73">
        <f t="shared" ref="AB46:AB53" si="39">W46-V46</f>
        <v>-20.291262135922331</v>
      </c>
    </row>
    <row r="47" spans="1:29" x14ac:dyDescent="0.25">
      <c r="A47" s="1869"/>
      <c r="B47" s="278" t="s">
        <v>266</v>
      </c>
      <c r="C47" s="23">
        <v>976</v>
      </c>
      <c r="D47" s="20">
        <v>1098</v>
      </c>
      <c r="E47" s="20">
        <v>2074</v>
      </c>
      <c r="F47" s="23">
        <v>1164</v>
      </c>
      <c r="G47" s="20">
        <v>1177</v>
      </c>
      <c r="H47" s="20">
        <v>2341</v>
      </c>
      <c r="I47" s="23">
        <v>1133</v>
      </c>
      <c r="J47" s="20">
        <v>1170</v>
      </c>
      <c r="K47" s="21">
        <v>2303</v>
      </c>
      <c r="L47" s="20">
        <v>1292</v>
      </c>
      <c r="M47" s="20">
        <v>1453</v>
      </c>
      <c r="N47" s="21">
        <v>2745</v>
      </c>
      <c r="P47" s="61">
        <f t="shared" si="32"/>
        <v>47.058823529411761</v>
      </c>
      <c r="Q47" s="6">
        <f t="shared" si="32"/>
        <v>52.941176470588239</v>
      </c>
      <c r="R47" s="61">
        <f t="shared" si="33"/>
        <v>49.722340879965827</v>
      </c>
      <c r="S47" s="82">
        <f t="shared" si="33"/>
        <v>50.277659120034166</v>
      </c>
      <c r="T47" s="6">
        <f t="shared" si="34"/>
        <v>49.196699956578378</v>
      </c>
      <c r="U47" s="82">
        <f t="shared" si="34"/>
        <v>50.803300043421629</v>
      </c>
      <c r="V47" s="6">
        <f t="shared" si="35"/>
        <v>47.067395264116577</v>
      </c>
      <c r="W47" s="82">
        <f t="shared" si="35"/>
        <v>52.932604735883423</v>
      </c>
      <c r="Y47" s="59">
        <f t="shared" si="36"/>
        <v>5.8823529411764781</v>
      </c>
      <c r="Z47" s="59">
        <f t="shared" si="37"/>
        <v>0.5553182400683383</v>
      </c>
      <c r="AA47" s="59">
        <f t="shared" si="38"/>
        <v>1.6066000868432511</v>
      </c>
      <c r="AB47" s="73">
        <f t="shared" si="39"/>
        <v>5.8652094717668461</v>
      </c>
    </row>
    <row r="48" spans="1:29" x14ac:dyDescent="0.25">
      <c r="A48" s="1869"/>
      <c r="B48" s="278" t="s">
        <v>332</v>
      </c>
      <c r="C48" s="23">
        <v>1548</v>
      </c>
      <c r="D48" s="20">
        <v>559</v>
      </c>
      <c r="E48" s="20">
        <v>2107</v>
      </c>
      <c r="F48" s="23">
        <v>2170</v>
      </c>
      <c r="G48" s="20">
        <v>668</v>
      </c>
      <c r="H48" s="20">
        <v>2838</v>
      </c>
      <c r="I48" s="23">
        <v>2245</v>
      </c>
      <c r="J48" s="20">
        <v>686</v>
      </c>
      <c r="K48" s="21">
        <v>2931</v>
      </c>
      <c r="L48" s="20">
        <v>2309</v>
      </c>
      <c r="M48" s="20">
        <v>761</v>
      </c>
      <c r="N48" s="21">
        <v>3070</v>
      </c>
      <c r="P48" s="61">
        <f t="shared" si="32"/>
        <v>73.469387755102048</v>
      </c>
      <c r="Q48" s="6">
        <f t="shared" si="32"/>
        <v>26.530612244897959</v>
      </c>
      <c r="R48" s="61">
        <f t="shared" si="33"/>
        <v>76.462297392529948</v>
      </c>
      <c r="S48" s="82">
        <f t="shared" si="33"/>
        <v>23.537702607470049</v>
      </c>
      <c r="T48" s="6">
        <f t="shared" si="34"/>
        <v>76.59501876492665</v>
      </c>
      <c r="U48" s="82">
        <f t="shared" si="34"/>
        <v>23.404981235073354</v>
      </c>
      <c r="V48" s="6">
        <f t="shared" si="35"/>
        <v>75.211726384364823</v>
      </c>
      <c r="W48" s="82">
        <f t="shared" si="35"/>
        <v>24.788273615635177</v>
      </c>
      <c r="Y48" s="59">
        <f t="shared" si="36"/>
        <v>-46.938775510204088</v>
      </c>
      <c r="Z48" s="59">
        <f t="shared" si="37"/>
        <v>-52.924594785059895</v>
      </c>
      <c r="AA48" s="59">
        <f t="shared" si="38"/>
        <v>-53.190037529853299</v>
      </c>
      <c r="AB48" s="73">
        <f t="shared" si="39"/>
        <v>-50.423452768729646</v>
      </c>
    </row>
    <row r="49" spans="1:75" x14ac:dyDescent="0.25">
      <c r="A49" s="1869"/>
      <c r="B49" s="278" t="s">
        <v>329</v>
      </c>
      <c r="C49" s="23">
        <v>16051</v>
      </c>
      <c r="D49" s="20">
        <v>9430</v>
      </c>
      <c r="E49" s="20">
        <v>25481</v>
      </c>
      <c r="F49" s="23">
        <v>24671</v>
      </c>
      <c r="G49" s="20">
        <v>12591</v>
      </c>
      <c r="H49" s="20">
        <v>37262</v>
      </c>
      <c r="I49" s="23">
        <v>24803</v>
      </c>
      <c r="J49" s="20">
        <v>13374</v>
      </c>
      <c r="K49" s="21">
        <v>38177</v>
      </c>
      <c r="L49" s="20">
        <v>23570</v>
      </c>
      <c r="M49" s="20">
        <v>15167</v>
      </c>
      <c r="N49" s="21">
        <v>38737</v>
      </c>
      <c r="P49" s="61">
        <f t="shared" si="32"/>
        <v>62.992033279698603</v>
      </c>
      <c r="Q49" s="6">
        <f t="shared" si="32"/>
        <v>37.007966720301397</v>
      </c>
      <c r="R49" s="61">
        <f t="shared" si="33"/>
        <v>66.209543234394289</v>
      </c>
      <c r="S49" s="82">
        <f t="shared" si="33"/>
        <v>33.790456765605711</v>
      </c>
      <c r="T49" s="6">
        <f t="shared" si="34"/>
        <v>64.968436493176512</v>
      </c>
      <c r="U49" s="82">
        <f t="shared" si="34"/>
        <v>35.031563506823481</v>
      </c>
      <c r="V49" s="6">
        <f t="shared" si="35"/>
        <v>60.8462193768232</v>
      </c>
      <c r="W49" s="82">
        <f t="shared" si="35"/>
        <v>39.153780623176807</v>
      </c>
      <c r="Y49" s="59">
        <f t="shared" si="36"/>
        <v>-25.984066559397206</v>
      </c>
      <c r="Z49" s="59">
        <f t="shared" si="37"/>
        <v>-32.419086468788578</v>
      </c>
      <c r="AA49" s="59">
        <f t="shared" si="38"/>
        <v>-29.936872986353031</v>
      </c>
      <c r="AB49" s="73">
        <f t="shared" si="39"/>
        <v>-21.692438753646393</v>
      </c>
    </row>
    <row r="50" spans="1:75" x14ac:dyDescent="0.25">
      <c r="A50" s="1869"/>
      <c r="B50" s="278" t="s">
        <v>336</v>
      </c>
      <c r="C50" s="23">
        <v>2005</v>
      </c>
      <c r="D50" s="20">
        <v>2067</v>
      </c>
      <c r="E50" s="20">
        <v>4072</v>
      </c>
      <c r="F50" s="23">
        <v>2744</v>
      </c>
      <c r="G50" s="20">
        <v>2627</v>
      </c>
      <c r="H50" s="20">
        <v>5371</v>
      </c>
      <c r="I50" s="23">
        <v>3319</v>
      </c>
      <c r="J50" s="20">
        <v>3055</v>
      </c>
      <c r="K50" s="21">
        <v>6374</v>
      </c>
      <c r="L50" s="20">
        <v>3144</v>
      </c>
      <c r="M50" s="20">
        <v>2977</v>
      </c>
      <c r="N50" s="21">
        <v>6121</v>
      </c>
      <c r="P50" s="61">
        <f t="shared" si="32"/>
        <v>49.238703339882122</v>
      </c>
      <c r="Q50" s="6">
        <f t="shared" si="32"/>
        <v>50.761296660117885</v>
      </c>
      <c r="R50" s="61">
        <f t="shared" si="33"/>
        <v>51.089182647551667</v>
      </c>
      <c r="S50" s="82">
        <f t="shared" si="33"/>
        <v>48.910817352448333</v>
      </c>
      <c r="T50" s="6">
        <f t="shared" si="34"/>
        <v>52.070913084405404</v>
      </c>
      <c r="U50" s="82">
        <f t="shared" si="34"/>
        <v>47.929086915594603</v>
      </c>
      <c r="V50" s="6">
        <f t="shared" si="35"/>
        <v>51.364156183630129</v>
      </c>
      <c r="W50" s="82">
        <f t="shared" si="35"/>
        <v>48.635843816369871</v>
      </c>
      <c r="Y50" s="59">
        <f t="shared" si="36"/>
        <v>1.5225933202357638</v>
      </c>
      <c r="Z50" s="59">
        <f t="shared" si="37"/>
        <v>-2.1783652951033332</v>
      </c>
      <c r="AA50" s="59">
        <f t="shared" si="38"/>
        <v>-4.1418261688108018</v>
      </c>
      <c r="AB50" s="73">
        <f t="shared" si="39"/>
        <v>-2.7283123672602585</v>
      </c>
    </row>
    <row r="51" spans="1:75" x14ac:dyDescent="0.25">
      <c r="A51" s="1869"/>
      <c r="B51" s="278" t="s">
        <v>276</v>
      </c>
      <c r="C51" s="23">
        <v>2862</v>
      </c>
      <c r="D51" s="20">
        <v>649</v>
      </c>
      <c r="E51" s="20">
        <v>3511</v>
      </c>
      <c r="F51" s="23">
        <v>2841</v>
      </c>
      <c r="G51" s="20">
        <v>616</v>
      </c>
      <c r="H51" s="20">
        <v>3457</v>
      </c>
      <c r="I51" s="23">
        <v>3339</v>
      </c>
      <c r="J51" s="20">
        <v>615</v>
      </c>
      <c r="K51" s="21">
        <v>3954</v>
      </c>
      <c r="L51" s="20">
        <v>2969</v>
      </c>
      <c r="M51" s="20">
        <v>674</v>
      </c>
      <c r="N51" s="21">
        <v>3643</v>
      </c>
      <c r="P51" s="61">
        <f t="shared" si="32"/>
        <v>81.515237823981764</v>
      </c>
      <c r="Q51" s="6">
        <f t="shared" si="32"/>
        <v>18.484762176018229</v>
      </c>
      <c r="R51" s="61">
        <f t="shared" si="33"/>
        <v>82.181081862886899</v>
      </c>
      <c r="S51" s="82">
        <f t="shared" si="33"/>
        <v>17.818918137113105</v>
      </c>
      <c r="T51" s="6">
        <f t="shared" si="34"/>
        <v>84.446130500758727</v>
      </c>
      <c r="U51" s="82">
        <f t="shared" si="34"/>
        <v>15.553869499241275</v>
      </c>
      <c r="V51" s="6">
        <f t="shared" si="35"/>
        <v>81.498764754323361</v>
      </c>
      <c r="W51" s="82">
        <f t="shared" si="35"/>
        <v>18.501235245676639</v>
      </c>
      <c r="Y51" s="59">
        <f t="shared" si="36"/>
        <v>-63.030475647963534</v>
      </c>
      <c r="Z51" s="59">
        <f t="shared" si="37"/>
        <v>-64.362163725773797</v>
      </c>
      <c r="AA51" s="59">
        <f t="shared" si="38"/>
        <v>-68.892261001517454</v>
      </c>
      <c r="AB51" s="73">
        <f t="shared" si="39"/>
        <v>-62.997529508646721</v>
      </c>
    </row>
    <row r="52" spans="1:75" x14ac:dyDescent="0.25">
      <c r="A52" s="1869"/>
      <c r="B52" s="278" t="s">
        <v>330</v>
      </c>
      <c r="C52" s="23">
        <v>403</v>
      </c>
      <c r="D52" s="20">
        <v>350</v>
      </c>
      <c r="E52" s="20">
        <v>753</v>
      </c>
      <c r="F52" s="23">
        <v>553</v>
      </c>
      <c r="G52" s="20">
        <v>360</v>
      </c>
      <c r="H52" s="20">
        <v>913</v>
      </c>
      <c r="I52" s="23">
        <v>498</v>
      </c>
      <c r="J52" s="20">
        <v>355</v>
      </c>
      <c r="K52" s="21">
        <v>853</v>
      </c>
      <c r="L52" s="20">
        <v>629</v>
      </c>
      <c r="M52" s="20">
        <v>367</v>
      </c>
      <c r="N52" s="21">
        <v>996</v>
      </c>
      <c r="P52" s="61">
        <f t="shared" si="32"/>
        <v>53.519256308100928</v>
      </c>
      <c r="Q52" s="6">
        <f t="shared" si="32"/>
        <v>46.480743691899065</v>
      </c>
      <c r="R52" s="61">
        <f t="shared" si="33"/>
        <v>60.569550930996719</v>
      </c>
      <c r="S52" s="82">
        <f t="shared" si="33"/>
        <v>39.430449069003288</v>
      </c>
      <c r="T52" s="6">
        <f t="shared" si="34"/>
        <v>58.382180539273151</v>
      </c>
      <c r="U52" s="82">
        <f t="shared" si="34"/>
        <v>41.617819460726849</v>
      </c>
      <c r="V52" s="6">
        <f t="shared" si="35"/>
        <v>63.152610441767067</v>
      </c>
      <c r="W52" s="82">
        <f t="shared" si="35"/>
        <v>36.847389558232926</v>
      </c>
      <c r="Y52" s="59">
        <f t="shared" si="36"/>
        <v>-7.0385126162018636</v>
      </c>
      <c r="Z52" s="59">
        <f t="shared" si="37"/>
        <v>-21.139101861993431</v>
      </c>
      <c r="AA52" s="59">
        <f t="shared" si="38"/>
        <v>-16.764361078546301</v>
      </c>
      <c r="AB52" s="73">
        <f t="shared" si="39"/>
        <v>-26.30522088353414</v>
      </c>
    </row>
    <row r="53" spans="1:75" x14ac:dyDescent="0.25">
      <c r="A53" s="1869"/>
      <c r="B53" s="279" t="s">
        <v>334</v>
      </c>
      <c r="C53" s="110">
        <v>1204</v>
      </c>
      <c r="D53" s="56">
        <v>245</v>
      </c>
      <c r="E53" s="56">
        <v>1449</v>
      </c>
      <c r="F53" s="110">
        <v>2284</v>
      </c>
      <c r="G53" s="56">
        <v>455</v>
      </c>
      <c r="H53" s="56">
        <v>2739</v>
      </c>
      <c r="I53" s="110">
        <v>2199</v>
      </c>
      <c r="J53" s="56">
        <v>483</v>
      </c>
      <c r="K53" s="116">
        <v>2682</v>
      </c>
      <c r="L53" s="56">
        <v>2125</v>
      </c>
      <c r="M53" s="56">
        <v>510</v>
      </c>
      <c r="N53" s="116">
        <v>2635</v>
      </c>
      <c r="P53" s="100">
        <f t="shared" si="32"/>
        <v>83.091787439613526</v>
      </c>
      <c r="Q53" s="98">
        <f t="shared" si="32"/>
        <v>16.908212560386474</v>
      </c>
      <c r="R53" s="100">
        <f t="shared" si="33"/>
        <v>83.388097845929181</v>
      </c>
      <c r="S53" s="99">
        <f t="shared" si="33"/>
        <v>16.61190215407083</v>
      </c>
      <c r="T53" s="98">
        <f t="shared" si="34"/>
        <v>81.991051454138699</v>
      </c>
      <c r="U53" s="99">
        <f t="shared" si="34"/>
        <v>18.008948545861298</v>
      </c>
      <c r="V53" s="98">
        <f t="shared" si="35"/>
        <v>80.645161290322577</v>
      </c>
      <c r="W53" s="99">
        <f t="shared" si="35"/>
        <v>19.35483870967742</v>
      </c>
      <c r="Y53" s="108">
        <f t="shared" si="36"/>
        <v>-66.183574879227052</v>
      </c>
      <c r="Z53" s="108">
        <f t="shared" si="37"/>
        <v>-66.776195691858348</v>
      </c>
      <c r="AA53" s="108">
        <f t="shared" si="38"/>
        <v>-63.982102908277398</v>
      </c>
      <c r="AB53" s="246">
        <f t="shared" si="39"/>
        <v>-61.290322580645153</v>
      </c>
    </row>
    <row r="56" spans="1:75" x14ac:dyDescent="0.25">
      <c r="A56" s="5" t="s">
        <v>1175</v>
      </c>
    </row>
    <row r="57" spans="1:75" x14ac:dyDescent="0.25">
      <c r="A57" s="5"/>
    </row>
    <row r="58" spans="1:75" x14ac:dyDescent="0.25">
      <c r="B58" s="1876" t="s">
        <v>28</v>
      </c>
      <c r="C58" s="1876"/>
      <c r="D58" s="1876"/>
      <c r="E58" s="1876"/>
      <c r="F58" s="1876"/>
      <c r="G58" s="1876"/>
      <c r="H58" s="1876"/>
      <c r="I58" s="1876"/>
      <c r="J58" s="1876"/>
      <c r="K58" s="1876"/>
      <c r="L58" s="1876"/>
      <c r="M58" s="1876"/>
      <c r="N58" s="1876"/>
      <c r="O58" s="1876"/>
      <c r="P58" s="1876"/>
      <c r="Q58" s="1876"/>
      <c r="R58" s="1876"/>
      <c r="S58" s="1876"/>
      <c r="T58" s="1876"/>
      <c r="U58" s="1876"/>
      <c r="V58" s="1876"/>
      <c r="W58" s="1876"/>
      <c r="X58" s="1876"/>
      <c r="Y58" s="1876"/>
      <c r="Z58" s="1876"/>
      <c r="AA58" s="1876"/>
      <c r="AB58" s="1876"/>
      <c r="AC58" s="1876"/>
      <c r="AD58" s="1876"/>
      <c r="AE58" s="1876"/>
      <c r="AF58" s="1876"/>
      <c r="AG58" s="1876"/>
      <c r="AH58" s="1876"/>
      <c r="AI58" s="1876"/>
      <c r="AJ58" s="1876"/>
      <c r="AK58" s="1876"/>
      <c r="AM58" s="1876" t="s">
        <v>512</v>
      </c>
      <c r="AN58" s="1876"/>
      <c r="AO58" s="1876"/>
      <c r="AP58" s="1876"/>
      <c r="AQ58" s="1876"/>
      <c r="AR58" s="1876"/>
      <c r="AS58" s="1876"/>
      <c r="AT58" s="1876"/>
      <c r="AU58" s="1876"/>
      <c r="AV58" s="1876"/>
      <c r="AW58" s="1876"/>
      <c r="AX58" s="1876"/>
      <c r="AY58" s="1876"/>
      <c r="AZ58" s="1876"/>
      <c r="BA58" s="1876"/>
      <c r="BB58" s="1876"/>
      <c r="BC58" s="1876"/>
      <c r="BD58" s="1876"/>
      <c r="BE58" s="1876"/>
      <c r="BF58" s="1876"/>
      <c r="BG58" s="1876"/>
      <c r="BH58" s="1876"/>
      <c r="BI58" s="1876"/>
      <c r="BJ58" s="1876"/>
      <c r="BL58" s="1876" t="s">
        <v>631</v>
      </c>
      <c r="BM58" s="1876"/>
      <c r="BN58" s="1876"/>
      <c r="BO58" s="1876"/>
      <c r="BP58" s="1876"/>
      <c r="BQ58" s="1876"/>
      <c r="BR58" s="1876"/>
      <c r="BS58" s="1876"/>
      <c r="BT58" s="1876"/>
      <c r="BU58" s="1876"/>
      <c r="BV58" s="1876"/>
      <c r="BW58" s="1876"/>
    </row>
    <row r="59" spans="1:75" x14ac:dyDescent="0.25">
      <c r="A59" s="852" t="s">
        <v>994</v>
      </c>
      <c r="B59" s="1881" t="s">
        <v>314</v>
      </c>
      <c r="C59" s="1875"/>
      <c r="D59" s="1875"/>
      <c r="E59" s="1875"/>
      <c r="F59" s="1875"/>
      <c r="G59" s="1875"/>
      <c r="H59" s="1875"/>
      <c r="I59" s="1875"/>
      <c r="J59" s="1875"/>
      <c r="K59" s="1875" t="s">
        <v>167</v>
      </c>
      <c r="L59" s="1875"/>
      <c r="M59" s="1875"/>
      <c r="N59" s="1875"/>
      <c r="O59" s="1875"/>
      <c r="P59" s="1875"/>
      <c r="Q59" s="1875"/>
      <c r="R59" s="1875"/>
      <c r="S59" s="1875"/>
      <c r="T59" s="1875" t="s">
        <v>168</v>
      </c>
      <c r="U59" s="1875"/>
      <c r="V59" s="1875"/>
      <c r="W59" s="1875"/>
      <c r="X59" s="1875"/>
      <c r="Y59" s="1875"/>
      <c r="Z59" s="1875"/>
      <c r="AA59" s="1875"/>
      <c r="AB59" s="1875"/>
      <c r="AC59" s="1875" t="s">
        <v>169</v>
      </c>
      <c r="AD59" s="1875"/>
      <c r="AE59" s="1875"/>
      <c r="AF59" s="1875"/>
      <c r="AG59" s="1875"/>
      <c r="AH59" s="1875"/>
      <c r="AI59" s="1875"/>
      <c r="AJ59" s="1875"/>
      <c r="AK59" s="1875"/>
      <c r="AM59" s="1875" t="s">
        <v>314</v>
      </c>
      <c r="AN59" s="1875"/>
      <c r="AO59" s="1875"/>
      <c r="AP59" s="1875"/>
      <c r="AQ59" s="1875"/>
      <c r="AR59" s="1875"/>
      <c r="AS59" s="1875" t="s">
        <v>167</v>
      </c>
      <c r="AT59" s="1875"/>
      <c r="AU59" s="1875"/>
      <c r="AV59" s="1875"/>
      <c r="AW59" s="1875"/>
      <c r="AX59" s="1875"/>
      <c r="AY59" s="1875" t="s">
        <v>168</v>
      </c>
      <c r="AZ59" s="1875"/>
      <c r="BA59" s="1875"/>
      <c r="BB59" s="1875"/>
      <c r="BC59" s="1875"/>
      <c r="BD59" s="1875"/>
      <c r="BE59" s="1875" t="s">
        <v>169</v>
      </c>
      <c r="BF59" s="1875"/>
      <c r="BG59" s="1875"/>
      <c r="BH59" s="1875"/>
      <c r="BI59" s="1875"/>
      <c r="BJ59" s="1875"/>
      <c r="BL59" s="1874" t="s">
        <v>314</v>
      </c>
      <c r="BM59" s="1874"/>
      <c r="BN59" s="1874"/>
      <c r="BO59" s="1874" t="s">
        <v>167</v>
      </c>
      <c r="BP59" s="1874"/>
      <c r="BQ59" s="1874"/>
      <c r="BR59" s="1874" t="s">
        <v>168</v>
      </c>
      <c r="BS59" s="1874"/>
      <c r="BT59" s="1874"/>
      <c r="BU59" s="1874" t="s">
        <v>169</v>
      </c>
      <c r="BV59" s="1874"/>
      <c r="BW59" s="1874"/>
    </row>
    <row r="60" spans="1:75" x14ac:dyDescent="0.25">
      <c r="A60" s="271" t="s">
        <v>30</v>
      </c>
      <c r="B60" s="1882" t="s">
        <v>31</v>
      </c>
      <c r="C60" s="1876"/>
      <c r="D60" s="1876"/>
      <c r="E60" s="1876" t="s">
        <v>32</v>
      </c>
      <c r="F60" s="1876"/>
      <c r="G60" s="1876"/>
      <c r="H60" s="1876" t="s">
        <v>33</v>
      </c>
      <c r="I60" s="1876"/>
      <c r="J60" s="1876"/>
      <c r="K60" s="1876" t="s">
        <v>31</v>
      </c>
      <c r="L60" s="1876"/>
      <c r="M60" s="1876"/>
      <c r="N60" s="1876" t="s">
        <v>32</v>
      </c>
      <c r="O60" s="1876"/>
      <c r="P60" s="1876"/>
      <c r="Q60" s="1876" t="s">
        <v>33</v>
      </c>
      <c r="R60" s="1876"/>
      <c r="S60" s="1876"/>
      <c r="T60" s="1876" t="s">
        <v>31</v>
      </c>
      <c r="U60" s="1876"/>
      <c r="V60" s="1876"/>
      <c r="W60" s="1876" t="s">
        <v>32</v>
      </c>
      <c r="X60" s="1876"/>
      <c r="Y60" s="1876"/>
      <c r="Z60" s="1876" t="s">
        <v>33</v>
      </c>
      <c r="AA60" s="1876"/>
      <c r="AB60" s="1876"/>
      <c r="AC60" s="1876" t="s">
        <v>31</v>
      </c>
      <c r="AD60" s="1876"/>
      <c r="AE60" s="1876"/>
      <c r="AF60" s="1876" t="s">
        <v>32</v>
      </c>
      <c r="AG60" s="1876"/>
      <c r="AH60" s="1876"/>
      <c r="AI60" s="1876" t="s">
        <v>33</v>
      </c>
      <c r="AJ60" s="1876"/>
      <c r="AK60" s="1876"/>
      <c r="AM60" s="1876" t="s">
        <v>31</v>
      </c>
      <c r="AN60" s="1876"/>
      <c r="AO60" s="1876"/>
      <c r="AP60" s="1876" t="s">
        <v>32</v>
      </c>
      <c r="AQ60" s="1876"/>
      <c r="AR60" s="1876"/>
      <c r="AS60" s="1876" t="s">
        <v>31</v>
      </c>
      <c r="AT60" s="1876"/>
      <c r="AU60" s="1876"/>
      <c r="AV60" s="1876" t="s">
        <v>32</v>
      </c>
      <c r="AW60" s="1876"/>
      <c r="AX60" s="1876"/>
      <c r="AY60" s="1876" t="s">
        <v>31</v>
      </c>
      <c r="AZ60" s="1876"/>
      <c r="BA60" s="1876"/>
      <c r="BB60" s="1876" t="s">
        <v>32</v>
      </c>
      <c r="BC60" s="1876"/>
      <c r="BD60" s="1876"/>
      <c r="BE60" s="1876" t="s">
        <v>31</v>
      </c>
      <c r="BF60" s="1876"/>
      <c r="BG60" s="1876"/>
      <c r="BH60" s="1876" t="s">
        <v>32</v>
      </c>
      <c r="BI60" s="1876"/>
      <c r="BJ60" s="1876"/>
      <c r="BL60" s="1874"/>
      <c r="BM60" s="1874"/>
      <c r="BN60" s="1874"/>
      <c r="BO60" s="1874"/>
      <c r="BP60" s="1874"/>
      <c r="BQ60" s="1874"/>
      <c r="BR60" s="1874"/>
      <c r="BS60" s="1874"/>
      <c r="BT60" s="1874"/>
      <c r="BU60" s="1874"/>
      <c r="BV60" s="1874"/>
      <c r="BW60" s="1874"/>
    </row>
    <row r="61" spans="1:75" s="18" customFormat="1" ht="75" customHeight="1" x14ac:dyDescent="0.25">
      <c r="A61" s="874" t="s">
        <v>34</v>
      </c>
      <c r="B61" s="858" t="s">
        <v>812</v>
      </c>
      <c r="C61" s="859" t="s">
        <v>811</v>
      </c>
      <c r="D61" s="859" t="s">
        <v>248</v>
      </c>
      <c r="E61" s="859" t="s">
        <v>812</v>
      </c>
      <c r="F61" s="859" t="s">
        <v>811</v>
      </c>
      <c r="G61" s="859" t="s">
        <v>248</v>
      </c>
      <c r="H61" s="859" t="s">
        <v>812</v>
      </c>
      <c r="I61" s="859" t="s">
        <v>811</v>
      </c>
      <c r="J61" s="860" t="s">
        <v>248</v>
      </c>
      <c r="K61" s="858" t="s">
        <v>812</v>
      </c>
      <c r="L61" s="859" t="s">
        <v>811</v>
      </c>
      <c r="M61" s="859" t="s">
        <v>248</v>
      </c>
      <c r="N61" s="859" t="s">
        <v>812</v>
      </c>
      <c r="O61" s="859" t="s">
        <v>811</v>
      </c>
      <c r="P61" s="859" t="s">
        <v>248</v>
      </c>
      <c r="Q61" s="859" t="s">
        <v>812</v>
      </c>
      <c r="R61" s="859" t="s">
        <v>811</v>
      </c>
      <c r="S61" s="860" t="s">
        <v>248</v>
      </c>
      <c r="T61" s="858" t="s">
        <v>812</v>
      </c>
      <c r="U61" s="859" t="s">
        <v>811</v>
      </c>
      <c r="V61" s="859" t="s">
        <v>248</v>
      </c>
      <c r="W61" s="859" t="s">
        <v>812</v>
      </c>
      <c r="X61" s="859" t="s">
        <v>811</v>
      </c>
      <c r="Y61" s="859" t="s">
        <v>248</v>
      </c>
      <c r="Z61" s="859" t="s">
        <v>812</v>
      </c>
      <c r="AA61" s="859" t="s">
        <v>811</v>
      </c>
      <c r="AB61" s="860" t="s">
        <v>248</v>
      </c>
      <c r="AC61" s="858" t="s">
        <v>812</v>
      </c>
      <c r="AD61" s="859" t="s">
        <v>811</v>
      </c>
      <c r="AE61" s="859" t="s">
        <v>248</v>
      </c>
      <c r="AF61" s="859" t="s">
        <v>812</v>
      </c>
      <c r="AG61" s="859" t="s">
        <v>811</v>
      </c>
      <c r="AH61" s="859" t="s">
        <v>248</v>
      </c>
      <c r="AI61" s="859" t="s">
        <v>812</v>
      </c>
      <c r="AJ61" s="859" t="s">
        <v>811</v>
      </c>
      <c r="AK61" s="860" t="s">
        <v>248</v>
      </c>
      <c r="AM61" s="858" t="s">
        <v>812</v>
      </c>
      <c r="AN61" s="859" t="s">
        <v>811</v>
      </c>
      <c r="AO61" s="859" t="s">
        <v>248</v>
      </c>
      <c r="AP61" s="859" t="s">
        <v>812</v>
      </c>
      <c r="AQ61" s="859" t="s">
        <v>811</v>
      </c>
      <c r="AR61" s="860" t="s">
        <v>248</v>
      </c>
      <c r="AS61" s="858" t="s">
        <v>812</v>
      </c>
      <c r="AT61" s="859" t="s">
        <v>811</v>
      </c>
      <c r="AU61" s="859" t="s">
        <v>248</v>
      </c>
      <c r="AV61" s="859" t="s">
        <v>812</v>
      </c>
      <c r="AW61" s="859" t="s">
        <v>811</v>
      </c>
      <c r="AX61" s="860" t="s">
        <v>248</v>
      </c>
      <c r="AY61" s="858" t="s">
        <v>812</v>
      </c>
      <c r="AZ61" s="859" t="s">
        <v>811</v>
      </c>
      <c r="BA61" s="859" t="s">
        <v>248</v>
      </c>
      <c r="BB61" s="859" t="s">
        <v>812</v>
      </c>
      <c r="BC61" s="859" t="s">
        <v>811</v>
      </c>
      <c r="BD61" s="860" t="s">
        <v>248</v>
      </c>
      <c r="BE61" s="858" t="s">
        <v>812</v>
      </c>
      <c r="BF61" s="859" t="s">
        <v>811</v>
      </c>
      <c r="BG61" s="859" t="s">
        <v>248</v>
      </c>
      <c r="BH61" s="859" t="s">
        <v>812</v>
      </c>
      <c r="BI61" s="859" t="s">
        <v>811</v>
      </c>
      <c r="BJ61" s="860" t="s">
        <v>248</v>
      </c>
      <c r="BL61" s="858" t="s">
        <v>812</v>
      </c>
      <c r="BM61" s="859" t="s">
        <v>811</v>
      </c>
      <c r="BN61" s="859" t="s">
        <v>248</v>
      </c>
      <c r="BO61" s="858" t="s">
        <v>812</v>
      </c>
      <c r="BP61" s="859" t="s">
        <v>811</v>
      </c>
      <c r="BQ61" s="859" t="s">
        <v>248</v>
      </c>
      <c r="BR61" s="858" t="s">
        <v>812</v>
      </c>
      <c r="BS61" s="859" t="s">
        <v>811</v>
      </c>
      <c r="BT61" s="859" t="s">
        <v>248</v>
      </c>
      <c r="BU61" s="858" t="s">
        <v>812</v>
      </c>
      <c r="BV61" s="859" t="s">
        <v>811</v>
      </c>
      <c r="BW61" s="860" t="s">
        <v>248</v>
      </c>
    </row>
    <row r="62" spans="1:75" x14ac:dyDescent="0.25">
      <c r="A62" s="271" t="s">
        <v>35</v>
      </c>
      <c r="B62" s="848"/>
      <c r="C62" s="864"/>
      <c r="D62" s="864"/>
      <c r="E62" s="864"/>
      <c r="F62" s="864"/>
      <c r="G62" s="864"/>
      <c r="H62" s="864"/>
      <c r="I62" s="864"/>
      <c r="J62" s="865"/>
      <c r="K62" s="848"/>
      <c r="L62" s="864"/>
      <c r="M62" s="864"/>
      <c r="N62" s="864"/>
      <c r="O62" s="864"/>
      <c r="P62" s="864"/>
      <c r="Q62" s="864"/>
      <c r="R62" s="864"/>
      <c r="S62" s="865"/>
      <c r="T62" s="848"/>
      <c r="U62" s="864"/>
      <c r="V62" s="864"/>
      <c r="W62" s="864"/>
      <c r="X62" s="864"/>
      <c r="Y62" s="864"/>
      <c r="Z62" s="864"/>
      <c r="AA62" s="864"/>
      <c r="AB62" s="865"/>
      <c r="AC62" s="848"/>
      <c r="AD62" s="864"/>
      <c r="AE62" s="864"/>
      <c r="AF62" s="864"/>
      <c r="AG62" s="864"/>
      <c r="AH62" s="864"/>
      <c r="AI62" s="864"/>
      <c r="AJ62" s="864"/>
      <c r="AK62" s="865"/>
      <c r="AM62" s="848"/>
      <c r="AN62" s="864"/>
      <c r="AO62" s="864"/>
      <c r="AP62" s="864"/>
      <c r="AQ62" s="864"/>
      <c r="AR62" s="865"/>
      <c r="AS62" s="864"/>
      <c r="AT62" s="864"/>
      <c r="AU62" s="864"/>
      <c r="AV62" s="864"/>
      <c r="AW62" s="864"/>
      <c r="AX62" s="865"/>
      <c r="AY62" s="864"/>
      <c r="AZ62" s="864"/>
      <c r="BA62" s="864"/>
      <c r="BB62" s="864"/>
      <c r="BC62" s="864"/>
      <c r="BD62" s="865"/>
      <c r="BE62" s="864"/>
      <c r="BF62" s="864"/>
      <c r="BG62" s="864"/>
      <c r="BH62" s="864"/>
      <c r="BI62" s="864"/>
      <c r="BJ62" s="865"/>
      <c r="BL62" s="845"/>
      <c r="BM62" s="846"/>
      <c r="BN62" s="846"/>
      <c r="BO62" s="845"/>
      <c r="BP62" s="846"/>
      <c r="BQ62" s="846"/>
      <c r="BR62" s="845"/>
      <c r="BS62" s="846"/>
      <c r="BT62" s="846"/>
      <c r="BU62" s="845"/>
      <c r="BV62" s="846"/>
      <c r="BW62" s="847"/>
    </row>
    <row r="63" spans="1:75" x14ac:dyDescent="0.25">
      <c r="A63" s="872" t="s">
        <v>163</v>
      </c>
      <c r="B63" s="161">
        <v>6444</v>
      </c>
      <c r="C63" s="305">
        <v>5219</v>
      </c>
      <c r="D63" s="305">
        <v>9015</v>
      </c>
      <c r="E63" s="305">
        <v>6029</v>
      </c>
      <c r="F63" s="305">
        <v>3450</v>
      </c>
      <c r="G63" s="305">
        <v>4061</v>
      </c>
      <c r="H63" s="305">
        <f t="shared" ref="H63:J66" si="40">B63+E63</f>
        <v>12473</v>
      </c>
      <c r="I63" s="305">
        <f t="shared" si="40"/>
        <v>8669</v>
      </c>
      <c r="J63" s="306">
        <f t="shared" si="40"/>
        <v>13076</v>
      </c>
      <c r="K63" s="161">
        <v>7797</v>
      </c>
      <c r="L63" s="305">
        <v>7794</v>
      </c>
      <c r="M63" s="305">
        <v>11179</v>
      </c>
      <c r="N63" s="305">
        <v>7352</v>
      </c>
      <c r="O63" s="305">
        <v>5094</v>
      </c>
      <c r="P63" s="305">
        <v>4514</v>
      </c>
      <c r="Q63" s="305">
        <f t="shared" ref="Q63:S66" si="41">K63+N63</f>
        <v>15149</v>
      </c>
      <c r="R63" s="305">
        <f t="shared" si="41"/>
        <v>12888</v>
      </c>
      <c r="S63" s="306">
        <f t="shared" si="41"/>
        <v>15693</v>
      </c>
      <c r="T63" s="161">
        <v>8152</v>
      </c>
      <c r="U63" s="305">
        <v>8245</v>
      </c>
      <c r="V63" s="305">
        <v>12055</v>
      </c>
      <c r="W63" s="305">
        <v>7516</v>
      </c>
      <c r="X63" s="305">
        <v>5506</v>
      </c>
      <c r="Y63" s="305">
        <v>4976</v>
      </c>
      <c r="Z63" s="305">
        <f t="shared" ref="Z63:AB66" si="42">T63+W63</f>
        <v>15668</v>
      </c>
      <c r="AA63" s="305">
        <f t="shared" si="42"/>
        <v>13751</v>
      </c>
      <c r="AB63" s="306">
        <f t="shared" si="42"/>
        <v>17031</v>
      </c>
      <c r="AC63" s="305">
        <v>8273</v>
      </c>
      <c r="AD63" s="305">
        <v>8900</v>
      </c>
      <c r="AE63" s="305">
        <v>10693</v>
      </c>
      <c r="AF63" s="305">
        <v>7470</v>
      </c>
      <c r="AG63" s="305">
        <v>6060</v>
      </c>
      <c r="AH63" s="305">
        <v>4974</v>
      </c>
      <c r="AI63" s="305">
        <f t="shared" ref="AI63:AK66" si="43">AC63+AF63</f>
        <v>15743</v>
      </c>
      <c r="AJ63" s="305">
        <f t="shared" si="43"/>
        <v>14960</v>
      </c>
      <c r="AK63" s="306">
        <f>AE63+AH63</f>
        <v>15667</v>
      </c>
      <c r="AM63" s="176">
        <f t="shared" ref="AM63:AO66" si="44">IFERROR(B63/H63*100,0)</f>
        <v>51.663593361661185</v>
      </c>
      <c r="AN63" s="175">
        <f t="shared" si="44"/>
        <v>60.203022263236818</v>
      </c>
      <c r="AO63" s="175">
        <f t="shared" si="44"/>
        <v>68.943101866014061</v>
      </c>
      <c r="AP63" s="175">
        <f t="shared" ref="AP63:AQ66" si="45">IFERROR(F63/I63*100,0)</f>
        <v>39.796977736763175</v>
      </c>
      <c r="AQ63" s="175">
        <f t="shared" si="45"/>
        <v>31.056898133985928</v>
      </c>
      <c r="AR63" s="181">
        <f>IFERROR(G63/J63*100,0)</f>
        <v>31.056898133985928</v>
      </c>
      <c r="AS63" s="175">
        <f t="shared" ref="AS63:AU66" si="46">IFERROR(K63/Q63*100,0)</f>
        <v>51.468743811472706</v>
      </c>
      <c r="AT63" s="175">
        <f t="shared" si="46"/>
        <v>60.474860335195537</v>
      </c>
      <c r="AU63" s="175">
        <f t="shared" si="46"/>
        <v>71.235582743898547</v>
      </c>
      <c r="AV63" s="175">
        <f t="shared" ref="AV63:AX66" si="47">IFERROR(N63/Q63*100,0)</f>
        <v>48.531256188527294</v>
      </c>
      <c r="AW63" s="175">
        <f t="shared" si="47"/>
        <v>39.52513966480447</v>
      </c>
      <c r="AX63" s="181">
        <f t="shared" si="47"/>
        <v>28.764417256101449</v>
      </c>
      <c r="AY63" s="175">
        <f t="shared" ref="AY63:BA66" si="48">IFERROR(T63/Z63*100,0)</f>
        <v>52.029614500893537</v>
      </c>
      <c r="AZ63" s="175">
        <f t="shared" si="48"/>
        <v>59.959275689040794</v>
      </c>
      <c r="BA63" s="175">
        <f t="shared" si="48"/>
        <v>70.782690388115782</v>
      </c>
      <c r="BB63" s="175">
        <f t="shared" ref="BB63:BD66" si="49">IFERROR(N63/Q63*100,0)</f>
        <v>48.531256188527294</v>
      </c>
      <c r="BC63" s="175">
        <f t="shared" si="49"/>
        <v>39.52513966480447</v>
      </c>
      <c r="BD63" s="181">
        <f t="shared" si="49"/>
        <v>28.764417256101449</v>
      </c>
      <c r="BE63" s="175">
        <f t="shared" ref="BE63:BG66" si="50">IFERROR(AC63/AI63*100,0)</f>
        <v>52.550339833576828</v>
      </c>
      <c r="BF63" s="175">
        <f t="shared" si="50"/>
        <v>59.491978609625676</v>
      </c>
      <c r="BG63" s="175">
        <f t="shared" si="50"/>
        <v>68.251739324695222</v>
      </c>
      <c r="BH63" s="175">
        <f t="shared" ref="BH63:BJ66" si="51">IFERROR(AF63/AI63*100,0)</f>
        <v>47.449660166423172</v>
      </c>
      <c r="BI63" s="175">
        <f t="shared" si="51"/>
        <v>40.508021390374331</v>
      </c>
      <c r="BJ63" s="181">
        <f t="shared" si="51"/>
        <v>31.748260675304778</v>
      </c>
      <c r="BL63" s="178">
        <f t="shared" ref="BL63:BN66" si="52">AP63-AM63</f>
        <v>-11.86661562489801</v>
      </c>
      <c r="BM63" s="174">
        <f t="shared" si="52"/>
        <v>-29.146124129250889</v>
      </c>
      <c r="BN63" s="174">
        <f t="shared" si="52"/>
        <v>-37.886203732028136</v>
      </c>
      <c r="BO63" s="178">
        <f t="shared" ref="BO63:BQ66" si="53">AV63-AS63</f>
        <v>-2.9374876229454117</v>
      </c>
      <c r="BP63" s="174">
        <f t="shared" si="53"/>
        <v>-20.949720670391066</v>
      </c>
      <c r="BQ63" s="174">
        <f t="shared" si="53"/>
        <v>-42.471165487797094</v>
      </c>
      <c r="BR63" s="178">
        <f t="shared" ref="BR63:BT66" si="54">BB63-AY63</f>
        <v>-3.4983583123662427</v>
      </c>
      <c r="BS63" s="174">
        <f t="shared" si="54"/>
        <v>-20.434136024236324</v>
      </c>
      <c r="BT63" s="174">
        <f t="shared" si="54"/>
        <v>-42.018273132014329</v>
      </c>
      <c r="BU63" s="178">
        <f t="shared" ref="BU63:BW66" si="55">BH63-BE63</f>
        <v>-5.1006796671536563</v>
      </c>
      <c r="BV63" s="174">
        <f t="shared" si="55"/>
        <v>-18.983957219251344</v>
      </c>
      <c r="BW63" s="179">
        <f t="shared" si="55"/>
        <v>-36.503478649390445</v>
      </c>
    </row>
    <row r="64" spans="1:75" x14ac:dyDescent="0.25">
      <c r="A64" s="872" t="s">
        <v>367</v>
      </c>
      <c r="B64" s="23">
        <v>3958</v>
      </c>
      <c r="C64" s="20">
        <v>4830</v>
      </c>
      <c r="D64" s="20">
        <v>8711</v>
      </c>
      <c r="E64" s="20">
        <v>3999</v>
      </c>
      <c r="F64" s="20">
        <v>4177</v>
      </c>
      <c r="G64" s="20">
        <v>4951</v>
      </c>
      <c r="H64" s="20">
        <f t="shared" si="40"/>
        <v>7957</v>
      </c>
      <c r="I64" s="20">
        <f t="shared" si="40"/>
        <v>9007</v>
      </c>
      <c r="J64" s="21">
        <f t="shared" si="40"/>
        <v>13662</v>
      </c>
      <c r="K64" s="23">
        <v>6513</v>
      </c>
      <c r="L64" s="20">
        <v>8768</v>
      </c>
      <c r="M64" s="20">
        <v>14152</v>
      </c>
      <c r="N64" s="20">
        <v>6977</v>
      </c>
      <c r="O64" s="20">
        <v>6397</v>
      </c>
      <c r="P64" s="20">
        <v>6984</v>
      </c>
      <c r="Q64" s="20">
        <f t="shared" si="41"/>
        <v>13490</v>
      </c>
      <c r="R64" s="20">
        <f t="shared" si="41"/>
        <v>15165</v>
      </c>
      <c r="S64" s="21">
        <f t="shared" si="41"/>
        <v>21136</v>
      </c>
      <c r="T64" s="23">
        <v>6166</v>
      </c>
      <c r="U64" s="20">
        <v>8724</v>
      </c>
      <c r="V64" s="20">
        <v>13949</v>
      </c>
      <c r="W64" s="20">
        <v>6736</v>
      </c>
      <c r="X64" s="20">
        <v>6294</v>
      </c>
      <c r="Y64" s="20">
        <v>7194</v>
      </c>
      <c r="Z64" s="20">
        <f t="shared" si="42"/>
        <v>12902</v>
      </c>
      <c r="AA64" s="20">
        <f t="shared" si="42"/>
        <v>15018</v>
      </c>
      <c r="AB64" s="21">
        <f t="shared" si="42"/>
        <v>21143</v>
      </c>
      <c r="AC64" s="20">
        <v>6669</v>
      </c>
      <c r="AD64" s="20">
        <v>9684</v>
      </c>
      <c r="AE64" s="20">
        <v>12883</v>
      </c>
      <c r="AF64" s="20">
        <v>6880</v>
      </c>
      <c r="AG64" s="20">
        <v>7173</v>
      </c>
      <c r="AH64" s="20">
        <v>7893</v>
      </c>
      <c r="AI64" s="20">
        <f t="shared" si="43"/>
        <v>13549</v>
      </c>
      <c r="AJ64" s="20">
        <f t="shared" si="43"/>
        <v>16857</v>
      </c>
      <c r="AK64" s="21">
        <f t="shared" si="43"/>
        <v>20776</v>
      </c>
      <c r="AM64" s="61">
        <f t="shared" si="44"/>
        <v>49.742365213019987</v>
      </c>
      <c r="AN64" s="6">
        <f t="shared" si="44"/>
        <v>53.624958365715557</v>
      </c>
      <c r="AO64" s="6">
        <f t="shared" si="44"/>
        <v>63.76079636949202</v>
      </c>
      <c r="AP64" s="6">
        <f t="shared" si="45"/>
        <v>46.37504163428445</v>
      </c>
      <c r="AQ64" s="6">
        <f t="shared" si="45"/>
        <v>36.23920363050798</v>
      </c>
      <c r="AR64" s="82">
        <f>IFERROR(G64/J64*100,0)</f>
        <v>36.23920363050798</v>
      </c>
      <c r="AS64" s="6">
        <f t="shared" si="46"/>
        <v>48.280207561156416</v>
      </c>
      <c r="AT64" s="6">
        <f t="shared" si="46"/>
        <v>57.817342565117045</v>
      </c>
      <c r="AU64" s="6">
        <f t="shared" si="46"/>
        <v>66.956850870552614</v>
      </c>
      <c r="AV64" s="6">
        <f t="shared" si="47"/>
        <v>51.719792438843591</v>
      </c>
      <c r="AW64" s="6">
        <f t="shared" si="47"/>
        <v>42.182657434882955</v>
      </c>
      <c r="AX64" s="82">
        <f t="shared" si="47"/>
        <v>33.043149129447386</v>
      </c>
      <c r="AY64" s="6">
        <f t="shared" si="48"/>
        <v>47.79104014881414</v>
      </c>
      <c r="AZ64" s="6">
        <f t="shared" si="48"/>
        <v>58.090291650019978</v>
      </c>
      <c r="BA64" s="6">
        <f t="shared" si="48"/>
        <v>65.97455422598496</v>
      </c>
      <c r="BB64" s="6">
        <f t="shared" si="49"/>
        <v>51.719792438843591</v>
      </c>
      <c r="BC64" s="6">
        <f t="shared" si="49"/>
        <v>42.182657434882955</v>
      </c>
      <c r="BD64" s="82">
        <f t="shared" si="49"/>
        <v>33.043149129447386</v>
      </c>
      <c r="BE64" s="6">
        <f t="shared" si="50"/>
        <v>49.221344748689937</v>
      </c>
      <c r="BF64" s="6">
        <f t="shared" si="50"/>
        <v>57.447944474105718</v>
      </c>
      <c r="BG64" s="6">
        <f t="shared" si="50"/>
        <v>62.009048902579899</v>
      </c>
      <c r="BH64" s="6">
        <f t="shared" si="51"/>
        <v>50.778655251310056</v>
      </c>
      <c r="BI64" s="6">
        <f t="shared" si="51"/>
        <v>42.552055525894289</v>
      </c>
      <c r="BJ64" s="82">
        <f t="shared" si="51"/>
        <v>37.990951097420101</v>
      </c>
      <c r="BL64" s="59">
        <f t="shared" si="52"/>
        <v>-3.3673235787355367</v>
      </c>
      <c r="BM64" s="57">
        <f t="shared" si="52"/>
        <v>-17.385754735207577</v>
      </c>
      <c r="BN64" s="57">
        <f t="shared" si="52"/>
        <v>-27.52159273898404</v>
      </c>
      <c r="BO64" s="59">
        <f t="shared" si="53"/>
        <v>3.4395848776871745</v>
      </c>
      <c r="BP64" s="57">
        <f t="shared" si="53"/>
        <v>-15.634685130234089</v>
      </c>
      <c r="BQ64" s="57">
        <f t="shared" si="53"/>
        <v>-33.913701741105228</v>
      </c>
      <c r="BR64" s="59">
        <f t="shared" si="54"/>
        <v>3.9287522900294505</v>
      </c>
      <c r="BS64" s="57">
        <f t="shared" si="54"/>
        <v>-15.907634215137023</v>
      </c>
      <c r="BT64" s="57">
        <f t="shared" si="54"/>
        <v>-32.931405096537574</v>
      </c>
      <c r="BU64" s="59">
        <f t="shared" si="55"/>
        <v>1.5573105026201191</v>
      </c>
      <c r="BV64" s="57">
        <f t="shared" si="55"/>
        <v>-14.895888948211429</v>
      </c>
      <c r="BW64" s="60">
        <f t="shared" si="55"/>
        <v>-24.018097805159798</v>
      </c>
    </row>
    <row r="65" spans="1:75" x14ac:dyDescent="0.25">
      <c r="A65" s="872" t="s">
        <v>368</v>
      </c>
      <c r="B65" s="23">
        <v>1339</v>
      </c>
      <c r="C65" s="20">
        <v>2317</v>
      </c>
      <c r="D65" s="20">
        <v>5199</v>
      </c>
      <c r="E65" s="20">
        <v>1721</v>
      </c>
      <c r="F65" s="20">
        <v>2697</v>
      </c>
      <c r="G65" s="20">
        <v>3615</v>
      </c>
      <c r="H65" s="20">
        <f t="shared" si="40"/>
        <v>3060</v>
      </c>
      <c r="I65" s="20">
        <f t="shared" si="40"/>
        <v>5014</v>
      </c>
      <c r="J65" s="21">
        <f t="shared" si="40"/>
        <v>8814</v>
      </c>
      <c r="K65" s="23">
        <v>1897</v>
      </c>
      <c r="L65" s="20">
        <v>4146</v>
      </c>
      <c r="M65" s="20">
        <v>8520</v>
      </c>
      <c r="N65" s="20">
        <v>2124</v>
      </c>
      <c r="O65" s="20">
        <v>3727</v>
      </c>
      <c r="P65" s="20">
        <v>5158</v>
      </c>
      <c r="Q65" s="20">
        <f t="shared" si="41"/>
        <v>4021</v>
      </c>
      <c r="R65" s="20">
        <f t="shared" si="41"/>
        <v>7873</v>
      </c>
      <c r="S65" s="21">
        <f t="shared" si="41"/>
        <v>13678</v>
      </c>
      <c r="T65" s="23">
        <v>1800</v>
      </c>
      <c r="U65" s="20">
        <v>4619</v>
      </c>
      <c r="V65" s="20">
        <v>8714</v>
      </c>
      <c r="W65" s="20">
        <v>2065</v>
      </c>
      <c r="X65" s="20">
        <v>3939</v>
      </c>
      <c r="Y65" s="20">
        <v>5458</v>
      </c>
      <c r="Z65" s="20">
        <f t="shared" si="42"/>
        <v>3865</v>
      </c>
      <c r="AA65" s="20">
        <f t="shared" si="42"/>
        <v>8558</v>
      </c>
      <c r="AB65" s="21">
        <f t="shared" si="42"/>
        <v>14172</v>
      </c>
      <c r="AC65" s="20">
        <v>1997</v>
      </c>
      <c r="AD65" s="20">
        <v>4780</v>
      </c>
      <c r="AE65" s="20">
        <v>8967</v>
      </c>
      <c r="AF65" s="20">
        <v>2334</v>
      </c>
      <c r="AG65" s="20">
        <v>4391</v>
      </c>
      <c r="AH65" s="20">
        <v>6194</v>
      </c>
      <c r="AI65" s="20">
        <f t="shared" si="43"/>
        <v>4331</v>
      </c>
      <c r="AJ65" s="20">
        <f t="shared" si="43"/>
        <v>9171</v>
      </c>
      <c r="AK65" s="21">
        <f t="shared" si="43"/>
        <v>15161</v>
      </c>
      <c r="AM65" s="61">
        <f t="shared" si="44"/>
        <v>43.75816993464052</v>
      </c>
      <c r="AN65" s="6">
        <f t="shared" si="44"/>
        <v>46.210610291184686</v>
      </c>
      <c r="AO65" s="6">
        <f t="shared" si="44"/>
        <v>58.985704560925797</v>
      </c>
      <c r="AP65" s="6">
        <f t="shared" si="45"/>
        <v>53.789389708815314</v>
      </c>
      <c r="AQ65" s="6">
        <f t="shared" si="45"/>
        <v>41.014295439074203</v>
      </c>
      <c r="AR65" s="82">
        <f>IFERROR(G65/J65*100,0)</f>
        <v>41.014295439074203</v>
      </c>
      <c r="AS65" s="6">
        <f t="shared" si="46"/>
        <v>47.177319074856996</v>
      </c>
      <c r="AT65" s="6">
        <f t="shared" si="46"/>
        <v>52.660993268131584</v>
      </c>
      <c r="AU65" s="6">
        <f t="shared" si="46"/>
        <v>62.289808451528003</v>
      </c>
      <c r="AV65" s="6">
        <f t="shared" si="47"/>
        <v>52.822680925142997</v>
      </c>
      <c r="AW65" s="6">
        <f t="shared" si="47"/>
        <v>47.339006731868409</v>
      </c>
      <c r="AX65" s="82">
        <f t="shared" si="47"/>
        <v>37.710191548471997</v>
      </c>
      <c r="AY65" s="6">
        <f t="shared" si="48"/>
        <v>46.57179818887451</v>
      </c>
      <c r="AZ65" s="6">
        <f t="shared" si="48"/>
        <v>53.972890862351022</v>
      </c>
      <c r="BA65" s="6">
        <f t="shared" si="48"/>
        <v>61.487440022579733</v>
      </c>
      <c r="BB65" s="6">
        <f t="shared" si="49"/>
        <v>52.822680925142997</v>
      </c>
      <c r="BC65" s="6">
        <f t="shared" si="49"/>
        <v>47.339006731868409</v>
      </c>
      <c r="BD65" s="82">
        <f t="shared" si="49"/>
        <v>37.710191548471997</v>
      </c>
      <c r="BE65" s="6">
        <f t="shared" si="50"/>
        <v>46.10944354652505</v>
      </c>
      <c r="BF65" s="6">
        <f t="shared" si="50"/>
        <v>52.120815614436808</v>
      </c>
      <c r="BG65" s="6">
        <f t="shared" si="50"/>
        <v>59.145175120374645</v>
      </c>
      <c r="BH65" s="6">
        <f t="shared" si="51"/>
        <v>53.89055645347495</v>
      </c>
      <c r="BI65" s="6">
        <f t="shared" si="51"/>
        <v>47.879184385563192</v>
      </c>
      <c r="BJ65" s="82">
        <f t="shared" si="51"/>
        <v>40.854824879625355</v>
      </c>
      <c r="BL65" s="59">
        <f t="shared" si="52"/>
        <v>10.031219774174794</v>
      </c>
      <c r="BM65" s="57">
        <f t="shared" si="52"/>
        <v>-5.1963148521104827</v>
      </c>
      <c r="BN65" s="57">
        <f t="shared" si="52"/>
        <v>-17.971409121851593</v>
      </c>
      <c r="BO65" s="59">
        <f t="shared" si="53"/>
        <v>5.645361850286001</v>
      </c>
      <c r="BP65" s="57">
        <f t="shared" si="53"/>
        <v>-5.3219865362631751</v>
      </c>
      <c r="BQ65" s="57">
        <f t="shared" si="53"/>
        <v>-24.579616903056007</v>
      </c>
      <c r="BR65" s="59">
        <f t="shared" si="54"/>
        <v>6.2508827362684869</v>
      </c>
      <c r="BS65" s="57">
        <f t="shared" si="54"/>
        <v>-6.6338841304826133</v>
      </c>
      <c r="BT65" s="57">
        <f t="shared" si="54"/>
        <v>-23.777248474107736</v>
      </c>
      <c r="BU65" s="59">
        <f t="shared" si="55"/>
        <v>7.7811129069499003</v>
      </c>
      <c r="BV65" s="57">
        <f t="shared" si="55"/>
        <v>-4.2416312288736151</v>
      </c>
      <c r="BW65" s="60">
        <f t="shared" si="55"/>
        <v>-18.290350240749291</v>
      </c>
    </row>
    <row r="66" spans="1:75" x14ac:dyDescent="0.25">
      <c r="A66" s="872" t="s">
        <v>369</v>
      </c>
      <c r="B66" s="110">
        <v>574</v>
      </c>
      <c r="C66" s="56">
        <v>853</v>
      </c>
      <c r="D66" s="56">
        <v>2980</v>
      </c>
      <c r="E66" s="56">
        <v>959</v>
      </c>
      <c r="F66" s="56">
        <v>962</v>
      </c>
      <c r="G66" s="56">
        <v>2332</v>
      </c>
      <c r="H66" s="56">
        <f t="shared" si="40"/>
        <v>1533</v>
      </c>
      <c r="I66" s="56">
        <f t="shared" si="40"/>
        <v>1815</v>
      </c>
      <c r="J66" s="116">
        <f t="shared" si="40"/>
        <v>5312</v>
      </c>
      <c r="K66" s="110">
        <v>960</v>
      </c>
      <c r="L66" s="56">
        <v>1838</v>
      </c>
      <c r="M66" s="56">
        <v>3740</v>
      </c>
      <c r="N66" s="56">
        <v>1257</v>
      </c>
      <c r="O66" s="56">
        <v>1653</v>
      </c>
      <c r="P66" s="56">
        <v>2726</v>
      </c>
      <c r="Q66" s="56">
        <f t="shared" si="41"/>
        <v>2217</v>
      </c>
      <c r="R66" s="56">
        <f t="shared" si="41"/>
        <v>3491</v>
      </c>
      <c r="S66" s="116">
        <f t="shared" si="41"/>
        <v>6466</v>
      </c>
      <c r="T66" s="110">
        <v>979</v>
      </c>
      <c r="U66" s="56">
        <v>2071</v>
      </c>
      <c r="V66" s="56">
        <v>3914</v>
      </c>
      <c r="W66" s="56">
        <v>1472</v>
      </c>
      <c r="X66" s="56">
        <v>1866</v>
      </c>
      <c r="Y66" s="56">
        <v>3009</v>
      </c>
      <c r="Z66" s="56">
        <f t="shared" si="42"/>
        <v>2451</v>
      </c>
      <c r="AA66" s="56">
        <f t="shared" si="42"/>
        <v>3937</v>
      </c>
      <c r="AB66" s="116">
        <f t="shared" si="42"/>
        <v>6923</v>
      </c>
      <c r="AC66" s="20">
        <v>1184</v>
      </c>
      <c r="AD66" s="20">
        <v>2291</v>
      </c>
      <c r="AE66" s="20">
        <v>4734</v>
      </c>
      <c r="AF66" s="20">
        <v>1563</v>
      </c>
      <c r="AG66" s="20">
        <v>2040</v>
      </c>
      <c r="AH66" s="20">
        <v>3669</v>
      </c>
      <c r="AI66" s="20">
        <f t="shared" si="43"/>
        <v>2747</v>
      </c>
      <c r="AJ66" s="20">
        <f t="shared" si="43"/>
        <v>4331</v>
      </c>
      <c r="AK66" s="21">
        <f t="shared" si="43"/>
        <v>8403</v>
      </c>
      <c r="AM66" s="61">
        <f t="shared" si="44"/>
        <v>37.442922374429223</v>
      </c>
      <c r="AN66" s="6">
        <f t="shared" si="44"/>
        <v>46.997245179063363</v>
      </c>
      <c r="AO66" s="6">
        <f t="shared" si="44"/>
        <v>56.099397590361441</v>
      </c>
      <c r="AP66" s="6">
        <f t="shared" si="45"/>
        <v>53.002754820936637</v>
      </c>
      <c r="AQ66" s="6">
        <f t="shared" si="45"/>
        <v>43.900602409638559</v>
      </c>
      <c r="AR66" s="82">
        <f>IFERROR(G66/J66*100,0)</f>
        <v>43.900602409638559</v>
      </c>
      <c r="AS66" s="6">
        <f t="shared" si="46"/>
        <v>43.301759133964815</v>
      </c>
      <c r="AT66" s="6">
        <f t="shared" si="46"/>
        <v>52.649670581495279</v>
      </c>
      <c r="AU66" s="6">
        <f t="shared" si="46"/>
        <v>57.841014537581195</v>
      </c>
      <c r="AV66" s="6">
        <f t="shared" si="47"/>
        <v>56.698240866035185</v>
      </c>
      <c r="AW66" s="6">
        <f t="shared" si="47"/>
        <v>47.350329418504728</v>
      </c>
      <c r="AX66" s="82">
        <f t="shared" si="47"/>
        <v>42.158985462418805</v>
      </c>
      <c r="AY66" s="6">
        <f t="shared" si="48"/>
        <v>39.942880456956345</v>
      </c>
      <c r="AZ66" s="6">
        <f t="shared" si="48"/>
        <v>52.603505207010414</v>
      </c>
      <c r="BA66" s="6">
        <f t="shared" si="48"/>
        <v>56.536183735374834</v>
      </c>
      <c r="BB66" s="6">
        <f t="shared" si="49"/>
        <v>56.698240866035185</v>
      </c>
      <c r="BC66" s="6">
        <f t="shared" si="49"/>
        <v>47.350329418504728</v>
      </c>
      <c r="BD66" s="82">
        <f t="shared" si="49"/>
        <v>42.158985462418805</v>
      </c>
      <c r="BE66" s="6">
        <f t="shared" si="50"/>
        <v>43.101565344011647</v>
      </c>
      <c r="BF66" s="6">
        <f t="shared" si="50"/>
        <v>52.897714153775112</v>
      </c>
      <c r="BG66" s="6">
        <f t="shared" si="50"/>
        <v>56.337022491967161</v>
      </c>
      <c r="BH66" s="6">
        <f t="shared" si="51"/>
        <v>56.898434655988353</v>
      </c>
      <c r="BI66" s="6">
        <f t="shared" si="51"/>
        <v>47.102285846224888</v>
      </c>
      <c r="BJ66" s="82">
        <f t="shared" si="51"/>
        <v>43.662977508032846</v>
      </c>
      <c r="BL66" s="59">
        <f t="shared" si="52"/>
        <v>15.559832446507414</v>
      </c>
      <c r="BM66" s="57">
        <f t="shared" si="52"/>
        <v>-3.096642769424804</v>
      </c>
      <c r="BN66" s="57">
        <f t="shared" si="52"/>
        <v>-12.198795180722882</v>
      </c>
      <c r="BO66" s="59">
        <f t="shared" si="53"/>
        <v>13.39648173207037</v>
      </c>
      <c r="BP66" s="57">
        <f t="shared" si="53"/>
        <v>-5.2993411629905509</v>
      </c>
      <c r="BQ66" s="57">
        <f t="shared" si="53"/>
        <v>-15.68202907516239</v>
      </c>
      <c r="BR66" s="59">
        <f t="shared" si="54"/>
        <v>16.75536040907884</v>
      </c>
      <c r="BS66" s="57">
        <f t="shared" si="54"/>
        <v>-5.2531757885056862</v>
      </c>
      <c r="BT66" s="57">
        <f t="shared" si="54"/>
        <v>-14.377198272956029</v>
      </c>
      <c r="BU66" s="59">
        <f t="shared" si="55"/>
        <v>13.796869311976707</v>
      </c>
      <c r="BV66" s="57">
        <f t="shared" si="55"/>
        <v>-5.7954283075502246</v>
      </c>
      <c r="BW66" s="60">
        <f t="shared" si="55"/>
        <v>-12.674044983934316</v>
      </c>
    </row>
    <row r="67" spans="1:75" x14ac:dyDescent="0.25">
      <c r="A67" s="848" t="s">
        <v>308</v>
      </c>
      <c r="B67" s="867"/>
      <c r="C67" s="866"/>
      <c r="D67" s="866"/>
      <c r="E67" s="866"/>
      <c r="F67" s="866"/>
      <c r="G67" s="866"/>
      <c r="H67" s="866"/>
      <c r="I67" s="866"/>
      <c r="J67" s="868"/>
      <c r="K67" s="867"/>
      <c r="L67" s="866"/>
      <c r="M67" s="866"/>
      <c r="N67" s="866"/>
      <c r="O67" s="866"/>
      <c r="P67" s="866"/>
      <c r="Q67" s="866"/>
      <c r="R67" s="866"/>
      <c r="S67" s="868"/>
      <c r="T67" s="867"/>
      <c r="U67" s="866"/>
      <c r="V67" s="866"/>
      <c r="W67" s="866"/>
      <c r="X67" s="866"/>
      <c r="Y67" s="866"/>
      <c r="Z67" s="866"/>
      <c r="AA67" s="866"/>
      <c r="AB67" s="868"/>
      <c r="AC67" s="867"/>
      <c r="AD67" s="866"/>
      <c r="AE67" s="866"/>
      <c r="AF67" s="866"/>
      <c r="AG67" s="866"/>
      <c r="AH67" s="866"/>
      <c r="AI67" s="866"/>
      <c r="AJ67" s="866"/>
      <c r="AK67" s="868"/>
      <c r="AM67" s="867"/>
      <c r="AN67" s="866"/>
      <c r="AO67" s="866"/>
      <c r="AP67" s="866"/>
      <c r="AQ67" s="866"/>
      <c r="AR67" s="868"/>
      <c r="AS67" s="866"/>
      <c r="AT67" s="866"/>
      <c r="AU67" s="866"/>
      <c r="AV67" s="866"/>
      <c r="AW67" s="866"/>
      <c r="AX67" s="868"/>
      <c r="AY67" s="866"/>
      <c r="AZ67" s="866"/>
      <c r="BA67" s="866"/>
      <c r="BB67" s="866"/>
      <c r="BC67" s="866"/>
      <c r="BD67" s="868"/>
      <c r="BE67" s="866"/>
      <c r="BF67" s="866"/>
      <c r="BG67" s="866"/>
      <c r="BH67" s="866"/>
      <c r="BI67" s="866"/>
      <c r="BJ67" s="868"/>
      <c r="BL67" s="845"/>
      <c r="BM67" s="846"/>
      <c r="BN67" s="846"/>
      <c r="BO67" s="845"/>
      <c r="BP67" s="846"/>
      <c r="BQ67" s="846"/>
      <c r="BR67" s="845"/>
      <c r="BS67" s="846"/>
      <c r="BT67" s="846"/>
      <c r="BU67" s="845"/>
      <c r="BV67" s="846"/>
      <c r="BW67" s="847"/>
    </row>
    <row r="68" spans="1:75" x14ac:dyDescent="0.25">
      <c r="A68" s="898" t="s">
        <v>310</v>
      </c>
      <c r="B68" s="23">
        <v>2145</v>
      </c>
      <c r="C68" s="20">
        <v>4914</v>
      </c>
      <c r="D68" s="20">
        <v>9341</v>
      </c>
      <c r="E68" s="20">
        <v>2342</v>
      </c>
      <c r="F68" s="20">
        <v>4926</v>
      </c>
      <c r="G68" s="20">
        <v>5442</v>
      </c>
      <c r="H68" s="20">
        <f t="shared" ref="H68:J69" si="56">B68+E68</f>
        <v>4487</v>
      </c>
      <c r="I68" s="20">
        <f t="shared" si="56"/>
        <v>9840</v>
      </c>
      <c r="J68" s="21">
        <f t="shared" si="56"/>
        <v>14783</v>
      </c>
      <c r="K68" s="20">
        <v>3690</v>
      </c>
      <c r="L68" s="20">
        <v>10967</v>
      </c>
      <c r="M68" s="20">
        <v>19262</v>
      </c>
      <c r="N68" s="20">
        <v>3760</v>
      </c>
      <c r="O68" s="20">
        <v>8456</v>
      </c>
      <c r="P68" s="20">
        <v>8876</v>
      </c>
      <c r="Q68" s="20">
        <f t="shared" ref="Q68:S69" si="57">K68+N68</f>
        <v>7450</v>
      </c>
      <c r="R68" s="20">
        <f t="shared" si="57"/>
        <v>19423</v>
      </c>
      <c r="S68" s="21">
        <f t="shared" si="57"/>
        <v>28138</v>
      </c>
      <c r="T68" s="20">
        <v>4129</v>
      </c>
      <c r="U68" s="20">
        <v>12910</v>
      </c>
      <c r="V68" s="20">
        <v>21623</v>
      </c>
      <c r="W68" s="20">
        <v>4180</v>
      </c>
      <c r="X68" s="20">
        <v>9775</v>
      </c>
      <c r="Y68" s="20">
        <v>10872</v>
      </c>
      <c r="Z68" s="20">
        <f t="shared" ref="Z68:AB69" si="58">T68+W68</f>
        <v>8309</v>
      </c>
      <c r="AA68" s="20">
        <f t="shared" si="58"/>
        <v>22685</v>
      </c>
      <c r="AB68" s="21">
        <f t="shared" si="58"/>
        <v>32495</v>
      </c>
      <c r="AC68" s="20">
        <v>4754</v>
      </c>
      <c r="AD68" s="20">
        <v>14335</v>
      </c>
      <c r="AE68" s="20">
        <v>21070</v>
      </c>
      <c r="AF68" s="20">
        <v>4560</v>
      </c>
      <c r="AG68" s="20">
        <v>11142</v>
      </c>
      <c r="AH68" s="20">
        <v>12830</v>
      </c>
      <c r="AI68" s="20">
        <f t="shared" ref="AI68:AK69" si="59">AC68+AF68</f>
        <v>9314</v>
      </c>
      <c r="AJ68" s="20">
        <f t="shared" si="59"/>
        <v>25477</v>
      </c>
      <c r="AK68" s="21">
        <f t="shared" si="59"/>
        <v>33900</v>
      </c>
      <c r="AM68" s="61">
        <f t="shared" ref="AM68:AO69" si="60">IFERROR(B68/H68*100,0)</f>
        <v>47.804769333630489</v>
      </c>
      <c r="AN68" s="6">
        <f t="shared" si="60"/>
        <v>49.939024390243901</v>
      </c>
      <c r="AO68" s="6">
        <f t="shared" si="60"/>
        <v>63.187445038219579</v>
      </c>
      <c r="AP68" s="6">
        <f>IFERROR(F68/I68*100,0)</f>
        <v>50.060975609756099</v>
      </c>
      <c r="AQ68" s="6">
        <f>IFERROR(G68/J68*100,0)</f>
        <v>36.812554961780428</v>
      </c>
      <c r="AR68" s="82">
        <f>IFERROR(G68/J68*100,0)</f>
        <v>36.812554961780428</v>
      </c>
      <c r="AS68" s="6">
        <f t="shared" ref="AS68:AU69" si="61">IFERROR(K68/Q68*100,0)</f>
        <v>49.530201342281877</v>
      </c>
      <c r="AT68" s="6">
        <f t="shared" si="61"/>
        <v>56.463985995984146</v>
      </c>
      <c r="AU68" s="6">
        <f t="shared" si="61"/>
        <v>68.455469471888549</v>
      </c>
      <c r="AV68" s="6">
        <f t="shared" ref="AV68:AX69" si="62">IFERROR(N68/Q68*100,0)</f>
        <v>50.469798657718123</v>
      </c>
      <c r="AW68" s="6">
        <f t="shared" si="62"/>
        <v>43.536014004015854</v>
      </c>
      <c r="AX68" s="82">
        <f t="shared" si="62"/>
        <v>31.544530528111451</v>
      </c>
      <c r="AY68" s="6">
        <f t="shared" ref="AY68:BA69" si="63">IFERROR(T68/Z68*100,0)</f>
        <v>49.693103863280783</v>
      </c>
      <c r="AZ68" s="6">
        <f t="shared" si="63"/>
        <v>56.909852325325105</v>
      </c>
      <c r="BA68" s="6">
        <f t="shared" si="63"/>
        <v>66.542545006924144</v>
      </c>
      <c r="BB68" s="6">
        <f t="shared" ref="BB68:BD69" si="64">IFERROR(N68/Q68*100,0)</f>
        <v>50.469798657718123</v>
      </c>
      <c r="BC68" s="6">
        <f t="shared" si="64"/>
        <v>43.536014004015854</v>
      </c>
      <c r="BD68" s="82">
        <f t="shared" si="64"/>
        <v>31.544530528111451</v>
      </c>
      <c r="BE68" s="6">
        <f t="shared" ref="BE68:BG69" si="65">IFERROR(AC68/AI68*100,0)</f>
        <v>51.041442989048747</v>
      </c>
      <c r="BF68" s="6">
        <f t="shared" si="65"/>
        <v>56.266436393609922</v>
      </c>
      <c r="BG68" s="6">
        <f t="shared" si="65"/>
        <v>62.153392330383483</v>
      </c>
      <c r="BH68" s="6">
        <f t="shared" ref="BH68:BJ69" si="66">IFERROR(AF68/AI68*100,0)</f>
        <v>48.958557010951253</v>
      </c>
      <c r="BI68" s="6">
        <f t="shared" si="66"/>
        <v>43.733563606390078</v>
      </c>
      <c r="BJ68" s="82">
        <f t="shared" si="66"/>
        <v>37.846607669616517</v>
      </c>
      <c r="BL68" s="59">
        <f t="shared" ref="BL68:BN69" si="67">AP68-AM68</f>
        <v>2.2562062761256101</v>
      </c>
      <c r="BM68" s="57">
        <f t="shared" si="67"/>
        <v>-13.126469428463473</v>
      </c>
      <c r="BN68" s="57">
        <f t="shared" si="67"/>
        <v>-26.374890076439151</v>
      </c>
      <c r="BO68" s="59">
        <f t="shared" ref="BO68:BQ69" si="68">AV68-AS68</f>
        <v>0.93959731543624514</v>
      </c>
      <c r="BP68" s="57">
        <f t="shared" si="68"/>
        <v>-12.927971991968292</v>
      </c>
      <c r="BQ68" s="57">
        <f t="shared" si="68"/>
        <v>-36.910938943777097</v>
      </c>
      <c r="BR68" s="59">
        <f t="shared" ref="BR68:BT69" si="69">BB68-AY68</f>
        <v>0.77669479443733991</v>
      </c>
      <c r="BS68" s="57">
        <f t="shared" si="69"/>
        <v>-13.37383832130925</v>
      </c>
      <c r="BT68" s="57">
        <f t="shared" si="69"/>
        <v>-34.998014478812692</v>
      </c>
      <c r="BU68" s="59">
        <f t="shared" ref="BU68:BW69" si="70">BH68-BE68</f>
        <v>-2.0828859780974938</v>
      </c>
      <c r="BV68" s="57">
        <f t="shared" si="70"/>
        <v>-12.532872787219844</v>
      </c>
      <c r="BW68" s="60">
        <f t="shared" si="70"/>
        <v>-24.306784660766965</v>
      </c>
    </row>
    <row r="69" spans="1:75" x14ac:dyDescent="0.25">
      <c r="A69" s="898" t="s">
        <v>309</v>
      </c>
      <c r="B69" s="23">
        <v>10170</v>
      </c>
      <c r="C69" s="20">
        <v>8305</v>
      </c>
      <c r="D69" s="20">
        <v>16564</v>
      </c>
      <c r="E69" s="20">
        <v>10366</v>
      </c>
      <c r="F69" s="20">
        <v>6360</v>
      </c>
      <c r="G69" s="20">
        <v>9517</v>
      </c>
      <c r="H69" s="20">
        <f t="shared" si="56"/>
        <v>20536</v>
      </c>
      <c r="I69" s="20">
        <f t="shared" si="56"/>
        <v>14665</v>
      </c>
      <c r="J69" s="21">
        <f t="shared" si="56"/>
        <v>26081</v>
      </c>
      <c r="K69" s="20">
        <v>13477</v>
      </c>
      <c r="L69" s="20">
        <v>11579</v>
      </c>
      <c r="M69" s="20">
        <v>18329</v>
      </c>
      <c r="N69" s="20">
        <v>13950</v>
      </c>
      <c r="O69" s="20">
        <v>8415</v>
      </c>
      <c r="P69" s="20">
        <v>10506</v>
      </c>
      <c r="Q69" s="20">
        <f t="shared" si="57"/>
        <v>27427</v>
      </c>
      <c r="R69" s="20">
        <f t="shared" si="57"/>
        <v>19994</v>
      </c>
      <c r="S69" s="21">
        <f t="shared" si="57"/>
        <v>28835</v>
      </c>
      <c r="T69" s="20">
        <v>12968</v>
      </c>
      <c r="U69" s="20">
        <v>10749</v>
      </c>
      <c r="V69" s="20">
        <v>17009</v>
      </c>
      <c r="W69" s="20">
        <v>13609</v>
      </c>
      <c r="X69" s="20">
        <v>7830</v>
      </c>
      <c r="Y69" s="20">
        <v>9765</v>
      </c>
      <c r="Z69" s="20">
        <f t="shared" si="58"/>
        <v>26577</v>
      </c>
      <c r="AA69" s="20">
        <f t="shared" si="58"/>
        <v>18579</v>
      </c>
      <c r="AB69" s="21">
        <f t="shared" si="58"/>
        <v>26774</v>
      </c>
      <c r="AC69" s="20">
        <v>13369</v>
      </c>
      <c r="AD69" s="20">
        <v>11320</v>
      </c>
      <c r="AE69" s="20">
        <v>16207</v>
      </c>
      <c r="AF69" s="20">
        <v>13687</v>
      </c>
      <c r="AG69" s="20">
        <v>8522</v>
      </c>
      <c r="AH69" s="20">
        <v>9900</v>
      </c>
      <c r="AI69" s="20">
        <f t="shared" si="59"/>
        <v>27056</v>
      </c>
      <c r="AJ69" s="20">
        <f t="shared" si="59"/>
        <v>19842</v>
      </c>
      <c r="AK69" s="21">
        <f t="shared" si="59"/>
        <v>26107</v>
      </c>
      <c r="AM69" s="61">
        <f t="shared" si="60"/>
        <v>49.522789248149593</v>
      </c>
      <c r="AN69" s="6">
        <f t="shared" si="60"/>
        <v>56.631435390385278</v>
      </c>
      <c r="AO69" s="6">
        <f t="shared" si="60"/>
        <v>63.509834745600244</v>
      </c>
      <c r="AP69" s="6">
        <f>IFERROR(F69/I69*100,0)</f>
        <v>43.368564609614729</v>
      </c>
      <c r="AQ69" s="6">
        <f>IFERROR(G69/J69*100,0)</f>
        <v>36.490165254399756</v>
      </c>
      <c r="AR69" s="82">
        <f>IFERROR(G69/J69*100,0)</f>
        <v>36.490165254399756</v>
      </c>
      <c r="AS69" s="6">
        <f t="shared" si="61"/>
        <v>49.137711014693551</v>
      </c>
      <c r="AT69" s="6">
        <f t="shared" si="61"/>
        <v>57.912373712113627</v>
      </c>
      <c r="AU69" s="6">
        <f t="shared" si="61"/>
        <v>63.565111843246058</v>
      </c>
      <c r="AV69" s="6">
        <f t="shared" si="62"/>
        <v>50.862288985306449</v>
      </c>
      <c r="AW69" s="6">
        <f t="shared" si="62"/>
        <v>42.087626287886366</v>
      </c>
      <c r="AX69" s="82">
        <f t="shared" si="62"/>
        <v>36.434888156753949</v>
      </c>
      <c r="AY69" s="6">
        <f t="shared" si="63"/>
        <v>48.794070060578697</v>
      </c>
      <c r="AZ69" s="6">
        <f t="shared" si="63"/>
        <v>57.855643468432106</v>
      </c>
      <c r="BA69" s="6">
        <f t="shared" si="63"/>
        <v>63.528049600358557</v>
      </c>
      <c r="BB69" s="6">
        <f t="shared" si="64"/>
        <v>50.862288985306449</v>
      </c>
      <c r="BC69" s="6">
        <f t="shared" si="64"/>
        <v>42.087626287886366</v>
      </c>
      <c r="BD69" s="82">
        <f t="shared" si="64"/>
        <v>36.434888156753949</v>
      </c>
      <c r="BE69" s="6">
        <f t="shared" si="65"/>
        <v>49.412329982259017</v>
      </c>
      <c r="BF69" s="6">
        <f t="shared" si="65"/>
        <v>57.050700534220347</v>
      </c>
      <c r="BG69" s="6">
        <f t="shared" si="65"/>
        <v>62.079135863944536</v>
      </c>
      <c r="BH69" s="6">
        <f t="shared" si="66"/>
        <v>50.587670017740983</v>
      </c>
      <c r="BI69" s="6">
        <f t="shared" si="66"/>
        <v>42.94929946577966</v>
      </c>
      <c r="BJ69" s="82">
        <f t="shared" si="66"/>
        <v>37.920864136055464</v>
      </c>
      <c r="BL69" s="59">
        <f t="shared" si="67"/>
        <v>-6.1542246385348633</v>
      </c>
      <c r="BM69" s="57">
        <f t="shared" si="67"/>
        <v>-20.141270135985522</v>
      </c>
      <c r="BN69" s="57">
        <f t="shared" si="67"/>
        <v>-27.019669491200489</v>
      </c>
      <c r="BO69" s="59">
        <f t="shared" si="68"/>
        <v>1.7245779706128985</v>
      </c>
      <c r="BP69" s="57">
        <f t="shared" si="68"/>
        <v>-15.824747424227262</v>
      </c>
      <c r="BQ69" s="57">
        <f t="shared" si="68"/>
        <v>-27.130223686492108</v>
      </c>
      <c r="BR69" s="59">
        <f t="shared" si="69"/>
        <v>2.068218924727752</v>
      </c>
      <c r="BS69" s="57">
        <f t="shared" si="69"/>
        <v>-15.768017180545741</v>
      </c>
      <c r="BT69" s="57">
        <f t="shared" si="69"/>
        <v>-27.093161443604608</v>
      </c>
      <c r="BU69" s="59">
        <f t="shared" si="70"/>
        <v>1.1753400354819661</v>
      </c>
      <c r="BV69" s="57">
        <f t="shared" si="70"/>
        <v>-14.101401068440687</v>
      </c>
      <c r="BW69" s="60">
        <f t="shared" si="70"/>
        <v>-24.158271727889073</v>
      </c>
    </row>
    <row r="70" spans="1:75" x14ac:dyDescent="0.25">
      <c r="A70" s="848" t="s">
        <v>125</v>
      </c>
      <c r="B70" s="867"/>
      <c r="C70" s="866"/>
      <c r="D70" s="866"/>
      <c r="E70" s="866"/>
      <c r="F70" s="866"/>
      <c r="G70" s="866"/>
      <c r="H70" s="866"/>
      <c r="I70" s="866"/>
      <c r="J70" s="868"/>
      <c r="K70" s="867"/>
      <c r="L70" s="866"/>
      <c r="M70" s="866"/>
      <c r="N70" s="866"/>
      <c r="O70" s="866"/>
      <c r="P70" s="866"/>
      <c r="Q70" s="866"/>
      <c r="R70" s="866"/>
      <c r="S70" s="868"/>
      <c r="T70" s="867"/>
      <c r="U70" s="866"/>
      <c r="V70" s="866"/>
      <c r="W70" s="866"/>
      <c r="X70" s="866"/>
      <c r="Y70" s="866"/>
      <c r="Z70" s="866"/>
      <c r="AA70" s="866"/>
      <c r="AB70" s="868"/>
      <c r="AC70" s="867"/>
      <c r="AD70" s="866"/>
      <c r="AE70" s="866"/>
      <c r="AF70" s="866"/>
      <c r="AG70" s="866"/>
      <c r="AH70" s="866"/>
      <c r="AI70" s="866"/>
      <c r="AJ70" s="866"/>
      <c r="AK70" s="868"/>
      <c r="AM70" s="840"/>
      <c r="AN70" s="838"/>
      <c r="AO70" s="838"/>
      <c r="AP70" s="838"/>
      <c r="AQ70" s="838"/>
      <c r="AR70" s="839"/>
      <c r="AS70" s="838"/>
      <c r="AT70" s="838"/>
      <c r="AU70" s="838"/>
      <c r="AV70" s="838"/>
      <c r="AW70" s="838"/>
      <c r="AX70" s="839"/>
      <c r="AY70" s="838"/>
      <c r="AZ70" s="838"/>
      <c r="BA70" s="838"/>
      <c r="BB70" s="838"/>
      <c r="BC70" s="838"/>
      <c r="BD70" s="839"/>
      <c r="BE70" s="838"/>
      <c r="BF70" s="838"/>
      <c r="BG70" s="838"/>
      <c r="BH70" s="838"/>
      <c r="BI70" s="838"/>
      <c r="BJ70" s="839"/>
      <c r="BL70" s="845"/>
      <c r="BM70" s="846"/>
      <c r="BN70" s="846"/>
      <c r="BO70" s="845"/>
      <c r="BP70" s="846"/>
      <c r="BQ70" s="846"/>
      <c r="BR70" s="845"/>
      <c r="BS70" s="846"/>
      <c r="BT70" s="846"/>
      <c r="BU70" s="845"/>
      <c r="BV70" s="846"/>
      <c r="BW70" s="847"/>
    </row>
    <row r="71" spans="1:75" x14ac:dyDescent="0.25">
      <c r="A71" s="894" t="s">
        <v>126</v>
      </c>
      <c r="B71" s="23">
        <v>1660</v>
      </c>
      <c r="C71" s="20">
        <v>1468</v>
      </c>
      <c r="D71" s="20">
        <v>3812</v>
      </c>
      <c r="E71" s="20">
        <v>1538</v>
      </c>
      <c r="F71" s="20">
        <v>1041</v>
      </c>
      <c r="G71" s="20">
        <v>2112</v>
      </c>
      <c r="H71" s="20">
        <f t="shared" ref="H71:H88" si="71">B71+E71</f>
        <v>3198</v>
      </c>
      <c r="I71" s="20">
        <f t="shared" ref="I71:I88" si="72">C71+F71</f>
        <v>2509</v>
      </c>
      <c r="J71" s="21">
        <f t="shared" ref="J71:J88" si="73">D71+G71</f>
        <v>5924</v>
      </c>
      <c r="K71" s="20">
        <v>2478</v>
      </c>
      <c r="L71" s="20">
        <v>2091</v>
      </c>
      <c r="M71" s="20">
        <v>4589</v>
      </c>
      <c r="N71" s="20">
        <v>2258</v>
      </c>
      <c r="O71" s="20">
        <v>1326</v>
      </c>
      <c r="P71" s="20">
        <v>2485</v>
      </c>
      <c r="Q71" s="20">
        <f t="shared" ref="Q71:Q88" si="74">K71+N71</f>
        <v>4736</v>
      </c>
      <c r="R71" s="20">
        <f t="shared" ref="R71:R88" si="75">L71+O71</f>
        <v>3417</v>
      </c>
      <c r="S71" s="21">
        <f t="shared" ref="S71:S88" si="76">M71+P71</f>
        <v>7074</v>
      </c>
      <c r="T71" s="20">
        <v>2491</v>
      </c>
      <c r="U71" s="20">
        <v>2132</v>
      </c>
      <c r="V71" s="20">
        <v>4340</v>
      </c>
      <c r="W71" s="20">
        <v>2136</v>
      </c>
      <c r="X71" s="20">
        <v>1226</v>
      </c>
      <c r="Y71" s="20">
        <v>2379</v>
      </c>
      <c r="Z71" s="20">
        <f t="shared" ref="Z71:Z88" si="77">T71+W71</f>
        <v>4627</v>
      </c>
      <c r="AA71" s="20">
        <f t="shared" ref="AA71:AA88" si="78">U71+X71</f>
        <v>3358</v>
      </c>
      <c r="AB71" s="20">
        <f t="shared" ref="AB71:AB88" si="79">V71+Y71</f>
        <v>6719</v>
      </c>
      <c r="AC71" s="23">
        <v>2378</v>
      </c>
      <c r="AD71" s="20">
        <v>1946</v>
      </c>
      <c r="AE71" s="20">
        <v>4136</v>
      </c>
      <c r="AF71" s="20">
        <v>2044</v>
      </c>
      <c r="AG71" s="20">
        <v>1259</v>
      </c>
      <c r="AH71" s="20">
        <v>2493</v>
      </c>
      <c r="AI71" s="20">
        <f t="shared" ref="AI71:AI88" si="80">AC71+AF71</f>
        <v>4422</v>
      </c>
      <c r="AJ71" s="20">
        <f t="shared" ref="AJ71:AJ88" si="81">AD71+AG71</f>
        <v>3205</v>
      </c>
      <c r="AK71" s="21">
        <f t="shared" ref="AK71:AK88" si="82">AE71+AH71</f>
        <v>6629</v>
      </c>
      <c r="AM71" s="61">
        <f t="shared" ref="AM71:AM87" si="83">IFERROR(B71/H71*100,0)</f>
        <v>51.907442151344583</v>
      </c>
      <c r="AN71" s="6">
        <f t="shared" ref="AN71:AN87" si="84">IFERROR(C71/I71*100,0)</f>
        <v>58.50936628138701</v>
      </c>
      <c r="AO71" s="6">
        <f t="shared" ref="AO71:AO87" si="85">IFERROR(D71/J71*100,0)</f>
        <v>64.348413234301148</v>
      </c>
      <c r="AP71" s="6">
        <f t="shared" ref="AP71:AP87" si="86">IFERROR(F71/I71*100,0)</f>
        <v>41.490633718612997</v>
      </c>
      <c r="AQ71" s="6">
        <f t="shared" ref="AQ71:AQ87" si="87">IFERROR(G71/J71*100,0)</f>
        <v>35.651586765698852</v>
      </c>
      <c r="AR71" s="82">
        <f t="shared" ref="AR71:AR87" si="88">IFERROR(G71/J71*100,0)</f>
        <v>35.651586765698852</v>
      </c>
      <c r="AS71" s="6">
        <f t="shared" ref="AS71:AS87" si="89">IFERROR(K71/Q71*100,0)</f>
        <v>52.32263513513513</v>
      </c>
      <c r="AT71" s="6">
        <f t="shared" ref="AT71:AT87" si="90">IFERROR(L71/R71*100,0)</f>
        <v>61.194029850746269</v>
      </c>
      <c r="AU71" s="6">
        <f t="shared" ref="AU71:AU87" si="91">IFERROR(M71/S71*100,0)</f>
        <v>64.871359909527854</v>
      </c>
      <c r="AV71" s="6">
        <f t="shared" ref="AV71:AV87" si="92">IFERROR(N71/Q71*100,0)</f>
        <v>47.677364864864863</v>
      </c>
      <c r="AW71" s="6">
        <f t="shared" ref="AW71:AW87" si="93">IFERROR(O71/R71*100,0)</f>
        <v>38.805970149253731</v>
      </c>
      <c r="AX71" s="82">
        <f t="shared" ref="AX71:AX87" si="94">IFERROR(P71/S71*100,0)</f>
        <v>35.128640090472153</v>
      </c>
      <c r="AY71" s="6">
        <f t="shared" ref="AY71:AY87" si="95">IFERROR(T71/Z71*100,0)</f>
        <v>53.836178949643397</v>
      </c>
      <c r="AZ71" s="6">
        <f t="shared" ref="AZ71:AZ87" si="96">IFERROR(U71/AA71*100,0)</f>
        <v>63.490172721858251</v>
      </c>
      <c r="BA71" s="6">
        <f t="shared" ref="BA71:BA87" si="97">IFERROR(V71/AB71*100,0)</f>
        <v>64.592945378776605</v>
      </c>
      <c r="BB71" s="6">
        <f t="shared" ref="BB71:BB87" si="98">IFERROR(N71/Q71*100,0)</f>
        <v>47.677364864864863</v>
      </c>
      <c r="BC71" s="6">
        <f t="shared" ref="BC71:BC87" si="99">IFERROR(O71/R71*100,0)</f>
        <v>38.805970149253731</v>
      </c>
      <c r="BD71" s="82">
        <f t="shared" ref="BD71:BD87" si="100">IFERROR(P71/S71*100,0)</f>
        <v>35.128640090472153</v>
      </c>
      <c r="BE71" s="6">
        <f t="shared" ref="BE71:BE87" si="101">IFERROR(AC71/AI71*100,0)</f>
        <v>53.776571687019448</v>
      </c>
      <c r="BF71" s="6">
        <f t="shared" ref="BF71:BF87" si="102">IFERROR(AD71/AJ71*100,0)</f>
        <v>60.717628705148208</v>
      </c>
      <c r="BG71" s="6">
        <f t="shared" ref="BG71:BG87" si="103">IFERROR(AE71/AK71*100,0)</f>
        <v>62.39251772514708</v>
      </c>
      <c r="BH71" s="6">
        <f t="shared" ref="BH71:BH87" si="104">IFERROR(AF71/AI71*100,0)</f>
        <v>46.223428312980552</v>
      </c>
      <c r="BI71" s="6">
        <f t="shared" ref="BI71:BI87" si="105">IFERROR(AG71/AJ71*100,0)</f>
        <v>39.282371294851792</v>
      </c>
      <c r="BJ71" s="82">
        <f t="shared" ref="BJ71:BJ87" si="106">IFERROR(AH71/AK71*100,0)</f>
        <v>37.60748227485292</v>
      </c>
      <c r="BL71" s="59">
        <f t="shared" ref="BL71:BL87" si="107">AP71-AM71</f>
        <v>-10.416808432731585</v>
      </c>
      <c r="BM71" s="57">
        <f t="shared" ref="BM71:BM87" si="108">AQ71-AN71</f>
        <v>-22.857779515688158</v>
      </c>
      <c r="BN71" s="57">
        <f t="shared" ref="BN71:BN87" si="109">AR71-AO71</f>
        <v>-28.696826468602296</v>
      </c>
      <c r="BO71" s="59">
        <f t="shared" ref="BO71:BO87" si="110">AV71-AS71</f>
        <v>-4.6452702702702666</v>
      </c>
      <c r="BP71" s="57">
        <f t="shared" ref="BP71:BP87" si="111">AW71-AT71</f>
        <v>-22.388059701492537</v>
      </c>
      <c r="BQ71" s="57">
        <f t="shared" ref="BQ71:BQ87" si="112">AX71-AU71</f>
        <v>-29.742719819055701</v>
      </c>
      <c r="BR71" s="59">
        <f t="shared" ref="BR71:BR87" si="113">BB71-AY71</f>
        <v>-6.158814084778534</v>
      </c>
      <c r="BS71" s="57">
        <f t="shared" ref="BS71:BS87" si="114">BC71-AZ71</f>
        <v>-24.684202572604519</v>
      </c>
      <c r="BT71" s="57">
        <f t="shared" ref="BT71:BT87" si="115">BD71-BA71</f>
        <v>-29.464305288304452</v>
      </c>
      <c r="BU71" s="59">
        <f t="shared" ref="BU71:BU87" si="116">BH71-BE71</f>
        <v>-7.5531433740388962</v>
      </c>
      <c r="BV71" s="57">
        <f t="shared" ref="BV71:BV87" si="117">BI71-BF71</f>
        <v>-21.435257410296416</v>
      </c>
      <c r="BW71" s="60">
        <f t="shared" ref="BW71:BW87" si="118">BJ71-BG71</f>
        <v>-24.78503545029416</v>
      </c>
    </row>
    <row r="72" spans="1:75" x14ac:dyDescent="0.25">
      <c r="A72" s="895" t="s">
        <v>127</v>
      </c>
      <c r="B72" s="23">
        <v>176</v>
      </c>
      <c r="C72" s="20">
        <v>169</v>
      </c>
      <c r="D72" s="20">
        <v>351</v>
      </c>
      <c r="E72" s="20">
        <v>226</v>
      </c>
      <c r="F72" s="20">
        <v>94</v>
      </c>
      <c r="G72" s="20">
        <v>233</v>
      </c>
      <c r="H72" s="20">
        <f t="shared" si="71"/>
        <v>402</v>
      </c>
      <c r="I72" s="20">
        <f t="shared" si="72"/>
        <v>263</v>
      </c>
      <c r="J72" s="21">
        <f t="shared" si="73"/>
        <v>584</v>
      </c>
      <c r="K72" s="20">
        <v>272</v>
      </c>
      <c r="L72" s="20">
        <v>205</v>
      </c>
      <c r="M72" s="20">
        <v>469</v>
      </c>
      <c r="N72" s="20">
        <v>267</v>
      </c>
      <c r="O72" s="20">
        <v>132</v>
      </c>
      <c r="P72" s="20">
        <v>299</v>
      </c>
      <c r="Q72" s="20">
        <f t="shared" si="74"/>
        <v>539</v>
      </c>
      <c r="R72" s="20">
        <f t="shared" si="75"/>
        <v>337</v>
      </c>
      <c r="S72" s="21">
        <f t="shared" si="76"/>
        <v>768</v>
      </c>
      <c r="T72" s="20">
        <v>262</v>
      </c>
      <c r="U72" s="20">
        <v>228</v>
      </c>
      <c r="V72" s="20">
        <v>460</v>
      </c>
      <c r="W72" s="20">
        <v>310</v>
      </c>
      <c r="X72" s="20">
        <v>132</v>
      </c>
      <c r="Y72" s="20">
        <v>314</v>
      </c>
      <c r="Z72" s="20">
        <f t="shared" si="77"/>
        <v>572</v>
      </c>
      <c r="AA72" s="20">
        <f t="shared" si="78"/>
        <v>360</v>
      </c>
      <c r="AB72" s="20">
        <f t="shared" si="79"/>
        <v>774</v>
      </c>
      <c r="AC72" s="23">
        <v>218</v>
      </c>
      <c r="AD72" s="20">
        <v>217</v>
      </c>
      <c r="AE72" s="20">
        <v>453</v>
      </c>
      <c r="AF72" s="20">
        <v>285</v>
      </c>
      <c r="AG72" s="20">
        <v>135</v>
      </c>
      <c r="AH72" s="20">
        <v>351</v>
      </c>
      <c r="AI72" s="20">
        <f t="shared" si="80"/>
        <v>503</v>
      </c>
      <c r="AJ72" s="20">
        <f t="shared" si="81"/>
        <v>352</v>
      </c>
      <c r="AK72" s="21">
        <f t="shared" si="82"/>
        <v>804</v>
      </c>
      <c r="AM72" s="61">
        <f t="shared" si="83"/>
        <v>43.781094527363187</v>
      </c>
      <c r="AN72" s="6">
        <f t="shared" si="84"/>
        <v>64.258555133079852</v>
      </c>
      <c r="AO72" s="6">
        <f t="shared" si="85"/>
        <v>60.102739726027401</v>
      </c>
      <c r="AP72" s="6">
        <f t="shared" si="86"/>
        <v>35.741444866920155</v>
      </c>
      <c r="AQ72" s="6">
        <f t="shared" si="87"/>
        <v>39.897260273972599</v>
      </c>
      <c r="AR72" s="82">
        <f t="shared" si="88"/>
        <v>39.897260273972599</v>
      </c>
      <c r="AS72" s="6">
        <f t="shared" si="89"/>
        <v>50.463821892393327</v>
      </c>
      <c r="AT72" s="6">
        <f t="shared" si="90"/>
        <v>60.830860534124632</v>
      </c>
      <c r="AU72" s="6">
        <f t="shared" si="91"/>
        <v>61.067708333333336</v>
      </c>
      <c r="AV72" s="6">
        <f t="shared" si="92"/>
        <v>49.536178107606673</v>
      </c>
      <c r="AW72" s="6">
        <f t="shared" si="93"/>
        <v>39.169139465875368</v>
      </c>
      <c r="AX72" s="82">
        <f t="shared" si="94"/>
        <v>38.932291666666671</v>
      </c>
      <c r="AY72" s="6">
        <f t="shared" si="95"/>
        <v>45.8041958041958</v>
      </c>
      <c r="AZ72" s="6">
        <f t="shared" si="96"/>
        <v>63.333333333333329</v>
      </c>
      <c r="BA72" s="6">
        <f t="shared" si="97"/>
        <v>59.431524547803619</v>
      </c>
      <c r="BB72" s="6">
        <f t="shared" si="98"/>
        <v>49.536178107606673</v>
      </c>
      <c r="BC72" s="6">
        <f t="shared" si="99"/>
        <v>39.169139465875368</v>
      </c>
      <c r="BD72" s="82">
        <f t="shared" si="100"/>
        <v>38.932291666666671</v>
      </c>
      <c r="BE72" s="6">
        <f t="shared" si="101"/>
        <v>43.339960238568587</v>
      </c>
      <c r="BF72" s="6">
        <f t="shared" si="102"/>
        <v>61.647727272727273</v>
      </c>
      <c r="BG72" s="6">
        <f t="shared" si="103"/>
        <v>56.343283582089555</v>
      </c>
      <c r="BH72" s="6">
        <f t="shared" si="104"/>
        <v>56.660039761431413</v>
      </c>
      <c r="BI72" s="6">
        <f t="shared" si="105"/>
        <v>38.352272727272727</v>
      </c>
      <c r="BJ72" s="82">
        <f t="shared" si="106"/>
        <v>43.656716417910445</v>
      </c>
      <c r="BL72" s="59">
        <f t="shared" si="107"/>
        <v>-8.0396496604430325</v>
      </c>
      <c r="BM72" s="57">
        <f t="shared" si="108"/>
        <v>-24.361294859107254</v>
      </c>
      <c r="BN72" s="57">
        <f t="shared" si="109"/>
        <v>-20.205479452054803</v>
      </c>
      <c r="BO72" s="59">
        <f t="shared" si="110"/>
        <v>-0.92764378478665321</v>
      </c>
      <c r="BP72" s="57">
        <f t="shared" si="111"/>
        <v>-21.661721068249264</v>
      </c>
      <c r="BQ72" s="57">
        <f t="shared" si="112"/>
        <v>-22.135416666666664</v>
      </c>
      <c r="BR72" s="59">
        <f t="shared" si="113"/>
        <v>3.7319823034108737</v>
      </c>
      <c r="BS72" s="57">
        <f t="shared" si="114"/>
        <v>-24.164193867457961</v>
      </c>
      <c r="BT72" s="57">
        <f t="shared" si="115"/>
        <v>-20.499232881136948</v>
      </c>
      <c r="BU72" s="59">
        <f t="shared" si="116"/>
        <v>13.320079522862827</v>
      </c>
      <c r="BV72" s="57">
        <f t="shared" si="117"/>
        <v>-23.295454545454547</v>
      </c>
      <c r="BW72" s="60">
        <f t="shared" si="118"/>
        <v>-12.68656716417911</v>
      </c>
    </row>
    <row r="73" spans="1:75" x14ac:dyDescent="0.25">
      <c r="A73" s="895" t="s">
        <v>128</v>
      </c>
      <c r="B73" s="23">
        <v>243</v>
      </c>
      <c r="C73" s="20">
        <v>113</v>
      </c>
      <c r="D73" s="20">
        <v>244</v>
      </c>
      <c r="E73" s="20">
        <v>216</v>
      </c>
      <c r="F73" s="20">
        <v>69</v>
      </c>
      <c r="G73" s="20">
        <v>95</v>
      </c>
      <c r="H73" s="20">
        <f t="shared" si="71"/>
        <v>459</v>
      </c>
      <c r="I73" s="20">
        <f t="shared" si="72"/>
        <v>182</v>
      </c>
      <c r="J73" s="21">
        <f t="shared" si="73"/>
        <v>339</v>
      </c>
      <c r="K73" s="20">
        <v>214</v>
      </c>
      <c r="L73" s="20">
        <v>100</v>
      </c>
      <c r="M73" s="20">
        <v>206</v>
      </c>
      <c r="N73" s="20">
        <v>228</v>
      </c>
      <c r="O73" s="20">
        <v>55</v>
      </c>
      <c r="P73" s="20">
        <v>128</v>
      </c>
      <c r="Q73" s="20">
        <f t="shared" si="74"/>
        <v>442</v>
      </c>
      <c r="R73" s="20">
        <f t="shared" si="75"/>
        <v>155</v>
      </c>
      <c r="S73" s="21">
        <f t="shared" si="76"/>
        <v>334</v>
      </c>
      <c r="T73" s="20">
        <v>194</v>
      </c>
      <c r="U73" s="20">
        <v>133</v>
      </c>
      <c r="V73" s="20">
        <v>227</v>
      </c>
      <c r="W73" s="20">
        <v>230</v>
      </c>
      <c r="X73" s="20">
        <v>69</v>
      </c>
      <c r="Y73" s="20">
        <v>123</v>
      </c>
      <c r="Z73" s="20">
        <f t="shared" si="77"/>
        <v>424</v>
      </c>
      <c r="AA73" s="20">
        <f t="shared" si="78"/>
        <v>202</v>
      </c>
      <c r="AB73" s="20">
        <f t="shared" si="79"/>
        <v>350</v>
      </c>
      <c r="AC73" s="23">
        <v>219</v>
      </c>
      <c r="AD73" s="20">
        <v>132</v>
      </c>
      <c r="AE73" s="20">
        <v>208</v>
      </c>
      <c r="AF73" s="20">
        <v>215</v>
      </c>
      <c r="AG73" s="20">
        <v>66</v>
      </c>
      <c r="AH73" s="20">
        <v>132</v>
      </c>
      <c r="AI73" s="20">
        <f t="shared" si="80"/>
        <v>434</v>
      </c>
      <c r="AJ73" s="20">
        <f t="shared" si="81"/>
        <v>198</v>
      </c>
      <c r="AK73" s="21">
        <f t="shared" si="82"/>
        <v>340</v>
      </c>
      <c r="AM73" s="61">
        <f t="shared" si="83"/>
        <v>52.941176470588239</v>
      </c>
      <c r="AN73" s="6">
        <f t="shared" si="84"/>
        <v>62.087912087912088</v>
      </c>
      <c r="AO73" s="6">
        <f t="shared" si="85"/>
        <v>71.976401179941007</v>
      </c>
      <c r="AP73" s="6">
        <f t="shared" si="86"/>
        <v>37.912087912087912</v>
      </c>
      <c r="AQ73" s="6">
        <f t="shared" si="87"/>
        <v>28.023598820058996</v>
      </c>
      <c r="AR73" s="82">
        <f t="shared" si="88"/>
        <v>28.023598820058996</v>
      </c>
      <c r="AS73" s="6">
        <f t="shared" si="89"/>
        <v>48.41628959276018</v>
      </c>
      <c r="AT73" s="6">
        <f t="shared" si="90"/>
        <v>64.516129032258064</v>
      </c>
      <c r="AU73" s="6">
        <f t="shared" si="91"/>
        <v>61.676646706586823</v>
      </c>
      <c r="AV73" s="6">
        <f t="shared" si="92"/>
        <v>51.583710407239828</v>
      </c>
      <c r="AW73" s="6">
        <f t="shared" si="93"/>
        <v>35.483870967741936</v>
      </c>
      <c r="AX73" s="82">
        <f t="shared" si="94"/>
        <v>38.323353293413177</v>
      </c>
      <c r="AY73" s="6">
        <f t="shared" si="95"/>
        <v>45.754716981132077</v>
      </c>
      <c r="AZ73" s="6">
        <f t="shared" si="96"/>
        <v>65.841584158415841</v>
      </c>
      <c r="BA73" s="6">
        <f t="shared" si="97"/>
        <v>64.857142857142861</v>
      </c>
      <c r="BB73" s="6">
        <f t="shared" si="98"/>
        <v>51.583710407239828</v>
      </c>
      <c r="BC73" s="6">
        <f t="shared" si="99"/>
        <v>35.483870967741936</v>
      </c>
      <c r="BD73" s="82">
        <f t="shared" si="100"/>
        <v>38.323353293413177</v>
      </c>
      <c r="BE73" s="6">
        <f t="shared" si="101"/>
        <v>50.460829493087559</v>
      </c>
      <c r="BF73" s="6">
        <f t="shared" si="102"/>
        <v>66.666666666666657</v>
      </c>
      <c r="BG73" s="6">
        <f t="shared" si="103"/>
        <v>61.176470588235297</v>
      </c>
      <c r="BH73" s="6">
        <f t="shared" si="104"/>
        <v>49.539170506912441</v>
      </c>
      <c r="BI73" s="6">
        <f t="shared" si="105"/>
        <v>33.333333333333329</v>
      </c>
      <c r="BJ73" s="82">
        <f t="shared" si="106"/>
        <v>38.82352941176471</v>
      </c>
      <c r="BL73" s="59">
        <f t="shared" si="107"/>
        <v>-15.029088558500327</v>
      </c>
      <c r="BM73" s="57">
        <f t="shared" si="108"/>
        <v>-34.064313267853095</v>
      </c>
      <c r="BN73" s="57">
        <f t="shared" si="109"/>
        <v>-43.952802359882014</v>
      </c>
      <c r="BO73" s="59">
        <f t="shared" si="110"/>
        <v>3.1674208144796481</v>
      </c>
      <c r="BP73" s="57">
        <f t="shared" si="111"/>
        <v>-29.032258064516128</v>
      </c>
      <c r="BQ73" s="57">
        <f t="shared" si="112"/>
        <v>-23.353293413173645</v>
      </c>
      <c r="BR73" s="59">
        <f t="shared" si="113"/>
        <v>5.8289934261077505</v>
      </c>
      <c r="BS73" s="57">
        <f t="shared" si="114"/>
        <v>-30.357713190673906</v>
      </c>
      <c r="BT73" s="57">
        <f t="shared" si="115"/>
        <v>-26.533789563729684</v>
      </c>
      <c r="BU73" s="59">
        <f t="shared" si="116"/>
        <v>-0.92165898617511743</v>
      </c>
      <c r="BV73" s="57">
        <f t="shared" si="117"/>
        <v>-33.333333333333329</v>
      </c>
      <c r="BW73" s="60">
        <f t="shared" si="118"/>
        <v>-22.352941176470587</v>
      </c>
    </row>
    <row r="74" spans="1:75" x14ac:dyDescent="0.25">
      <c r="A74" s="895" t="s">
        <v>311</v>
      </c>
      <c r="B74" s="23">
        <v>105</v>
      </c>
      <c r="C74" s="20">
        <v>107</v>
      </c>
      <c r="D74" s="20">
        <v>248</v>
      </c>
      <c r="E74" s="20">
        <v>76</v>
      </c>
      <c r="F74" s="20">
        <v>26</v>
      </c>
      <c r="G74" s="20">
        <v>132</v>
      </c>
      <c r="H74" s="20">
        <f t="shared" si="71"/>
        <v>181</v>
      </c>
      <c r="I74" s="20">
        <f t="shared" si="72"/>
        <v>133</v>
      </c>
      <c r="J74" s="21">
        <f t="shared" si="73"/>
        <v>380</v>
      </c>
      <c r="K74" s="20">
        <v>100</v>
      </c>
      <c r="L74" s="20">
        <v>119</v>
      </c>
      <c r="M74" s="20">
        <v>263</v>
      </c>
      <c r="N74" s="20">
        <v>96</v>
      </c>
      <c r="O74" s="20">
        <v>48</v>
      </c>
      <c r="P74" s="20">
        <v>137</v>
      </c>
      <c r="Q74" s="20">
        <f t="shared" si="74"/>
        <v>196</v>
      </c>
      <c r="R74" s="20">
        <f t="shared" si="75"/>
        <v>167</v>
      </c>
      <c r="S74" s="21">
        <f t="shared" si="76"/>
        <v>400</v>
      </c>
      <c r="T74" s="20">
        <v>92</v>
      </c>
      <c r="U74" s="20">
        <v>119</v>
      </c>
      <c r="V74" s="20">
        <v>280</v>
      </c>
      <c r="W74" s="20">
        <v>77</v>
      </c>
      <c r="X74" s="20">
        <v>55</v>
      </c>
      <c r="Y74" s="20">
        <v>137</v>
      </c>
      <c r="Z74" s="20">
        <f t="shared" si="77"/>
        <v>169</v>
      </c>
      <c r="AA74" s="20">
        <f t="shared" si="78"/>
        <v>174</v>
      </c>
      <c r="AB74" s="20">
        <f t="shared" si="79"/>
        <v>417</v>
      </c>
      <c r="AC74" s="23">
        <v>96</v>
      </c>
      <c r="AD74" s="20">
        <v>90</v>
      </c>
      <c r="AE74" s="20">
        <v>233</v>
      </c>
      <c r="AF74" s="20">
        <v>89</v>
      </c>
      <c r="AG74" s="20">
        <v>53</v>
      </c>
      <c r="AH74" s="20">
        <v>131</v>
      </c>
      <c r="AI74" s="20">
        <f t="shared" si="80"/>
        <v>185</v>
      </c>
      <c r="AJ74" s="20">
        <f t="shared" si="81"/>
        <v>143</v>
      </c>
      <c r="AK74" s="21">
        <f t="shared" si="82"/>
        <v>364</v>
      </c>
      <c r="AM74" s="61">
        <f t="shared" si="83"/>
        <v>58.011049723756905</v>
      </c>
      <c r="AN74" s="6">
        <f t="shared" si="84"/>
        <v>80.451127819548873</v>
      </c>
      <c r="AO74" s="6">
        <f t="shared" si="85"/>
        <v>65.26315789473685</v>
      </c>
      <c r="AP74" s="6">
        <f t="shared" si="86"/>
        <v>19.548872180451127</v>
      </c>
      <c r="AQ74" s="6">
        <f t="shared" si="87"/>
        <v>34.736842105263158</v>
      </c>
      <c r="AR74" s="82">
        <f t="shared" si="88"/>
        <v>34.736842105263158</v>
      </c>
      <c r="AS74" s="6">
        <f t="shared" si="89"/>
        <v>51.020408163265309</v>
      </c>
      <c r="AT74" s="6">
        <f t="shared" si="90"/>
        <v>71.257485029940113</v>
      </c>
      <c r="AU74" s="6">
        <f t="shared" si="91"/>
        <v>65.75</v>
      </c>
      <c r="AV74" s="6">
        <f t="shared" si="92"/>
        <v>48.979591836734691</v>
      </c>
      <c r="AW74" s="6">
        <f t="shared" si="93"/>
        <v>28.742514970059879</v>
      </c>
      <c r="AX74" s="82">
        <f t="shared" si="94"/>
        <v>34.25</v>
      </c>
      <c r="AY74" s="6">
        <f t="shared" si="95"/>
        <v>54.437869822485204</v>
      </c>
      <c r="AZ74" s="6">
        <f t="shared" si="96"/>
        <v>68.390804597701148</v>
      </c>
      <c r="BA74" s="6">
        <f t="shared" si="97"/>
        <v>67.146282973621112</v>
      </c>
      <c r="BB74" s="6">
        <f t="shared" si="98"/>
        <v>48.979591836734691</v>
      </c>
      <c r="BC74" s="6">
        <f t="shared" si="99"/>
        <v>28.742514970059879</v>
      </c>
      <c r="BD74" s="82">
        <f t="shared" si="100"/>
        <v>34.25</v>
      </c>
      <c r="BE74" s="6">
        <f t="shared" si="101"/>
        <v>51.891891891891895</v>
      </c>
      <c r="BF74" s="6">
        <f t="shared" si="102"/>
        <v>62.93706293706294</v>
      </c>
      <c r="BG74" s="6">
        <f t="shared" si="103"/>
        <v>64.010989010989007</v>
      </c>
      <c r="BH74" s="6">
        <f t="shared" si="104"/>
        <v>48.108108108108112</v>
      </c>
      <c r="BI74" s="6">
        <f t="shared" si="105"/>
        <v>37.06293706293706</v>
      </c>
      <c r="BJ74" s="82">
        <f t="shared" si="106"/>
        <v>35.989010989010985</v>
      </c>
      <c r="BL74" s="59">
        <f t="shared" si="107"/>
        <v>-38.462177543305778</v>
      </c>
      <c r="BM74" s="57">
        <f t="shared" si="108"/>
        <v>-45.714285714285715</v>
      </c>
      <c r="BN74" s="57">
        <f t="shared" si="109"/>
        <v>-30.526315789473692</v>
      </c>
      <c r="BO74" s="59">
        <f t="shared" si="110"/>
        <v>-2.0408163265306172</v>
      </c>
      <c r="BP74" s="57">
        <f t="shared" si="111"/>
        <v>-42.514970059880234</v>
      </c>
      <c r="BQ74" s="57">
        <f t="shared" si="112"/>
        <v>-31.5</v>
      </c>
      <c r="BR74" s="59">
        <f t="shared" si="113"/>
        <v>-5.458277985750513</v>
      </c>
      <c r="BS74" s="57">
        <f t="shared" si="114"/>
        <v>-39.648289627641269</v>
      </c>
      <c r="BT74" s="57">
        <f t="shared" si="115"/>
        <v>-32.896282973621112</v>
      </c>
      <c r="BU74" s="59">
        <f t="shared" si="116"/>
        <v>-3.7837837837837824</v>
      </c>
      <c r="BV74" s="57">
        <f t="shared" si="117"/>
        <v>-25.87412587412588</v>
      </c>
      <c r="BW74" s="60">
        <f t="shared" si="118"/>
        <v>-28.021978021978022</v>
      </c>
    </row>
    <row r="75" spans="1:75" x14ac:dyDescent="0.25">
      <c r="A75" s="895" t="s">
        <v>130</v>
      </c>
      <c r="B75" s="23">
        <v>144</v>
      </c>
      <c r="C75" s="20">
        <v>127</v>
      </c>
      <c r="D75" s="20">
        <v>461</v>
      </c>
      <c r="E75" s="20">
        <v>195</v>
      </c>
      <c r="F75" s="20">
        <v>88</v>
      </c>
      <c r="G75" s="20">
        <v>265</v>
      </c>
      <c r="H75" s="20">
        <f t="shared" si="71"/>
        <v>339</v>
      </c>
      <c r="I75" s="20">
        <f t="shared" si="72"/>
        <v>215</v>
      </c>
      <c r="J75" s="21">
        <f t="shared" si="73"/>
        <v>726</v>
      </c>
      <c r="K75" s="20">
        <v>225</v>
      </c>
      <c r="L75" s="20">
        <v>181</v>
      </c>
      <c r="M75" s="20">
        <v>1267</v>
      </c>
      <c r="N75" s="20">
        <v>261</v>
      </c>
      <c r="O75" s="20">
        <v>122</v>
      </c>
      <c r="P75" s="20">
        <v>712</v>
      </c>
      <c r="Q75" s="20">
        <f t="shared" si="74"/>
        <v>486</v>
      </c>
      <c r="R75" s="20">
        <f t="shared" si="75"/>
        <v>303</v>
      </c>
      <c r="S75" s="21">
        <f t="shared" si="76"/>
        <v>1979</v>
      </c>
      <c r="T75" s="20">
        <v>209</v>
      </c>
      <c r="U75" s="20">
        <v>261</v>
      </c>
      <c r="V75" s="20">
        <v>1315</v>
      </c>
      <c r="W75" s="20">
        <v>216</v>
      </c>
      <c r="X75" s="20">
        <v>128</v>
      </c>
      <c r="Y75" s="20">
        <v>714</v>
      </c>
      <c r="Z75" s="20">
        <f t="shared" si="77"/>
        <v>425</v>
      </c>
      <c r="AA75" s="20">
        <f t="shared" si="78"/>
        <v>389</v>
      </c>
      <c r="AB75" s="20">
        <f t="shared" si="79"/>
        <v>2029</v>
      </c>
      <c r="AC75" s="23">
        <v>204</v>
      </c>
      <c r="AD75" s="20">
        <v>274</v>
      </c>
      <c r="AE75" s="20">
        <v>1370</v>
      </c>
      <c r="AF75" s="20">
        <v>248</v>
      </c>
      <c r="AG75" s="20">
        <v>137</v>
      </c>
      <c r="AH75" s="20">
        <v>971</v>
      </c>
      <c r="AI75" s="20">
        <f t="shared" si="80"/>
        <v>452</v>
      </c>
      <c r="AJ75" s="20">
        <f t="shared" si="81"/>
        <v>411</v>
      </c>
      <c r="AK75" s="21">
        <f t="shared" si="82"/>
        <v>2341</v>
      </c>
      <c r="AM75" s="61">
        <f t="shared" si="83"/>
        <v>42.477876106194692</v>
      </c>
      <c r="AN75" s="6">
        <f t="shared" si="84"/>
        <v>59.069767441860463</v>
      </c>
      <c r="AO75" s="6">
        <f t="shared" si="85"/>
        <v>63.498622589531685</v>
      </c>
      <c r="AP75" s="6">
        <f t="shared" si="86"/>
        <v>40.930232558139537</v>
      </c>
      <c r="AQ75" s="6">
        <f t="shared" si="87"/>
        <v>36.501377410468322</v>
      </c>
      <c r="AR75" s="82">
        <f t="shared" si="88"/>
        <v>36.501377410468322</v>
      </c>
      <c r="AS75" s="6">
        <f t="shared" si="89"/>
        <v>46.296296296296298</v>
      </c>
      <c r="AT75" s="6">
        <f t="shared" si="90"/>
        <v>59.735973597359738</v>
      </c>
      <c r="AU75" s="6">
        <f t="shared" si="91"/>
        <v>64.022233451237994</v>
      </c>
      <c r="AV75" s="6">
        <f t="shared" si="92"/>
        <v>53.703703703703709</v>
      </c>
      <c r="AW75" s="6">
        <f t="shared" si="93"/>
        <v>40.264026402640262</v>
      </c>
      <c r="AX75" s="82">
        <f t="shared" si="94"/>
        <v>35.977766548762006</v>
      </c>
      <c r="AY75" s="6">
        <f t="shared" si="95"/>
        <v>49.176470588235297</v>
      </c>
      <c r="AZ75" s="6">
        <f t="shared" si="96"/>
        <v>67.095115681233935</v>
      </c>
      <c r="BA75" s="6">
        <f t="shared" si="97"/>
        <v>64.810251355347461</v>
      </c>
      <c r="BB75" s="6">
        <f t="shared" si="98"/>
        <v>53.703703703703709</v>
      </c>
      <c r="BC75" s="6">
        <f t="shared" si="99"/>
        <v>40.264026402640262</v>
      </c>
      <c r="BD75" s="82">
        <f t="shared" si="100"/>
        <v>35.977766548762006</v>
      </c>
      <c r="BE75" s="6">
        <f t="shared" si="101"/>
        <v>45.132743362831853</v>
      </c>
      <c r="BF75" s="6">
        <f t="shared" si="102"/>
        <v>66.666666666666657</v>
      </c>
      <c r="BG75" s="6">
        <f t="shared" si="103"/>
        <v>58.521999145664253</v>
      </c>
      <c r="BH75" s="6">
        <f t="shared" si="104"/>
        <v>54.86725663716814</v>
      </c>
      <c r="BI75" s="6">
        <f t="shared" si="105"/>
        <v>33.333333333333329</v>
      </c>
      <c r="BJ75" s="82">
        <f t="shared" si="106"/>
        <v>41.478000854335754</v>
      </c>
      <c r="BL75" s="59">
        <f t="shared" si="107"/>
        <v>-1.5476435480551558</v>
      </c>
      <c r="BM75" s="57">
        <f t="shared" si="108"/>
        <v>-22.568390031392141</v>
      </c>
      <c r="BN75" s="57">
        <f t="shared" si="109"/>
        <v>-26.997245179063363</v>
      </c>
      <c r="BO75" s="59">
        <f t="shared" si="110"/>
        <v>7.4074074074074119</v>
      </c>
      <c r="BP75" s="57">
        <f t="shared" si="111"/>
        <v>-19.471947194719476</v>
      </c>
      <c r="BQ75" s="57">
        <f t="shared" si="112"/>
        <v>-28.044466902475989</v>
      </c>
      <c r="BR75" s="59">
        <f t="shared" si="113"/>
        <v>4.5272331154684124</v>
      </c>
      <c r="BS75" s="57">
        <f t="shared" si="114"/>
        <v>-26.831089278593673</v>
      </c>
      <c r="BT75" s="57">
        <f t="shared" si="115"/>
        <v>-28.832484806585455</v>
      </c>
      <c r="BU75" s="59">
        <f t="shared" si="116"/>
        <v>9.7345132743362868</v>
      </c>
      <c r="BV75" s="57">
        <f t="shared" si="117"/>
        <v>-33.333333333333329</v>
      </c>
      <c r="BW75" s="60">
        <f t="shared" si="118"/>
        <v>-17.043998291328499</v>
      </c>
    </row>
    <row r="76" spans="1:75" x14ac:dyDescent="0.25">
      <c r="A76" s="895" t="s">
        <v>131</v>
      </c>
      <c r="B76" s="23">
        <v>67</v>
      </c>
      <c r="C76" s="20">
        <v>80</v>
      </c>
      <c r="D76" s="20">
        <v>133</v>
      </c>
      <c r="E76" s="20">
        <v>139</v>
      </c>
      <c r="F76" s="20">
        <v>44</v>
      </c>
      <c r="G76" s="20">
        <v>67</v>
      </c>
      <c r="H76" s="20">
        <f t="shared" si="71"/>
        <v>206</v>
      </c>
      <c r="I76" s="20">
        <f t="shared" si="72"/>
        <v>124</v>
      </c>
      <c r="J76" s="21">
        <f t="shared" si="73"/>
        <v>200</v>
      </c>
      <c r="K76" s="20">
        <v>89</v>
      </c>
      <c r="L76" s="20">
        <v>135</v>
      </c>
      <c r="M76" s="20">
        <v>641</v>
      </c>
      <c r="N76" s="20">
        <v>199</v>
      </c>
      <c r="O76" s="20">
        <v>104</v>
      </c>
      <c r="P76" s="20">
        <v>270</v>
      </c>
      <c r="Q76" s="20">
        <f t="shared" si="74"/>
        <v>288</v>
      </c>
      <c r="R76" s="20">
        <f t="shared" si="75"/>
        <v>239</v>
      </c>
      <c r="S76" s="21">
        <f t="shared" si="76"/>
        <v>911</v>
      </c>
      <c r="T76" s="20">
        <v>96</v>
      </c>
      <c r="U76" s="20">
        <v>185</v>
      </c>
      <c r="V76" s="20">
        <v>754</v>
      </c>
      <c r="W76" s="20">
        <v>211</v>
      </c>
      <c r="X76" s="20">
        <v>145</v>
      </c>
      <c r="Y76" s="20">
        <v>372</v>
      </c>
      <c r="Z76" s="20">
        <f t="shared" si="77"/>
        <v>307</v>
      </c>
      <c r="AA76" s="20">
        <f t="shared" si="78"/>
        <v>330</v>
      </c>
      <c r="AB76" s="20">
        <f t="shared" si="79"/>
        <v>1126</v>
      </c>
      <c r="AC76" s="23">
        <v>99</v>
      </c>
      <c r="AD76" s="20">
        <v>190</v>
      </c>
      <c r="AE76" s="20">
        <v>795</v>
      </c>
      <c r="AF76" s="20">
        <v>182</v>
      </c>
      <c r="AG76" s="20">
        <v>128</v>
      </c>
      <c r="AH76" s="20">
        <v>359</v>
      </c>
      <c r="AI76" s="20">
        <f t="shared" si="80"/>
        <v>281</v>
      </c>
      <c r="AJ76" s="20">
        <f t="shared" si="81"/>
        <v>318</v>
      </c>
      <c r="AK76" s="21">
        <f t="shared" si="82"/>
        <v>1154</v>
      </c>
      <c r="AM76" s="61">
        <f t="shared" si="83"/>
        <v>32.524271844660198</v>
      </c>
      <c r="AN76" s="6">
        <f t="shared" si="84"/>
        <v>64.516129032258064</v>
      </c>
      <c r="AO76" s="6">
        <f t="shared" si="85"/>
        <v>66.5</v>
      </c>
      <c r="AP76" s="6">
        <f t="shared" si="86"/>
        <v>35.483870967741936</v>
      </c>
      <c r="AQ76" s="6">
        <f t="shared" si="87"/>
        <v>33.5</v>
      </c>
      <c r="AR76" s="82">
        <f t="shared" si="88"/>
        <v>33.5</v>
      </c>
      <c r="AS76" s="6">
        <f t="shared" si="89"/>
        <v>30.902777777777779</v>
      </c>
      <c r="AT76" s="6">
        <f t="shared" si="90"/>
        <v>56.48535564853556</v>
      </c>
      <c r="AU76" s="6">
        <f t="shared" si="91"/>
        <v>70.362239297475298</v>
      </c>
      <c r="AV76" s="6">
        <f t="shared" si="92"/>
        <v>69.097222222222214</v>
      </c>
      <c r="AW76" s="6">
        <f t="shared" si="93"/>
        <v>43.51464435146444</v>
      </c>
      <c r="AX76" s="82">
        <f t="shared" si="94"/>
        <v>29.637760702524695</v>
      </c>
      <c r="AY76" s="6">
        <f t="shared" si="95"/>
        <v>31.270358306188921</v>
      </c>
      <c r="AZ76" s="6">
        <f t="shared" si="96"/>
        <v>56.060606060606055</v>
      </c>
      <c r="BA76" s="6">
        <f t="shared" si="97"/>
        <v>66.962699822380117</v>
      </c>
      <c r="BB76" s="6">
        <f t="shared" si="98"/>
        <v>69.097222222222214</v>
      </c>
      <c r="BC76" s="6">
        <f t="shared" si="99"/>
        <v>43.51464435146444</v>
      </c>
      <c r="BD76" s="82">
        <f t="shared" si="100"/>
        <v>29.637760702524695</v>
      </c>
      <c r="BE76" s="6">
        <f t="shared" si="101"/>
        <v>35.231316725978644</v>
      </c>
      <c r="BF76" s="6">
        <f t="shared" si="102"/>
        <v>59.74842767295597</v>
      </c>
      <c r="BG76" s="6">
        <f t="shared" si="103"/>
        <v>68.890814558058921</v>
      </c>
      <c r="BH76" s="6">
        <f t="shared" si="104"/>
        <v>64.768683274021356</v>
      </c>
      <c r="BI76" s="6">
        <f t="shared" si="105"/>
        <v>40.25157232704403</v>
      </c>
      <c r="BJ76" s="82">
        <f t="shared" si="106"/>
        <v>31.109185441941072</v>
      </c>
      <c r="BL76" s="59">
        <f t="shared" si="107"/>
        <v>2.9595991230817376</v>
      </c>
      <c r="BM76" s="57">
        <f t="shared" si="108"/>
        <v>-31.016129032258064</v>
      </c>
      <c r="BN76" s="57">
        <f t="shared" si="109"/>
        <v>-33</v>
      </c>
      <c r="BO76" s="59">
        <f t="shared" si="110"/>
        <v>38.194444444444436</v>
      </c>
      <c r="BP76" s="57">
        <f t="shared" si="111"/>
        <v>-12.970711297071119</v>
      </c>
      <c r="BQ76" s="57">
        <f t="shared" si="112"/>
        <v>-40.724478594950604</v>
      </c>
      <c r="BR76" s="59">
        <f t="shared" si="113"/>
        <v>37.82686391603329</v>
      </c>
      <c r="BS76" s="57">
        <f t="shared" si="114"/>
        <v>-12.545961709141615</v>
      </c>
      <c r="BT76" s="57">
        <f t="shared" si="115"/>
        <v>-37.324939119855422</v>
      </c>
      <c r="BU76" s="59">
        <f t="shared" si="116"/>
        <v>29.537366548042712</v>
      </c>
      <c r="BV76" s="57">
        <f t="shared" si="117"/>
        <v>-19.496855345911939</v>
      </c>
      <c r="BW76" s="60">
        <f t="shared" si="118"/>
        <v>-37.781629116117848</v>
      </c>
    </row>
    <row r="77" spans="1:75" x14ac:dyDescent="0.25">
      <c r="A77" s="895" t="s">
        <v>154</v>
      </c>
      <c r="B77" s="23">
        <v>128</v>
      </c>
      <c r="C77" s="20">
        <v>53</v>
      </c>
      <c r="D77" s="20">
        <v>209</v>
      </c>
      <c r="E77" s="20">
        <v>145</v>
      </c>
      <c r="F77" s="20">
        <v>59</v>
      </c>
      <c r="G77" s="20">
        <v>169</v>
      </c>
      <c r="H77" s="20">
        <f t="shared" si="71"/>
        <v>273</v>
      </c>
      <c r="I77" s="20">
        <f t="shared" si="72"/>
        <v>112</v>
      </c>
      <c r="J77" s="21">
        <f t="shared" si="73"/>
        <v>378</v>
      </c>
      <c r="K77" s="20">
        <v>175</v>
      </c>
      <c r="L77" s="20">
        <v>114</v>
      </c>
      <c r="M77" s="20">
        <v>351</v>
      </c>
      <c r="N77" s="20">
        <v>164</v>
      </c>
      <c r="O77" s="20">
        <v>106</v>
      </c>
      <c r="P77" s="20">
        <v>272</v>
      </c>
      <c r="Q77" s="20">
        <f t="shared" si="74"/>
        <v>339</v>
      </c>
      <c r="R77" s="20">
        <f t="shared" si="75"/>
        <v>220</v>
      </c>
      <c r="S77" s="21">
        <f t="shared" si="76"/>
        <v>623</v>
      </c>
      <c r="T77" s="20">
        <v>148</v>
      </c>
      <c r="U77" s="20">
        <v>179</v>
      </c>
      <c r="V77" s="20">
        <v>324</v>
      </c>
      <c r="W77" s="20">
        <v>177</v>
      </c>
      <c r="X77" s="20">
        <v>133</v>
      </c>
      <c r="Y77" s="20">
        <v>273</v>
      </c>
      <c r="Z77" s="20">
        <f t="shared" si="77"/>
        <v>325</v>
      </c>
      <c r="AA77" s="20">
        <f t="shared" si="78"/>
        <v>312</v>
      </c>
      <c r="AB77" s="20">
        <f t="shared" si="79"/>
        <v>597</v>
      </c>
      <c r="AC77" s="23">
        <v>167</v>
      </c>
      <c r="AD77" s="20">
        <v>175</v>
      </c>
      <c r="AE77" s="20">
        <v>366</v>
      </c>
      <c r="AF77" s="20">
        <v>184</v>
      </c>
      <c r="AG77" s="20">
        <v>123</v>
      </c>
      <c r="AH77" s="20">
        <v>269</v>
      </c>
      <c r="AI77" s="20">
        <f t="shared" si="80"/>
        <v>351</v>
      </c>
      <c r="AJ77" s="20">
        <f t="shared" si="81"/>
        <v>298</v>
      </c>
      <c r="AK77" s="21">
        <f t="shared" si="82"/>
        <v>635</v>
      </c>
      <c r="AM77" s="61">
        <f t="shared" si="83"/>
        <v>46.886446886446883</v>
      </c>
      <c r="AN77" s="6">
        <f t="shared" si="84"/>
        <v>47.321428571428569</v>
      </c>
      <c r="AO77" s="6">
        <f t="shared" si="85"/>
        <v>55.291005291005291</v>
      </c>
      <c r="AP77" s="6">
        <f t="shared" si="86"/>
        <v>52.678571428571431</v>
      </c>
      <c r="AQ77" s="6">
        <f t="shared" si="87"/>
        <v>44.708994708994709</v>
      </c>
      <c r="AR77" s="82">
        <f t="shared" si="88"/>
        <v>44.708994708994709</v>
      </c>
      <c r="AS77" s="6">
        <f t="shared" si="89"/>
        <v>51.622418879056042</v>
      </c>
      <c r="AT77" s="6">
        <f t="shared" si="90"/>
        <v>51.81818181818182</v>
      </c>
      <c r="AU77" s="6">
        <f t="shared" si="91"/>
        <v>56.340288924558592</v>
      </c>
      <c r="AV77" s="6">
        <f t="shared" si="92"/>
        <v>48.377581120943951</v>
      </c>
      <c r="AW77" s="6">
        <f t="shared" si="93"/>
        <v>48.18181818181818</v>
      </c>
      <c r="AX77" s="82">
        <f t="shared" si="94"/>
        <v>43.659711075441415</v>
      </c>
      <c r="AY77" s="6">
        <f t="shared" si="95"/>
        <v>45.53846153846154</v>
      </c>
      <c r="AZ77" s="6">
        <f t="shared" si="96"/>
        <v>57.371794871794869</v>
      </c>
      <c r="BA77" s="6">
        <f t="shared" si="97"/>
        <v>54.2713567839196</v>
      </c>
      <c r="BB77" s="6">
        <f t="shared" si="98"/>
        <v>48.377581120943951</v>
      </c>
      <c r="BC77" s="6">
        <f t="shared" si="99"/>
        <v>48.18181818181818</v>
      </c>
      <c r="BD77" s="82">
        <f t="shared" si="100"/>
        <v>43.659711075441415</v>
      </c>
      <c r="BE77" s="6">
        <f t="shared" si="101"/>
        <v>47.578347578347582</v>
      </c>
      <c r="BF77" s="6">
        <f t="shared" si="102"/>
        <v>58.724832214765101</v>
      </c>
      <c r="BG77" s="6">
        <f t="shared" si="103"/>
        <v>57.637795275590555</v>
      </c>
      <c r="BH77" s="6">
        <f t="shared" si="104"/>
        <v>52.421652421652418</v>
      </c>
      <c r="BI77" s="6">
        <f t="shared" si="105"/>
        <v>41.275167785234899</v>
      </c>
      <c r="BJ77" s="82">
        <f t="shared" si="106"/>
        <v>42.362204724409445</v>
      </c>
      <c r="BL77" s="59">
        <f t="shared" si="107"/>
        <v>5.7921245421245473</v>
      </c>
      <c r="BM77" s="57">
        <f t="shared" si="108"/>
        <v>-2.6124338624338606</v>
      </c>
      <c r="BN77" s="57">
        <f t="shared" si="109"/>
        <v>-10.582010582010582</v>
      </c>
      <c r="BO77" s="281">
        <f t="shared" si="110"/>
        <v>-3.2448377581120909</v>
      </c>
      <c r="BP77" s="57">
        <f t="shared" si="111"/>
        <v>-3.6363636363636402</v>
      </c>
      <c r="BQ77" s="57">
        <f t="shared" si="112"/>
        <v>-12.680577849117178</v>
      </c>
      <c r="BR77" s="59">
        <f t="shared" si="113"/>
        <v>2.8391195824824109</v>
      </c>
      <c r="BS77" s="57">
        <f t="shared" si="114"/>
        <v>-9.1899766899766888</v>
      </c>
      <c r="BT77" s="57">
        <f t="shared" si="115"/>
        <v>-10.611645708478186</v>
      </c>
      <c r="BU77" s="59">
        <f t="shared" si="116"/>
        <v>4.8433048433048356</v>
      </c>
      <c r="BV77" s="57">
        <f t="shared" si="117"/>
        <v>-17.449664429530202</v>
      </c>
      <c r="BW77" s="60">
        <f t="shared" si="118"/>
        <v>-15.275590551181111</v>
      </c>
    </row>
    <row r="78" spans="1:75" x14ac:dyDescent="0.25">
      <c r="A78" s="895" t="s">
        <v>155</v>
      </c>
      <c r="B78" s="23">
        <v>573</v>
      </c>
      <c r="C78" s="20">
        <v>841</v>
      </c>
      <c r="D78" s="20">
        <v>1236</v>
      </c>
      <c r="E78" s="20">
        <v>658</v>
      </c>
      <c r="F78" s="20">
        <v>1054</v>
      </c>
      <c r="G78" s="20">
        <v>836</v>
      </c>
      <c r="H78" s="20">
        <f t="shared" si="71"/>
        <v>1231</v>
      </c>
      <c r="I78" s="20">
        <f t="shared" si="72"/>
        <v>1895</v>
      </c>
      <c r="J78" s="21">
        <f t="shared" si="73"/>
        <v>2072</v>
      </c>
      <c r="K78" s="20">
        <v>928</v>
      </c>
      <c r="L78" s="20">
        <v>1262</v>
      </c>
      <c r="M78" s="20">
        <v>1501</v>
      </c>
      <c r="N78" s="20">
        <v>843</v>
      </c>
      <c r="O78" s="20">
        <v>1391</v>
      </c>
      <c r="P78" s="20">
        <v>779</v>
      </c>
      <c r="Q78" s="20">
        <f t="shared" si="74"/>
        <v>1771</v>
      </c>
      <c r="R78" s="20">
        <f t="shared" si="75"/>
        <v>2653</v>
      </c>
      <c r="S78" s="21">
        <f t="shared" si="76"/>
        <v>2280</v>
      </c>
      <c r="T78" s="20">
        <v>850</v>
      </c>
      <c r="U78" s="20">
        <v>1473</v>
      </c>
      <c r="V78" s="20">
        <v>1639</v>
      </c>
      <c r="W78" s="20">
        <v>818</v>
      </c>
      <c r="X78" s="20">
        <v>1376</v>
      </c>
      <c r="Y78" s="20">
        <v>1055</v>
      </c>
      <c r="Z78" s="20">
        <f t="shared" si="77"/>
        <v>1668</v>
      </c>
      <c r="AA78" s="20">
        <f t="shared" si="78"/>
        <v>2849</v>
      </c>
      <c r="AB78" s="20">
        <f t="shared" si="79"/>
        <v>2694</v>
      </c>
      <c r="AC78" s="23">
        <v>925</v>
      </c>
      <c r="AD78" s="20">
        <v>1737</v>
      </c>
      <c r="AE78" s="20">
        <v>1803</v>
      </c>
      <c r="AF78" s="20">
        <v>849</v>
      </c>
      <c r="AG78" s="20">
        <v>1613</v>
      </c>
      <c r="AH78" s="20">
        <v>1351</v>
      </c>
      <c r="AI78" s="20">
        <f t="shared" si="80"/>
        <v>1774</v>
      </c>
      <c r="AJ78" s="20">
        <f t="shared" si="81"/>
        <v>3350</v>
      </c>
      <c r="AK78" s="21">
        <f t="shared" si="82"/>
        <v>3154</v>
      </c>
      <c r="AM78" s="61">
        <f t="shared" si="83"/>
        <v>46.547522339561333</v>
      </c>
      <c r="AN78" s="6">
        <f t="shared" si="84"/>
        <v>44.379947229551455</v>
      </c>
      <c r="AO78" s="6">
        <f t="shared" si="85"/>
        <v>59.652509652509657</v>
      </c>
      <c r="AP78" s="6">
        <f t="shared" si="86"/>
        <v>55.620052770448545</v>
      </c>
      <c r="AQ78" s="6">
        <f t="shared" si="87"/>
        <v>40.34749034749035</v>
      </c>
      <c r="AR78" s="82">
        <f t="shared" si="88"/>
        <v>40.34749034749035</v>
      </c>
      <c r="AS78" s="6">
        <f t="shared" si="89"/>
        <v>52.399774138904576</v>
      </c>
      <c r="AT78" s="6">
        <f t="shared" si="90"/>
        <v>47.56879004900113</v>
      </c>
      <c r="AU78" s="6">
        <f t="shared" si="91"/>
        <v>65.833333333333329</v>
      </c>
      <c r="AV78" s="6">
        <f t="shared" si="92"/>
        <v>47.600225861095424</v>
      </c>
      <c r="AW78" s="6">
        <f t="shared" si="93"/>
        <v>52.43120995099887</v>
      </c>
      <c r="AX78" s="82">
        <f t="shared" si="94"/>
        <v>34.166666666666664</v>
      </c>
      <c r="AY78" s="6">
        <f t="shared" si="95"/>
        <v>50.959232613908881</v>
      </c>
      <c r="AZ78" s="6">
        <f t="shared" si="96"/>
        <v>51.702351702351699</v>
      </c>
      <c r="BA78" s="6">
        <f t="shared" si="97"/>
        <v>60.83890126206385</v>
      </c>
      <c r="BB78" s="6">
        <f t="shared" si="98"/>
        <v>47.600225861095424</v>
      </c>
      <c r="BC78" s="6">
        <f t="shared" si="99"/>
        <v>52.43120995099887</v>
      </c>
      <c r="BD78" s="82">
        <f t="shared" si="100"/>
        <v>34.166666666666664</v>
      </c>
      <c r="BE78" s="6">
        <f t="shared" si="101"/>
        <v>52.142051860202933</v>
      </c>
      <c r="BF78" s="6">
        <f t="shared" si="102"/>
        <v>51.850746268656714</v>
      </c>
      <c r="BG78" s="6">
        <f t="shared" si="103"/>
        <v>57.165504121750153</v>
      </c>
      <c r="BH78" s="6">
        <f t="shared" si="104"/>
        <v>47.857948139797067</v>
      </c>
      <c r="BI78" s="6">
        <f t="shared" si="105"/>
        <v>48.149253731343286</v>
      </c>
      <c r="BJ78" s="82">
        <f t="shared" si="106"/>
        <v>42.83449587824984</v>
      </c>
      <c r="BL78" s="59">
        <f t="shared" si="107"/>
        <v>9.0725304308872126</v>
      </c>
      <c r="BM78" s="57">
        <f t="shared" si="108"/>
        <v>-4.0324568820611049</v>
      </c>
      <c r="BN78" s="57">
        <f t="shared" si="109"/>
        <v>-19.305019305019307</v>
      </c>
      <c r="BO78" s="59">
        <f t="shared" si="110"/>
        <v>-4.7995482778091514</v>
      </c>
      <c r="BP78" s="57">
        <f t="shared" si="111"/>
        <v>4.8624199019977397</v>
      </c>
      <c r="BQ78" s="57">
        <f t="shared" si="112"/>
        <v>-31.666666666666664</v>
      </c>
      <c r="BR78" s="59">
        <f t="shared" si="113"/>
        <v>-3.3590067528134568</v>
      </c>
      <c r="BS78" s="57">
        <f t="shared" si="114"/>
        <v>0.72885824864717108</v>
      </c>
      <c r="BT78" s="57">
        <f t="shared" si="115"/>
        <v>-26.672234595397185</v>
      </c>
      <c r="BU78" s="59">
        <f t="shared" si="116"/>
        <v>-4.2841037204058665</v>
      </c>
      <c r="BV78" s="57">
        <f t="shared" si="117"/>
        <v>-3.7014925373134275</v>
      </c>
      <c r="BW78" s="60">
        <f t="shared" si="118"/>
        <v>-14.331008243500314</v>
      </c>
    </row>
    <row r="79" spans="1:75" x14ac:dyDescent="0.25">
      <c r="A79" s="895" t="s">
        <v>134</v>
      </c>
      <c r="B79" s="23">
        <v>2549</v>
      </c>
      <c r="C79" s="20">
        <v>2623</v>
      </c>
      <c r="D79" s="20">
        <v>2902</v>
      </c>
      <c r="E79" s="20">
        <v>2389</v>
      </c>
      <c r="F79" s="20">
        <v>2523</v>
      </c>
      <c r="G79" s="20">
        <v>1464</v>
      </c>
      <c r="H79" s="20">
        <f t="shared" si="71"/>
        <v>4938</v>
      </c>
      <c r="I79" s="20">
        <f t="shared" si="72"/>
        <v>5146</v>
      </c>
      <c r="J79" s="21">
        <f t="shared" si="73"/>
        <v>4366</v>
      </c>
      <c r="K79" s="20">
        <v>3213</v>
      </c>
      <c r="L79" s="20">
        <v>5249</v>
      </c>
      <c r="M79" s="20">
        <v>4530</v>
      </c>
      <c r="N79" s="20">
        <v>3285</v>
      </c>
      <c r="O79" s="20">
        <v>4278</v>
      </c>
      <c r="P79" s="20">
        <v>1892</v>
      </c>
      <c r="Q79" s="20">
        <f t="shared" si="74"/>
        <v>6498</v>
      </c>
      <c r="R79" s="20">
        <f t="shared" si="75"/>
        <v>9527</v>
      </c>
      <c r="S79" s="21">
        <f t="shared" si="76"/>
        <v>6422</v>
      </c>
      <c r="T79" s="20">
        <v>3355</v>
      </c>
      <c r="U79" s="20">
        <v>4764</v>
      </c>
      <c r="V79" s="20">
        <v>4404</v>
      </c>
      <c r="W79" s="20">
        <v>3383</v>
      </c>
      <c r="X79" s="20">
        <v>4189</v>
      </c>
      <c r="Y79" s="20">
        <v>1887</v>
      </c>
      <c r="Z79" s="20">
        <f t="shared" si="77"/>
        <v>6738</v>
      </c>
      <c r="AA79" s="20">
        <f t="shared" si="78"/>
        <v>8953</v>
      </c>
      <c r="AB79" s="20">
        <f t="shared" si="79"/>
        <v>6291</v>
      </c>
      <c r="AC79" s="23">
        <v>3453</v>
      </c>
      <c r="AD79" s="20">
        <v>5431</v>
      </c>
      <c r="AE79" s="20">
        <v>4134</v>
      </c>
      <c r="AF79" s="20">
        <v>3621</v>
      </c>
      <c r="AG79" s="20">
        <v>4619</v>
      </c>
      <c r="AH79" s="20">
        <v>1920</v>
      </c>
      <c r="AI79" s="20">
        <f t="shared" si="80"/>
        <v>7074</v>
      </c>
      <c r="AJ79" s="20">
        <f t="shared" si="81"/>
        <v>10050</v>
      </c>
      <c r="AK79" s="21">
        <f t="shared" si="82"/>
        <v>6054</v>
      </c>
      <c r="AM79" s="61">
        <f t="shared" si="83"/>
        <v>51.620089104900771</v>
      </c>
      <c r="AN79" s="6">
        <f t="shared" si="84"/>
        <v>50.971628449280992</v>
      </c>
      <c r="AO79" s="6">
        <f t="shared" si="85"/>
        <v>66.468163078332566</v>
      </c>
      <c r="AP79" s="6">
        <f t="shared" si="86"/>
        <v>49.028371550719008</v>
      </c>
      <c r="AQ79" s="6">
        <f t="shared" si="87"/>
        <v>33.531836921667427</v>
      </c>
      <c r="AR79" s="82">
        <f t="shared" si="88"/>
        <v>33.531836921667427</v>
      </c>
      <c r="AS79" s="6">
        <f t="shared" si="89"/>
        <v>49.445983379501385</v>
      </c>
      <c r="AT79" s="6">
        <f t="shared" si="90"/>
        <v>55.096042825653399</v>
      </c>
      <c r="AU79" s="6">
        <f t="shared" si="91"/>
        <v>70.538772967922768</v>
      </c>
      <c r="AV79" s="6">
        <f t="shared" si="92"/>
        <v>50.554016620498608</v>
      </c>
      <c r="AW79" s="6">
        <f t="shared" si="93"/>
        <v>44.903957174346594</v>
      </c>
      <c r="AX79" s="82">
        <f t="shared" si="94"/>
        <v>29.461227032077236</v>
      </c>
      <c r="AY79" s="6">
        <f t="shared" si="95"/>
        <v>49.792223211635502</v>
      </c>
      <c r="AZ79" s="6">
        <f t="shared" si="96"/>
        <v>53.211214118172677</v>
      </c>
      <c r="BA79" s="6">
        <f t="shared" si="97"/>
        <v>70.004768717215072</v>
      </c>
      <c r="BB79" s="6">
        <f t="shared" si="98"/>
        <v>50.554016620498608</v>
      </c>
      <c r="BC79" s="6">
        <f t="shared" si="99"/>
        <v>44.903957174346594</v>
      </c>
      <c r="BD79" s="82">
        <f t="shared" si="100"/>
        <v>29.461227032077236</v>
      </c>
      <c r="BE79" s="6">
        <f t="shared" si="101"/>
        <v>48.812553011026296</v>
      </c>
      <c r="BF79" s="6">
        <f t="shared" si="102"/>
        <v>54.039800995024876</v>
      </c>
      <c r="BG79" s="6">
        <f t="shared" si="103"/>
        <v>68.285431119920716</v>
      </c>
      <c r="BH79" s="6">
        <f t="shared" si="104"/>
        <v>51.187446988973704</v>
      </c>
      <c r="BI79" s="6">
        <f t="shared" si="105"/>
        <v>45.960199004975124</v>
      </c>
      <c r="BJ79" s="82">
        <f t="shared" si="106"/>
        <v>31.714568880079284</v>
      </c>
      <c r="BL79" s="59">
        <f t="shared" si="107"/>
        <v>-2.5917175541817628</v>
      </c>
      <c r="BM79" s="57">
        <f t="shared" si="108"/>
        <v>-17.439791527613565</v>
      </c>
      <c r="BN79" s="57">
        <f t="shared" si="109"/>
        <v>-32.936326156665139</v>
      </c>
      <c r="BO79" s="59">
        <f t="shared" si="110"/>
        <v>1.1080332409972229</v>
      </c>
      <c r="BP79" s="57">
        <f t="shared" si="111"/>
        <v>-10.192085651306805</v>
      </c>
      <c r="BQ79" s="57">
        <f t="shared" si="112"/>
        <v>-41.077545935845535</v>
      </c>
      <c r="BR79" s="59">
        <f t="shared" si="113"/>
        <v>0.76179340886310598</v>
      </c>
      <c r="BS79" s="57">
        <f t="shared" si="114"/>
        <v>-8.3072569438260828</v>
      </c>
      <c r="BT79" s="57">
        <f t="shared" si="115"/>
        <v>-40.543541685137839</v>
      </c>
      <c r="BU79" s="59">
        <f t="shared" si="116"/>
        <v>2.3748939779474085</v>
      </c>
      <c r="BV79" s="57">
        <f t="shared" si="117"/>
        <v>-8.0796019900497527</v>
      </c>
      <c r="BW79" s="60">
        <f t="shared" si="118"/>
        <v>-36.570862239841432</v>
      </c>
    </row>
    <row r="80" spans="1:75" x14ac:dyDescent="0.25">
      <c r="A80" s="895" t="s">
        <v>164</v>
      </c>
      <c r="B80" s="23">
        <v>1232</v>
      </c>
      <c r="C80" s="20">
        <v>1489</v>
      </c>
      <c r="D80" s="20">
        <v>3906</v>
      </c>
      <c r="E80" s="20">
        <v>1386</v>
      </c>
      <c r="F80" s="20">
        <v>975</v>
      </c>
      <c r="G80" s="20">
        <v>2242</v>
      </c>
      <c r="H80" s="20">
        <f t="shared" si="71"/>
        <v>2618</v>
      </c>
      <c r="I80" s="20">
        <f t="shared" si="72"/>
        <v>2464</v>
      </c>
      <c r="J80" s="21">
        <f t="shared" si="73"/>
        <v>6148</v>
      </c>
      <c r="K80" s="20">
        <v>2043</v>
      </c>
      <c r="L80" s="20">
        <v>2852</v>
      </c>
      <c r="M80" s="20">
        <v>5979</v>
      </c>
      <c r="N80" s="20">
        <v>2138</v>
      </c>
      <c r="O80" s="20">
        <v>1503</v>
      </c>
      <c r="P80" s="20">
        <v>3262</v>
      </c>
      <c r="Q80" s="20">
        <f t="shared" si="74"/>
        <v>4181</v>
      </c>
      <c r="R80" s="20">
        <f t="shared" si="75"/>
        <v>4355</v>
      </c>
      <c r="S80" s="21">
        <f t="shared" si="76"/>
        <v>9241</v>
      </c>
      <c r="T80" s="20">
        <v>2059</v>
      </c>
      <c r="U80" s="20">
        <v>3109</v>
      </c>
      <c r="V80" s="20">
        <v>6126</v>
      </c>
      <c r="W80" s="20">
        <v>2120</v>
      </c>
      <c r="X80" s="20">
        <v>1647</v>
      </c>
      <c r="Y80" s="20">
        <v>3583</v>
      </c>
      <c r="Z80" s="20">
        <f t="shared" si="77"/>
        <v>4179</v>
      </c>
      <c r="AA80" s="20">
        <f t="shared" si="78"/>
        <v>4756</v>
      </c>
      <c r="AB80" s="20">
        <f t="shared" si="79"/>
        <v>9709</v>
      </c>
      <c r="AC80" s="23">
        <v>2011</v>
      </c>
      <c r="AD80" s="20">
        <v>3029</v>
      </c>
      <c r="AE80" s="20">
        <v>4753</v>
      </c>
      <c r="AF80" s="20">
        <v>2071</v>
      </c>
      <c r="AG80" s="20">
        <v>2080</v>
      </c>
      <c r="AH80" s="20">
        <v>3904</v>
      </c>
      <c r="AI80" s="20">
        <f t="shared" si="80"/>
        <v>4082</v>
      </c>
      <c r="AJ80" s="20">
        <f t="shared" si="81"/>
        <v>5109</v>
      </c>
      <c r="AK80" s="21">
        <f t="shared" si="82"/>
        <v>8657</v>
      </c>
      <c r="AM80" s="61">
        <f t="shared" si="83"/>
        <v>47.058823529411761</v>
      </c>
      <c r="AN80" s="6">
        <f t="shared" si="84"/>
        <v>60.430194805194802</v>
      </c>
      <c r="AO80" s="6">
        <f t="shared" si="85"/>
        <v>63.532856213402731</v>
      </c>
      <c r="AP80" s="6">
        <f t="shared" si="86"/>
        <v>39.569805194805198</v>
      </c>
      <c r="AQ80" s="6">
        <f t="shared" si="87"/>
        <v>36.467143786597269</v>
      </c>
      <c r="AR80" s="82">
        <f t="shared" si="88"/>
        <v>36.467143786597269</v>
      </c>
      <c r="AS80" s="6">
        <f t="shared" si="89"/>
        <v>48.863908155943555</v>
      </c>
      <c r="AT80" s="6">
        <f t="shared" si="90"/>
        <v>65.487944890929967</v>
      </c>
      <c r="AU80" s="6">
        <f t="shared" si="91"/>
        <v>64.700789957796772</v>
      </c>
      <c r="AV80" s="6">
        <f t="shared" si="92"/>
        <v>51.136091844056445</v>
      </c>
      <c r="AW80" s="6">
        <f t="shared" si="93"/>
        <v>34.512055109070033</v>
      </c>
      <c r="AX80" s="82">
        <f t="shared" si="94"/>
        <v>35.299210042203228</v>
      </c>
      <c r="AY80" s="6">
        <f t="shared" si="95"/>
        <v>49.270160325436706</v>
      </c>
      <c r="AZ80" s="6">
        <f t="shared" si="96"/>
        <v>65.37005887300252</v>
      </c>
      <c r="BA80" s="6">
        <f t="shared" si="97"/>
        <v>63.096096405397049</v>
      </c>
      <c r="BB80" s="6">
        <f t="shared" si="98"/>
        <v>51.136091844056445</v>
      </c>
      <c r="BC80" s="6">
        <f t="shared" si="99"/>
        <v>34.512055109070033</v>
      </c>
      <c r="BD80" s="82">
        <f t="shared" si="100"/>
        <v>35.299210042203228</v>
      </c>
      <c r="BE80" s="6">
        <f t="shared" si="101"/>
        <v>49.26506614404704</v>
      </c>
      <c r="BF80" s="6">
        <f t="shared" si="102"/>
        <v>59.287531806615782</v>
      </c>
      <c r="BG80" s="6">
        <f t="shared" si="103"/>
        <v>54.90354626313966</v>
      </c>
      <c r="BH80" s="6">
        <f t="shared" si="104"/>
        <v>50.734933855952967</v>
      </c>
      <c r="BI80" s="6">
        <f t="shared" si="105"/>
        <v>40.712468193384218</v>
      </c>
      <c r="BJ80" s="82">
        <f t="shared" si="106"/>
        <v>45.09645373686034</v>
      </c>
      <c r="BL80" s="59">
        <f t="shared" si="107"/>
        <v>-7.4890183346065626</v>
      </c>
      <c r="BM80" s="57">
        <f t="shared" si="108"/>
        <v>-23.963051018597533</v>
      </c>
      <c r="BN80" s="57">
        <f t="shared" si="109"/>
        <v>-27.065712426805462</v>
      </c>
      <c r="BO80" s="59">
        <f t="shared" si="110"/>
        <v>2.2721836881128894</v>
      </c>
      <c r="BP80" s="57">
        <f t="shared" si="111"/>
        <v>-30.975889781859934</v>
      </c>
      <c r="BQ80" s="57">
        <f t="shared" si="112"/>
        <v>-29.401579915593544</v>
      </c>
      <c r="BR80" s="59">
        <f t="shared" si="113"/>
        <v>1.8659315186197389</v>
      </c>
      <c r="BS80" s="57">
        <f t="shared" si="114"/>
        <v>-30.858003763932487</v>
      </c>
      <c r="BT80" s="57">
        <f t="shared" si="115"/>
        <v>-27.796886363193821</v>
      </c>
      <c r="BU80" s="59">
        <f t="shared" si="116"/>
        <v>1.4698677119059269</v>
      </c>
      <c r="BV80" s="57">
        <f t="shared" si="117"/>
        <v>-18.575063613231563</v>
      </c>
      <c r="BW80" s="60">
        <f t="shared" si="118"/>
        <v>-9.8070925262793196</v>
      </c>
    </row>
    <row r="81" spans="1:75" x14ac:dyDescent="0.25">
      <c r="A81" s="895" t="s">
        <v>312</v>
      </c>
      <c r="B81" s="23">
        <v>373</v>
      </c>
      <c r="C81" s="20">
        <v>175</v>
      </c>
      <c r="D81" s="20">
        <v>1448</v>
      </c>
      <c r="E81" s="20">
        <v>361</v>
      </c>
      <c r="F81" s="20">
        <v>312</v>
      </c>
      <c r="G81" s="20">
        <v>985</v>
      </c>
      <c r="H81" s="20">
        <f t="shared" si="71"/>
        <v>734</v>
      </c>
      <c r="I81" s="20">
        <f t="shared" si="72"/>
        <v>487</v>
      </c>
      <c r="J81" s="21">
        <f t="shared" si="73"/>
        <v>2433</v>
      </c>
      <c r="K81" s="20">
        <v>767</v>
      </c>
      <c r="L81" s="20">
        <v>354</v>
      </c>
      <c r="M81" s="20">
        <v>1009</v>
      </c>
      <c r="N81" s="20">
        <v>704</v>
      </c>
      <c r="O81" s="20">
        <v>493</v>
      </c>
      <c r="P81" s="20">
        <v>613</v>
      </c>
      <c r="Q81" s="20">
        <f t="shared" si="74"/>
        <v>1471</v>
      </c>
      <c r="R81" s="20">
        <f t="shared" si="75"/>
        <v>847</v>
      </c>
      <c r="S81" s="21">
        <f t="shared" si="76"/>
        <v>1622</v>
      </c>
      <c r="T81" s="20">
        <v>673</v>
      </c>
      <c r="U81" s="20">
        <v>437</v>
      </c>
      <c r="V81" s="20">
        <v>963</v>
      </c>
      <c r="W81" s="20">
        <v>647</v>
      </c>
      <c r="X81" s="20">
        <v>467</v>
      </c>
      <c r="Y81" s="20">
        <v>584</v>
      </c>
      <c r="Z81" s="20">
        <f t="shared" si="77"/>
        <v>1320</v>
      </c>
      <c r="AA81" s="20">
        <f t="shared" si="78"/>
        <v>904</v>
      </c>
      <c r="AB81" s="20">
        <f t="shared" si="79"/>
        <v>1547</v>
      </c>
      <c r="AC81" s="23">
        <v>812</v>
      </c>
      <c r="AD81" s="20">
        <v>352</v>
      </c>
      <c r="AE81" s="20">
        <v>847</v>
      </c>
      <c r="AF81" s="20">
        <v>635</v>
      </c>
      <c r="AG81" s="20">
        <v>396</v>
      </c>
      <c r="AH81" s="20">
        <v>572</v>
      </c>
      <c r="AI81" s="20">
        <f t="shared" si="80"/>
        <v>1447</v>
      </c>
      <c r="AJ81" s="20">
        <f t="shared" si="81"/>
        <v>748</v>
      </c>
      <c r="AK81" s="21">
        <f t="shared" si="82"/>
        <v>1419</v>
      </c>
      <c r="AM81" s="61">
        <f t="shared" si="83"/>
        <v>50.817438692098094</v>
      </c>
      <c r="AN81" s="6">
        <f t="shared" si="84"/>
        <v>35.93429158110883</v>
      </c>
      <c r="AO81" s="6">
        <f t="shared" si="85"/>
        <v>59.515002055076039</v>
      </c>
      <c r="AP81" s="6">
        <f t="shared" si="86"/>
        <v>64.065708418891163</v>
      </c>
      <c r="AQ81" s="6">
        <f t="shared" si="87"/>
        <v>40.484997944923961</v>
      </c>
      <c r="AR81" s="82">
        <f t="shared" si="88"/>
        <v>40.484997944923961</v>
      </c>
      <c r="AS81" s="6">
        <f t="shared" si="89"/>
        <v>52.141400407885797</v>
      </c>
      <c r="AT81" s="6">
        <f t="shared" si="90"/>
        <v>41.794569067296337</v>
      </c>
      <c r="AU81" s="6">
        <f t="shared" si="91"/>
        <v>62.207151664611594</v>
      </c>
      <c r="AV81" s="6">
        <f t="shared" si="92"/>
        <v>47.85859959211421</v>
      </c>
      <c r="AW81" s="6">
        <f t="shared" si="93"/>
        <v>58.205430932703663</v>
      </c>
      <c r="AX81" s="82">
        <f t="shared" si="94"/>
        <v>37.792848335388406</v>
      </c>
      <c r="AY81" s="6">
        <f t="shared" si="95"/>
        <v>50.984848484848492</v>
      </c>
      <c r="AZ81" s="6">
        <f t="shared" si="96"/>
        <v>48.340707964601769</v>
      </c>
      <c r="BA81" s="6">
        <f t="shared" si="97"/>
        <v>62.24951519069166</v>
      </c>
      <c r="BB81" s="6">
        <f t="shared" si="98"/>
        <v>47.85859959211421</v>
      </c>
      <c r="BC81" s="6">
        <f t="shared" si="99"/>
        <v>58.205430932703663</v>
      </c>
      <c r="BD81" s="82">
        <f t="shared" si="100"/>
        <v>37.792848335388406</v>
      </c>
      <c r="BE81" s="6">
        <f t="shared" si="101"/>
        <v>56.116102280580513</v>
      </c>
      <c r="BF81" s="6">
        <f t="shared" si="102"/>
        <v>47.058823529411761</v>
      </c>
      <c r="BG81" s="6">
        <f t="shared" si="103"/>
        <v>59.689922480620147</v>
      </c>
      <c r="BH81" s="6">
        <f t="shared" si="104"/>
        <v>43.883897719419487</v>
      </c>
      <c r="BI81" s="6">
        <f t="shared" si="105"/>
        <v>52.941176470588239</v>
      </c>
      <c r="BJ81" s="82">
        <f t="shared" si="106"/>
        <v>40.310077519379846</v>
      </c>
      <c r="BL81" s="59">
        <f t="shared" si="107"/>
        <v>13.248269726793069</v>
      </c>
      <c r="BM81" s="57">
        <f t="shared" si="108"/>
        <v>4.5507063638151308</v>
      </c>
      <c r="BN81" s="57">
        <f t="shared" si="109"/>
        <v>-19.030004110152078</v>
      </c>
      <c r="BO81" s="59">
        <f t="shared" si="110"/>
        <v>-4.2828008157715871</v>
      </c>
      <c r="BP81" s="57">
        <f t="shared" si="111"/>
        <v>16.410861865407327</v>
      </c>
      <c r="BQ81" s="57">
        <f t="shared" si="112"/>
        <v>-24.414303329223188</v>
      </c>
      <c r="BR81" s="59">
        <f t="shared" si="113"/>
        <v>-3.1262488927342815</v>
      </c>
      <c r="BS81" s="57">
        <f t="shared" si="114"/>
        <v>9.8647229681018942</v>
      </c>
      <c r="BT81" s="57">
        <f t="shared" si="115"/>
        <v>-24.456666855303254</v>
      </c>
      <c r="BU81" s="59">
        <f t="shared" si="116"/>
        <v>-12.232204561161026</v>
      </c>
      <c r="BV81" s="57">
        <f t="shared" si="117"/>
        <v>5.8823529411764781</v>
      </c>
      <c r="BW81" s="60">
        <f t="shared" si="118"/>
        <v>-19.379844961240302</v>
      </c>
    </row>
    <row r="82" spans="1:75" x14ac:dyDescent="0.25">
      <c r="A82" s="895" t="s">
        <v>136</v>
      </c>
      <c r="B82" s="23">
        <v>160</v>
      </c>
      <c r="C82" s="20">
        <v>68</v>
      </c>
      <c r="D82" s="20">
        <v>284</v>
      </c>
      <c r="E82" s="20">
        <v>135</v>
      </c>
      <c r="F82" s="20">
        <v>72</v>
      </c>
      <c r="G82" s="20">
        <v>165</v>
      </c>
      <c r="H82" s="20">
        <f t="shared" si="71"/>
        <v>295</v>
      </c>
      <c r="I82" s="20">
        <f t="shared" si="72"/>
        <v>140</v>
      </c>
      <c r="J82" s="21">
        <f t="shared" si="73"/>
        <v>449</v>
      </c>
      <c r="K82" s="20">
        <v>198</v>
      </c>
      <c r="L82" s="20">
        <v>74</v>
      </c>
      <c r="M82" s="20">
        <v>415</v>
      </c>
      <c r="N82" s="20">
        <v>142</v>
      </c>
      <c r="O82" s="20">
        <v>62</v>
      </c>
      <c r="P82" s="20">
        <v>219</v>
      </c>
      <c r="Q82" s="20">
        <f t="shared" si="74"/>
        <v>340</v>
      </c>
      <c r="R82" s="20">
        <f t="shared" si="75"/>
        <v>136</v>
      </c>
      <c r="S82" s="21">
        <f t="shared" si="76"/>
        <v>634</v>
      </c>
      <c r="T82" s="20">
        <v>197</v>
      </c>
      <c r="U82" s="20">
        <v>61</v>
      </c>
      <c r="V82" s="20">
        <v>365</v>
      </c>
      <c r="W82" s="20">
        <v>149</v>
      </c>
      <c r="X82" s="20">
        <v>83</v>
      </c>
      <c r="Y82" s="20">
        <v>218</v>
      </c>
      <c r="Z82" s="20">
        <f t="shared" si="77"/>
        <v>346</v>
      </c>
      <c r="AA82" s="20">
        <f t="shared" si="78"/>
        <v>144</v>
      </c>
      <c r="AB82" s="20">
        <f t="shared" si="79"/>
        <v>583</v>
      </c>
      <c r="AC82" s="23">
        <v>159</v>
      </c>
      <c r="AD82" s="20">
        <v>87</v>
      </c>
      <c r="AE82" s="20">
        <v>375</v>
      </c>
      <c r="AF82" s="20">
        <v>135</v>
      </c>
      <c r="AG82" s="20">
        <v>82</v>
      </c>
      <c r="AH82" s="20">
        <v>212</v>
      </c>
      <c r="AI82" s="20">
        <f t="shared" si="80"/>
        <v>294</v>
      </c>
      <c r="AJ82" s="20">
        <f t="shared" si="81"/>
        <v>169</v>
      </c>
      <c r="AK82" s="21">
        <f t="shared" si="82"/>
        <v>587</v>
      </c>
      <c r="AM82" s="61">
        <f t="shared" si="83"/>
        <v>54.237288135593218</v>
      </c>
      <c r="AN82" s="6">
        <f t="shared" si="84"/>
        <v>48.571428571428569</v>
      </c>
      <c r="AO82" s="6">
        <f t="shared" si="85"/>
        <v>63.251670378619153</v>
      </c>
      <c r="AP82" s="6">
        <f t="shared" si="86"/>
        <v>51.428571428571423</v>
      </c>
      <c r="AQ82" s="6">
        <f t="shared" si="87"/>
        <v>36.748329621380847</v>
      </c>
      <c r="AR82" s="82">
        <f t="shared" si="88"/>
        <v>36.748329621380847</v>
      </c>
      <c r="AS82" s="6">
        <f t="shared" si="89"/>
        <v>58.235294117647065</v>
      </c>
      <c r="AT82" s="6">
        <f t="shared" si="90"/>
        <v>54.411764705882348</v>
      </c>
      <c r="AU82" s="6">
        <f t="shared" si="91"/>
        <v>65.457413249211356</v>
      </c>
      <c r="AV82" s="6">
        <f t="shared" si="92"/>
        <v>41.764705882352942</v>
      </c>
      <c r="AW82" s="6">
        <f t="shared" si="93"/>
        <v>45.588235294117645</v>
      </c>
      <c r="AX82" s="82">
        <f t="shared" si="94"/>
        <v>34.542586750788644</v>
      </c>
      <c r="AY82" s="6">
        <f t="shared" si="95"/>
        <v>56.936416184971094</v>
      </c>
      <c r="AZ82" s="6">
        <f t="shared" si="96"/>
        <v>42.361111111111107</v>
      </c>
      <c r="BA82" s="6">
        <f t="shared" si="97"/>
        <v>62.60720411663808</v>
      </c>
      <c r="BB82" s="6">
        <f t="shared" si="98"/>
        <v>41.764705882352942</v>
      </c>
      <c r="BC82" s="6">
        <f t="shared" si="99"/>
        <v>45.588235294117645</v>
      </c>
      <c r="BD82" s="82">
        <f t="shared" si="100"/>
        <v>34.542586750788644</v>
      </c>
      <c r="BE82" s="6">
        <f t="shared" si="101"/>
        <v>54.081632653061227</v>
      </c>
      <c r="BF82" s="6">
        <f t="shared" si="102"/>
        <v>51.479289940828401</v>
      </c>
      <c r="BG82" s="6">
        <f t="shared" si="103"/>
        <v>63.884156729131178</v>
      </c>
      <c r="BH82" s="6">
        <f t="shared" si="104"/>
        <v>45.91836734693878</v>
      </c>
      <c r="BI82" s="6">
        <f t="shared" si="105"/>
        <v>48.520710059171599</v>
      </c>
      <c r="BJ82" s="82">
        <f t="shared" si="106"/>
        <v>36.115843270868822</v>
      </c>
      <c r="BL82" s="59">
        <f t="shared" si="107"/>
        <v>-2.8087167070217944</v>
      </c>
      <c r="BM82" s="57">
        <f t="shared" si="108"/>
        <v>-11.823098950047722</v>
      </c>
      <c r="BN82" s="57">
        <f t="shared" si="109"/>
        <v>-26.503340757238306</v>
      </c>
      <c r="BO82" s="59">
        <f t="shared" si="110"/>
        <v>-16.470588235294123</v>
      </c>
      <c r="BP82" s="57">
        <f t="shared" si="111"/>
        <v>-8.823529411764703</v>
      </c>
      <c r="BQ82" s="57">
        <f t="shared" si="112"/>
        <v>-30.914826498422713</v>
      </c>
      <c r="BR82" s="59">
        <f t="shared" si="113"/>
        <v>-15.171710302618152</v>
      </c>
      <c r="BS82" s="57">
        <f t="shared" si="114"/>
        <v>3.2271241830065378</v>
      </c>
      <c r="BT82" s="57">
        <f t="shared" si="115"/>
        <v>-28.064617365849436</v>
      </c>
      <c r="BU82" s="59">
        <f t="shared" si="116"/>
        <v>-8.1632653061224474</v>
      </c>
      <c r="BV82" s="57">
        <f t="shared" si="117"/>
        <v>-2.958579881656803</v>
      </c>
      <c r="BW82" s="60">
        <f t="shared" si="118"/>
        <v>-27.768313458262355</v>
      </c>
    </row>
    <row r="83" spans="1:75" x14ac:dyDescent="0.25">
      <c r="A83" s="895" t="s">
        <v>137</v>
      </c>
      <c r="B83" s="23">
        <v>549</v>
      </c>
      <c r="C83" s="20">
        <v>509</v>
      </c>
      <c r="D83" s="20">
        <v>856</v>
      </c>
      <c r="E83" s="20">
        <v>535</v>
      </c>
      <c r="F83" s="20">
        <v>293</v>
      </c>
      <c r="G83" s="20">
        <v>397</v>
      </c>
      <c r="H83" s="20">
        <f t="shared" si="71"/>
        <v>1084</v>
      </c>
      <c r="I83" s="20">
        <f t="shared" si="72"/>
        <v>802</v>
      </c>
      <c r="J83" s="21">
        <f t="shared" si="73"/>
        <v>1253</v>
      </c>
      <c r="K83" s="20">
        <v>550</v>
      </c>
      <c r="L83" s="20">
        <v>531</v>
      </c>
      <c r="M83" s="20">
        <v>913</v>
      </c>
      <c r="N83" s="20">
        <v>528</v>
      </c>
      <c r="O83" s="20">
        <v>375</v>
      </c>
      <c r="P83" s="20">
        <v>444</v>
      </c>
      <c r="Q83" s="20">
        <f t="shared" si="74"/>
        <v>1078</v>
      </c>
      <c r="R83" s="20">
        <f t="shared" si="75"/>
        <v>906</v>
      </c>
      <c r="S83" s="21">
        <f t="shared" si="76"/>
        <v>1357</v>
      </c>
      <c r="T83" s="20">
        <v>507</v>
      </c>
      <c r="U83" s="20">
        <v>524</v>
      </c>
      <c r="V83" s="20">
        <v>914</v>
      </c>
      <c r="W83" s="20">
        <v>573</v>
      </c>
      <c r="X83" s="20">
        <v>391</v>
      </c>
      <c r="Y83" s="20">
        <v>440</v>
      </c>
      <c r="Z83" s="20">
        <f t="shared" si="77"/>
        <v>1080</v>
      </c>
      <c r="AA83" s="20">
        <f t="shared" si="78"/>
        <v>915</v>
      </c>
      <c r="AB83" s="20">
        <f t="shared" si="79"/>
        <v>1354</v>
      </c>
      <c r="AC83" s="23">
        <v>593</v>
      </c>
      <c r="AD83" s="20">
        <v>502</v>
      </c>
      <c r="AE83" s="20">
        <v>830</v>
      </c>
      <c r="AF83" s="20">
        <v>594</v>
      </c>
      <c r="AG83" s="20">
        <v>403</v>
      </c>
      <c r="AH83" s="20">
        <v>404</v>
      </c>
      <c r="AI83" s="20">
        <f t="shared" si="80"/>
        <v>1187</v>
      </c>
      <c r="AJ83" s="20">
        <f t="shared" si="81"/>
        <v>905</v>
      </c>
      <c r="AK83" s="21">
        <f t="shared" si="82"/>
        <v>1234</v>
      </c>
      <c r="AM83" s="61">
        <f t="shared" si="83"/>
        <v>50.645756457564573</v>
      </c>
      <c r="AN83" s="6">
        <f t="shared" si="84"/>
        <v>63.466334164588531</v>
      </c>
      <c r="AO83" s="6">
        <f t="shared" si="85"/>
        <v>68.316041500399038</v>
      </c>
      <c r="AP83" s="6">
        <f t="shared" si="86"/>
        <v>36.533665835411469</v>
      </c>
      <c r="AQ83" s="6">
        <f t="shared" si="87"/>
        <v>31.683958499600955</v>
      </c>
      <c r="AR83" s="82">
        <f t="shared" si="88"/>
        <v>31.683958499600955</v>
      </c>
      <c r="AS83" s="6">
        <f t="shared" si="89"/>
        <v>51.020408163265309</v>
      </c>
      <c r="AT83" s="6">
        <f t="shared" si="90"/>
        <v>58.609271523178805</v>
      </c>
      <c r="AU83" s="6">
        <f t="shared" si="91"/>
        <v>67.280766396462781</v>
      </c>
      <c r="AV83" s="6">
        <f t="shared" si="92"/>
        <v>48.979591836734691</v>
      </c>
      <c r="AW83" s="6">
        <f t="shared" si="93"/>
        <v>41.390728476821195</v>
      </c>
      <c r="AX83" s="82">
        <f t="shared" si="94"/>
        <v>32.719233603537212</v>
      </c>
      <c r="AY83" s="6">
        <f t="shared" si="95"/>
        <v>46.944444444444443</v>
      </c>
      <c r="AZ83" s="6">
        <f t="shared" si="96"/>
        <v>57.267759562841526</v>
      </c>
      <c r="BA83" s="6">
        <f t="shared" si="97"/>
        <v>67.50369276218612</v>
      </c>
      <c r="BB83" s="6">
        <f t="shared" si="98"/>
        <v>48.979591836734691</v>
      </c>
      <c r="BC83" s="6">
        <f t="shared" si="99"/>
        <v>41.390728476821195</v>
      </c>
      <c r="BD83" s="82">
        <f t="shared" si="100"/>
        <v>32.719233603537212</v>
      </c>
      <c r="BE83" s="6">
        <f t="shared" si="101"/>
        <v>49.957877000842458</v>
      </c>
      <c r="BF83" s="6">
        <f t="shared" si="102"/>
        <v>55.469613259668506</v>
      </c>
      <c r="BG83" s="6">
        <f t="shared" si="103"/>
        <v>67.260940032414908</v>
      </c>
      <c r="BH83" s="6">
        <f t="shared" si="104"/>
        <v>50.042122999157534</v>
      </c>
      <c r="BI83" s="6">
        <f t="shared" si="105"/>
        <v>44.530386740331487</v>
      </c>
      <c r="BJ83" s="82">
        <f t="shared" si="106"/>
        <v>32.739059967585085</v>
      </c>
      <c r="BL83" s="59">
        <f t="shared" si="107"/>
        <v>-14.112090622153104</v>
      </c>
      <c r="BM83" s="57">
        <f t="shared" si="108"/>
        <v>-31.782375664987576</v>
      </c>
      <c r="BN83" s="57">
        <f t="shared" si="109"/>
        <v>-36.632083000798083</v>
      </c>
      <c r="BO83" s="59">
        <f t="shared" si="110"/>
        <v>-2.0408163265306172</v>
      </c>
      <c r="BP83" s="57">
        <f t="shared" si="111"/>
        <v>-17.21854304635761</v>
      </c>
      <c r="BQ83" s="57">
        <f t="shared" si="112"/>
        <v>-34.561532792925568</v>
      </c>
      <c r="BR83" s="59">
        <f t="shared" si="113"/>
        <v>2.0351473922902485</v>
      </c>
      <c r="BS83" s="57">
        <f t="shared" si="114"/>
        <v>-15.877031086020331</v>
      </c>
      <c r="BT83" s="57">
        <f t="shared" si="115"/>
        <v>-34.784459158648907</v>
      </c>
      <c r="BU83" s="59">
        <f t="shared" si="116"/>
        <v>8.4245998315076065E-2</v>
      </c>
      <c r="BV83" s="57">
        <f t="shared" si="117"/>
        <v>-10.939226519337019</v>
      </c>
      <c r="BW83" s="60">
        <f t="shared" si="118"/>
        <v>-34.521880064829823</v>
      </c>
    </row>
    <row r="84" spans="1:75" x14ac:dyDescent="0.25">
      <c r="A84" s="895" t="s">
        <v>138</v>
      </c>
      <c r="B84" s="23">
        <v>3172</v>
      </c>
      <c r="C84" s="20">
        <v>3671</v>
      </c>
      <c r="D84" s="20">
        <v>5402</v>
      </c>
      <c r="E84" s="20">
        <v>3363</v>
      </c>
      <c r="F84" s="20">
        <v>2879</v>
      </c>
      <c r="G84" s="20">
        <v>3366</v>
      </c>
      <c r="H84" s="20">
        <f t="shared" si="71"/>
        <v>6535</v>
      </c>
      <c r="I84" s="20">
        <f t="shared" si="72"/>
        <v>6550</v>
      </c>
      <c r="J84" s="21">
        <f t="shared" si="73"/>
        <v>8768</v>
      </c>
      <c r="K84" s="20">
        <v>3991</v>
      </c>
      <c r="L84" s="20">
        <v>4637</v>
      </c>
      <c r="M84" s="20">
        <v>8158</v>
      </c>
      <c r="N84" s="20">
        <v>4440</v>
      </c>
      <c r="O84" s="20">
        <v>3335</v>
      </c>
      <c r="P84" s="20">
        <v>4137</v>
      </c>
      <c r="Q84" s="20">
        <f t="shared" si="74"/>
        <v>8431</v>
      </c>
      <c r="R84" s="20">
        <f t="shared" si="75"/>
        <v>7972</v>
      </c>
      <c r="S84" s="21">
        <f t="shared" si="76"/>
        <v>12295</v>
      </c>
      <c r="T84" s="20">
        <v>3775</v>
      </c>
      <c r="U84" s="20">
        <v>4868</v>
      </c>
      <c r="V84" s="20">
        <v>8097</v>
      </c>
      <c r="W84" s="20">
        <v>4189</v>
      </c>
      <c r="X84" s="20">
        <v>3452</v>
      </c>
      <c r="Y84" s="20">
        <v>4074</v>
      </c>
      <c r="Z84" s="20">
        <f t="shared" si="77"/>
        <v>7964</v>
      </c>
      <c r="AA84" s="20">
        <f t="shared" si="78"/>
        <v>8320</v>
      </c>
      <c r="AB84" s="20">
        <f t="shared" si="79"/>
        <v>12171</v>
      </c>
      <c r="AC84" s="23">
        <v>4115</v>
      </c>
      <c r="AD84" s="20">
        <v>6275</v>
      </c>
      <c r="AE84" s="20">
        <v>7999</v>
      </c>
      <c r="AF84" s="20">
        <v>4484</v>
      </c>
      <c r="AG84" s="20">
        <v>4450</v>
      </c>
      <c r="AH84" s="20">
        <v>4974</v>
      </c>
      <c r="AI84" s="20">
        <f t="shared" si="80"/>
        <v>8599</v>
      </c>
      <c r="AJ84" s="20">
        <f t="shared" si="81"/>
        <v>10725</v>
      </c>
      <c r="AK84" s="21">
        <f t="shared" si="82"/>
        <v>12973</v>
      </c>
      <c r="AM84" s="61">
        <f t="shared" si="83"/>
        <v>48.538638102524864</v>
      </c>
      <c r="AN84" s="6">
        <f t="shared" si="84"/>
        <v>56.045801526717554</v>
      </c>
      <c r="AO84" s="6">
        <f t="shared" si="85"/>
        <v>61.610401459854018</v>
      </c>
      <c r="AP84" s="6">
        <f t="shared" si="86"/>
        <v>43.954198473282439</v>
      </c>
      <c r="AQ84" s="6">
        <f t="shared" si="87"/>
        <v>38.389598540145982</v>
      </c>
      <c r="AR84" s="82">
        <f t="shared" si="88"/>
        <v>38.389598540145982</v>
      </c>
      <c r="AS84" s="6">
        <f t="shared" si="89"/>
        <v>47.337207923140788</v>
      </c>
      <c r="AT84" s="6">
        <f t="shared" si="90"/>
        <v>58.166081284495732</v>
      </c>
      <c r="AU84" s="6">
        <f t="shared" si="91"/>
        <v>66.352175681171204</v>
      </c>
      <c r="AV84" s="6">
        <f t="shared" si="92"/>
        <v>52.662792076859212</v>
      </c>
      <c r="AW84" s="6">
        <f t="shared" si="93"/>
        <v>41.833918715504268</v>
      </c>
      <c r="AX84" s="82">
        <f t="shared" si="94"/>
        <v>33.647824318828789</v>
      </c>
      <c r="AY84" s="6">
        <f t="shared" si="95"/>
        <v>47.40080361627323</v>
      </c>
      <c r="AZ84" s="6">
        <f t="shared" si="96"/>
        <v>58.509615384615387</v>
      </c>
      <c r="BA84" s="6">
        <f t="shared" si="97"/>
        <v>66.526990386985446</v>
      </c>
      <c r="BB84" s="6">
        <f t="shared" si="98"/>
        <v>52.662792076859212</v>
      </c>
      <c r="BC84" s="6">
        <f t="shared" si="99"/>
        <v>41.833918715504268</v>
      </c>
      <c r="BD84" s="82">
        <f t="shared" si="100"/>
        <v>33.647824318828789</v>
      </c>
      <c r="BE84" s="6">
        <f t="shared" si="101"/>
        <v>47.854401674613328</v>
      </c>
      <c r="BF84" s="6">
        <f t="shared" si="102"/>
        <v>58.508158508158502</v>
      </c>
      <c r="BG84" s="6">
        <f t="shared" si="103"/>
        <v>61.658829877437761</v>
      </c>
      <c r="BH84" s="6">
        <f t="shared" si="104"/>
        <v>52.145598325386679</v>
      </c>
      <c r="BI84" s="6">
        <f t="shared" si="105"/>
        <v>41.491841491841491</v>
      </c>
      <c r="BJ84" s="82">
        <f t="shared" si="106"/>
        <v>38.341170122562247</v>
      </c>
      <c r="BL84" s="59">
        <f t="shared" si="107"/>
        <v>-4.584439629242425</v>
      </c>
      <c r="BM84" s="57">
        <f t="shared" si="108"/>
        <v>-17.656202986571572</v>
      </c>
      <c r="BN84" s="57">
        <f t="shared" si="109"/>
        <v>-23.220802919708035</v>
      </c>
      <c r="BO84" s="59">
        <f t="shared" si="110"/>
        <v>5.3255841537184239</v>
      </c>
      <c r="BP84" s="57">
        <f t="shared" si="111"/>
        <v>-16.332162568991464</v>
      </c>
      <c r="BQ84" s="57">
        <f t="shared" si="112"/>
        <v>-32.704351362342415</v>
      </c>
      <c r="BR84" s="59">
        <f t="shared" si="113"/>
        <v>5.2619884605859824</v>
      </c>
      <c r="BS84" s="57">
        <f t="shared" si="114"/>
        <v>-16.675696669111119</v>
      </c>
      <c r="BT84" s="57">
        <f t="shared" si="115"/>
        <v>-32.879166068156657</v>
      </c>
      <c r="BU84" s="59">
        <f t="shared" si="116"/>
        <v>4.291196650773351</v>
      </c>
      <c r="BV84" s="57">
        <f t="shared" si="117"/>
        <v>-17.016317016317011</v>
      </c>
      <c r="BW84" s="60">
        <f t="shared" si="118"/>
        <v>-23.317659754875514</v>
      </c>
    </row>
    <row r="85" spans="1:75" x14ac:dyDescent="0.25">
      <c r="A85" s="895" t="s">
        <v>139</v>
      </c>
      <c r="B85" s="23">
        <v>274</v>
      </c>
      <c r="C85" s="20">
        <v>536</v>
      </c>
      <c r="D85" s="20">
        <v>986</v>
      </c>
      <c r="E85" s="20">
        <v>218</v>
      </c>
      <c r="F85" s="20">
        <v>367</v>
      </c>
      <c r="G85" s="20">
        <v>616</v>
      </c>
      <c r="H85" s="20">
        <f t="shared" si="71"/>
        <v>492</v>
      </c>
      <c r="I85" s="20">
        <f t="shared" si="72"/>
        <v>903</v>
      </c>
      <c r="J85" s="21">
        <f t="shared" si="73"/>
        <v>1602</v>
      </c>
      <c r="K85" s="20">
        <v>256</v>
      </c>
      <c r="L85" s="20">
        <v>608</v>
      </c>
      <c r="M85" s="20">
        <v>1328</v>
      </c>
      <c r="N85" s="20">
        <v>276</v>
      </c>
      <c r="O85" s="20">
        <v>485</v>
      </c>
      <c r="P85" s="20">
        <v>809</v>
      </c>
      <c r="Q85" s="20">
        <f t="shared" si="74"/>
        <v>532</v>
      </c>
      <c r="R85" s="20">
        <f t="shared" si="75"/>
        <v>1093</v>
      </c>
      <c r="S85" s="21">
        <f t="shared" si="76"/>
        <v>2137</v>
      </c>
      <c r="T85" s="20">
        <v>240</v>
      </c>
      <c r="U85" s="20">
        <v>696</v>
      </c>
      <c r="V85" s="20">
        <v>1428</v>
      </c>
      <c r="W85" s="20">
        <v>292</v>
      </c>
      <c r="X85" s="20">
        <v>516</v>
      </c>
      <c r="Y85" s="20">
        <v>801</v>
      </c>
      <c r="Z85" s="20">
        <f t="shared" si="77"/>
        <v>532</v>
      </c>
      <c r="AA85" s="20">
        <f t="shared" si="78"/>
        <v>1212</v>
      </c>
      <c r="AB85" s="20">
        <f t="shared" si="79"/>
        <v>2229</v>
      </c>
      <c r="AC85" s="23">
        <v>305</v>
      </c>
      <c r="AD85" s="20">
        <v>721</v>
      </c>
      <c r="AE85" s="20">
        <v>1226</v>
      </c>
      <c r="AF85" s="20">
        <v>299</v>
      </c>
      <c r="AG85" s="20">
        <v>564</v>
      </c>
      <c r="AH85" s="20">
        <v>827</v>
      </c>
      <c r="AI85" s="20">
        <f t="shared" si="80"/>
        <v>604</v>
      </c>
      <c r="AJ85" s="20">
        <f t="shared" si="81"/>
        <v>1285</v>
      </c>
      <c r="AK85" s="21">
        <f t="shared" si="82"/>
        <v>2053</v>
      </c>
      <c r="AM85" s="61">
        <f t="shared" si="83"/>
        <v>55.691056910569102</v>
      </c>
      <c r="AN85" s="6">
        <f t="shared" si="84"/>
        <v>59.357696566998897</v>
      </c>
      <c r="AO85" s="6">
        <f t="shared" si="85"/>
        <v>61.548064918851431</v>
      </c>
      <c r="AP85" s="6">
        <f t="shared" si="86"/>
        <v>40.642303433001111</v>
      </c>
      <c r="AQ85" s="6">
        <f t="shared" si="87"/>
        <v>38.451935081148562</v>
      </c>
      <c r="AR85" s="82">
        <f t="shared" si="88"/>
        <v>38.451935081148562</v>
      </c>
      <c r="AS85" s="6">
        <f t="shared" si="89"/>
        <v>48.120300751879697</v>
      </c>
      <c r="AT85" s="6">
        <f t="shared" si="90"/>
        <v>55.626715462031108</v>
      </c>
      <c r="AU85" s="6">
        <f t="shared" si="91"/>
        <v>62.14319138979878</v>
      </c>
      <c r="AV85" s="6">
        <f t="shared" si="92"/>
        <v>51.879699248120303</v>
      </c>
      <c r="AW85" s="6">
        <f t="shared" si="93"/>
        <v>44.373284537968892</v>
      </c>
      <c r="AX85" s="82">
        <f t="shared" si="94"/>
        <v>37.856808610201213</v>
      </c>
      <c r="AY85" s="6">
        <f t="shared" si="95"/>
        <v>45.112781954887218</v>
      </c>
      <c r="AZ85" s="6">
        <f t="shared" si="96"/>
        <v>57.42574257425742</v>
      </c>
      <c r="BA85" s="6">
        <f t="shared" si="97"/>
        <v>64.06460296096904</v>
      </c>
      <c r="BB85" s="6">
        <f t="shared" si="98"/>
        <v>51.879699248120303</v>
      </c>
      <c r="BC85" s="6">
        <f t="shared" si="99"/>
        <v>44.373284537968892</v>
      </c>
      <c r="BD85" s="82">
        <f t="shared" si="100"/>
        <v>37.856808610201213</v>
      </c>
      <c r="BE85" s="6">
        <f t="shared" si="101"/>
        <v>50.496688741721854</v>
      </c>
      <c r="BF85" s="6">
        <f t="shared" si="102"/>
        <v>56.108949416342412</v>
      </c>
      <c r="BG85" s="6">
        <f t="shared" si="103"/>
        <v>59.717486604968343</v>
      </c>
      <c r="BH85" s="6">
        <f t="shared" si="104"/>
        <v>49.503311258278146</v>
      </c>
      <c r="BI85" s="6">
        <f t="shared" si="105"/>
        <v>43.891050583657588</v>
      </c>
      <c r="BJ85" s="82">
        <f t="shared" si="106"/>
        <v>40.282513395031657</v>
      </c>
      <c r="BL85" s="59">
        <f t="shared" si="107"/>
        <v>-15.048753477567992</v>
      </c>
      <c r="BM85" s="57">
        <f t="shared" si="108"/>
        <v>-20.905761485850334</v>
      </c>
      <c r="BN85" s="57">
        <f t="shared" si="109"/>
        <v>-23.096129837702868</v>
      </c>
      <c r="BO85" s="59">
        <f t="shared" si="110"/>
        <v>3.7593984962406068</v>
      </c>
      <c r="BP85" s="57">
        <f t="shared" si="111"/>
        <v>-11.253430924062215</v>
      </c>
      <c r="BQ85" s="57">
        <f t="shared" si="112"/>
        <v>-24.286382779597567</v>
      </c>
      <c r="BR85" s="59">
        <f t="shared" si="113"/>
        <v>6.7669172932330852</v>
      </c>
      <c r="BS85" s="57">
        <f t="shared" si="114"/>
        <v>-13.052458036288527</v>
      </c>
      <c r="BT85" s="57">
        <f t="shared" si="115"/>
        <v>-26.207794350767827</v>
      </c>
      <c r="BU85" s="59">
        <f t="shared" si="116"/>
        <v>-0.9933774834437088</v>
      </c>
      <c r="BV85" s="57">
        <f t="shared" si="117"/>
        <v>-12.217898832684824</v>
      </c>
      <c r="BW85" s="60">
        <f t="shared" si="118"/>
        <v>-19.434973209936686</v>
      </c>
    </row>
    <row r="86" spans="1:75" x14ac:dyDescent="0.25">
      <c r="A86" s="895" t="s">
        <v>140</v>
      </c>
      <c r="B86" s="23">
        <v>140</v>
      </c>
      <c r="C86" s="20">
        <v>334</v>
      </c>
      <c r="D86" s="20">
        <v>118</v>
      </c>
      <c r="E86" s="20">
        <v>248</v>
      </c>
      <c r="F86" s="20">
        <v>561</v>
      </c>
      <c r="G86" s="20">
        <v>106</v>
      </c>
      <c r="H86" s="20">
        <f t="shared" si="71"/>
        <v>388</v>
      </c>
      <c r="I86" s="20">
        <f t="shared" si="72"/>
        <v>895</v>
      </c>
      <c r="J86" s="21">
        <f t="shared" si="73"/>
        <v>224</v>
      </c>
      <c r="K86" s="20">
        <v>191</v>
      </c>
      <c r="L86" s="20">
        <v>388</v>
      </c>
      <c r="M86" s="20">
        <v>146</v>
      </c>
      <c r="N86" s="20">
        <v>271</v>
      </c>
      <c r="O86" s="20">
        <v>652</v>
      </c>
      <c r="P86" s="20">
        <v>114</v>
      </c>
      <c r="Q86" s="20">
        <f t="shared" si="74"/>
        <v>462</v>
      </c>
      <c r="R86" s="20">
        <f t="shared" si="75"/>
        <v>1040</v>
      </c>
      <c r="S86" s="21">
        <f t="shared" si="76"/>
        <v>260</v>
      </c>
      <c r="T86" s="20">
        <v>201</v>
      </c>
      <c r="U86" s="20">
        <v>496</v>
      </c>
      <c r="V86" s="20">
        <v>128</v>
      </c>
      <c r="W86" s="20">
        <v>289</v>
      </c>
      <c r="X86" s="20">
        <v>708</v>
      </c>
      <c r="Y86" s="20">
        <v>80</v>
      </c>
      <c r="Z86" s="20">
        <f t="shared" si="77"/>
        <v>490</v>
      </c>
      <c r="AA86" s="20">
        <f t="shared" si="78"/>
        <v>1204</v>
      </c>
      <c r="AB86" s="20">
        <f t="shared" si="79"/>
        <v>208</v>
      </c>
      <c r="AC86" s="23">
        <v>237</v>
      </c>
      <c r="AD86" s="20">
        <v>517</v>
      </c>
      <c r="AE86" s="20">
        <v>142</v>
      </c>
      <c r="AF86" s="20">
        <v>308</v>
      </c>
      <c r="AG86" s="20">
        <v>684</v>
      </c>
      <c r="AH86" s="20">
        <v>134</v>
      </c>
      <c r="AI86" s="20">
        <f t="shared" si="80"/>
        <v>545</v>
      </c>
      <c r="AJ86" s="20">
        <f t="shared" si="81"/>
        <v>1201</v>
      </c>
      <c r="AK86" s="21">
        <f t="shared" si="82"/>
        <v>276</v>
      </c>
      <c r="AM86" s="61">
        <f t="shared" si="83"/>
        <v>36.082474226804123</v>
      </c>
      <c r="AN86" s="6">
        <f t="shared" si="84"/>
        <v>37.318435754189942</v>
      </c>
      <c r="AO86" s="6">
        <f t="shared" si="85"/>
        <v>52.678571428571431</v>
      </c>
      <c r="AP86" s="6">
        <f t="shared" si="86"/>
        <v>62.681564245810051</v>
      </c>
      <c r="AQ86" s="6">
        <f t="shared" si="87"/>
        <v>47.321428571428569</v>
      </c>
      <c r="AR86" s="82">
        <f t="shared" si="88"/>
        <v>47.321428571428569</v>
      </c>
      <c r="AS86" s="6">
        <f t="shared" si="89"/>
        <v>41.341991341991339</v>
      </c>
      <c r="AT86" s="6">
        <f t="shared" si="90"/>
        <v>37.307692307692307</v>
      </c>
      <c r="AU86" s="6">
        <f t="shared" si="91"/>
        <v>56.153846153846153</v>
      </c>
      <c r="AV86" s="6">
        <f t="shared" si="92"/>
        <v>58.658008658008654</v>
      </c>
      <c r="AW86" s="6">
        <f t="shared" si="93"/>
        <v>62.692307692307693</v>
      </c>
      <c r="AX86" s="82">
        <f t="shared" si="94"/>
        <v>43.846153846153847</v>
      </c>
      <c r="AY86" s="6">
        <f t="shared" si="95"/>
        <v>41.020408163265301</v>
      </c>
      <c r="AZ86" s="6">
        <f t="shared" si="96"/>
        <v>41.196013289036543</v>
      </c>
      <c r="BA86" s="6">
        <f t="shared" si="97"/>
        <v>61.53846153846154</v>
      </c>
      <c r="BB86" s="6">
        <f t="shared" si="98"/>
        <v>58.658008658008654</v>
      </c>
      <c r="BC86" s="6">
        <f t="shared" si="99"/>
        <v>62.692307692307693</v>
      </c>
      <c r="BD86" s="82">
        <f t="shared" si="100"/>
        <v>43.846153846153847</v>
      </c>
      <c r="BE86" s="6">
        <f t="shared" si="101"/>
        <v>43.486238532110093</v>
      </c>
      <c r="BF86" s="6">
        <f t="shared" si="102"/>
        <v>43.047460449625312</v>
      </c>
      <c r="BG86" s="6">
        <f t="shared" si="103"/>
        <v>51.449275362318836</v>
      </c>
      <c r="BH86" s="6">
        <f t="shared" si="104"/>
        <v>56.513761467889914</v>
      </c>
      <c r="BI86" s="6">
        <f t="shared" si="105"/>
        <v>56.952539550374695</v>
      </c>
      <c r="BJ86" s="82">
        <f t="shared" si="106"/>
        <v>48.550724637681157</v>
      </c>
      <c r="BL86" s="59">
        <f t="shared" si="107"/>
        <v>26.599090019005928</v>
      </c>
      <c r="BM86" s="57">
        <f t="shared" si="108"/>
        <v>10.002992817238628</v>
      </c>
      <c r="BN86" s="57">
        <f t="shared" si="109"/>
        <v>-5.3571428571428612</v>
      </c>
      <c r="BO86" s="59">
        <f t="shared" si="110"/>
        <v>17.316017316017316</v>
      </c>
      <c r="BP86" s="57">
        <f t="shared" si="111"/>
        <v>25.384615384615387</v>
      </c>
      <c r="BQ86" s="57">
        <f t="shared" si="112"/>
        <v>-12.307692307692307</v>
      </c>
      <c r="BR86" s="59">
        <f t="shared" si="113"/>
        <v>17.637600494743353</v>
      </c>
      <c r="BS86" s="57">
        <f t="shared" si="114"/>
        <v>21.49629440327115</v>
      </c>
      <c r="BT86" s="57">
        <f t="shared" si="115"/>
        <v>-17.692307692307693</v>
      </c>
      <c r="BU86" s="59">
        <f t="shared" si="116"/>
        <v>13.027522935779821</v>
      </c>
      <c r="BV86" s="57">
        <f t="shared" si="117"/>
        <v>13.905079100749383</v>
      </c>
      <c r="BW86" s="60">
        <f t="shared" si="118"/>
        <v>-2.8985507246376798</v>
      </c>
    </row>
    <row r="87" spans="1:75" x14ac:dyDescent="0.25">
      <c r="A87" s="895" t="s">
        <v>141</v>
      </c>
      <c r="B87" s="23">
        <v>646</v>
      </c>
      <c r="C87" s="20">
        <v>400</v>
      </c>
      <c r="D87" s="20">
        <v>586</v>
      </c>
      <c r="E87" s="20">
        <v>727</v>
      </c>
      <c r="F87" s="20">
        <v>279</v>
      </c>
      <c r="G87" s="20">
        <v>312</v>
      </c>
      <c r="H87" s="20">
        <f t="shared" si="71"/>
        <v>1373</v>
      </c>
      <c r="I87" s="20">
        <f t="shared" si="72"/>
        <v>679</v>
      </c>
      <c r="J87" s="21">
        <f t="shared" si="73"/>
        <v>898</v>
      </c>
      <c r="K87" s="20">
        <v>706</v>
      </c>
      <c r="L87" s="20">
        <v>504</v>
      </c>
      <c r="M87" s="20">
        <v>501</v>
      </c>
      <c r="N87" s="20">
        <v>852</v>
      </c>
      <c r="O87" s="20">
        <v>302</v>
      </c>
      <c r="P87" s="20">
        <v>296</v>
      </c>
      <c r="Q87" s="20">
        <f t="shared" si="74"/>
        <v>1558</v>
      </c>
      <c r="R87" s="20">
        <f t="shared" si="75"/>
        <v>806</v>
      </c>
      <c r="S87" s="21">
        <f t="shared" si="76"/>
        <v>797</v>
      </c>
      <c r="T87" s="20">
        <v>707</v>
      </c>
      <c r="U87" s="20">
        <v>482</v>
      </c>
      <c r="V87" s="20">
        <v>599</v>
      </c>
      <c r="W87" s="20">
        <v>911</v>
      </c>
      <c r="X87" s="20">
        <v>288</v>
      </c>
      <c r="Y87" s="20">
        <v>324</v>
      </c>
      <c r="Z87" s="20">
        <f t="shared" si="77"/>
        <v>1618</v>
      </c>
      <c r="AA87" s="20">
        <f t="shared" si="78"/>
        <v>770</v>
      </c>
      <c r="AB87" s="20">
        <f t="shared" si="79"/>
        <v>923</v>
      </c>
      <c r="AC87" s="23">
        <v>767</v>
      </c>
      <c r="AD87" s="20">
        <v>490</v>
      </c>
      <c r="AE87" s="20">
        <v>627</v>
      </c>
      <c r="AF87" s="20">
        <v>870</v>
      </c>
      <c r="AG87" s="20">
        <v>334</v>
      </c>
      <c r="AH87" s="20">
        <v>326</v>
      </c>
      <c r="AI87" s="20">
        <f t="shared" si="80"/>
        <v>1637</v>
      </c>
      <c r="AJ87" s="20">
        <f t="shared" si="81"/>
        <v>824</v>
      </c>
      <c r="AK87" s="21">
        <f t="shared" si="82"/>
        <v>953</v>
      </c>
      <c r="AM87" s="100">
        <f t="shared" si="83"/>
        <v>47.050254916241805</v>
      </c>
      <c r="AN87" s="98">
        <f t="shared" si="84"/>
        <v>58.910162002945512</v>
      </c>
      <c r="AO87" s="98">
        <f t="shared" si="85"/>
        <v>65.256124721603555</v>
      </c>
      <c r="AP87" s="98">
        <f t="shared" si="86"/>
        <v>41.089837997054488</v>
      </c>
      <c r="AQ87" s="98">
        <f t="shared" si="87"/>
        <v>34.743875278396438</v>
      </c>
      <c r="AR87" s="99">
        <f t="shared" si="88"/>
        <v>34.743875278396438</v>
      </c>
      <c r="AS87" s="98">
        <f t="shared" si="89"/>
        <v>45.314505776636715</v>
      </c>
      <c r="AT87" s="98">
        <f t="shared" si="90"/>
        <v>62.531017369727046</v>
      </c>
      <c r="AU87" s="98">
        <f t="shared" si="91"/>
        <v>62.86072772898369</v>
      </c>
      <c r="AV87" s="98">
        <f t="shared" si="92"/>
        <v>54.685494223363285</v>
      </c>
      <c r="AW87" s="98">
        <f t="shared" si="93"/>
        <v>37.468982630272954</v>
      </c>
      <c r="AX87" s="99">
        <f t="shared" si="94"/>
        <v>37.13927227101631</v>
      </c>
      <c r="AY87" s="98">
        <f t="shared" si="95"/>
        <v>43.69592088998764</v>
      </c>
      <c r="AZ87" s="98">
        <f t="shared" si="96"/>
        <v>62.597402597402599</v>
      </c>
      <c r="BA87" s="98">
        <f t="shared" si="97"/>
        <v>64.897074756229685</v>
      </c>
      <c r="BB87" s="98">
        <f t="shared" si="98"/>
        <v>54.685494223363285</v>
      </c>
      <c r="BC87" s="98">
        <f t="shared" si="99"/>
        <v>37.468982630272954</v>
      </c>
      <c r="BD87" s="99">
        <f t="shared" si="100"/>
        <v>37.13927227101631</v>
      </c>
      <c r="BE87" s="98">
        <f t="shared" si="101"/>
        <v>46.854001221747097</v>
      </c>
      <c r="BF87" s="98">
        <f t="shared" si="102"/>
        <v>59.466019417475721</v>
      </c>
      <c r="BG87" s="98">
        <f t="shared" si="103"/>
        <v>65.792235047219307</v>
      </c>
      <c r="BH87" s="98">
        <f t="shared" si="104"/>
        <v>53.145998778252903</v>
      </c>
      <c r="BI87" s="98">
        <f t="shared" si="105"/>
        <v>40.533980582524272</v>
      </c>
      <c r="BJ87" s="99">
        <f t="shared" si="106"/>
        <v>34.207764952780693</v>
      </c>
      <c r="BL87" s="108">
        <f t="shared" si="107"/>
        <v>-5.9604169191873169</v>
      </c>
      <c r="BM87" s="109">
        <f t="shared" si="108"/>
        <v>-24.166286724549074</v>
      </c>
      <c r="BN87" s="109">
        <f t="shared" si="109"/>
        <v>-30.512249443207118</v>
      </c>
      <c r="BO87" s="108">
        <f t="shared" si="110"/>
        <v>9.3709884467265709</v>
      </c>
      <c r="BP87" s="109">
        <f t="shared" si="111"/>
        <v>-25.062034739454091</v>
      </c>
      <c r="BQ87" s="109">
        <f t="shared" si="112"/>
        <v>-25.72145545796738</v>
      </c>
      <c r="BR87" s="108">
        <f t="shared" si="113"/>
        <v>10.989573333375645</v>
      </c>
      <c r="BS87" s="109">
        <f t="shared" si="114"/>
        <v>-25.128419967129645</v>
      </c>
      <c r="BT87" s="109">
        <f t="shared" si="115"/>
        <v>-27.757802485213375</v>
      </c>
      <c r="BU87" s="108">
        <f t="shared" si="116"/>
        <v>6.2919975565058053</v>
      </c>
      <c r="BV87" s="109">
        <f t="shared" si="117"/>
        <v>-18.932038834951449</v>
      </c>
      <c r="BW87" s="236">
        <f t="shared" si="118"/>
        <v>-31.584470094438615</v>
      </c>
    </row>
    <row r="88" spans="1:75" x14ac:dyDescent="0.25">
      <c r="A88" s="896" t="s">
        <v>142</v>
      </c>
      <c r="B88" s="110">
        <v>124</v>
      </c>
      <c r="C88" s="56">
        <v>456</v>
      </c>
      <c r="D88" s="56">
        <v>2723</v>
      </c>
      <c r="E88" s="56">
        <v>153</v>
      </c>
      <c r="F88" s="56">
        <v>550</v>
      </c>
      <c r="G88" s="56">
        <v>1397</v>
      </c>
      <c r="H88" s="56">
        <f t="shared" si="71"/>
        <v>277</v>
      </c>
      <c r="I88" s="56">
        <f t="shared" si="72"/>
        <v>1006</v>
      </c>
      <c r="J88" s="116">
        <f t="shared" si="73"/>
        <v>4120</v>
      </c>
      <c r="K88" s="56">
        <v>771</v>
      </c>
      <c r="L88" s="56">
        <v>3142</v>
      </c>
      <c r="M88" s="56">
        <v>5325</v>
      </c>
      <c r="N88" s="56">
        <v>758</v>
      </c>
      <c r="O88" s="56">
        <v>2102</v>
      </c>
      <c r="P88" s="56">
        <v>2514</v>
      </c>
      <c r="Q88" s="56">
        <f t="shared" si="74"/>
        <v>1529</v>
      </c>
      <c r="R88" s="56">
        <f t="shared" si="75"/>
        <v>5244</v>
      </c>
      <c r="S88" s="116">
        <f t="shared" si="76"/>
        <v>7839</v>
      </c>
      <c r="T88" s="56">
        <v>1041</v>
      </c>
      <c r="U88" s="56">
        <v>3512</v>
      </c>
      <c r="V88" s="56">
        <v>6269</v>
      </c>
      <c r="W88" s="56">
        <v>1061</v>
      </c>
      <c r="X88" s="56">
        <v>2600</v>
      </c>
      <c r="Y88" s="56">
        <v>3279</v>
      </c>
      <c r="Z88" s="56">
        <f t="shared" si="77"/>
        <v>2102</v>
      </c>
      <c r="AA88" s="56">
        <f t="shared" si="78"/>
        <v>6112</v>
      </c>
      <c r="AB88" s="116">
        <f t="shared" si="79"/>
        <v>9548</v>
      </c>
      <c r="AC88" s="56">
        <v>1365</v>
      </c>
      <c r="AD88" s="56">
        <v>3490</v>
      </c>
      <c r="AE88" s="56">
        <v>6980</v>
      </c>
      <c r="AF88" s="56">
        <v>1134</v>
      </c>
      <c r="AG88" s="56">
        <v>2538</v>
      </c>
      <c r="AH88" s="56">
        <v>3400</v>
      </c>
      <c r="AI88" s="56">
        <f t="shared" si="80"/>
        <v>2499</v>
      </c>
      <c r="AJ88" s="56">
        <f t="shared" si="81"/>
        <v>6028</v>
      </c>
      <c r="AK88" s="116">
        <f t="shared" si="82"/>
        <v>10380</v>
      </c>
    </row>
    <row r="91" spans="1:75" x14ac:dyDescent="0.25">
      <c r="A91" s="1531"/>
      <c r="B91" s="1531"/>
      <c r="C91" s="1531"/>
      <c r="D91" s="1531"/>
      <c r="E91" s="1531"/>
      <c r="F91" s="1531"/>
      <c r="G91" s="1531"/>
    </row>
    <row r="92" spans="1:75" ht="15" customHeight="1" x14ac:dyDescent="0.25">
      <c r="A92" s="1746" t="s">
        <v>1273</v>
      </c>
      <c r="B92" s="1747"/>
      <c r="C92" s="1747"/>
      <c r="D92" s="1747"/>
      <c r="E92" s="1747"/>
      <c r="F92" s="1747"/>
      <c r="G92" s="1748"/>
    </row>
    <row r="93" spans="1:75" x14ac:dyDescent="0.25">
      <c r="A93" s="1746"/>
      <c r="B93" s="1747"/>
      <c r="C93" s="1747"/>
      <c r="D93" s="1747"/>
      <c r="E93" s="1747"/>
      <c r="F93" s="1747"/>
      <c r="G93" s="1748"/>
    </row>
    <row r="94" spans="1:75" x14ac:dyDescent="0.25">
      <c r="A94" s="1749"/>
      <c r="B94" s="1750"/>
      <c r="C94" s="1750"/>
      <c r="D94" s="1750"/>
      <c r="E94" s="1750"/>
      <c r="F94" s="1750"/>
      <c r="G94" s="1751"/>
    </row>
  </sheetData>
  <sheetProtection algorithmName="SHA-512" hashValue="/LnKofxhEAh76x3JOCDHHl6un+MkOj2tdpivbP8Q2rRUNWtUo6N1582e7MU6bO5tfuWeNyr1Egov8hxXqLU4KQ==" saltValue="ZYYDV7vUWJ6VbMD5ajk8Ow==" spinCount="100000" sheet="1" objects="1" scenarios="1"/>
  <mergeCells count="71">
    <mergeCell ref="A12:A14"/>
    <mergeCell ref="A92:G94"/>
    <mergeCell ref="AM60:AO60"/>
    <mergeCell ref="AP60:AR60"/>
    <mergeCell ref="AV60:AX60"/>
    <mergeCell ref="AI60:AK60"/>
    <mergeCell ref="A22:A30"/>
    <mergeCell ref="A31:A44"/>
    <mergeCell ref="B19:N19"/>
    <mergeCell ref="P19:W19"/>
    <mergeCell ref="C20:E20"/>
    <mergeCell ref="F20:H20"/>
    <mergeCell ref="I20:K20"/>
    <mergeCell ref="L20:N20"/>
    <mergeCell ref="AY60:BA60"/>
    <mergeCell ref="BB60:BD60"/>
    <mergeCell ref="AS60:AU60"/>
    <mergeCell ref="BL58:BW58"/>
    <mergeCell ref="B59:J59"/>
    <mergeCell ref="K59:S59"/>
    <mergeCell ref="T59:AB59"/>
    <mergeCell ref="AC59:AK59"/>
    <mergeCell ref="AM59:AR59"/>
    <mergeCell ref="AS59:AX59"/>
    <mergeCell ref="AY59:BD59"/>
    <mergeCell ref="AM58:BJ58"/>
    <mergeCell ref="BU59:BW60"/>
    <mergeCell ref="BE59:BJ59"/>
    <mergeCell ref="BL59:BN60"/>
    <mergeCell ref="BO59:BQ60"/>
    <mergeCell ref="BR59:BT60"/>
    <mergeCell ref="BE60:BG60"/>
    <mergeCell ref="BH60:BJ60"/>
    <mergeCell ref="AA20:AA21"/>
    <mergeCell ref="Q60:S60"/>
    <mergeCell ref="T60:V60"/>
    <mergeCell ref="W60:Y60"/>
    <mergeCell ref="Z60:AB60"/>
    <mergeCell ref="B58:AK58"/>
    <mergeCell ref="B60:D60"/>
    <mergeCell ref="E60:G60"/>
    <mergeCell ref="H60:J60"/>
    <mergeCell ref="K60:M60"/>
    <mergeCell ref="N60:P60"/>
    <mergeCell ref="AC60:AE60"/>
    <mergeCell ref="AF60:AH60"/>
    <mergeCell ref="Y10:Y11"/>
    <mergeCell ref="Z10:Z11"/>
    <mergeCell ref="P20:Q20"/>
    <mergeCell ref="R20:S20"/>
    <mergeCell ref="T20:U20"/>
    <mergeCell ref="V20:W20"/>
    <mergeCell ref="Y20:Y21"/>
    <mergeCell ref="Y19:AB19"/>
    <mergeCell ref="AB20:AB21"/>
    <mergeCell ref="A1:W2"/>
    <mergeCell ref="AA10:AA11"/>
    <mergeCell ref="Z20:Z21"/>
    <mergeCell ref="A45:A53"/>
    <mergeCell ref="B9:N9"/>
    <mergeCell ref="P9:W9"/>
    <mergeCell ref="Y9:AB9"/>
    <mergeCell ref="C10:E10"/>
    <mergeCell ref="F10:H10"/>
    <mergeCell ref="I10:K10"/>
    <mergeCell ref="L10:N10"/>
    <mergeCell ref="P10:Q10"/>
    <mergeCell ref="AB10:AB11"/>
    <mergeCell ref="R10:S10"/>
    <mergeCell ref="T10:U10"/>
    <mergeCell ref="V10:W10"/>
  </mergeCells>
  <conditionalFormatting sqref="Y12:AB14">
    <cfRule type="cellIs" dxfId="134" priority="1" operator="lessThan">
      <formula>0</formula>
    </cfRule>
  </conditionalFormatting>
  <conditionalFormatting sqref="Y22:AB53">
    <cfRule type="cellIs" dxfId="133" priority="2" operator="lessThan">
      <formula>0</formula>
    </cfRule>
  </conditionalFormatting>
  <conditionalFormatting sqref="BL63:BW87">
    <cfRule type="cellIs" dxfId="132" priority="3" operator="lessThan">
      <formula>0</formula>
    </cfRule>
  </conditionalFormatting>
  <hyperlinks>
    <hyperlink ref="A5" location="Índice!A1" display="⌂ Volver al ÍNDICE" xr:uid="{312C4894-7401-40A5-8C07-1058915F7AF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BC6E6-0721-4B3B-B7B6-76D87F0C5F9B}">
  <sheetPr>
    <tabColor theme="9" tint="-0.249977111117893"/>
  </sheetPr>
  <dimension ref="A1:T35"/>
  <sheetViews>
    <sheetView showGridLines="0" showRowColHeaders="0" zoomScale="50" zoomScaleNormal="50" workbookViewId="0">
      <selection activeCell="R2" sqref="R2"/>
    </sheetView>
  </sheetViews>
  <sheetFormatPr baseColWidth="10" defaultRowHeight="15" x14ac:dyDescent="0.25"/>
  <cols>
    <col min="1" max="1" width="10.7109375" customWidth="1"/>
    <col min="2" max="2" width="26.5703125" customWidth="1"/>
    <col min="3" max="3" width="23.5703125" customWidth="1"/>
    <col min="4" max="4" width="13.85546875" customWidth="1"/>
    <col min="5" max="5" width="93.28515625" customWidth="1"/>
    <col min="6" max="6" width="23.7109375" customWidth="1"/>
  </cols>
  <sheetData>
    <row r="1" spans="1:20" ht="55.5" customHeight="1" x14ac:dyDescent="0.85">
      <c r="A1" s="1696" t="s">
        <v>1026</v>
      </c>
      <c r="B1" s="1696"/>
      <c r="C1" s="1696"/>
      <c r="D1" s="1696"/>
      <c r="E1" s="1574"/>
      <c r="P1" s="628"/>
      <c r="Q1" s="628"/>
      <c r="R1" s="628"/>
      <c r="S1" s="628"/>
      <c r="T1" s="628"/>
    </row>
    <row r="2" spans="1:20" ht="170.25" customHeight="1" x14ac:dyDescent="0.4">
      <c r="B2" s="182"/>
      <c r="P2" s="628"/>
      <c r="Q2" s="628"/>
      <c r="R2" s="628"/>
      <c r="S2" s="628"/>
      <c r="T2" s="628"/>
    </row>
    <row r="3" spans="1:20" ht="82.5" customHeight="1" x14ac:dyDescent="0.25">
      <c r="H3" s="1583"/>
      <c r="I3" s="1583"/>
      <c r="J3" s="1582"/>
      <c r="K3" s="1583"/>
      <c r="L3" s="1583"/>
      <c r="P3" s="628"/>
      <c r="Q3" s="628"/>
      <c r="R3" s="628"/>
      <c r="S3" s="628"/>
      <c r="T3" s="628"/>
    </row>
    <row r="4" spans="1:20" ht="69" customHeight="1" x14ac:dyDescent="0.25">
      <c r="H4" s="1583"/>
      <c r="I4" s="1583"/>
      <c r="J4" s="1583"/>
      <c r="K4" s="1583"/>
      <c r="L4" s="1583"/>
      <c r="P4" s="628"/>
      <c r="Q4" s="628"/>
      <c r="R4" s="628"/>
      <c r="S4" s="628"/>
      <c r="T4" s="628"/>
    </row>
    <row r="5" spans="1:20" ht="62.45" customHeight="1" x14ac:dyDescent="0.25">
      <c r="H5" s="1583"/>
      <c r="I5" s="1583"/>
      <c r="J5" s="1583"/>
      <c r="K5" s="1583"/>
      <c r="L5" s="1583"/>
      <c r="M5" s="1575"/>
      <c r="P5" s="628"/>
      <c r="Q5" s="628"/>
      <c r="R5" s="628"/>
      <c r="S5" s="628"/>
      <c r="T5" s="628"/>
    </row>
    <row r="6" spans="1:20" ht="48.75" customHeight="1" x14ac:dyDescent="0.25">
      <c r="P6" s="628"/>
      <c r="Q6" s="628"/>
      <c r="R6" s="628"/>
      <c r="S6" s="628"/>
      <c r="T6" s="628"/>
    </row>
    <row r="7" spans="1:20" ht="73.5" customHeight="1" x14ac:dyDescent="0.25">
      <c r="J7" s="1584"/>
      <c r="P7" s="628"/>
      <c r="Q7" s="628"/>
      <c r="R7" s="628"/>
      <c r="S7" s="628"/>
      <c r="T7" s="628"/>
    </row>
    <row r="8" spans="1:20" ht="72.75" customHeight="1" x14ac:dyDescent="0.25">
      <c r="J8" s="1697" t="s">
        <v>1007</v>
      </c>
      <c r="K8" s="1697"/>
      <c r="L8" s="1697"/>
      <c r="M8" s="1697"/>
      <c r="N8" s="1697"/>
      <c r="P8" s="628"/>
      <c r="Q8" s="628"/>
      <c r="R8" s="628"/>
      <c r="S8" s="628"/>
      <c r="T8" s="628"/>
    </row>
    <row r="9" spans="1:20" ht="337.5" customHeight="1" x14ac:dyDescent="0.25">
      <c r="B9" s="1587"/>
      <c r="C9" s="1587"/>
      <c r="D9" s="1587"/>
      <c r="E9" s="1587"/>
      <c r="F9" s="1587"/>
      <c r="J9" s="1698" t="s">
        <v>1007</v>
      </c>
      <c r="K9" s="1698"/>
      <c r="L9" s="1698"/>
      <c r="M9" s="1698"/>
      <c r="N9" s="1698"/>
      <c r="P9" s="628"/>
      <c r="Q9" s="628"/>
      <c r="R9" s="628"/>
      <c r="S9" s="628"/>
      <c r="T9" s="628"/>
    </row>
    <row r="10" spans="1:20" s="7" customFormat="1" ht="82.5" customHeight="1" x14ac:dyDescent="0.25">
      <c r="B10" s="1705" t="s">
        <v>1025</v>
      </c>
      <c r="C10" s="1706"/>
      <c r="D10" s="1706"/>
      <c r="E10" s="1706"/>
      <c r="F10" s="1707"/>
      <c r="J10" s="1698" t="s">
        <v>1007</v>
      </c>
      <c r="K10" s="1698"/>
      <c r="L10" s="1698"/>
      <c r="M10" s="1698"/>
      <c r="N10" s="1698"/>
      <c r="P10" s="1586"/>
      <c r="Q10" s="1586"/>
      <c r="R10" s="1586"/>
      <c r="S10"/>
      <c r="T10" s="1586"/>
    </row>
    <row r="11" spans="1:20" s="7" customFormat="1" ht="82.5" customHeight="1" x14ac:dyDescent="0.25">
      <c r="B11" s="1614" t="s">
        <v>1021</v>
      </c>
      <c r="C11" s="1614" t="s">
        <v>917</v>
      </c>
      <c r="D11" s="1615" t="s">
        <v>918</v>
      </c>
      <c r="E11" s="1614" t="s">
        <v>919</v>
      </c>
      <c r="F11" s="1616" t="s">
        <v>1029</v>
      </c>
      <c r="J11" s="1605"/>
      <c r="K11" s="1605"/>
      <c r="L11" s="1605"/>
      <c r="M11" s="1605"/>
      <c r="N11" s="1605"/>
      <c r="P11" s="1586"/>
      <c r="Q11" s="1586"/>
      <c r="R11" s="1586"/>
      <c r="S11"/>
      <c r="T11" s="1586"/>
    </row>
    <row r="12" spans="1:20" ht="158.25" customHeight="1" x14ac:dyDescent="0.25">
      <c r="B12" s="1585" t="s">
        <v>1010</v>
      </c>
      <c r="C12" s="1599" t="s">
        <v>1008</v>
      </c>
      <c r="D12" s="1602" t="s">
        <v>920</v>
      </c>
      <c r="E12" s="1610" t="s">
        <v>1023</v>
      </c>
      <c r="F12" s="1603" t="s">
        <v>935</v>
      </c>
      <c r="J12" s="1698" t="s">
        <v>1007</v>
      </c>
      <c r="K12" s="1698"/>
      <c r="L12" s="1698"/>
      <c r="M12" s="1698"/>
      <c r="N12" s="1698"/>
      <c r="P12" s="628"/>
      <c r="Q12" s="628"/>
      <c r="R12" s="628"/>
      <c r="S12" s="628"/>
      <c r="T12" s="628"/>
    </row>
    <row r="13" spans="1:20" ht="150" customHeight="1" x14ac:dyDescent="0.25">
      <c r="B13" s="1598" t="s">
        <v>1011</v>
      </c>
      <c r="C13" s="1600" t="s">
        <v>1009</v>
      </c>
      <c r="D13" s="1601" t="s">
        <v>920</v>
      </c>
      <c r="E13" s="1611" t="s">
        <v>1024</v>
      </c>
      <c r="F13" s="1597" t="s">
        <v>921</v>
      </c>
      <c r="J13" s="1698"/>
      <c r="K13" s="1698"/>
      <c r="L13" s="1698"/>
      <c r="M13" s="1698"/>
      <c r="N13" s="1698"/>
      <c r="P13" s="628"/>
      <c r="Q13" s="628"/>
      <c r="R13" s="628"/>
      <c r="S13" s="628"/>
      <c r="T13" s="628"/>
    </row>
    <row r="14" spans="1:20" ht="130.5" customHeight="1" x14ac:dyDescent="0.25">
      <c r="B14" s="1588" t="s">
        <v>922</v>
      </c>
      <c r="C14" s="1592" t="s">
        <v>923</v>
      </c>
      <c r="D14" s="1594" t="s">
        <v>924</v>
      </c>
      <c r="E14" s="1612" t="s">
        <v>925</v>
      </c>
      <c r="F14" s="1597" t="s">
        <v>926</v>
      </c>
      <c r="J14" s="1698"/>
      <c r="K14" s="1698"/>
      <c r="L14" s="1698"/>
      <c r="M14" s="1698"/>
      <c r="N14" s="1698"/>
      <c r="P14" s="628"/>
      <c r="Q14" s="628"/>
      <c r="R14" s="628"/>
      <c r="S14" s="628"/>
      <c r="T14" s="628"/>
    </row>
    <row r="15" spans="1:20" ht="84.75" customHeight="1" x14ac:dyDescent="0.25">
      <c r="B15" s="1589" t="s">
        <v>1012</v>
      </c>
      <c r="C15" s="1593" t="s">
        <v>927</v>
      </c>
      <c r="D15" s="1595" t="s">
        <v>928</v>
      </c>
      <c r="E15" s="1613" t="s">
        <v>1022</v>
      </c>
      <c r="F15" s="1699" t="s">
        <v>929</v>
      </c>
      <c r="P15" s="628"/>
      <c r="Q15" s="628"/>
      <c r="R15" s="628"/>
      <c r="S15" s="628"/>
      <c r="T15" s="628"/>
    </row>
    <row r="16" spans="1:20" ht="100.5" customHeight="1" x14ac:dyDescent="0.25">
      <c r="B16" s="1590" t="s">
        <v>1013</v>
      </c>
      <c r="C16" s="1591" t="s">
        <v>930</v>
      </c>
      <c r="D16" s="1596" t="s">
        <v>920</v>
      </c>
      <c r="E16" s="1609" t="s">
        <v>1006</v>
      </c>
      <c r="F16" s="1700"/>
      <c r="P16" s="628"/>
      <c r="Q16" s="628"/>
      <c r="R16" s="628"/>
      <c r="S16" s="628"/>
      <c r="T16" s="628"/>
    </row>
    <row r="17" spans="1:20" ht="15.75" x14ac:dyDescent="0.25">
      <c r="B17" s="184"/>
      <c r="P17" s="628"/>
      <c r="Q17" s="628"/>
      <c r="R17" s="628"/>
      <c r="S17" s="628"/>
      <c r="T17" s="628"/>
    </row>
    <row r="18" spans="1:20" ht="103.9" customHeight="1" x14ac:dyDescent="0.25">
      <c r="A18" s="1538"/>
      <c r="B18" s="1702" t="s">
        <v>1027</v>
      </c>
      <c r="C18" s="1703"/>
      <c r="D18" s="1703"/>
      <c r="E18" s="1703"/>
      <c r="F18" s="1704"/>
      <c r="P18" s="628"/>
      <c r="Q18" s="628"/>
      <c r="R18" s="628"/>
      <c r="S18" s="628"/>
      <c r="T18" s="628"/>
    </row>
    <row r="19" spans="1:20" ht="36.6" customHeight="1" x14ac:dyDescent="0.25">
      <c r="B19" s="1701"/>
      <c r="C19" s="1701"/>
      <c r="D19" s="1701"/>
      <c r="E19" s="1701"/>
      <c r="F19" s="1701"/>
      <c r="G19" s="628"/>
      <c r="H19" s="628"/>
      <c r="I19" s="628"/>
      <c r="J19" s="628"/>
      <c r="K19" s="628"/>
      <c r="L19" s="628"/>
      <c r="M19" s="628"/>
      <c r="N19" s="628"/>
      <c r="O19" s="628"/>
      <c r="P19" s="628"/>
      <c r="Q19" s="628"/>
      <c r="R19" s="628"/>
      <c r="S19" s="628"/>
      <c r="T19" s="628"/>
    </row>
    <row r="20" spans="1:20" x14ac:dyDescent="0.25">
      <c r="B20" s="628"/>
      <c r="C20" s="628"/>
      <c r="D20" s="628"/>
      <c r="E20" s="628"/>
      <c r="F20" s="628"/>
      <c r="G20" s="628"/>
      <c r="H20" s="628"/>
      <c r="I20" s="628"/>
      <c r="J20" s="628"/>
      <c r="K20" s="628"/>
      <c r="L20" s="628"/>
      <c r="M20" s="628"/>
      <c r="N20" s="628"/>
      <c r="O20" s="628"/>
      <c r="P20" s="628"/>
      <c r="Q20" s="628"/>
      <c r="R20" s="628"/>
      <c r="S20" s="628"/>
      <c r="T20" s="628"/>
    </row>
    <row r="21" spans="1:20" x14ac:dyDescent="0.25">
      <c r="B21" s="628"/>
      <c r="C21" s="628"/>
      <c r="D21" s="628"/>
      <c r="E21" s="628"/>
      <c r="F21" s="628"/>
      <c r="G21" s="628"/>
      <c r="H21" s="628"/>
      <c r="I21" s="628"/>
      <c r="J21" s="628"/>
      <c r="K21" s="628"/>
      <c r="L21" s="628"/>
      <c r="M21" s="628"/>
      <c r="N21" s="628"/>
      <c r="O21" s="628"/>
      <c r="P21" s="628"/>
      <c r="Q21" s="628"/>
      <c r="R21" s="628"/>
      <c r="S21" s="628"/>
      <c r="T21" s="628"/>
    </row>
    <row r="22" spans="1:20" x14ac:dyDescent="0.25">
      <c r="B22" s="628"/>
      <c r="C22" s="628"/>
      <c r="D22" s="628"/>
      <c r="E22" s="628"/>
      <c r="F22" s="628"/>
      <c r="G22" s="628"/>
      <c r="H22" s="628"/>
      <c r="I22" s="628"/>
      <c r="J22" s="628"/>
      <c r="K22" s="628"/>
      <c r="L22" s="628"/>
      <c r="M22" s="628"/>
      <c r="N22" s="628"/>
      <c r="O22" s="628"/>
      <c r="P22" s="628"/>
      <c r="Q22" s="628"/>
      <c r="R22" s="628"/>
      <c r="S22" s="628"/>
      <c r="T22" s="628"/>
    </row>
    <row r="23" spans="1:20" x14ac:dyDescent="0.25">
      <c r="B23" s="628"/>
      <c r="C23" s="628"/>
      <c r="D23" s="628"/>
      <c r="E23" s="628"/>
      <c r="F23" s="628"/>
      <c r="G23" s="628"/>
      <c r="H23" s="628"/>
      <c r="I23" s="628"/>
      <c r="J23" s="628"/>
      <c r="K23" s="628"/>
      <c r="L23" s="628"/>
      <c r="M23" s="628"/>
      <c r="N23" s="628"/>
      <c r="O23" s="628"/>
      <c r="P23" s="628"/>
      <c r="Q23" s="628"/>
      <c r="R23" s="628"/>
      <c r="S23" s="628"/>
      <c r="T23" s="628"/>
    </row>
    <row r="24" spans="1:20" x14ac:dyDescent="0.25">
      <c r="B24" s="628"/>
      <c r="C24" s="628"/>
      <c r="D24" s="628"/>
      <c r="E24" s="628"/>
      <c r="F24" s="628"/>
      <c r="G24" s="628"/>
      <c r="H24" s="628"/>
      <c r="I24" s="628"/>
      <c r="J24" s="628"/>
      <c r="K24" s="628"/>
      <c r="L24" s="628"/>
      <c r="M24" s="628"/>
      <c r="N24" s="628"/>
      <c r="O24" s="628"/>
      <c r="P24" s="628"/>
      <c r="Q24" s="628"/>
      <c r="R24" s="628"/>
      <c r="S24" s="628"/>
      <c r="T24" s="628"/>
    </row>
    <row r="25" spans="1:20" x14ac:dyDescent="0.25">
      <c r="B25" s="628"/>
      <c r="C25" s="628"/>
      <c r="D25" s="628"/>
      <c r="E25" s="628"/>
      <c r="F25" s="628"/>
      <c r="G25" s="628"/>
      <c r="H25" s="628"/>
      <c r="I25" s="628"/>
      <c r="J25" s="628"/>
      <c r="K25" s="628"/>
      <c r="L25" s="628"/>
      <c r="M25" s="628"/>
      <c r="N25" s="628"/>
      <c r="O25" s="628"/>
      <c r="P25" s="628"/>
      <c r="Q25" s="628"/>
      <c r="R25" s="628"/>
      <c r="S25" s="628"/>
      <c r="T25" s="628"/>
    </row>
    <row r="26" spans="1:20" x14ac:dyDescent="0.25">
      <c r="B26" s="628"/>
      <c r="C26" s="628"/>
      <c r="D26" s="628"/>
      <c r="E26" s="628"/>
      <c r="F26" s="628"/>
      <c r="G26" s="628"/>
      <c r="H26" s="628"/>
      <c r="I26" s="628"/>
      <c r="J26" s="628"/>
      <c r="K26" s="628"/>
      <c r="L26" s="628"/>
      <c r="M26" s="628"/>
      <c r="N26" s="628"/>
      <c r="O26" s="628"/>
      <c r="P26" s="628"/>
      <c r="Q26" s="628"/>
      <c r="R26" s="628"/>
      <c r="S26" s="628"/>
      <c r="T26" s="628"/>
    </row>
    <row r="27" spans="1:20" x14ac:dyDescent="0.25">
      <c r="B27" s="628"/>
      <c r="C27" s="628"/>
      <c r="D27" s="628"/>
      <c r="E27" s="628"/>
      <c r="F27" s="628"/>
      <c r="G27" s="628"/>
      <c r="H27" s="628"/>
      <c r="I27" s="628"/>
      <c r="J27" s="628"/>
      <c r="K27" s="628"/>
      <c r="L27" s="628"/>
      <c r="M27" s="628"/>
      <c r="N27" s="628"/>
      <c r="O27" s="628"/>
      <c r="P27" s="628"/>
      <c r="Q27" s="628"/>
      <c r="R27" s="628"/>
      <c r="S27" s="628"/>
      <c r="T27" s="628"/>
    </row>
    <row r="28" spans="1:20" x14ac:dyDescent="0.25">
      <c r="B28" s="628"/>
      <c r="C28" s="628"/>
      <c r="D28" s="628"/>
      <c r="E28" s="628"/>
      <c r="F28" s="628"/>
      <c r="G28" s="628"/>
      <c r="H28" s="628"/>
      <c r="I28" s="628"/>
      <c r="J28" s="628"/>
      <c r="K28" s="628"/>
      <c r="L28" s="628"/>
      <c r="M28" s="628"/>
      <c r="N28" s="628"/>
      <c r="O28" s="628"/>
      <c r="P28" s="628"/>
      <c r="Q28" s="628"/>
      <c r="R28" s="628"/>
      <c r="S28" s="628"/>
      <c r="T28" s="628"/>
    </row>
    <row r="29" spans="1:20" x14ac:dyDescent="0.25">
      <c r="B29" s="628"/>
      <c r="C29" s="628"/>
      <c r="D29" s="628"/>
      <c r="E29" s="628"/>
      <c r="F29" s="628"/>
      <c r="G29" s="628"/>
      <c r="H29" s="628"/>
      <c r="I29" s="628"/>
      <c r="J29" s="628"/>
      <c r="K29" s="628"/>
      <c r="L29" s="628"/>
      <c r="M29" s="628"/>
      <c r="N29" s="628"/>
      <c r="O29" s="628"/>
      <c r="P29" s="628"/>
      <c r="Q29" s="628"/>
      <c r="R29" s="628"/>
      <c r="S29" s="628"/>
      <c r="T29" s="628"/>
    </row>
    <row r="30" spans="1:20" x14ac:dyDescent="0.25">
      <c r="B30" s="628"/>
      <c r="C30" s="628"/>
      <c r="D30" s="628"/>
      <c r="E30" s="628"/>
      <c r="F30" s="628"/>
      <c r="G30" s="628"/>
      <c r="H30" s="628"/>
      <c r="I30" s="628"/>
      <c r="J30" s="628"/>
      <c r="K30" s="628"/>
      <c r="L30" s="628"/>
      <c r="M30" s="628"/>
      <c r="N30" s="628"/>
      <c r="O30" s="628"/>
      <c r="P30" s="628"/>
      <c r="Q30" s="628"/>
      <c r="R30" s="628"/>
      <c r="S30" s="628"/>
      <c r="T30" s="628"/>
    </row>
    <row r="31" spans="1:20" x14ac:dyDescent="0.25">
      <c r="B31" s="628"/>
      <c r="C31" s="628"/>
      <c r="D31" s="628"/>
      <c r="E31" s="628"/>
      <c r="F31" s="628"/>
      <c r="G31" s="628"/>
      <c r="H31" s="628"/>
      <c r="I31" s="628"/>
      <c r="J31" s="628"/>
      <c r="K31" s="628"/>
      <c r="L31" s="628"/>
      <c r="M31" s="628"/>
      <c r="N31" s="628"/>
      <c r="O31" s="628"/>
      <c r="P31" s="628"/>
      <c r="Q31" s="628"/>
      <c r="R31" s="628"/>
      <c r="S31" s="628"/>
      <c r="T31" s="628"/>
    </row>
    <row r="32" spans="1:20" x14ac:dyDescent="0.25">
      <c r="B32" s="628"/>
      <c r="C32" s="628"/>
      <c r="D32" s="628"/>
      <c r="E32" s="628"/>
      <c r="F32" s="628"/>
      <c r="G32" s="628"/>
      <c r="H32" s="628"/>
      <c r="I32" s="628"/>
      <c r="J32" s="628"/>
      <c r="K32" s="628"/>
      <c r="L32" s="628"/>
      <c r="M32" s="628"/>
      <c r="N32" s="628"/>
      <c r="O32" s="628"/>
      <c r="P32" s="628"/>
    </row>
    <row r="33" spans="2:16" x14ac:dyDescent="0.25">
      <c r="B33" s="628"/>
      <c r="C33" s="628"/>
      <c r="D33" s="628"/>
      <c r="E33" s="628"/>
      <c r="F33" s="628"/>
      <c r="G33" s="628"/>
      <c r="H33" s="628"/>
      <c r="I33" s="628"/>
      <c r="J33" s="628"/>
      <c r="K33" s="628"/>
      <c r="L33" s="628"/>
      <c r="M33" s="628"/>
      <c r="N33" s="628"/>
      <c r="O33" s="628"/>
      <c r="P33" s="628"/>
    </row>
    <row r="34" spans="2:16" x14ac:dyDescent="0.25">
      <c r="B34" s="628"/>
      <c r="C34" s="628"/>
      <c r="D34" s="628"/>
      <c r="E34" s="628"/>
      <c r="F34" s="628"/>
      <c r="G34" s="628"/>
      <c r="H34" s="628"/>
      <c r="I34" s="628"/>
      <c r="J34" s="628"/>
      <c r="K34" s="628"/>
      <c r="L34" s="628"/>
      <c r="M34" s="628"/>
      <c r="N34" s="628"/>
      <c r="O34" s="628"/>
      <c r="P34" s="628"/>
    </row>
    <row r="35" spans="2:16" x14ac:dyDescent="0.25">
      <c r="B35" s="628"/>
      <c r="C35" s="628"/>
      <c r="D35" s="628"/>
      <c r="E35" s="628"/>
      <c r="F35" s="628"/>
      <c r="G35" s="628"/>
      <c r="H35" s="628"/>
      <c r="I35" s="628"/>
      <c r="J35" s="628"/>
      <c r="K35" s="628"/>
      <c r="L35" s="628"/>
      <c r="M35" s="628"/>
      <c r="N35" s="628"/>
      <c r="O35" s="628"/>
      <c r="P35" s="628"/>
    </row>
  </sheetData>
  <sheetProtection sheet="1" objects="1" scenarios="1"/>
  <mergeCells count="11">
    <mergeCell ref="A1:D1"/>
    <mergeCell ref="J8:N8"/>
    <mergeCell ref="J9:N9"/>
    <mergeCell ref="F15:F16"/>
    <mergeCell ref="B19:F19"/>
    <mergeCell ref="J14:N14"/>
    <mergeCell ref="J13:N13"/>
    <mergeCell ref="J12:N12"/>
    <mergeCell ref="J10:N10"/>
    <mergeCell ref="B18:F18"/>
    <mergeCell ref="B10:F10"/>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BE825-6078-407A-A1C2-ABBF411CAF29}">
  <sheetPr codeName="Hoja32">
    <tabColor rgb="FFEDCFDD"/>
  </sheetPr>
  <dimension ref="A1:BW78"/>
  <sheetViews>
    <sheetView zoomScale="84" zoomScaleNormal="84" workbookViewId="0">
      <pane xSplit="1" topLeftCell="B1" activePane="topRight" state="frozen"/>
      <selection activeCell="T96" sqref="T96:T97"/>
      <selection pane="topRight" activeCell="A76" sqref="A76:G78"/>
    </sheetView>
  </sheetViews>
  <sheetFormatPr baseColWidth="10" defaultColWidth="11.42578125" defaultRowHeight="15" x14ac:dyDescent="0.25"/>
  <cols>
    <col min="1" max="1" width="66.5703125" customWidth="1"/>
    <col min="2" max="2" width="32.7109375" customWidth="1"/>
    <col min="3" max="40" width="7.7109375" customWidth="1"/>
    <col min="41" max="41" width="9.42578125" customWidth="1"/>
    <col min="42" max="140" width="7.7109375" customWidth="1"/>
  </cols>
  <sheetData>
    <row r="1" spans="1:29" ht="24" customHeight="1" x14ac:dyDescent="0.25">
      <c r="A1" s="1755" t="s">
        <v>1072</v>
      </c>
      <c r="B1" s="1756"/>
      <c r="C1" s="1756"/>
      <c r="D1" s="1756"/>
      <c r="E1" s="1756"/>
      <c r="F1" s="1756"/>
      <c r="G1" s="1756"/>
      <c r="H1" s="1756"/>
      <c r="I1" s="1756"/>
      <c r="J1" s="1756"/>
      <c r="K1" s="1756"/>
      <c r="L1" s="1756"/>
      <c r="M1" s="1756"/>
      <c r="N1" s="1756"/>
      <c r="O1" s="1756"/>
      <c r="P1" s="1756"/>
      <c r="Q1" s="1756"/>
      <c r="R1" s="1757"/>
    </row>
    <row r="2" spans="1:29" ht="24" customHeight="1" thickBot="1" x14ac:dyDescent="0.3">
      <c r="A2" s="1758"/>
      <c r="B2" s="1759"/>
      <c r="C2" s="1759"/>
      <c r="D2" s="1759"/>
      <c r="E2" s="1759"/>
      <c r="F2" s="1759"/>
      <c r="G2" s="1759"/>
      <c r="H2" s="1759"/>
      <c r="I2" s="1759"/>
      <c r="J2" s="1759"/>
      <c r="K2" s="1759"/>
      <c r="L2" s="1759"/>
      <c r="M2" s="1759"/>
      <c r="N2" s="1759"/>
      <c r="O2" s="1759"/>
      <c r="P2" s="1759"/>
      <c r="Q2" s="1759"/>
      <c r="R2" s="1760"/>
    </row>
    <row r="3" spans="1:29" x14ac:dyDescent="0.25">
      <c r="A3" s="46" t="s">
        <v>1034</v>
      </c>
    </row>
    <row r="4" spans="1:29" x14ac:dyDescent="0.25">
      <c r="A4" s="46" t="s">
        <v>988</v>
      </c>
    </row>
    <row r="5" spans="1:29" x14ac:dyDescent="0.25">
      <c r="A5" s="132" t="s">
        <v>712</v>
      </c>
      <c r="S5" s="18"/>
    </row>
    <row r="7" spans="1:29" x14ac:dyDescent="0.25">
      <c r="A7" s="5" t="s">
        <v>1190</v>
      </c>
    </row>
    <row r="8" spans="1:29" x14ac:dyDescent="0.25">
      <c r="A8" s="5"/>
    </row>
    <row r="9" spans="1:29" s="1" customFormat="1" ht="47.25" customHeight="1" x14ac:dyDescent="0.25">
      <c r="B9" s="1869" t="s">
        <v>28</v>
      </c>
      <c r="C9" s="1869"/>
      <c r="D9" s="1869"/>
      <c r="E9" s="1869"/>
      <c r="F9" s="1869"/>
      <c r="G9" s="1869"/>
      <c r="H9" s="1869"/>
      <c r="I9" s="1869"/>
      <c r="J9" s="1869"/>
      <c r="K9" s="1869"/>
      <c r="L9" s="1869"/>
      <c r="M9" s="1869"/>
      <c r="N9" s="1869"/>
      <c r="Q9" s="1869" t="s">
        <v>507</v>
      </c>
      <c r="R9" s="1869"/>
      <c r="S9" s="1869"/>
      <c r="T9" s="1869"/>
      <c r="U9" s="1869"/>
      <c r="V9" s="1869"/>
      <c r="W9" s="1869"/>
      <c r="X9" s="1869"/>
      <c r="Z9" s="1868" t="s">
        <v>853</v>
      </c>
      <c r="AA9" s="1912"/>
      <c r="AB9" s="1912"/>
      <c r="AC9" s="1912"/>
    </row>
    <row r="10" spans="1:29" ht="15" customHeight="1" x14ac:dyDescent="0.25">
      <c r="B10" s="852" t="s">
        <v>994</v>
      </c>
      <c r="C10" s="1875" t="s">
        <v>808</v>
      </c>
      <c r="D10" s="1875"/>
      <c r="E10" s="1875"/>
      <c r="F10" s="1875" t="s">
        <v>168</v>
      </c>
      <c r="G10" s="1875"/>
      <c r="H10" s="1875"/>
      <c r="I10" s="1875" t="s">
        <v>169</v>
      </c>
      <c r="J10" s="1875"/>
      <c r="K10" s="1875"/>
      <c r="L10" s="1875" t="s">
        <v>170</v>
      </c>
      <c r="M10" s="1875"/>
      <c r="N10" s="1875"/>
      <c r="Q10" s="1875" t="s">
        <v>167</v>
      </c>
      <c r="R10" s="1875"/>
      <c r="S10" s="1875" t="s">
        <v>168</v>
      </c>
      <c r="T10" s="1875"/>
      <c r="U10" s="1875" t="s">
        <v>169</v>
      </c>
      <c r="V10" s="1875"/>
      <c r="W10" s="1875" t="s">
        <v>170</v>
      </c>
      <c r="X10" s="1875"/>
      <c r="Z10" s="1883" t="s">
        <v>167</v>
      </c>
      <c r="AA10" s="1883" t="s">
        <v>168</v>
      </c>
      <c r="AB10" s="1883" t="s">
        <v>169</v>
      </c>
      <c r="AC10" s="1883" t="s">
        <v>170</v>
      </c>
    </row>
    <row r="11" spans="1:29" x14ac:dyDescent="0.25">
      <c r="B11" s="873" t="s">
        <v>337</v>
      </c>
      <c r="C11" s="274" t="s">
        <v>31</v>
      </c>
      <c r="D11" s="274" t="s">
        <v>32</v>
      </c>
      <c r="E11" s="274" t="s">
        <v>33</v>
      </c>
      <c r="F11" s="274" t="s">
        <v>31</v>
      </c>
      <c r="G11" s="274" t="s">
        <v>32</v>
      </c>
      <c r="H11" s="274" t="s">
        <v>33</v>
      </c>
      <c r="I11" s="274" t="s">
        <v>31</v>
      </c>
      <c r="J11" s="274" t="s">
        <v>32</v>
      </c>
      <c r="K11" s="274" t="s">
        <v>33</v>
      </c>
      <c r="L11" s="274" t="s">
        <v>31</v>
      </c>
      <c r="M11" s="274" t="s">
        <v>32</v>
      </c>
      <c r="N11" s="274" t="s">
        <v>33</v>
      </c>
      <c r="Q11" s="274" t="s">
        <v>31</v>
      </c>
      <c r="R11" s="274" t="s">
        <v>32</v>
      </c>
      <c r="S11" s="274" t="s">
        <v>31</v>
      </c>
      <c r="T11" s="274" t="s">
        <v>32</v>
      </c>
      <c r="U11" s="274" t="s">
        <v>31</v>
      </c>
      <c r="V11" s="274" t="s">
        <v>32</v>
      </c>
      <c r="W11" s="274" t="s">
        <v>31</v>
      </c>
      <c r="X11" s="274" t="s">
        <v>32</v>
      </c>
      <c r="Z11" s="1883"/>
      <c r="AA11" s="1883"/>
      <c r="AB11" s="1883"/>
      <c r="AC11" s="1883"/>
    </row>
    <row r="12" spans="1:29" x14ac:dyDescent="0.25">
      <c r="A12" s="1903" t="s">
        <v>1080</v>
      </c>
      <c r="B12" s="1617" t="s">
        <v>809</v>
      </c>
      <c r="C12" s="20">
        <v>1136</v>
      </c>
      <c r="D12" s="20">
        <v>6475</v>
      </c>
      <c r="E12" s="21">
        <v>7611</v>
      </c>
      <c r="F12" s="20">
        <v>1228</v>
      </c>
      <c r="G12" s="20">
        <v>7014</v>
      </c>
      <c r="H12" s="21">
        <v>8242</v>
      </c>
      <c r="I12" s="23">
        <v>1387</v>
      </c>
      <c r="J12" s="20">
        <v>7536</v>
      </c>
      <c r="K12" s="21">
        <v>8923</v>
      </c>
      <c r="L12" s="23">
        <v>1178</v>
      </c>
      <c r="M12" s="20">
        <v>6651</v>
      </c>
      <c r="N12" s="21">
        <v>7829</v>
      </c>
      <c r="Q12" s="61">
        <f t="shared" ref="Q12:R14" si="0">IFERROR(C12/$E12*100,0)</f>
        <v>14.925765339639996</v>
      </c>
      <c r="R12" s="6">
        <f t="shared" si="0"/>
        <v>85.074234660360005</v>
      </c>
      <c r="S12" s="61">
        <f t="shared" ref="S12:T14" si="1">IFERROR(F12/$H12*100,0)</f>
        <v>14.899296287308905</v>
      </c>
      <c r="T12" s="6">
        <f t="shared" si="1"/>
        <v>85.1007037126911</v>
      </c>
      <c r="U12" s="61">
        <f t="shared" ref="U12:V14" si="2">IFERROR(I12/$K12*100,0)</f>
        <v>15.544099518099294</v>
      </c>
      <c r="V12" s="6">
        <f t="shared" si="2"/>
        <v>84.455900481900699</v>
      </c>
      <c r="W12" s="61">
        <f t="shared" ref="W12:X14" si="3">IFERROR(L12/$N12*100,0)</f>
        <v>15.046621535317408</v>
      </c>
      <c r="X12" s="82">
        <f t="shared" si="3"/>
        <v>84.953378464682601</v>
      </c>
      <c r="Z12" s="73">
        <f>R12-Q12</f>
        <v>70.148469320720011</v>
      </c>
      <c r="AA12" s="73">
        <f>T12-S12</f>
        <v>70.2014074253822</v>
      </c>
      <c r="AB12" s="73">
        <f>V12-U12</f>
        <v>68.911800963801397</v>
      </c>
      <c r="AC12" s="73">
        <f>X12-W12</f>
        <v>69.906756929365187</v>
      </c>
    </row>
    <row r="13" spans="1:29" x14ac:dyDescent="0.25">
      <c r="A13" s="1904"/>
      <c r="B13" s="1617" t="s">
        <v>346</v>
      </c>
      <c r="C13" s="20">
        <v>1417</v>
      </c>
      <c r="D13" s="20">
        <v>4802</v>
      </c>
      <c r="E13" s="21">
        <v>6219</v>
      </c>
      <c r="F13" s="20">
        <v>1606</v>
      </c>
      <c r="G13" s="20">
        <v>5297</v>
      </c>
      <c r="H13" s="21">
        <v>6903</v>
      </c>
      <c r="I13" s="23">
        <v>1870</v>
      </c>
      <c r="J13" s="20">
        <v>5918</v>
      </c>
      <c r="K13" s="21">
        <v>7788</v>
      </c>
      <c r="L13" s="23">
        <v>1508</v>
      </c>
      <c r="M13" s="20">
        <v>5239</v>
      </c>
      <c r="N13" s="21">
        <v>6747</v>
      </c>
      <c r="Q13" s="61">
        <f t="shared" si="0"/>
        <v>22.785013667792249</v>
      </c>
      <c r="R13" s="6">
        <f t="shared" si="0"/>
        <v>77.214986332207744</v>
      </c>
      <c r="S13" s="61">
        <f t="shared" si="1"/>
        <v>23.265246994060554</v>
      </c>
      <c r="T13" s="6">
        <f t="shared" si="1"/>
        <v>76.734753005939453</v>
      </c>
      <c r="U13" s="61">
        <f t="shared" si="2"/>
        <v>24.011299435028249</v>
      </c>
      <c r="V13" s="6">
        <f t="shared" si="2"/>
        <v>75.988700564971751</v>
      </c>
      <c r="W13" s="61">
        <f t="shared" si="3"/>
        <v>22.350674373795762</v>
      </c>
      <c r="X13" s="82">
        <f t="shared" si="3"/>
        <v>77.649325626204231</v>
      </c>
      <c r="Z13" s="73">
        <f>R13-Q13</f>
        <v>54.429972664415494</v>
      </c>
      <c r="AA13" s="73">
        <f>T13-S13</f>
        <v>53.469506011878899</v>
      </c>
      <c r="AB13" s="73">
        <f>V13-U13</f>
        <v>51.977401129943502</v>
      </c>
      <c r="AC13" s="73">
        <f>X13-W13</f>
        <v>55.298651252408469</v>
      </c>
    </row>
    <row r="14" spans="1:29" x14ac:dyDescent="0.25">
      <c r="A14" s="1905"/>
      <c r="B14" s="1617" t="s">
        <v>248</v>
      </c>
      <c r="C14" s="56">
        <v>3166</v>
      </c>
      <c r="D14" s="56">
        <v>2025</v>
      </c>
      <c r="E14" s="116">
        <v>5191</v>
      </c>
      <c r="F14" s="56">
        <v>3617</v>
      </c>
      <c r="G14" s="56">
        <v>2236</v>
      </c>
      <c r="H14" s="116">
        <v>5853</v>
      </c>
      <c r="I14" s="110">
        <v>3862</v>
      </c>
      <c r="J14" s="56">
        <v>2387</v>
      </c>
      <c r="K14" s="116">
        <v>6249</v>
      </c>
      <c r="L14" s="110">
        <v>3274</v>
      </c>
      <c r="M14" s="56">
        <v>2114</v>
      </c>
      <c r="N14" s="116">
        <v>5388</v>
      </c>
      <c r="Q14" s="100">
        <f t="shared" si="0"/>
        <v>60.990175303409742</v>
      </c>
      <c r="R14" s="98">
        <f t="shared" si="0"/>
        <v>39.00982469659025</v>
      </c>
      <c r="S14" s="100">
        <f t="shared" si="1"/>
        <v>61.797368870664613</v>
      </c>
      <c r="T14" s="98">
        <f t="shared" si="1"/>
        <v>38.202631129335387</v>
      </c>
      <c r="U14" s="100">
        <f t="shared" si="2"/>
        <v>61.80188830212834</v>
      </c>
      <c r="V14" s="98">
        <f t="shared" si="2"/>
        <v>38.19811169787166</v>
      </c>
      <c r="W14" s="100">
        <f t="shared" si="3"/>
        <v>60.764662212323685</v>
      </c>
      <c r="X14" s="99">
        <f t="shared" si="3"/>
        <v>39.235337787676315</v>
      </c>
      <c r="Z14" s="246">
        <f>R14-Q14</f>
        <v>-21.980350606819492</v>
      </c>
      <c r="AA14" s="246">
        <f>T14-S14</f>
        <v>-23.594737741329226</v>
      </c>
      <c r="AB14" s="246">
        <f>V14-U14</f>
        <v>-23.60377660425668</v>
      </c>
      <c r="AC14" s="246">
        <f>X14-W14</f>
        <v>-21.529324424647371</v>
      </c>
    </row>
    <row r="17" spans="1:30" x14ac:dyDescent="0.25">
      <c r="A17" s="5" t="s">
        <v>1191</v>
      </c>
    </row>
    <row r="18" spans="1:30" x14ac:dyDescent="0.25">
      <c r="A18" s="5"/>
    </row>
    <row r="19" spans="1:30" s="1" customFormat="1" ht="48" customHeight="1" x14ac:dyDescent="0.25">
      <c r="B19" s="1869" t="s">
        <v>28</v>
      </c>
      <c r="C19" s="1869"/>
      <c r="D19" s="1869"/>
      <c r="E19" s="1869"/>
      <c r="F19" s="1869"/>
      <c r="G19" s="1869"/>
      <c r="H19" s="1869"/>
      <c r="I19" s="1869"/>
      <c r="J19" s="1869"/>
      <c r="K19" s="1869"/>
      <c r="L19" s="1869"/>
      <c r="M19" s="1869"/>
      <c r="N19" s="1869"/>
      <c r="Q19" s="1869" t="s">
        <v>507</v>
      </c>
      <c r="R19" s="1869"/>
      <c r="S19" s="1869"/>
      <c r="T19" s="1869"/>
      <c r="U19" s="1869"/>
      <c r="V19" s="1869"/>
      <c r="W19" s="1869"/>
      <c r="X19" s="1869"/>
      <c r="Z19" s="1868" t="s">
        <v>853</v>
      </c>
      <c r="AA19" s="1912"/>
      <c r="AB19" s="1912"/>
      <c r="AC19" s="1912"/>
    </row>
    <row r="20" spans="1:30" ht="15" customHeight="1" x14ac:dyDescent="0.25">
      <c r="B20" s="852" t="s">
        <v>994</v>
      </c>
      <c r="C20" s="1875" t="s">
        <v>808</v>
      </c>
      <c r="D20" s="1875"/>
      <c r="E20" s="1875"/>
      <c r="F20" s="1875" t="s">
        <v>168</v>
      </c>
      <c r="G20" s="1875"/>
      <c r="H20" s="1875"/>
      <c r="I20" s="1875" t="s">
        <v>169</v>
      </c>
      <c r="J20" s="1875"/>
      <c r="K20" s="1875"/>
      <c r="L20" s="1875" t="s">
        <v>170</v>
      </c>
      <c r="M20" s="1875"/>
      <c r="N20" s="1875"/>
      <c r="Q20" s="1875" t="s">
        <v>167</v>
      </c>
      <c r="R20" s="1875"/>
      <c r="S20" s="1875" t="s">
        <v>168</v>
      </c>
      <c r="T20" s="1875"/>
      <c r="U20" s="1875" t="s">
        <v>169</v>
      </c>
      <c r="V20" s="1875"/>
      <c r="W20" s="1875" t="s">
        <v>170</v>
      </c>
      <c r="X20" s="1875"/>
      <c r="Z20" s="1883" t="s">
        <v>167</v>
      </c>
      <c r="AA20" s="1883" t="s">
        <v>168</v>
      </c>
      <c r="AB20" s="1883" t="s">
        <v>169</v>
      </c>
      <c r="AC20" s="1883" t="s">
        <v>170</v>
      </c>
    </row>
    <row r="21" spans="1:30" x14ac:dyDescent="0.25">
      <c r="B21" s="271" t="s">
        <v>337</v>
      </c>
      <c r="C21" s="274" t="s">
        <v>31</v>
      </c>
      <c r="D21" s="274" t="s">
        <v>32</v>
      </c>
      <c r="E21" s="274" t="s">
        <v>33</v>
      </c>
      <c r="F21" s="274" t="s">
        <v>31</v>
      </c>
      <c r="G21" s="274" t="s">
        <v>32</v>
      </c>
      <c r="H21" s="274" t="s">
        <v>33</v>
      </c>
      <c r="I21" s="274" t="s">
        <v>31</v>
      </c>
      <c r="J21" s="274" t="s">
        <v>32</v>
      </c>
      <c r="K21" s="274" t="s">
        <v>33</v>
      </c>
      <c r="L21" s="274" t="s">
        <v>31</v>
      </c>
      <c r="M21" s="274" t="s">
        <v>32</v>
      </c>
      <c r="N21" s="274" t="s">
        <v>33</v>
      </c>
      <c r="Q21" s="274" t="s">
        <v>31</v>
      </c>
      <c r="R21" s="274" t="s">
        <v>32</v>
      </c>
      <c r="S21" s="274" t="s">
        <v>31</v>
      </c>
      <c r="T21" s="274" t="s">
        <v>32</v>
      </c>
      <c r="U21" s="274" t="s">
        <v>31</v>
      </c>
      <c r="V21" s="274" t="s">
        <v>32</v>
      </c>
      <c r="W21" s="274" t="s">
        <v>31</v>
      </c>
      <c r="X21" s="274" t="s">
        <v>32</v>
      </c>
      <c r="Z21" s="1883"/>
      <c r="AA21" s="1883"/>
      <c r="AB21" s="1883"/>
      <c r="AC21" s="1883"/>
    </row>
    <row r="22" spans="1:30" x14ac:dyDescent="0.25">
      <c r="A22" s="1869" t="s">
        <v>809</v>
      </c>
      <c r="B22" s="849" t="s">
        <v>1078</v>
      </c>
      <c r="C22" s="843">
        <f t="shared" ref="C22:N22" si="4">SUM(C23:C31)</f>
        <v>1136</v>
      </c>
      <c r="D22" s="843">
        <f t="shared" si="4"/>
        <v>6475</v>
      </c>
      <c r="E22" s="843">
        <f t="shared" si="4"/>
        <v>7611</v>
      </c>
      <c r="F22" s="850">
        <f t="shared" si="4"/>
        <v>1228</v>
      </c>
      <c r="G22" s="843">
        <f t="shared" si="4"/>
        <v>7014</v>
      </c>
      <c r="H22" s="843">
        <f t="shared" si="4"/>
        <v>8242</v>
      </c>
      <c r="I22" s="850">
        <f t="shared" si="4"/>
        <v>1387</v>
      </c>
      <c r="J22" s="843">
        <f t="shared" si="4"/>
        <v>7536</v>
      </c>
      <c r="K22" s="843">
        <f t="shared" si="4"/>
        <v>8923</v>
      </c>
      <c r="L22" s="850">
        <f t="shared" si="4"/>
        <v>1178</v>
      </c>
      <c r="M22" s="843">
        <f t="shared" si="4"/>
        <v>6651</v>
      </c>
      <c r="N22" s="844">
        <f t="shared" si="4"/>
        <v>7829</v>
      </c>
      <c r="Q22" s="61">
        <f t="shared" ref="Q22" si="5">IFERROR(C22/$E22*100,0)</f>
        <v>14.925765339639996</v>
      </c>
      <c r="R22" s="6">
        <f t="shared" ref="R22" si="6">IFERROR(D22/$E22*100,0)</f>
        <v>85.074234660360005</v>
      </c>
      <c r="S22" s="61">
        <f t="shared" ref="S22" si="7">IFERROR(F22/$H22*100,0)</f>
        <v>14.899296287308905</v>
      </c>
      <c r="T22" s="6">
        <f t="shared" ref="T22" si="8">IFERROR(G22/$H22*100,0)</f>
        <v>85.1007037126911</v>
      </c>
      <c r="U22" s="61">
        <f t="shared" ref="U22" si="9">IFERROR(I22/$K22*100,0)</f>
        <v>15.544099518099294</v>
      </c>
      <c r="V22" s="6">
        <f t="shared" ref="V22" si="10">IFERROR(J22/$K22*100,0)</f>
        <v>84.455900481900699</v>
      </c>
      <c r="W22" s="61">
        <f t="shared" ref="W22" si="11">IFERROR(L22/$N22*100,0)</f>
        <v>15.046621535317408</v>
      </c>
      <c r="X22" s="82">
        <f t="shared" ref="X22" si="12">IFERROR(M22/$N22*100,0)</f>
        <v>84.953378464682601</v>
      </c>
      <c r="Z22" s="73">
        <f>R22-Q22</f>
        <v>70.148469320720011</v>
      </c>
      <c r="AA22" s="73">
        <f>T22-S22</f>
        <v>70.2014074253822</v>
      </c>
      <c r="AB22" s="73">
        <f>V22-U22</f>
        <v>68.911800963801397</v>
      </c>
      <c r="AC22" s="73">
        <f>X22-W22</f>
        <v>69.906756929365187</v>
      </c>
    </row>
    <row r="23" spans="1:30" x14ac:dyDescent="0.25">
      <c r="A23" s="1869"/>
      <c r="B23" s="855" t="s">
        <v>361</v>
      </c>
      <c r="C23" s="20" t="s">
        <v>37</v>
      </c>
      <c r="D23" s="20" t="s">
        <v>37</v>
      </c>
      <c r="E23" s="20" t="s">
        <v>37</v>
      </c>
      <c r="F23" s="23">
        <v>1</v>
      </c>
      <c r="G23" s="20">
        <v>4</v>
      </c>
      <c r="H23" s="20">
        <f t="shared" ref="H23:H43" si="13">F23+G23</f>
        <v>5</v>
      </c>
      <c r="I23" s="23">
        <v>7</v>
      </c>
      <c r="J23" s="20">
        <v>22</v>
      </c>
      <c r="K23" s="20">
        <f t="shared" ref="K23:K43" si="14">I23+J23</f>
        <v>29</v>
      </c>
      <c r="L23" s="23">
        <v>6</v>
      </c>
      <c r="M23" s="20">
        <v>36</v>
      </c>
      <c r="N23" s="21">
        <f t="shared" ref="N23:N43" si="15">L23+M23</f>
        <v>42</v>
      </c>
      <c r="Q23" s="71"/>
      <c r="R23" s="88"/>
      <c r="S23" s="61">
        <f t="shared" ref="S23:S32" si="16">IFERROR(F23/$H23*100,0)</f>
        <v>20</v>
      </c>
      <c r="T23" s="82">
        <f t="shared" ref="T23:T32" si="17">IFERROR(G23/$H23*100,0)</f>
        <v>80</v>
      </c>
      <c r="U23" s="61">
        <f t="shared" ref="U23:U32" si="18">IFERROR(I23/$K23*100,0)</f>
        <v>24.137931034482758</v>
      </c>
      <c r="V23" s="82">
        <f t="shared" ref="V23:V32" si="19">IFERROR(J23/$K23*100,0)</f>
        <v>75.862068965517238</v>
      </c>
      <c r="W23" s="6">
        <f t="shared" ref="W23:W32" si="20">IFERROR(L23/$N23*100,0)</f>
        <v>14.285714285714285</v>
      </c>
      <c r="X23" s="82">
        <f t="shared" ref="X23:X32" si="21">IFERROR(M23/$N23*100,0)</f>
        <v>85.714285714285708</v>
      </c>
      <c r="Z23" s="71"/>
      <c r="AA23" s="73">
        <f t="shared" ref="AA23:AA31" si="22">T23-S23</f>
        <v>60</v>
      </c>
      <c r="AB23" s="73">
        <f t="shared" ref="AB23:AB31" si="23">V23-U23</f>
        <v>51.724137931034477</v>
      </c>
      <c r="AC23" s="73">
        <f t="shared" ref="AC23:AC31" si="24">X23-W23</f>
        <v>71.428571428571416</v>
      </c>
    </row>
    <row r="24" spans="1:30" x14ac:dyDescent="0.25">
      <c r="A24" s="1869"/>
      <c r="B24" s="855" t="s">
        <v>339</v>
      </c>
      <c r="C24" s="20">
        <v>218</v>
      </c>
      <c r="D24" s="20">
        <v>975</v>
      </c>
      <c r="E24" s="21">
        <v>1193</v>
      </c>
      <c r="F24" s="23">
        <v>236</v>
      </c>
      <c r="G24" s="20">
        <v>1028</v>
      </c>
      <c r="H24" s="20">
        <f t="shared" si="13"/>
        <v>1264</v>
      </c>
      <c r="I24" s="23">
        <v>278</v>
      </c>
      <c r="J24" s="20">
        <v>1194</v>
      </c>
      <c r="K24" s="20">
        <f t="shared" si="14"/>
        <v>1472</v>
      </c>
      <c r="L24" s="23">
        <v>228</v>
      </c>
      <c r="M24" s="20">
        <v>990</v>
      </c>
      <c r="N24" s="21">
        <f t="shared" si="15"/>
        <v>1218</v>
      </c>
      <c r="Q24" s="61">
        <f t="shared" ref="Q24:R32" si="25">IFERROR(C24/$E24*100,0)</f>
        <v>18.273260687342834</v>
      </c>
      <c r="R24" s="82">
        <f t="shared" si="25"/>
        <v>81.726739312657173</v>
      </c>
      <c r="S24" s="61">
        <f t="shared" si="16"/>
        <v>18.670886075949365</v>
      </c>
      <c r="T24" s="82">
        <f t="shared" si="17"/>
        <v>81.329113924050631</v>
      </c>
      <c r="U24" s="61">
        <f t="shared" si="18"/>
        <v>18.885869565217391</v>
      </c>
      <c r="V24" s="82">
        <f t="shared" si="19"/>
        <v>81.114130434782609</v>
      </c>
      <c r="W24" s="6">
        <f t="shared" si="20"/>
        <v>18.7192118226601</v>
      </c>
      <c r="X24" s="82">
        <f t="shared" si="21"/>
        <v>81.2807881773399</v>
      </c>
      <c r="Z24" s="73">
        <f t="shared" ref="Z24:Z31" si="26">R24-Q24</f>
        <v>63.453478625314339</v>
      </c>
      <c r="AA24" s="73">
        <f t="shared" si="22"/>
        <v>62.658227848101262</v>
      </c>
      <c r="AB24" s="73">
        <f t="shared" si="23"/>
        <v>62.228260869565219</v>
      </c>
      <c r="AC24" s="73">
        <f t="shared" si="24"/>
        <v>62.561576354679801</v>
      </c>
    </row>
    <row r="25" spans="1:30" x14ac:dyDescent="0.25">
      <c r="A25" s="1869"/>
      <c r="B25" s="855" t="s">
        <v>342</v>
      </c>
      <c r="C25" s="20">
        <v>8</v>
      </c>
      <c r="D25" s="20">
        <v>159</v>
      </c>
      <c r="E25" s="21">
        <v>167</v>
      </c>
      <c r="F25" s="23">
        <v>17</v>
      </c>
      <c r="G25" s="20">
        <v>182</v>
      </c>
      <c r="H25" s="20">
        <f t="shared" si="13"/>
        <v>199</v>
      </c>
      <c r="I25" s="23">
        <v>13</v>
      </c>
      <c r="J25" s="20">
        <v>166</v>
      </c>
      <c r="K25" s="20">
        <f t="shared" si="14"/>
        <v>179</v>
      </c>
      <c r="L25" s="23">
        <v>13</v>
      </c>
      <c r="M25" s="20">
        <v>146</v>
      </c>
      <c r="N25" s="21">
        <f t="shared" si="15"/>
        <v>159</v>
      </c>
      <c r="Q25" s="61">
        <f t="shared" si="25"/>
        <v>4.7904191616766472</v>
      </c>
      <c r="R25" s="82">
        <f t="shared" si="25"/>
        <v>95.209580838323348</v>
      </c>
      <c r="S25" s="61">
        <f t="shared" si="16"/>
        <v>8.5427135678391952</v>
      </c>
      <c r="T25" s="82">
        <f t="shared" si="17"/>
        <v>91.457286432160799</v>
      </c>
      <c r="U25" s="61">
        <f t="shared" si="18"/>
        <v>7.2625698324022352</v>
      </c>
      <c r="V25" s="82">
        <f t="shared" si="19"/>
        <v>92.737430167597765</v>
      </c>
      <c r="W25" s="6">
        <f t="shared" si="20"/>
        <v>8.1761006289308167</v>
      </c>
      <c r="X25" s="82">
        <f t="shared" si="21"/>
        <v>91.823899371069189</v>
      </c>
      <c r="Z25" s="73">
        <f t="shared" si="26"/>
        <v>90.419161676646695</v>
      </c>
      <c r="AA25" s="73">
        <f t="shared" si="22"/>
        <v>82.914572864321599</v>
      </c>
      <c r="AB25" s="73">
        <f t="shared" si="23"/>
        <v>85.47486033519553</v>
      </c>
      <c r="AC25" s="73">
        <f t="shared" si="24"/>
        <v>83.647798742138377</v>
      </c>
    </row>
    <row r="26" spans="1:30" x14ac:dyDescent="0.25">
      <c r="A26" s="1869"/>
      <c r="B26" s="855" t="s">
        <v>349</v>
      </c>
      <c r="C26" s="20">
        <v>77</v>
      </c>
      <c r="D26" s="20">
        <v>2419</v>
      </c>
      <c r="E26" s="21">
        <v>2496</v>
      </c>
      <c r="F26" s="23">
        <v>106</v>
      </c>
      <c r="G26" s="20">
        <v>2621</v>
      </c>
      <c r="H26" s="20">
        <f t="shared" si="13"/>
        <v>2727</v>
      </c>
      <c r="I26" s="23">
        <v>97</v>
      </c>
      <c r="J26" s="20">
        <v>2824</v>
      </c>
      <c r="K26" s="20">
        <f t="shared" si="14"/>
        <v>2921</v>
      </c>
      <c r="L26" s="23">
        <v>96</v>
      </c>
      <c r="M26" s="20">
        <v>2481</v>
      </c>
      <c r="N26" s="21">
        <f t="shared" si="15"/>
        <v>2577</v>
      </c>
      <c r="Q26" s="61">
        <f t="shared" si="25"/>
        <v>3.0849358974358978</v>
      </c>
      <c r="R26" s="82">
        <f t="shared" si="25"/>
        <v>96.915064102564102</v>
      </c>
      <c r="S26" s="61">
        <f t="shared" si="16"/>
        <v>3.887055372203887</v>
      </c>
      <c r="T26" s="82">
        <f t="shared" si="17"/>
        <v>96.112944627796111</v>
      </c>
      <c r="U26" s="61">
        <f t="shared" si="18"/>
        <v>3.3207805546045877</v>
      </c>
      <c r="V26" s="82">
        <f t="shared" si="19"/>
        <v>96.679219445395418</v>
      </c>
      <c r="W26" s="6">
        <f t="shared" si="20"/>
        <v>3.7252619324796274</v>
      </c>
      <c r="X26" s="82">
        <f t="shared" si="21"/>
        <v>96.274738067520374</v>
      </c>
      <c r="Z26" s="73">
        <f t="shared" si="26"/>
        <v>93.830128205128204</v>
      </c>
      <c r="AA26" s="73">
        <f t="shared" si="22"/>
        <v>92.225889255592222</v>
      </c>
      <c r="AB26" s="73">
        <f t="shared" si="23"/>
        <v>93.358438890790836</v>
      </c>
      <c r="AC26" s="73">
        <f t="shared" si="24"/>
        <v>92.549476135040749</v>
      </c>
    </row>
    <row r="27" spans="1:30" x14ac:dyDescent="0.25">
      <c r="A27" s="1869"/>
      <c r="B27" s="855" t="s">
        <v>360</v>
      </c>
      <c r="C27" s="20">
        <v>746</v>
      </c>
      <c r="D27" s="20">
        <v>1056</v>
      </c>
      <c r="E27" s="21">
        <v>1802</v>
      </c>
      <c r="F27" s="23">
        <v>755</v>
      </c>
      <c r="G27" s="20">
        <v>1143</v>
      </c>
      <c r="H27" s="20">
        <f t="shared" si="13"/>
        <v>1898</v>
      </c>
      <c r="I27" s="23">
        <v>860</v>
      </c>
      <c r="J27" s="20">
        <v>1126</v>
      </c>
      <c r="K27" s="20">
        <f t="shared" si="14"/>
        <v>1986</v>
      </c>
      <c r="L27" s="23">
        <v>725</v>
      </c>
      <c r="M27" s="20">
        <v>1032</v>
      </c>
      <c r="N27" s="21">
        <f t="shared" si="15"/>
        <v>1757</v>
      </c>
      <c r="Q27" s="61">
        <f t="shared" si="25"/>
        <v>41.398446170921197</v>
      </c>
      <c r="R27" s="82">
        <f t="shared" si="25"/>
        <v>58.601553829078803</v>
      </c>
      <c r="S27" s="61">
        <f t="shared" si="16"/>
        <v>39.778714436248684</v>
      </c>
      <c r="T27" s="82">
        <f t="shared" si="17"/>
        <v>60.221285563751316</v>
      </c>
      <c r="U27" s="61">
        <f t="shared" si="18"/>
        <v>43.303121852970797</v>
      </c>
      <c r="V27" s="82">
        <f t="shared" si="19"/>
        <v>56.696878147029203</v>
      </c>
      <c r="W27" s="6">
        <f t="shared" si="20"/>
        <v>41.263517359134887</v>
      </c>
      <c r="X27" s="82">
        <f t="shared" si="21"/>
        <v>58.736482640865106</v>
      </c>
      <c r="Z27" s="73">
        <f t="shared" si="26"/>
        <v>17.203107658157606</v>
      </c>
      <c r="AA27" s="73">
        <f t="shared" si="22"/>
        <v>20.442571127502632</v>
      </c>
      <c r="AB27" s="73">
        <f t="shared" si="23"/>
        <v>13.393756294058406</v>
      </c>
      <c r="AC27" s="73">
        <f t="shared" si="24"/>
        <v>17.472965281730218</v>
      </c>
    </row>
    <row r="28" spans="1:30" x14ac:dyDescent="0.25">
      <c r="A28" s="1869"/>
      <c r="B28" s="855" t="s">
        <v>341</v>
      </c>
      <c r="C28" s="20">
        <v>52</v>
      </c>
      <c r="D28" s="20">
        <v>63</v>
      </c>
      <c r="E28" s="21">
        <v>115</v>
      </c>
      <c r="F28" s="23">
        <v>66</v>
      </c>
      <c r="G28" s="20">
        <v>73</v>
      </c>
      <c r="H28" s="20">
        <f t="shared" si="13"/>
        <v>139</v>
      </c>
      <c r="I28" s="23">
        <v>79</v>
      </c>
      <c r="J28" s="20">
        <v>98</v>
      </c>
      <c r="K28" s="20">
        <f t="shared" si="14"/>
        <v>177</v>
      </c>
      <c r="L28" s="23">
        <v>64</v>
      </c>
      <c r="M28" s="20">
        <v>93</v>
      </c>
      <c r="N28" s="21">
        <f t="shared" si="15"/>
        <v>157</v>
      </c>
      <c r="Q28" s="61">
        <f t="shared" si="25"/>
        <v>45.217391304347828</v>
      </c>
      <c r="R28" s="82">
        <f t="shared" si="25"/>
        <v>54.782608695652172</v>
      </c>
      <c r="S28" s="61">
        <f t="shared" si="16"/>
        <v>47.482014388489205</v>
      </c>
      <c r="T28" s="82">
        <f t="shared" si="17"/>
        <v>52.517985611510788</v>
      </c>
      <c r="U28" s="61">
        <f t="shared" si="18"/>
        <v>44.632768361581924</v>
      </c>
      <c r="V28" s="82">
        <f t="shared" si="19"/>
        <v>55.367231638418076</v>
      </c>
      <c r="W28" s="6">
        <f t="shared" si="20"/>
        <v>40.764331210191088</v>
      </c>
      <c r="X28" s="82">
        <f t="shared" si="21"/>
        <v>59.235668789808912</v>
      </c>
      <c r="Z28" s="73">
        <f t="shared" si="26"/>
        <v>9.5652173913043441</v>
      </c>
      <c r="AA28" s="73">
        <f t="shared" si="22"/>
        <v>5.0359712230215834</v>
      </c>
      <c r="AB28" s="73">
        <f t="shared" si="23"/>
        <v>10.734463276836152</v>
      </c>
      <c r="AC28" s="73">
        <f t="shared" si="24"/>
        <v>18.471337579617824</v>
      </c>
    </row>
    <row r="29" spans="1:30" x14ac:dyDescent="0.25">
      <c r="A29" s="1869"/>
      <c r="B29" s="855" t="s">
        <v>348</v>
      </c>
      <c r="C29" s="20">
        <v>3</v>
      </c>
      <c r="D29" s="20">
        <v>121</v>
      </c>
      <c r="E29" s="21">
        <v>124</v>
      </c>
      <c r="F29" s="23">
        <v>4</v>
      </c>
      <c r="G29" s="20">
        <v>154</v>
      </c>
      <c r="H29" s="20">
        <f t="shared" si="13"/>
        <v>158</v>
      </c>
      <c r="I29" s="23">
        <v>9</v>
      </c>
      <c r="J29" s="20">
        <v>193</v>
      </c>
      <c r="K29" s="20">
        <f t="shared" si="14"/>
        <v>202</v>
      </c>
      <c r="L29" s="23">
        <v>2</v>
      </c>
      <c r="M29" s="20">
        <v>153</v>
      </c>
      <c r="N29" s="21">
        <f t="shared" si="15"/>
        <v>155</v>
      </c>
      <c r="Q29" s="61">
        <f t="shared" si="25"/>
        <v>2.4193548387096775</v>
      </c>
      <c r="R29" s="82">
        <f t="shared" si="25"/>
        <v>97.58064516129032</v>
      </c>
      <c r="S29" s="61">
        <f t="shared" si="16"/>
        <v>2.5316455696202533</v>
      </c>
      <c r="T29" s="82">
        <f t="shared" si="17"/>
        <v>97.468354430379748</v>
      </c>
      <c r="U29" s="61">
        <f t="shared" si="18"/>
        <v>4.455445544554455</v>
      </c>
      <c r="V29" s="82">
        <f t="shared" si="19"/>
        <v>95.544554455445535</v>
      </c>
      <c r="W29" s="6">
        <f t="shared" si="20"/>
        <v>1.2903225806451613</v>
      </c>
      <c r="X29" s="82">
        <f t="shared" si="21"/>
        <v>98.709677419354833</v>
      </c>
      <c r="Z29" s="73">
        <f t="shared" si="26"/>
        <v>95.161290322580641</v>
      </c>
      <c r="AA29" s="73">
        <f t="shared" si="22"/>
        <v>94.936708860759495</v>
      </c>
      <c r="AB29" s="73">
        <f t="shared" si="23"/>
        <v>91.089108910891085</v>
      </c>
      <c r="AC29" s="73">
        <f t="shared" si="24"/>
        <v>97.419354838709666</v>
      </c>
    </row>
    <row r="30" spans="1:30" x14ac:dyDescent="0.25">
      <c r="A30" s="1869"/>
      <c r="B30" s="855" t="s">
        <v>541</v>
      </c>
      <c r="C30" s="20">
        <v>0</v>
      </c>
      <c r="D30" s="20">
        <v>12</v>
      </c>
      <c r="E30" s="20">
        <v>12</v>
      </c>
      <c r="F30" s="23">
        <v>0</v>
      </c>
      <c r="G30" s="20">
        <v>10</v>
      </c>
      <c r="H30" s="20">
        <f t="shared" si="13"/>
        <v>10</v>
      </c>
      <c r="I30" s="23">
        <v>0</v>
      </c>
      <c r="J30" s="20">
        <v>17</v>
      </c>
      <c r="K30" s="20">
        <f t="shared" si="14"/>
        <v>17</v>
      </c>
      <c r="L30" s="23">
        <v>0</v>
      </c>
      <c r="M30" s="20">
        <v>7</v>
      </c>
      <c r="N30" s="21">
        <f t="shared" si="15"/>
        <v>7</v>
      </c>
      <c r="Q30" s="61">
        <f t="shared" si="25"/>
        <v>0</v>
      </c>
      <c r="R30" s="82">
        <f t="shared" si="25"/>
        <v>100</v>
      </c>
      <c r="S30" s="61">
        <f t="shared" si="16"/>
        <v>0</v>
      </c>
      <c r="T30" s="82">
        <f t="shared" si="17"/>
        <v>100</v>
      </c>
      <c r="U30" s="61">
        <f t="shared" si="18"/>
        <v>0</v>
      </c>
      <c r="V30" s="82">
        <f t="shared" si="19"/>
        <v>100</v>
      </c>
      <c r="W30" s="6">
        <f t="shared" si="20"/>
        <v>0</v>
      </c>
      <c r="X30" s="82">
        <f t="shared" si="21"/>
        <v>100</v>
      </c>
      <c r="Z30" s="73">
        <f t="shared" si="26"/>
        <v>100</v>
      </c>
      <c r="AA30" s="73">
        <f t="shared" si="22"/>
        <v>100</v>
      </c>
      <c r="AB30" s="73">
        <f t="shared" si="23"/>
        <v>100</v>
      </c>
      <c r="AC30" s="73">
        <f t="shared" si="24"/>
        <v>100</v>
      </c>
    </row>
    <row r="31" spans="1:30" x14ac:dyDescent="0.25">
      <c r="A31" s="1869"/>
      <c r="B31" s="856" t="s">
        <v>354</v>
      </c>
      <c r="C31" s="56">
        <v>32</v>
      </c>
      <c r="D31" s="56">
        <v>1670</v>
      </c>
      <c r="E31" s="56">
        <v>1702</v>
      </c>
      <c r="F31" s="110">
        <v>43</v>
      </c>
      <c r="G31" s="56">
        <v>1799</v>
      </c>
      <c r="H31" s="56">
        <f t="shared" si="13"/>
        <v>1842</v>
      </c>
      <c r="I31" s="110">
        <v>44</v>
      </c>
      <c r="J31" s="56">
        <v>1896</v>
      </c>
      <c r="K31" s="56">
        <f t="shared" si="14"/>
        <v>1940</v>
      </c>
      <c r="L31" s="110">
        <v>44</v>
      </c>
      <c r="M31" s="56">
        <v>1713</v>
      </c>
      <c r="N31" s="116">
        <f t="shared" si="15"/>
        <v>1757</v>
      </c>
      <c r="Q31" s="61">
        <f t="shared" si="25"/>
        <v>1.8801410105757932</v>
      </c>
      <c r="R31" s="82">
        <f t="shared" si="25"/>
        <v>98.119858989424202</v>
      </c>
      <c r="S31" s="61">
        <f t="shared" si="16"/>
        <v>2.3344191096634095</v>
      </c>
      <c r="T31" s="82">
        <f t="shared" si="17"/>
        <v>97.665580890336585</v>
      </c>
      <c r="U31" s="61">
        <f t="shared" si="18"/>
        <v>2.268041237113402</v>
      </c>
      <c r="V31" s="82">
        <f t="shared" si="19"/>
        <v>97.731958762886592</v>
      </c>
      <c r="W31" s="6">
        <f t="shared" si="20"/>
        <v>2.5042686397268072</v>
      </c>
      <c r="X31" s="82">
        <f t="shared" si="21"/>
        <v>97.495731360273197</v>
      </c>
      <c r="Z31" s="73">
        <f t="shared" si="26"/>
        <v>96.239717978848404</v>
      </c>
      <c r="AA31" s="73">
        <f t="shared" si="22"/>
        <v>95.33116178067317</v>
      </c>
      <c r="AB31" s="73">
        <f t="shared" si="23"/>
        <v>95.463917525773184</v>
      </c>
      <c r="AC31" s="73">
        <f t="shared" si="24"/>
        <v>94.991462720546394</v>
      </c>
    </row>
    <row r="32" spans="1:30" s="5" customFormat="1" x14ac:dyDescent="0.25">
      <c r="A32" s="1869" t="s">
        <v>346</v>
      </c>
      <c r="B32" s="849" t="s">
        <v>1078</v>
      </c>
      <c r="C32" s="843">
        <f t="shared" ref="C32" si="27">SUM(C33:C39)</f>
        <v>1417</v>
      </c>
      <c r="D32" s="843">
        <f t="shared" ref="D32:N32" si="28">SUM(D33:D39)</f>
        <v>4802</v>
      </c>
      <c r="E32" s="843">
        <f t="shared" si="28"/>
        <v>6219</v>
      </c>
      <c r="F32" s="850">
        <f t="shared" si="28"/>
        <v>1606</v>
      </c>
      <c r="G32" s="843">
        <f t="shared" si="28"/>
        <v>5297</v>
      </c>
      <c r="H32" s="843">
        <f t="shared" si="28"/>
        <v>6903</v>
      </c>
      <c r="I32" s="850">
        <f t="shared" si="28"/>
        <v>1870</v>
      </c>
      <c r="J32" s="843">
        <f t="shared" si="28"/>
        <v>5918</v>
      </c>
      <c r="K32" s="843">
        <f t="shared" si="28"/>
        <v>7788</v>
      </c>
      <c r="L32" s="850">
        <f t="shared" si="28"/>
        <v>1508</v>
      </c>
      <c r="M32" s="843">
        <f t="shared" si="28"/>
        <v>5239</v>
      </c>
      <c r="N32" s="844">
        <f t="shared" si="28"/>
        <v>6747</v>
      </c>
      <c r="Q32" s="176">
        <f t="shared" si="25"/>
        <v>22.785013667792249</v>
      </c>
      <c r="R32" s="175">
        <f t="shared" si="25"/>
        <v>77.214986332207744</v>
      </c>
      <c r="S32" s="176">
        <f t="shared" si="16"/>
        <v>23.265246994060554</v>
      </c>
      <c r="T32" s="175">
        <f t="shared" si="17"/>
        <v>76.734753005939453</v>
      </c>
      <c r="U32" s="176">
        <f t="shared" si="18"/>
        <v>24.011299435028249</v>
      </c>
      <c r="V32" s="175">
        <f t="shared" si="19"/>
        <v>75.988700564971751</v>
      </c>
      <c r="W32" s="176">
        <f t="shared" si="20"/>
        <v>22.350674373795762</v>
      </c>
      <c r="X32" s="181">
        <f t="shared" si="21"/>
        <v>77.649325626204231</v>
      </c>
      <c r="Y32"/>
      <c r="Z32" s="180">
        <f>R32-Q32</f>
        <v>54.429972664415494</v>
      </c>
      <c r="AA32" s="180">
        <f>T32-S32</f>
        <v>53.469506011878899</v>
      </c>
      <c r="AB32" s="180">
        <f>V32-U32</f>
        <v>51.977401129943502</v>
      </c>
      <c r="AC32" s="180">
        <f>X32-W32</f>
        <v>55.298651252408469</v>
      </c>
      <c r="AD32"/>
    </row>
    <row r="33" spans="1:75" x14ac:dyDescent="0.25">
      <c r="A33" s="1869"/>
      <c r="B33" s="855" t="s">
        <v>351</v>
      </c>
      <c r="C33" s="20">
        <v>663</v>
      </c>
      <c r="D33" s="20">
        <v>523</v>
      </c>
      <c r="E33" s="20">
        <v>1186</v>
      </c>
      <c r="F33" s="23">
        <v>783</v>
      </c>
      <c r="G33" s="20">
        <v>582</v>
      </c>
      <c r="H33" s="20">
        <f t="shared" si="13"/>
        <v>1365</v>
      </c>
      <c r="I33" s="23">
        <v>873</v>
      </c>
      <c r="J33" s="20">
        <v>666</v>
      </c>
      <c r="K33" s="20">
        <f t="shared" si="14"/>
        <v>1539</v>
      </c>
      <c r="L33" s="23">
        <v>692</v>
      </c>
      <c r="M33" s="20">
        <v>629</v>
      </c>
      <c r="N33" s="21">
        <f t="shared" si="15"/>
        <v>1321</v>
      </c>
      <c r="Q33" s="61">
        <f t="shared" ref="Q33:R40" si="29">IFERROR(C33/$E33*100,0)</f>
        <v>55.902192242833046</v>
      </c>
      <c r="R33" s="82">
        <f t="shared" si="29"/>
        <v>44.097807757166947</v>
      </c>
      <c r="S33" s="61">
        <f t="shared" ref="S33:T40" si="30">IFERROR(F33/$H33*100,0)</f>
        <v>57.362637362637358</v>
      </c>
      <c r="T33" s="82">
        <f t="shared" si="30"/>
        <v>42.637362637362635</v>
      </c>
      <c r="U33" s="61">
        <f t="shared" ref="U33:V40" si="31">IFERROR(I33/$K33*100,0)</f>
        <v>56.725146198830409</v>
      </c>
      <c r="V33" s="82">
        <f t="shared" si="31"/>
        <v>43.274853801169591</v>
      </c>
      <c r="W33" s="6">
        <f t="shared" ref="W33:X40" si="32">IFERROR(L33/$N33*100,0)</f>
        <v>52.384557153671466</v>
      </c>
      <c r="X33" s="82">
        <f t="shared" si="32"/>
        <v>47.615442846328534</v>
      </c>
      <c r="Z33" s="73">
        <f t="shared" ref="Z33:Z39" si="33">R33-Q33</f>
        <v>-11.804384485666098</v>
      </c>
      <c r="AA33" s="73">
        <f t="shared" ref="AA33:AA39" si="34">T33-S33</f>
        <v>-14.725274725274723</v>
      </c>
      <c r="AB33" s="73">
        <f t="shared" ref="AB33:AB39" si="35">V33-U33</f>
        <v>-13.450292397660817</v>
      </c>
      <c r="AC33" s="73">
        <f t="shared" ref="AC33:AC39" si="36">X33-W33</f>
        <v>-4.7691143073429316</v>
      </c>
    </row>
    <row r="34" spans="1:75" x14ac:dyDescent="0.25">
      <c r="A34" s="1869"/>
      <c r="B34" s="855" t="s">
        <v>347</v>
      </c>
      <c r="C34" s="20">
        <v>31</v>
      </c>
      <c r="D34" s="20">
        <v>1264</v>
      </c>
      <c r="E34" s="20">
        <v>1295</v>
      </c>
      <c r="F34" s="23">
        <v>33</v>
      </c>
      <c r="G34" s="20">
        <v>1382</v>
      </c>
      <c r="H34" s="20">
        <f t="shared" si="13"/>
        <v>1415</v>
      </c>
      <c r="I34" s="23">
        <v>43</v>
      </c>
      <c r="J34" s="20">
        <v>1479</v>
      </c>
      <c r="K34" s="20">
        <f t="shared" si="14"/>
        <v>1522</v>
      </c>
      <c r="L34" s="23">
        <v>38</v>
      </c>
      <c r="M34" s="20">
        <v>1248</v>
      </c>
      <c r="N34" s="21">
        <f t="shared" si="15"/>
        <v>1286</v>
      </c>
      <c r="Q34" s="61">
        <f t="shared" si="29"/>
        <v>2.3938223938223939</v>
      </c>
      <c r="R34" s="82">
        <f t="shared" si="29"/>
        <v>97.606177606177596</v>
      </c>
      <c r="S34" s="61">
        <f t="shared" si="30"/>
        <v>2.3321554770318023</v>
      </c>
      <c r="T34" s="82">
        <f t="shared" si="30"/>
        <v>97.667844522968196</v>
      </c>
      <c r="U34" s="61">
        <f t="shared" si="31"/>
        <v>2.8252299605781865</v>
      </c>
      <c r="V34" s="82">
        <f t="shared" si="31"/>
        <v>97.174770039421816</v>
      </c>
      <c r="W34" s="6">
        <f t="shared" si="32"/>
        <v>2.9548989113530326</v>
      </c>
      <c r="X34" s="82">
        <f t="shared" si="32"/>
        <v>97.045101088646973</v>
      </c>
      <c r="Z34" s="73">
        <f t="shared" si="33"/>
        <v>95.212355212355206</v>
      </c>
      <c r="AA34" s="73">
        <f t="shared" si="34"/>
        <v>95.335689045936391</v>
      </c>
      <c r="AB34" s="73">
        <f t="shared" si="35"/>
        <v>94.349540078843631</v>
      </c>
      <c r="AC34" s="73">
        <f t="shared" si="36"/>
        <v>94.090202177293946</v>
      </c>
    </row>
    <row r="35" spans="1:75" x14ac:dyDescent="0.25">
      <c r="A35" s="1869"/>
      <c r="B35" s="855" t="s">
        <v>350</v>
      </c>
      <c r="C35" s="20">
        <v>518</v>
      </c>
      <c r="D35" s="20">
        <v>2560</v>
      </c>
      <c r="E35" s="20">
        <v>3078</v>
      </c>
      <c r="F35" s="23">
        <v>584</v>
      </c>
      <c r="G35" s="20">
        <v>2815</v>
      </c>
      <c r="H35" s="20">
        <f t="shared" si="13"/>
        <v>3399</v>
      </c>
      <c r="I35" s="23">
        <v>686</v>
      </c>
      <c r="J35" s="20">
        <v>3137</v>
      </c>
      <c r="K35" s="20">
        <f t="shared" si="14"/>
        <v>3823</v>
      </c>
      <c r="L35" s="23">
        <v>606</v>
      </c>
      <c r="M35" s="20">
        <v>2854</v>
      </c>
      <c r="N35" s="21">
        <f t="shared" si="15"/>
        <v>3460</v>
      </c>
      <c r="Q35" s="61">
        <f t="shared" si="29"/>
        <v>16.829109811565949</v>
      </c>
      <c r="R35" s="82">
        <f t="shared" si="29"/>
        <v>83.170890188434043</v>
      </c>
      <c r="S35" s="61">
        <f t="shared" si="30"/>
        <v>17.181523977640484</v>
      </c>
      <c r="T35" s="82">
        <f t="shared" si="30"/>
        <v>82.818476022359519</v>
      </c>
      <c r="U35" s="61">
        <f t="shared" si="31"/>
        <v>17.944023018571801</v>
      </c>
      <c r="V35" s="82">
        <f t="shared" si="31"/>
        <v>82.055976981428202</v>
      </c>
      <c r="W35" s="6">
        <f t="shared" si="32"/>
        <v>17.514450867052023</v>
      </c>
      <c r="X35" s="82">
        <f t="shared" si="32"/>
        <v>82.48554913294798</v>
      </c>
      <c r="Z35" s="73">
        <f t="shared" si="33"/>
        <v>66.341780376868087</v>
      </c>
      <c r="AA35" s="73">
        <f t="shared" si="34"/>
        <v>65.636952044719038</v>
      </c>
      <c r="AB35" s="73">
        <f t="shared" si="35"/>
        <v>64.111953962856404</v>
      </c>
      <c r="AC35" s="73">
        <f t="shared" si="36"/>
        <v>64.971098265895961</v>
      </c>
    </row>
    <row r="36" spans="1:75" x14ac:dyDescent="0.25">
      <c r="A36" s="1869"/>
      <c r="B36" s="855" t="s">
        <v>343</v>
      </c>
      <c r="C36" s="20">
        <v>54</v>
      </c>
      <c r="D36" s="20">
        <v>366</v>
      </c>
      <c r="E36" s="20">
        <v>420</v>
      </c>
      <c r="F36" s="23">
        <v>21</v>
      </c>
      <c r="G36" s="20">
        <v>406</v>
      </c>
      <c r="H36" s="20">
        <f t="shared" si="13"/>
        <v>427</v>
      </c>
      <c r="I36" s="23">
        <v>55</v>
      </c>
      <c r="J36" s="20">
        <v>490</v>
      </c>
      <c r="K36" s="20">
        <f t="shared" si="14"/>
        <v>545</v>
      </c>
      <c r="L36" s="23">
        <v>34</v>
      </c>
      <c r="M36" s="20">
        <v>379</v>
      </c>
      <c r="N36" s="21">
        <f t="shared" si="15"/>
        <v>413</v>
      </c>
      <c r="Q36" s="61">
        <f t="shared" si="29"/>
        <v>12.857142857142856</v>
      </c>
      <c r="R36" s="82">
        <f t="shared" si="29"/>
        <v>87.142857142857139</v>
      </c>
      <c r="S36" s="61">
        <f t="shared" si="30"/>
        <v>4.918032786885246</v>
      </c>
      <c r="T36" s="82">
        <f t="shared" si="30"/>
        <v>95.081967213114751</v>
      </c>
      <c r="U36" s="61">
        <f t="shared" si="31"/>
        <v>10.091743119266056</v>
      </c>
      <c r="V36" s="82">
        <f t="shared" si="31"/>
        <v>89.908256880733944</v>
      </c>
      <c r="W36" s="6">
        <f t="shared" si="32"/>
        <v>8.2324455205811145</v>
      </c>
      <c r="X36" s="82">
        <f t="shared" si="32"/>
        <v>91.767554479418891</v>
      </c>
      <c r="Z36" s="73">
        <f t="shared" si="33"/>
        <v>74.285714285714278</v>
      </c>
      <c r="AA36" s="73">
        <f t="shared" si="34"/>
        <v>90.163934426229503</v>
      </c>
      <c r="AB36" s="73">
        <f t="shared" si="35"/>
        <v>79.816513761467888</v>
      </c>
      <c r="AC36" s="73">
        <f t="shared" si="36"/>
        <v>83.535108958837782</v>
      </c>
    </row>
    <row r="37" spans="1:75" x14ac:dyDescent="0.25">
      <c r="A37" s="1869"/>
      <c r="B37" s="855" t="s">
        <v>359</v>
      </c>
      <c r="C37" s="20">
        <v>57</v>
      </c>
      <c r="D37" s="20">
        <v>27</v>
      </c>
      <c r="E37" s="20">
        <v>84</v>
      </c>
      <c r="F37" s="23">
        <v>77</v>
      </c>
      <c r="G37" s="20">
        <v>47</v>
      </c>
      <c r="H37" s="20">
        <f t="shared" si="13"/>
        <v>124</v>
      </c>
      <c r="I37" s="23">
        <v>95</v>
      </c>
      <c r="J37" s="20">
        <v>68</v>
      </c>
      <c r="K37" s="20">
        <f t="shared" si="14"/>
        <v>163</v>
      </c>
      <c r="L37" s="23">
        <v>73</v>
      </c>
      <c r="M37" s="20">
        <v>64</v>
      </c>
      <c r="N37" s="21">
        <f t="shared" si="15"/>
        <v>137</v>
      </c>
      <c r="Q37" s="61">
        <f t="shared" si="29"/>
        <v>67.857142857142861</v>
      </c>
      <c r="R37" s="82">
        <f t="shared" si="29"/>
        <v>32.142857142857146</v>
      </c>
      <c r="S37" s="61">
        <f t="shared" si="30"/>
        <v>62.096774193548384</v>
      </c>
      <c r="T37" s="82">
        <f t="shared" si="30"/>
        <v>37.903225806451616</v>
      </c>
      <c r="U37" s="61">
        <f t="shared" si="31"/>
        <v>58.282208588957054</v>
      </c>
      <c r="V37" s="82">
        <f t="shared" si="31"/>
        <v>41.717791411042946</v>
      </c>
      <c r="W37" s="6">
        <f t="shared" si="32"/>
        <v>53.284671532846716</v>
      </c>
      <c r="X37" s="82">
        <f t="shared" si="32"/>
        <v>46.715328467153284</v>
      </c>
      <c r="Z37" s="73">
        <f t="shared" si="33"/>
        <v>-35.714285714285715</v>
      </c>
      <c r="AA37" s="73">
        <f t="shared" si="34"/>
        <v>-24.193548387096769</v>
      </c>
      <c r="AB37" s="73">
        <f t="shared" si="35"/>
        <v>-16.564417177914109</v>
      </c>
      <c r="AC37" s="73">
        <f t="shared" si="36"/>
        <v>-6.5693430656934311</v>
      </c>
    </row>
    <row r="38" spans="1:75" x14ac:dyDescent="0.25">
      <c r="A38" s="1869"/>
      <c r="B38" s="855" t="s">
        <v>356</v>
      </c>
      <c r="C38" s="20">
        <v>85</v>
      </c>
      <c r="D38" s="20">
        <v>48</v>
      </c>
      <c r="E38" s="20">
        <v>133</v>
      </c>
      <c r="F38" s="23">
        <v>97</v>
      </c>
      <c r="G38" s="20">
        <v>53</v>
      </c>
      <c r="H38" s="20">
        <f t="shared" si="13"/>
        <v>150</v>
      </c>
      <c r="I38" s="23">
        <v>107</v>
      </c>
      <c r="J38" s="20">
        <v>63</v>
      </c>
      <c r="K38" s="20">
        <f t="shared" si="14"/>
        <v>170</v>
      </c>
      <c r="L38" s="23">
        <v>61</v>
      </c>
      <c r="M38" s="20">
        <v>48</v>
      </c>
      <c r="N38" s="21">
        <f t="shared" si="15"/>
        <v>109</v>
      </c>
      <c r="Q38" s="61">
        <f t="shared" si="29"/>
        <v>63.909774436090231</v>
      </c>
      <c r="R38" s="82">
        <f t="shared" si="29"/>
        <v>36.090225563909769</v>
      </c>
      <c r="S38" s="61">
        <f t="shared" si="30"/>
        <v>64.666666666666657</v>
      </c>
      <c r="T38" s="82">
        <f t="shared" si="30"/>
        <v>35.333333333333336</v>
      </c>
      <c r="U38" s="61">
        <f t="shared" si="31"/>
        <v>62.941176470588232</v>
      </c>
      <c r="V38" s="82">
        <f t="shared" si="31"/>
        <v>37.058823529411768</v>
      </c>
      <c r="W38" s="6">
        <f t="shared" si="32"/>
        <v>55.963302752293572</v>
      </c>
      <c r="X38" s="82">
        <f t="shared" si="32"/>
        <v>44.036697247706428</v>
      </c>
      <c r="Z38" s="73">
        <f t="shared" si="33"/>
        <v>-27.819548872180462</v>
      </c>
      <c r="AA38" s="73">
        <f t="shared" si="34"/>
        <v>-29.333333333333321</v>
      </c>
      <c r="AB38" s="73">
        <f t="shared" si="35"/>
        <v>-25.882352941176464</v>
      </c>
      <c r="AC38" s="73">
        <f t="shared" si="36"/>
        <v>-11.926605504587144</v>
      </c>
    </row>
    <row r="39" spans="1:75" x14ac:dyDescent="0.25">
      <c r="A39" s="1869"/>
      <c r="B39" s="856" t="s">
        <v>355</v>
      </c>
      <c r="C39" s="56">
        <v>9</v>
      </c>
      <c r="D39" s="56">
        <v>14</v>
      </c>
      <c r="E39" s="56">
        <v>23</v>
      </c>
      <c r="F39" s="110">
        <v>11</v>
      </c>
      <c r="G39" s="56">
        <v>12</v>
      </c>
      <c r="H39" s="56">
        <f t="shared" si="13"/>
        <v>23</v>
      </c>
      <c r="I39" s="110">
        <v>11</v>
      </c>
      <c r="J39" s="56">
        <v>15</v>
      </c>
      <c r="K39" s="56">
        <f t="shared" si="14"/>
        <v>26</v>
      </c>
      <c r="L39" s="110">
        <v>4</v>
      </c>
      <c r="M39" s="56">
        <v>17</v>
      </c>
      <c r="N39" s="116">
        <f t="shared" si="15"/>
        <v>21</v>
      </c>
      <c r="Q39" s="61">
        <f t="shared" si="29"/>
        <v>39.130434782608695</v>
      </c>
      <c r="R39" s="82">
        <f t="shared" si="29"/>
        <v>60.869565217391312</v>
      </c>
      <c r="S39" s="61">
        <f t="shared" si="30"/>
        <v>47.826086956521742</v>
      </c>
      <c r="T39" s="82">
        <f t="shared" si="30"/>
        <v>52.173913043478258</v>
      </c>
      <c r="U39" s="61">
        <f t="shared" si="31"/>
        <v>42.307692307692307</v>
      </c>
      <c r="V39" s="82">
        <f t="shared" si="31"/>
        <v>57.692307692307686</v>
      </c>
      <c r="W39" s="6">
        <f t="shared" si="32"/>
        <v>19.047619047619047</v>
      </c>
      <c r="X39" s="82">
        <f t="shared" si="32"/>
        <v>80.952380952380949</v>
      </c>
      <c r="Z39" s="73">
        <f t="shared" si="33"/>
        <v>21.739130434782616</v>
      </c>
      <c r="AA39" s="73">
        <f t="shared" si="34"/>
        <v>4.3478260869565162</v>
      </c>
      <c r="AB39" s="73">
        <f t="shared" si="35"/>
        <v>15.38461538461538</v>
      </c>
      <c r="AC39" s="73">
        <f t="shared" si="36"/>
        <v>61.904761904761898</v>
      </c>
    </row>
    <row r="40" spans="1:75" s="5" customFormat="1" x14ac:dyDescent="0.25">
      <c r="A40" s="1869" t="s">
        <v>248</v>
      </c>
      <c r="B40" s="849" t="s">
        <v>1078</v>
      </c>
      <c r="C40" s="843">
        <f t="shared" ref="C40" si="37">SUM(C41:C43)</f>
        <v>3166</v>
      </c>
      <c r="D40" s="843">
        <f t="shared" ref="D40:N40" si="38">SUM(D41:D43)</f>
        <v>2025</v>
      </c>
      <c r="E40" s="843">
        <f t="shared" si="38"/>
        <v>5191</v>
      </c>
      <c r="F40" s="850">
        <f t="shared" si="38"/>
        <v>3617</v>
      </c>
      <c r="G40" s="843">
        <f t="shared" si="38"/>
        <v>2236</v>
      </c>
      <c r="H40" s="843">
        <f t="shared" si="38"/>
        <v>5853</v>
      </c>
      <c r="I40" s="850">
        <f t="shared" si="38"/>
        <v>3862</v>
      </c>
      <c r="J40" s="843">
        <f t="shared" si="38"/>
        <v>2387</v>
      </c>
      <c r="K40" s="843">
        <f t="shared" si="38"/>
        <v>6249</v>
      </c>
      <c r="L40" s="850">
        <f t="shared" si="38"/>
        <v>3274</v>
      </c>
      <c r="M40" s="843">
        <f t="shared" si="38"/>
        <v>2114</v>
      </c>
      <c r="N40" s="844">
        <f t="shared" si="38"/>
        <v>5388</v>
      </c>
      <c r="Q40" s="176">
        <f t="shared" si="29"/>
        <v>60.990175303409742</v>
      </c>
      <c r="R40" s="175">
        <f t="shared" si="29"/>
        <v>39.00982469659025</v>
      </c>
      <c r="S40" s="176">
        <f t="shared" si="30"/>
        <v>61.797368870664613</v>
      </c>
      <c r="T40" s="175">
        <f t="shared" si="30"/>
        <v>38.202631129335387</v>
      </c>
      <c r="U40" s="176">
        <f t="shared" si="31"/>
        <v>61.80188830212834</v>
      </c>
      <c r="V40" s="175">
        <f t="shared" si="31"/>
        <v>38.19811169787166</v>
      </c>
      <c r="W40" s="176">
        <f t="shared" si="32"/>
        <v>60.764662212323685</v>
      </c>
      <c r="X40" s="181">
        <f t="shared" si="32"/>
        <v>39.235337787676315</v>
      </c>
      <c r="Y40"/>
      <c r="Z40" s="180">
        <f>R40-Q40</f>
        <v>-21.980350606819492</v>
      </c>
      <c r="AA40" s="180">
        <f>T40-S40</f>
        <v>-23.594737741329226</v>
      </c>
      <c r="AB40" s="180">
        <f>V40-U40</f>
        <v>-23.60377660425668</v>
      </c>
      <c r="AC40" s="180">
        <f>X40-W40</f>
        <v>-21.529324424647371</v>
      </c>
      <c r="AD40"/>
    </row>
    <row r="41" spans="1:75" x14ac:dyDescent="0.25">
      <c r="A41" s="1869"/>
      <c r="B41" s="855" t="s">
        <v>358</v>
      </c>
      <c r="C41" s="20">
        <v>1898</v>
      </c>
      <c r="D41" s="20">
        <v>1727</v>
      </c>
      <c r="E41" s="20">
        <v>3625</v>
      </c>
      <c r="F41" s="23">
        <v>2040</v>
      </c>
      <c r="G41" s="20">
        <v>1877</v>
      </c>
      <c r="H41" s="20">
        <f t="shared" si="13"/>
        <v>3917</v>
      </c>
      <c r="I41" s="23">
        <v>2188</v>
      </c>
      <c r="J41" s="20">
        <v>1973</v>
      </c>
      <c r="K41" s="20">
        <f t="shared" si="14"/>
        <v>4161</v>
      </c>
      <c r="L41" s="23">
        <v>1735</v>
      </c>
      <c r="M41" s="20">
        <v>1663</v>
      </c>
      <c r="N41" s="21">
        <f t="shared" si="15"/>
        <v>3398</v>
      </c>
      <c r="Q41" s="61">
        <f t="shared" ref="Q41:R43" si="39">IFERROR(C41/$E41*100,0)</f>
        <v>52.358620689655176</v>
      </c>
      <c r="R41" s="82">
        <f t="shared" si="39"/>
        <v>47.641379310344831</v>
      </c>
      <c r="S41" s="61">
        <f t="shared" ref="S41:T43" si="40">IFERROR(F41/$H41*100,0)</f>
        <v>52.080673985192746</v>
      </c>
      <c r="T41" s="82">
        <f t="shared" si="40"/>
        <v>47.919326014807254</v>
      </c>
      <c r="U41" s="61">
        <f t="shared" ref="U41:V43" si="41">IFERROR(I41/$K41*100,0)</f>
        <v>52.583513578466714</v>
      </c>
      <c r="V41" s="82">
        <f t="shared" si="41"/>
        <v>47.416486421533286</v>
      </c>
      <c r="W41" s="6">
        <f t="shared" ref="W41:X43" si="42">IFERROR(L41/$N41*100,0)</f>
        <v>51.059446733372567</v>
      </c>
      <c r="X41" s="82">
        <f t="shared" si="42"/>
        <v>48.940553266627433</v>
      </c>
      <c r="Z41" s="73">
        <f>R41-Q41</f>
        <v>-4.7172413793103445</v>
      </c>
      <c r="AA41" s="73">
        <f>T41-S41</f>
        <v>-4.1613479703854921</v>
      </c>
      <c r="AB41" s="73">
        <f>V41-U41</f>
        <v>-5.167027156933429</v>
      </c>
      <c r="AC41" s="73">
        <f>X41-W41</f>
        <v>-2.1188934667451349</v>
      </c>
    </row>
    <row r="42" spans="1:75" x14ac:dyDescent="0.25">
      <c r="A42" s="1869"/>
      <c r="B42" s="855" t="s">
        <v>357</v>
      </c>
      <c r="C42" s="20">
        <v>57</v>
      </c>
      <c r="D42" s="20">
        <v>81</v>
      </c>
      <c r="E42" s="20">
        <v>138</v>
      </c>
      <c r="F42" s="23">
        <v>83</v>
      </c>
      <c r="G42" s="20">
        <v>98</v>
      </c>
      <c r="H42" s="20">
        <f t="shared" si="13"/>
        <v>181</v>
      </c>
      <c r="I42" s="23">
        <v>115</v>
      </c>
      <c r="J42" s="20">
        <v>135</v>
      </c>
      <c r="K42" s="20">
        <f t="shared" si="14"/>
        <v>250</v>
      </c>
      <c r="L42" s="23">
        <v>81</v>
      </c>
      <c r="M42" s="20">
        <v>121</v>
      </c>
      <c r="N42" s="21">
        <f t="shared" si="15"/>
        <v>202</v>
      </c>
      <c r="Q42" s="61">
        <f t="shared" si="39"/>
        <v>41.304347826086953</v>
      </c>
      <c r="R42" s="82">
        <f t="shared" si="39"/>
        <v>58.695652173913047</v>
      </c>
      <c r="S42" s="61">
        <f t="shared" si="40"/>
        <v>45.856353591160222</v>
      </c>
      <c r="T42" s="82">
        <f t="shared" si="40"/>
        <v>54.143646408839771</v>
      </c>
      <c r="U42" s="61">
        <f t="shared" si="41"/>
        <v>46</v>
      </c>
      <c r="V42" s="82">
        <f t="shared" si="41"/>
        <v>54</v>
      </c>
      <c r="W42" s="6">
        <f t="shared" si="42"/>
        <v>40.099009900990104</v>
      </c>
      <c r="X42" s="82">
        <f t="shared" si="42"/>
        <v>59.900990099009896</v>
      </c>
      <c r="Z42" s="73">
        <f>R42-Q42</f>
        <v>17.391304347826093</v>
      </c>
      <c r="AA42" s="73">
        <f>T42-S42</f>
        <v>8.2872928176795497</v>
      </c>
      <c r="AB42" s="73">
        <f>V42-U42</f>
        <v>8</v>
      </c>
      <c r="AC42" s="73">
        <f>X42-W42</f>
        <v>19.801980198019791</v>
      </c>
    </row>
    <row r="43" spans="1:75" x14ac:dyDescent="0.25">
      <c r="A43" s="1869"/>
      <c r="B43" s="856" t="s">
        <v>353</v>
      </c>
      <c r="C43" s="56">
        <v>1211</v>
      </c>
      <c r="D43" s="56">
        <v>217</v>
      </c>
      <c r="E43" s="56">
        <v>1428</v>
      </c>
      <c r="F43" s="110">
        <v>1494</v>
      </c>
      <c r="G43" s="56">
        <v>261</v>
      </c>
      <c r="H43" s="56">
        <f t="shared" si="13"/>
        <v>1755</v>
      </c>
      <c r="I43" s="110">
        <v>1559</v>
      </c>
      <c r="J43" s="56">
        <v>279</v>
      </c>
      <c r="K43" s="56">
        <f t="shared" si="14"/>
        <v>1838</v>
      </c>
      <c r="L43" s="110">
        <v>1458</v>
      </c>
      <c r="M43" s="56">
        <v>330</v>
      </c>
      <c r="N43" s="116">
        <f t="shared" si="15"/>
        <v>1788</v>
      </c>
      <c r="Q43" s="100">
        <f t="shared" si="39"/>
        <v>84.803921568627445</v>
      </c>
      <c r="R43" s="99">
        <f t="shared" si="39"/>
        <v>15.196078431372548</v>
      </c>
      <c r="S43" s="100">
        <f t="shared" si="40"/>
        <v>85.128205128205124</v>
      </c>
      <c r="T43" s="99">
        <f t="shared" si="40"/>
        <v>14.871794871794872</v>
      </c>
      <c r="U43" s="100">
        <f t="shared" si="41"/>
        <v>84.82045701849836</v>
      </c>
      <c r="V43" s="99">
        <f t="shared" si="41"/>
        <v>15.179542981501632</v>
      </c>
      <c r="W43" s="98">
        <f t="shared" si="42"/>
        <v>81.543624161073822</v>
      </c>
      <c r="X43" s="99">
        <f t="shared" si="42"/>
        <v>18.456375838926174</v>
      </c>
      <c r="Z43" s="246">
        <f>R43-Q43</f>
        <v>-69.607843137254889</v>
      </c>
      <c r="AA43" s="246">
        <f>T43-S43</f>
        <v>-70.256410256410248</v>
      </c>
      <c r="AB43" s="246">
        <f>V43-U43</f>
        <v>-69.640914036996733</v>
      </c>
      <c r="AC43" s="246">
        <f>X43-W43</f>
        <v>-63.087248322147644</v>
      </c>
    </row>
    <row r="46" spans="1:75" x14ac:dyDescent="0.25">
      <c r="A46" s="5" t="s">
        <v>1192</v>
      </c>
    </row>
    <row r="47" spans="1:75" x14ac:dyDescent="0.25">
      <c r="A47" s="5"/>
    </row>
    <row r="48" spans="1:75" x14ac:dyDescent="0.25">
      <c r="B48" s="1876" t="s">
        <v>28</v>
      </c>
      <c r="C48" s="1876"/>
      <c r="D48" s="1876"/>
      <c r="E48" s="1876"/>
      <c r="F48" s="1876"/>
      <c r="G48" s="1876"/>
      <c r="H48" s="1876"/>
      <c r="I48" s="1876"/>
      <c r="J48" s="1876"/>
      <c r="K48" s="1876"/>
      <c r="L48" s="1876"/>
      <c r="M48" s="1876"/>
      <c r="N48" s="1876"/>
      <c r="O48" s="1876"/>
      <c r="P48" s="1876"/>
      <c r="Q48" s="1876"/>
      <c r="R48" s="1876"/>
      <c r="S48" s="1876"/>
      <c r="T48" s="1876"/>
      <c r="U48" s="1876"/>
      <c r="V48" s="1876"/>
      <c r="W48" s="1876"/>
      <c r="X48" s="1876"/>
      <c r="Y48" s="1876"/>
      <c r="Z48" s="1876"/>
      <c r="AA48" s="1876"/>
      <c r="AB48" s="1876"/>
      <c r="AC48" s="1876"/>
      <c r="AD48" s="1876"/>
      <c r="AE48" s="1876"/>
      <c r="AF48" s="1876"/>
      <c r="AG48" s="1876"/>
      <c r="AH48" s="1876"/>
      <c r="AI48" s="1876"/>
      <c r="AJ48" s="1876"/>
      <c r="AK48" s="1876"/>
      <c r="AM48" s="1876" t="s">
        <v>512</v>
      </c>
      <c r="AN48" s="1876"/>
      <c r="AO48" s="1876"/>
      <c r="AP48" s="1876"/>
      <c r="AQ48" s="1876"/>
      <c r="AR48" s="1876"/>
      <c r="AS48" s="1876"/>
      <c r="AT48" s="1876"/>
      <c r="AU48" s="1876"/>
      <c r="AV48" s="1876"/>
      <c r="AW48" s="1876"/>
      <c r="AX48" s="1876"/>
      <c r="AY48" s="1876"/>
      <c r="AZ48" s="1876"/>
      <c r="BA48" s="1876"/>
      <c r="BB48" s="1876"/>
      <c r="BC48" s="1876"/>
      <c r="BD48" s="1876"/>
      <c r="BE48" s="1876"/>
      <c r="BF48" s="1876"/>
      <c r="BG48" s="1876"/>
      <c r="BH48" s="1876"/>
      <c r="BI48" s="1876"/>
      <c r="BJ48" s="1876"/>
      <c r="BL48" s="1876" t="s">
        <v>631</v>
      </c>
      <c r="BM48" s="1876"/>
      <c r="BN48" s="1876"/>
      <c r="BO48" s="1876"/>
      <c r="BP48" s="1876"/>
      <c r="BQ48" s="1876"/>
      <c r="BR48" s="1876"/>
      <c r="BS48" s="1876"/>
      <c r="BT48" s="1876"/>
      <c r="BU48" s="1876"/>
      <c r="BV48" s="1876"/>
      <c r="BW48" s="1876"/>
    </row>
    <row r="49" spans="1:75" x14ac:dyDescent="0.25">
      <c r="A49" s="881" t="s">
        <v>994</v>
      </c>
      <c r="B49" s="1875" t="s">
        <v>808</v>
      </c>
      <c r="C49" s="1875"/>
      <c r="D49" s="1875"/>
      <c r="E49" s="1875"/>
      <c r="F49" s="1875"/>
      <c r="G49" s="1875"/>
      <c r="H49" s="1875"/>
      <c r="I49" s="1875"/>
      <c r="J49" s="1875"/>
      <c r="K49" s="1875" t="s">
        <v>168</v>
      </c>
      <c r="L49" s="1875"/>
      <c r="M49" s="1875"/>
      <c r="N49" s="1875"/>
      <c r="O49" s="1875"/>
      <c r="P49" s="1875"/>
      <c r="Q49" s="1875"/>
      <c r="R49" s="1875"/>
      <c r="S49" s="1875"/>
      <c r="T49" s="1875" t="s">
        <v>169</v>
      </c>
      <c r="U49" s="1875"/>
      <c r="V49" s="1875"/>
      <c r="W49" s="1875"/>
      <c r="X49" s="1875"/>
      <c r="Y49" s="1875"/>
      <c r="Z49" s="1875"/>
      <c r="AA49" s="1875"/>
      <c r="AB49" s="1875"/>
      <c r="AC49" s="1875" t="s">
        <v>170</v>
      </c>
      <c r="AD49" s="1875"/>
      <c r="AE49" s="1875"/>
      <c r="AF49" s="1875"/>
      <c r="AG49" s="1875"/>
      <c r="AH49" s="1875"/>
      <c r="AI49" s="1875"/>
      <c r="AJ49" s="1875"/>
      <c r="AK49" s="1875"/>
      <c r="AM49" s="1875" t="s">
        <v>167</v>
      </c>
      <c r="AN49" s="1875"/>
      <c r="AO49" s="1875"/>
      <c r="AP49" s="1875"/>
      <c r="AQ49" s="1875"/>
      <c r="AR49" s="1875"/>
      <c r="AS49" s="1875" t="s">
        <v>168</v>
      </c>
      <c r="AT49" s="1875"/>
      <c r="AU49" s="1875"/>
      <c r="AV49" s="1875"/>
      <c r="AW49" s="1875"/>
      <c r="AX49" s="1875"/>
      <c r="AY49" s="1875" t="s">
        <v>169</v>
      </c>
      <c r="AZ49" s="1875"/>
      <c r="BA49" s="1875"/>
      <c r="BB49" s="1875"/>
      <c r="BC49" s="1875"/>
      <c r="BD49" s="1875"/>
      <c r="BE49" s="1875" t="s">
        <v>170</v>
      </c>
      <c r="BF49" s="1875"/>
      <c r="BG49" s="1875"/>
      <c r="BH49" s="1875"/>
      <c r="BI49" s="1875"/>
      <c r="BJ49" s="1875"/>
      <c r="BL49" s="1874" t="s">
        <v>167</v>
      </c>
      <c r="BM49" s="1874"/>
      <c r="BN49" s="1874"/>
      <c r="BO49" s="1874" t="s">
        <v>168</v>
      </c>
      <c r="BP49" s="1874"/>
      <c r="BQ49" s="1874"/>
      <c r="BR49" s="1874" t="s">
        <v>169</v>
      </c>
      <c r="BS49" s="1874"/>
      <c r="BT49" s="1874"/>
      <c r="BU49" s="1874" t="s">
        <v>170</v>
      </c>
      <c r="BV49" s="1874"/>
      <c r="BW49" s="1874"/>
    </row>
    <row r="50" spans="1:75" x14ac:dyDescent="0.25">
      <c r="A50" s="848" t="s">
        <v>30</v>
      </c>
      <c r="B50" s="1876" t="s">
        <v>31</v>
      </c>
      <c r="C50" s="1876"/>
      <c r="D50" s="1876"/>
      <c r="E50" s="1876" t="s">
        <v>32</v>
      </c>
      <c r="F50" s="1876"/>
      <c r="G50" s="1876"/>
      <c r="H50" s="1876" t="s">
        <v>33</v>
      </c>
      <c r="I50" s="1876"/>
      <c r="J50" s="1876"/>
      <c r="K50" s="1876" t="s">
        <v>31</v>
      </c>
      <c r="L50" s="1876"/>
      <c r="M50" s="1876"/>
      <c r="N50" s="1876" t="s">
        <v>32</v>
      </c>
      <c r="O50" s="1876"/>
      <c r="P50" s="1876"/>
      <c r="Q50" s="1876" t="s">
        <v>33</v>
      </c>
      <c r="R50" s="1876"/>
      <c r="S50" s="1876"/>
      <c r="T50" s="1876" t="s">
        <v>31</v>
      </c>
      <c r="U50" s="1876"/>
      <c r="V50" s="1876"/>
      <c r="W50" s="1876" t="s">
        <v>32</v>
      </c>
      <c r="X50" s="1876"/>
      <c r="Y50" s="1876"/>
      <c r="Z50" s="1876" t="s">
        <v>33</v>
      </c>
      <c r="AA50" s="1876"/>
      <c r="AB50" s="1876"/>
      <c r="AC50" s="1876" t="s">
        <v>31</v>
      </c>
      <c r="AD50" s="1876"/>
      <c r="AE50" s="1876"/>
      <c r="AF50" s="1876" t="s">
        <v>32</v>
      </c>
      <c r="AG50" s="1876"/>
      <c r="AH50" s="1876"/>
      <c r="AI50" s="1876" t="s">
        <v>33</v>
      </c>
      <c r="AJ50" s="1876"/>
      <c r="AK50" s="1876"/>
      <c r="AM50" s="1876" t="s">
        <v>31</v>
      </c>
      <c r="AN50" s="1876"/>
      <c r="AO50" s="1876"/>
      <c r="AP50" s="1876" t="s">
        <v>32</v>
      </c>
      <c r="AQ50" s="1876"/>
      <c r="AR50" s="1876"/>
      <c r="AS50" s="1876" t="s">
        <v>31</v>
      </c>
      <c r="AT50" s="1876"/>
      <c r="AU50" s="1876"/>
      <c r="AV50" s="1876" t="s">
        <v>32</v>
      </c>
      <c r="AW50" s="1876"/>
      <c r="AX50" s="1876"/>
      <c r="AY50" s="1876" t="s">
        <v>31</v>
      </c>
      <c r="AZ50" s="1876"/>
      <c r="BA50" s="1876"/>
      <c r="BB50" s="1876" t="s">
        <v>32</v>
      </c>
      <c r="BC50" s="1876"/>
      <c r="BD50" s="1876"/>
      <c r="BE50" s="1876" t="s">
        <v>31</v>
      </c>
      <c r="BF50" s="1876"/>
      <c r="BG50" s="1876"/>
      <c r="BH50" s="1876" t="s">
        <v>32</v>
      </c>
      <c r="BI50" s="1876"/>
      <c r="BJ50" s="1876"/>
      <c r="BL50" s="1874"/>
      <c r="BM50" s="1874"/>
      <c r="BN50" s="1874"/>
      <c r="BO50" s="1874"/>
      <c r="BP50" s="1874"/>
      <c r="BQ50" s="1874"/>
      <c r="BR50" s="1874"/>
      <c r="BS50" s="1874"/>
      <c r="BT50" s="1874"/>
      <c r="BU50" s="1874"/>
      <c r="BV50" s="1874"/>
      <c r="BW50" s="1874"/>
    </row>
    <row r="51" spans="1:75" s="18" customFormat="1" ht="75" customHeight="1" x14ac:dyDescent="0.25">
      <c r="A51" s="899" t="s">
        <v>34</v>
      </c>
      <c r="B51" s="861" t="s">
        <v>809</v>
      </c>
      <c r="C51" s="861" t="s">
        <v>346</v>
      </c>
      <c r="D51" s="861" t="s">
        <v>248</v>
      </c>
      <c r="E51" s="861" t="s">
        <v>809</v>
      </c>
      <c r="F51" s="861" t="s">
        <v>346</v>
      </c>
      <c r="G51" s="861" t="s">
        <v>248</v>
      </c>
      <c r="H51" s="861" t="s">
        <v>809</v>
      </c>
      <c r="I51" s="861" t="s">
        <v>346</v>
      </c>
      <c r="J51" s="861" t="s">
        <v>248</v>
      </c>
      <c r="K51" s="862" t="s">
        <v>809</v>
      </c>
      <c r="L51" s="861" t="s">
        <v>346</v>
      </c>
      <c r="M51" s="861" t="s">
        <v>248</v>
      </c>
      <c r="N51" s="861" t="s">
        <v>809</v>
      </c>
      <c r="O51" s="861" t="s">
        <v>346</v>
      </c>
      <c r="P51" s="861" t="s">
        <v>248</v>
      </c>
      <c r="Q51" s="861" t="s">
        <v>809</v>
      </c>
      <c r="R51" s="861" t="s">
        <v>346</v>
      </c>
      <c r="S51" s="861" t="s">
        <v>248</v>
      </c>
      <c r="T51" s="862" t="s">
        <v>809</v>
      </c>
      <c r="U51" s="861" t="s">
        <v>346</v>
      </c>
      <c r="V51" s="861" t="s">
        <v>248</v>
      </c>
      <c r="W51" s="861" t="s">
        <v>809</v>
      </c>
      <c r="X51" s="861" t="s">
        <v>346</v>
      </c>
      <c r="Y51" s="861" t="s">
        <v>248</v>
      </c>
      <c r="Z51" s="861" t="s">
        <v>809</v>
      </c>
      <c r="AA51" s="861" t="s">
        <v>346</v>
      </c>
      <c r="AB51" s="863" t="s">
        <v>248</v>
      </c>
      <c r="AC51" s="858" t="s">
        <v>809</v>
      </c>
      <c r="AD51" s="859" t="s">
        <v>346</v>
      </c>
      <c r="AE51" s="859" t="s">
        <v>248</v>
      </c>
      <c r="AF51" s="859" t="s">
        <v>809</v>
      </c>
      <c r="AG51" s="859" t="s">
        <v>346</v>
      </c>
      <c r="AH51" s="859" t="s">
        <v>248</v>
      </c>
      <c r="AI51" s="859" t="s">
        <v>809</v>
      </c>
      <c r="AJ51" s="859" t="s">
        <v>346</v>
      </c>
      <c r="AK51" s="860" t="s">
        <v>248</v>
      </c>
      <c r="AM51" s="900" t="s">
        <v>809</v>
      </c>
      <c r="AN51" s="901" t="s">
        <v>346</v>
      </c>
      <c r="AO51" s="901" t="s">
        <v>248</v>
      </c>
      <c r="AP51" s="901" t="s">
        <v>809</v>
      </c>
      <c r="AQ51" s="901" t="s">
        <v>346</v>
      </c>
      <c r="AR51" s="902" t="s">
        <v>248</v>
      </c>
      <c r="AS51" s="900" t="s">
        <v>809</v>
      </c>
      <c r="AT51" s="901" t="s">
        <v>346</v>
      </c>
      <c r="AU51" s="901" t="s">
        <v>248</v>
      </c>
      <c r="AV51" s="901" t="s">
        <v>809</v>
      </c>
      <c r="AW51" s="901" t="s">
        <v>346</v>
      </c>
      <c r="AX51" s="902" t="s">
        <v>248</v>
      </c>
      <c r="AY51" s="900" t="s">
        <v>809</v>
      </c>
      <c r="AZ51" s="901" t="s">
        <v>346</v>
      </c>
      <c r="BA51" s="901" t="s">
        <v>248</v>
      </c>
      <c r="BB51" s="901" t="s">
        <v>809</v>
      </c>
      <c r="BC51" s="901" t="s">
        <v>346</v>
      </c>
      <c r="BD51" s="902" t="s">
        <v>248</v>
      </c>
      <c r="BE51" s="901" t="s">
        <v>809</v>
      </c>
      <c r="BF51" s="901" t="s">
        <v>346</v>
      </c>
      <c r="BG51" s="901" t="s">
        <v>248</v>
      </c>
      <c r="BH51" s="901" t="s">
        <v>809</v>
      </c>
      <c r="BI51" s="901" t="s">
        <v>346</v>
      </c>
      <c r="BJ51" s="902" t="s">
        <v>248</v>
      </c>
      <c r="BL51" s="858" t="s">
        <v>809</v>
      </c>
      <c r="BM51" s="859" t="s">
        <v>346</v>
      </c>
      <c r="BN51" s="859" t="s">
        <v>248</v>
      </c>
      <c r="BO51" s="858" t="s">
        <v>809</v>
      </c>
      <c r="BP51" s="859" t="s">
        <v>346</v>
      </c>
      <c r="BQ51" s="859" t="s">
        <v>248</v>
      </c>
      <c r="BR51" s="858" t="s">
        <v>809</v>
      </c>
      <c r="BS51" s="859" t="s">
        <v>346</v>
      </c>
      <c r="BT51" s="859" t="s">
        <v>248</v>
      </c>
      <c r="BU51" s="858" t="s">
        <v>809</v>
      </c>
      <c r="BV51" s="859" t="s">
        <v>346</v>
      </c>
      <c r="BW51" s="860" t="s">
        <v>248</v>
      </c>
    </row>
    <row r="52" spans="1:75" x14ac:dyDescent="0.25">
      <c r="A52" s="271" t="s">
        <v>125</v>
      </c>
      <c r="B52" s="867"/>
      <c r="C52" s="866"/>
      <c r="D52" s="866"/>
      <c r="E52" s="866"/>
      <c r="F52" s="866"/>
      <c r="G52" s="866"/>
      <c r="H52" s="866"/>
      <c r="I52" s="866"/>
      <c r="J52" s="866"/>
      <c r="K52" s="867"/>
      <c r="L52" s="866"/>
      <c r="M52" s="866"/>
      <c r="N52" s="866"/>
      <c r="O52" s="866"/>
      <c r="P52" s="866"/>
      <c r="Q52" s="866"/>
      <c r="R52" s="866"/>
      <c r="S52" s="866"/>
      <c r="T52" s="867"/>
      <c r="U52" s="866"/>
      <c r="V52" s="866"/>
      <c r="W52" s="866"/>
      <c r="X52" s="866"/>
      <c r="Y52" s="866"/>
      <c r="Z52" s="866"/>
      <c r="AA52" s="866"/>
      <c r="AB52" s="868"/>
      <c r="AC52" s="866"/>
      <c r="AD52" s="866"/>
      <c r="AE52" s="866"/>
      <c r="AF52" s="866"/>
      <c r="AG52" s="866"/>
      <c r="AH52" s="866"/>
      <c r="AI52" s="866"/>
      <c r="AJ52" s="866"/>
      <c r="AK52" s="868"/>
      <c r="AM52" s="837"/>
      <c r="AN52" s="841"/>
      <c r="AO52" s="841"/>
      <c r="AP52" s="841"/>
      <c r="AQ52" s="841"/>
      <c r="AR52" s="842"/>
      <c r="AS52" s="837"/>
      <c r="AT52" s="841"/>
      <c r="AU52" s="841"/>
      <c r="AV52" s="841"/>
      <c r="AW52" s="841"/>
      <c r="AX52" s="842"/>
      <c r="AY52" s="837"/>
      <c r="AZ52" s="841"/>
      <c r="BA52" s="841"/>
      <c r="BB52" s="841"/>
      <c r="BC52" s="841"/>
      <c r="BD52" s="842"/>
      <c r="BE52" s="841"/>
      <c r="BF52" s="841"/>
      <c r="BG52" s="841"/>
      <c r="BH52" s="841"/>
      <c r="BI52" s="841"/>
      <c r="BJ52" s="842"/>
      <c r="BL52" s="845"/>
      <c r="BM52" s="846"/>
      <c r="BN52" s="846"/>
      <c r="BO52" s="845"/>
      <c r="BP52" s="846"/>
      <c r="BQ52" s="846"/>
      <c r="BR52" s="845"/>
      <c r="BS52" s="846"/>
      <c r="BT52" s="846"/>
      <c r="BU52" s="845"/>
      <c r="BV52" s="846"/>
      <c r="BW52" s="847"/>
    </row>
    <row r="53" spans="1:75" x14ac:dyDescent="0.25">
      <c r="A53" s="855" t="s">
        <v>126</v>
      </c>
      <c r="B53" s="161">
        <v>218</v>
      </c>
      <c r="C53" s="305">
        <v>200</v>
      </c>
      <c r="D53" s="305">
        <v>529</v>
      </c>
      <c r="E53" s="305">
        <v>1272</v>
      </c>
      <c r="F53" s="305">
        <v>901</v>
      </c>
      <c r="G53" s="305">
        <v>458</v>
      </c>
      <c r="H53" s="305">
        <f>B53+E53</f>
        <v>1490</v>
      </c>
      <c r="I53" s="305">
        <f>C53+F53</f>
        <v>1101</v>
      </c>
      <c r="J53" s="305">
        <f>D53+G53</f>
        <v>987</v>
      </c>
      <c r="K53" s="161">
        <v>243</v>
      </c>
      <c r="L53" s="305">
        <v>242</v>
      </c>
      <c r="M53" s="305">
        <v>595</v>
      </c>
      <c r="N53" s="305">
        <v>1273</v>
      </c>
      <c r="O53" s="305">
        <v>930</v>
      </c>
      <c r="P53" s="305">
        <v>479</v>
      </c>
      <c r="Q53" s="305">
        <f>K53+N53</f>
        <v>1516</v>
      </c>
      <c r="R53" s="305">
        <f>L53+O53</f>
        <v>1172</v>
      </c>
      <c r="S53" s="305">
        <f>M53+P53</f>
        <v>1074</v>
      </c>
      <c r="T53" s="161">
        <v>284</v>
      </c>
      <c r="U53" s="305">
        <v>299</v>
      </c>
      <c r="V53" s="305">
        <v>695</v>
      </c>
      <c r="W53" s="305">
        <v>1612</v>
      </c>
      <c r="X53" s="305">
        <v>1205</v>
      </c>
      <c r="Y53" s="305">
        <v>560</v>
      </c>
      <c r="Z53" s="305">
        <f>T53+W53</f>
        <v>1896</v>
      </c>
      <c r="AA53" s="305">
        <f>U53+X53</f>
        <v>1504</v>
      </c>
      <c r="AB53" s="305">
        <f>V53+Y53</f>
        <v>1255</v>
      </c>
      <c r="AC53" s="161">
        <v>240</v>
      </c>
      <c r="AD53" s="305">
        <v>229</v>
      </c>
      <c r="AE53" s="305">
        <v>539</v>
      </c>
      <c r="AF53" s="305">
        <v>1273</v>
      </c>
      <c r="AG53" s="305">
        <v>1036</v>
      </c>
      <c r="AH53" s="305">
        <v>491</v>
      </c>
      <c r="AI53" s="305">
        <f>AC53+AF53</f>
        <v>1513</v>
      </c>
      <c r="AJ53" s="305">
        <f>AD53+AG53</f>
        <v>1265</v>
      </c>
      <c r="AK53" s="306">
        <f>AE53+AH53</f>
        <v>1030</v>
      </c>
      <c r="AM53" s="61">
        <f t="shared" ref="AM53:AO60" si="43">IFERROR(B53/H53*100,0)</f>
        <v>14.630872483221477</v>
      </c>
      <c r="AN53" s="6">
        <f t="shared" si="43"/>
        <v>18.165304268846501</v>
      </c>
      <c r="AO53" s="6">
        <f t="shared" si="43"/>
        <v>53.596757852077005</v>
      </c>
      <c r="AP53" s="6">
        <f t="shared" ref="AP53:AQ60" si="44">IFERROR(E53/H53*100,0)</f>
        <v>85.369127516778519</v>
      </c>
      <c r="AQ53" s="6">
        <f t="shared" si="44"/>
        <v>81.834695731153488</v>
      </c>
      <c r="AR53" s="82">
        <f t="shared" ref="AR53:AR60" si="45">IFERROR(G53/J53*100,0)</f>
        <v>46.403242147923002</v>
      </c>
      <c r="AS53" s="6">
        <f t="shared" ref="AS53:AU60" si="46">IFERROR(K53/Q53*100,0)</f>
        <v>16.029023746701849</v>
      </c>
      <c r="AT53" s="6">
        <f t="shared" si="46"/>
        <v>20.648464163822524</v>
      </c>
      <c r="AU53" s="6">
        <f t="shared" si="46"/>
        <v>55.400372439478588</v>
      </c>
      <c r="AV53" s="6">
        <f t="shared" ref="AV53:AX60" si="47">IFERROR(N53/Q53*100,0)</f>
        <v>83.970976253298161</v>
      </c>
      <c r="AW53" s="6">
        <f t="shared" si="47"/>
        <v>79.351535836177476</v>
      </c>
      <c r="AX53" s="82">
        <f t="shared" si="47"/>
        <v>44.599627560521412</v>
      </c>
      <c r="AY53" s="61">
        <f t="shared" ref="AY53:BA60" si="48">IFERROR(T53/Z53*100,0)</f>
        <v>14.978902953586498</v>
      </c>
      <c r="AZ53" s="6">
        <f t="shared" si="48"/>
        <v>19.88031914893617</v>
      </c>
      <c r="BA53" s="6">
        <f t="shared" si="48"/>
        <v>55.378486055776889</v>
      </c>
      <c r="BB53" s="6">
        <f t="shared" ref="BB53:BD60" si="49">IFERROR(W53/Z53*100,0)</f>
        <v>85.021097046413502</v>
      </c>
      <c r="BC53" s="6">
        <f t="shared" si="49"/>
        <v>80.119680851063833</v>
      </c>
      <c r="BD53" s="82">
        <f t="shared" si="49"/>
        <v>44.621513944223103</v>
      </c>
      <c r="BE53" s="6">
        <f t="shared" ref="BE53:BG60" si="50">IFERROR(AC53/AI53*100,0)</f>
        <v>15.862524785194976</v>
      </c>
      <c r="BF53" s="6">
        <f t="shared" si="50"/>
        <v>18.102766798418973</v>
      </c>
      <c r="BG53" s="6">
        <f t="shared" si="50"/>
        <v>52.330097087378633</v>
      </c>
      <c r="BH53" s="6">
        <f t="shared" ref="BH53:BJ60" si="51">IFERROR(AF53/AI53*100,0)</f>
        <v>84.137475214805022</v>
      </c>
      <c r="BI53" s="6">
        <f t="shared" si="51"/>
        <v>81.897233201581031</v>
      </c>
      <c r="BJ53" s="82">
        <f t="shared" si="51"/>
        <v>47.66990291262136</v>
      </c>
      <c r="BL53" s="178">
        <f t="shared" ref="BL53:BN60" si="52">AP53-AM53</f>
        <v>70.738255033557039</v>
      </c>
      <c r="BM53" s="174">
        <f t="shared" si="52"/>
        <v>63.66939146230699</v>
      </c>
      <c r="BN53" s="174">
        <f t="shared" si="52"/>
        <v>-7.1935157041540023</v>
      </c>
      <c r="BO53" s="178">
        <f t="shared" ref="BO53:BQ60" si="53">AV53-AS53</f>
        <v>67.941952506596309</v>
      </c>
      <c r="BP53" s="174">
        <f t="shared" si="53"/>
        <v>58.703071672354952</v>
      </c>
      <c r="BQ53" s="174">
        <f t="shared" si="53"/>
        <v>-10.800744878957175</v>
      </c>
      <c r="BR53" s="178">
        <f t="shared" ref="BR53:BT60" si="54">BB53-AY53</f>
        <v>70.042194092827003</v>
      </c>
      <c r="BS53" s="174">
        <f t="shared" si="54"/>
        <v>60.239361702127667</v>
      </c>
      <c r="BT53" s="174">
        <f t="shared" si="54"/>
        <v>-10.756972111553786</v>
      </c>
      <c r="BU53" s="178">
        <f t="shared" ref="BU53:BW60" si="55">BH53-BE53</f>
        <v>68.274950429610044</v>
      </c>
      <c r="BV53" s="174">
        <f t="shared" si="55"/>
        <v>63.794466403162062</v>
      </c>
      <c r="BW53" s="179">
        <f t="shared" si="55"/>
        <v>-4.6601941747572724</v>
      </c>
    </row>
    <row r="54" spans="1:75" x14ac:dyDescent="0.25">
      <c r="A54" s="855" t="s">
        <v>127</v>
      </c>
      <c r="B54" s="23">
        <v>48</v>
      </c>
      <c r="C54" s="20">
        <v>64</v>
      </c>
      <c r="D54" s="20">
        <v>125</v>
      </c>
      <c r="E54" s="20">
        <v>306</v>
      </c>
      <c r="F54" s="20">
        <v>158</v>
      </c>
      <c r="G54" s="20">
        <v>58</v>
      </c>
      <c r="H54" s="20">
        <f t="shared" ref="H54:J69" si="56">B54+E54</f>
        <v>354</v>
      </c>
      <c r="I54" s="20">
        <f t="shared" si="56"/>
        <v>222</v>
      </c>
      <c r="J54" s="20">
        <f t="shared" si="56"/>
        <v>183</v>
      </c>
      <c r="K54" s="23">
        <v>37</v>
      </c>
      <c r="L54" s="20">
        <v>46</v>
      </c>
      <c r="M54" s="20">
        <v>130</v>
      </c>
      <c r="N54" s="20">
        <v>297</v>
      </c>
      <c r="O54" s="20">
        <v>147</v>
      </c>
      <c r="P54" s="20">
        <v>75</v>
      </c>
      <c r="Q54" s="20">
        <f t="shared" ref="Q54:S69" si="57">K54+N54</f>
        <v>334</v>
      </c>
      <c r="R54" s="20">
        <f t="shared" si="57"/>
        <v>193</v>
      </c>
      <c r="S54" s="20">
        <f t="shared" si="57"/>
        <v>205</v>
      </c>
      <c r="T54" s="23">
        <v>56</v>
      </c>
      <c r="U54" s="20">
        <v>75</v>
      </c>
      <c r="V54" s="20">
        <v>134</v>
      </c>
      <c r="W54" s="20">
        <v>327</v>
      </c>
      <c r="X54" s="20">
        <v>196</v>
      </c>
      <c r="Y54" s="20">
        <v>77</v>
      </c>
      <c r="Z54" s="20">
        <f t="shared" ref="Z54:AB69" si="58">T54+W54</f>
        <v>383</v>
      </c>
      <c r="AA54" s="20">
        <f t="shared" si="58"/>
        <v>271</v>
      </c>
      <c r="AB54" s="20">
        <f t="shared" si="58"/>
        <v>211</v>
      </c>
      <c r="AC54" s="23">
        <v>39</v>
      </c>
      <c r="AD54" s="20">
        <v>37</v>
      </c>
      <c r="AE54" s="20">
        <v>105</v>
      </c>
      <c r="AF54" s="20">
        <v>279</v>
      </c>
      <c r="AG54" s="20">
        <v>139</v>
      </c>
      <c r="AH54" s="20">
        <v>72</v>
      </c>
      <c r="AI54" s="20">
        <f t="shared" ref="AI54:AJ60" si="59">AC54+AF54</f>
        <v>318</v>
      </c>
      <c r="AJ54" s="20">
        <f t="shared" si="59"/>
        <v>176</v>
      </c>
      <c r="AK54" s="21">
        <f t="shared" ref="AK54:AK69" si="60">AE54+AH54</f>
        <v>177</v>
      </c>
      <c r="AM54" s="61">
        <f t="shared" si="43"/>
        <v>13.559322033898304</v>
      </c>
      <c r="AN54" s="6">
        <f t="shared" si="43"/>
        <v>28.828828828828829</v>
      </c>
      <c r="AO54" s="6">
        <f t="shared" si="43"/>
        <v>68.30601092896174</v>
      </c>
      <c r="AP54" s="6">
        <f t="shared" si="44"/>
        <v>86.440677966101703</v>
      </c>
      <c r="AQ54" s="6">
        <f t="shared" si="44"/>
        <v>71.171171171171167</v>
      </c>
      <c r="AR54" s="82">
        <f t="shared" si="45"/>
        <v>31.693989071038253</v>
      </c>
      <c r="AS54" s="6">
        <f t="shared" si="46"/>
        <v>11.077844311377245</v>
      </c>
      <c r="AT54" s="6">
        <f t="shared" si="46"/>
        <v>23.834196891191709</v>
      </c>
      <c r="AU54" s="6">
        <f t="shared" si="46"/>
        <v>63.414634146341463</v>
      </c>
      <c r="AV54" s="6">
        <f t="shared" si="47"/>
        <v>88.922155688622752</v>
      </c>
      <c r="AW54" s="6">
        <f t="shared" si="47"/>
        <v>76.165803108808291</v>
      </c>
      <c r="AX54" s="82">
        <f t="shared" si="47"/>
        <v>36.585365853658537</v>
      </c>
      <c r="AY54" s="61">
        <f t="shared" si="48"/>
        <v>14.621409921671018</v>
      </c>
      <c r="AZ54" s="6">
        <f t="shared" si="48"/>
        <v>27.67527675276753</v>
      </c>
      <c r="BA54" s="6">
        <f t="shared" si="48"/>
        <v>63.507109004739334</v>
      </c>
      <c r="BB54" s="6">
        <f t="shared" si="49"/>
        <v>85.378590078328983</v>
      </c>
      <c r="BC54" s="6">
        <f t="shared" si="49"/>
        <v>72.32472324723247</v>
      </c>
      <c r="BD54" s="82">
        <f t="shared" si="49"/>
        <v>36.492890995260666</v>
      </c>
      <c r="BE54" s="6">
        <f t="shared" si="50"/>
        <v>12.264150943396226</v>
      </c>
      <c r="BF54" s="6">
        <f t="shared" si="50"/>
        <v>21.022727272727273</v>
      </c>
      <c r="BG54" s="6">
        <f t="shared" si="50"/>
        <v>59.322033898305079</v>
      </c>
      <c r="BH54" s="6">
        <f t="shared" si="51"/>
        <v>87.735849056603783</v>
      </c>
      <c r="BI54" s="6">
        <f t="shared" si="51"/>
        <v>78.977272727272734</v>
      </c>
      <c r="BJ54" s="82">
        <f t="shared" si="51"/>
        <v>40.677966101694921</v>
      </c>
      <c r="BL54" s="59">
        <f t="shared" si="52"/>
        <v>72.881355932203405</v>
      </c>
      <c r="BM54" s="57">
        <f t="shared" si="52"/>
        <v>42.342342342342334</v>
      </c>
      <c r="BN54" s="57">
        <f t="shared" si="52"/>
        <v>-36.612021857923487</v>
      </c>
      <c r="BO54" s="59">
        <f t="shared" si="53"/>
        <v>77.844311377245504</v>
      </c>
      <c r="BP54" s="57">
        <f t="shared" si="53"/>
        <v>52.331606217616581</v>
      </c>
      <c r="BQ54" s="57">
        <f t="shared" si="53"/>
        <v>-26.829268292682926</v>
      </c>
      <c r="BR54" s="59">
        <f t="shared" si="54"/>
        <v>70.757180156657967</v>
      </c>
      <c r="BS54" s="57">
        <f t="shared" si="54"/>
        <v>44.649446494464939</v>
      </c>
      <c r="BT54" s="57">
        <f t="shared" si="54"/>
        <v>-27.014218009478668</v>
      </c>
      <c r="BU54" s="59">
        <f t="shared" si="55"/>
        <v>75.471698113207552</v>
      </c>
      <c r="BV54" s="57">
        <f t="shared" si="55"/>
        <v>57.95454545454546</v>
      </c>
      <c r="BW54" s="60">
        <f t="shared" si="55"/>
        <v>-18.644067796610159</v>
      </c>
    </row>
    <row r="55" spans="1:75" x14ac:dyDescent="0.25">
      <c r="A55" s="855" t="s">
        <v>128</v>
      </c>
      <c r="B55" s="23">
        <v>5</v>
      </c>
      <c r="C55" s="20">
        <v>13</v>
      </c>
      <c r="D55" s="20">
        <v>23</v>
      </c>
      <c r="E55" s="20">
        <v>73</v>
      </c>
      <c r="F55" s="20">
        <v>48</v>
      </c>
      <c r="G55" s="20">
        <v>16</v>
      </c>
      <c r="H55" s="20">
        <f t="shared" si="56"/>
        <v>78</v>
      </c>
      <c r="I55" s="20">
        <f t="shared" si="56"/>
        <v>61</v>
      </c>
      <c r="J55" s="20">
        <f t="shared" si="56"/>
        <v>39</v>
      </c>
      <c r="K55" s="23">
        <v>5</v>
      </c>
      <c r="L55" s="20">
        <v>15</v>
      </c>
      <c r="M55" s="20">
        <v>40</v>
      </c>
      <c r="N55" s="20">
        <v>78</v>
      </c>
      <c r="O55" s="20">
        <v>76</v>
      </c>
      <c r="P55" s="20">
        <v>16</v>
      </c>
      <c r="Q55" s="20">
        <f t="shared" si="57"/>
        <v>83</v>
      </c>
      <c r="R55" s="20">
        <f t="shared" si="57"/>
        <v>91</v>
      </c>
      <c r="S55" s="20">
        <f t="shared" si="57"/>
        <v>56</v>
      </c>
      <c r="T55" s="23">
        <v>6</v>
      </c>
      <c r="U55" s="20">
        <v>13</v>
      </c>
      <c r="V55" s="20">
        <v>38</v>
      </c>
      <c r="W55" s="20">
        <v>63</v>
      </c>
      <c r="X55" s="20">
        <v>58</v>
      </c>
      <c r="Y55" s="20">
        <v>12</v>
      </c>
      <c r="Z55" s="20">
        <f t="shared" si="58"/>
        <v>69</v>
      </c>
      <c r="AA55" s="20">
        <f t="shared" si="58"/>
        <v>71</v>
      </c>
      <c r="AB55" s="20">
        <f t="shared" si="58"/>
        <v>50</v>
      </c>
      <c r="AC55" s="23">
        <v>8</v>
      </c>
      <c r="AD55" s="20">
        <v>11</v>
      </c>
      <c r="AE55" s="20">
        <v>38</v>
      </c>
      <c r="AF55" s="20">
        <v>75</v>
      </c>
      <c r="AG55" s="20">
        <v>50</v>
      </c>
      <c r="AH55" s="20">
        <v>20</v>
      </c>
      <c r="AI55" s="20">
        <f t="shared" si="59"/>
        <v>83</v>
      </c>
      <c r="AJ55" s="20">
        <f t="shared" si="59"/>
        <v>61</v>
      </c>
      <c r="AK55" s="21">
        <f t="shared" si="60"/>
        <v>58</v>
      </c>
      <c r="AM55" s="61">
        <f t="shared" si="43"/>
        <v>6.4102564102564097</v>
      </c>
      <c r="AN55" s="6">
        <f t="shared" si="43"/>
        <v>21.311475409836063</v>
      </c>
      <c r="AO55" s="6">
        <f t="shared" si="43"/>
        <v>58.974358974358978</v>
      </c>
      <c r="AP55" s="6">
        <f t="shared" si="44"/>
        <v>93.589743589743591</v>
      </c>
      <c r="AQ55" s="6">
        <f t="shared" si="44"/>
        <v>78.688524590163937</v>
      </c>
      <c r="AR55" s="82">
        <f t="shared" si="45"/>
        <v>41.025641025641022</v>
      </c>
      <c r="AS55" s="6">
        <f t="shared" si="46"/>
        <v>6.024096385542169</v>
      </c>
      <c r="AT55" s="6">
        <f t="shared" si="46"/>
        <v>16.483516483516482</v>
      </c>
      <c r="AU55" s="6">
        <f t="shared" si="46"/>
        <v>71.428571428571431</v>
      </c>
      <c r="AV55" s="6">
        <f t="shared" si="47"/>
        <v>93.975903614457835</v>
      </c>
      <c r="AW55" s="6">
        <f t="shared" si="47"/>
        <v>83.516483516483518</v>
      </c>
      <c r="AX55" s="82">
        <f t="shared" si="47"/>
        <v>28.571428571428569</v>
      </c>
      <c r="AY55" s="61">
        <f t="shared" si="48"/>
        <v>8.695652173913043</v>
      </c>
      <c r="AZ55" s="6">
        <f t="shared" si="48"/>
        <v>18.30985915492958</v>
      </c>
      <c r="BA55" s="6">
        <f t="shared" si="48"/>
        <v>76</v>
      </c>
      <c r="BB55" s="6">
        <f t="shared" si="49"/>
        <v>91.304347826086953</v>
      </c>
      <c r="BC55" s="6">
        <f t="shared" si="49"/>
        <v>81.690140845070431</v>
      </c>
      <c r="BD55" s="82">
        <f t="shared" si="49"/>
        <v>24</v>
      </c>
      <c r="BE55" s="6">
        <f t="shared" si="50"/>
        <v>9.6385542168674707</v>
      </c>
      <c r="BF55" s="6">
        <f t="shared" si="50"/>
        <v>18.032786885245901</v>
      </c>
      <c r="BG55" s="6">
        <f t="shared" si="50"/>
        <v>65.517241379310349</v>
      </c>
      <c r="BH55" s="6">
        <f t="shared" si="51"/>
        <v>90.361445783132538</v>
      </c>
      <c r="BI55" s="6">
        <f t="shared" si="51"/>
        <v>81.967213114754102</v>
      </c>
      <c r="BJ55" s="82">
        <f t="shared" si="51"/>
        <v>34.482758620689658</v>
      </c>
      <c r="BL55" s="59">
        <f t="shared" si="52"/>
        <v>87.179487179487182</v>
      </c>
      <c r="BM55" s="57">
        <f t="shared" si="52"/>
        <v>57.377049180327873</v>
      </c>
      <c r="BN55" s="57">
        <f t="shared" si="52"/>
        <v>-17.948717948717956</v>
      </c>
      <c r="BO55" s="59">
        <f t="shared" si="53"/>
        <v>87.951807228915669</v>
      </c>
      <c r="BP55" s="57">
        <f t="shared" si="53"/>
        <v>67.032967032967036</v>
      </c>
      <c r="BQ55" s="57">
        <f t="shared" si="53"/>
        <v>-42.857142857142861</v>
      </c>
      <c r="BR55" s="59">
        <f t="shared" si="54"/>
        <v>82.608695652173907</v>
      </c>
      <c r="BS55" s="57">
        <f t="shared" si="54"/>
        <v>63.380281690140848</v>
      </c>
      <c r="BT55" s="57">
        <f t="shared" si="54"/>
        <v>-52</v>
      </c>
      <c r="BU55" s="59">
        <f t="shared" si="55"/>
        <v>80.722891566265062</v>
      </c>
      <c r="BV55" s="57">
        <f t="shared" si="55"/>
        <v>63.934426229508205</v>
      </c>
      <c r="BW55" s="60">
        <f t="shared" si="55"/>
        <v>-31.03448275862069</v>
      </c>
    </row>
    <row r="56" spans="1:75" x14ac:dyDescent="0.25">
      <c r="A56" s="855" t="s">
        <v>311</v>
      </c>
      <c r="B56" s="23">
        <v>46</v>
      </c>
      <c r="C56" s="20">
        <v>41</v>
      </c>
      <c r="D56" s="20">
        <v>94</v>
      </c>
      <c r="E56" s="20">
        <v>190</v>
      </c>
      <c r="F56" s="20">
        <v>134</v>
      </c>
      <c r="G56" s="20">
        <v>39</v>
      </c>
      <c r="H56" s="20">
        <f t="shared" si="56"/>
        <v>236</v>
      </c>
      <c r="I56" s="20">
        <f t="shared" si="56"/>
        <v>175</v>
      </c>
      <c r="J56" s="20">
        <f t="shared" si="56"/>
        <v>133</v>
      </c>
      <c r="K56" s="23">
        <v>33</v>
      </c>
      <c r="L56" s="20">
        <v>39</v>
      </c>
      <c r="M56" s="20">
        <v>101</v>
      </c>
      <c r="N56" s="20">
        <v>184</v>
      </c>
      <c r="O56" s="20">
        <v>155</v>
      </c>
      <c r="P56" s="20">
        <v>56</v>
      </c>
      <c r="Q56" s="20">
        <f t="shared" si="57"/>
        <v>217</v>
      </c>
      <c r="R56" s="20">
        <f t="shared" si="57"/>
        <v>194</v>
      </c>
      <c r="S56" s="20">
        <f t="shared" si="57"/>
        <v>157</v>
      </c>
      <c r="T56" s="23">
        <v>46</v>
      </c>
      <c r="U56" s="20">
        <v>42</v>
      </c>
      <c r="V56" s="20">
        <v>115</v>
      </c>
      <c r="W56" s="20">
        <v>244</v>
      </c>
      <c r="X56" s="20">
        <v>148</v>
      </c>
      <c r="Y56" s="20">
        <v>65</v>
      </c>
      <c r="Z56" s="20">
        <f t="shared" si="58"/>
        <v>290</v>
      </c>
      <c r="AA56" s="20">
        <f t="shared" si="58"/>
        <v>190</v>
      </c>
      <c r="AB56" s="20">
        <f t="shared" si="58"/>
        <v>180</v>
      </c>
      <c r="AC56" s="23">
        <v>45</v>
      </c>
      <c r="AD56" s="20">
        <v>30</v>
      </c>
      <c r="AE56" s="20">
        <v>82</v>
      </c>
      <c r="AF56" s="20">
        <v>208</v>
      </c>
      <c r="AG56" s="20">
        <v>120</v>
      </c>
      <c r="AH56" s="20">
        <v>53</v>
      </c>
      <c r="AI56" s="20">
        <f t="shared" si="59"/>
        <v>253</v>
      </c>
      <c r="AJ56" s="20">
        <f t="shared" si="59"/>
        <v>150</v>
      </c>
      <c r="AK56" s="21">
        <f t="shared" si="60"/>
        <v>135</v>
      </c>
      <c r="AM56" s="61">
        <f t="shared" si="43"/>
        <v>19.491525423728813</v>
      </c>
      <c r="AN56" s="6">
        <f t="shared" si="43"/>
        <v>23.428571428571431</v>
      </c>
      <c r="AO56" s="6">
        <f t="shared" si="43"/>
        <v>70.676691729323309</v>
      </c>
      <c r="AP56" s="6">
        <f t="shared" si="44"/>
        <v>80.508474576271183</v>
      </c>
      <c r="AQ56" s="6">
        <f t="shared" si="44"/>
        <v>76.571428571428569</v>
      </c>
      <c r="AR56" s="82">
        <f t="shared" si="45"/>
        <v>29.323308270676691</v>
      </c>
      <c r="AS56" s="6">
        <f t="shared" si="46"/>
        <v>15.207373271889402</v>
      </c>
      <c r="AT56" s="6">
        <f t="shared" si="46"/>
        <v>20.103092783505154</v>
      </c>
      <c r="AU56" s="6">
        <f t="shared" si="46"/>
        <v>64.331210191082803</v>
      </c>
      <c r="AV56" s="6">
        <f t="shared" si="47"/>
        <v>84.792626728110605</v>
      </c>
      <c r="AW56" s="6">
        <f t="shared" si="47"/>
        <v>79.896907216494853</v>
      </c>
      <c r="AX56" s="82">
        <f t="shared" si="47"/>
        <v>35.668789808917197</v>
      </c>
      <c r="AY56" s="61">
        <f t="shared" si="48"/>
        <v>15.862068965517242</v>
      </c>
      <c r="AZ56" s="6">
        <f t="shared" si="48"/>
        <v>22.105263157894736</v>
      </c>
      <c r="BA56" s="6">
        <f t="shared" si="48"/>
        <v>63.888888888888886</v>
      </c>
      <c r="BB56" s="6">
        <f t="shared" si="49"/>
        <v>84.137931034482762</v>
      </c>
      <c r="BC56" s="6">
        <f t="shared" si="49"/>
        <v>77.89473684210526</v>
      </c>
      <c r="BD56" s="82">
        <f t="shared" si="49"/>
        <v>36.111111111111107</v>
      </c>
      <c r="BE56" s="6">
        <f t="shared" si="50"/>
        <v>17.786561264822133</v>
      </c>
      <c r="BF56" s="6">
        <f t="shared" si="50"/>
        <v>20</v>
      </c>
      <c r="BG56" s="6">
        <f t="shared" si="50"/>
        <v>60.74074074074074</v>
      </c>
      <c r="BH56" s="6">
        <f t="shared" si="51"/>
        <v>82.213438735177874</v>
      </c>
      <c r="BI56" s="6">
        <f t="shared" si="51"/>
        <v>80</v>
      </c>
      <c r="BJ56" s="82">
        <f t="shared" si="51"/>
        <v>39.25925925925926</v>
      </c>
      <c r="BL56" s="59">
        <f t="shared" si="52"/>
        <v>61.016949152542367</v>
      </c>
      <c r="BM56" s="57">
        <f t="shared" si="52"/>
        <v>53.142857142857139</v>
      </c>
      <c r="BN56" s="57">
        <f t="shared" si="52"/>
        <v>-41.353383458646618</v>
      </c>
      <c r="BO56" s="59">
        <f t="shared" si="53"/>
        <v>69.58525345622121</v>
      </c>
      <c r="BP56" s="57">
        <f t="shared" si="53"/>
        <v>59.793814432989699</v>
      </c>
      <c r="BQ56" s="57">
        <f t="shared" si="53"/>
        <v>-28.662420382165607</v>
      </c>
      <c r="BR56" s="59">
        <f t="shared" si="54"/>
        <v>68.275862068965523</v>
      </c>
      <c r="BS56" s="57">
        <f t="shared" si="54"/>
        <v>55.78947368421052</v>
      </c>
      <c r="BT56" s="57">
        <f t="shared" si="54"/>
        <v>-27.777777777777779</v>
      </c>
      <c r="BU56" s="59">
        <f t="shared" si="55"/>
        <v>64.426877470355748</v>
      </c>
      <c r="BV56" s="57">
        <f t="shared" si="55"/>
        <v>60</v>
      </c>
      <c r="BW56" s="60">
        <f t="shared" si="55"/>
        <v>-21.481481481481481</v>
      </c>
    </row>
    <row r="57" spans="1:75" x14ac:dyDescent="0.25">
      <c r="A57" s="855" t="s">
        <v>130</v>
      </c>
      <c r="B57" s="23">
        <v>49</v>
      </c>
      <c r="C57" s="20">
        <v>89</v>
      </c>
      <c r="D57" s="20">
        <v>130</v>
      </c>
      <c r="E57" s="20">
        <v>339</v>
      </c>
      <c r="F57" s="20">
        <v>232</v>
      </c>
      <c r="G57" s="20">
        <v>120</v>
      </c>
      <c r="H57" s="20">
        <f t="shared" si="56"/>
        <v>388</v>
      </c>
      <c r="I57" s="20">
        <f t="shared" si="56"/>
        <v>321</v>
      </c>
      <c r="J57" s="20">
        <f t="shared" si="56"/>
        <v>250</v>
      </c>
      <c r="K57" s="23">
        <v>53</v>
      </c>
      <c r="L57" s="20">
        <v>87</v>
      </c>
      <c r="M57" s="20">
        <v>146</v>
      </c>
      <c r="N57" s="20">
        <v>435</v>
      </c>
      <c r="O57" s="20">
        <v>216</v>
      </c>
      <c r="P57" s="20">
        <v>137</v>
      </c>
      <c r="Q57" s="20">
        <f t="shared" si="57"/>
        <v>488</v>
      </c>
      <c r="R57" s="20">
        <f t="shared" si="57"/>
        <v>303</v>
      </c>
      <c r="S57" s="20">
        <f t="shared" si="57"/>
        <v>283</v>
      </c>
      <c r="T57" s="23">
        <v>55</v>
      </c>
      <c r="U57" s="20">
        <v>107</v>
      </c>
      <c r="V57" s="20">
        <v>146</v>
      </c>
      <c r="W57" s="20">
        <v>369</v>
      </c>
      <c r="X57" s="20">
        <v>240</v>
      </c>
      <c r="Y57" s="20">
        <v>102</v>
      </c>
      <c r="Z57" s="20">
        <f t="shared" si="58"/>
        <v>424</v>
      </c>
      <c r="AA57" s="20">
        <f t="shared" si="58"/>
        <v>347</v>
      </c>
      <c r="AB57" s="20">
        <f t="shared" si="58"/>
        <v>248</v>
      </c>
      <c r="AC57" s="23">
        <v>59</v>
      </c>
      <c r="AD57" s="20">
        <v>63</v>
      </c>
      <c r="AE57" s="20">
        <v>129</v>
      </c>
      <c r="AF57" s="20">
        <v>323</v>
      </c>
      <c r="AG57" s="20">
        <v>195</v>
      </c>
      <c r="AH57" s="20">
        <v>103</v>
      </c>
      <c r="AI57" s="20">
        <f t="shared" si="59"/>
        <v>382</v>
      </c>
      <c r="AJ57" s="20">
        <f t="shared" si="59"/>
        <v>258</v>
      </c>
      <c r="AK57" s="21">
        <f t="shared" si="60"/>
        <v>232</v>
      </c>
      <c r="AM57" s="61">
        <f t="shared" si="43"/>
        <v>12.628865979381443</v>
      </c>
      <c r="AN57" s="6">
        <f t="shared" si="43"/>
        <v>27.725856697819314</v>
      </c>
      <c r="AO57" s="6">
        <f t="shared" si="43"/>
        <v>52</v>
      </c>
      <c r="AP57" s="6">
        <f t="shared" si="44"/>
        <v>87.371134020618555</v>
      </c>
      <c r="AQ57" s="6">
        <f t="shared" si="44"/>
        <v>72.274143302180676</v>
      </c>
      <c r="AR57" s="82">
        <f t="shared" si="45"/>
        <v>48</v>
      </c>
      <c r="AS57" s="6">
        <f t="shared" si="46"/>
        <v>10.860655737704917</v>
      </c>
      <c r="AT57" s="6">
        <f t="shared" si="46"/>
        <v>28.71287128712871</v>
      </c>
      <c r="AU57" s="6">
        <f t="shared" si="46"/>
        <v>51.590106007067135</v>
      </c>
      <c r="AV57" s="6">
        <f t="shared" si="47"/>
        <v>89.139344262295083</v>
      </c>
      <c r="AW57" s="6">
        <f t="shared" si="47"/>
        <v>71.287128712871279</v>
      </c>
      <c r="AX57" s="82">
        <f t="shared" si="47"/>
        <v>48.409893992932865</v>
      </c>
      <c r="AY57" s="61">
        <f t="shared" si="48"/>
        <v>12.971698113207546</v>
      </c>
      <c r="AZ57" s="6">
        <f t="shared" si="48"/>
        <v>30.835734870317005</v>
      </c>
      <c r="BA57" s="6">
        <f t="shared" si="48"/>
        <v>58.870967741935488</v>
      </c>
      <c r="BB57" s="6">
        <f t="shared" si="49"/>
        <v>87.028301886792448</v>
      </c>
      <c r="BC57" s="6">
        <f t="shared" si="49"/>
        <v>69.164265129683002</v>
      </c>
      <c r="BD57" s="82">
        <f t="shared" si="49"/>
        <v>41.12903225806452</v>
      </c>
      <c r="BE57" s="6">
        <f t="shared" si="50"/>
        <v>15.445026178010471</v>
      </c>
      <c r="BF57" s="6">
        <f t="shared" si="50"/>
        <v>24.418604651162788</v>
      </c>
      <c r="BG57" s="6">
        <f t="shared" si="50"/>
        <v>55.603448275862064</v>
      </c>
      <c r="BH57" s="6">
        <f t="shared" si="51"/>
        <v>84.554973821989535</v>
      </c>
      <c r="BI57" s="6">
        <f t="shared" si="51"/>
        <v>75.581395348837205</v>
      </c>
      <c r="BJ57" s="82">
        <f t="shared" si="51"/>
        <v>44.396551724137936</v>
      </c>
      <c r="BL57" s="59">
        <f t="shared" si="52"/>
        <v>74.742268041237111</v>
      </c>
      <c r="BM57" s="57">
        <f t="shared" si="52"/>
        <v>44.548286604361365</v>
      </c>
      <c r="BN57" s="57">
        <f t="shared" si="52"/>
        <v>-4</v>
      </c>
      <c r="BO57" s="59">
        <f t="shared" si="53"/>
        <v>78.278688524590166</v>
      </c>
      <c r="BP57" s="57">
        <f t="shared" si="53"/>
        <v>42.574257425742573</v>
      </c>
      <c r="BQ57" s="57">
        <f t="shared" si="53"/>
        <v>-3.1802120141342698</v>
      </c>
      <c r="BR57" s="59">
        <f t="shared" si="54"/>
        <v>74.056603773584897</v>
      </c>
      <c r="BS57" s="57">
        <f t="shared" si="54"/>
        <v>38.328530259365998</v>
      </c>
      <c r="BT57" s="57">
        <f t="shared" si="54"/>
        <v>-17.741935483870968</v>
      </c>
      <c r="BU57" s="59">
        <f t="shared" si="55"/>
        <v>69.109947643979069</v>
      </c>
      <c r="BV57" s="57">
        <f t="shared" si="55"/>
        <v>51.162790697674417</v>
      </c>
      <c r="BW57" s="60">
        <f t="shared" si="55"/>
        <v>-11.206896551724128</v>
      </c>
    </row>
    <row r="58" spans="1:75" x14ac:dyDescent="0.25">
      <c r="A58" s="855" t="s">
        <v>131</v>
      </c>
      <c r="B58" s="23">
        <v>17</v>
      </c>
      <c r="C58" s="20">
        <v>18</v>
      </c>
      <c r="D58" s="20">
        <v>49</v>
      </c>
      <c r="E58" s="20">
        <v>79</v>
      </c>
      <c r="F58" s="20">
        <v>49</v>
      </c>
      <c r="G58" s="20">
        <v>14</v>
      </c>
      <c r="H58" s="20">
        <f t="shared" si="56"/>
        <v>96</v>
      </c>
      <c r="I58" s="20">
        <f t="shared" si="56"/>
        <v>67</v>
      </c>
      <c r="J58" s="20">
        <f t="shared" si="56"/>
        <v>63</v>
      </c>
      <c r="K58" s="23">
        <v>8</v>
      </c>
      <c r="L58" s="20">
        <v>14</v>
      </c>
      <c r="M58" s="20">
        <v>58</v>
      </c>
      <c r="N58" s="20">
        <v>104</v>
      </c>
      <c r="O58" s="20">
        <v>77</v>
      </c>
      <c r="P58" s="20">
        <v>18</v>
      </c>
      <c r="Q58" s="20">
        <f t="shared" si="57"/>
        <v>112</v>
      </c>
      <c r="R58" s="20">
        <f t="shared" si="57"/>
        <v>91</v>
      </c>
      <c r="S58" s="20">
        <f t="shared" si="57"/>
        <v>76</v>
      </c>
      <c r="T58" s="23">
        <v>15</v>
      </c>
      <c r="U58" s="20">
        <v>16</v>
      </c>
      <c r="V58" s="20">
        <v>39</v>
      </c>
      <c r="W58" s="20">
        <v>102</v>
      </c>
      <c r="X58" s="20">
        <v>78</v>
      </c>
      <c r="Y58" s="20">
        <v>22</v>
      </c>
      <c r="Z58" s="20">
        <f t="shared" si="58"/>
        <v>117</v>
      </c>
      <c r="AA58" s="20">
        <f t="shared" si="58"/>
        <v>94</v>
      </c>
      <c r="AB58" s="20">
        <f t="shared" si="58"/>
        <v>61</v>
      </c>
      <c r="AC58" s="23">
        <v>17</v>
      </c>
      <c r="AD58" s="20">
        <v>11</v>
      </c>
      <c r="AE58" s="20">
        <v>39</v>
      </c>
      <c r="AF58" s="20">
        <v>72</v>
      </c>
      <c r="AG58" s="20">
        <v>68</v>
      </c>
      <c r="AH58" s="20">
        <v>17</v>
      </c>
      <c r="AI58" s="20">
        <f t="shared" si="59"/>
        <v>89</v>
      </c>
      <c r="AJ58" s="20">
        <f t="shared" si="59"/>
        <v>79</v>
      </c>
      <c r="AK58" s="21">
        <f t="shared" si="60"/>
        <v>56</v>
      </c>
      <c r="AM58" s="61">
        <f t="shared" si="43"/>
        <v>17.708333333333336</v>
      </c>
      <c r="AN58" s="6">
        <f t="shared" si="43"/>
        <v>26.865671641791046</v>
      </c>
      <c r="AO58" s="6">
        <f t="shared" si="43"/>
        <v>77.777777777777786</v>
      </c>
      <c r="AP58" s="6">
        <f t="shared" si="44"/>
        <v>82.291666666666657</v>
      </c>
      <c r="AQ58" s="6">
        <f t="shared" si="44"/>
        <v>73.134328358208961</v>
      </c>
      <c r="AR58" s="82">
        <f t="shared" si="45"/>
        <v>22.222222222222221</v>
      </c>
      <c r="AS58" s="6">
        <f t="shared" si="46"/>
        <v>7.1428571428571423</v>
      </c>
      <c r="AT58" s="6">
        <f t="shared" si="46"/>
        <v>15.384615384615385</v>
      </c>
      <c r="AU58" s="6">
        <f t="shared" si="46"/>
        <v>76.31578947368422</v>
      </c>
      <c r="AV58" s="6">
        <f t="shared" si="47"/>
        <v>92.857142857142861</v>
      </c>
      <c r="AW58" s="6">
        <f t="shared" si="47"/>
        <v>84.615384615384613</v>
      </c>
      <c r="AX58" s="82">
        <f t="shared" si="47"/>
        <v>23.684210526315788</v>
      </c>
      <c r="AY58" s="61">
        <f t="shared" si="48"/>
        <v>12.820512820512819</v>
      </c>
      <c r="AZ58" s="6">
        <f t="shared" si="48"/>
        <v>17.021276595744681</v>
      </c>
      <c r="BA58" s="6">
        <f t="shared" si="48"/>
        <v>63.934426229508205</v>
      </c>
      <c r="BB58" s="6">
        <f t="shared" si="49"/>
        <v>87.179487179487182</v>
      </c>
      <c r="BC58" s="6">
        <f t="shared" si="49"/>
        <v>82.978723404255319</v>
      </c>
      <c r="BD58" s="82">
        <f t="shared" si="49"/>
        <v>36.065573770491802</v>
      </c>
      <c r="BE58" s="6">
        <f t="shared" si="50"/>
        <v>19.101123595505616</v>
      </c>
      <c r="BF58" s="6">
        <f t="shared" si="50"/>
        <v>13.924050632911392</v>
      </c>
      <c r="BG58" s="6">
        <f t="shared" si="50"/>
        <v>69.642857142857139</v>
      </c>
      <c r="BH58" s="6">
        <f t="shared" si="51"/>
        <v>80.898876404494374</v>
      </c>
      <c r="BI58" s="6">
        <f t="shared" si="51"/>
        <v>86.075949367088612</v>
      </c>
      <c r="BJ58" s="82">
        <f t="shared" si="51"/>
        <v>30.357142857142854</v>
      </c>
      <c r="BL58" s="59">
        <f t="shared" si="52"/>
        <v>64.583333333333314</v>
      </c>
      <c r="BM58" s="57">
        <f t="shared" si="52"/>
        <v>46.268656716417915</v>
      </c>
      <c r="BN58" s="57">
        <f t="shared" si="52"/>
        <v>-55.555555555555564</v>
      </c>
      <c r="BO58" s="59">
        <f t="shared" si="53"/>
        <v>85.714285714285722</v>
      </c>
      <c r="BP58" s="57">
        <f t="shared" si="53"/>
        <v>69.230769230769226</v>
      </c>
      <c r="BQ58" s="57">
        <f t="shared" si="53"/>
        <v>-52.631578947368432</v>
      </c>
      <c r="BR58" s="59">
        <f t="shared" si="54"/>
        <v>74.358974358974365</v>
      </c>
      <c r="BS58" s="57">
        <f t="shared" si="54"/>
        <v>65.957446808510639</v>
      </c>
      <c r="BT58" s="57">
        <f t="shared" si="54"/>
        <v>-27.868852459016402</v>
      </c>
      <c r="BU58" s="59">
        <f t="shared" si="55"/>
        <v>61.797752808988761</v>
      </c>
      <c r="BV58" s="57">
        <f t="shared" si="55"/>
        <v>72.151898734177223</v>
      </c>
      <c r="BW58" s="60">
        <f t="shared" si="55"/>
        <v>-39.285714285714285</v>
      </c>
    </row>
    <row r="59" spans="1:75" x14ac:dyDescent="0.25">
      <c r="A59" s="855" t="s">
        <v>154</v>
      </c>
      <c r="B59" s="23">
        <v>93</v>
      </c>
      <c r="C59" s="20">
        <v>54</v>
      </c>
      <c r="D59" s="20">
        <v>196</v>
      </c>
      <c r="E59" s="20">
        <v>428</v>
      </c>
      <c r="F59" s="20">
        <v>226</v>
      </c>
      <c r="G59" s="20">
        <v>88</v>
      </c>
      <c r="H59" s="20">
        <f t="shared" si="56"/>
        <v>521</v>
      </c>
      <c r="I59" s="20">
        <f t="shared" si="56"/>
        <v>280</v>
      </c>
      <c r="J59" s="20">
        <f t="shared" si="56"/>
        <v>284</v>
      </c>
      <c r="K59" s="23">
        <v>94</v>
      </c>
      <c r="L59" s="20">
        <v>34</v>
      </c>
      <c r="M59" s="20">
        <v>197</v>
      </c>
      <c r="N59" s="20">
        <v>420</v>
      </c>
      <c r="O59" s="20">
        <v>245</v>
      </c>
      <c r="P59" s="20">
        <v>98</v>
      </c>
      <c r="Q59" s="20">
        <f t="shared" si="57"/>
        <v>514</v>
      </c>
      <c r="R59" s="20">
        <f t="shared" si="57"/>
        <v>279</v>
      </c>
      <c r="S59" s="20">
        <f t="shared" si="57"/>
        <v>295</v>
      </c>
      <c r="T59" s="23">
        <v>94</v>
      </c>
      <c r="U59" s="20">
        <v>77</v>
      </c>
      <c r="V59" s="20">
        <v>235</v>
      </c>
      <c r="W59" s="20">
        <v>468</v>
      </c>
      <c r="X59" s="20">
        <v>303</v>
      </c>
      <c r="Y59" s="20">
        <v>112</v>
      </c>
      <c r="Z59" s="20">
        <f t="shared" si="58"/>
        <v>562</v>
      </c>
      <c r="AA59" s="20">
        <f t="shared" si="58"/>
        <v>380</v>
      </c>
      <c r="AB59" s="20">
        <f t="shared" si="58"/>
        <v>347</v>
      </c>
      <c r="AC59" s="23">
        <v>71</v>
      </c>
      <c r="AD59" s="20">
        <v>54</v>
      </c>
      <c r="AE59" s="20">
        <v>187</v>
      </c>
      <c r="AF59" s="20">
        <v>395</v>
      </c>
      <c r="AG59" s="20">
        <v>244</v>
      </c>
      <c r="AH59" s="20">
        <v>102</v>
      </c>
      <c r="AI59" s="20">
        <f t="shared" si="59"/>
        <v>466</v>
      </c>
      <c r="AJ59" s="20">
        <f t="shared" si="59"/>
        <v>298</v>
      </c>
      <c r="AK59" s="21">
        <f t="shared" si="60"/>
        <v>289</v>
      </c>
      <c r="AM59" s="61">
        <f t="shared" si="43"/>
        <v>17.850287907869479</v>
      </c>
      <c r="AN59" s="6">
        <f t="shared" si="43"/>
        <v>19.285714285714288</v>
      </c>
      <c r="AO59" s="6">
        <f t="shared" si="43"/>
        <v>69.014084507042256</v>
      </c>
      <c r="AP59" s="6">
        <f t="shared" si="44"/>
        <v>82.149712092130528</v>
      </c>
      <c r="AQ59" s="6">
        <f t="shared" si="44"/>
        <v>80.714285714285722</v>
      </c>
      <c r="AR59" s="82">
        <f t="shared" si="45"/>
        <v>30.985915492957744</v>
      </c>
      <c r="AS59" s="6">
        <f t="shared" si="46"/>
        <v>18.28793774319066</v>
      </c>
      <c r="AT59" s="6">
        <f t="shared" si="46"/>
        <v>12.186379928315413</v>
      </c>
      <c r="AU59" s="6">
        <f t="shared" si="46"/>
        <v>66.779661016949149</v>
      </c>
      <c r="AV59" s="6">
        <f t="shared" si="47"/>
        <v>81.712062256809332</v>
      </c>
      <c r="AW59" s="6">
        <f t="shared" si="47"/>
        <v>87.813620071684582</v>
      </c>
      <c r="AX59" s="82">
        <f t="shared" si="47"/>
        <v>33.220338983050844</v>
      </c>
      <c r="AY59" s="61">
        <f t="shared" si="48"/>
        <v>16.72597864768683</v>
      </c>
      <c r="AZ59" s="6">
        <f t="shared" si="48"/>
        <v>20.263157894736842</v>
      </c>
      <c r="BA59" s="6">
        <f t="shared" si="48"/>
        <v>67.72334293948127</v>
      </c>
      <c r="BB59" s="6">
        <f t="shared" si="49"/>
        <v>83.27402135231317</v>
      </c>
      <c r="BC59" s="6">
        <f t="shared" si="49"/>
        <v>79.736842105263165</v>
      </c>
      <c r="BD59" s="82">
        <f t="shared" si="49"/>
        <v>32.27665706051873</v>
      </c>
      <c r="BE59" s="6">
        <f t="shared" si="50"/>
        <v>15.236051502145923</v>
      </c>
      <c r="BF59" s="6">
        <f t="shared" si="50"/>
        <v>18.120805369127517</v>
      </c>
      <c r="BG59" s="6">
        <f t="shared" si="50"/>
        <v>64.705882352941174</v>
      </c>
      <c r="BH59" s="6">
        <f t="shared" si="51"/>
        <v>84.763948497854074</v>
      </c>
      <c r="BI59" s="6">
        <f t="shared" si="51"/>
        <v>81.87919463087249</v>
      </c>
      <c r="BJ59" s="82">
        <f t="shared" si="51"/>
        <v>35.294117647058826</v>
      </c>
      <c r="BL59" s="59">
        <f t="shared" si="52"/>
        <v>64.299424184261056</v>
      </c>
      <c r="BM59" s="57">
        <f t="shared" si="52"/>
        <v>61.428571428571431</v>
      </c>
      <c r="BN59" s="57">
        <f t="shared" si="52"/>
        <v>-38.028169014084511</v>
      </c>
      <c r="BO59" s="59">
        <f t="shared" si="53"/>
        <v>63.424124513618672</v>
      </c>
      <c r="BP59" s="57">
        <f t="shared" si="53"/>
        <v>75.627240143369164</v>
      </c>
      <c r="BQ59" s="57">
        <f t="shared" si="53"/>
        <v>-33.559322033898304</v>
      </c>
      <c r="BR59" s="59">
        <f t="shared" si="54"/>
        <v>66.54804270462634</v>
      </c>
      <c r="BS59" s="57">
        <f t="shared" si="54"/>
        <v>59.473684210526322</v>
      </c>
      <c r="BT59" s="57">
        <f t="shared" si="54"/>
        <v>-35.446685878962541</v>
      </c>
      <c r="BU59" s="59">
        <f t="shared" si="55"/>
        <v>69.527896995708147</v>
      </c>
      <c r="BV59" s="57">
        <f t="shared" si="55"/>
        <v>63.758389261744973</v>
      </c>
      <c r="BW59" s="60">
        <f t="shared" si="55"/>
        <v>-29.411764705882348</v>
      </c>
    </row>
    <row r="60" spans="1:75" x14ac:dyDescent="0.25">
      <c r="A60" s="855" t="s">
        <v>155</v>
      </c>
      <c r="B60" s="23">
        <v>61</v>
      </c>
      <c r="C60" s="20">
        <v>108</v>
      </c>
      <c r="D60" s="20">
        <v>193</v>
      </c>
      <c r="E60" s="20">
        <v>413</v>
      </c>
      <c r="F60" s="20">
        <v>305</v>
      </c>
      <c r="G60" s="20">
        <v>131</v>
      </c>
      <c r="H60" s="20">
        <f t="shared" si="56"/>
        <v>474</v>
      </c>
      <c r="I60" s="20">
        <f t="shared" si="56"/>
        <v>413</v>
      </c>
      <c r="J60" s="20">
        <f t="shared" si="56"/>
        <v>324</v>
      </c>
      <c r="K60" s="23">
        <v>68</v>
      </c>
      <c r="L60" s="20">
        <v>141</v>
      </c>
      <c r="M60" s="20">
        <v>211</v>
      </c>
      <c r="N60" s="20">
        <v>419</v>
      </c>
      <c r="O60" s="20">
        <v>376</v>
      </c>
      <c r="P60" s="20">
        <v>154</v>
      </c>
      <c r="Q60" s="20">
        <f t="shared" si="57"/>
        <v>487</v>
      </c>
      <c r="R60" s="20">
        <f t="shared" si="57"/>
        <v>517</v>
      </c>
      <c r="S60" s="20">
        <f t="shared" si="57"/>
        <v>365</v>
      </c>
      <c r="T60" s="23">
        <v>102</v>
      </c>
      <c r="U60" s="20">
        <v>131</v>
      </c>
      <c r="V60" s="20">
        <v>230</v>
      </c>
      <c r="W60" s="20">
        <v>479</v>
      </c>
      <c r="X60" s="20">
        <v>425</v>
      </c>
      <c r="Y60" s="20">
        <v>170</v>
      </c>
      <c r="Z60" s="20">
        <f t="shared" si="58"/>
        <v>581</v>
      </c>
      <c r="AA60" s="20">
        <f t="shared" si="58"/>
        <v>556</v>
      </c>
      <c r="AB60" s="20">
        <f t="shared" si="58"/>
        <v>400</v>
      </c>
      <c r="AC60" s="23">
        <v>79</v>
      </c>
      <c r="AD60" s="20">
        <v>117</v>
      </c>
      <c r="AE60" s="20">
        <v>203</v>
      </c>
      <c r="AF60" s="20">
        <v>421</v>
      </c>
      <c r="AG60" s="20">
        <v>399</v>
      </c>
      <c r="AH60" s="20">
        <v>133</v>
      </c>
      <c r="AI60" s="20">
        <f t="shared" si="59"/>
        <v>500</v>
      </c>
      <c r="AJ60" s="20">
        <f t="shared" si="59"/>
        <v>516</v>
      </c>
      <c r="AK60" s="21">
        <f t="shared" si="60"/>
        <v>336</v>
      </c>
      <c r="AM60" s="61">
        <f t="shared" si="43"/>
        <v>12.869198312236287</v>
      </c>
      <c r="AN60" s="6">
        <f t="shared" si="43"/>
        <v>26.150121065375302</v>
      </c>
      <c r="AO60" s="6">
        <f t="shared" si="43"/>
        <v>59.567901234567898</v>
      </c>
      <c r="AP60" s="6">
        <f t="shared" si="44"/>
        <v>87.130801687763721</v>
      </c>
      <c r="AQ60" s="6">
        <f t="shared" si="44"/>
        <v>73.849878934624698</v>
      </c>
      <c r="AR60" s="82">
        <f t="shared" si="45"/>
        <v>40.432098765432102</v>
      </c>
      <c r="AS60" s="6">
        <f t="shared" si="46"/>
        <v>13.963039014373715</v>
      </c>
      <c r="AT60" s="6">
        <f t="shared" si="46"/>
        <v>27.27272727272727</v>
      </c>
      <c r="AU60" s="6">
        <f t="shared" si="46"/>
        <v>57.80821917808219</v>
      </c>
      <c r="AV60" s="6">
        <f t="shared" si="47"/>
        <v>86.036960985626294</v>
      </c>
      <c r="AW60" s="6">
        <f t="shared" si="47"/>
        <v>72.727272727272734</v>
      </c>
      <c r="AX60" s="82">
        <f t="shared" si="47"/>
        <v>42.19178082191781</v>
      </c>
      <c r="AY60" s="61">
        <f t="shared" si="48"/>
        <v>17.555938037865747</v>
      </c>
      <c r="AZ60" s="6">
        <f t="shared" si="48"/>
        <v>23.561151079136692</v>
      </c>
      <c r="BA60" s="6">
        <f t="shared" si="48"/>
        <v>57.499999999999993</v>
      </c>
      <c r="BB60" s="6">
        <f t="shared" si="49"/>
        <v>82.444061962134256</v>
      </c>
      <c r="BC60" s="6">
        <f t="shared" si="49"/>
        <v>76.438848920863308</v>
      </c>
      <c r="BD60" s="82">
        <f t="shared" si="49"/>
        <v>42.5</v>
      </c>
      <c r="BE60" s="6">
        <f t="shared" si="50"/>
        <v>15.8</v>
      </c>
      <c r="BF60" s="6">
        <f t="shared" si="50"/>
        <v>22.674418604651162</v>
      </c>
      <c r="BG60" s="6">
        <f t="shared" si="50"/>
        <v>60.416666666666664</v>
      </c>
      <c r="BH60" s="6">
        <f t="shared" si="51"/>
        <v>84.2</v>
      </c>
      <c r="BI60" s="6">
        <f t="shared" si="51"/>
        <v>77.325581395348848</v>
      </c>
      <c r="BJ60" s="82">
        <f t="shared" si="51"/>
        <v>39.583333333333329</v>
      </c>
      <c r="BL60" s="59">
        <f t="shared" si="52"/>
        <v>74.261603375527429</v>
      </c>
      <c r="BM60" s="57">
        <f t="shared" si="52"/>
        <v>47.699757869249396</v>
      </c>
      <c r="BN60" s="57">
        <f t="shared" si="52"/>
        <v>-19.135802469135797</v>
      </c>
      <c r="BO60" s="59">
        <f t="shared" si="53"/>
        <v>72.073921971252574</v>
      </c>
      <c r="BP60" s="57">
        <f t="shared" si="53"/>
        <v>45.454545454545467</v>
      </c>
      <c r="BQ60" s="57">
        <f t="shared" si="53"/>
        <v>-15.61643835616438</v>
      </c>
      <c r="BR60" s="59">
        <f t="shared" si="54"/>
        <v>64.888123924268513</v>
      </c>
      <c r="BS60" s="57">
        <f t="shared" si="54"/>
        <v>52.877697841726615</v>
      </c>
      <c r="BT60" s="57">
        <f t="shared" si="54"/>
        <v>-14.999999999999993</v>
      </c>
      <c r="BU60" s="59">
        <f t="shared" si="55"/>
        <v>68.400000000000006</v>
      </c>
      <c r="BV60" s="57">
        <f t="shared" si="55"/>
        <v>54.651162790697683</v>
      </c>
      <c r="BW60" s="60">
        <f t="shared" si="55"/>
        <v>-20.833333333333336</v>
      </c>
    </row>
    <row r="61" spans="1:75" x14ac:dyDescent="0.25">
      <c r="A61" s="855" t="s">
        <v>134</v>
      </c>
      <c r="B61" s="767" t="s">
        <v>37</v>
      </c>
      <c r="C61" s="45" t="s">
        <v>37</v>
      </c>
      <c r="D61" s="45" t="s">
        <v>37</v>
      </c>
      <c r="E61" s="45" t="s">
        <v>37</v>
      </c>
      <c r="F61" s="45" t="s">
        <v>37</v>
      </c>
      <c r="G61" s="45" t="s">
        <v>37</v>
      </c>
      <c r="H61" s="45" t="s">
        <v>37</v>
      </c>
      <c r="I61" s="45" t="s">
        <v>37</v>
      </c>
      <c r="J61" s="45" t="s">
        <v>37</v>
      </c>
      <c r="K61" s="767" t="s">
        <v>37</v>
      </c>
      <c r="L61" s="45" t="s">
        <v>37</v>
      </c>
      <c r="M61" s="45" t="s">
        <v>37</v>
      </c>
      <c r="N61" s="45" t="s">
        <v>37</v>
      </c>
      <c r="O61" s="45" t="s">
        <v>37</v>
      </c>
      <c r="P61" s="45" t="s">
        <v>37</v>
      </c>
      <c r="Q61" s="45" t="s">
        <v>37</v>
      </c>
      <c r="R61" s="45" t="s">
        <v>37</v>
      </c>
      <c r="S61" s="45" t="s">
        <v>37</v>
      </c>
      <c r="T61" s="767" t="s">
        <v>37</v>
      </c>
      <c r="U61" s="45" t="s">
        <v>37</v>
      </c>
      <c r="V61" s="45" t="s">
        <v>37</v>
      </c>
      <c r="W61" s="45" t="s">
        <v>37</v>
      </c>
      <c r="X61" s="45" t="s">
        <v>37</v>
      </c>
      <c r="Y61" s="45" t="s">
        <v>37</v>
      </c>
      <c r="Z61" s="45" t="s">
        <v>37</v>
      </c>
      <c r="AA61" s="45" t="s">
        <v>37</v>
      </c>
      <c r="AB61" s="45" t="s">
        <v>37</v>
      </c>
      <c r="AC61" s="767" t="s">
        <v>37</v>
      </c>
      <c r="AD61" s="45" t="s">
        <v>37</v>
      </c>
      <c r="AE61" s="45" t="s">
        <v>37</v>
      </c>
      <c r="AF61" s="45" t="s">
        <v>37</v>
      </c>
      <c r="AG61" s="45" t="s">
        <v>37</v>
      </c>
      <c r="AH61" s="45" t="s">
        <v>37</v>
      </c>
      <c r="AI61" s="45" t="s">
        <v>37</v>
      </c>
      <c r="AJ61" s="45" t="s">
        <v>37</v>
      </c>
      <c r="AK61" s="780" t="s">
        <v>37</v>
      </c>
      <c r="AM61" s="71"/>
      <c r="AN61" s="66"/>
      <c r="AO61" s="66"/>
      <c r="AP61" s="66"/>
      <c r="AQ61" s="66"/>
      <c r="AR61" s="88"/>
      <c r="AS61" s="66"/>
      <c r="AT61" s="66"/>
      <c r="AU61" s="66"/>
      <c r="AV61" s="66"/>
      <c r="AW61" s="66"/>
      <c r="AX61" s="88"/>
      <c r="AY61" s="71"/>
      <c r="AZ61" s="66"/>
      <c r="BA61" s="66"/>
      <c r="BB61" s="66"/>
      <c r="BC61" s="66"/>
      <c r="BD61" s="88"/>
      <c r="BE61" s="71"/>
      <c r="BF61" s="66"/>
      <c r="BG61" s="66"/>
      <c r="BH61" s="66"/>
      <c r="BI61" s="66"/>
      <c r="BJ61" s="88"/>
      <c r="BL61" s="71"/>
      <c r="BM61" s="66"/>
      <c r="BN61" s="66"/>
      <c r="BO61" s="71"/>
      <c r="BP61" s="66"/>
      <c r="BQ61" s="66"/>
      <c r="BR61" s="71"/>
      <c r="BS61" s="66"/>
      <c r="BT61" s="66"/>
      <c r="BU61" s="71"/>
      <c r="BV61" s="66"/>
      <c r="BW61" s="88"/>
    </row>
    <row r="62" spans="1:75" x14ac:dyDescent="0.25">
      <c r="A62" s="855" t="s">
        <v>164</v>
      </c>
      <c r="B62" s="23">
        <v>163</v>
      </c>
      <c r="C62" s="20">
        <v>252</v>
      </c>
      <c r="D62" s="20">
        <v>560</v>
      </c>
      <c r="E62" s="20">
        <v>1050</v>
      </c>
      <c r="F62" s="20">
        <v>850</v>
      </c>
      <c r="G62" s="20">
        <v>406</v>
      </c>
      <c r="H62" s="20">
        <f t="shared" si="56"/>
        <v>1213</v>
      </c>
      <c r="I62" s="20">
        <f t="shared" si="56"/>
        <v>1102</v>
      </c>
      <c r="J62" s="20">
        <f t="shared" si="56"/>
        <v>966</v>
      </c>
      <c r="K62" s="23">
        <v>199</v>
      </c>
      <c r="L62" s="20">
        <v>281</v>
      </c>
      <c r="M62" s="20">
        <v>619</v>
      </c>
      <c r="N62" s="20">
        <v>1121</v>
      </c>
      <c r="O62" s="20">
        <v>939</v>
      </c>
      <c r="P62" s="20">
        <v>443</v>
      </c>
      <c r="Q62" s="20">
        <f t="shared" si="57"/>
        <v>1320</v>
      </c>
      <c r="R62" s="20">
        <f t="shared" si="57"/>
        <v>1220</v>
      </c>
      <c r="S62" s="20">
        <f t="shared" si="57"/>
        <v>1062</v>
      </c>
      <c r="T62" s="23">
        <v>222</v>
      </c>
      <c r="U62" s="20">
        <v>303</v>
      </c>
      <c r="V62" s="20">
        <v>632</v>
      </c>
      <c r="W62" s="20">
        <v>1083</v>
      </c>
      <c r="X62" s="20">
        <v>987</v>
      </c>
      <c r="Y62" s="20">
        <v>421</v>
      </c>
      <c r="Z62" s="20">
        <f t="shared" si="58"/>
        <v>1305</v>
      </c>
      <c r="AA62" s="20">
        <f t="shared" si="58"/>
        <v>1290</v>
      </c>
      <c r="AB62" s="20">
        <f t="shared" si="58"/>
        <v>1053</v>
      </c>
      <c r="AC62" s="23">
        <v>181</v>
      </c>
      <c r="AD62" s="20">
        <v>291</v>
      </c>
      <c r="AE62" s="20">
        <v>520</v>
      </c>
      <c r="AF62" s="20">
        <v>1069</v>
      </c>
      <c r="AG62" s="20">
        <v>872</v>
      </c>
      <c r="AH62" s="20">
        <v>332</v>
      </c>
      <c r="AI62" s="20">
        <f t="shared" ref="AI62:AI71" si="61">AC62+AF62</f>
        <v>1250</v>
      </c>
      <c r="AJ62" s="20">
        <f t="shared" ref="AJ62:AJ71" si="62">AD62+AG62</f>
        <v>1163</v>
      </c>
      <c r="AK62" s="21">
        <f t="shared" si="60"/>
        <v>852</v>
      </c>
      <c r="AM62" s="61">
        <f t="shared" ref="AM62:AM71" si="63">IFERROR(B62/H62*100,0)</f>
        <v>13.437757625721353</v>
      </c>
      <c r="AN62" s="6">
        <f t="shared" ref="AN62:AN71" si="64">IFERROR(C62/I62*100,0)</f>
        <v>22.867513611615244</v>
      </c>
      <c r="AO62" s="6">
        <f t="shared" ref="AO62:AO71" si="65">IFERROR(D62/J62*100,0)</f>
        <v>57.971014492753625</v>
      </c>
      <c r="AP62" s="6">
        <f t="shared" ref="AP62:AP71" si="66">IFERROR(E62/H62*100,0)</f>
        <v>86.562242374278654</v>
      </c>
      <c r="AQ62" s="6">
        <f t="shared" ref="AQ62:AQ71" si="67">IFERROR(F62/I62*100,0)</f>
        <v>77.132486388384763</v>
      </c>
      <c r="AR62" s="82">
        <f t="shared" ref="AR62:AR71" si="68">IFERROR(G62/J62*100,0)</f>
        <v>42.028985507246375</v>
      </c>
      <c r="AS62" s="6">
        <f t="shared" ref="AS62:AS71" si="69">IFERROR(K62/Q62*100,0)</f>
        <v>15.075757575757576</v>
      </c>
      <c r="AT62" s="6">
        <f t="shared" ref="AT62:AT71" si="70">IFERROR(L62/R62*100,0)</f>
        <v>23.032786885245901</v>
      </c>
      <c r="AU62" s="6">
        <f t="shared" ref="AU62:AU71" si="71">IFERROR(M62/S62*100,0)</f>
        <v>58.286252354048962</v>
      </c>
      <c r="AV62" s="6">
        <f t="shared" ref="AV62:AV71" si="72">IFERROR(N62/Q62*100,0)</f>
        <v>84.924242424242422</v>
      </c>
      <c r="AW62" s="6">
        <f t="shared" ref="AW62:AW71" si="73">IFERROR(O62/R62*100,0)</f>
        <v>76.967213114754102</v>
      </c>
      <c r="AX62" s="82">
        <f t="shared" ref="AX62:AX71" si="74">IFERROR(P62/S62*100,0)</f>
        <v>41.713747645951038</v>
      </c>
      <c r="AY62" s="61">
        <f t="shared" ref="AY62:AY71" si="75">IFERROR(T62/Z62*100,0)</f>
        <v>17.011494252873565</v>
      </c>
      <c r="AZ62" s="6">
        <f t="shared" ref="AZ62:AZ71" si="76">IFERROR(U62/AA62*100,0)</f>
        <v>23.488372093023255</v>
      </c>
      <c r="BA62" s="6">
        <f t="shared" ref="BA62:BA71" si="77">IFERROR(V62/AB62*100,0)</f>
        <v>60.018993352326689</v>
      </c>
      <c r="BB62" s="6">
        <f t="shared" ref="BB62:BB71" si="78">IFERROR(W62/Z62*100,0)</f>
        <v>82.988505747126439</v>
      </c>
      <c r="BC62" s="6">
        <f t="shared" ref="BC62:BC71" si="79">IFERROR(X62/AA62*100,0)</f>
        <v>76.511627906976742</v>
      </c>
      <c r="BD62" s="82">
        <f t="shared" ref="BD62:BD71" si="80">IFERROR(Y62/AB62*100,0)</f>
        <v>39.981006647673311</v>
      </c>
      <c r="BE62" s="6">
        <f t="shared" ref="BE62:BE71" si="81">IFERROR(AC62/AI62*100,0)</f>
        <v>14.48</v>
      </c>
      <c r="BF62" s="6">
        <f t="shared" ref="BF62:BF71" si="82">IFERROR(AD62/AJ62*100,0)</f>
        <v>25.021496130696473</v>
      </c>
      <c r="BG62" s="6">
        <f t="shared" ref="BG62:BG71" si="83">IFERROR(AE62/AK62*100,0)</f>
        <v>61.032863849765263</v>
      </c>
      <c r="BH62" s="6">
        <f t="shared" ref="BH62:BH71" si="84">IFERROR(AF62/AI62*100,0)</f>
        <v>85.52</v>
      </c>
      <c r="BI62" s="6">
        <f t="shared" ref="BI62:BI71" si="85">IFERROR(AG62/AJ62*100,0)</f>
        <v>74.978503869303523</v>
      </c>
      <c r="BJ62" s="82">
        <f t="shared" ref="BJ62:BJ71" si="86">IFERROR(AH62/AK62*100,0)</f>
        <v>38.967136150234744</v>
      </c>
      <c r="BL62" s="59">
        <f t="shared" ref="BL62:BL71" si="87">AP62-AM62</f>
        <v>73.124484748557308</v>
      </c>
      <c r="BM62" s="57">
        <f t="shared" ref="BM62:BM71" si="88">AQ62-AN62</f>
        <v>54.264972776769518</v>
      </c>
      <c r="BN62" s="57">
        <f t="shared" ref="BN62:BN71" si="89">AR62-AO62</f>
        <v>-15.94202898550725</v>
      </c>
      <c r="BO62" s="59">
        <f t="shared" ref="BO62:BO71" si="90">AV62-AS62</f>
        <v>69.848484848484844</v>
      </c>
      <c r="BP62" s="57">
        <f t="shared" ref="BP62:BP71" si="91">AW62-AT62</f>
        <v>53.934426229508205</v>
      </c>
      <c r="BQ62" s="57">
        <f t="shared" ref="BQ62:BQ71" si="92">AX62-AU62</f>
        <v>-16.572504708097924</v>
      </c>
      <c r="BR62" s="59">
        <f t="shared" ref="BR62:BR71" si="93">BB62-AY62</f>
        <v>65.977011494252878</v>
      </c>
      <c r="BS62" s="57">
        <f t="shared" ref="BS62:BS71" si="94">BC62-AZ62</f>
        <v>53.023255813953483</v>
      </c>
      <c r="BT62" s="57">
        <f t="shared" ref="BT62:BT71" si="95">BD62-BA62</f>
        <v>-20.037986704653378</v>
      </c>
      <c r="BU62" s="59">
        <f t="shared" ref="BU62:BU71" si="96">BH62-BE62</f>
        <v>71.039999999999992</v>
      </c>
      <c r="BV62" s="57">
        <f t="shared" ref="BV62:BV71" si="97">BI62-BF62</f>
        <v>49.957007738607047</v>
      </c>
      <c r="BW62" s="60">
        <f t="shared" ref="BW62:BW71" si="98">BJ62-BG62</f>
        <v>-22.06572769953052</v>
      </c>
    </row>
    <row r="63" spans="1:75" x14ac:dyDescent="0.25">
      <c r="A63" s="855" t="s">
        <v>136</v>
      </c>
      <c r="B63" s="23">
        <v>47</v>
      </c>
      <c r="C63" s="20">
        <v>50</v>
      </c>
      <c r="D63" s="20">
        <v>89</v>
      </c>
      <c r="E63" s="20">
        <v>236</v>
      </c>
      <c r="F63" s="20">
        <v>146</v>
      </c>
      <c r="G63" s="20">
        <v>65</v>
      </c>
      <c r="H63" s="20">
        <f t="shared" si="56"/>
        <v>283</v>
      </c>
      <c r="I63" s="20">
        <f t="shared" si="56"/>
        <v>196</v>
      </c>
      <c r="J63" s="20">
        <f t="shared" si="56"/>
        <v>154</v>
      </c>
      <c r="K63" s="23">
        <v>59</v>
      </c>
      <c r="L63" s="20">
        <v>43</v>
      </c>
      <c r="M63" s="20">
        <v>108</v>
      </c>
      <c r="N63" s="20">
        <v>275</v>
      </c>
      <c r="O63" s="20">
        <v>172</v>
      </c>
      <c r="P63" s="20">
        <v>57</v>
      </c>
      <c r="Q63" s="20">
        <f t="shared" si="57"/>
        <v>334</v>
      </c>
      <c r="R63" s="20">
        <f t="shared" si="57"/>
        <v>215</v>
      </c>
      <c r="S63" s="20">
        <f t="shared" si="57"/>
        <v>165</v>
      </c>
      <c r="T63" s="23">
        <v>58</v>
      </c>
      <c r="U63" s="20">
        <v>65</v>
      </c>
      <c r="V63" s="20">
        <v>87</v>
      </c>
      <c r="W63" s="20">
        <v>262</v>
      </c>
      <c r="X63" s="20">
        <v>143</v>
      </c>
      <c r="Y63" s="20">
        <v>63</v>
      </c>
      <c r="Z63" s="20">
        <f t="shared" si="58"/>
        <v>320</v>
      </c>
      <c r="AA63" s="20">
        <f t="shared" si="58"/>
        <v>208</v>
      </c>
      <c r="AB63" s="20">
        <f t="shared" si="58"/>
        <v>150</v>
      </c>
      <c r="AC63" s="23">
        <v>54</v>
      </c>
      <c r="AD63" s="20">
        <v>45</v>
      </c>
      <c r="AE63" s="20">
        <v>68</v>
      </c>
      <c r="AF63" s="20">
        <v>220</v>
      </c>
      <c r="AG63" s="20">
        <v>150</v>
      </c>
      <c r="AH63" s="20">
        <v>67</v>
      </c>
      <c r="AI63" s="20">
        <f t="shared" si="61"/>
        <v>274</v>
      </c>
      <c r="AJ63" s="20">
        <f t="shared" si="62"/>
        <v>195</v>
      </c>
      <c r="AK63" s="21">
        <f t="shared" si="60"/>
        <v>135</v>
      </c>
      <c r="AM63" s="61">
        <f t="shared" si="63"/>
        <v>16.607773851590103</v>
      </c>
      <c r="AN63" s="6">
        <f t="shared" si="64"/>
        <v>25.510204081632654</v>
      </c>
      <c r="AO63" s="6">
        <f t="shared" si="65"/>
        <v>57.792207792207797</v>
      </c>
      <c r="AP63" s="6">
        <f t="shared" si="66"/>
        <v>83.392226148409904</v>
      </c>
      <c r="AQ63" s="6">
        <f t="shared" si="67"/>
        <v>74.489795918367349</v>
      </c>
      <c r="AR63" s="82">
        <f t="shared" si="68"/>
        <v>42.207792207792203</v>
      </c>
      <c r="AS63" s="6">
        <f t="shared" si="69"/>
        <v>17.664670658682635</v>
      </c>
      <c r="AT63" s="6">
        <f t="shared" si="70"/>
        <v>20</v>
      </c>
      <c r="AU63" s="6">
        <f t="shared" si="71"/>
        <v>65.454545454545453</v>
      </c>
      <c r="AV63" s="6">
        <f t="shared" si="72"/>
        <v>82.335329341317362</v>
      </c>
      <c r="AW63" s="6">
        <f t="shared" si="73"/>
        <v>80</v>
      </c>
      <c r="AX63" s="82">
        <f t="shared" si="74"/>
        <v>34.545454545454547</v>
      </c>
      <c r="AY63" s="61">
        <f t="shared" si="75"/>
        <v>18.125</v>
      </c>
      <c r="AZ63" s="6">
        <f t="shared" si="76"/>
        <v>31.25</v>
      </c>
      <c r="BA63" s="6">
        <f t="shared" si="77"/>
        <v>57.999999999999993</v>
      </c>
      <c r="BB63" s="6">
        <f t="shared" si="78"/>
        <v>81.875</v>
      </c>
      <c r="BC63" s="6">
        <f t="shared" si="79"/>
        <v>68.75</v>
      </c>
      <c r="BD63" s="82">
        <f t="shared" si="80"/>
        <v>42</v>
      </c>
      <c r="BE63" s="6">
        <f t="shared" si="81"/>
        <v>19.708029197080293</v>
      </c>
      <c r="BF63" s="6">
        <f t="shared" si="82"/>
        <v>23.076923076923077</v>
      </c>
      <c r="BG63" s="6">
        <f t="shared" si="83"/>
        <v>50.370370370370367</v>
      </c>
      <c r="BH63" s="6">
        <f t="shared" si="84"/>
        <v>80.291970802919707</v>
      </c>
      <c r="BI63" s="6">
        <f t="shared" si="85"/>
        <v>76.923076923076934</v>
      </c>
      <c r="BJ63" s="82">
        <f t="shared" si="86"/>
        <v>49.629629629629626</v>
      </c>
      <c r="BL63" s="59">
        <f t="shared" si="87"/>
        <v>66.784452296819808</v>
      </c>
      <c r="BM63" s="57">
        <f t="shared" si="88"/>
        <v>48.979591836734699</v>
      </c>
      <c r="BN63" s="57">
        <f t="shared" si="89"/>
        <v>-15.584415584415595</v>
      </c>
      <c r="BO63" s="59">
        <f t="shared" si="90"/>
        <v>64.670658682634723</v>
      </c>
      <c r="BP63" s="57">
        <f t="shared" si="91"/>
        <v>60</v>
      </c>
      <c r="BQ63" s="57">
        <f t="shared" si="92"/>
        <v>-30.909090909090907</v>
      </c>
      <c r="BR63" s="59">
        <f t="shared" si="93"/>
        <v>63.75</v>
      </c>
      <c r="BS63" s="57">
        <f t="shared" si="94"/>
        <v>37.5</v>
      </c>
      <c r="BT63" s="57">
        <f t="shared" si="95"/>
        <v>-15.999999999999993</v>
      </c>
      <c r="BU63" s="59">
        <f t="shared" si="96"/>
        <v>60.583941605839414</v>
      </c>
      <c r="BV63" s="57">
        <f t="shared" si="97"/>
        <v>53.846153846153854</v>
      </c>
      <c r="BW63" s="60">
        <f t="shared" si="98"/>
        <v>-0.74074074074074048</v>
      </c>
    </row>
    <row r="64" spans="1:75" x14ac:dyDescent="0.25">
      <c r="A64" s="855" t="s">
        <v>137</v>
      </c>
      <c r="B64" s="23">
        <v>88</v>
      </c>
      <c r="C64" s="20">
        <v>125</v>
      </c>
      <c r="D64" s="20">
        <v>192</v>
      </c>
      <c r="E64" s="20">
        <v>448</v>
      </c>
      <c r="F64" s="20">
        <v>363</v>
      </c>
      <c r="G64" s="20">
        <v>130</v>
      </c>
      <c r="H64" s="20">
        <f t="shared" si="56"/>
        <v>536</v>
      </c>
      <c r="I64" s="20">
        <f t="shared" si="56"/>
        <v>488</v>
      </c>
      <c r="J64" s="20">
        <f t="shared" si="56"/>
        <v>322</v>
      </c>
      <c r="K64" s="23">
        <v>84</v>
      </c>
      <c r="L64" s="20">
        <v>163</v>
      </c>
      <c r="M64" s="20">
        <v>210</v>
      </c>
      <c r="N64" s="20">
        <v>556</v>
      </c>
      <c r="O64" s="20">
        <v>446</v>
      </c>
      <c r="P64" s="20">
        <v>169</v>
      </c>
      <c r="Q64" s="20">
        <f t="shared" si="57"/>
        <v>640</v>
      </c>
      <c r="R64" s="20">
        <f t="shared" si="57"/>
        <v>609</v>
      </c>
      <c r="S64" s="20">
        <f t="shared" si="57"/>
        <v>379</v>
      </c>
      <c r="T64" s="23">
        <v>90</v>
      </c>
      <c r="U64" s="20">
        <v>223</v>
      </c>
      <c r="V64" s="20">
        <v>246</v>
      </c>
      <c r="W64" s="20">
        <v>598</v>
      </c>
      <c r="X64" s="20">
        <v>478</v>
      </c>
      <c r="Y64" s="20">
        <v>171</v>
      </c>
      <c r="Z64" s="20">
        <f t="shared" si="58"/>
        <v>688</v>
      </c>
      <c r="AA64" s="20">
        <f t="shared" si="58"/>
        <v>701</v>
      </c>
      <c r="AB64" s="20">
        <f t="shared" si="58"/>
        <v>417</v>
      </c>
      <c r="AC64" s="23">
        <v>88</v>
      </c>
      <c r="AD64" s="20">
        <v>170</v>
      </c>
      <c r="AE64" s="20">
        <v>173</v>
      </c>
      <c r="AF64" s="20">
        <v>444</v>
      </c>
      <c r="AG64" s="20">
        <v>418</v>
      </c>
      <c r="AH64" s="20">
        <v>134</v>
      </c>
      <c r="AI64" s="20">
        <f t="shared" si="61"/>
        <v>532</v>
      </c>
      <c r="AJ64" s="20">
        <f t="shared" si="62"/>
        <v>588</v>
      </c>
      <c r="AK64" s="21">
        <f t="shared" si="60"/>
        <v>307</v>
      </c>
      <c r="AM64" s="61">
        <f t="shared" si="63"/>
        <v>16.417910447761194</v>
      </c>
      <c r="AN64" s="6">
        <f t="shared" si="64"/>
        <v>25.614754098360653</v>
      </c>
      <c r="AO64" s="6">
        <f t="shared" si="65"/>
        <v>59.627329192546583</v>
      </c>
      <c r="AP64" s="6">
        <f t="shared" si="66"/>
        <v>83.582089552238799</v>
      </c>
      <c r="AQ64" s="6">
        <f t="shared" si="67"/>
        <v>74.385245901639337</v>
      </c>
      <c r="AR64" s="82">
        <f t="shared" si="68"/>
        <v>40.372670807453417</v>
      </c>
      <c r="AS64" s="6">
        <f t="shared" si="69"/>
        <v>13.125</v>
      </c>
      <c r="AT64" s="6">
        <f t="shared" si="70"/>
        <v>26.765188834154351</v>
      </c>
      <c r="AU64" s="6">
        <f t="shared" si="71"/>
        <v>55.4089709762533</v>
      </c>
      <c r="AV64" s="6">
        <f t="shared" si="72"/>
        <v>86.875</v>
      </c>
      <c r="AW64" s="6">
        <f t="shared" si="73"/>
        <v>73.234811165845642</v>
      </c>
      <c r="AX64" s="82">
        <f t="shared" si="74"/>
        <v>44.591029023746707</v>
      </c>
      <c r="AY64" s="61">
        <f t="shared" si="75"/>
        <v>13.08139534883721</v>
      </c>
      <c r="AZ64" s="6">
        <f t="shared" si="76"/>
        <v>31.81169757489301</v>
      </c>
      <c r="BA64" s="6">
        <f t="shared" si="77"/>
        <v>58.992805755395686</v>
      </c>
      <c r="BB64" s="6">
        <f t="shared" si="78"/>
        <v>86.918604651162795</v>
      </c>
      <c r="BC64" s="6">
        <f t="shared" si="79"/>
        <v>68.188302425106997</v>
      </c>
      <c r="BD64" s="82">
        <f t="shared" si="80"/>
        <v>41.007194244604314</v>
      </c>
      <c r="BE64" s="6">
        <f t="shared" si="81"/>
        <v>16.541353383458645</v>
      </c>
      <c r="BF64" s="6">
        <f t="shared" si="82"/>
        <v>28.911564625850339</v>
      </c>
      <c r="BG64" s="6">
        <f t="shared" si="83"/>
        <v>56.351791530944631</v>
      </c>
      <c r="BH64" s="6">
        <f t="shared" si="84"/>
        <v>83.458646616541358</v>
      </c>
      <c r="BI64" s="6">
        <f t="shared" si="85"/>
        <v>71.088435374149668</v>
      </c>
      <c r="BJ64" s="82">
        <f t="shared" si="86"/>
        <v>43.648208469055376</v>
      </c>
      <c r="BL64" s="59">
        <f t="shared" si="87"/>
        <v>67.164179104477597</v>
      </c>
      <c r="BM64" s="57">
        <f t="shared" si="88"/>
        <v>48.770491803278688</v>
      </c>
      <c r="BN64" s="57">
        <f t="shared" si="89"/>
        <v>-19.254658385093165</v>
      </c>
      <c r="BO64" s="59">
        <f t="shared" si="90"/>
        <v>73.75</v>
      </c>
      <c r="BP64" s="57">
        <f t="shared" si="91"/>
        <v>46.469622331691291</v>
      </c>
      <c r="BQ64" s="57">
        <f t="shared" si="92"/>
        <v>-10.817941952506594</v>
      </c>
      <c r="BR64" s="59">
        <f t="shared" si="93"/>
        <v>73.83720930232559</v>
      </c>
      <c r="BS64" s="57">
        <f t="shared" si="94"/>
        <v>36.376604850213987</v>
      </c>
      <c r="BT64" s="57">
        <f t="shared" si="95"/>
        <v>-17.985611510791372</v>
      </c>
      <c r="BU64" s="59">
        <f t="shared" si="96"/>
        <v>66.917293233082717</v>
      </c>
      <c r="BV64" s="57">
        <f t="shared" si="97"/>
        <v>42.176870748299329</v>
      </c>
      <c r="BW64" s="60">
        <f t="shared" si="98"/>
        <v>-12.703583061889255</v>
      </c>
    </row>
    <row r="65" spans="1:75" x14ac:dyDescent="0.25">
      <c r="A65" s="855" t="s">
        <v>138</v>
      </c>
      <c r="B65" s="23">
        <v>92</v>
      </c>
      <c r="C65" s="20">
        <v>142</v>
      </c>
      <c r="D65" s="20">
        <v>447</v>
      </c>
      <c r="E65" s="20">
        <v>576</v>
      </c>
      <c r="F65" s="20">
        <v>506</v>
      </c>
      <c r="G65" s="20">
        <v>196</v>
      </c>
      <c r="H65" s="20">
        <f t="shared" si="56"/>
        <v>668</v>
      </c>
      <c r="I65" s="20">
        <f t="shared" si="56"/>
        <v>648</v>
      </c>
      <c r="J65" s="20">
        <f t="shared" si="56"/>
        <v>643</v>
      </c>
      <c r="K65" s="23">
        <v>118</v>
      </c>
      <c r="L65" s="20">
        <v>192</v>
      </c>
      <c r="M65" s="20">
        <v>575</v>
      </c>
      <c r="N65" s="20">
        <v>724</v>
      </c>
      <c r="O65" s="20">
        <v>631</v>
      </c>
      <c r="P65" s="20">
        <v>269</v>
      </c>
      <c r="Q65" s="20">
        <f t="shared" si="57"/>
        <v>842</v>
      </c>
      <c r="R65" s="20">
        <f t="shared" si="57"/>
        <v>823</v>
      </c>
      <c r="S65" s="20">
        <f t="shared" si="57"/>
        <v>844</v>
      </c>
      <c r="T65" s="23">
        <v>133</v>
      </c>
      <c r="U65" s="20">
        <v>180</v>
      </c>
      <c r="V65" s="20">
        <v>582</v>
      </c>
      <c r="W65" s="20">
        <v>627</v>
      </c>
      <c r="X65" s="20">
        <v>651</v>
      </c>
      <c r="Y65" s="20">
        <v>246</v>
      </c>
      <c r="Z65" s="20">
        <f t="shared" si="58"/>
        <v>760</v>
      </c>
      <c r="AA65" s="20">
        <f t="shared" si="58"/>
        <v>831</v>
      </c>
      <c r="AB65" s="20">
        <f t="shared" si="58"/>
        <v>828</v>
      </c>
      <c r="AC65" s="23">
        <v>111</v>
      </c>
      <c r="AD65" s="20">
        <v>192</v>
      </c>
      <c r="AE65" s="20">
        <v>587</v>
      </c>
      <c r="AF65" s="20">
        <v>717</v>
      </c>
      <c r="AG65" s="20">
        <v>646</v>
      </c>
      <c r="AH65" s="20">
        <v>268</v>
      </c>
      <c r="AI65" s="20">
        <f t="shared" si="61"/>
        <v>828</v>
      </c>
      <c r="AJ65" s="20">
        <f t="shared" si="62"/>
        <v>838</v>
      </c>
      <c r="AK65" s="21">
        <f t="shared" si="60"/>
        <v>855</v>
      </c>
      <c r="AM65" s="61">
        <f t="shared" si="63"/>
        <v>13.77245508982036</v>
      </c>
      <c r="AN65" s="6">
        <f t="shared" si="64"/>
        <v>21.913580246913579</v>
      </c>
      <c r="AO65" s="6">
        <f t="shared" si="65"/>
        <v>69.517884914463451</v>
      </c>
      <c r="AP65" s="6">
        <f t="shared" si="66"/>
        <v>86.227544910179645</v>
      </c>
      <c r="AQ65" s="6">
        <f t="shared" si="67"/>
        <v>78.086419753086417</v>
      </c>
      <c r="AR65" s="82">
        <f t="shared" si="68"/>
        <v>30.482115085536549</v>
      </c>
      <c r="AS65" s="6">
        <f t="shared" si="69"/>
        <v>14.014251781472684</v>
      </c>
      <c r="AT65" s="6">
        <f t="shared" si="70"/>
        <v>23.32928311057108</v>
      </c>
      <c r="AU65" s="6">
        <f t="shared" si="71"/>
        <v>68.127962085308056</v>
      </c>
      <c r="AV65" s="6">
        <f t="shared" si="72"/>
        <v>85.98574821852732</v>
      </c>
      <c r="AW65" s="6">
        <f t="shared" si="73"/>
        <v>76.670716889428917</v>
      </c>
      <c r="AX65" s="82">
        <f t="shared" si="74"/>
        <v>31.872037914691941</v>
      </c>
      <c r="AY65" s="61">
        <f t="shared" si="75"/>
        <v>17.5</v>
      </c>
      <c r="AZ65" s="6">
        <f t="shared" si="76"/>
        <v>21.660649819494584</v>
      </c>
      <c r="BA65" s="6">
        <f t="shared" si="77"/>
        <v>70.289855072463766</v>
      </c>
      <c r="BB65" s="6">
        <f t="shared" si="78"/>
        <v>82.5</v>
      </c>
      <c r="BC65" s="6">
        <f t="shared" si="79"/>
        <v>78.33935018050542</v>
      </c>
      <c r="BD65" s="82">
        <f t="shared" si="80"/>
        <v>29.710144927536231</v>
      </c>
      <c r="BE65" s="6">
        <f t="shared" si="81"/>
        <v>13.405797101449277</v>
      </c>
      <c r="BF65" s="6">
        <f t="shared" si="82"/>
        <v>22.911694510739856</v>
      </c>
      <c r="BG65" s="6">
        <f t="shared" si="83"/>
        <v>68.654970760233908</v>
      </c>
      <c r="BH65" s="6">
        <f t="shared" si="84"/>
        <v>86.594202898550719</v>
      </c>
      <c r="BI65" s="6">
        <f t="shared" si="85"/>
        <v>77.088305489260151</v>
      </c>
      <c r="BJ65" s="82">
        <f t="shared" si="86"/>
        <v>31.345029239766081</v>
      </c>
      <c r="BL65" s="59">
        <f t="shared" si="87"/>
        <v>72.455089820359291</v>
      </c>
      <c r="BM65" s="57">
        <f t="shared" si="88"/>
        <v>56.172839506172835</v>
      </c>
      <c r="BN65" s="57">
        <f t="shared" si="89"/>
        <v>-39.035769828926902</v>
      </c>
      <c r="BO65" s="59">
        <f t="shared" si="90"/>
        <v>71.97149643705464</v>
      </c>
      <c r="BP65" s="57">
        <f t="shared" si="91"/>
        <v>53.341433778857834</v>
      </c>
      <c r="BQ65" s="57">
        <f t="shared" si="92"/>
        <v>-36.255924170616112</v>
      </c>
      <c r="BR65" s="59">
        <f t="shared" si="93"/>
        <v>65</v>
      </c>
      <c r="BS65" s="57">
        <f t="shared" si="94"/>
        <v>56.67870036101084</v>
      </c>
      <c r="BT65" s="57">
        <f t="shared" si="95"/>
        <v>-40.579710144927532</v>
      </c>
      <c r="BU65" s="59">
        <f t="shared" si="96"/>
        <v>73.188405797101439</v>
      </c>
      <c r="BV65" s="57">
        <f t="shared" si="97"/>
        <v>54.176610978520294</v>
      </c>
      <c r="BW65" s="60">
        <f t="shared" si="98"/>
        <v>-37.309941520467831</v>
      </c>
    </row>
    <row r="66" spans="1:75" x14ac:dyDescent="0.25">
      <c r="A66" s="855" t="s">
        <v>139</v>
      </c>
      <c r="B66" s="23">
        <v>38</v>
      </c>
      <c r="C66" s="20">
        <v>75</v>
      </c>
      <c r="D66" s="20">
        <v>262</v>
      </c>
      <c r="E66" s="20">
        <v>283</v>
      </c>
      <c r="F66" s="20">
        <v>254</v>
      </c>
      <c r="G66" s="20">
        <v>166</v>
      </c>
      <c r="H66" s="20">
        <f t="shared" si="56"/>
        <v>321</v>
      </c>
      <c r="I66" s="20">
        <f t="shared" si="56"/>
        <v>329</v>
      </c>
      <c r="J66" s="20">
        <f t="shared" si="56"/>
        <v>428</v>
      </c>
      <c r="K66" s="23">
        <v>59</v>
      </c>
      <c r="L66" s="20">
        <v>117</v>
      </c>
      <c r="M66" s="20">
        <v>287</v>
      </c>
      <c r="N66" s="20">
        <v>322</v>
      </c>
      <c r="O66" s="20">
        <v>266</v>
      </c>
      <c r="P66" s="20">
        <v>155</v>
      </c>
      <c r="Q66" s="20">
        <f t="shared" si="57"/>
        <v>381</v>
      </c>
      <c r="R66" s="20">
        <f t="shared" si="57"/>
        <v>383</v>
      </c>
      <c r="S66" s="20">
        <f t="shared" si="57"/>
        <v>442</v>
      </c>
      <c r="T66" s="23">
        <v>64</v>
      </c>
      <c r="U66" s="20">
        <v>112</v>
      </c>
      <c r="V66" s="20">
        <v>321</v>
      </c>
      <c r="W66" s="20">
        <v>409</v>
      </c>
      <c r="X66" s="20">
        <v>281</v>
      </c>
      <c r="Y66" s="20">
        <v>227</v>
      </c>
      <c r="Z66" s="20">
        <f t="shared" si="58"/>
        <v>473</v>
      </c>
      <c r="AA66" s="20">
        <f t="shared" si="58"/>
        <v>393</v>
      </c>
      <c r="AB66" s="20">
        <f t="shared" si="58"/>
        <v>548</v>
      </c>
      <c r="AC66" s="23">
        <v>61</v>
      </c>
      <c r="AD66" s="20">
        <v>88</v>
      </c>
      <c r="AE66" s="20">
        <v>266</v>
      </c>
      <c r="AF66" s="20">
        <v>378</v>
      </c>
      <c r="AG66" s="20">
        <v>274</v>
      </c>
      <c r="AH66" s="20">
        <v>189</v>
      </c>
      <c r="AI66" s="20">
        <f t="shared" si="61"/>
        <v>439</v>
      </c>
      <c r="AJ66" s="20">
        <f t="shared" si="62"/>
        <v>362</v>
      </c>
      <c r="AK66" s="21">
        <f t="shared" si="60"/>
        <v>455</v>
      </c>
      <c r="AM66" s="61">
        <f t="shared" si="63"/>
        <v>11.838006230529595</v>
      </c>
      <c r="AN66" s="6">
        <f t="shared" si="64"/>
        <v>22.796352583586625</v>
      </c>
      <c r="AO66" s="6">
        <f t="shared" si="65"/>
        <v>61.214953271028037</v>
      </c>
      <c r="AP66" s="6">
        <f t="shared" si="66"/>
        <v>88.161993769470399</v>
      </c>
      <c r="AQ66" s="6">
        <f t="shared" si="67"/>
        <v>77.203647416413375</v>
      </c>
      <c r="AR66" s="82">
        <f t="shared" si="68"/>
        <v>38.785046728971963</v>
      </c>
      <c r="AS66" s="6">
        <f t="shared" si="69"/>
        <v>15.485564304461944</v>
      </c>
      <c r="AT66" s="6">
        <f t="shared" si="70"/>
        <v>30.548302872062667</v>
      </c>
      <c r="AU66" s="6">
        <f t="shared" si="71"/>
        <v>64.932126696832583</v>
      </c>
      <c r="AV66" s="6">
        <f t="shared" si="72"/>
        <v>84.514435695538054</v>
      </c>
      <c r="AW66" s="6">
        <f t="shared" si="73"/>
        <v>69.451697127937337</v>
      </c>
      <c r="AX66" s="82">
        <f t="shared" si="74"/>
        <v>35.067873303167417</v>
      </c>
      <c r="AY66" s="61">
        <f t="shared" si="75"/>
        <v>13.530655391120508</v>
      </c>
      <c r="AZ66" s="6">
        <f t="shared" si="76"/>
        <v>28.498727735368956</v>
      </c>
      <c r="BA66" s="6">
        <f t="shared" si="77"/>
        <v>58.576642335766429</v>
      </c>
      <c r="BB66" s="6">
        <f t="shared" si="78"/>
        <v>86.469344608879496</v>
      </c>
      <c r="BC66" s="6">
        <f t="shared" si="79"/>
        <v>71.501272264631041</v>
      </c>
      <c r="BD66" s="82">
        <f t="shared" si="80"/>
        <v>41.423357664233578</v>
      </c>
      <c r="BE66" s="6">
        <f t="shared" si="81"/>
        <v>13.895216400911162</v>
      </c>
      <c r="BF66" s="6">
        <f t="shared" si="82"/>
        <v>24.30939226519337</v>
      </c>
      <c r="BG66" s="6">
        <f t="shared" si="83"/>
        <v>58.461538461538467</v>
      </c>
      <c r="BH66" s="6">
        <f t="shared" si="84"/>
        <v>86.104783599088847</v>
      </c>
      <c r="BI66" s="6">
        <f t="shared" si="85"/>
        <v>75.690607734806619</v>
      </c>
      <c r="BJ66" s="82">
        <f t="shared" si="86"/>
        <v>41.53846153846154</v>
      </c>
      <c r="BL66" s="59">
        <f t="shared" si="87"/>
        <v>76.323987538940798</v>
      </c>
      <c r="BM66" s="57">
        <f t="shared" si="88"/>
        <v>54.40729483282675</v>
      </c>
      <c r="BN66" s="57">
        <f t="shared" si="89"/>
        <v>-22.429906542056074</v>
      </c>
      <c r="BO66" s="59">
        <f t="shared" si="90"/>
        <v>69.028871391076109</v>
      </c>
      <c r="BP66" s="57">
        <f t="shared" si="91"/>
        <v>38.903394255874673</v>
      </c>
      <c r="BQ66" s="57">
        <f t="shared" si="92"/>
        <v>-29.864253393665166</v>
      </c>
      <c r="BR66" s="59">
        <f t="shared" si="93"/>
        <v>72.938689217758991</v>
      </c>
      <c r="BS66" s="57">
        <f t="shared" si="94"/>
        <v>43.002544529262082</v>
      </c>
      <c r="BT66" s="57">
        <f t="shared" si="95"/>
        <v>-17.153284671532852</v>
      </c>
      <c r="BU66" s="59">
        <f t="shared" si="96"/>
        <v>72.20956719817768</v>
      </c>
      <c r="BV66" s="57">
        <f t="shared" si="97"/>
        <v>51.381215469613252</v>
      </c>
      <c r="BW66" s="60">
        <f t="shared" si="98"/>
        <v>-16.923076923076927</v>
      </c>
    </row>
    <row r="67" spans="1:75" x14ac:dyDescent="0.25">
      <c r="A67" s="855" t="s">
        <v>140</v>
      </c>
      <c r="B67" s="23">
        <v>43</v>
      </c>
      <c r="C67" s="20">
        <v>22</v>
      </c>
      <c r="D67" s="20">
        <v>33</v>
      </c>
      <c r="E67" s="20">
        <v>117</v>
      </c>
      <c r="F67" s="20">
        <v>75</v>
      </c>
      <c r="G67" s="20">
        <v>27</v>
      </c>
      <c r="H67" s="20">
        <f t="shared" si="56"/>
        <v>160</v>
      </c>
      <c r="I67" s="20">
        <f t="shared" si="56"/>
        <v>97</v>
      </c>
      <c r="J67" s="20">
        <f t="shared" si="56"/>
        <v>60</v>
      </c>
      <c r="K67" s="23">
        <v>34</v>
      </c>
      <c r="L67" s="20">
        <v>24</v>
      </c>
      <c r="M67" s="20">
        <v>62</v>
      </c>
      <c r="N67" s="20">
        <v>143</v>
      </c>
      <c r="O67" s="20">
        <v>102</v>
      </c>
      <c r="P67" s="20">
        <v>22</v>
      </c>
      <c r="Q67" s="20">
        <f t="shared" si="57"/>
        <v>177</v>
      </c>
      <c r="R67" s="20">
        <f t="shared" si="57"/>
        <v>126</v>
      </c>
      <c r="S67" s="20">
        <f t="shared" si="57"/>
        <v>84</v>
      </c>
      <c r="T67" s="23">
        <v>34</v>
      </c>
      <c r="U67" s="20">
        <v>33</v>
      </c>
      <c r="V67" s="20">
        <v>56</v>
      </c>
      <c r="W67" s="20">
        <v>165</v>
      </c>
      <c r="X67" s="20">
        <v>118</v>
      </c>
      <c r="Y67" s="20">
        <v>24</v>
      </c>
      <c r="Z67" s="20">
        <f t="shared" si="58"/>
        <v>199</v>
      </c>
      <c r="AA67" s="20">
        <f t="shared" si="58"/>
        <v>151</v>
      </c>
      <c r="AB67" s="20">
        <f t="shared" si="58"/>
        <v>80</v>
      </c>
      <c r="AC67" s="23">
        <v>22</v>
      </c>
      <c r="AD67" s="20">
        <v>26</v>
      </c>
      <c r="AE67" s="20">
        <v>53</v>
      </c>
      <c r="AF67" s="20">
        <v>98</v>
      </c>
      <c r="AG67" s="20">
        <v>115</v>
      </c>
      <c r="AH67" s="20">
        <v>26</v>
      </c>
      <c r="AI67" s="20">
        <f t="shared" si="61"/>
        <v>120</v>
      </c>
      <c r="AJ67" s="20">
        <f t="shared" si="62"/>
        <v>141</v>
      </c>
      <c r="AK67" s="21">
        <f t="shared" si="60"/>
        <v>79</v>
      </c>
      <c r="AM67" s="61">
        <f t="shared" si="63"/>
        <v>26.875</v>
      </c>
      <c r="AN67" s="6">
        <f t="shared" si="64"/>
        <v>22.680412371134022</v>
      </c>
      <c r="AO67" s="6">
        <f t="shared" si="65"/>
        <v>55.000000000000007</v>
      </c>
      <c r="AP67" s="6">
        <f t="shared" si="66"/>
        <v>73.125</v>
      </c>
      <c r="AQ67" s="6">
        <f t="shared" si="67"/>
        <v>77.319587628865989</v>
      </c>
      <c r="AR67" s="82">
        <f t="shared" si="68"/>
        <v>45</v>
      </c>
      <c r="AS67" s="6">
        <f t="shared" si="69"/>
        <v>19.209039548022599</v>
      </c>
      <c r="AT67" s="6">
        <f t="shared" si="70"/>
        <v>19.047619047619047</v>
      </c>
      <c r="AU67" s="6">
        <f t="shared" si="71"/>
        <v>73.80952380952381</v>
      </c>
      <c r="AV67" s="6">
        <f t="shared" si="72"/>
        <v>80.790960451977398</v>
      </c>
      <c r="AW67" s="6">
        <f t="shared" si="73"/>
        <v>80.952380952380949</v>
      </c>
      <c r="AX67" s="82">
        <f t="shared" si="74"/>
        <v>26.190476190476193</v>
      </c>
      <c r="AY67" s="61">
        <f t="shared" si="75"/>
        <v>17.08542713567839</v>
      </c>
      <c r="AZ67" s="6">
        <f t="shared" si="76"/>
        <v>21.85430463576159</v>
      </c>
      <c r="BA67" s="6">
        <f t="shared" si="77"/>
        <v>70</v>
      </c>
      <c r="BB67" s="6">
        <f t="shared" si="78"/>
        <v>82.914572864321613</v>
      </c>
      <c r="BC67" s="6">
        <f t="shared" si="79"/>
        <v>78.145695364238406</v>
      </c>
      <c r="BD67" s="82">
        <f t="shared" si="80"/>
        <v>30</v>
      </c>
      <c r="BE67" s="6">
        <f t="shared" si="81"/>
        <v>18.333333333333332</v>
      </c>
      <c r="BF67" s="6">
        <f t="shared" si="82"/>
        <v>18.439716312056735</v>
      </c>
      <c r="BG67" s="6">
        <f t="shared" si="83"/>
        <v>67.088607594936718</v>
      </c>
      <c r="BH67" s="6">
        <f t="shared" si="84"/>
        <v>81.666666666666671</v>
      </c>
      <c r="BI67" s="6">
        <f t="shared" si="85"/>
        <v>81.560283687943254</v>
      </c>
      <c r="BJ67" s="82">
        <f t="shared" si="86"/>
        <v>32.911392405063289</v>
      </c>
      <c r="BL67" s="59">
        <f t="shared" si="87"/>
        <v>46.25</v>
      </c>
      <c r="BM67" s="57">
        <f t="shared" si="88"/>
        <v>54.639175257731964</v>
      </c>
      <c r="BN67" s="57">
        <f t="shared" si="89"/>
        <v>-10.000000000000007</v>
      </c>
      <c r="BO67" s="59">
        <f t="shared" si="90"/>
        <v>61.581920903954796</v>
      </c>
      <c r="BP67" s="57">
        <f t="shared" si="91"/>
        <v>61.904761904761898</v>
      </c>
      <c r="BQ67" s="57">
        <f t="shared" si="92"/>
        <v>-47.61904761904762</v>
      </c>
      <c r="BR67" s="59">
        <f t="shared" si="93"/>
        <v>65.829145728643226</v>
      </c>
      <c r="BS67" s="57">
        <f t="shared" si="94"/>
        <v>56.291390728476813</v>
      </c>
      <c r="BT67" s="57">
        <f t="shared" si="95"/>
        <v>-40</v>
      </c>
      <c r="BU67" s="59">
        <f t="shared" si="96"/>
        <v>63.333333333333343</v>
      </c>
      <c r="BV67" s="57">
        <f t="shared" si="97"/>
        <v>63.120567375886523</v>
      </c>
      <c r="BW67" s="60">
        <f t="shared" si="98"/>
        <v>-34.177215189873429</v>
      </c>
    </row>
    <row r="68" spans="1:75" x14ac:dyDescent="0.25">
      <c r="A68" s="855" t="s">
        <v>141</v>
      </c>
      <c r="B68" s="23">
        <v>101</v>
      </c>
      <c r="C68" s="20">
        <v>127</v>
      </c>
      <c r="D68" s="20">
        <v>164</v>
      </c>
      <c r="E68" s="20">
        <v>548</v>
      </c>
      <c r="F68" s="20">
        <v>426</v>
      </c>
      <c r="G68" s="20">
        <v>60</v>
      </c>
      <c r="H68" s="20">
        <f t="shared" si="56"/>
        <v>649</v>
      </c>
      <c r="I68" s="20">
        <f t="shared" si="56"/>
        <v>553</v>
      </c>
      <c r="J68" s="20">
        <f t="shared" si="56"/>
        <v>224</v>
      </c>
      <c r="K68" s="23">
        <v>100</v>
      </c>
      <c r="L68" s="20">
        <v>122</v>
      </c>
      <c r="M68" s="20">
        <v>192</v>
      </c>
      <c r="N68" s="20">
        <v>529</v>
      </c>
      <c r="O68" s="20">
        <v>376</v>
      </c>
      <c r="P68" s="20">
        <v>39</v>
      </c>
      <c r="Q68" s="20">
        <f t="shared" si="57"/>
        <v>629</v>
      </c>
      <c r="R68" s="20">
        <f t="shared" si="57"/>
        <v>498</v>
      </c>
      <c r="S68" s="20">
        <f t="shared" si="57"/>
        <v>231</v>
      </c>
      <c r="T68" s="23">
        <v>103</v>
      </c>
      <c r="U68" s="20">
        <v>139</v>
      </c>
      <c r="V68" s="20">
        <v>193</v>
      </c>
      <c r="W68" s="20">
        <v>629</v>
      </c>
      <c r="X68" s="20">
        <v>480</v>
      </c>
      <c r="Y68" s="20">
        <v>62</v>
      </c>
      <c r="Z68" s="20">
        <f t="shared" si="58"/>
        <v>732</v>
      </c>
      <c r="AA68" s="20">
        <f t="shared" si="58"/>
        <v>619</v>
      </c>
      <c r="AB68" s="20">
        <f t="shared" si="58"/>
        <v>255</v>
      </c>
      <c r="AC68" s="23">
        <v>82</v>
      </c>
      <c r="AD68" s="20">
        <v>98</v>
      </c>
      <c r="AE68" s="20">
        <v>200</v>
      </c>
      <c r="AF68" s="20">
        <v>535</v>
      </c>
      <c r="AG68" s="20">
        <v>388</v>
      </c>
      <c r="AH68" s="20">
        <v>52</v>
      </c>
      <c r="AI68" s="20">
        <f t="shared" si="61"/>
        <v>617</v>
      </c>
      <c r="AJ68" s="20">
        <f t="shared" si="62"/>
        <v>486</v>
      </c>
      <c r="AK68" s="21">
        <f t="shared" si="60"/>
        <v>252</v>
      </c>
      <c r="AM68" s="61">
        <f t="shared" si="63"/>
        <v>15.562403697996919</v>
      </c>
      <c r="AN68" s="6">
        <f t="shared" si="64"/>
        <v>22.965641952983727</v>
      </c>
      <c r="AO68" s="6">
        <f t="shared" si="65"/>
        <v>73.214285714285708</v>
      </c>
      <c r="AP68" s="6">
        <f t="shared" si="66"/>
        <v>84.437596302003087</v>
      </c>
      <c r="AQ68" s="6">
        <f t="shared" si="67"/>
        <v>77.034358047016269</v>
      </c>
      <c r="AR68" s="82">
        <f t="shared" si="68"/>
        <v>26.785714285714285</v>
      </c>
      <c r="AS68" s="6">
        <f t="shared" si="69"/>
        <v>15.898251192368839</v>
      </c>
      <c r="AT68" s="6">
        <f t="shared" si="70"/>
        <v>24.497991967871485</v>
      </c>
      <c r="AU68" s="6">
        <f t="shared" si="71"/>
        <v>83.116883116883116</v>
      </c>
      <c r="AV68" s="6">
        <f t="shared" si="72"/>
        <v>84.101748807631154</v>
      </c>
      <c r="AW68" s="6">
        <f t="shared" si="73"/>
        <v>75.502008032128515</v>
      </c>
      <c r="AX68" s="82">
        <f t="shared" si="74"/>
        <v>16.883116883116884</v>
      </c>
      <c r="AY68" s="61">
        <f t="shared" si="75"/>
        <v>14.071038251366119</v>
      </c>
      <c r="AZ68" s="6">
        <f t="shared" si="76"/>
        <v>22.455573505654279</v>
      </c>
      <c r="BA68" s="6">
        <f t="shared" si="77"/>
        <v>75.686274509803923</v>
      </c>
      <c r="BB68" s="6">
        <f t="shared" si="78"/>
        <v>85.928961748633881</v>
      </c>
      <c r="BC68" s="6">
        <f t="shared" si="79"/>
        <v>77.544426494345714</v>
      </c>
      <c r="BD68" s="82">
        <f t="shared" si="80"/>
        <v>24.313725490196077</v>
      </c>
      <c r="BE68" s="6">
        <f t="shared" si="81"/>
        <v>13.290113452188008</v>
      </c>
      <c r="BF68" s="6">
        <f t="shared" si="82"/>
        <v>20.164609053497941</v>
      </c>
      <c r="BG68" s="6">
        <f t="shared" si="83"/>
        <v>79.365079365079367</v>
      </c>
      <c r="BH68" s="6">
        <f t="shared" si="84"/>
        <v>86.709886547812005</v>
      </c>
      <c r="BI68" s="6">
        <f t="shared" si="85"/>
        <v>79.835390946502059</v>
      </c>
      <c r="BJ68" s="82">
        <f t="shared" si="86"/>
        <v>20.634920634920633</v>
      </c>
      <c r="BL68" s="59">
        <f t="shared" si="87"/>
        <v>68.875192604006173</v>
      </c>
      <c r="BM68" s="57">
        <f t="shared" si="88"/>
        <v>54.068716094032538</v>
      </c>
      <c r="BN68" s="57">
        <f t="shared" si="89"/>
        <v>-46.428571428571423</v>
      </c>
      <c r="BO68" s="59">
        <f t="shared" si="90"/>
        <v>68.203497615262307</v>
      </c>
      <c r="BP68" s="57">
        <f t="shared" si="91"/>
        <v>51.00401606425703</v>
      </c>
      <c r="BQ68" s="57">
        <f t="shared" si="92"/>
        <v>-66.233766233766232</v>
      </c>
      <c r="BR68" s="59">
        <f t="shared" si="93"/>
        <v>71.857923497267763</v>
      </c>
      <c r="BS68" s="57">
        <f t="shared" si="94"/>
        <v>55.088852988691436</v>
      </c>
      <c r="BT68" s="57">
        <f t="shared" si="95"/>
        <v>-51.372549019607845</v>
      </c>
      <c r="BU68" s="59">
        <f t="shared" si="96"/>
        <v>73.419773095623995</v>
      </c>
      <c r="BV68" s="57">
        <f t="shared" si="97"/>
        <v>59.670781893004119</v>
      </c>
      <c r="BW68" s="60">
        <f t="shared" si="98"/>
        <v>-58.730158730158735</v>
      </c>
    </row>
    <row r="69" spans="1:75" x14ac:dyDescent="0.25">
      <c r="A69" s="855" t="s">
        <v>142</v>
      </c>
      <c r="B69" s="23">
        <v>15</v>
      </c>
      <c r="C69" s="20">
        <v>30</v>
      </c>
      <c r="D69" s="20">
        <v>64</v>
      </c>
      <c r="E69" s="20">
        <v>63</v>
      </c>
      <c r="F69" s="20">
        <v>100</v>
      </c>
      <c r="G69" s="20">
        <v>47</v>
      </c>
      <c r="H69" s="20">
        <f t="shared" si="56"/>
        <v>78</v>
      </c>
      <c r="I69" s="20">
        <f t="shared" ref="I69:J71" si="99">C69+F69</f>
        <v>130</v>
      </c>
      <c r="J69" s="20">
        <f t="shared" si="99"/>
        <v>111</v>
      </c>
      <c r="K69" s="23">
        <v>9</v>
      </c>
      <c r="L69" s="20">
        <v>32</v>
      </c>
      <c r="M69" s="20">
        <v>64</v>
      </c>
      <c r="N69" s="20">
        <v>65</v>
      </c>
      <c r="O69" s="20">
        <v>106</v>
      </c>
      <c r="P69" s="20">
        <v>46</v>
      </c>
      <c r="Q69" s="20">
        <f t="shared" si="57"/>
        <v>74</v>
      </c>
      <c r="R69" s="20">
        <f t="shared" si="57"/>
        <v>138</v>
      </c>
      <c r="S69" s="21">
        <f t="shared" si="57"/>
        <v>110</v>
      </c>
      <c r="T69" s="20">
        <v>17</v>
      </c>
      <c r="U69" s="20">
        <v>37</v>
      </c>
      <c r="V69" s="20">
        <v>88</v>
      </c>
      <c r="W69" s="20">
        <v>64</v>
      </c>
      <c r="X69" s="20">
        <v>91</v>
      </c>
      <c r="Y69" s="20">
        <v>45</v>
      </c>
      <c r="Z69" s="20">
        <f t="shared" si="58"/>
        <v>81</v>
      </c>
      <c r="AA69" s="20">
        <f t="shared" si="58"/>
        <v>128</v>
      </c>
      <c r="AB69" s="20">
        <f t="shared" si="58"/>
        <v>133</v>
      </c>
      <c r="AC69" s="23">
        <v>4</v>
      </c>
      <c r="AD69" s="20">
        <v>22</v>
      </c>
      <c r="AE69" s="20">
        <v>55</v>
      </c>
      <c r="AF69" s="20">
        <v>55</v>
      </c>
      <c r="AG69" s="20">
        <v>77</v>
      </c>
      <c r="AH69" s="20">
        <v>44</v>
      </c>
      <c r="AI69" s="20">
        <f t="shared" si="61"/>
        <v>59</v>
      </c>
      <c r="AJ69" s="20">
        <f t="shared" si="62"/>
        <v>99</v>
      </c>
      <c r="AK69" s="21">
        <f t="shared" si="60"/>
        <v>99</v>
      </c>
      <c r="AM69" s="61">
        <f t="shared" si="63"/>
        <v>19.230769230769234</v>
      </c>
      <c r="AN69" s="6">
        <f t="shared" si="64"/>
        <v>23.076923076923077</v>
      </c>
      <c r="AO69" s="6">
        <f t="shared" si="65"/>
        <v>57.657657657657658</v>
      </c>
      <c r="AP69" s="6">
        <f t="shared" si="66"/>
        <v>80.769230769230774</v>
      </c>
      <c r="AQ69" s="6">
        <f t="shared" si="67"/>
        <v>76.923076923076934</v>
      </c>
      <c r="AR69" s="82">
        <f t="shared" si="68"/>
        <v>42.342342342342342</v>
      </c>
      <c r="AS69" s="6">
        <f t="shared" si="69"/>
        <v>12.162162162162163</v>
      </c>
      <c r="AT69" s="6">
        <f t="shared" si="70"/>
        <v>23.188405797101449</v>
      </c>
      <c r="AU69" s="6">
        <f t="shared" si="71"/>
        <v>58.18181818181818</v>
      </c>
      <c r="AV69" s="6">
        <f t="shared" si="72"/>
        <v>87.837837837837839</v>
      </c>
      <c r="AW69" s="6">
        <f t="shared" si="73"/>
        <v>76.811594202898547</v>
      </c>
      <c r="AX69" s="82">
        <f t="shared" si="74"/>
        <v>41.818181818181813</v>
      </c>
      <c r="AY69" s="61">
        <f t="shared" si="75"/>
        <v>20.987654320987652</v>
      </c>
      <c r="AZ69" s="6">
        <f t="shared" si="76"/>
        <v>28.90625</v>
      </c>
      <c r="BA69" s="6">
        <f t="shared" si="77"/>
        <v>66.165413533834581</v>
      </c>
      <c r="BB69" s="6">
        <f t="shared" si="78"/>
        <v>79.012345679012341</v>
      </c>
      <c r="BC69" s="6">
        <f t="shared" si="79"/>
        <v>71.09375</v>
      </c>
      <c r="BD69" s="82">
        <f t="shared" si="80"/>
        <v>33.834586466165412</v>
      </c>
      <c r="BE69" s="6">
        <f t="shared" si="81"/>
        <v>6.7796610169491522</v>
      </c>
      <c r="BF69" s="6">
        <f t="shared" si="82"/>
        <v>22.222222222222221</v>
      </c>
      <c r="BG69" s="6">
        <f t="shared" si="83"/>
        <v>55.555555555555557</v>
      </c>
      <c r="BH69" s="6">
        <f t="shared" si="84"/>
        <v>93.220338983050837</v>
      </c>
      <c r="BI69" s="6">
        <f t="shared" si="85"/>
        <v>77.777777777777786</v>
      </c>
      <c r="BJ69" s="82">
        <f t="shared" si="86"/>
        <v>44.444444444444443</v>
      </c>
      <c r="BL69" s="59">
        <f t="shared" si="87"/>
        <v>61.53846153846154</v>
      </c>
      <c r="BM69" s="57">
        <f t="shared" si="88"/>
        <v>53.846153846153854</v>
      </c>
      <c r="BN69" s="57">
        <f t="shared" si="89"/>
        <v>-15.315315315315317</v>
      </c>
      <c r="BO69" s="59">
        <f t="shared" si="90"/>
        <v>75.675675675675677</v>
      </c>
      <c r="BP69" s="57">
        <f t="shared" si="91"/>
        <v>53.623188405797094</v>
      </c>
      <c r="BQ69" s="57">
        <f t="shared" si="92"/>
        <v>-16.363636363636367</v>
      </c>
      <c r="BR69" s="59">
        <f t="shared" si="93"/>
        <v>58.02469135802469</v>
      </c>
      <c r="BS69" s="57">
        <f t="shared" si="94"/>
        <v>42.1875</v>
      </c>
      <c r="BT69" s="57">
        <f t="shared" si="95"/>
        <v>-32.330827067669169</v>
      </c>
      <c r="BU69" s="59">
        <f t="shared" si="96"/>
        <v>86.440677966101688</v>
      </c>
      <c r="BV69" s="57">
        <f t="shared" si="97"/>
        <v>55.555555555555564</v>
      </c>
      <c r="BW69" s="60">
        <f t="shared" si="98"/>
        <v>-11.111111111111114</v>
      </c>
    </row>
    <row r="70" spans="1:75" x14ac:dyDescent="0.25">
      <c r="A70" s="855" t="s">
        <v>143</v>
      </c>
      <c r="B70" s="23">
        <v>9</v>
      </c>
      <c r="C70" s="20">
        <v>3</v>
      </c>
      <c r="D70" s="20">
        <v>5</v>
      </c>
      <c r="E70" s="20">
        <v>29</v>
      </c>
      <c r="F70" s="20">
        <v>12</v>
      </c>
      <c r="G70" s="20">
        <v>0</v>
      </c>
      <c r="H70" s="20">
        <f>B70+E70</f>
        <v>38</v>
      </c>
      <c r="I70" s="20">
        <f t="shared" si="99"/>
        <v>15</v>
      </c>
      <c r="J70" s="21">
        <f t="shared" si="99"/>
        <v>5</v>
      </c>
      <c r="K70" s="20">
        <v>20</v>
      </c>
      <c r="L70" s="20">
        <v>9</v>
      </c>
      <c r="M70" s="20">
        <v>12</v>
      </c>
      <c r="N70" s="20">
        <v>39</v>
      </c>
      <c r="O70" s="20">
        <v>10</v>
      </c>
      <c r="P70" s="20">
        <v>1</v>
      </c>
      <c r="Q70" s="20">
        <f t="shared" ref="Q70:S71" si="100">K70+N70</f>
        <v>59</v>
      </c>
      <c r="R70" s="20">
        <f t="shared" si="100"/>
        <v>19</v>
      </c>
      <c r="S70" s="21">
        <f t="shared" si="100"/>
        <v>13</v>
      </c>
      <c r="T70" s="20">
        <v>1</v>
      </c>
      <c r="U70" s="20">
        <v>6</v>
      </c>
      <c r="V70" s="20">
        <v>6</v>
      </c>
      <c r="W70" s="20">
        <v>13</v>
      </c>
      <c r="X70" s="20">
        <v>13</v>
      </c>
      <c r="Y70" s="20">
        <v>3</v>
      </c>
      <c r="Z70" s="20">
        <f t="shared" ref="Z70:AB71" si="101">T70+W70</f>
        <v>14</v>
      </c>
      <c r="AA70" s="20">
        <f t="shared" si="101"/>
        <v>19</v>
      </c>
      <c r="AB70" s="21">
        <f t="shared" si="101"/>
        <v>9</v>
      </c>
      <c r="AC70" s="20">
        <v>11</v>
      </c>
      <c r="AD70" s="20">
        <v>16</v>
      </c>
      <c r="AE70" s="20">
        <v>13</v>
      </c>
      <c r="AF70" s="20">
        <v>57</v>
      </c>
      <c r="AG70" s="20">
        <v>17</v>
      </c>
      <c r="AH70" s="20">
        <v>4</v>
      </c>
      <c r="AI70" s="20">
        <f t="shared" si="61"/>
        <v>68</v>
      </c>
      <c r="AJ70" s="20">
        <f t="shared" si="62"/>
        <v>33</v>
      </c>
      <c r="AK70" s="21">
        <f t="shared" ref="AK70:AK71" si="102">AE70+AH70</f>
        <v>17</v>
      </c>
      <c r="AM70" s="61">
        <f t="shared" si="63"/>
        <v>23.684210526315788</v>
      </c>
      <c r="AN70" s="6">
        <f t="shared" si="64"/>
        <v>20</v>
      </c>
      <c r="AO70" s="6">
        <f t="shared" si="65"/>
        <v>100</v>
      </c>
      <c r="AP70" s="6">
        <f t="shared" si="66"/>
        <v>76.31578947368422</v>
      </c>
      <c r="AQ70" s="6">
        <f t="shared" si="67"/>
        <v>80</v>
      </c>
      <c r="AR70" s="82">
        <f t="shared" si="68"/>
        <v>0</v>
      </c>
      <c r="AS70" s="6">
        <f t="shared" si="69"/>
        <v>33.898305084745758</v>
      </c>
      <c r="AT70" s="6">
        <f t="shared" si="70"/>
        <v>47.368421052631575</v>
      </c>
      <c r="AU70" s="6">
        <f t="shared" si="71"/>
        <v>92.307692307692307</v>
      </c>
      <c r="AV70" s="6">
        <f t="shared" si="72"/>
        <v>66.101694915254242</v>
      </c>
      <c r="AW70" s="6">
        <f t="shared" si="73"/>
        <v>52.631578947368418</v>
      </c>
      <c r="AX70" s="82">
        <f t="shared" si="74"/>
        <v>7.6923076923076925</v>
      </c>
      <c r="AY70" s="61">
        <f t="shared" si="75"/>
        <v>7.1428571428571423</v>
      </c>
      <c r="AZ70" s="6">
        <f t="shared" si="76"/>
        <v>31.578947368421051</v>
      </c>
      <c r="BA70" s="6">
        <f t="shared" si="77"/>
        <v>66.666666666666657</v>
      </c>
      <c r="BB70" s="6">
        <f t="shared" si="78"/>
        <v>92.857142857142861</v>
      </c>
      <c r="BC70" s="6">
        <f t="shared" si="79"/>
        <v>68.421052631578945</v>
      </c>
      <c r="BD70" s="82">
        <f t="shared" si="80"/>
        <v>33.333333333333329</v>
      </c>
      <c r="BE70" s="6">
        <f t="shared" si="81"/>
        <v>16.176470588235293</v>
      </c>
      <c r="BF70" s="6">
        <f t="shared" si="82"/>
        <v>48.484848484848484</v>
      </c>
      <c r="BG70" s="6">
        <f t="shared" si="83"/>
        <v>76.470588235294116</v>
      </c>
      <c r="BH70" s="6">
        <f t="shared" si="84"/>
        <v>83.82352941176471</v>
      </c>
      <c r="BI70" s="6">
        <f t="shared" si="85"/>
        <v>51.515151515151516</v>
      </c>
      <c r="BJ70" s="82">
        <f t="shared" si="86"/>
        <v>23.52941176470588</v>
      </c>
      <c r="BL70" s="59">
        <f t="shared" si="87"/>
        <v>52.631578947368432</v>
      </c>
      <c r="BM70" s="57">
        <f t="shared" si="88"/>
        <v>60</v>
      </c>
      <c r="BN70" s="57">
        <f t="shared" si="89"/>
        <v>-100</v>
      </c>
      <c r="BO70" s="59">
        <f t="shared" si="90"/>
        <v>32.203389830508485</v>
      </c>
      <c r="BP70" s="57">
        <f t="shared" si="91"/>
        <v>5.2631578947368425</v>
      </c>
      <c r="BQ70" s="57">
        <f t="shared" si="92"/>
        <v>-84.615384615384613</v>
      </c>
      <c r="BR70" s="59">
        <f t="shared" si="93"/>
        <v>85.714285714285722</v>
      </c>
      <c r="BS70" s="57">
        <f t="shared" si="94"/>
        <v>36.84210526315789</v>
      </c>
      <c r="BT70" s="57">
        <f t="shared" si="95"/>
        <v>-33.333333333333329</v>
      </c>
      <c r="BU70" s="59">
        <f t="shared" si="96"/>
        <v>67.64705882352942</v>
      </c>
      <c r="BV70" s="57">
        <f t="shared" si="97"/>
        <v>3.0303030303030312</v>
      </c>
      <c r="BW70" s="60">
        <f t="shared" si="98"/>
        <v>-52.941176470588232</v>
      </c>
    </row>
    <row r="71" spans="1:75" x14ac:dyDescent="0.25">
      <c r="A71" s="856" t="s">
        <v>144</v>
      </c>
      <c r="B71" s="110">
        <v>3</v>
      </c>
      <c r="C71" s="56">
        <v>4</v>
      </c>
      <c r="D71" s="56">
        <v>11</v>
      </c>
      <c r="E71" s="56">
        <v>25</v>
      </c>
      <c r="F71" s="56">
        <v>17</v>
      </c>
      <c r="G71" s="56">
        <v>4</v>
      </c>
      <c r="H71" s="56">
        <f>B71+E71</f>
        <v>28</v>
      </c>
      <c r="I71" s="56">
        <f t="shared" si="99"/>
        <v>21</v>
      </c>
      <c r="J71" s="116">
        <f t="shared" si="99"/>
        <v>15</v>
      </c>
      <c r="K71" s="56">
        <v>5</v>
      </c>
      <c r="L71" s="56">
        <v>5</v>
      </c>
      <c r="M71" s="56">
        <v>10</v>
      </c>
      <c r="N71" s="56">
        <v>30</v>
      </c>
      <c r="O71" s="56">
        <v>27</v>
      </c>
      <c r="P71" s="56">
        <v>2</v>
      </c>
      <c r="Q71" s="56">
        <f t="shared" si="100"/>
        <v>35</v>
      </c>
      <c r="R71" s="56">
        <f t="shared" si="100"/>
        <v>32</v>
      </c>
      <c r="S71" s="116">
        <f t="shared" si="100"/>
        <v>12</v>
      </c>
      <c r="T71" s="56">
        <v>7</v>
      </c>
      <c r="U71" s="56">
        <v>12</v>
      </c>
      <c r="V71" s="56">
        <v>19</v>
      </c>
      <c r="W71" s="56">
        <v>22</v>
      </c>
      <c r="X71" s="56">
        <v>23</v>
      </c>
      <c r="Y71" s="56">
        <v>5</v>
      </c>
      <c r="Z71" s="56">
        <f t="shared" si="101"/>
        <v>29</v>
      </c>
      <c r="AA71" s="56">
        <f t="shared" si="101"/>
        <v>35</v>
      </c>
      <c r="AB71" s="116">
        <f t="shared" si="101"/>
        <v>24</v>
      </c>
      <c r="AC71" s="56">
        <v>6</v>
      </c>
      <c r="AD71" s="56">
        <v>8</v>
      </c>
      <c r="AE71" s="56">
        <v>17</v>
      </c>
      <c r="AF71" s="56">
        <v>32</v>
      </c>
      <c r="AG71" s="56">
        <v>31</v>
      </c>
      <c r="AH71" s="56">
        <v>7</v>
      </c>
      <c r="AI71" s="56">
        <f t="shared" si="61"/>
        <v>38</v>
      </c>
      <c r="AJ71" s="56">
        <f t="shared" si="62"/>
        <v>39</v>
      </c>
      <c r="AK71" s="116">
        <f t="shared" si="102"/>
        <v>24</v>
      </c>
      <c r="AM71" s="100">
        <f t="shared" si="63"/>
        <v>10.714285714285714</v>
      </c>
      <c r="AN71" s="98">
        <f t="shared" si="64"/>
        <v>19.047619047619047</v>
      </c>
      <c r="AO71" s="98">
        <f t="shared" si="65"/>
        <v>73.333333333333329</v>
      </c>
      <c r="AP71" s="98">
        <f t="shared" si="66"/>
        <v>89.285714285714292</v>
      </c>
      <c r="AQ71" s="98">
        <f t="shared" si="67"/>
        <v>80.952380952380949</v>
      </c>
      <c r="AR71" s="99">
        <f t="shared" si="68"/>
        <v>26.666666666666668</v>
      </c>
      <c r="AS71" s="98">
        <f t="shared" si="69"/>
        <v>14.285714285714285</v>
      </c>
      <c r="AT71" s="98">
        <f t="shared" si="70"/>
        <v>15.625</v>
      </c>
      <c r="AU71" s="98">
        <f t="shared" si="71"/>
        <v>83.333333333333343</v>
      </c>
      <c r="AV71" s="98">
        <f t="shared" si="72"/>
        <v>85.714285714285708</v>
      </c>
      <c r="AW71" s="98">
        <f t="shared" si="73"/>
        <v>84.375</v>
      </c>
      <c r="AX71" s="99">
        <f t="shared" si="74"/>
        <v>16.666666666666664</v>
      </c>
      <c r="AY71" s="100">
        <f t="shared" si="75"/>
        <v>24.137931034482758</v>
      </c>
      <c r="AZ71" s="98">
        <f t="shared" si="76"/>
        <v>34.285714285714285</v>
      </c>
      <c r="BA71" s="98">
        <f t="shared" si="77"/>
        <v>79.166666666666657</v>
      </c>
      <c r="BB71" s="98">
        <f t="shared" si="78"/>
        <v>75.862068965517238</v>
      </c>
      <c r="BC71" s="98">
        <f t="shared" si="79"/>
        <v>65.714285714285708</v>
      </c>
      <c r="BD71" s="99">
        <f t="shared" si="80"/>
        <v>20.833333333333336</v>
      </c>
      <c r="BE71" s="98">
        <f t="shared" si="81"/>
        <v>15.789473684210526</v>
      </c>
      <c r="BF71" s="98">
        <f t="shared" si="82"/>
        <v>20.512820512820511</v>
      </c>
      <c r="BG71" s="98">
        <f t="shared" si="83"/>
        <v>70.833333333333343</v>
      </c>
      <c r="BH71" s="98">
        <f t="shared" si="84"/>
        <v>84.210526315789465</v>
      </c>
      <c r="BI71" s="98">
        <f t="shared" si="85"/>
        <v>79.487179487179489</v>
      </c>
      <c r="BJ71" s="99">
        <f t="shared" si="86"/>
        <v>29.166666666666668</v>
      </c>
      <c r="BL71" s="108">
        <f t="shared" si="87"/>
        <v>78.571428571428584</v>
      </c>
      <c r="BM71" s="109">
        <f t="shared" si="88"/>
        <v>61.904761904761898</v>
      </c>
      <c r="BN71" s="109">
        <f t="shared" si="89"/>
        <v>-46.666666666666657</v>
      </c>
      <c r="BO71" s="108">
        <f t="shared" si="90"/>
        <v>71.428571428571416</v>
      </c>
      <c r="BP71" s="109">
        <f t="shared" si="91"/>
        <v>68.75</v>
      </c>
      <c r="BQ71" s="109">
        <f t="shared" si="92"/>
        <v>-66.666666666666686</v>
      </c>
      <c r="BR71" s="108">
        <f t="shared" si="93"/>
        <v>51.724137931034477</v>
      </c>
      <c r="BS71" s="109">
        <f t="shared" si="94"/>
        <v>31.428571428571423</v>
      </c>
      <c r="BT71" s="109">
        <f t="shared" si="95"/>
        <v>-58.333333333333321</v>
      </c>
      <c r="BU71" s="108">
        <f t="shared" si="96"/>
        <v>68.421052631578945</v>
      </c>
      <c r="BV71" s="109">
        <f t="shared" si="97"/>
        <v>58.974358974358978</v>
      </c>
      <c r="BW71" s="236">
        <f t="shared" si="98"/>
        <v>-41.666666666666671</v>
      </c>
    </row>
    <row r="75" spans="1:75" ht="15" customHeight="1" x14ac:dyDescent="0.25">
      <c r="A75" s="1914" t="s">
        <v>1274</v>
      </c>
      <c r="B75" s="1915"/>
      <c r="C75" s="1915"/>
      <c r="D75" s="1915"/>
      <c r="E75" s="1915"/>
      <c r="F75" s="1915"/>
      <c r="G75" s="1916"/>
    </row>
    <row r="76" spans="1:75" ht="15" customHeight="1" x14ac:dyDescent="0.25">
      <c r="A76" s="1746" t="s">
        <v>1269</v>
      </c>
      <c r="B76" s="1747"/>
      <c r="C76" s="1747"/>
      <c r="D76" s="1747"/>
      <c r="E76" s="1747"/>
      <c r="F76" s="1747"/>
      <c r="G76" s="1748"/>
    </row>
    <row r="77" spans="1:75" x14ac:dyDescent="0.25">
      <c r="A77" s="1746"/>
      <c r="B77" s="1747"/>
      <c r="C77" s="1747"/>
      <c r="D77" s="1747"/>
      <c r="E77" s="1747"/>
      <c r="F77" s="1747"/>
      <c r="G77" s="1748"/>
    </row>
    <row r="78" spans="1:75" x14ac:dyDescent="0.25">
      <c r="A78" s="1749"/>
      <c r="B78" s="1750"/>
      <c r="C78" s="1750"/>
      <c r="D78" s="1750"/>
      <c r="E78" s="1750"/>
      <c r="F78" s="1750"/>
      <c r="G78" s="1751"/>
    </row>
  </sheetData>
  <sheetProtection algorithmName="SHA-512" hashValue="ABNR9szPoOMgOEBWzQjxd5MiAuIWDSnDbaSJF3VOT9FKORhEhAUA3sibTMlNbvjhXgonCVDkuGzRmo5CsS8rCg==" saltValue="MZ0bn/AZZyMTmWY4rfSvuw==" spinCount="100000" sheet="1" objects="1" scenarios="1"/>
  <mergeCells count="72">
    <mergeCell ref="A76:G78"/>
    <mergeCell ref="AM48:BJ48"/>
    <mergeCell ref="U20:V20"/>
    <mergeCell ref="W20:X20"/>
    <mergeCell ref="T49:AB49"/>
    <mergeCell ref="L20:N20"/>
    <mergeCell ref="BH50:BJ50"/>
    <mergeCell ref="Z20:Z21"/>
    <mergeCell ref="AA20:AA21"/>
    <mergeCell ref="AB20:AB21"/>
    <mergeCell ref="AC20:AC21"/>
    <mergeCell ref="C20:E20"/>
    <mergeCell ref="F20:H20"/>
    <mergeCell ref="W50:Y50"/>
    <mergeCell ref="Z50:AB50"/>
    <mergeCell ref="T50:V50"/>
    <mergeCell ref="K49:S49"/>
    <mergeCell ref="BL49:BN50"/>
    <mergeCell ref="Q20:R20"/>
    <mergeCell ref="S20:T20"/>
    <mergeCell ref="A75:G75"/>
    <mergeCell ref="K50:M50"/>
    <mergeCell ref="N50:P50"/>
    <mergeCell ref="Q50:S50"/>
    <mergeCell ref="B9:N9"/>
    <mergeCell ref="Q9:X9"/>
    <mergeCell ref="BR49:BT50"/>
    <mergeCell ref="AM49:AR49"/>
    <mergeCell ref="AS49:AX49"/>
    <mergeCell ref="AY49:BD49"/>
    <mergeCell ref="BE49:BJ49"/>
    <mergeCell ref="AM50:AO50"/>
    <mergeCell ref="AP50:AR50"/>
    <mergeCell ref="AS50:AU50"/>
    <mergeCell ref="AV50:AX50"/>
    <mergeCell ref="AY50:BA50"/>
    <mergeCell ref="I20:K20"/>
    <mergeCell ref="B48:AK48"/>
    <mergeCell ref="B49:J49"/>
    <mergeCell ref="B50:D50"/>
    <mergeCell ref="W10:X10"/>
    <mergeCell ref="A12:A14"/>
    <mergeCell ref="BO49:BQ50"/>
    <mergeCell ref="BL48:BW48"/>
    <mergeCell ref="AA10:AA11"/>
    <mergeCell ref="AB10:AB11"/>
    <mergeCell ref="BU49:BW50"/>
    <mergeCell ref="A22:A31"/>
    <mergeCell ref="A32:A39"/>
    <mergeCell ref="A40:A43"/>
    <mergeCell ref="E50:G50"/>
    <mergeCell ref="H50:J50"/>
    <mergeCell ref="AC49:AK49"/>
    <mergeCell ref="AC50:AE50"/>
    <mergeCell ref="AF50:AH50"/>
    <mergeCell ref="AI50:AK50"/>
    <mergeCell ref="Z9:AC9"/>
    <mergeCell ref="Z10:Z11"/>
    <mergeCell ref="BB50:BD50"/>
    <mergeCell ref="BE50:BG50"/>
    <mergeCell ref="A1:R2"/>
    <mergeCell ref="Q19:X19"/>
    <mergeCell ref="AC10:AC11"/>
    <mergeCell ref="C10:E10"/>
    <mergeCell ref="F10:H10"/>
    <mergeCell ref="I10:K10"/>
    <mergeCell ref="L10:N10"/>
    <mergeCell ref="B19:N19"/>
    <mergeCell ref="Z19:AC19"/>
    <mergeCell ref="Q10:R10"/>
    <mergeCell ref="S10:T10"/>
    <mergeCell ref="U10:V10"/>
  </mergeCells>
  <conditionalFormatting sqref="Z12:AC14">
    <cfRule type="cellIs" dxfId="131" priority="3" operator="lessThan">
      <formula>0</formula>
    </cfRule>
  </conditionalFormatting>
  <conditionalFormatting sqref="Z22:AC43">
    <cfRule type="cellIs" dxfId="130" priority="2" operator="lessThan">
      <formula>0</formula>
    </cfRule>
  </conditionalFormatting>
  <conditionalFormatting sqref="BL53:BW71">
    <cfRule type="cellIs" dxfId="129" priority="1" operator="lessThan">
      <formula>0</formula>
    </cfRule>
  </conditionalFormatting>
  <hyperlinks>
    <hyperlink ref="A5" location="Índice!A1" display="⌂ Volver al ÍNDICE" xr:uid="{E19DCAE9-CD6E-49FD-826F-D9319CB9C10B}"/>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2AF2-1B37-4635-93C7-51C5A8DB7A28}">
  <sheetPr codeName="Hoja33">
    <tabColor rgb="FFEDCFDD"/>
  </sheetPr>
  <dimension ref="A1:CP95"/>
  <sheetViews>
    <sheetView zoomScale="80" zoomScaleNormal="80" workbookViewId="0">
      <pane xSplit="1" topLeftCell="B1" activePane="topRight" state="frozen"/>
      <selection activeCell="T96" sqref="T96:T97"/>
      <selection pane="topRight" activeCell="A90" sqref="A90:G92"/>
    </sheetView>
  </sheetViews>
  <sheetFormatPr baseColWidth="10" defaultColWidth="11.42578125" defaultRowHeight="15" x14ac:dyDescent="0.25"/>
  <cols>
    <col min="1" max="1" width="71" customWidth="1"/>
    <col min="2" max="2" width="35.5703125" customWidth="1"/>
    <col min="3" max="141" width="7.7109375" customWidth="1"/>
  </cols>
  <sheetData>
    <row r="1" spans="1:36" ht="24" customHeight="1" x14ac:dyDescent="0.25">
      <c r="A1" s="1860" t="s">
        <v>1073</v>
      </c>
      <c r="B1" s="1860"/>
      <c r="C1" s="1860"/>
      <c r="D1" s="1860"/>
      <c r="E1" s="1860"/>
      <c r="F1" s="1860"/>
      <c r="G1" s="1860"/>
      <c r="H1" s="1860"/>
      <c r="I1" s="1860"/>
      <c r="J1" s="1860"/>
      <c r="K1" s="1860"/>
      <c r="L1" s="1860"/>
      <c r="M1" s="1860"/>
      <c r="N1" s="1860"/>
      <c r="O1" s="1860"/>
      <c r="P1" s="1860"/>
      <c r="Q1" s="1860"/>
      <c r="R1" s="1860"/>
      <c r="S1" s="1861"/>
    </row>
    <row r="2" spans="1:36" ht="15.75" customHeight="1" thickBot="1" x14ac:dyDescent="0.3">
      <c r="A2" s="1759"/>
      <c r="B2" s="1759"/>
      <c r="C2" s="1759"/>
      <c r="D2" s="1759"/>
      <c r="E2" s="1759"/>
      <c r="F2" s="1759"/>
      <c r="G2" s="1759"/>
      <c r="H2" s="1759"/>
      <c r="I2" s="1759"/>
      <c r="J2" s="1759"/>
      <c r="K2" s="1759"/>
      <c r="L2" s="1759"/>
      <c r="M2" s="1759"/>
      <c r="N2" s="1759"/>
      <c r="O2" s="1759"/>
      <c r="P2" s="1759"/>
      <c r="Q2" s="1759"/>
      <c r="R2" s="1759"/>
      <c r="S2" s="1760"/>
    </row>
    <row r="3" spans="1:36" x14ac:dyDescent="0.25">
      <c r="A3" s="46" t="s">
        <v>1034</v>
      </c>
    </row>
    <row r="4" spans="1:36" x14ac:dyDescent="0.25">
      <c r="A4" s="46" t="s">
        <v>988</v>
      </c>
    </row>
    <row r="5" spans="1:36" x14ac:dyDescent="0.25">
      <c r="A5" s="132" t="s">
        <v>712</v>
      </c>
    </row>
    <row r="6" spans="1:36" x14ac:dyDescent="0.25">
      <c r="B6" s="7"/>
    </row>
    <row r="7" spans="1:36" x14ac:dyDescent="0.25">
      <c r="A7" s="5" t="s">
        <v>1193</v>
      </c>
    </row>
    <row r="8" spans="1:36" x14ac:dyDescent="0.25">
      <c r="A8" s="5"/>
    </row>
    <row r="9" spans="1:36" s="1" customFormat="1" ht="36" customHeight="1" x14ac:dyDescent="0.25">
      <c r="B9" s="1869" t="s">
        <v>28</v>
      </c>
      <c r="C9" s="1869"/>
      <c r="D9" s="1869"/>
      <c r="E9" s="1869"/>
      <c r="F9" s="1869"/>
      <c r="G9" s="1869"/>
      <c r="H9" s="1869"/>
      <c r="I9" s="1869"/>
      <c r="J9" s="1869"/>
      <c r="K9" s="1869"/>
      <c r="L9" s="1869"/>
      <c r="M9" s="1869"/>
      <c r="N9" s="1869"/>
      <c r="O9" s="1869"/>
      <c r="P9" s="1869"/>
      <c r="Q9" s="1869"/>
      <c r="T9" s="1869" t="s">
        <v>507</v>
      </c>
      <c r="U9" s="1869"/>
      <c r="V9" s="1869"/>
      <c r="W9" s="1869"/>
      <c r="X9" s="1869"/>
      <c r="Y9" s="1869"/>
      <c r="Z9" s="1869"/>
      <c r="AA9" s="1869"/>
      <c r="AB9" s="1869"/>
      <c r="AC9" s="1869"/>
      <c r="AF9" s="1868" t="s">
        <v>853</v>
      </c>
      <c r="AG9" s="1912"/>
      <c r="AH9" s="1912"/>
      <c r="AI9" s="1912"/>
      <c r="AJ9" s="1917"/>
    </row>
    <row r="10" spans="1:36" x14ac:dyDescent="0.25">
      <c r="B10" s="852" t="s">
        <v>994</v>
      </c>
      <c r="C10" s="1875" t="s">
        <v>314</v>
      </c>
      <c r="D10" s="1875"/>
      <c r="E10" s="1875"/>
      <c r="F10" s="1875" t="s">
        <v>167</v>
      </c>
      <c r="G10" s="1875"/>
      <c r="H10" s="1875"/>
      <c r="I10" s="1875" t="s">
        <v>168</v>
      </c>
      <c r="J10" s="1875"/>
      <c r="K10" s="1875"/>
      <c r="L10" s="1875" t="s">
        <v>169</v>
      </c>
      <c r="M10" s="1875"/>
      <c r="N10" s="1875"/>
      <c r="O10" s="1875" t="s">
        <v>170</v>
      </c>
      <c r="P10" s="1875"/>
      <c r="Q10" s="1875"/>
      <c r="T10" s="1875" t="s">
        <v>314</v>
      </c>
      <c r="U10" s="1875"/>
      <c r="V10" s="1875" t="s">
        <v>167</v>
      </c>
      <c r="W10" s="1875"/>
      <c r="X10" s="1875" t="s">
        <v>168</v>
      </c>
      <c r="Y10" s="1875"/>
      <c r="Z10" s="1875" t="s">
        <v>169</v>
      </c>
      <c r="AA10" s="1875"/>
      <c r="AB10" s="1875" t="s">
        <v>170</v>
      </c>
      <c r="AC10" s="1875"/>
      <c r="AF10" s="1883" t="s">
        <v>314</v>
      </c>
      <c r="AG10" s="1883" t="s">
        <v>167</v>
      </c>
      <c r="AH10" s="1883" t="s">
        <v>168</v>
      </c>
      <c r="AI10" s="1883" t="s">
        <v>169</v>
      </c>
      <c r="AJ10" s="1883" t="s">
        <v>170</v>
      </c>
    </row>
    <row r="11" spans="1:36" x14ac:dyDescent="0.25">
      <c r="B11" s="271" t="s">
        <v>337</v>
      </c>
      <c r="C11" s="274" t="s">
        <v>31</v>
      </c>
      <c r="D11" s="274" t="s">
        <v>32</v>
      </c>
      <c r="E11" s="274" t="s">
        <v>33</v>
      </c>
      <c r="F11" s="274" t="s">
        <v>31</v>
      </c>
      <c r="G11" s="274" t="s">
        <v>32</v>
      </c>
      <c r="H11" s="274" t="s">
        <v>33</v>
      </c>
      <c r="I11" s="274" t="s">
        <v>31</v>
      </c>
      <c r="J11" s="274" t="s">
        <v>32</v>
      </c>
      <c r="K11" s="274" t="s">
        <v>33</v>
      </c>
      <c r="L11" s="274" t="s">
        <v>31</v>
      </c>
      <c r="M11" s="274" t="s">
        <v>32</v>
      </c>
      <c r="N11" s="274" t="s">
        <v>33</v>
      </c>
      <c r="O11" s="274" t="s">
        <v>31</v>
      </c>
      <c r="P11" s="274" t="s">
        <v>32</v>
      </c>
      <c r="Q11" s="274" t="s">
        <v>33</v>
      </c>
      <c r="T11" s="274" t="s">
        <v>31</v>
      </c>
      <c r="U11" s="274" t="s">
        <v>32</v>
      </c>
      <c r="V11" s="274" t="s">
        <v>31</v>
      </c>
      <c r="W11" s="274" t="s">
        <v>32</v>
      </c>
      <c r="X11" s="274" t="s">
        <v>31</v>
      </c>
      <c r="Y11" s="274" t="s">
        <v>32</v>
      </c>
      <c r="Z11" s="274" t="s">
        <v>31</v>
      </c>
      <c r="AA11" s="274" t="s">
        <v>32</v>
      </c>
      <c r="AB11" s="274" t="s">
        <v>31</v>
      </c>
      <c r="AC11" s="274" t="s">
        <v>32</v>
      </c>
      <c r="AF11" s="1883"/>
      <c r="AG11" s="1883"/>
      <c r="AH11" s="1883"/>
      <c r="AI11" s="1883"/>
      <c r="AJ11" s="1883"/>
    </row>
    <row r="12" spans="1:36" x14ac:dyDescent="0.25">
      <c r="A12" s="1903" t="s">
        <v>1080</v>
      </c>
      <c r="B12" s="1617" t="s">
        <v>809</v>
      </c>
      <c r="C12" s="20">
        <v>4701</v>
      </c>
      <c r="D12" s="20">
        <v>26986</v>
      </c>
      <c r="E12" s="21">
        <v>31687</v>
      </c>
      <c r="F12" s="23">
        <v>4929</v>
      </c>
      <c r="G12" s="20">
        <v>26327</v>
      </c>
      <c r="H12" s="21">
        <v>31256</v>
      </c>
      <c r="I12" s="23">
        <v>5174</v>
      </c>
      <c r="J12" s="20">
        <v>26400</v>
      </c>
      <c r="K12" s="21">
        <v>31574</v>
      </c>
      <c r="L12" s="23">
        <v>6336</v>
      </c>
      <c r="M12" s="20">
        <v>32346</v>
      </c>
      <c r="N12" s="21">
        <v>38682</v>
      </c>
      <c r="O12" s="23">
        <v>5613</v>
      </c>
      <c r="P12" s="20">
        <v>29140</v>
      </c>
      <c r="Q12" s="21">
        <v>34753</v>
      </c>
      <c r="T12" s="61">
        <f>IFERROR(C12/$E12*100,0)</f>
        <v>14.835737053050146</v>
      </c>
      <c r="U12" s="82">
        <f t="shared" ref="T12:U14" si="0">IFERROR(D12/$E12*100,0)</f>
        <v>85.164262946949847</v>
      </c>
      <c r="V12" s="61">
        <f t="shared" ref="V12:W14" si="1">IFERROR(F12/$H12*100,0)</f>
        <v>15.769772203736881</v>
      </c>
      <c r="W12" s="82">
        <f t="shared" si="1"/>
        <v>84.230227796263108</v>
      </c>
      <c r="X12" s="61">
        <f t="shared" ref="X12:Y14" si="2">IFERROR(I12/$K12*100,0)</f>
        <v>16.386900614429596</v>
      </c>
      <c r="Y12" s="82">
        <f t="shared" si="2"/>
        <v>83.613099385570408</v>
      </c>
      <c r="Z12" s="61">
        <f t="shared" ref="Z12:AA14" si="3">IFERROR(L12/$N12*100,0)</f>
        <v>16.379711493718009</v>
      </c>
      <c r="AA12" s="82">
        <f t="shared" si="3"/>
        <v>83.620288506281995</v>
      </c>
      <c r="AB12" s="6">
        <f t="shared" ref="AB12:AC14" si="4">IFERROR(O12/$Q12*100,0)</f>
        <v>16.151123644001959</v>
      </c>
      <c r="AC12" s="82">
        <f t="shared" si="4"/>
        <v>83.848876355998044</v>
      </c>
      <c r="AD12" s="5"/>
      <c r="AE12" s="5"/>
      <c r="AF12" s="73">
        <f t="shared" ref="AF12:AF14" si="5">U12-T12</f>
        <v>70.328525893899695</v>
      </c>
      <c r="AG12" s="60">
        <f>W12-V12</f>
        <v>68.46045559252623</v>
      </c>
      <c r="AH12" s="60">
        <f t="shared" ref="AH12:AH14" si="6">Y12-X12</f>
        <v>67.226198771140815</v>
      </c>
      <c r="AI12" s="60">
        <f t="shared" ref="AI12:AI14" si="7">AA12-Z12</f>
        <v>67.240577012563989</v>
      </c>
      <c r="AJ12" s="60">
        <f t="shared" ref="AJ12:AJ14" si="8">AC12-AB12</f>
        <v>67.697752711996088</v>
      </c>
    </row>
    <row r="13" spans="1:36" x14ac:dyDescent="0.25">
      <c r="A13" s="1904"/>
      <c r="B13" s="1617" t="s">
        <v>346</v>
      </c>
      <c r="C13" s="20">
        <v>27782</v>
      </c>
      <c r="D13" s="20">
        <v>19437</v>
      </c>
      <c r="E13" s="21">
        <v>47219</v>
      </c>
      <c r="F13" s="23">
        <v>30627</v>
      </c>
      <c r="G13" s="20">
        <v>21235</v>
      </c>
      <c r="H13" s="21">
        <v>51862</v>
      </c>
      <c r="I13" s="23">
        <v>32547</v>
      </c>
      <c r="J13" s="20">
        <v>22081</v>
      </c>
      <c r="K13" s="21">
        <v>54628</v>
      </c>
      <c r="L13" s="23">
        <v>38251</v>
      </c>
      <c r="M13" s="20">
        <v>25796</v>
      </c>
      <c r="N13" s="21">
        <v>64047</v>
      </c>
      <c r="O13" s="23">
        <v>41344</v>
      </c>
      <c r="P13" s="20">
        <v>27239</v>
      </c>
      <c r="Q13" s="21">
        <v>68583</v>
      </c>
      <c r="T13" s="61">
        <f t="shared" si="0"/>
        <v>58.836485313115482</v>
      </c>
      <c r="U13" s="82">
        <f t="shared" si="0"/>
        <v>41.163514686884518</v>
      </c>
      <c r="V13" s="61">
        <f t="shared" si="1"/>
        <v>59.054799274999034</v>
      </c>
      <c r="W13" s="82">
        <f t="shared" si="1"/>
        <v>40.945200725000966</v>
      </c>
      <c r="X13" s="61">
        <f t="shared" si="2"/>
        <v>59.579336603939367</v>
      </c>
      <c r="Y13" s="82">
        <f t="shared" si="2"/>
        <v>40.420663396060633</v>
      </c>
      <c r="Z13" s="61">
        <f t="shared" si="3"/>
        <v>59.723328180867178</v>
      </c>
      <c r="AA13" s="82">
        <f t="shared" si="3"/>
        <v>40.276671819132822</v>
      </c>
      <c r="AB13" s="6">
        <f t="shared" si="4"/>
        <v>60.283160549990519</v>
      </c>
      <c r="AC13" s="82">
        <f t="shared" si="4"/>
        <v>39.716839450009481</v>
      </c>
      <c r="AF13" s="73">
        <f t="shared" si="5"/>
        <v>-17.672970626230963</v>
      </c>
      <c r="AG13" s="60">
        <f t="shared" ref="AG13:AG14" si="9">W13-V13</f>
        <v>-18.109598549998069</v>
      </c>
      <c r="AH13" s="60">
        <f t="shared" si="6"/>
        <v>-19.158673207878735</v>
      </c>
      <c r="AI13" s="60">
        <f t="shared" si="7"/>
        <v>-19.446656361734355</v>
      </c>
      <c r="AJ13" s="60">
        <f t="shared" si="8"/>
        <v>-20.566321099981039</v>
      </c>
    </row>
    <row r="14" spans="1:36" x14ac:dyDescent="0.25">
      <c r="A14" s="1905"/>
      <c r="B14" s="1617" t="s">
        <v>248</v>
      </c>
      <c r="C14" s="56">
        <v>16547</v>
      </c>
      <c r="D14" s="56">
        <v>5810</v>
      </c>
      <c r="E14" s="116">
        <v>22357</v>
      </c>
      <c r="F14" s="110">
        <v>13841</v>
      </c>
      <c r="G14" s="56">
        <v>6775</v>
      </c>
      <c r="H14" s="116">
        <v>20616</v>
      </c>
      <c r="I14" s="110">
        <v>13245</v>
      </c>
      <c r="J14" s="56">
        <v>7157</v>
      </c>
      <c r="K14" s="116">
        <v>20402</v>
      </c>
      <c r="L14" s="110">
        <v>16421</v>
      </c>
      <c r="M14" s="56">
        <v>8407</v>
      </c>
      <c r="N14" s="116">
        <v>24828</v>
      </c>
      <c r="O14" s="110">
        <v>14779</v>
      </c>
      <c r="P14" s="56">
        <v>8109</v>
      </c>
      <c r="Q14" s="116">
        <v>22888</v>
      </c>
      <c r="T14" s="100">
        <f t="shared" si="0"/>
        <v>74.012613499127795</v>
      </c>
      <c r="U14" s="99">
        <f t="shared" si="0"/>
        <v>25.987386500872212</v>
      </c>
      <c r="V14" s="100">
        <f t="shared" si="1"/>
        <v>67.137175009701195</v>
      </c>
      <c r="W14" s="99">
        <f t="shared" si="1"/>
        <v>32.862824990298797</v>
      </c>
      <c r="X14" s="100">
        <f t="shared" si="2"/>
        <v>64.920105871973334</v>
      </c>
      <c r="Y14" s="99">
        <f t="shared" si="2"/>
        <v>35.079894128026659</v>
      </c>
      <c r="Z14" s="100">
        <f t="shared" si="3"/>
        <v>66.139036571612692</v>
      </c>
      <c r="AA14" s="99">
        <f t="shared" si="3"/>
        <v>33.860963428387301</v>
      </c>
      <c r="AB14" s="98">
        <f t="shared" si="4"/>
        <v>64.57095421181404</v>
      </c>
      <c r="AC14" s="99">
        <f t="shared" si="4"/>
        <v>35.429045788185945</v>
      </c>
      <c r="AF14" s="246">
        <f t="shared" si="5"/>
        <v>-48.025226998255583</v>
      </c>
      <c r="AG14" s="236">
        <f t="shared" si="9"/>
        <v>-34.274350019402398</v>
      </c>
      <c r="AH14" s="236">
        <f t="shared" si="6"/>
        <v>-29.840211743946675</v>
      </c>
      <c r="AI14" s="236">
        <f t="shared" si="7"/>
        <v>-32.278073143225392</v>
      </c>
      <c r="AJ14" s="236">
        <f t="shared" si="8"/>
        <v>-29.141908423628095</v>
      </c>
    </row>
    <row r="17" spans="1:36" x14ac:dyDescent="0.25">
      <c r="A17" s="5" t="s">
        <v>1194</v>
      </c>
    </row>
    <row r="18" spans="1:36" x14ac:dyDescent="0.25">
      <c r="A18" s="5"/>
    </row>
    <row r="19" spans="1:36" s="1" customFormat="1" ht="36.75" customHeight="1" x14ac:dyDescent="0.25">
      <c r="B19" s="1869" t="s">
        <v>28</v>
      </c>
      <c r="C19" s="1869"/>
      <c r="D19" s="1869"/>
      <c r="E19" s="1869"/>
      <c r="F19" s="1869"/>
      <c r="G19" s="1869"/>
      <c r="H19" s="1869"/>
      <c r="I19" s="1869"/>
      <c r="J19" s="1869"/>
      <c r="K19" s="1869"/>
      <c r="L19" s="1869"/>
      <c r="M19" s="1869"/>
      <c r="N19" s="1869"/>
      <c r="O19" s="1869"/>
      <c r="P19" s="1869"/>
      <c r="Q19" s="1869"/>
      <c r="T19" s="1869" t="s">
        <v>507</v>
      </c>
      <c r="U19" s="1869"/>
      <c r="V19" s="1869"/>
      <c r="W19" s="1869"/>
      <c r="X19" s="1869"/>
      <c r="Y19" s="1869"/>
      <c r="Z19" s="1869"/>
      <c r="AA19" s="1869"/>
      <c r="AB19" s="1869"/>
      <c r="AC19" s="1869"/>
      <c r="AF19" s="1868" t="s">
        <v>853</v>
      </c>
      <c r="AG19" s="1912"/>
      <c r="AH19" s="1912"/>
      <c r="AI19" s="1912"/>
      <c r="AJ19" s="1917"/>
    </row>
    <row r="20" spans="1:36" x14ac:dyDescent="0.25">
      <c r="B20" s="852" t="s">
        <v>994</v>
      </c>
      <c r="C20" s="1875" t="s">
        <v>314</v>
      </c>
      <c r="D20" s="1875"/>
      <c r="E20" s="1875"/>
      <c r="F20" s="1875" t="s">
        <v>167</v>
      </c>
      <c r="G20" s="1875"/>
      <c r="H20" s="1875"/>
      <c r="I20" s="1875" t="s">
        <v>168</v>
      </c>
      <c r="J20" s="1875"/>
      <c r="K20" s="1875"/>
      <c r="L20" s="1875" t="s">
        <v>169</v>
      </c>
      <c r="M20" s="1875"/>
      <c r="N20" s="1875"/>
      <c r="O20" s="1875" t="s">
        <v>170</v>
      </c>
      <c r="P20" s="1875"/>
      <c r="Q20" s="1875"/>
      <c r="T20" s="1875" t="s">
        <v>314</v>
      </c>
      <c r="U20" s="1875"/>
      <c r="V20" s="1875" t="s">
        <v>167</v>
      </c>
      <c r="W20" s="1875"/>
      <c r="X20" s="1875" t="s">
        <v>168</v>
      </c>
      <c r="Y20" s="1875"/>
      <c r="Z20" s="1875" t="s">
        <v>169</v>
      </c>
      <c r="AA20" s="1875"/>
      <c r="AB20" s="1875" t="s">
        <v>170</v>
      </c>
      <c r="AC20" s="1875"/>
      <c r="AF20" s="1883" t="s">
        <v>314</v>
      </c>
      <c r="AG20" s="1883" t="s">
        <v>167</v>
      </c>
      <c r="AH20" s="1883" t="s">
        <v>168</v>
      </c>
      <c r="AI20" s="1883" t="s">
        <v>169</v>
      </c>
      <c r="AJ20" s="1883" t="s">
        <v>170</v>
      </c>
    </row>
    <row r="21" spans="1:36" x14ac:dyDescent="0.25">
      <c r="B21" s="271" t="s">
        <v>337</v>
      </c>
      <c r="C21" s="274" t="s">
        <v>31</v>
      </c>
      <c r="D21" s="274" t="s">
        <v>32</v>
      </c>
      <c r="E21" s="274" t="s">
        <v>33</v>
      </c>
      <c r="F21" s="274" t="s">
        <v>31</v>
      </c>
      <c r="G21" s="274" t="s">
        <v>32</v>
      </c>
      <c r="H21" s="274" t="s">
        <v>33</v>
      </c>
      <c r="I21" s="274" t="s">
        <v>31</v>
      </c>
      <c r="J21" s="274" t="s">
        <v>32</v>
      </c>
      <c r="K21" s="274" t="s">
        <v>33</v>
      </c>
      <c r="L21" s="274" t="s">
        <v>31</v>
      </c>
      <c r="M21" s="274" t="s">
        <v>32</v>
      </c>
      <c r="N21" s="274" t="s">
        <v>33</v>
      </c>
      <c r="O21" s="274" t="s">
        <v>31</v>
      </c>
      <c r="P21" s="274" t="s">
        <v>32</v>
      </c>
      <c r="Q21" s="274" t="s">
        <v>33</v>
      </c>
      <c r="T21" s="274" t="s">
        <v>31</v>
      </c>
      <c r="U21" s="274" t="s">
        <v>32</v>
      </c>
      <c r="V21" s="274" t="s">
        <v>31</v>
      </c>
      <c r="W21" s="274" t="s">
        <v>32</v>
      </c>
      <c r="X21" s="274" t="s">
        <v>31</v>
      </c>
      <c r="Y21" s="274" t="s">
        <v>32</v>
      </c>
      <c r="Z21" s="274" t="s">
        <v>31</v>
      </c>
      <c r="AA21" s="274" t="s">
        <v>32</v>
      </c>
      <c r="AB21" s="274" t="s">
        <v>31</v>
      </c>
      <c r="AC21" s="274" t="s">
        <v>32</v>
      </c>
      <c r="AF21" s="1883"/>
      <c r="AG21" s="1883"/>
      <c r="AH21" s="1883"/>
      <c r="AI21" s="1883"/>
      <c r="AJ21" s="1883"/>
    </row>
    <row r="22" spans="1:36" x14ac:dyDescent="0.25">
      <c r="A22" s="1869" t="s">
        <v>809</v>
      </c>
      <c r="B22" s="849" t="s">
        <v>1078</v>
      </c>
      <c r="C22" s="843">
        <f t="shared" ref="C22:Q22" si="10">SUM(C23:C35)</f>
        <v>4701</v>
      </c>
      <c r="D22" s="843">
        <f t="shared" si="10"/>
        <v>26986</v>
      </c>
      <c r="E22" s="843">
        <f t="shared" si="10"/>
        <v>31687</v>
      </c>
      <c r="F22" s="850">
        <f t="shared" si="10"/>
        <v>4929</v>
      </c>
      <c r="G22" s="843">
        <f t="shared" si="10"/>
        <v>26327</v>
      </c>
      <c r="H22" s="843">
        <f t="shared" si="10"/>
        <v>31256</v>
      </c>
      <c r="I22" s="850">
        <f t="shared" si="10"/>
        <v>5174</v>
      </c>
      <c r="J22" s="843">
        <f t="shared" si="10"/>
        <v>26400</v>
      </c>
      <c r="K22" s="843">
        <f t="shared" si="10"/>
        <v>31574</v>
      </c>
      <c r="L22" s="850">
        <f t="shared" si="10"/>
        <v>6336</v>
      </c>
      <c r="M22" s="843">
        <f t="shared" si="10"/>
        <v>32346</v>
      </c>
      <c r="N22" s="843">
        <f t="shared" si="10"/>
        <v>38682</v>
      </c>
      <c r="O22" s="850">
        <f t="shared" si="10"/>
        <v>5613</v>
      </c>
      <c r="P22" s="843">
        <f t="shared" si="10"/>
        <v>29140</v>
      </c>
      <c r="Q22" s="844">
        <f t="shared" si="10"/>
        <v>34753</v>
      </c>
      <c r="T22" s="61">
        <f>IFERROR(C22/$E22*100,0)</f>
        <v>14.835737053050146</v>
      </c>
      <c r="U22" s="82">
        <f t="shared" ref="U22" si="11">IFERROR(D22/$E22*100,0)</f>
        <v>85.164262946949847</v>
      </c>
      <c r="V22" s="61">
        <f t="shared" ref="V22" si="12">IFERROR(F22/$H22*100,0)</f>
        <v>15.769772203736881</v>
      </c>
      <c r="W22" s="82">
        <f t="shared" ref="W22" si="13">IFERROR(G22/$H22*100,0)</f>
        <v>84.230227796263108</v>
      </c>
      <c r="X22" s="61">
        <f t="shared" ref="X22" si="14">IFERROR(I22/$K22*100,0)</f>
        <v>16.386900614429596</v>
      </c>
      <c r="Y22" s="82">
        <f t="shared" ref="Y22" si="15">IFERROR(J22/$K22*100,0)</f>
        <v>83.613099385570408</v>
      </c>
      <c r="Z22" s="61">
        <f t="shared" ref="Z22" si="16">IFERROR(L22/$N22*100,0)</f>
        <v>16.379711493718009</v>
      </c>
      <c r="AA22" s="82">
        <f t="shared" ref="AA22" si="17">IFERROR(M22/$N22*100,0)</f>
        <v>83.620288506281995</v>
      </c>
      <c r="AB22" s="6">
        <f t="shared" ref="AB22" si="18">IFERROR(O22/$Q22*100,0)</f>
        <v>16.151123644001959</v>
      </c>
      <c r="AC22" s="82">
        <f t="shared" ref="AC22" si="19">IFERROR(P22/$Q22*100,0)</f>
        <v>83.848876355998044</v>
      </c>
      <c r="AD22" s="5"/>
      <c r="AE22" s="5"/>
      <c r="AF22" s="73">
        <f t="shared" ref="AF22" si="20">U22-T22</f>
        <v>70.328525893899695</v>
      </c>
      <c r="AG22" s="60">
        <f>W22-V22</f>
        <v>68.46045559252623</v>
      </c>
      <c r="AH22" s="60">
        <f t="shared" ref="AH22" si="21">Y22-X22</f>
        <v>67.226198771140815</v>
      </c>
      <c r="AI22" s="60">
        <f t="shared" ref="AI22" si="22">AA22-Z22</f>
        <v>67.240577012563989</v>
      </c>
      <c r="AJ22" s="60">
        <f t="shared" ref="AJ22" si="23">AC22-AB22</f>
        <v>67.697752711996088</v>
      </c>
    </row>
    <row r="23" spans="1:36" x14ac:dyDescent="0.25">
      <c r="A23" s="1869"/>
      <c r="B23" s="855" t="s">
        <v>361</v>
      </c>
      <c r="C23" s="20">
        <v>575</v>
      </c>
      <c r="D23" s="20">
        <v>2325</v>
      </c>
      <c r="E23" s="20">
        <f>C23+D23</f>
        <v>2900</v>
      </c>
      <c r="F23" s="23">
        <v>1034</v>
      </c>
      <c r="G23" s="20">
        <v>4008</v>
      </c>
      <c r="H23" s="20">
        <f t="shared" ref="H23:H49" si="24">F23+G23</f>
        <v>5042</v>
      </c>
      <c r="I23" s="23">
        <v>1249</v>
      </c>
      <c r="J23" s="20">
        <v>5113</v>
      </c>
      <c r="K23" s="20">
        <f t="shared" ref="K23:K49" si="25">I23+J23</f>
        <v>6362</v>
      </c>
      <c r="L23" s="23">
        <v>1492</v>
      </c>
      <c r="M23" s="20">
        <v>5423</v>
      </c>
      <c r="N23" s="20">
        <f t="shared" ref="N23:N49" si="26">L23+M23</f>
        <v>6915</v>
      </c>
      <c r="O23" s="23">
        <v>1180</v>
      </c>
      <c r="P23" s="20">
        <v>4166</v>
      </c>
      <c r="Q23" s="21">
        <f t="shared" ref="Q23:Q49" si="27">O23+P23</f>
        <v>5346</v>
      </c>
      <c r="T23" s="61">
        <f t="shared" ref="T23:U36" si="28">IFERROR(C23/$E23*100,0)</f>
        <v>19.827586206896552</v>
      </c>
      <c r="U23" s="82">
        <f t="shared" si="28"/>
        <v>80.172413793103445</v>
      </c>
      <c r="V23" s="61">
        <f t="shared" ref="V23:W36" si="29">IFERROR(F23/$H23*100,0)</f>
        <v>20.507735025783418</v>
      </c>
      <c r="W23" s="82">
        <f t="shared" si="29"/>
        <v>79.492264974216582</v>
      </c>
      <c r="X23" s="61">
        <f t="shared" ref="X23:Y36" si="30">IFERROR(I23/$K23*100,0)</f>
        <v>19.632191134863248</v>
      </c>
      <c r="Y23" s="82">
        <f t="shared" si="30"/>
        <v>80.367808865136752</v>
      </c>
      <c r="Z23" s="61">
        <f t="shared" ref="Z23:AA36" si="31">IFERROR(L23/$N23*100,0)</f>
        <v>21.576283441793205</v>
      </c>
      <c r="AA23" s="82">
        <f t="shared" si="31"/>
        <v>78.423716558206806</v>
      </c>
      <c r="AB23" s="6">
        <f t="shared" ref="AB23:AC36" si="32">IFERROR(O23/$Q23*100,0)</f>
        <v>22.072577628133182</v>
      </c>
      <c r="AC23" s="82">
        <f t="shared" si="32"/>
        <v>77.927422371866811</v>
      </c>
      <c r="AF23" s="73">
        <f t="shared" ref="AF23:AF36" si="33">U23-T23</f>
        <v>60.34482758620689</v>
      </c>
      <c r="AG23" s="60">
        <f t="shared" ref="AG23:AG36" si="34">W23-V23</f>
        <v>58.984529948433163</v>
      </c>
      <c r="AH23" s="60">
        <f t="shared" ref="AH23:AH36" si="35">Y23-X23</f>
        <v>60.735617730273503</v>
      </c>
      <c r="AI23" s="60">
        <f t="shared" ref="AI23:AI36" si="36">AA23-Z23</f>
        <v>56.847433116413598</v>
      </c>
      <c r="AJ23" s="60">
        <f t="shared" ref="AJ23:AJ36" si="37">AC23-AB23</f>
        <v>55.854844743733629</v>
      </c>
    </row>
    <row r="24" spans="1:36" x14ac:dyDescent="0.25">
      <c r="A24" s="1869"/>
      <c r="B24" s="855" t="s">
        <v>339</v>
      </c>
      <c r="C24" s="80">
        <v>228</v>
      </c>
      <c r="D24" s="80">
        <v>1216</v>
      </c>
      <c r="E24" s="80">
        <f>C24+D24</f>
        <v>1444</v>
      </c>
      <c r="F24" s="93">
        <v>307</v>
      </c>
      <c r="G24" s="80">
        <v>1861</v>
      </c>
      <c r="H24" s="80">
        <f t="shared" si="24"/>
        <v>2168</v>
      </c>
      <c r="I24" s="93">
        <v>351</v>
      </c>
      <c r="J24" s="80">
        <v>1774</v>
      </c>
      <c r="K24" s="80">
        <f t="shared" si="25"/>
        <v>2125</v>
      </c>
      <c r="L24" s="93">
        <v>472</v>
      </c>
      <c r="M24" s="80">
        <v>2026</v>
      </c>
      <c r="N24" s="80">
        <f t="shared" si="26"/>
        <v>2498</v>
      </c>
      <c r="O24" s="93">
        <v>423</v>
      </c>
      <c r="P24" s="80">
        <v>1941</v>
      </c>
      <c r="Q24" s="81">
        <f t="shared" si="27"/>
        <v>2364</v>
      </c>
      <c r="T24" s="61">
        <f t="shared" si="28"/>
        <v>15.789473684210526</v>
      </c>
      <c r="U24" s="82">
        <f t="shared" si="28"/>
        <v>84.210526315789465</v>
      </c>
      <c r="V24" s="61">
        <f t="shared" si="29"/>
        <v>14.160516605166052</v>
      </c>
      <c r="W24" s="82">
        <f t="shared" si="29"/>
        <v>85.839483394833948</v>
      </c>
      <c r="X24" s="61">
        <f t="shared" si="30"/>
        <v>16.517647058823528</v>
      </c>
      <c r="Y24" s="82">
        <f t="shared" si="30"/>
        <v>83.482352941176472</v>
      </c>
      <c r="Z24" s="61">
        <f t="shared" si="31"/>
        <v>18.8951160928743</v>
      </c>
      <c r="AA24" s="82">
        <f t="shared" si="31"/>
        <v>81.104883907125696</v>
      </c>
      <c r="AB24" s="6">
        <f t="shared" si="32"/>
        <v>17.893401015228427</v>
      </c>
      <c r="AC24" s="82">
        <f t="shared" si="32"/>
        <v>82.10659898477158</v>
      </c>
      <c r="AF24" s="73">
        <f t="shared" si="33"/>
        <v>68.421052631578945</v>
      </c>
      <c r="AG24" s="60">
        <f t="shared" si="34"/>
        <v>71.678966789667896</v>
      </c>
      <c r="AH24" s="60">
        <f t="shared" si="35"/>
        <v>66.964705882352945</v>
      </c>
      <c r="AI24" s="60">
        <f t="shared" si="36"/>
        <v>62.209767814251393</v>
      </c>
      <c r="AJ24" s="60">
        <f t="shared" si="37"/>
        <v>64.21319796954316</v>
      </c>
    </row>
    <row r="25" spans="1:36" x14ac:dyDescent="0.25">
      <c r="A25" s="1869"/>
      <c r="B25" s="855" t="s">
        <v>342</v>
      </c>
      <c r="C25" s="80">
        <v>17</v>
      </c>
      <c r="D25" s="80">
        <v>187</v>
      </c>
      <c r="E25" s="80">
        <f>C25+D25</f>
        <v>204</v>
      </c>
      <c r="F25" s="93">
        <v>36</v>
      </c>
      <c r="G25" s="80">
        <v>157</v>
      </c>
      <c r="H25" s="80">
        <f t="shared" si="24"/>
        <v>193</v>
      </c>
      <c r="I25" s="93">
        <v>39</v>
      </c>
      <c r="J25" s="80">
        <v>123</v>
      </c>
      <c r="K25" s="80">
        <f t="shared" si="25"/>
        <v>162</v>
      </c>
      <c r="L25" s="93">
        <v>78</v>
      </c>
      <c r="M25" s="80">
        <v>253</v>
      </c>
      <c r="N25" s="80">
        <f t="shared" si="26"/>
        <v>331</v>
      </c>
      <c r="O25" s="93">
        <v>90</v>
      </c>
      <c r="P25" s="80">
        <v>226</v>
      </c>
      <c r="Q25" s="81">
        <f t="shared" si="27"/>
        <v>316</v>
      </c>
      <c r="T25" s="61">
        <f t="shared" si="28"/>
        <v>8.3333333333333321</v>
      </c>
      <c r="U25" s="82">
        <f t="shared" si="28"/>
        <v>91.666666666666657</v>
      </c>
      <c r="V25" s="61">
        <f t="shared" si="29"/>
        <v>18.652849740932641</v>
      </c>
      <c r="W25" s="82">
        <f t="shared" si="29"/>
        <v>81.347150259067362</v>
      </c>
      <c r="X25" s="61">
        <f t="shared" si="30"/>
        <v>24.074074074074073</v>
      </c>
      <c r="Y25" s="82">
        <f t="shared" si="30"/>
        <v>75.925925925925924</v>
      </c>
      <c r="Z25" s="61">
        <f t="shared" si="31"/>
        <v>23.564954682779458</v>
      </c>
      <c r="AA25" s="82">
        <f t="shared" si="31"/>
        <v>76.435045317220542</v>
      </c>
      <c r="AB25" s="6">
        <f t="shared" si="32"/>
        <v>28.481012658227851</v>
      </c>
      <c r="AC25" s="82">
        <f t="shared" si="32"/>
        <v>71.51898734177216</v>
      </c>
      <c r="AF25" s="73">
        <f t="shared" si="33"/>
        <v>83.333333333333329</v>
      </c>
      <c r="AG25" s="60">
        <f t="shared" si="34"/>
        <v>62.694300518134725</v>
      </c>
      <c r="AH25" s="60">
        <f t="shared" si="35"/>
        <v>51.851851851851848</v>
      </c>
      <c r="AI25" s="60">
        <f t="shared" si="36"/>
        <v>52.870090634441084</v>
      </c>
      <c r="AJ25" s="60">
        <f t="shared" si="37"/>
        <v>43.037974683544306</v>
      </c>
    </row>
    <row r="26" spans="1:36" x14ac:dyDescent="0.25">
      <c r="A26" s="1869"/>
      <c r="B26" s="855" t="s">
        <v>349</v>
      </c>
      <c r="C26" s="80">
        <v>147</v>
      </c>
      <c r="D26" s="80">
        <v>7759</v>
      </c>
      <c r="E26" s="80">
        <f>C26+D26</f>
        <v>7906</v>
      </c>
      <c r="F26" s="93">
        <v>167</v>
      </c>
      <c r="G26" s="80">
        <v>6191</v>
      </c>
      <c r="H26" s="80">
        <f t="shared" si="24"/>
        <v>6358</v>
      </c>
      <c r="I26" s="93">
        <v>187</v>
      </c>
      <c r="J26" s="80">
        <v>6004</v>
      </c>
      <c r="K26" s="80">
        <f t="shared" si="25"/>
        <v>6191</v>
      </c>
      <c r="L26" s="93">
        <v>211</v>
      </c>
      <c r="M26" s="80">
        <v>7389</v>
      </c>
      <c r="N26" s="80">
        <f t="shared" si="26"/>
        <v>7600</v>
      </c>
      <c r="O26" s="93">
        <v>242</v>
      </c>
      <c r="P26" s="80">
        <v>7045</v>
      </c>
      <c r="Q26" s="81">
        <f t="shared" si="27"/>
        <v>7287</v>
      </c>
      <c r="T26" s="61">
        <f t="shared" si="28"/>
        <v>1.8593473311409057</v>
      </c>
      <c r="U26" s="82">
        <f t="shared" si="28"/>
        <v>98.14065266885909</v>
      </c>
      <c r="V26" s="61">
        <f t="shared" si="29"/>
        <v>2.6266121421830766</v>
      </c>
      <c r="W26" s="82">
        <f t="shared" si="29"/>
        <v>97.373387857816923</v>
      </c>
      <c r="X26" s="61">
        <f t="shared" si="30"/>
        <v>3.0205136488450979</v>
      </c>
      <c r="Y26" s="82">
        <f t="shared" si="30"/>
        <v>96.979486351154904</v>
      </c>
      <c r="Z26" s="61">
        <f t="shared" si="31"/>
        <v>2.7763157894736845</v>
      </c>
      <c r="AA26" s="82">
        <f t="shared" si="31"/>
        <v>97.223684210526315</v>
      </c>
      <c r="AB26" s="6">
        <f t="shared" si="32"/>
        <v>3.3209825717030328</v>
      </c>
      <c r="AC26" s="82">
        <f t="shared" si="32"/>
        <v>96.679017428296959</v>
      </c>
      <c r="AF26" s="73">
        <f t="shared" si="33"/>
        <v>96.28130533771818</v>
      </c>
      <c r="AG26" s="60">
        <f t="shared" si="34"/>
        <v>94.746775715633845</v>
      </c>
      <c r="AH26" s="60">
        <f t="shared" si="35"/>
        <v>93.958972702309808</v>
      </c>
      <c r="AI26" s="60">
        <f t="shared" si="36"/>
        <v>94.44736842105263</v>
      </c>
      <c r="AJ26" s="60">
        <f t="shared" si="37"/>
        <v>93.358034856593932</v>
      </c>
    </row>
    <row r="27" spans="1:36" x14ac:dyDescent="0.25">
      <c r="A27" s="1869"/>
      <c r="B27" s="855" t="s">
        <v>344</v>
      </c>
      <c r="C27" s="20" t="s">
        <v>37</v>
      </c>
      <c r="D27" s="20" t="s">
        <v>37</v>
      </c>
      <c r="E27" s="20" t="s">
        <v>37</v>
      </c>
      <c r="F27" s="93">
        <v>2</v>
      </c>
      <c r="G27" s="80">
        <v>24</v>
      </c>
      <c r="H27" s="80">
        <f t="shared" si="24"/>
        <v>26</v>
      </c>
      <c r="I27" s="93">
        <v>3</v>
      </c>
      <c r="J27" s="80">
        <v>49</v>
      </c>
      <c r="K27" s="80">
        <f t="shared" si="25"/>
        <v>52</v>
      </c>
      <c r="L27" s="93">
        <v>7</v>
      </c>
      <c r="M27" s="80">
        <v>93</v>
      </c>
      <c r="N27" s="80">
        <f t="shared" si="26"/>
        <v>100</v>
      </c>
      <c r="O27" s="93">
        <v>3</v>
      </c>
      <c r="P27" s="80">
        <v>94</v>
      </c>
      <c r="Q27" s="81">
        <f t="shared" si="27"/>
        <v>97</v>
      </c>
      <c r="T27" s="71"/>
      <c r="U27" s="88"/>
      <c r="V27" s="61">
        <f t="shared" si="29"/>
        <v>7.6923076923076925</v>
      </c>
      <c r="W27" s="82">
        <f t="shared" si="29"/>
        <v>92.307692307692307</v>
      </c>
      <c r="X27" s="61">
        <f t="shared" si="30"/>
        <v>5.7692307692307692</v>
      </c>
      <c r="Y27" s="82">
        <f t="shared" si="30"/>
        <v>94.230769230769226</v>
      </c>
      <c r="Z27" s="61">
        <f t="shared" si="31"/>
        <v>7.0000000000000009</v>
      </c>
      <c r="AA27" s="82">
        <f t="shared" si="31"/>
        <v>93</v>
      </c>
      <c r="AB27" s="6">
        <f t="shared" si="32"/>
        <v>3.0927835051546393</v>
      </c>
      <c r="AC27" s="82">
        <f t="shared" si="32"/>
        <v>96.907216494845358</v>
      </c>
      <c r="AF27" s="903"/>
      <c r="AG27" s="60">
        <f t="shared" si="34"/>
        <v>84.615384615384613</v>
      </c>
      <c r="AH27" s="60">
        <f t="shared" si="35"/>
        <v>88.461538461538453</v>
      </c>
      <c r="AI27" s="60">
        <f t="shared" si="36"/>
        <v>86</v>
      </c>
      <c r="AJ27" s="60">
        <f t="shared" si="37"/>
        <v>93.814432989690715</v>
      </c>
    </row>
    <row r="28" spans="1:36" x14ac:dyDescent="0.25">
      <c r="A28" s="1869"/>
      <c r="B28" s="855" t="s">
        <v>360</v>
      </c>
      <c r="C28" s="80">
        <v>2209</v>
      </c>
      <c r="D28" s="80">
        <v>3211</v>
      </c>
      <c r="E28" s="80">
        <f t="shared" ref="E28:E33" si="38">C28+D28</f>
        <v>5420</v>
      </c>
      <c r="F28" s="93">
        <v>1898</v>
      </c>
      <c r="G28" s="80">
        <v>2721</v>
      </c>
      <c r="H28" s="80">
        <f t="shared" si="24"/>
        <v>4619</v>
      </c>
      <c r="I28" s="93">
        <v>1883</v>
      </c>
      <c r="J28" s="80">
        <v>2515</v>
      </c>
      <c r="K28" s="80">
        <f t="shared" si="25"/>
        <v>4398</v>
      </c>
      <c r="L28" s="93">
        <v>2112</v>
      </c>
      <c r="M28" s="80">
        <v>2824</v>
      </c>
      <c r="N28" s="80">
        <f t="shared" si="26"/>
        <v>4936</v>
      </c>
      <c r="O28" s="93">
        <v>1892</v>
      </c>
      <c r="P28" s="80">
        <v>2500</v>
      </c>
      <c r="Q28" s="81">
        <f t="shared" si="27"/>
        <v>4392</v>
      </c>
      <c r="T28" s="61">
        <f t="shared" si="28"/>
        <v>40.756457564575641</v>
      </c>
      <c r="U28" s="82">
        <f t="shared" si="28"/>
        <v>59.243542435424359</v>
      </c>
      <c r="V28" s="61">
        <f t="shared" si="29"/>
        <v>41.091145269538856</v>
      </c>
      <c r="W28" s="82">
        <f t="shared" si="29"/>
        <v>58.908854730461137</v>
      </c>
      <c r="X28" s="61">
        <f t="shared" si="30"/>
        <v>42.814915870850385</v>
      </c>
      <c r="Y28" s="82">
        <f t="shared" si="30"/>
        <v>57.185084129149608</v>
      </c>
      <c r="Z28" s="61">
        <f t="shared" si="31"/>
        <v>42.787682333873583</v>
      </c>
      <c r="AA28" s="82">
        <f t="shared" si="31"/>
        <v>57.212317666126424</v>
      </c>
      <c r="AB28" s="6">
        <f t="shared" si="32"/>
        <v>43.078324225865209</v>
      </c>
      <c r="AC28" s="82">
        <f t="shared" si="32"/>
        <v>56.921675774134798</v>
      </c>
      <c r="AF28" s="73">
        <f t="shared" si="33"/>
        <v>18.487084870848719</v>
      </c>
      <c r="AG28" s="60">
        <f t="shared" si="34"/>
        <v>17.817709460922281</v>
      </c>
      <c r="AH28" s="60">
        <f t="shared" si="35"/>
        <v>14.370168258299223</v>
      </c>
      <c r="AI28" s="60">
        <f t="shared" si="36"/>
        <v>14.424635332252841</v>
      </c>
      <c r="AJ28" s="60">
        <f t="shared" si="37"/>
        <v>13.843351548269588</v>
      </c>
    </row>
    <row r="29" spans="1:36" x14ac:dyDescent="0.25">
      <c r="A29" s="1869"/>
      <c r="B29" s="855" t="s">
        <v>341</v>
      </c>
      <c r="C29" s="80">
        <v>724</v>
      </c>
      <c r="D29" s="80">
        <v>550</v>
      </c>
      <c r="E29" s="80">
        <f t="shared" si="38"/>
        <v>1274</v>
      </c>
      <c r="F29" s="93">
        <v>742</v>
      </c>
      <c r="G29" s="80">
        <v>553</v>
      </c>
      <c r="H29" s="80">
        <f t="shared" si="24"/>
        <v>1295</v>
      </c>
      <c r="I29" s="93">
        <v>671</v>
      </c>
      <c r="J29" s="80">
        <v>510</v>
      </c>
      <c r="K29" s="80">
        <f t="shared" si="25"/>
        <v>1181</v>
      </c>
      <c r="L29" s="93">
        <v>888</v>
      </c>
      <c r="M29" s="80">
        <v>586</v>
      </c>
      <c r="N29" s="80">
        <f t="shared" si="26"/>
        <v>1474</v>
      </c>
      <c r="O29" s="93">
        <v>761</v>
      </c>
      <c r="P29" s="80">
        <v>536</v>
      </c>
      <c r="Q29" s="81">
        <f t="shared" si="27"/>
        <v>1297</v>
      </c>
      <c r="T29" s="61">
        <f t="shared" si="28"/>
        <v>56.828885400313965</v>
      </c>
      <c r="U29" s="82">
        <f t="shared" si="28"/>
        <v>43.171114599686028</v>
      </c>
      <c r="V29" s="61">
        <f t="shared" si="29"/>
        <v>57.297297297297298</v>
      </c>
      <c r="W29" s="82">
        <f t="shared" si="29"/>
        <v>42.702702702702702</v>
      </c>
      <c r="X29" s="61">
        <f t="shared" si="30"/>
        <v>56.816257408975446</v>
      </c>
      <c r="Y29" s="82">
        <f t="shared" si="30"/>
        <v>43.183742591024554</v>
      </c>
      <c r="Z29" s="61">
        <f t="shared" si="31"/>
        <v>60.244233378561738</v>
      </c>
      <c r="AA29" s="82">
        <f t="shared" si="31"/>
        <v>39.755766621438262</v>
      </c>
      <c r="AB29" s="6">
        <f t="shared" si="32"/>
        <v>58.673862760215876</v>
      </c>
      <c r="AC29" s="82">
        <f t="shared" si="32"/>
        <v>41.326137239784117</v>
      </c>
      <c r="AF29" s="73">
        <f t="shared" si="33"/>
        <v>-13.657770800627937</v>
      </c>
      <c r="AG29" s="60">
        <f t="shared" si="34"/>
        <v>-14.594594594594597</v>
      </c>
      <c r="AH29" s="60">
        <f t="shared" si="35"/>
        <v>-13.632514817950891</v>
      </c>
      <c r="AI29" s="60">
        <f t="shared" si="36"/>
        <v>-20.488466757123476</v>
      </c>
      <c r="AJ29" s="60">
        <f t="shared" si="37"/>
        <v>-17.347725520431759</v>
      </c>
    </row>
    <row r="30" spans="1:36" x14ac:dyDescent="0.25">
      <c r="A30" s="1869"/>
      <c r="B30" s="855" t="s">
        <v>352</v>
      </c>
      <c r="C30" s="80">
        <v>0</v>
      </c>
      <c r="D30" s="80">
        <v>4</v>
      </c>
      <c r="E30" s="80">
        <f t="shared" si="38"/>
        <v>4</v>
      </c>
      <c r="F30" s="93">
        <v>1</v>
      </c>
      <c r="G30" s="80">
        <v>38</v>
      </c>
      <c r="H30" s="80">
        <f t="shared" si="24"/>
        <v>39</v>
      </c>
      <c r="I30" s="93">
        <v>0</v>
      </c>
      <c r="J30" s="80">
        <v>47</v>
      </c>
      <c r="K30" s="80">
        <f t="shared" si="25"/>
        <v>47</v>
      </c>
      <c r="L30" s="93">
        <v>2</v>
      </c>
      <c r="M30" s="80">
        <v>66</v>
      </c>
      <c r="N30" s="80">
        <f t="shared" si="26"/>
        <v>68</v>
      </c>
      <c r="O30" s="93">
        <v>4</v>
      </c>
      <c r="P30" s="80">
        <v>54</v>
      </c>
      <c r="Q30" s="81">
        <f t="shared" si="27"/>
        <v>58</v>
      </c>
      <c r="T30" s="61">
        <f t="shared" si="28"/>
        <v>0</v>
      </c>
      <c r="U30" s="82">
        <f t="shared" si="28"/>
        <v>100</v>
      </c>
      <c r="V30" s="61">
        <f t="shared" si="29"/>
        <v>2.5641025641025639</v>
      </c>
      <c r="W30" s="82">
        <f t="shared" si="29"/>
        <v>97.435897435897431</v>
      </c>
      <c r="X30" s="61">
        <f t="shared" si="30"/>
        <v>0</v>
      </c>
      <c r="Y30" s="82">
        <f t="shared" si="30"/>
        <v>100</v>
      </c>
      <c r="Z30" s="61">
        <f t="shared" si="31"/>
        <v>2.9411764705882351</v>
      </c>
      <c r="AA30" s="82">
        <f t="shared" si="31"/>
        <v>97.058823529411768</v>
      </c>
      <c r="AB30" s="6">
        <f t="shared" si="32"/>
        <v>6.8965517241379306</v>
      </c>
      <c r="AC30" s="82">
        <f t="shared" si="32"/>
        <v>93.103448275862064</v>
      </c>
      <c r="AF30" s="73">
        <f t="shared" si="33"/>
        <v>100</v>
      </c>
      <c r="AG30" s="60">
        <f t="shared" si="34"/>
        <v>94.871794871794862</v>
      </c>
      <c r="AH30" s="60">
        <f t="shared" si="35"/>
        <v>100</v>
      </c>
      <c r="AI30" s="60">
        <f t="shared" si="36"/>
        <v>94.117647058823536</v>
      </c>
      <c r="AJ30" s="60">
        <f t="shared" si="37"/>
        <v>86.206896551724128</v>
      </c>
    </row>
    <row r="31" spans="1:36" x14ac:dyDescent="0.25">
      <c r="A31" s="1869"/>
      <c r="B31" s="855" t="s">
        <v>348</v>
      </c>
      <c r="C31" s="80">
        <v>48</v>
      </c>
      <c r="D31" s="80">
        <v>3317</v>
      </c>
      <c r="E31" s="80">
        <f t="shared" si="38"/>
        <v>3365</v>
      </c>
      <c r="F31" s="93">
        <v>51</v>
      </c>
      <c r="G31" s="80">
        <v>2991</v>
      </c>
      <c r="H31" s="80">
        <f t="shared" si="24"/>
        <v>3042</v>
      </c>
      <c r="I31" s="93">
        <v>61</v>
      </c>
      <c r="J31" s="80">
        <v>3040</v>
      </c>
      <c r="K31" s="80">
        <f t="shared" si="25"/>
        <v>3101</v>
      </c>
      <c r="L31" s="93">
        <v>94</v>
      </c>
      <c r="M31" s="80">
        <v>3643</v>
      </c>
      <c r="N31" s="80">
        <f t="shared" si="26"/>
        <v>3737</v>
      </c>
      <c r="O31" s="93">
        <v>74</v>
      </c>
      <c r="P31" s="80">
        <v>3567</v>
      </c>
      <c r="Q31" s="81">
        <f t="shared" si="27"/>
        <v>3641</v>
      </c>
      <c r="T31" s="61">
        <f t="shared" si="28"/>
        <v>1.4264487369985142</v>
      </c>
      <c r="U31" s="82">
        <f t="shared" si="28"/>
        <v>98.573551263001491</v>
      </c>
      <c r="V31" s="61">
        <f t="shared" si="29"/>
        <v>1.6765285996055226</v>
      </c>
      <c r="W31" s="82">
        <f t="shared" si="29"/>
        <v>98.323471400394482</v>
      </c>
      <c r="X31" s="61">
        <f t="shared" si="30"/>
        <v>1.9671073847146083</v>
      </c>
      <c r="Y31" s="82">
        <f t="shared" si="30"/>
        <v>98.032892615285391</v>
      </c>
      <c r="Z31" s="61">
        <f t="shared" si="31"/>
        <v>2.5153866738025155</v>
      </c>
      <c r="AA31" s="82">
        <f t="shared" si="31"/>
        <v>97.48461332619749</v>
      </c>
      <c r="AB31" s="6">
        <f t="shared" si="32"/>
        <v>2.0324086789343587</v>
      </c>
      <c r="AC31" s="82">
        <f t="shared" si="32"/>
        <v>97.96759132106564</v>
      </c>
      <c r="AF31" s="73">
        <f t="shared" si="33"/>
        <v>97.147102526002982</v>
      </c>
      <c r="AG31" s="60">
        <f t="shared" si="34"/>
        <v>96.646942800788963</v>
      </c>
      <c r="AH31" s="60">
        <f t="shared" si="35"/>
        <v>96.065785230570782</v>
      </c>
      <c r="AI31" s="60">
        <f t="shared" si="36"/>
        <v>94.96922665239498</v>
      </c>
      <c r="AJ31" s="60">
        <f t="shared" si="37"/>
        <v>95.935182642131281</v>
      </c>
    </row>
    <row r="32" spans="1:36" x14ac:dyDescent="0.25">
      <c r="A32" s="1869"/>
      <c r="B32" s="855" t="s">
        <v>541</v>
      </c>
      <c r="C32" s="80">
        <v>35</v>
      </c>
      <c r="D32" s="80">
        <v>533</v>
      </c>
      <c r="E32" s="80">
        <f t="shared" si="38"/>
        <v>568</v>
      </c>
      <c r="F32" s="93">
        <v>35</v>
      </c>
      <c r="G32" s="80">
        <v>481</v>
      </c>
      <c r="H32" s="80">
        <f t="shared" si="24"/>
        <v>516</v>
      </c>
      <c r="I32" s="93">
        <v>36</v>
      </c>
      <c r="J32" s="80">
        <v>442</v>
      </c>
      <c r="K32" s="80">
        <f t="shared" si="25"/>
        <v>478</v>
      </c>
      <c r="L32" s="93">
        <v>33</v>
      </c>
      <c r="M32" s="80">
        <v>582</v>
      </c>
      <c r="N32" s="80">
        <f t="shared" si="26"/>
        <v>615</v>
      </c>
      <c r="O32" s="93">
        <v>31</v>
      </c>
      <c r="P32" s="80">
        <v>445</v>
      </c>
      <c r="Q32" s="81">
        <f t="shared" si="27"/>
        <v>476</v>
      </c>
      <c r="T32" s="61">
        <f t="shared" si="28"/>
        <v>6.1619718309859159</v>
      </c>
      <c r="U32" s="82">
        <f t="shared" si="28"/>
        <v>93.838028169014081</v>
      </c>
      <c r="V32" s="61">
        <f t="shared" si="29"/>
        <v>6.7829457364341081</v>
      </c>
      <c r="W32" s="82">
        <f t="shared" si="29"/>
        <v>93.217054263565885</v>
      </c>
      <c r="X32" s="61">
        <f t="shared" si="30"/>
        <v>7.5313807531380759</v>
      </c>
      <c r="Y32" s="82">
        <f t="shared" si="30"/>
        <v>92.468619246861934</v>
      </c>
      <c r="Z32" s="61">
        <f t="shared" si="31"/>
        <v>5.3658536585365857</v>
      </c>
      <c r="AA32" s="82">
        <f t="shared" si="31"/>
        <v>94.634146341463406</v>
      </c>
      <c r="AB32" s="6">
        <f t="shared" si="32"/>
        <v>6.5126050420168076</v>
      </c>
      <c r="AC32" s="82">
        <f t="shared" si="32"/>
        <v>93.487394957983199</v>
      </c>
      <c r="AF32" s="73">
        <f t="shared" si="33"/>
        <v>87.676056338028161</v>
      </c>
      <c r="AG32" s="60">
        <f t="shared" si="34"/>
        <v>86.43410852713177</v>
      </c>
      <c r="AH32" s="60">
        <f t="shared" si="35"/>
        <v>84.937238493723854</v>
      </c>
      <c r="AI32" s="60">
        <f t="shared" si="36"/>
        <v>89.268292682926827</v>
      </c>
      <c r="AJ32" s="60">
        <f t="shared" si="37"/>
        <v>86.974789915966397</v>
      </c>
    </row>
    <row r="33" spans="1:36" x14ac:dyDescent="0.25">
      <c r="A33" s="1869"/>
      <c r="B33" s="855" t="s">
        <v>178</v>
      </c>
      <c r="C33" s="80">
        <v>585</v>
      </c>
      <c r="D33" s="80">
        <v>411</v>
      </c>
      <c r="E33" s="80">
        <f t="shared" si="38"/>
        <v>996</v>
      </c>
      <c r="F33" s="93">
        <v>477</v>
      </c>
      <c r="G33" s="80">
        <v>358</v>
      </c>
      <c r="H33" s="80">
        <f t="shared" si="24"/>
        <v>835</v>
      </c>
      <c r="I33" s="93">
        <v>471</v>
      </c>
      <c r="J33" s="80">
        <v>384</v>
      </c>
      <c r="K33" s="80">
        <f t="shared" si="25"/>
        <v>855</v>
      </c>
      <c r="L33" s="93">
        <v>600</v>
      </c>
      <c r="M33" s="80">
        <v>413</v>
      </c>
      <c r="N33" s="80">
        <f t="shared" si="26"/>
        <v>1013</v>
      </c>
      <c r="O33" s="93">
        <v>608</v>
      </c>
      <c r="P33" s="80">
        <v>390</v>
      </c>
      <c r="Q33" s="81">
        <f t="shared" si="27"/>
        <v>998</v>
      </c>
      <c r="T33" s="61">
        <f t="shared" si="28"/>
        <v>58.734939759036145</v>
      </c>
      <c r="U33" s="82">
        <f t="shared" si="28"/>
        <v>41.265060240963855</v>
      </c>
      <c r="V33" s="61">
        <f t="shared" si="29"/>
        <v>57.125748502994014</v>
      </c>
      <c r="W33" s="82">
        <f t="shared" si="29"/>
        <v>42.874251497005986</v>
      </c>
      <c r="X33" s="61">
        <f>IFERROR(I33/$K33*100,0)</f>
        <v>55.087719298245617</v>
      </c>
      <c r="Y33" s="82">
        <f>IFERROR(J33/$K33*100,0)</f>
        <v>44.912280701754383</v>
      </c>
      <c r="Z33" s="61">
        <f t="shared" si="31"/>
        <v>59.230009871668308</v>
      </c>
      <c r="AA33" s="82">
        <f t="shared" si="31"/>
        <v>40.769990128331692</v>
      </c>
      <c r="AB33" s="6">
        <f t="shared" si="32"/>
        <v>60.921843687374754</v>
      </c>
      <c r="AC33" s="82">
        <f t="shared" si="32"/>
        <v>39.078156312625254</v>
      </c>
      <c r="AF33" s="73">
        <f t="shared" si="33"/>
        <v>-17.46987951807229</v>
      </c>
      <c r="AG33" s="60">
        <f t="shared" si="34"/>
        <v>-14.251497005988028</v>
      </c>
      <c r="AH33" s="60">
        <f t="shared" si="35"/>
        <v>-10.175438596491233</v>
      </c>
      <c r="AI33" s="60">
        <f t="shared" si="36"/>
        <v>-18.460019743336616</v>
      </c>
      <c r="AJ33" s="60">
        <f t="shared" si="37"/>
        <v>-21.8436873747495</v>
      </c>
    </row>
    <row r="34" spans="1:36" x14ac:dyDescent="0.25">
      <c r="A34" s="1869"/>
      <c r="B34" s="855" t="s">
        <v>345</v>
      </c>
      <c r="C34" s="20" t="s">
        <v>37</v>
      </c>
      <c r="D34" s="20" t="s">
        <v>37</v>
      </c>
      <c r="E34" s="20" t="s">
        <v>37</v>
      </c>
      <c r="F34" s="93">
        <v>16</v>
      </c>
      <c r="G34" s="80">
        <v>266</v>
      </c>
      <c r="H34" s="80">
        <f t="shared" si="24"/>
        <v>282</v>
      </c>
      <c r="I34" s="93">
        <v>20</v>
      </c>
      <c r="J34" s="80">
        <v>282</v>
      </c>
      <c r="K34" s="80">
        <f t="shared" si="25"/>
        <v>302</v>
      </c>
      <c r="L34" s="93">
        <v>60</v>
      </c>
      <c r="M34" s="80">
        <v>533</v>
      </c>
      <c r="N34" s="80">
        <f t="shared" si="26"/>
        <v>593</v>
      </c>
      <c r="O34" s="93">
        <v>57</v>
      </c>
      <c r="P34" s="80">
        <v>616</v>
      </c>
      <c r="Q34" s="81">
        <f t="shared" si="27"/>
        <v>673</v>
      </c>
      <c r="T34" s="71"/>
      <c r="U34" s="88"/>
      <c r="V34" s="61">
        <f t="shared" si="29"/>
        <v>5.6737588652482271</v>
      </c>
      <c r="W34" s="82">
        <f t="shared" si="29"/>
        <v>94.326241134751783</v>
      </c>
      <c r="X34" s="61">
        <f>IFERROR(I34/$K34*100,0)</f>
        <v>6.6225165562913908</v>
      </c>
      <c r="Y34" s="82">
        <f>IFERROR(J34/$K34*100,0)</f>
        <v>93.377483443708613</v>
      </c>
      <c r="Z34" s="61">
        <f t="shared" si="31"/>
        <v>10.118043844856661</v>
      </c>
      <c r="AA34" s="82">
        <f t="shared" si="31"/>
        <v>89.881956155143342</v>
      </c>
      <c r="AB34" s="6">
        <f t="shared" si="32"/>
        <v>8.4695393759286777</v>
      </c>
      <c r="AC34" s="82">
        <f t="shared" si="32"/>
        <v>91.530460624071324</v>
      </c>
      <c r="AF34" s="903"/>
      <c r="AG34" s="60">
        <f t="shared" si="34"/>
        <v>88.652482269503551</v>
      </c>
      <c r="AH34" s="60">
        <f t="shared" si="35"/>
        <v>86.754966887417226</v>
      </c>
      <c r="AI34" s="60">
        <f t="shared" si="36"/>
        <v>79.763912310286685</v>
      </c>
      <c r="AJ34" s="60">
        <f t="shared" si="37"/>
        <v>83.060921248142648</v>
      </c>
    </row>
    <row r="35" spans="1:36" x14ac:dyDescent="0.25">
      <c r="A35" s="1869"/>
      <c r="B35" s="856" t="s">
        <v>354</v>
      </c>
      <c r="C35" s="141">
        <v>133</v>
      </c>
      <c r="D35" s="141">
        <v>7473</v>
      </c>
      <c r="E35" s="141">
        <f t="shared" ref="E35:E49" si="39">C35+D35</f>
        <v>7606</v>
      </c>
      <c r="F35" s="145">
        <v>163</v>
      </c>
      <c r="G35" s="141">
        <v>6678</v>
      </c>
      <c r="H35" s="141">
        <f t="shared" si="24"/>
        <v>6841</v>
      </c>
      <c r="I35" s="145">
        <v>203</v>
      </c>
      <c r="J35" s="141">
        <v>6117</v>
      </c>
      <c r="K35" s="142">
        <f t="shared" si="25"/>
        <v>6320</v>
      </c>
      <c r="L35" s="145">
        <v>287</v>
      </c>
      <c r="M35" s="141">
        <v>8515</v>
      </c>
      <c r="N35" s="141">
        <f t="shared" si="26"/>
        <v>8802</v>
      </c>
      <c r="O35" s="145">
        <v>248</v>
      </c>
      <c r="P35" s="141">
        <v>7560</v>
      </c>
      <c r="Q35" s="142">
        <f t="shared" si="27"/>
        <v>7808</v>
      </c>
      <c r="T35" s="61">
        <f t="shared" si="28"/>
        <v>1.7486195109124376</v>
      </c>
      <c r="U35" s="82">
        <f t="shared" si="28"/>
        <v>98.251380489087552</v>
      </c>
      <c r="V35" s="61">
        <f t="shared" si="29"/>
        <v>2.3826925888028065</v>
      </c>
      <c r="W35" s="82">
        <f t="shared" si="29"/>
        <v>97.617307411197203</v>
      </c>
      <c r="X35" s="61">
        <f t="shared" si="30"/>
        <v>3.212025316455696</v>
      </c>
      <c r="Y35" s="82">
        <f t="shared" si="30"/>
        <v>96.787974683544306</v>
      </c>
      <c r="Z35" s="61">
        <f t="shared" si="31"/>
        <v>3.2606225857759603</v>
      </c>
      <c r="AA35" s="82">
        <f t="shared" si="31"/>
        <v>96.739377414224037</v>
      </c>
      <c r="AB35" s="6">
        <f t="shared" si="32"/>
        <v>3.1762295081967213</v>
      </c>
      <c r="AC35" s="82">
        <f t="shared" si="32"/>
        <v>96.823770491803273</v>
      </c>
      <c r="AF35" s="73">
        <f t="shared" si="33"/>
        <v>96.502760978175118</v>
      </c>
      <c r="AG35" s="60">
        <f t="shared" si="34"/>
        <v>95.234614822394391</v>
      </c>
      <c r="AH35" s="60">
        <f t="shared" si="35"/>
        <v>93.575949367088612</v>
      </c>
      <c r="AI35" s="60">
        <f t="shared" si="36"/>
        <v>93.478754828448075</v>
      </c>
      <c r="AJ35" s="60">
        <f t="shared" si="37"/>
        <v>93.647540983606547</v>
      </c>
    </row>
    <row r="36" spans="1:36" x14ac:dyDescent="0.25">
      <c r="A36" s="1869" t="s">
        <v>346</v>
      </c>
      <c r="B36" s="849" t="s">
        <v>1078</v>
      </c>
      <c r="C36" s="904">
        <f t="shared" ref="C36:Q36" si="40">SUM(C37:C44)</f>
        <v>27782</v>
      </c>
      <c r="D36" s="904">
        <f t="shared" si="40"/>
        <v>19437</v>
      </c>
      <c r="E36" s="904">
        <f t="shared" si="40"/>
        <v>47219</v>
      </c>
      <c r="F36" s="905">
        <f t="shared" si="40"/>
        <v>30627</v>
      </c>
      <c r="G36" s="904">
        <f t="shared" si="40"/>
        <v>21235</v>
      </c>
      <c r="H36" s="904">
        <f t="shared" si="40"/>
        <v>51862</v>
      </c>
      <c r="I36" s="905">
        <f t="shared" si="40"/>
        <v>32547</v>
      </c>
      <c r="J36" s="904">
        <f t="shared" si="40"/>
        <v>22081</v>
      </c>
      <c r="K36" s="904">
        <f t="shared" si="40"/>
        <v>54628</v>
      </c>
      <c r="L36" s="905">
        <f t="shared" si="40"/>
        <v>38251</v>
      </c>
      <c r="M36" s="904">
        <f t="shared" si="40"/>
        <v>25796</v>
      </c>
      <c r="N36" s="904">
        <f t="shared" si="40"/>
        <v>64047</v>
      </c>
      <c r="O36" s="905">
        <f t="shared" si="40"/>
        <v>41344</v>
      </c>
      <c r="P36" s="904">
        <f t="shared" si="40"/>
        <v>27239</v>
      </c>
      <c r="Q36" s="906">
        <f t="shared" si="40"/>
        <v>68583</v>
      </c>
      <c r="T36" s="176">
        <f t="shared" si="28"/>
        <v>58.836485313115482</v>
      </c>
      <c r="U36" s="181">
        <f t="shared" si="28"/>
        <v>41.163514686884518</v>
      </c>
      <c r="V36" s="176">
        <f t="shared" si="29"/>
        <v>59.054799274999034</v>
      </c>
      <c r="W36" s="181">
        <f t="shared" si="29"/>
        <v>40.945200725000966</v>
      </c>
      <c r="X36" s="176">
        <f t="shared" si="30"/>
        <v>59.579336603939367</v>
      </c>
      <c r="Y36" s="181">
        <f t="shared" si="30"/>
        <v>40.420663396060633</v>
      </c>
      <c r="Z36" s="176">
        <f t="shared" si="31"/>
        <v>59.723328180867178</v>
      </c>
      <c r="AA36" s="181">
        <f t="shared" si="31"/>
        <v>40.276671819132822</v>
      </c>
      <c r="AB36" s="175">
        <f t="shared" si="32"/>
        <v>60.283160549990519</v>
      </c>
      <c r="AC36" s="181">
        <f t="shared" si="32"/>
        <v>39.716839450009481</v>
      </c>
      <c r="AF36" s="180">
        <f t="shared" si="33"/>
        <v>-17.672970626230963</v>
      </c>
      <c r="AG36" s="179">
        <f t="shared" si="34"/>
        <v>-18.109598549998069</v>
      </c>
      <c r="AH36" s="179">
        <f t="shared" si="35"/>
        <v>-19.158673207878735</v>
      </c>
      <c r="AI36" s="179">
        <f t="shared" si="36"/>
        <v>-19.446656361734355</v>
      </c>
      <c r="AJ36" s="179">
        <f t="shared" si="37"/>
        <v>-20.566321099981039</v>
      </c>
    </row>
    <row r="37" spans="1:36" x14ac:dyDescent="0.25">
      <c r="A37" s="1869"/>
      <c r="B37" s="855" t="s">
        <v>351</v>
      </c>
      <c r="C37" s="80">
        <v>3069</v>
      </c>
      <c r="D37" s="80">
        <v>1982</v>
      </c>
      <c r="E37" s="80">
        <f t="shared" si="39"/>
        <v>5051</v>
      </c>
      <c r="F37" s="93">
        <v>2634</v>
      </c>
      <c r="G37" s="80">
        <v>2153</v>
      </c>
      <c r="H37" s="80">
        <f t="shared" si="24"/>
        <v>4787</v>
      </c>
      <c r="I37" s="93">
        <v>2640</v>
      </c>
      <c r="J37" s="80">
        <v>2386</v>
      </c>
      <c r="K37" s="80">
        <f t="shared" si="25"/>
        <v>5026</v>
      </c>
      <c r="L37" s="93">
        <v>3274</v>
      </c>
      <c r="M37" s="80">
        <v>2873</v>
      </c>
      <c r="N37" s="80">
        <f t="shared" si="26"/>
        <v>6147</v>
      </c>
      <c r="O37" s="93">
        <v>3006</v>
      </c>
      <c r="P37" s="80">
        <v>2889</v>
      </c>
      <c r="Q37" s="81">
        <f t="shared" si="27"/>
        <v>5895</v>
      </c>
      <c r="T37" s="61">
        <f t="shared" ref="T37:U45" si="41">IFERROR(C37/$E37*100,0)</f>
        <v>60.760245495941398</v>
      </c>
      <c r="U37" s="82">
        <f t="shared" si="41"/>
        <v>39.239754504058602</v>
      </c>
      <c r="V37" s="61">
        <f t="shared" ref="V37:W45" si="42">IFERROR(F37/$H37*100,0)</f>
        <v>55.024023396699398</v>
      </c>
      <c r="W37" s="82">
        <f t="shared" si="42"/>
        <v>44.975976603300602</v>
      </c>
      <c r="X37" s="61">
        <f t="shared" ref="X37:Y45" si="43">IFERROR(I37/$K37*100,0)</f>
        <v>52.526860326303229</v>
      </c>
      <c r="Y37" s="82">
        <f t="shared" si="43"/>
        <v>47.473139673696778</v>
      </c>
      <c r="Z37" s="61">
        <f t="shared" ref="Z37:AA45" si="44">IFERROR(L37/$N37*100,0)</f>
        <v>53.261753700992351</v>
      </c>
      <c r="AA37" s="82">
        <f t="shared" si="44"/>
        <v>46.738246299007649</v>
      </c>
      <c r="AB37" s="6">
        <f t="shared" ref="AB37:AC45" si="45">IFERROR(O37/$Q37*100,0)</f>
        <v>50.992366412213741</v>
      </c>
      <c r="AC37" s="82">
        <f t="shared" si="45"/>
        <v>49.007633587786259</v>
      </c>
      <c r="AF37" s="73">
        <f t="shared" ref="AF37:AF45" si="46">U37-T37</f>
        <v>-21.520490991882795</v>
      </c>
      <c r="AG37" s="60">
        <f t="shared" ref="AG37:AG45" si="47">W37-V37</f>
        <v>-10.048046793398797</v>
      </c>
      <c r="AH37" s="60">
        <f t="shared" ref="AH37:AH45" si="48">Y37-X37</f>
        <v>-5.0537206526064509</v>
      </c>
      <c r="AI37" s="60">
        <f t="shared" ref="AI37:AI45" si="49">AA37-Z37</f>
        <v>-6.5235074019847019</v>
      </c>
      <c r="AJ37" s="60">
        <f t="shared" ref="AJ37:AJ45" si="50">AC37-AB37</f>
        <v>-1.984732824427482</v>
      </c>
    </row>
    <row r="38" spans="1:36" x14ac:dyDescent="0.25">
      <c r="A38" s="1869"/>
      <c r="B38" s="855" t="s">
        <v>347</v>
      </c>
      <c r="C38" s="80">
        <v>95</v>
      </c>
      <c r="D38" s="80">
        <v>3376</v>
      </c>
      <c r="E38" s="80">
        <f t="shared" si="39"/>
        <v>3471</v>
      </c>
      <c r="F38" s="93">
        <v>106</v>
      </c>
      <c r="G38" s="80">
        <v>3064</v>
      </c>
      <c r="H38" s="80">
        <f t="shared" si="24"/>
        <v>3170</v>
      </c>
      <c r="I38" s="93">
        <v>148</v>
      </c>
      <c r="J38" s="80">
        <v>2954</v>
      </c>
      <c r="K38" s="80">
        <f t="shared" si="25"/>
        <v>3102</v>
      </c>
      <c r="L38" s="93">
        <v>171</v>
      </c>
      <c r="M38" s="80">
        <v>3839</v>
      </c>
      <c r="N38" s="80">
        <f t="shared" si="26"/>
        <v>4010</v>
      </c>
      <c r="O38" s="93">
        <v>144</v>
      </c>
      <c r="P38" s="80">
        <v>3513</v>
      </c>
      <c r="Q38" s="81">
        <f t="shared" si="27"/>
        <v>3657</v>
      </c>
      <c r="T38" s="61">
        <f t="shared" si="41"/>
        <v>2.7369634111207146</v>
      </c>
      <c r="U38" s="82">
        <f t="shared" si="41"/>
        <v>97.263036588879288</v>
      </c>
      <c r="V38" s="61">
        <f t="shared" si="42"/>
        <v>3.3438485804416405</v>
      </c>
      <c r="W38" s="82">
        <f t="shared" si="42"/>
        <v>96.656151419558356</v>
      </c>
      <c r="X38" s="61">
        <f t="shared" si="43"/>
        <v>4.7711154094132819</v>
      </c>
      <c r="Y38" s="82">
        <f t="shared" si="43"/>
        <v>95.228884590586716</v>
      </c>
      <c r="Z38" s="61">
        <f t="shared" si="44"/>
        <v>4.2643391521197005</v>
      </c>
      <c r="AA38" s="82">
        <f t="shared" si="44"/>
        <v>95.735660847880297</v>
      </c>
      <c r="AB38" s="6">
        <f t="shared" si="45"/>
        <v>3.9376538146021329</v>
      </c>
      <c r="AC38" s="82">
        <f t="shared" si="45"/>
        <v>96.062346185397857</v>
      </c>
      <c r="AF38" s="73">
        <f t="shared" si="46"/>
        <v>94.526073177758576</v>
      </c>
      <c r="AG38" s="60">
        <f t="shared" si="47"/>
        <v>93.312302839116711</v>
      </c>
      <c r="AH38" s="60">
        <f t="shared" si="48"/>
        <v>90.457769181173433</v>
      </c>
      <c r="AI38" s="60">
        <f t="shared" si="49"/>
        <v>91.471321695760594</v>
      </c>
      <c r="AJ38" s="60">
        <f t="shared" si="50"/>
        <v>92.124692370795728</v>
      </c>
    </row>
    <row r="39" spans="1:36" x14ac:dyDescent="0.25">
      <c r="A39" s="1869"/>
      <c r="B39" s="855" t="s">
        <v>350</v>
      </c>
      <c r="C39" s="80">
        <v>614</v>
      </c>
      <c r="D39" s="80">
        <v>6169</v>
      </c>
      <c r="E39" s="80">
        <f t="shared" si="39"/>
        <v>6783</v>
      </c>
      <c r="F39" s="93">
        <v>577</v>
      </c>
      <c r="G39" s="80">
        <v>8139</v>
      </c>
      <c r="H39" s="80">
        <f t="shared" si="24"/>
        <v>8716</v>
      </c>
      <c r="I39" s="93">
        <v>634</v>
      </c>
      <c r="J39" s="80">
        <v>8843</v>
      </c>
      <c r="K39" s="80">
        <f t="shared" si="25"/>
        <v>9477</v>
      </c>
      <c r="L39" s="93">
        <v>720</v>
      </c>
      <c r="M39" s="80">
        <v>9868</v>
      </c>
      <c r="N39" s="80">
        <f t="shared" si="26"/>
        <v>10588</v>
      </c>
      <c r="O39" s="93">
        <v>792</v>
      </c>
      <c r="P39" s="80">
        <v>10987</v>
      </c>
      <c r="Q39" s="81">
        <f t="shared" si="27"/>
        <v>11779</v>
      </c>
      <c r="T39" s="61">
        <f t="shared" si="41"/>
        <v>9.0520418693793303</v>
      </c>
      <c r="U39" s="82">
        <f t="shared" si="41"/>
        <v>90.947958130620663</v>
      </c>
      <c r="V39" s="61">
        <f t="shared" si="42"/>
        <v>6.6200091785222588</v>
      </c>
      <c r="W39" s="82">
        <f t="shared" si="42"/>
        <v>93.379990821477747</v>
      </c>
      <c r="X39" s="61">
        <f t="shared" si="43"/>
        <v>6.6898807639548377</v>
      </c>
      <c r="Y39" s="82">
        <f t="shared" si="43"/>
        <v>93.310119236045168</v>
      </c>
      <c r="Z39" s="61">
        <f t="shared" si="44"/>
        <v>6.8001511144692106</v>
      </c>
      <c r="AA39" s="82">
        <f t="shared" si="44"/>
        <v>93.199848885530784</v>
      </c>
      <c r="AB39" s="6">
        <f t="shared" si="45"/>
        <v>6.7238305458867469</v>
      </c>
      <c r="AC39" s="82">
        <f t="shared" si="45"/>
        <v>93.276169454113258</v>
      </c>
      <c r="AF39" s="73">
        <f t="shared" si="46"/>
        <v>81.895916261241325</v>
      </c>
      <c r="AG39" s="60">
        <f t="shared" si="47"/>
        <v>86.759981642955495</v>
      </c>
      <c r="AH39" s="60">
        <f t="shared" si="48"/>
        <v>86.620238472090335</v>
      </c>
      <c r="AI39" s="60">
        <f t="shared" si="49"/>
        <v>86.399697771061568</v>
      </c>
      <c r="AJ39" s="60">
        <f t="shared" si="50"/>
        <v>86.552338908226517</v>
      </c>
    </row>
    <row r="40" spans="1:36" x14ac:dyDescent="0.25">
      <c r="A40" s="1869"/>
      <c r="B40" s="855" t="s">
        <v>343</v>
      </c>
      <c r="C40" s="80">
        <v>38</v>
      </c>
      <c r="D40" s="80">
        <v>691</v>
      </c>
      <c r="E40" s="80">
        <f t="shared" si="39"/>
        <v>729</v>
      </c>
      <c r="F40" s="93">
        <v>56</v>
      </c>
      <c r="G40" s="80">
        <v>504</v>
      </c>
      <c r="H40" s="80">
        <f t="shared" si="24"/>
        <v>560</v>
      </c>
      <c r="I40" s="93">
        <v>50</v>
      </c>
      <c r="J40" s="80">
        <v>482</v>
      </c>
      <c r="K40" s="80">
        <f t="shared" si="25"/>
        <v>532</v>
      </c>
      <c r="L40" s="93">
        <v>72</v>
      </c>
      <c r="M40" s="80">
        <v>613</v>
      </c>
      <c r="N40" s="80">
        <f t="shared" si="26"/>
        <v>685</v>
      </c>
      <c r="O40" s="93">
        <v>87</v>
      </c>
      <c r="P40" s="80">
        <v>583</v>
      </c>
      <c r="Q40" s="81">
        <f t="shared" si="27"/>
        <v>670</v>
      </c>
      <c r="T40" s="61">
        <f t="shared" si="41"/>
        <v>5.2126200274348422</v>
      </c>
      <c r="U40" s="82">
        <f t="shared" si="41"/>
        <v>94.787379972565162</v>
      </c>
      <c r="V40" s="61">
        <f t="shared" si="42"/>
        <v>10</v>
      </c>
      <c r="W40" s="82">
        <f t="shared" si="42"/>
        <v>90</v>
      </c>
      <c r="X40" s="61">
        <f t="shared" si="43"/>
        <v>9.3984962406015029</v>
      </c>
      <c r="Y40" s="82">
        <f t="shared" si="43"/>
        <v>90.601503759398497</v>
      </c>
      <c r="Z40" s="61">
        <f t="shared" si="44"/>
        <v>10.510948905109489</v>
      </c>
      <c r="AA40" s="82">
        <f t="shared" si="44"/>
        <v>89.489051094890513</v>
      </c>
      <c r="AB40" s="6">
        <f t="shared" si="45"/>
        <v>12.985074626865673</v>
      </c>
      <c r="AC40" s="82">
        <f t="shared" si="45"/>
        <v>87.014925373134332</v>
      </c>
      <c r="AF40" s="73">
        <f t="shared" si="46"/>
        <v>89.574759945130324</v>
      </c>
      <c r="AG40" s="60">
        <f t="shared" si="47"/>
        <v>80</v>
      </c>
      <c r="AH40" s="60">
        <f t="shared" si="48"/>
        <v>81.203007518796994</v>
      </c>
      <c r="AI40" s="60">
        <f t="shared" si="49"/>
        <v>78.978102189781026</v>
      </c>
      <c r="AJ40" s="60">
        <f t="shared" si="50"/>
        <v>74.029850746268664</v>
      </c>
    </row>
    <row r="41" spans="1:36" x14ac:dyDescent="0.25">
      <c r="A41" s="1869"/>
      <c r="B41" s="855" t="s">
        <v>364</v>
      </c>
      <c r="C41" s="80">
        <v>18233</v>
      </c>
      <c r="D41" s="80">
        <v>6377</v>
      </c>
      <c r="E41" s="80">
        <f t="shared" si="39"/>
        <v>24610</v>
      </c>
      <c r="F41" s="93">
        <v>20683</v>
      </c>
      <c r="G41" s="80">
        <v>6476</v>
      </c>
      <c r="H41" s="80">
        <f t="shared" si="24"/>
        <v>27159</v>
      </c>
      <c r="I41" s="93">
        <v>22098</v>
      </c>
      <c r="J41" s="80">
        <v>6464</v>
      </c>
      <c r="K41" s="80">
        <f t="shared" si="25"/>
        <v>28562</v>
      </c>
      <c r="L41" s="93">
        <v>26282</v>
      </c>
      <c r="M41" s="80">
        <v>7529</v>
      </c>
      <c r="N41" s="80">
        <f t="shared" si="26"/>
        <v>33811</v>
      </c>
      <c r="O41" s="93">
        <v>29852</v>
      </c>
      <c r="P41" s="80">
        <v>8233</v>
      </c>
      <c r="Q41" s="81">
        <f t="shared" si="27"/>
        <v>38085</v>
      </c>
      <c r="T41" s="61">
        <f t="shared" si="41"/>
        <v>74.087769199512394</v>
      </c>
      <c r="U41" s="82">
        <f t="shared" si="41"/>
        <v>25.912230800487606</v>
      </c>
      <c r="V41" s="61">
        <f t="shared" si="42"/>
        <v>76.155233992415035</v>
      </c>
      <c r="W41" s="82">
        <f t="shared" si="42"/>
        <v>23.844766007584965</v>
      </c>
      <c r="X41" s="61">
        <f t="shared" si="43"/>
        <v>77.368531615433085</v>
      </c>
      <c r="Y41" s="82">
        <f t="shared" si="43"/>
        <v>22.631468384566908</v>
      </c>
      <c r="Z41" s="61">
        <f t="shared" si="44"/>
        <v>77.73209902102866</v>
      </c>
      <c r="AA41" s="82">
        <f t="shared" si="44"/>
        <v>22.26790097897134</v>
      </c>
      <c r="AB41" s="6">
        <f t="shared" si="45"/>
        <v>78.382565314428248</v>
      </c>
      <c r="AC41" s="82">
        <f t="shared" si="45"/>
        <v>21.617434685571748</v>
      </c>
      <c r="AF41" s="73">
        <f t="shared" si="46"/>
        <v>-48.175538399024788</v>
      </c>
      <c r="AG41" s="60">
        <f t="shared" si="47"/>
        <v>-52.310467984830069</v>
      </c>
      <c r="AH41" s="60">
        <f t="shared" si="48"/>
        <v>-54.737063230866177</v>
      </c>
      <c r="AI41" s="60">
        <f t="shared" si="49"/>
        <v>-55.464198042057319</v>
      </c>
      <c r="AJ41" s="60">
        <f t="shared" si="50"/>
        <v>-56.765130628856497</v>
      </c>
    </row>
    <row r="42" spans="1:36" x14ac:dyDescent="0.25">
      <c r="A42" s="1869"/>
      <c r="B42" s="855" t="s">
        <v>359</v>
      </c>
      <c r="C42" s="80">
        <v>5480</v>
      </c>
      <c r="D42" s="80">
        <v>808</v>
      </c>
      <c r="E42" s="80">
        <f t="shared" si="39"/>
        <v>6288</v>
      </c>
      <c r="F42" s="93">
        <v>6202</v>
      </c>
      <c r="G42" s="80">
        <v>837</v>
      </c>
      <c r="H42" s="80">
        <f t="shared" si="24"/>
        <v>7039</v>
      </c>
      <c r="I42" s="93">
        <v>6617</v>
      </c>
      <c r="J42" s="80">
        <v>846</v>
      </c>
      <c r="K42" s="80">
        <f t="shared" si="25"/>
        <v>7463</v>
      </c>
      <c r="L42" s="93">
        <v>7333</v>
      </c>
      <c r="M42" s="80">
        <v>962</v>
      </c>
      <c r="N42" s="80">
        <f t="shared" si="26"/>
        <v>8295</v>
      </c>
      <c r="O42" s="93">
        <v>7068</v>
      </c>
      <c r="P42" s="80">
        <v>920</v>
      </c>
      <c r="Q42" s="81">
        <f t="shared" si="27"/>
        <v>7988</v>
      </c>
      <c r="T42" s="61">
        <f t="shared" si="41"/>
        <v>87.150127226463098</v>
      </c>
      <c r="U42" s="82">
        <f t="shared" si="41"/>
        <v>12.849872773536896</v>
      </c>
      <c r="V42" s="61">
        <f t="shared" si="42"/>
        <v>88.109106407160112</v>
      </c>
      <c r="W42" s="82">
        <f t="shared" si="42"/>
        <v>11.890893592839893</v>
      </c>
      <c r="X42" s="61">
        <f t="shared" si="43"/>
        <v>88.664076108803442</v>
      </c>
      <c r="Y42" s="82">
        <f t="shared" si="43"/>
        <v>11.33592389119657</v>
      </c>
      <c r="Z42" s="61">
        <f t="shared" si="44"/>
        <v>88.402652200120556</v>
      </c>
      <c r="AA42" s="82">
        <f t="shared" si="44"/>
        <v>11.597347799879445</v>
      </c>
      <c r="AB42" s="6">
        <f t="shared" si="45"/>
        <v>88.482724086129195</v>
      </c>
      <c r="AC42" s="82">
        <f t="shared" si="45"/>
        <v>11.517275913870806</v>
      </c>
      <c r="AF42" s="73">
        <f t="shared" si="46"/>
        <v>-74.300254452926197</v>
      </c>
      <c r="AG42" s="60">
        <f t="shared" si="47"/>
        <v>-76.218212814320225</v>
      </c>
      <c r="AH42" s="60">
        <f t="shared" si="48"/>
        <v>-77.328152217606871</v>
      </c>
      <c r="AI42" s="60">
        <f t="shared" si="49"/>
        <v>-76.805304400241113</v>
      </c>
      <c r="AJ42" s="60">
        <f t="shared" si="50"/>
        <v>-76.965448172258391</v>
      </c>
    </row>
    <row r="43" spans="1:36" x14ac:dyDescent="0.25">
      <c r="A43" s="1869"/>
      <c r="B43" s="855" t="s">
        <v>356</v>
      </c>
      <c r="C43" s="80">
        <v>253</v>
      </c>
      <c r="D43" s="80">
        <v>30</v>
      </c>
      <c r="E43" s="80">
        <f t="shared" si="39"/>
        <v>283</v>
      </c>
      <c r="F43" s="93">
        <v>364</v>
      </c>
      <c r="G43" s="80">
        <v>51</v>
      </c>
      <c r="H43" s="80">
        <f t="shared" si="24"/>
        <v>415</v>
      </c>
      <c r="I43" s="93">
        <v>351</v>
      </c>
      <c r="J43" s="80">
        <v>88</v>
      </c>
      <c r="K43" s="80">
        <f t="shared" si="25"/>
        <v>439</v>
      </c>
      <c r="L43" s="93">
        <v>392</v>
      </c>
      <c r="M43" s="80">
        <v>93</v>
      </c>
      <c r="N43" s="80">
        <f t="shared" si="26"/>
        <v>485</v>
      </c>
      <c r="O43" s="93">
        <v>388</v>
      </c>
      <c r="P43" s="80">
        <v>102</v>
      </c>
      <c r="Q43" s="81">
        <f t="shared" si="27"/>
        <v>490</v>
      </c>
      <c r="T43" s="61">
        <f t="shared" si="41"/>
        <v>89.399293286219077</v>
      </c>
      <c r="U43" s="82">
        <f t="shared" si="41"/>
        <v>10.600706713780919</v>
      </c>
      <c r="V43" s="61">
        <f t="shared" si="42"/>
        <v>87.710843373493972</v>
      </c>
      <c r="W43" s="82">
        <f t="shared" si="42"/>
        <v>12.289156626506024</v>
      </c>
      <c r="X43" s="61">
        <f t="shared" si="43"/>
        <v>79.954441913439638</v>
      </c>
      <c r="Y43" s="82">
        <f t="shared" si="43"/>
        <v>20.045558086560362</v>
      </c>
      <c r="Z43" s="61">
        <f t="shared" si="44"/>
        <v>80.824742268041234</v>
      </c>
      <c r="AA43" s="82">
        <f t="shared" si="44"/>
        <v>19.175257731958766</v>
      </c>
      <c r="AB43" s="6">
        <f t="shared" si="45"/>
        <v>79.183673469387756</v>
      </c>
      <c r="AC43" s="82">
        <f t="shared" si="45"/>
        <v>20.816326530612244</v>
      </c>
      <c r="AF43" s="73">
        <f t="shared" si="46"/>
        <v>-78.798586572438154</v>
      </c>
      <c r="AG43" s="60">
        <f t="shared" si="47"/>
        <v>-75.421686746987945</v>
      </c>
      <c r="AH43" s="60">
        <f t="shared" si="48"/>
        <v>-59.908883826879276</v>
      </c>
      <c r="AI43" s="60">
        <f t="shared" si="49"/>
        <v>-61.649484536082468</v>
      </c>
      <c r="AJ43" s="60">
        <f t="shared" si="50"/>
        <v>-58.367346938775512</v>
      </c>
    </row>
    <row r="44" spans="1:36" x14ac:dyDescent="0.25">
      <c r="A44" s="1869"/>
      <c r="B44" s="855" t="s">
        <v>355</v>
      </c>
      <c r="C44" s="80">
        <v>0</v>
      </c>
      <c r="D44" s="80">
        <v>4</v>
      </c>
      <c r="E44" s="141">
        <f t="shared" si="39"/>
        <v>4</v>
      </c>
      <c r="F44" s="93">
        <v>5</v>
      </c>
      <c r="G44" s="80">
        <v>11</v>
      </c>
      <c r="H44" s="141">
        <f t="shared" si="24"/>
        <v>16</v>
      </c>
      <c r="I44" s="93">
        <v>9</v>
      </c>
      <c r="J44" s="80">
        <v>18</v>
      </c>
      <c r="K44" s="80">
        <f t="shared" si="25"/>
        <v>27</v>
      </c>
      <c r="L44" s="93">
        <v>7</v>
      </c>
      <c r="M44" s="80">
        <v>19</v>
      </c>
      <c r="N44" s="141">
        <f t="shared" si="26"/>
        <v>26</v>
      </c>
      <c r="O44" s="93">
        <v>7</v>
      </c>
      <c r="P44" s="80">
        <v>12</v>
      </c>
      <c r="Q44" s="142">
        <f t="shared" si="27"/>
        <v>19</v>
      </c>
      <c r="T44" s="61">
        <f t="shared" si="41"/>
        <v>0</v>
      </c>
      <c r="U44" s="82">
        <f t="shared" si="41"/>
        <v>100</v>
      </c>
      <c r="V44" s="61">
        <f t="shared" si="42"/>
        <v>31.25</v>
      </c>
      <c r="W44" s="82">
        <f t="shared" si="42"/>
        <v>68.75</v>
      </c>
      <c r="X44" s="61">
        <f t="shared" si="43"/>
        <v>33.333333333333329</v>
      </c>
      <c r="Y44" s="82">
        <f t="shared" si="43"/>
        <v>66.666666666666657</v>
      </c>
      <c r="Z44" s="61">
        <f t="shared" si="44"/>
        <v>26.923076923076923</v>
      </c>
      <c r="AA44" s="82">
        <f t="shared" si="44"/>
        <v>73.076923076923066</v>
      </c>
      <c r="AB44" s="6">
        <f t="shared" si="45"/>
        <v>36.84210526315789</v>
      </c>
      <c r="AC44" s="82">
        <f t="shared" si="45"/>
        <v>63.157894736842103</v>
      </c>
      <c r="AF44" s="73">
        <f t="shared" si="46"/>
        <v>100</v>
      </c>
      <c r="AG44" s="60">
        <f t="shared" si="47"/>
        <v>37.5</v>
      </c>
      <c r="AH44" s="60">
        <f t="shared" si="48"/>
        <v>33.333333333333329</v>
      </c>
      <c r="AI44" s="60">
        <f t="shared" si="49"/>
        <v>46.153846153846146</v>
      </c>
      <c r="AJ44" s="60">
        <f t="shared" si="50"/>
        <v>26.315789473684212</v>
      </c>
    </row>
    <row r="45" spans="1:36" x14ac:dyDescent="0.25">
      <c r="A45" s="1869" t="s">
        <v>248</v>
      </c>
      <c r="B45" s="849" t="s">
        <v>1078</v>
      </c>
      <c r="C45" s="843">
        <f t="shared" ref="C45:Q45" si="51">SUM(C46:C49)</f>
        <v>16547</v>
      </c>
      <c r="D45" s="843">
        <f t="shared" si="51"/>
        <v>5810</v>
      </c>
      <c r="E45" s="843">
        <f t="shared" si="51"/>
        <v>22357</v>
      </c>
      <c r="F45" s="850">
        <f t="shared" si="51"/>
        <v>13841</v>
      </c>
      <c r="G45" s="843">
        <f t="shared" si="51"/>
        <v>6775</v>
      </c>
      <c r="H45" s="843">
        <f t="shared" si="51"/>
        <v>20616</v>
      </c>
      <c r="I45" s="850">
        <f t="shared" si="51"/>
        <v>13245</v>
      </c>
      <c r="J45" s="843">
        <f t="shared" si="51"/>
        <v>7157</v>
      </c>
      <c r="K45" s="843">
        <f t="shared" si="51"/>
        <v>20402</v>
      </c>
      <c r="L45" s="850">
        <f t="shared" si="51"/>
        <v>16421</v>
      </c>
      <c r="M45" s="843">
        <f t="shared" si="51"/>
        <v>8407</v>
      </c>
      <c r="N45" s="843">
        <f t="shared" si="51"/>
        <v>24828</v>
      </c>
      <c r="O45" s="850">
        <f t="shared" si="51"/>
        <v>14779</v>
      </c>
      <c r="P45" s="843">
        <f t="shared" si="51"/>
        <v>8109</v>
      </c>
      <c r="Q45" s="844">
        <f t="shared" si="51"/>
        <v>22888</v>
      </c>
      <c r="T45" s="176">
        <f t="shared" si="41"/>
        <v>74.012613499127795</v>
      </c>
      <c r="U45" s="181">
        <f t="shared" si="41"/>
        <v>25.987386500872212</v>
      </c>
      <c r="V45" s="176">
        <f t="shared" si="42"/>
        <v>67.137175009701195</v>
      </c>
      <c r="W45" s="181">
        <f t="shared" si="42"/>
        <v>32.862824990298797</v>
      </c>
      <c r="X45" s="176">
        <f t="shared" si="43"/>
        <v>64.920105871973334</v>
      </c>
      <c r="Y45" s="181">
        <f t="shared" si="43"/>
        <v>35.079894128026659</v>
      </c>
      <c r="Z45" s="176">
        <f t="shared" si="44"/>
        <v>66.139036571612692</v>
      </c>
      <c r="AA45" s="181">
        <f t="shared" si="44"/>
        <v>33.860963428387301</v>
      </c>
      <c r="AB45" s="175">
        <f t="shared" si="45"/>
        <v>64.57095421181404</v>
      </c>
      <c r="AC45" s="181">
        <f t="shared" si="45"/>
        <v>35.429045788185945</v>
      </c>
      <c r="AF45" s="180">
        <f t="shared" si="46"/>
        <v>-48.025226998255583</v>
      </c>
      <c r="AG45" s="179">
        <f t="shared" si="47"/>
        <v>-34.274350019402398</v>
      </c>
      <c r="AH45" s="179">
        <f t="shared" si="48"/>
        <v>-29.840211743946675</v>
      </c>
      <c r="AI45" s="179">
        <f t="shared" si="49"/>
        <v>-32.278073143225392</v>
      </c>
      <c r="AJ45" s="179">
        <f t="shared" si="50"/>
        <v>-29.141908423628095</v>
      </c>
    </row>
    <row r="46" spans="1:36" x14ac:dyDescent="0.25">
      <c r="A46" s="1869"/>
      <c r="B46" s="855" t="s">
        <v>358</v>
      </c>
      <c r="C46" s="20">
        <v>9138</v>
      </c>
      <c r="D46" s="20">
        <v>4441</v>
      </c>
      <c r="E46" s="20">
        <f t="shared" si="39"/>
        <v>13579</v>
      </c>
      <c r="F46" s="23">
        <v>8170</v>
      </c>
      <c r="G46" s="20">
        <v>4877</v>
      </c>
      <c r="H46" s="20">
        <f t="shared" si="24"/>
        <v>13047</v>
      </c>
      <c r="I46" s="23">
        <v>8227</v>
      </c>
      <c r="J46" s="20">
        <v>5246</v>
      </c>
      <c r="K46" s="20">
        <f t="shared" si="25"/>
        <v>13473</v>
      </c>
      <c r="L46" s="23">
        <v>9896</v>
      </c>
      <c r="M46" s="20">
        <v>5994</v>
      </c>
      <c r="N46" s="20">
        <f t="shared" si="26"/>
        <v>15890</v>
      </c>
      <c r="O46" s="23">
        <v>8874</v>
      </c>
      <c r="P46" s="20">
        <v>5861</v>
      </c>
      <c r="Q46" s="21">
        <f t="shared" si="27"/>
        <v>14735</v>
      </c>
      <c r="T46" s="61">
        <f t="shared" ref="T46:U49" si="52">IFERROR(C46/$E46*100,0)</f>
        <v>67.295088003534872</v>
      </c>
      <c r="U46" s="82">
        <f t="shared" si="52"/>
        <v>32.704911996465128</v>
      </c>
      <c r="V46" s="61">
        <f t="shared" ref="V46:W49" si="53">IFERROR(F46/$H46*100,0)</f>
        <v>62.619759331647117</v>
      </c>
      <c r="W46" s="82">
        <f t="shared" si="53"/>
        <v>37.380240668352876</v>
      </c>
      <c r="X46" s="61">
        <f t="shared" ref="X46:Y49" si="54">IFERROR(I46/$K46*100,0)</f>
        <v>61.062866473688118</v>
      </c>
      <c r="Y46" s="82">
        <f t="shared" si="54"/>
        <v>38.937133526311882</v>
      </c>
      <c r="Z46" s="61">
        <f t="shared" ref="Z46:AA49" si="55">IFERROR(L46/$N46*100,0)</f>
        <v>62.278162366268099</v>
      </c>
      <c r="AA46" s="82">
        <f t="shared" si="55"/>
        <v>37.721837633731909</v>
      </c>
      <c r="AB46" s="6">
        <f t="shared" ref="AB46:AC49" si="56">IFERROR(O46/$Q46*100,0)</f>
        <v>60.223956565999323</v>
      </c>
      <c r="AC46" s="82">
        <f t="shared" si="56"/>
        <v>39.776043434000677</v>
      </c>
      <c r="AF46" s="73">
        <f>U46-T46</f>
        <v>-34.590176007069743</v>
      </c>
      <c r="AG46" s="60">
        <f>W46-V46</f>
        <v>-25.239518663294241</v>
      </c>
      <c r="AH46" s="60">
        <f>Y46-X46</f>
        <v>-22.125732947376235</v>
      </c>
      <c r="AI46" s="60">
        <f>AA46-Z46</f>
        <v>-24.55632473253619</v>
      </c>
      <c r="AJ46" s="60">
        <f>AC46-AB46</f>
        <v>-20.447913131998646</v>
      </c>
    </row>
    <row r="47" spans="1:36" x14ac:dyDescent="0.25">
      <c r="A47" s="1869"/>
      <c r="B47" s="855" t="s">
        <v>357</v>
      </c>
      <c r="C47" s="20">
        <v>372</v>
      </c>
      <c r="D47" s="20">
        <v>522</v>
      </c>
      <c r="E47" s="20">
        <f t="shared" si="39"/>
        <v>894</v>
      </c>
      <c r="F47" s="23">
        <v>385</v>
      </c>
      <c r="G47" s="20">
        <v>602</v>
      </c>
      <c r="H47" s="20">
        <f t="shared" si="24"/>
        <v>987</v>
      </c>
      <c r="I47" s="23">
        <v>368</v>
      </c>
      <c r="J47" s="20">
        <v>584</v>
      </c>
      <c r="K47" s="20">
        <f t="shared" si="25"/>
        <v>952</v>
      </c>
      <c r="L47" s="23">
        <v>470</v>
      </c>
      <c r="M47" s="20">
        <v>668</v>
      </c>
      <c r="N47" s="20">
        <f t="shared" si="26"/>
        <v>1138</v>
      </c>
      <c r="O47" s="23">
        <v>453</v>
      </c>
      <c r="P47" s="20">
        <v>579</v>
      </c>
      <c r="Q47" s="21">
        <f t="shared" si="27"/>
        <v>1032</v>
      </c>
      <c r="T47" s="61">
        <f t="shared" si="52"/>
        <v>41.61073825503356</v>
      </c>
      <c r="U47" s="82">
        <f t="shared" si="52"/>
        <v>58.389261744966447</v>
      </c>
      <c r="V47" s="61">
        <f t="shared" si="53"/>
        <v>39.00709219858156</v>
      </c>
      <c r="W47" s="82">
        <f t="shared" si="53"/>
        <v>60.99290780141844</v>
      </c>
      <c r="X47" s="61">
        <f t="shared" si="54"/>
        <v>38.655462184873954</v>
      </c>
      <c r="Y47" s="82">
        <f t="shared" si="54"/>
        <v>61.344537815126053</v>
      </c>
      <c r="Z47" s="61">
        <f t="shared" si="55"/>
        <v>41.300527240773292</v>
      </c>
      <c r="AA47" s="82">
        <f t="shared" si="55"/>
        <v>58.699472759226708</v>
      </c>
      <c r="AB47" s="6">
        <f t="shared" si="56"/>
        <v>43.895348837209305</v>
      </c>
      <c r="AC47" s="82">
        <f t="shared" si="56"/>
        <v>56.104651162790695</v>
      </c>
      <c r="AF47" s="73">
        <f>U47-T47</f>
        <v>16.778523489932887</v>
      </c>
      <c r="AG47" s="60">
        <f>W47-V47</f>
        <v>21.98581560283688</v>
      </c>
      <c r="AH47" s="60">
        <f>Y47-X47</f>
        <v>22.689075630252098</v>
      </c>
      <c r="AI47" s="60">
        <f>AA47-Z47</f>
        <v>17.398945518453417</v>
      </c>
      <c r="AJ47" s="60">
        <f>AC47-AB47</f>
        <v>12.20930232558139</v>
      </c>
    </row>
    <row r="48" spans="1:36" x14ac:dyDescent="0.25">
      <c r="A48" s="1869"/>
      <c r="B48" s="855" t="s">
        <v>353</v>
      </c>
      <c r="C48" s="20">
        <v>6448</v>
      </c>
      <c r="D48" s="20">
        <v>318</v>
      </c>
      <c r="E48" s="20">
        <f t="shared" si="39"/>
        <v>6766</v>
      </c>
      <c r="F48" s="23">
        <v>4989</v>
      </c>
      <c r="G48" s="20">
        <v>449</v>
      </c>
      <c r="H48" s="20">
        <f t="shared" si="24"/>
        <v>5438</v>
      </c>
      <c r="I48" s="23">
        <v>4391</v>
      </c>
      <c r="J48" s="20">
        <v>420</v>
      </c>
      <c r="K48" s="20">
        <f t="shared" si="25"/>
        <v>4811</v>
      </c>
      <c r="L48" s="23">
        <v>5686</v>
      </c>
      <c r="M48" s="20">
        <v>638</v>
      </c>
      <c r="N48" s="21">
        <f t="shared" si="26"/>
        <v>6324</v>
      </c>
      <c r="O48" s="20">
        <v>5094</v>
      </c>
      <c r="P48" s="20">
        <v>598</v>
      </c>
      <c r="Q48" s="21">
        <f t="shared" si="27"/>
        <v>5692</v>
      </c>
      <c r="T48" s="61">
        <f t="shared" si="52"/>
        <v>95.300029559562518</v>
      </c>
      <c r="U48" s="82">
        <f t="shared" si="52"/>
        <v>4.6999704404374816</v>
      </c>
      <c r="V48" s="61">
        <f t="shared" si="53"/>
        <v>91.743287973519671</v>
      </c>
      <c r="W48" s="82">
        <f t="shared" si="53"/>
        <v>8.256712026480324</v>
      </c>
      <c r="X48" s="61">
        <f t="shared" si="54"/>
        <v>91.270006235709829</v>
      </c>
      <c r="Y48" s="82">
        <f t="shared" si="54"/>
        <v>8.7299937642901693</v>
      </c>
      <c r="Z48" s="61">
        <f t="shared" si="55"/>
        <v>89.911448450347891</v>
      </c>
      <c r="AA48" s="82">
        <f t="shared" si="55"/>
        <v>10.08855154965212</v>
      </c>
      <c r="AB48" s="6">
        <f t="shared" si="56"/>
        <v>89.494026704146165</v>
      </c>
      <c r="AC48" s="82">
        <f t="shared" si="56"/>
        <v>10.505973295853829</v>
      </c>
      <c r="AF48" s="73">
        <f>U48-T48</f>
        <v>-90.600059119125035</v>
      </c>
      <c r="AG48" s="60">
        <f>W48-V48</f>
        <v>-83.486575947039341</v>
      </c>
      <c r="AH48" s="60">
        <f>Y48-X48</f>
        <v>-82.540012471419658</v>
      </c>
      <c r="AI48" s="60">
        <f>AA48-Z48</f>
        <v>-79.822896900695767</v>
      </c>
      <c r="AJ48" s="60">
        <f>AC48-AB48</f>
        <v>-78.98805340829233</v>
      </c>
    </row>
    <row r="49" spans="1:94" x14ac:dyDescent="0.25">
      <c r="A49" s="1869"/>
      <c r="B49" s="856" t="s">
        <v>363</v>
      </c>
      <c r="C49" s="56">
        <v>589</v>
      </c>
      <c r="D49" s="56">
        <v>529</v>
      </c>
      <c r="E49" s="56">
        <f t="shared" si="39"/>
        <v>1118</v>
      </c>
      <c r="F49" s="110">
        <v>297</v>
      </c>
      <c r="G49" s="56">
        <v>847</v>
      </c>
      <c r="H49" s="116">
        <f t="shared" si="24"/>
        <v>1144</v>
      </c>
      <c r="I49" s="110">
        <v>259</v>
      </c>
      <c r="J49" s="56">
        <v>907</v>
      </c>
      <c r="K49" s="116">
        <f t="shared" si="25"/>
        <v>1166</v>
      </c>
      <c r="L49" s="110">
        <v>369</v>
      </c>
      <c r="M49" s="56">
        <v>1107</v>
      </c>
      <c r="N49" s="116">
        <f t="shared" si="26"/>
        <v>1476</v>
      </c>
      <c r="O49" s="56">
        <v>358</v>
      </c>
      <c r="P49" s="56">
        <v>1071</v>
      </c>
      <c r="Q49" s="116">
        <f t="shared" si="27"/>
        <v>1429</v>
      </c>
      <c r="T49" s="100">
        <f t="shared" si="52"/>
        <v>52.683363148479422</v>
      </c>
      <c r="U49" s="99">
        <f t="shared" si="52"/>
        <v>47.31663685152057</v>
      </c>
      <c r="V49" s="100">
        <f t="shared" si="53"/>
        <v>25.961538461538463</v>
      </c>
      <c r="W49" s="99">
        <f t="shared" si="53"/>
        <v>74.038461538461547</v>
      </c>
      <c r="X49" s="100">
        <f t="shared" si="54"/>
        <v>22.21269296740995</v>
      </c>
      <c r="Y49" s="99">
        <f t="shared" si="54"/>
        <v>77.78730703259005</v>
      </c>
      <c r="Z49" s="100">
        <f t="shared" si="55"/>
        <v>25</v>
      </c>
      <c r="AA49" s="99">
        <f t="shared" si="55"/>
        <v>75</v>
      </c>
      <c r="AB49" s="98">
        <f t="shared" si="56"/>
        <v>25.052484254723584</v>
      </c>
      <c r="AC49" s="99">
        <f t="shared" si="56"/>
        <v>74.947515745276419</v>
      </c>
      <c r="AF49" s="246">
        <f>U49-T49</f>
        <v>-5.3667262969588521</v>
      </c>
      <c r="AG49" s="236">
        <f>W49-V49</f>
        <v>48.07692307692308</v>
      </c>
      <c r="AH49" s="236">
        <f>Y49-X49</f>
        <v>55.5746140651801</v>
      </c>
      <c r="AI49" s="236">
        <f>AA49-Z49</f>
        <v>50</v>
      </c>
      <c r="AJ49" s="236">
        <f>AC49-AB49</f>
        <v>49.895031490552839</v>
      </c>
    </row>
    <row r="50" spans="1:94" x14ac:dyDescent="0.25">
      <c r="F50" s="8"/>
    </row>
    <row r="52" spans="1:94" x14ac:dyDescent="0.25">
      <c r="A52" s="5" t="s">
        <v>1195</v>
      </c>
    </row>
    <row r="53" spans="1:94" x14ac:dyDescent="0.25">
      <c r="A53" s="5"/>
    </row>
    <row r="54" spans="1:94" x14ac:dyDescent="0.25">
      <c r="B54" s="1918" t="s">
        <v>28</v>
      </c>
      <c r="C54" s="1919"/>
      <c r="D54" s="1919"/>
      <c r="E54" s="1919"/>
      <c r="F54" s="1919"/>
      <c r="G54" s="1919"/>
      <c r="H54" s="1919"/>
      <c r="I54" s="1919"/>
      <c r="J54" s="1919"/>
      <c r="K54" s="1919"/>
      <c r="L54" s="1919"/>
      <c r="M54" s="1919"/>
      <c r="N54" s="1919"/>
      <c r="O54" s="1919"/>
      <c r="P54" s="1919"/>
      <c r="Q54" s="1919"/>
      <c r="R54" s="1919"/>
      <c r="S54" s="1919"/>
      <c r="T54" s="1919"/>
      <c r="U54" s="1919"/>
      <c r="V54" s="1919"/>
      <c r="W54" s="1919"/>
      <c r="X54" s="1919"/>
      <c r="Y54" s="1919"/>
      <c r="Z54" s="1919"/>
      <c r="AA54" s="1919"/>
      <c r="AB54" s="1919"/>
      <c r="AC54" s="1919"/>
      <c r="AD54" s="1919"/>
      <c r="AE54" s="1919"/>
      <c r="AF54" s="1919"/>
      <c r="AG54" s="1919"/>
      <c r="AH54" s="1919"/>
      <c r="AI54" s="1919"/>
      <c r="AJ54" s="1919"/>
      <c r="AK54" s="1919"/>
      <c r="AL54" s="1919"/>
      <c r="AM54" s="1919"/>
      <c r="AN54" s="1919"/>
      <c r="AO54" s="1919"/>
      <c r="AP54" s="1919"/>
      <c r="AQ54" s="1919"/>
      <c r="AR54" s="1919"/>
      <c r="AS54" s="1919"/>
      <c r="AT54" s="1920"/>
      <c r="AW54" s="1895" t="s">
        <v>512</v>
      </c>
      <c r="AX54" s="1896"/>
      <c r="AY54" s="1896"/>
      <c r="AZ54" s="1896"/>
      <c r="BA54" s="1896"/>
      <c r="BB54" s="1896"/>
      <c r="BC54" s="1896"/>
      <c r="BD54" s="1896"/>
      <c r="BE54" s="1896"/>
      <c r="BF54" s="1896"/>
      <c r="BG54" s="1896"/>
      <c r="BH54" s="1896"/>
      <c r="BI54" s="1896"/>
      <c r="BJ54" s="1896"/>
      <c r="BK54" s="1896"/>
      <c r="BL54" s="1896"/>
      <c r="BM54" s="1896"/>
      <c r="BN54" s="1896"/>
      <c r="BO54" s="1896"/>
      <c r="BP54" s="1896"/>
      <c r="BQ54" s="1896"/>
      <c r="BR54" s="1896"/>
      <c r="BS54" s="1896"/>
      <c r="BT54" s="1896"/>
      <c r="BU54" s="1896"/>
      <c r="BV54" s="1896"/>
      <c r="BW54" s="1896"/>
      <c r="BX54" s="1896"/>
      <c r="BY54" s="1896"/>
      <c r="BZ54" s="1882"/>
      <c r="CB54" s="1895" t="s">
        <v>631</v>
      </c>
      <c r="CC54" s="1896"/>
      <c r="CD54" s="1896"/>
      <c r="CE54" s="1896"/>
      <c r="CF54" s="1896"/>
      <c r="CG54" s="1896"/>
      <c r="CH54" s="1896"/>
      <c r="CI54" s="1896"/>
      <c r="CJ54" s="1896"/>
      <c r="CK54" s="1896"/>
      <c r="CL54" s="1896"/>
      <c r="CM54" s="1896"/>
      <c r="CN54" s="1896"/>
      <c r="CO54" s="1896"/>
      <c r="CP54" s="1882"/>
    </row>
    <row r="55" spans="1:94" x14ac:dyDescent="0.25">
      <c r="A55" s="852" t="s">
        <v>994</v>
      </c>
      <c r="B55" s="1875" t="s">
        <v>314</v>
      </c>
      <c r="C55" s="1875"/>
      <c r="D55" s="1875"/>
      <c r="E55" s="1875"/>
      <c r="F55" s="1875"/>
      <c r="G55" s="1875"/>
      <c r="H55" s="1875"/>
      <c r="I55" s="1875"/>
      <c r="J55" s="1875"/>
      <c r="K55" s="1875" t="s">
        <v>167</v>
      </c>
      <c r="L55" s="1875"/>
      <c r="M55" s="1875"/>
      <c r="N55" s="1875"/>
      <c r="O55" s="1875"/>
      <c r="P55" s="1875"/>
      <c r="Q55" s="1875"/>
      <c r="R55" s="1875"/>
      <c r="S55" s="1875"/>
      <c r="T55" s="1875" t="s">
        <v>168</v>
      </c>
      <c r="U55" s="1875"/>
      <c r="V55" s="1875"/>
      <c r="W55" s="1875"/>
      <c r="X55" s="1875"/>
      <c r="Y55" s="1875"/>
      <c r="Z55" s="1875"/>
      <c r="AA55" s="1875"/>
      <c r="AB55" s="1875"/>
      <c r="AC55" s="1875" t="s">
        <v>169</v>
      </c>
      <c r="AD55" s="1875"/>
      <c r="AE55" s="1875"/>
      <c r="AF55" s="1875"/>
      <c r="AG55" s="1875"/>
      <c r="AH55" s="1875"/>
      <c r="AI55" s="1875"/>
      <c r="AJ55" s="1875"/>
      <c r="AK55" s="1875"/>
      <c r="AL55" s="1875" t="s">
        <v>170</v>
      </c>
      <c r="AM55" s="1875"/>
      <c r="AN55" s="1875"/>
      <c r="AO55" s="1875"/>
      <c r="AP55" s="1875"/>
      <c r="AQ55" s="1875"/>
      <c r="AR55" s="1875"/>
      <c r="AS55" s="1875"/>
      <c r="AT55" s="1875"/>
      <c r="AW55" s="1875" t="s">
        <v>314</v>
      </c>
      <c r="AX55" s="1875"/>
      <c r="AY55" s="1875"/>
      <c r="AZ55" s="1875"/>
      <c r="BA55" s="1875"/>
      <c r="BB55" s="1875"/>
      <c r="BC55" s="1875" t="s">
        <v>167</v>
      </c>
      <c r="BD55" s="1875"/>
      <c r="BE55" s="1875"/>
      <c r="BF55" s="1875"/>
      <c r="BG55" s="1875"/>
      <c r="BH55" s="1875"/>
      <c r="BI55" s="1875" t="s">
        <v>168</v>
      </c>
      <c r="BJ55" s="1875"/>
      <c r="BK55" s="1875"/>
      <c r="BL55" s="1875"/>
      <c r="BM55" s="1875"/>
      <c r="BN55" s="1875"/>
      <c r="BO55" s="1875" t="s">
        <v>169</v>
      </c>
      <c r="BP55" s="1875"/>
      <c r="BQ55" s="1875"/>
      <c r="BR55" s="1875"/>
      <c r="BS55" s="1875"/>
      <c r="BT55" s="1875"/>
      <c r="BU55" s="1875" t="s">
        <v>170</v>
      </c>
      <c r="BV55" s="1875"/>
      <c r="BW55" s="1875"/>
      <c r="BX55" s="1875"/>
      <c r="BY55" s="1875"/>
      <c r="BZ55" s="1875"/>
      <c r="CB55" s="1897" t="s">
        <v>314</v>
      </c>
      <c r="CC55" s="1898"/>
      <c r="CD55" s="1898"/>
      <c r="CE55" s="1897" t="s">
        <v>167</v>
      </c>
      <c r="CF55" s="1898"/>
      <c r="CG55" s="1898"/>
      <c r="CH55" s="1897" t="s">
        <v>168</v>
      </c>
      <c r="CI55" s="1898"/>
      <c r="CJ55" s="1898"/>
      <c r="CK55" s="1897" t="s">
        <v>169</v>
      </c>
      <c r="CL55" s="1898"/>
      <c r="CM55" s="1898"/>
      <c r="CN55" s="1897" t="s">
        <v>170</v>
      </c>
      <c r="CO55" s="1898"/>
      <c r="CP55" s="1899"/>
    </row>
    <row r="56" spans="1:94" x14ac:dyDescent="0.25">
      <c r="A56" s="271" t="s">
        <v>30</v>
      </c>
      <c r="B56" s="1876" t="s">
        <v>31</v>
      </c>
      <c r="C56" s="1876"/>
      <c r="D56" s="1876"/>
      <c r="E56" s="1876" t="s">
        <v>32</v>
      </c>
      <c r="F56" s="1876"/>
      <c r="G56" s="1876"/>
      <c r="H56" s="1876" t="s">
        <v>33</v>
      </c>
      <c r="I56" s="1876"/>
      <c r="J56" s="1876"/>
      <c r="K56" s="1876" t="s">
        <v>31</v>
      </c>
      <c r="L56" s="1876"/>
      <c r="M56" s="1876"/>
      <c r="N56" s="1876" t="s">
        <v>32</v>
      </c>
      <c r="O56" s="1876"/>
      <c r="P56" s="1876"/>
      <c r="Q56" s="1876" t="s">
        <v>33</v>
      </c>
      <c r="R56" s="1876"/>
      <c r="S56" s="1876"/>
      <c r="T56" s="1876" t="s">
        <v>31</v>
      </c>
      <c r="U56" s="1876"/>
      <c r="V56" s="1876"/>
      <c r="W56" s="1876" t="s">
        <v>32</v>
      </c>
      <c r="X56" s="1876"/>
      <c r="Y56" s="1876"/>
      <c r="Z56" s="1876" t="s">
        <v>33</v>
      </c>
      <c r="AA56" s="1876"/>
      <c r="AB56" s="1876"/>
      <c r="AC56" s="1876" t="s">
        <v>31</v>
      </c>
      <c r="AD56" s="1876"/>
      <c r="AE56" s="1876"/>
      <c r="AF56" s="1876" t="s">
        <v>32</v>
      </c>
      <c r="AG56" s="1876"/>
      <c r="AH56" s="1876"/>
      <c r="AI56" s="1876" t="s">
        <v>33</v>
      </c>
      <c r="AJ56" s="1876"/>
      <c r="AK56" s="1876"/>
      <c r="AL56" s="1876" t="s">
        <v>31</v>
      </c>
      <c r="AM56" s="1876"/>
      <c r="AN56" s="1876"/>
      <c r="AO56" s="1876" t="s">
        <v>32</v>
      </c>
      <c r="AP56" s="1876"/>
      <c r="AQ56" s="1876"/>
      <c r="AR56" s="1876" t="s">
        <v>33</v>
      </c>
      <c r="AS56" s="1876"/>
      <c r="AT56" s="1876"/>
      <c r="AW56" s="1876" t="s">
        <v>31</v>
      </c>
      <c r="AX56" s="1876"/>
      <c r="AY56" s="1876"/>
      <c r="AZ56" s="1876" t="s">
        <v>32</v>
      </c>
      <c r="BA56" s="1876"/>
      <c r="BB56" s="1876"/>
      <c r="BC56" s="1876" t="s">
        <v>31</v>
      </c>
      <c r="BD56" s="1876"/>
      <c r="BE56" s="1876"/>
      <c r="BF56" s="1876" t="s">
        <v>32</v>
      </c>
      <c r="BG56" s="1876"/>
      <c r="BH56" s="1876"/>
      <c r="BI56" s="1876" t="s">
        <v>31</v>
      </c>
      <c r="BJ56" s="1876"/>
      <c r="BK56" s="1876"/>
      <c r="BL56" s="1876" t="s">
        <v>32</v>
      </c>
      <c r="BM56" s="1876"/>
      <c r="BN56" s="1876"/>
      <c r="BO56" s="1876" t="s">
        <v>31</v>
      </c>
      <c r="BP56" s="1876"/>
      <c r="BQ56" s="1876"/>
      <c r="BR56" s="1876" t="s">
        <v>32</v>
      </c>
      <c r="BS56" s="1876"/>
      <c r="BT56" s="1876"/>
      <c r="BU56" s="1876" t="s">
        <v>31</v>
      </c>
      <c r="BV56" s="1876"/>
      <c r="BW56" s="1876"/>
      <c r="BX56" s="1876" t="s">
        <v>32</v>
      </c>
      <c r="BY56" s="1876"/>
      <c r="BZ56" s="1876"/>
      <c r="CB56" s="1900"/>
      <c r="CC56" s="1901"/>
      <c r="CD56" s="1901"/>
      <c r="CE56" s="1900"/>
      <c r="CF56" s="1901"/>
      <c r="CG56" s="1901"/>
      <c r="CH56" s="1900"/>
      <c r="CI56" s="1901"/>
      <c r="CJ56" s="1901"/>
      <c r="CK56" s="1900"/>
      <c r="CL56" s="1901"/>
      <c r="CM56" s="1901"/>
      <c r="CN56" s="1900"/>
      <c r="CO56" s="1901"/>
      <c r="CP56" s="1902"/>
    </row>
    <row r="57" spans="1:94" s="18" customFormat="1" ht="75" customHeight="1" x14ac:dyDescent="0.25">
      <c r="A57" s="907" t="s">
        <v>34</v>
      </c>
      <c r="B57" s="858" t="s">
        <v>809</v>
      </c>
      <c r="C57" s="859" t="s">
        <v>346</v>
      </c>
      <c r="D57" s="859" t="s">
        <v>248</v>
      </c>
      <c r="E57" s="859" t="s">
        <v>809</v>
      </c>
      <c r="F57" s="859" t="s">
        <v>346</v>
      </c>
      <c r="G57" s="859" t="s">
        <v>248</v>
      </c>
      <c r="H57" s="859" t="s">
        <v>809</v>
      </c>
      <c r="I57" s="859" t="s">
        <v>346</v>
      </c>
      <c r="J57" s="859" t="s">
        <v>248</v>
      </c>
      <c r="K57" s="858" t="s">
        <v>809</v>
      </c>
      <c r="L57" s="859" t="s">
        <v>346</v>
      </c>
      <c r="M57" s="859" t="s">
        <v>248</v>
      </c>
      <c r="N57" s="859" t="s">
        <v>809</v>
      </c>
      <c r="O57" s="859" t="s">
        <v>346</v>
      </c>
      <c r="P57" s="859" t="s">
        <v>248</v>
      </c>
      <c r="Q57" s="859" t="s">
        <v>809</v>
      </c>
      <c r="R57" s="859" t="s">
        <v>346</v>
      </c>
      <c r="S57" s="860" t="s">
        <v>248</v>
      </c>
      <c r="T57" s="858" t="s">
        <v>809</v>
      </c>
      <c r="U57" s="859" t="s">
        <v>346</v>
      </c>
      <c r="V57" s="859" t="s">
        <v>248</v>
      </c>
      <c r="W57" s="859" t="s">
        <v>809</v>
      </c>
      <c r="X57" s="859" t="s">
        <v>346</v>
      </c>
      <c r="Y57" s="859" t="s">
        <v>248</v>
      </c>
      <c r="Z57" s="859" t="s">
        <v>809</v>
      </c>
      <c r="AA57" s="859" t="s">
        <v>346</v>
      </c>
      <c r="AB57" s="859" t="s">
        <v>248</v>
      </c>
      <c r="AC57" s="858" t="s">
        <v>809</v>
      </c>
      <c r="AD57" s="859" t="s">
        <v>346</v>
      </c>
      <c r="AE57" s="859" t="s">
        <v>248</v>
      </c>
      <c r="AF57" s="859" t="s">
        <v>809</v>
      </c>
      <c r="AG57" s="859" t="s">
        <v>346</v>
      </c>
      <c r="AH57" s="859" t="s">
        <v>248</v>
      </c>
      <c r="AI57" s="859" t="s">
        <v>809</v>
      </c>
      <c r="AJ57" s="859" t="s">
        <v>346</v>
      </c>
      <c r="AK57" s="860" t="s">
        <v>248</v>
      </c>
      <c r="AL57" s="859" t="s">
        <v>809</v>
      </c>
      <c r="AM57" s="859" t="s">
        <v>346</v>
      </c>
      <c r="AN57" s="859" t="s">
        <v>248</v>
      </c>
      <c r="AO57" s="859" t="s">
        <v>809</v>
      </c>
      <c r="AP57" s="859" t="s">
        <v>346</v>
      </c>
      <c r="AQ57" s="859" t="s">
        <v>248</v>
      </c>
      <c r="AR57" s="859" t="s">
        <v>809</v>
      </c>
      <c r="AS57" s="859" t="s">
        <v>346</v>
      </c>
      <c r="AT57" s="860" t="s">
        <v>248</v>
      </c>
      <c r="AW57" s="900" t="s">
        <v>809</v>
      </c>
      <c r="AX57" s="901" t="s">
        <v>346</v>
      </c>
      <c r="AY57" s="901" t="s">
        <v>248</v>
      </c>
      <c r="AZ57" s="901" t="s">
        <v>809</v>
      </c>
      <c r="BA57" s="901" t="s">
        <v>346</v>
      </c>
      <c r="BB57" s="902" t="s">
        <v>248</v>
      </c>
      <c r="BC57" s="900" t="s">
        <v>809</v>
      </c>
      <c r="BD57" s="901" t="s">
        <v>346</v>
      </c>
      <c r="BE57" s="901" t="s">
        <v>248</v>
      </c>
      <c r="BF57" s="901" t="s">
        <v>809</v>
      </c>
      <c r="BG57" s="901" t="s">
        <v>346</v>
      </c>
      <c r="BH57" s="902" t="s">
        <v>248</v>
      </c>
      <c r="BI57" s="900" t="s">
        <v>809</v>
      </c>
      <c r="BJ57" s="901" t="s">
        <v>346</v>
      </c>
      <c r="BK57" s="901" t="s">
        <v>248</v>
      </c>
      <c r="BL57" s="901" t="s">
        <v>809</v>
      </c>
      <c r="BM57" s="901" t="s">
        <v>346</v>
      </c>
      <c r="BN57" s="902" t="s">
        <v>248</v>
      </c>
      <c r="BO57" s="900" t="s">
        <v>809</v>
      </c>
      <c r="BP57" s="901" t="s">
        <v>346</v>
      </c>
      <c r="BQ57" s="901" t="s">
        <v>248</v>
      </c>
      <c r="BR57" s="901" t="s">
        <v>809</v>
      </c>
      <c r="BS57" s="901" t="s">
        <v>346</v>
      </c>
      <c r="BT57" s="902" t="s">
        <v>248</v>
      </c>
      <c r="BU57" s="901" t="s">
        <v>809</v>
      </c>
      <c r="BV57" s="901" t="s">
        <v>346</v>
      </c>
      <c r="BW57" s="901" t="s">
        <v>248</v>
      </c>
      <c r="BX57" s="901" t="s">
        <v>809</v>
      </c>
      <c r="BY57" s="901" t="s">
        <v>346</v>
      </c>
      <c r="BZ57" s="902" t="s">
        <v>248</v>
      </c>
      <c r="CB57" s="858" t="s">
        <v>809</v>
      </c>
      <c r="CC57" s="859" t="s">
        <v>346</v>
      </c>
      <c r="CD57" s="860" t="s">
        <v>248</v>
      </c>
      <c r="CE57" s="858" t="s">
        <v>809</v>
      </c>
      <c r="CF57" s="859" t="s">
        <v>346</v>
      </c>
      <c r="CG57" s="860" t="s">
        <v>248</v>
      </c>
      <c r="CH57" s="858" t="s">
        <v>809</v>
      </c>
      <c r="CI57" s="859" t="s">
        <v>346</v>
      </c>
      <c r="CJ57" s="860" t="s">
        <v>248</v>
      </c>
      <c r="CK57" s="858" t="s">
        <v>809</v>
      </c>
      <c r="CL57" s="859" t="s">
        <v>346</v>
      </c>
      <c r="CM57" s="860" t="s">
        <v>248</v>
      </c>
      <c r="CN57" s="859" t="s">
        <v>809</v>
      </c>
      <c r="CO57" s="859" t="s">
        <v>346</v>
      </c>
      <c r="CP57" s="860" t="s">
        <v>248</v>
      </c>
    </row>
    <row r="58" spans="1:94" x14ac:dyDescent="0.25">
      <c r="A58" s="848" t="s">
        <v>125</v>
      </c>
      <c r="B58" s="864"/>
      <c r="C58" s="864"/>
      <c r="D58" s="864"/>
      <c r="E58" s="864"/>
      <c r="F58" s="864"/>
      <c r="G58" s="864"/>
      <c r="H58" s="864"/>
      <c r="I58" s="864"/>
      <c r="J58" s="864"/>
      <c r="K58" s="848"/>
      <c r="L58" s="864"/>
      <c r="M58" s="864"/>
      <c r="N58" s="864"/>
      <c r="O58" s="864"/>
      <c r="P58" s="864"/>
      <c r="Q58" s="864"/>
      <c r="R58" s="864"/>
      <c r="S58" s="865"/>
      <c r="T58" s="848"/>
      <c r="U58" s="864"/>
      <c r="V58" s="864"/>
      <c r="W58" s="864"/>
      <c r="X58" s="864"/>
      <c r="Y58" s="864"/>
      <c r="Z58" s="864"/>
      <c r="AA58" s="864"/>
      <c r="AB58" s="864"/>
      <c r="AC58" s="848"/>
      <c r="AD58" s="864"/>
      <c r="AE58" s="864"/>
      <c r="AF58" s="864"/>
      <c r="AG58" s="864"/>
      <c r="AH58" s="864"/>
      <c r="AI58" s="864"/>
      <c r="AJ58" s="864"/>
      <c r="AK58" s="865"/>
      <c r="AL58" s="864"/>
      <c r="AM58" s="864"/>
      <c r="AN58" s="864"/>
      <c r="AO58" s="864"/>
      <c r="AP58" s="864"/>
      <c r="AQ58" s="864"/>
      <c r="AR58" s="864"/>
      <c r="AS58" s="864"/>
      <c r="AT58" s="865"/>
      <c r="AW58" s="837"/>
      <c r="AX58" s="841"/>
      <c r="AY58" s="841"/>
      <c r="AZ58" s="841"/>
      <c r="BA58" s="841"/>
      <c r="BB58" s="842"/>
      <c r="BC58" s="837"/>
      <c r="BD58" s="841"/>
      <c r="BE58" s="841"/>
      <c r="BF58" s="841"/>
      <c r="BG58" s="841"/>
      <c r="BH58" s="842"/>
      <c r="BI58" s="837"/>
      <c r="BJ58" s="841"/>
      <c r="BK58" s="841"/>
      <c r="BL58" s="841"/>
      <c r="BM58" s="841"/>
      <c r="BN58" s="842"/>
      <c r="BO58" s="837"/>
      <c r="BP58" s="841"/>
      <c r="BQ58" s="841"/>
      <c r="BR58" s="841"/>
      <c r="BS58" s="841"/>
      <c r="BT58" s="842"/>
      <c r="BU58" s="841"/>
      <c r="BV58" s="841"/>
      <c r="BW58" s="841"/>
      <c r="BX58" s="841"/>
      <c r="BY58" s="841"/>
      <c r="BZ58" s="842"/>
      <c r="CB58" s="845"/>
      <c r="CC58" s="846"/>
      <c r="CD58" s="847"/>
      <c r="CE58" s="845"/>
      <c r="CF58" s="846"/>
      <c r="CG58" s="847"/>
      <c r="CH58" s="845"/>
      <c r="CI58" s="846"/>
      <c r="CJ58" s="847"/>
      <c r="CK58" s="845"/>
      <c r="CL58" s="846"/>
      <c r="CM58" s="847"/>
      <c r="CN58" s="846"/>
      <c r="CO58" s="846"/>
      <c r="CP58" s="847"/>
    </row>
    <row r="59" spans="1:94" x14ac:dyDescent="0.25">
      <c r="A59" s="854" t="s">
        <v>126</v>
      </c>
      <c r="B59" s="161">
        <v>829</v>
      </c>
      <c r="C59" s="305">
        <v>5114</v>
      </c>
      <c r="D59" s="305">
        <v>3530</v>
      </c>
      <c r="E59" s="305">
        <v>4799</v>
      </c>
      <c r="F59" s="305">
        <v>3379</v>
      </c>
      <c r="G59" s="305">
        <v>1259</v>
      </c>
      <c r="H59" s="305">
        <f>B59+E59</f>
        <v>5628</v>
      </c>
      <c r="I59" s="305">
        <f t="shared" ref="I59:J74" si="57">C59+F59</f>
        <v>8493</v>
      </c>
      <c r="J59" s="305">
        <f t="shared" si="57"/>
        <v>4789</v>
      </c>
      <c r="K59" s="161">
        <v>966</v>
      </c>
      <c r="L59" s="305">
        <v>5604</v>
      </c>
      <c r="M59" s="305">
        <v>2752</v>
      </c>
      <c r="N59" s="305">
        <v>4961</v>
      </c>
      <c r="O59" s="305">
        <v>3580</v>
      </c>
      <c r="P59" s="305">
        <v>1345</v>
      </c>
      <c r="Q59" s="305">
        <f>K59+N59</f>
        <v>5927</v>
      </c>
      <c r="R59" s="305">
        <f t="shared" ref="R59:S74" si="58">L59+O59</f>
        <v>9184</v>
      </c>
      <c r="S59" s="305">
        <f t="shared" si="58"/>
        <v>4097</v>
      </c>
      <c r="T59" s="161">
        <v>1004</v>
      </c>
      <c r="U59" s="305">
        <v>5961</v>
      </c>
      <c r="V59" s="305">
        <v>2447</v>
      </c>
      <c r="W59" s="305">
        <v>4504</v>
      </c>
      <c r="X59" s="305">
        <v>3611</v>
      </c>
      <c r="Y59" s="305">
        <v>1309</v>
      </c>
      <c r="Z59" s="305">
        <f>T59+W59</f>
        <v>5508</v>
      </c>
      <c r="AA59" s="305">
        <f t="shared" ref="AA59:AB74" si="59">U59+X59</f>
        <v>9572</v>
      </c>
      <c r="AB59" s="305">
        <f t="shared" si="59"/>
        <v>3756</v>
      </c>
      <c r="AC59" s="161">
        <v>1335</v>
      </c>
      <c r="AD59" s="305">
        <v>7480</v>
      </c>
      <c r="AE59" s="305">
        <v>3337</v>
      </c>
      <c r="AF59" s="305">
        <v>6313</v>
      </c>
      <c r="AG59" s="305">
        <v>4504</v>
      </c>
      <c r="AH59" s="305">
        <v>1629</v>
      </c>
      <c r="AI59" s="305">
        <f>AC59+AF59</f>
        <v>7648</v>
      </c>
      <c r="AJ59" s="305">
        <f t="shared" ref="AJ59:AK74" si="60">AD59+AG59</f>
        <v>11984</v>
      </c>
      <c r="AK59" s="305">
        <f t="shared" si="60"/>
        <v>4966</v>
      </c>
      <c r="AL59" s="161">
        <v>1267</v>
      </c>
      <c r="AM59" s="305">
        <v>7456</v>
      </c>
      <c r="AN59" s="305">
        <v>2922</v>
      </c>
      <c r="AO59" s="305">
        <v>5834</v>
      </c>
      <c r="AP59" s="305">
        <v>4744</v>
      </c>
      <c r="AQ59" s="305">
        <v>1532</v>
      </c>
      <c r="AR59" s="305">
        <f>AL59+AO59</f>
        <v>7101</v>
      </c>
      <c r="AS59" s="305">
        <f t="shared" ref="AS59:AT74" si="61">AM59+AP59</f>
        <v>12200</v>
      </c>
      <c r="AT59" s="306">
        <f t="shared" si="61"/>
        <v>4454</v>
      </c>
      <c r="AW59" s="61">
        <f t="shared" ref="AW59:AY75" si="62">IFERROR(B59/H59*100,0)</f>
        <v>14.729921819474059</v>
      </c>
      <c r="AX59" s="6">
        <f t="shared" si="62"/>
        <v>60.214294124573172</v>
      </c>
      <c r="AY59" s="6">
        <f t="shared" si="62"/>
        <v>73.710586761328045</v>
      </c>
      <c r="AZ59" s="6">
        <f t="shared" ref="AZ59:BB75" si="63">IFERROR(E59/H59*100,0)</f>
        <v>85.270078180525942</v>
      </c>
      <c r="BA59" s="6">
        <f t="shared" si="63"/>
        <v>39.785705875426828</v>
      </c>
      <c r="BB59" s="82">
        <f t="shared" si="63"/>
        <v>26.289413238671955</v>
      </c>
      <c r="BC59" s="6">
        <f t="shared" ref="BC59:BE75" si="64">IFERROR(K59/Q59*100,0)</f>
        <v>16.298295933861986</v>
      </c>
      <c r="BD59" s="6">
        <f t="shared" si="64"/>
        <v>61.019163763066196</v>
      </c>
      <c r="BE59" s="6">
        <f t="shared" si="64"/>
        <v>67.171100805467404</v>
      </c>
      <c r="BF59" s="6">
        <f t="shared" ref="BF59:BH75" si="65">IFERROR(N59/Q59*100,0)</f>
        <v>83.701704066138021</v>
      </c>
      <c r="BG59" s="6">
        <f t="shared" si="65"/>
        <v>38.980836236933797</v>
      </c>
      <c r="BH59" s="82">
        <f t="shared" si="65"/>
        <v>32.828899194532582</v>
      </c>
      <c r="BI59" s="6">
        <f t="shared" ref="BI59:BK75" si="66">IFERROR(T59/Z59*100,0)</f>
        <v>18.228031953522152</v>
      </c>
      <c r="BJ59" s="6">
        <f t="shared" si="66"/>
        <v>62.275386544086921</v>
      </c>
      <c r="BK59" s="6">
        <f t="shared" si="66"/>
        <v>65.149094781682635</v>
      </c>
      <c r="BL59" s="6">
        <f t="shared" ref="BL59:BN75" si="67">IFERROR(W59/Z59*100,0)</f>
        <v>81.771968046477852</v>
      </c>
      <c r="BM59" s="6">
        <f t="shared" si="67"/>
        <v>37.724613455913079</v>
      </c>
      <c r="BN59" s="82">
        <f t="shared" si="67"/>
        <v>34.850905218317358</v>
      </c>
      <c r="BO59" s="61">
        <f t="shared" ref="BO59:BQ75" si="68">IFERROR(AC59/AI59*100,0)</f>
        <v>17.455543933054393</v>
      </c>
      <c r="BP59" s="6">
        <f t="shared" si="68"/>
        <v>62.416555407209614</v>
      </c>
      <c r="BQ59" s="6">
        <f t="shared" si="68"/>
        <v>67.196939186467986</v>
      </c>
      <c r="BR59" s="6">
        <f t="shared" ref="BR59:BT75" si="69">IFERROR(AF59/AI59*100,0)</f>
        <v>82.5444560669456</v>
      </c>
      <c r="BS59" s="6">
        <f t="shared" si="69"/>
        <v>37.583444592790386</v>
      </c>
      <c r="BT59" s="82">
        <f t="shared" si="69"/>
        <v>32.803060813532021</v>
      </c>
      <c r="BU59" s="6">
        <f t="shared" ref="BU59:BW75" si="70">IFERROR(AL59/AR59*100,0)</f>
        <v>17.842557386283623</v>
      </c>
      <c r="BV59" s="6">
        <f t="shared" si="70"/>
        <v>61.114754098360656</v>
      </c>
      <c r="BW59" s="6">
        <f t="shared" si="70"/>
        <v>65.603951504265837</v>
      </c>
      <c r="BX59" s="6">
        <f t="shared" ref="BX59:BZ75" si="71">IFERROR(AO59/AR59*100,0)</f>
        <v>82.157442613716384</v>
      </c>
      <c r="BY59" s="6">
        <f t="shared" si="71"/>
        <v>38.885245901639344</v>
      </c>
      <c r="BZ59" s="82">
        <f t="shared" si="71"/>
        <v>34.396048495734171</v>
      </c>
      <c r="CB59" s="178">
        <f t="shared" ref="CB59:CD75" si="72">AZ59-AW59</f>
        <v>70.540156361051885</v>
      </c>
      <c r="CC59" s="174">
        <f t="shared" si="72"/>
        <v>-20.428588249146344</v>
      </c>
      <c r="CD59" s="174">
        <f t="shared" si="72"/>
        <v>-47.42117352265609</v>
      </c>
      <c r="CE59" s="178">
        <f t="shared" ref="CE59:CG75" si="73">BF59-BC59</f>
        <v>67.403408132276041</v>
      </c>
      <c r="CF59" s="174">
        <f t="shared" si="73"/>
        <v>-22.038327526132399</v>
      </c>
      <c r="CG59" s="174">
        <f t="shared" si="73"/>
        <v>-34.342201610934822</v>
      </c>
      <c r="CH59" s="178">
        <f t="shared" ref="CH59:CJ75" si="74">BL59-BI59</f>
        <v>63.543936092955704</v>
      </c>
      <c r="CI59" s="174">
        <f t="shared" si="74"/>
        <v>-24.550773088173841</v>
      </c>
      <c r="CJ59" s="174">
        <f t="shared" si="74"/>
        <v>-30.298189563365277</v>
      </c>
      <c r="CK59" s="178">
        <f t="shared" ref="CK59:CM75" si="75">BR59-BO59</f>
        <v>65.088912133891199</v>
      </c>
      <c r="CL59" s="174">
        <f t="shared" si="75"/>
        <v>-24.833110814419229</v>
      </c>
      <c r="CM59" s="174">
        <f t="shared" si="75"/>
        <v>-34.393878372935966</v>
      </c>
      <c r="CN59" s="178">
        <f t="shared" ref="CN59:CP75" si="76">BX59-BU59</f>
        <v>64.314885227432768</v>
      </c>
      <c r="CO59" s="174">
        <f t="shared" si="76"/>
        <v>-22.229508196721312</v>
      </c>
      <c r="CP59" s="179">
        <f t="shared" si="76"/>
        <v>-31.207903008531666</v>
      </c>
    </row>
    <row r="60" spans="1:94" x14ac:dyDescent="0.25">
      <c r="A60" s="855" t="s">
        <v>127</v>
      </c>
      <c r="B60" s="23">
        <v>142</v>
      </c>
      <c r="C60" s="20">
        <v>616</v>
      </c>
      <c r="D60" s="20">
        <v>577</v>
      </c>
      <c r="E60" s="20">
        <v>952</v>
      </c>
      <c r="F60" s="20">
        <v>487</v>
      </c>
      <c r="G60" s="20">
        <v>185</v>
      </c>
      <c r="H60" s="20">
        <f t="shared" ref="H60:J75" si="77">B60+E60</f>
        <v>1094</v>
      </c>
      <c r="I60" s="20">
        <f t="shared" si="57"/>
        <v>1103</v>
      </c>
      <c r="J60" s="20">
        <f t="shared" si="57"/>
        <v>762</v>
      </c>
      <c r="K60" s="23">
        <v>144</v>
      </c>
      <c r="L60" s="20">
        <v>641</v>
      </c>
      <c r="M60" s="20">
        <v>416</v>
      </c>
      <c r="N60" s="20">
        <v>750</v>
      </c>
      <c r="O60" s="20">
        <v>469</v>
      </c>
      <c r="P60" s="20">
        <v>199</v>
      </c>
      <c r="Q60" s="20">
        <f t="shared" ref="Q60:S75" si="78">K60+N60</f>
        <v>894</v>
      </c>
      <c r="R60" s="20">
        <f t="shared" si="58"/>
        <v>1110</v>
      </c>
      <c r="S60" s="20">
        <f t="shared" si="58"/>
        <v>615</v>
      </c>
      <c r="T60" s="23">
        <v>139</v>
      </c>
      <c r="U60" s="20">
        <v>761</v>
      </c>
      <c r="V60" s="20">
        <v>401</v>
      </c>
      <c r="W60" s="20">
        <v>833</v>
      </c>
      <c r="X60" s="20">
        <v>477</v>
      </c>
      <c r="Y60" s="20">
        <v>225</v>
      </c>
      <c r="Z60" s="20">
        <f t="shared" ref="Z60:AB75" si="79">T60+W60</f>
        <v>972</v>
      </c>
      <c r="AA60" s="20">
        <f t="shared" si="59"/>
        <v>1238</v>
      </c>
      <c r="AB60" s="20">
        <f t="shared" si="59"/>
        <v>626</v>
      </c>
      <c r="AC60" s="23">
        <v>205</v>
      </c>
      <c r="AD60" s="20">
        <v>884</v>
      </c>
      <c r="AE60" s="20">
        <v>591</v>
      </c>
      <c r="AF60" s="20">
        <v>1011</v>
      </c>
      <c r="AG60" s="20">
        <v>638</v>
      </c>
      <c r="AH60" s="20">
        <v>269</v>
      </c>
      <c r="AI60" s="20">
        <f t="shared" ref="AI60:AK75" si="80">AC60+AF60</f>
        <v>1216</v>
      </c>
      <c r="AJ60" s="20">
        <f t="shared" si="60"/>
        <v>1522</v>
      </c>
      <c r="AK60" s="20">
        <f t="shared" si="60"/>
        <v>860</v>
      </c>
      <c r="AL60" s="23">
        <v>153</v>
      </c>
      <c r="AM60" s="20">
        <v>807</v>
      </c>
      <c r="AN60" s="20">
        <v>428</v>
      </c>
      <c r="AO60" s="20">
        <v>1002</v>
      </c>
      <c r="AP60" s="20">
        <v>656</v>
      </c>
      <c r="AQ60" s="20">
        <v>242</v>
      </c>
      <c r="AR60" s="20">
        <f t="shared" ref="AR60:AT75" si="81">AL60+AO60</f>
        <v>1155</v>
      </c>
      <c r="AS60" s="20">
        <f t="shared" si="61"/>
        <v>1463</v>
      </c>
      <c r="AT60" s="21">
        <f t="shared" si="61"/>
        <v>670</v>
      </c>
      <c r="AW60" s="61">
        <f t="shared" si="62"/>
        <v>12.979890310786105</v>
      </c>
      <c r="AX60" s="6">
        <f t="shared" si="62"/>
        <v>55.847688123300088</v>
      </c>
      <c r="AY60" s="6">
        <f t="shared" si="62"/>
        <v>75.721784776902894</v>
      </c>
      <c r="AZ60" s="6">
        <f t="shared" si="63"/>
        <v>87.020109689213896</v>
      </c>
      <c r="BA60" s="6">
        <f t="shared" si="63"/>
        <v>44.152311876699905</v>
      </c>
      <c r="BB60" s="82">
        <f t="shared" si="63"/>
        <v>24.278215223097114</v>
      </c>
      <c r="BC60" s="6">
        <f t="shared" si="64"/>
        <v>16.107382550335569</v>
      </c>
      <c r="BD60" s="6">
        <f t="shared" si="64"/>
        <v>57.747747747747745</v>
      </c>
      <c r="BE60" s="6">
        <f t="shared" si="64"/>
        <v>67.642276422764226</v>
      </c>
      <c r="BF60" s="6">
        <f t="shared" si="65"/>
        <v>83.892617449664428</v>
      </c>
      <c r="BG60" s="6">
        <f t="shared" si="65"/>
        <v>42.252252252252255</v>
      </c>
      <c r="BH60" s="82">
        <f t="shared" si="65"/>
        <v>32.357723577235767</v>
      </c>
      <c r="BI60" s="6">
        <f t="shared" si="66"/>
        <v>14.300411522633743</v>
      </c>
      <c r="BJ60" s="6">
        <f t="shared" si="66"/>
        <v>61.470113085621968</v>
      </c>
      <c r="BK60" s="6">
        <f t="shared" si="66"/>
        <v>64.057507987220447</v>
      </c>
      <c r="BL60" s="6">
        <f t="shared" si="67"/>
        <v>85.699588477366248</v>
      </c>
      <c r="BM60" s="6">
        <f t="shared" si="67"/>
        <v>38.529886914378032</v>
      </c>
      <c r="BN60" s="82">
        <f t="shared" si="67"/>
        <v>35.942492012779553</v>
      </c>
      <c r="BO60" s="61">
        <f t="shared" si="68"/>
        <v>16.858552631578945</v>
      </c>
      <c r="BP60" s="6">
        <f t="shared" si="68"/>
        <v>58.081471747700398</v>
      </c>
      <c r="BQ60" s="6">
        <f t="shared" si="68"/>
        <v>68.720930232558146</v>
      </c>
      <c r="BR60" s="6">
        <f t="shared" si="69"/>
        <v>83.141447368421055</v>
      </c>
      <c r="BS60" s="6">
        <f t="shared" si="69"/>
        <v>41.918528252299609</v>
      </c>
      <c r="BT60" s="82">
        <f t="shared" si="69"/>
        <v>31.279069767441857</v>
      </c>
      <c r="BU60" s="6">
        <f t="shared" si="70"/>
        <v>13.246753246753245</v>
      </c>
      <c r="BV60" s="6">
        <f t="shared" si="70"/>
        <v>55.16062884483938</v>
      </c>
      <c r="BW60" s="6">
        <f t="shared" si="70"/>
        <v>63.880597014925378</v>
      </c>
      <c r="BX60" s="6">
        <f t="shared" si="71"/>
        <v>86.753246753246742</v>
      </c>
      <c r="BY60" s="6">
        <f t="shared" si="71"/>
        <v>44.839371155160627</v>
      </c>
      <c r="BZ60" s="82">
        <f t="shared" si="71"/>
        <v>36.119402985074629</v>
      </c>
      <c r="CB60" s="59">
        <f t="shared" si="72"/>
        <v>74.040219378427793</v>
      </c>
      <c r="CC60" s="57">
        <f t="shared" si="72"/>
        <v>-11.695376246600183</v>
      </c>
      <c r="CD60" s="57">
        <f t="shared" si="72"/>
        <v>-51.44356955380578</v>
      </c>
      <c r="CE60" s="59">
        <f t="shared" si="73"/>
        <v>67.785234899328856</v>
      </c>
      <c r="CF60" s="57">
        <f t="shared" si="73"/>
        <v>-15.49549549549549</v>
      </c>
      <c r="CG60" s="57">
        <f t="shared" si="73"/>
        <v>-35.284552845528459</v>
      </c>
      <c r="CH60" s="59">
        <f t="shared" si="74"/>
        <v>71.399176954732511</v>
      </c>
      <c r="CI60" s="57">
        <f t="shared" si="74"/>
        <v>-22.940226171243935</v>
      </c>
      <c r="CJ60" s="57">
        <f t="shared" si="74"/>
        <v>-28.115015974440894</v>
      </c>
      <c r="CK60" s="59">
        <f t="shared" si="75"/>
        <v>66.28289473684211</v>
      </c>
      <c r="CL60" s="57">
        <f t="shared" si="75"/>
        <v>-16.162943495400789</v>
      </c>
      <c r="CM60" s="57">
        <f t="shared" si="75"/>
        <v>-37.441860465116292</v>
      </c>
      <c r="CN60" s="59">
        <f t="shared" si="76"/>
        <v>73.506493506493499</v>
      </c>
      <c r="CO60" s="57">
        <f t="shared" si="76"/>
        <v>-10.321257689678752</v>
      </c>
      <c r="CP60" s="60">
        <f t="shared" si="76"/>
        <v>-27.761194029850749</v>
      </c>
    </row>
    <row r="61" spans="1:94" x14ac:dyDescent="0.25">
      <c r="A61" s="855" t="s">
        <v>128</v>
      </c>
      <c r="B61" s="23">
        <v>141</v>
      </c>
      <c r="C61" s="20">
        <v>726</v>
      </c>
      <c r="D61" s="20">
        <v>347</v>
      </c>
      <c r="E61" s="20">
        <v>721</v>
      </c>
      <c r="F61" s="20">
        <v>377</v>
      </c>
      <c r="G61" s="20">
        <v>80</v>
      </c>
      <c r="H61" s="20">
        <f t="shared" si="77"/>
        <v>862</v>
      </c>
      <c r="I61" s="20">
        <f t="shared" si="57"/>
        <v>1103</v>
      </c>
      <c r="J61" s="20">
        <f t="shared" si="57"/>
        <v>427</v>
      </c>
      <c r="K61" s="23">
        <v>91</v>
      </c>
      <c r="L61" s="20">
        <v>781</v>
      </c>
      <c r="M61" s="20">
        <v>215</v>
      </c>
      <c r="N61" s="20">
        <v>524</v>
      </c>
      <c r="O61" s="20">
        <v>389</v>
      </c>
      <c r="P61" s="20">
        <v>78</v>
      </c>
      <c r="Q61" s="20">
        <f t="shared" si="78"/>
        <v>615</v>
      </c>
      <c r="R61" s="20">
        <f t="shared" si="58"/>
        <v>1170</v>
      </c>
      <c r="S61" s="20">
        <f t="shared" si="58"/>
        <v>293</v>
      </c>
      <c r="T61" s="23">
        <v>87</v>
      </c>
      <c r="U61" s="20">
        <v>768</v>
      </c>
      <c r="V61" s="20">
        <v>174</v>
      </c>
      <c r="W61" s="20">
        <v>447</v>
      </c>
      <c r="X61" s="20">
        <v>382</v>
      </c>
      <c r="Y61" s="20">
        <v>78</v>
      </c>
      <c r="Z61" s="20">
        <f t="shared" si="79"/>
        <v>534</v>
      </c>
      <c r="AA61" s="20">
        <f t="shared" si="59"/>
        <v>1150</v>
      </c>
      <c r="AB61" s="20">
        <f t="shared" si="59"/>
        <v>252</v>
      </c>
      <c r="AC61" s="23">
        <v>131</v>
      </c>
      <c r="AD61" s="20">
        <v>865</v>
      </c>
      <c r="AE61" s="20">
        <v>283</v>
      </c>
      <c r="AF61" s="20">
        <v>602</v>
      </c>
      <c r="AG61" s="20">
        <v>472</v>
      </c>
      <c r="AH61" s="20">
        <v>85</v>
      </c>
      <c r="AI61" s="20">
        <f t="shared" si="80"/>
        <v>733</v>
      </c>
      <c r="AJ61" s="20">
        <f t="shared" si="60"/>
        <v>1337</v>
      </c>
      <c r="AK61" s="20">
        <f t="shared" si="60"/>
        <v>368</v>
      </c>
      <c r="AL61" s="23">
        <v>95</v>
      </c>
      <c r="AM61" s="20">
        <v>813</v>
      </c>
      <c r="AN61" s="20">
        <v>218</v>
      </c>
      <c r="AO61" s="20">
        <v>480</v>
      </c>
      <c r="AP61" s="20">
        <v>424</v>
      </c>
      <c r="AQ61" s="20">
        <v>107</v>
      </c>
      <c r="AR61" s="20">
        <f t="shared" si="81"/>
        <v>575</v>
      </c>
      <c r="AS61" s="20">
        <f t="shared" si="61"/>
        <v>1237</v>
      </c>
      <c r="AT61" s="21">
        <f t="shared" si="61"/>
        <v>325</v>
      </c>
      <c r="AW61" s="61">
        <f t="shared" si="62"/>
        <v>16.357308584686773</v>
      </c>
      <c r="AX61" s="6">
        <f t="shared" si="62"/>
        <v>65.82048957388939</v>
      </c>
      <c r="AY61" s="6">
        <f t="shared" si="62"/>
        <v>81.264637002341928</v>
      </c>
      <c r="AZ61" s="6">
        <f t="shared" si="63"/>
        <v>83.642691415313237</v>
      </c>
      <c r="BA61" s="6">
        <f t="shared" si="63"/>
        <v>34.17951042611061</v>
      </c>
      <c r="BB61" s="82">
        <f t="shared" si="63"/>
        <v>18.735362997658083</v>
      </c>
      <c r="BC61" s="6">
        <f t="shared" si="64"/>
        <v>14.796747967479677</v>
      </c>
      <c r="BD61" s="6">
        <f t="shared" si="64"/>
        <v>66.752136752136749</v>
      </c>
      <c r="BE61" s="6">
        <f t="shared" si="64"/>
        <v>73.37883959044369</v>
      </c>
      <c r="BF61" s="6">
        <f t="shared" si="65"/>
        <v>85.203252032520325</v>
      </c>
      <c r="BG61" s="6">
        <f t="shared" si="65"/>
        <v>33.247863247863243</v>
      </c>
      <c r="BH61" s="82">
        <f t="shared" si="65"/>
        <v>26.621160409556317</v>
      </c>
      <c r="BI61" s="6">
        <f t="shared" si="66"/>
        <v>16.292134831460675</v>
      </c>
      <c r="BJ61" s="6">
        <f t="shared" si="66"/>
        <v>66.782608695652186</v>
      </c>
      <c r="BK61" s="6">
        <f t="shared" si="66"/>
        <v>69.047619047619051</v>
      </c>
      <c r="BL61" s="6">
        <f t="shared" si="67"/>
        <v>83.707865168539328</v>
      </c>
      <c r="BM61" s="6">
        <f t="shared" si="67"/>
        <v>33.217391304347828</v>
      </c>
      <c r="BN61" s="82">
        <f t="shared" si="67"/>
        <v>30.952380952380953</v>
      </c>
      <c r="BO61" s="61">
        <f t="shared" si="68"/>
        <v>17.871759890859483</v>
      </c>
      <c r="BP61" s="6">
        <f t="shared" si="68"/>
        <v>64.697083021690347</v>
      </c>
      <c r="BQ61" s="6">
        <f t="shared" si="68"/>
        <v>76.902173913043484</v>
      </c>
      <c r="BR61" s="6">
        <f t="shared" si="69"/>
        <v>82.128240109140521</v>
      </c>
      <c r="BS61" s="6">
        <f t="shared" si="69"/>
        <v>35.302916978309653</v>
      </c>
      <c r="BT61" s="82">
        <f t="shared" si="69"/>
        <v>23.097826086956523</v>
      </c>
      <c r="BU61" s="6">
        <f t="shared" si="70"/>
        <v>16.521739130434781</v>
      </c>
      <c r="BV61" s="6">
        <f t="shared" si="70"/>
        <v>65.723524656426832</v>
      </c>
      <c r="BW61" s="6">
        <f t="shared" si="70"/>
        <v>67.07692307692308</v>
      </c>
      <c r="BX61" s="6">
        <f t="shared" si="71"/>
        <v>83.478260869565219</v>
      </c>
      <c r="BY61" s="6">
        <f t="shared" si="71"/>
        <v>34.276475343573161</v>
      </c>
      <c r="BZ61" s="82">
        <f t="shared" si="71"/>
        <v>32.92307692307692</v>
      </c>
      <c r="CB61" s="59">
        <f t="shared" si="72"/>
        <v>67.28538283062646</v>
      </c>
      <c r="CC61" s="57">
        <f t="shared" si="72"/>
        <v>-31.640979147778779</v>
      </c>
      <c r="CD61" s="57">
        <f t="shared" si="72"/>
        <v>-62.529274004683842</v>
      </c>
      <c r="CE61" s="59">
        <f t="shared" si="73"/>
        <v>70.40650406504065</v>
      </c>
      <c r="CF61" s="57">
        <f t="shared" si="73"/>
        <v>-33.504273504273506</v>
      </c>
      <c r="CG61" s="57">
        <f t="shared" si="73"/>
        <v>-46.757679180887372</v>
      </c>
      <c r="CH61" s="59">
        <f t="shared" si="74"/>
        <v>67.415730337078656</v>
      </c>
      <c r="CI61" s="57">
        <f t="shared" si="74"/>
        <v>-33.565217391304358</v>
      </c>
      <c r="CJ61" s="57">
        <f t="shared" si="74"/>
        <v>-38.095238095238102</v>
      </c>
      <c r="CK61" s="59">
        <f t="shared" si="75"/>
        <v>64.256480218281041</v>
      </c>
      <c r="CL61" s="57">
        <f t="shared" si="75"/>
        <v>-29.394166043380693</v>
      </c>
      <c r="CM61" s="57">
        <f t="shared" si="75"/>
        <v>-53.804347826086961</v>
      </c>
      <c r="CN61" s="59">
        <f t="shared" si="76"/>
        <v>66.956521739130437</v>
      </c>
      <c r="CO61" s="57">
        <f t="shared" si="76"/>
        <v>-31.447049312853672</v>
      </c>
      <c r="CP61" s="60">
        <f t="shared" si="76"/>
        <v>-34.15384615384616</v>
      </c>
    </row>
    <row r="62" spans="1:94" x14ac:dyDescent="0.25">
      <c r="A62" s="855" t="s">
        <v>311</v>
      </c>
      <c r="B62" s="23">
        <v>123</v>
      </c>
      <c r="C62" s="20">
        <v>589</v>
      </c>
      <c r="D62" s="20">
        <v>268</v>
      </c>
      <c r="E62" s="20">
        <v>549</v>
      </c>
      <c r="F62" s="20">
        <v>337</v>
      </c>
      <c r="G62" s="20">
        <v>137</v>
      </c>
      <c r="H62" s="20">
        <f t="shared" si="77"/>
        <v>672</v>
      </c>
      <c r="I62" s="20">
        <f t="shared" si="57"/>
        <v>926</v>
      </c>
      <c r="J62" s="20">
        <f t="shared" si="57"/>
        <v>405</v>
      </c>
      <c r="K62" s="23">
        <v>123</v>
      </c>
      <c r="L62" s="20">
        <v>604</v>
      </c>
      <c r="M62" s="20">
        <v>315</v>
      </c>
      <c r="N62" s="20">
        <v>556</v>
      </c>
      <c r="O62" s="20">
        <v>473</v>
      </c>
      <c r="P62" s="20">
        <v>159</v>
      </c>
      <c r="Q62" s="20">
        <f t="shared" si="78"/>
        <v>679</v>
      </c>
      <c r="R62" s="20">
        <f t="shared" si="58"/>
        <v>1077</v>
      </c>
      <c r="S62" s="20">
        <f t="shared" si="58"/>
        <v>474</v>
      </c>
      <c r="T62" s="23">
        <v>121</v>
      </c>
      <c r="U62" s="20">
        <v>711</v>
      </c>
      <c r="V62" s="20">
        <v>287</v>
      </c>
      <c r="W62" s="20">
        <v>540</v>
      </c>
      <c r="X62" s="20">
        <v>445</v>
      </c>
      <c r="Y62" s="20">
        <v>228</v>
      </c>
      <c r="Z62" s="20">
        <f t="shared" si="79"/>
        <v>661</v>
      </c>
      <c r="AA62" s="20">
        <f t="shared" si="59"/>
        <v>1156</v>
      </c>
      <c r="AB62" s="20">
        <f t="shared" si="59"/>
        <v>515</v>
      </c>
      <c r="AC62" s="23">
        <v>180</v>
      </c>
      <c r="AD62" s="20">
        <v>924</v>
      </c>
      <c r="AE62" s="20">
        <v>407</v>
      </c>
      <c r="AF62" s="20">
        <v>871</v>
      </c>
      <c r="AG62" s="20">
        <v>515</v>
      </c>
      <c r="AH62" s="20">
        <v>281</v>
      </c>
      <c r="AI62" s="20">
        <f t="shared" si="80"/>
        <v>1051</v>
      </c>
      <c r="AJ62" s="20">
        <f t="shared" si="60"/>
        <v>1439</v>
      </c>
      <c r="AK62" s="20">
        <f t="shared" si="60"/>
        <v>688</v>
      </c>
      <c r="AL62" s="23">
        <v>152</v>
      </c>
      <c r="AM62" s="20">
        <v>934</v>
      </c>
      <c r="AN62" s="20">
        <v>412</v>
      </c>
      <c r="AO62" s="20">
        <v>691</v>
      </c>
      <c r="AP62" s="20">
        <v>529</v>
      </c>
      <c r="AQ62" s="20">
        <v>201</v>
      </c>
      <c r="AR62" s="20">
        <f t="shared" si="81"/>
        <v>843</v>
      </c>
      <c r="AS62" s="20">
        <f t="shared" si="61"/>
        <v>1463</v>
      </c>
      <c r="AT62" s="21">
        <f t="shared" si="61"/>
        <v>613</v>
      </c>
      <c r="AW62" s="61">
        <f t="shared" si="62"/>
        <v>18.303571428571427</v>
      </c>
      <c r="AX62" s="6">
        <f t="shared" si="62"/>
        <v>63.606911447084236</v>
      </c>
      <c r="AY62" s="6">
        <f t="shared" si="62"/>
        <v>66.172839506172849</v>
      </c>
      <c r="AZ62" s="6">
        <f t="shared" si="63"/>
        <v>81.696428571428569</v>
      </c>
      <c r="BA62" s="6">
        <f t="shared" si="63"/>
        <v>36.393088552915764</v>
      </c>
      <c r="BB62" s="82">
        <f t="shared" si="63"/>
        <v>33.827160493827165</v>
      </c>
      <c r="BC62" s="6">
        <f t="shared" si="64"/>
        <v>18.114874815905743</v>
      </c>
      <c r="BD62" s="6">
        <f t="shared" si="64"/>
        <v>56.081708449396473</v>
      </c>
      <c r="BE62" s="6">
        <f t="shared" si="64"/>
        <v>66.455696202531641</v>
      </c>
      <c r="BF62" s="6">
        <f t="shared" si="65"/>
        <v>81.88512518409425</v>
      </c>
      <c r="BG62" s="6">
        <f t="shared" si="65"/>
        <v>43.918291550603527</v>
      </c>
      <c r="BH62" s="82">
        <f t="shared" si="65"/>
        <v>33.544303797468359</v>
      </c>
      <c r="BI62" s="6">
        <f t="shared" si="66"/>
        <v>18.305597579425115</v>
      </c>
      <c r="BJ62" s="6">
        <f t="shared" si="66"/>
        <v>61.505190311418687</v>
      </c>
      <c r="BK62" s="6">
        <f t="shared" si="66"/>
        <v>55.728155339805831</v>
      </c>
      <c r="BL62" s="6">
        <f t="shared" si="67"/>
        <v>81.694402420574889</v>
      </c>
      <c r="BM62" s="6">
        <f t="shared" si="67"/>
        <v>38.494809688581313</v>
      </c>
      <c r="BN62" s="82">
        <f t="shared" si="67"/>
        <v>44.271844660194176</v>
      </c>
      <c r="BO62" s="61">
        <f t="shared" si="68"/>
        <v>17.126546146527115</v>
      </c>
      <c r="BP62" s="6">
        <f t="shared" si="68"/>
        <v>64.211257817929109</v>
      </c>
      <c r="BQ62" s="6">
        <f t="shared" si="68"/>
        <v>59.156976744186053</v>
      </c>
      <c r="BR62" s="6">
        <f t="shared" si="69"/>
        <v>82.873453853472881</v>
      </c>
      <c r="BS62" s="6">
        <f t="shared" si="69"/>
        <v>35.788742182070884</v>
      </c>
      <c r="BT62" s="82">
        <f t="shared" si="69"/>
        <v>40.843023255813954</v>
      </c>
      <c r="BU62" s="6">
        <f t="shared" si="70"/>
        <v>18.030842230130485</v>
      </c>
      <c r="BV62" s="6">
        <f t="shared" si="70"/>
        <v>63.84142173615858</v>
      </c>
      <c r="BW62" s="6">
        <f t="shared" si="70"/>
        <v>67.210440456769987</v>
      </c>
      <c r="BX62" s="6">
        <f t="shared" si="71"/>
        <v>81.969157769869511</v>
      </c>
      <c r="BY62" s="6">
        <f t="shared" si="71"/>
        <v>36.15857826384142</v>
      </c>
      <c r="BZ62" s="82">
        <f t="shared" si="71"/>
        <v>32.78955954323002</v>
      </c>
      <c r="CB62" s="59">
        <f t="shared" si="72"/>
        <v>63.392857142857139</v>
      </c>
      <c r="CC62" s="57">
        <f t="shared" si="72"/>
        <v>-27.213822894168473</v>
      </c>
      <c r="CD62" s="57">
        <f t="shared" si="72"/>
        <v>-32.345679012345684</v>
      </c>
      <c r="CE62" s="59">
        <f t="shared" si="73"/>
        <v>63.770250368188506</v>
      </c>
      <c r="CF62" s="57">
        <f t="shared" si="73"/>
        <v>-12.163416898792946</v>
      </c>
      <c r="CG62" s="57">
        <f t="shared" si="73"/>
        <v>-32.911392405063282</v>
      </c>
      <c r="CH62" s="59">
        <f t="shared" si="74"/>
        <v>63.388804841149778</v>
      </c>
      <c r="CI62" s="57">
        <f t="shared" si="74"/>
        <v>-23.010380622837374</v>
      </c>
      <c r="CJ62" s="57">
        <f t="shared" si="74"/>
        <v>-11.456310679611654</v>
      </c>
      <c r="CK62" s="59">
        <f t="shared" si="75"/>
        <v>65.746907706945763</v>
      </c>
      <c r="CL62" s="57">
        <f t="shared" si="75"/>
        <v>-28.422515635858225</v>
      </c>
      <c r="CM62" s="57">
        <f t="shared" si="75"/>
        <v>-18.3139534883721</v>
      </c>
      <c r="CN62" s="59">
        <f t="shared" si="76"/>
        <v>63.938315539739023</v>
      </c>
      <c r="CO62" s="57">
        <f t="shared" si="76"/>
        <v>-27.68284347231716</v>
      </c>
      <c r="CP62" s="60">
        <f t="shared" si="76"/>
        <v>-34.420880913539968</v>
      </c>
    </row>
    <row r="63" spans="1:94" x14ac:dyDescent="0.25">
      <c r="A63" s="855" t="s">
        <v>130</v>
      </c>
      <c r="B63" s="23">
        <v>370</v>
      </c>
      <c r="C63" s="20">
        <v>1783</v>
      </c>
      <c r="D63" s="20">
        <v>746</v>
      </c>
      <c r="E63" s="20">
        <v>1510</v>
      </c>
      <c r="F63" s="20">
        <v>1103</v>
      </c>
      <c r="G63" s="20">
        <v>246</v>
      </c>
      <c r="H63" s="20">
        <f t="shared" si="77"/>
        <v>1880</v>
      </c>
      <c r="I63" s="20">
        <f t="shared" si="57"/>
        <v>2886</v>
      </c>
      <c r="J63" s="20">
        <f t="shared" si="57"/>
        <v>992</v>
      </c>
      <c r="K63" s="23">
        <v>236</v>
      </c>
      <c r="L63" s="20">
        <v>1504</v>
      </c>
      <c r="M63" s="20">
        <v>637</v>
      </c>
      <c r="N63" s="20">
        <v>1215</v>
      </c>
      <c r="O63" s="20">
        <v>873</v>
      </c>
      <c r="P63" s="20">
        <v>248</v>
      </c>
      <c r="Q63" s="20">
        <f t="shared" si="78"/>
        <v>1451</v>
      </c>
      <c r="R63" s="20">
        <f t="shared" si="58"/>
        <v>2377</v>
      </c>
      <c r="S63" s="20">
        <f t="shared" si="58"/>
        <v>885</v>
      </c>
      <c r="T63" s="23">
        <v>250</v>
      </c>
      <c r="U63" s="20">
        <v>1524</v>
      </c>
      <c r="V63" s="20">
        <v>620</v>
      </c>
      <c r="W63" s="20">
        <v>997</v>
      </c>
      <c r="X63" s="20">
        <v>841</v>
      </c>
      <c r="Y63" s="20">
        <v>245</v>
      </c>
      <c r="Z63" s="20">
        <f t="shared" si="79"/>
        <v>1247</v>
      </c>
      <c r="AA63" s="20">
        <f t="shared" si="59"/>
        <v>2365</v>
      </c>
      <c r="AB63" s="20">
        <f t="shared" si="59"/>
        <v>865</v>
      </c>
      <c r="AC63" s="23">
        <v>309</v>
      </c>
      <c r="AD63" s="20">
        <v>1733</v>
      </c>
      <c r="AE63" s="20">
        <v>702</v>
      </c>
      <c r="AF63" s="20">
        <v>1399</v>
      </c>
      <c r="AG63" s="20">
        <v>1047</v>
      </c>
      <c r="AH63" s="20">
        <v>323</v>
      </c>
      <c r="AI63" s="20">
        <f t="shared" si="80"/>
        <v>1708</v>
      </c>
      <c r="AJ63" s="20">
        <f t="shared" si="60"/>
        <v>2780</v>
      </c>
      <c r="AK63" s="20">
        <f t="shared" si="60"/>
        <v>1025</v>
      </c>
      <c r="AL63" s="23">
        <v>243</v>
      </c>
      <c r="AM63" s="20">
        <v>1706</v>
      </c>
      <c r="AN63" s="20">
        <v>612</v>
      </c>
      <c r="AO63" s="20">
        <v>1106</v>
      </c>
      <c r="AP63" s="20">
        <v>984</v>
      </c>
      <c r="AQ63" s="20">
        <v>259</v>
      </c>
      <c r="AR63" s="20">
        <f t="shared" si="81"/>
        <v>1349</v>
      </c>
      <c r="AS63" s="20">
        <f t="shared" si="61"/>
        <v>2690</v>
      </c>
      <c r="AT63" s="21">
        <f t="shared" si="61"/>
        <v>871</v>
      </c>
      <c r="AW63" s="61">
        <f t="shared" si="62"/>
        <v>19.680851063829788</v>
      </c>
      <c r="AX63" s="6">
        <f t="shared" si="62"/>
        <v>61.781011781011784</v>
      </c>
      <c r="AY63" s="6">
        <f t="shared" si="62"/>
        <v>75.201612903225808</v>
      </c>
      <c r="AZ63" s="6">
        <f t="shared" si="63"/>
        <v>80.319148936170208</v>
      </c>
      <c r="BA63" s="6">
        <f t="shared" si="63"/>
        <v>38.218988218988223</v>
      </c>
      <c r="BB63" s="82">
        <f t="shared" si="63"/>
        <v>24.798387096774192</v>
      </c>
      <c r="BC63" s="6">
        <f t="shared" si="64"/>
        <v>16.264645072363887</v>
      </c>
      <c r="BD63" s="6">
        <f t="shared" si="64"/>
        <v>63.273033235170381</v>
      </c>
      <c r="BE63" s="6">
        <f t="shared" si="64"/>
        <v>71.977401129943502</v>
      </c>
      <c r="BF63" s="6">
        <f t="shared" si="65"/>
        <v>83.735354927636109</v>
      </c>
      <c r="BG63" s="6">
        <f t="shared" si="65"/>
        <v>36.726966764829619</v>
      </c>
      <c r="BH63" s="82">
        <f t="shared" si="65"/>
        <v>28.022598870056498</v>
      </c>
      <c r="BI63" s="6">
        <f t="shared" si="66"/>
        <v>20.048115477145149</v>
      </c>
      <c r="BJ63" s="6">
        <f t="shared" si="66"/>
        <v>64.439746300211425</v>
      </c>
      <c r="BK63" s="6">
        <f t="shared" si="66"/>
        <v>71.676300578034684</v>
      </c>
      <c r="BL63" s="6">
        <f t="shared" si="67"/>
        <v>79.951884522854854</v>
      </c>
      <c r="BM63" s="6">
        <f t="shared" si="67"/>
        <v>35.560253699788582</v>
      </c>
      <c r="BN63" s="82">
        <f t="shared" si="67"/>
        <v>28.323699421965319</v>
      </c>
      <c r="BO63" s="61">
        <f t="shared" si="68"/>
        <v>18.091334894613585</v>
      </c>
      <c r="BP63" s="6">
        <f t="shared" si="68"/>
        <v>62.338129496402885</v>
      </c>
      <c r="BQ63" s="6">
        <f t="shared" si="68"/>
        <v>68.487804878048792</v>
      </c>
      <c r="BR63" s="6">
        <f t="shared" si="69"/>
        <v>81.908665105386419</v>
      </c>
      <c r="BS63" s="6">
        <f t="shared" si="69"/>
        <v>37.661870503597122</v>
      </c>
      <c r="BT63" s="82">
        <f t="shared" si="69"/>
        <v>31.512195121951219</v>
      </c>
      <c r="BU63" s="6">
        <f t="shared" si="70"/>
        <v>18.013343217197924</v>
      </c>
      <c r="BV63" s="6">
        <f t="shared" si="70"/>
        <v>63.42007434944238</v>
      </c>
      <c r="BW63" s="6">
        <f t="shared" si="70"/>
        <v>70.264064293915041</v>
      </c>
      <c r="BX63" s="6">
        <f t="shared" si="71"/>
        <v>81.986656782802086</v>
      </c>
      <c r="BY63" s="6">
        <f t="shared" si="71"/>
        <v>36.57992565055762</v>
      </c>
      <c r="BZ63" s="82">
        <f t="shared" si="71"/>
        <v>29.735935706084959</v>
      </c>
      <c r="CB63" s="59">
        <f t="shared" si="72"/>
        <v>60.638297872340416</v>
      </c>
      <c r="CC63" s="57">
        <f t="shared" si="72"/>
        <v>-23.562023562023562</v>
      </c>
      <c r="CD63" s="57">
        <f t="shared" si="72"/>
        <v>-50.403225806451616</v>
      </c>
      <c r="CE63" s="59">
        <f t="shared" si="73"/>
        <v>67.470709855272219</v>
      </c>
      <c r="CF63" s="57">
        <f t="shared" si="73"/>
        <v>-26.546066470340762</v>
      </c>
      <c r="CG63" s="57">
        <f t="shared" si="73"/>
        <v>-43.954802259887003</v>
      </c>
      <c r="CH63" s="59">
        <f t="shared" si="74"/>
        <v>59.903769045709709</v>
      </c>
      <c r="CI63" s="57">
        <f t="shared" si="74"/>
        <v>-28.879492600422843</v>
      </c>
      <c r="CJ63" s="57">
        <f t="shared" si="74"/>
        <v>-43.352601156069369</v>
      </c>
      <c r="CK63" s="59">
        <f t="shared" si="75"/>
        <v>63.817330210772838</v>
      </c>
      <c r="CL63" s="57">
        <f t="shared" si="75"/>
        <v>-24.676258992805764</v>
      </c>
      <c r="CM63" s="57">
        <f t="shared" si="75"/>
        <v>-36.975609756097569</v>
      </c>
      <c r="CN63" s="59">
        <f t="shared" si="76"/>
        <v>63.973313565604158</v>
      </c>
      <c r="CO63" s="57">
        <f t="shared" si="76"/>
        <v>-26.840148698884761</v>
      </c>
      <c r="CP63" s="60">
        <f t="shared" si="76"/>
        <v>-40.528128587830082</v>
      </c>
    </row>
    <row r="64" spans="1:94" x14ac:dyDescent="0.25">
      <c r="A64" s="855" t="s">
        <v>131</v>
      </c>
      <c r="B64" s="23">
        <v>61</v>
      </c>
      <c r="C64" s="20">
        <v>483</v>
      </c>
      <c r="D64" s="20">
        <v>226</v>
      </c>
      <c r="E64" s="20">
        <v>397</v>
      </c>
      <c r="F64" s="20">
        <v>293</v>
      </c>
      <c r="G64" s="20">
        <v>100</v>
      </c>
      <c r="H64" s="20">
        <f t="shared" si="77"/>
        <v>458</v>
      </c>
      <c r="I64" s="20">
        <f t="shared" si="57"/>
        <v>776</v>
      </c>
      <c r="J64" s="20">
        <f t="shared" si="57"/>
        <v>326</v>
      </c>
      <c r="K64" s="23">
        <v>74</v>
      </c>
      <c r="L64" s="20">
        <v>464</v>
      </c>
      <c r="M64" s="20">
        <v>184</v>
      </c>
      <c r="N64" s="20">
        <v>327</v>
      </c>
      <c r="O64" s="20">
        <v>268</v>
      </c>
      <c r="P64" s="20">
        <v>90</v>
      </c>
      <c r="Q64" s="20">
        <f t="shared" si="78"/>
        <v>401</v>
      </c>
      <c r="R64" s="20">
        <f t="shared" si="58"/>
        <v>732</v>
      </c>
      <c r="S64" s="20">
        <f t="shared" si="58"/>
        <v>274</v>
      </c>
      <c r="T64" s="23">
        <v>52</v>
      </c>
      <c r="U64" s="20">
        <v>431</v>
      </c>
      <c r="V64" s="20">
        <v>178</v>
      </c>
      <c r="W64" s="20">
        <v>281</v>
      </c>
      <c r="X64" s="20">
        <v>282</v>
      </c>
      <c r="Y64" s="20">
        <v>93</v>
      </c>
      <c r="Z64" s="20">
        <f t="shared" si="79"/>
        <v>333</v>
      </c>
      <c r="AA64" s="20">
        <f t="shared" si="59"/>
        <v>713</v>
      </c>
      <c r="AB64" s="20">
        <f t="shared" si="59"/>
        <v>271</v>
      </c>
      <c r="AC64" s="23">
        <v>100</v>
      </c>
      <c r="AD64" s="20">
        <v>512</v>
      </c>
      <c r="AE64" s="20">
        <v>220</v>
      </c>
      <c r="AF64" s="20">
        <v>405</v>
      </c>
      <c r="AG64" s="20">
        <v>336</v>
      </c>
      <c r="AH64" s="20">
        <v>94</v>
      </c>
      <c r="AI64" s="20">
        <f t="shared" si="80"/>
        <v>505</v>
      </c>
      <c r="AJ64" s="20">
        <f t="shared" si="60"/>
        <v>848</v>
      </c>
      <c r="AK64" s="20">
        <f t="shared" si="60"/>
        <v>314</v>
      </c>
      <c r="AL64" s="23">
        <v>81</v>
      </c>
      <c r="AM64" s="20">
        <v>521</v>
      </c>
      <c r="AN64" s="20">
        <v>229</v>
      </c>
      <c r="AO64" s="20">
        <v>377</v>
      </c>
      <c r="AP64" s="20">
        <v>337</v>
      </c>
      <c r="AQ64" s="20">
        <v>84</v>
      </c>
      <c r="AR64" s="20">
        <f t="shared" si="81"/>
        <v>458</v>
      </c>
      <c r="AS64" s="20">
        <f t="shared" si="61"/>
        <v>858</v>
      </c>
      <c r="AT64" s="21">
        <f t="shared" si="61"/>
        <v>313</v>
      </c>
      <c r="AW64" s="61">
        <f t="shared" si="62"/>
        <v>13.318777292576419</v>
      </c>
      <c r="AX64" s="6">
        <f t="shared" si="62"/>
        <v>62.242268041237111</v>
      </c>
      <c r="AY64" s="6">
        <f t="shared" si="62"/>
        <v>69.325153374233125</v>
      </c>
      <c r="AZ64" s="6">
        <f t="shared" si="63"/>
        <v>86.681222707423572</v>
      </c>
      <c r="BA64" s="6">
        <f t="shared" si="63"/>
        <v>37.757731958762889</v>
      </c>
      <c r="BB64" s="82">
        <f t="shared" si="63"/>
        <v>30.674846625766872</v>
      </c>
      <c r="BC64" s="6">
        <f t="shared" si="64"/>
        <v>18.453865336658353</v>
      </c>
      <c r="BD64" s="6">
        <f t="shared" si="64"/>
        <v>63.387978142076506</v>
      </c>
      <c r="BE64" s="6">
        <f t="shared" si="64"/>
        <v>67.153284671532845</v>
      </c>
      <c r="BF64" s="6">
        <f t="shared" si="65"/>
        <v>81.546134663341647</v>
      </c>
      <c r="BG64" s="6">
        <f t="shared" si="65"/>
        <v>36.612021857923501</v>
      </c>
      <c r="BH64" s="82">
        <f t="shared" si="65"/>
        <v>32.846715328467155</v>
      </c>
      <c r="BI64" s="6">
        <f t="shared" si="66"/>
        <v>15.615615615615615</v>
      </c>
      <c r="BJ64" s="6">
        <f t="shared" si="66"/>
        <v>60.448807854137442</v>
      </c>
      <c r="BK64" s="6">
        <f t="shared" si="66"/>
        <v>65.682656826568262</v>
      </c>
      <c r="BL64" s="6">
        <f t="shared" si="67"/>
        <v>84.384384384384376</v>
      </c>
      <c r="BM64" s="6">
        <f t="shared" si="67"/>
        <v>39.551192145862551</v>
      </c>
      <c r="BN64" s="82">
        <f t="shared" si="67"/>
        <v>34.317343173431738</v>
      </c>
      <c r="BO64" s="61">
        <f t="shared" si="68"/>
        <v>19.801980198019802</v>
      </c>
      <c r="BP64" s="6">
        <f t="shared" si="68"/>
        <v>60.377358490566039</v>
      </c>
      <c r="BQ64" s="6">
        <f t="shared" si="68"/>
        <v>70.063694267515913</v>
      </c>
      <c r="BR64" s="6">
        <f t="shared" si="69"/>
        <v>80.198019801980209</v>
      </c>
      <c r="BS64" s="6">
        <f t="shared" si="69"/>
        <v>39.622641509433961</v>
      </c>
      <c r="BT64" s="82">
        <f t="shared" si="69"/>
        <v>29.936305732484076</v>
      </c>
      <c r="BU64" s="6">
        <f t="shared" si="70"/>
        <v>17.685589519650655</v>
      </c>
      <c r="BV64" s="6">
        <f t="shared" si="70"/>
        <v>60.722610722610725</v>
      </c>
      <c r="BW64" s="6">
        <f t="shared" si="70"/>
        <v>73.162939297124595</v>
      </c>
      <c r="BX64" s="6">
        <f t="shared" si="71"/>
        <v>82.314410480349338</v>
      </c>
      <c r="BY64" s="6">
        <f t="shared" si="71"/>
        <v>39.277389277389283</v>
      </c>
      <c r="BZ64" s="82">
        <f t="shared" si="71"/>
        <v>26.837060702875398</v>
      </c>
      <c r="CB64" s="59">
        <f t="shared" si="72"/>
        <v>73.362445414847159</v>
      </c>
      <c r="CC64" s="57">
        <f t="shared" si="72"/>
        <v>-24.484536082474222</v>
      </c>
      <c r="CD64" s="57">
        <f t="shared" si="72"/>
        <v>-38.650306748466249</v>
      </c>
      <c r="CE64" s="59">
        <f t="shared" si="73"/>
        <v>63.092269326683294</v>
      </c>
      <c r="CF64" s="57">
        <f t="shared" si="73"/>
        <v>-26.775956284153004</v>
      </c>
      <c r="CG64" s="57">
        <f t="shared" si="73"/>
        <v>-34.306569343065689</v>
      </c>
      <c r="CH64" s="59">
        <f t="shared" si="74"/>
        <v>68.768768768768766</v>
      </c>
      <c r="CI64" s="57">
        <f t="shared" si="74"/>
        <v>-20.897615708274891</v>
      </c>
      <c r="CJ64" s="57">
        <f t="shared" si="74"/>
        <v>-31.365313653136525</v>
      </c>
      <c r="CK64" s="59">
        <f t="shared" si="75"/>
        <v>60.396039603960403</v>
      </c>
      <c r="CL64" s="57">
        <f t="shared" si="75"/>
        <v>-20.754716981132077</v>
      </c>
      <c r="CM64" s="57">
        <f t="shared" si="75"/>
        <v>-40.127388535031841</v>
      </c>
      <c r="CN64" s="59">
        <f t="shared" si="76"/>
        <v>64.628820960698675</v>
      </c>
      <c r="CO64" s="57">
        <f t="shared" si="76"/>
        <v>-21.445221445221442</v>
      </c>
      <c r="CP64" s="60">
        <f t="shared" si="76"/>
        <v>-46.325878594249197</v>
      </c>
    </row>
    <row r="65" spans="1:94" x14ac:dyDescent="0.25">
      <c r="A65" s="855" t="s">
        <v>154</v>
      </c>
      <c r="B65" s="23">
        <v>307</v>
      </c>
      <c r="C65" s="20">
        <v>1298</v>
      </c>
      <c r="D65" s="20">
        <v>862</v>
      </c>
      <c r="E65" s="20">
        <v>1671</v>
      </c>
      <c r="F65" s="20">
        <v>862</v>
      </c>
      <c r="G65" s="20">
        <v>276</v>
      </c>
      <c r="H65" s="20">
        <f t="shared" si="77"/>
        <v>1978</v>
      </c>
      <c r="I65" s="20">
        <f t="shared" si="57"/>
        <v>2160</v>
      </c>
      <c r="J65" s="20">
        <f t="shared" si="57"/>
        <v>1138</v>
      </c>
      <c r="K65" s="23">
        <v>268</v>
      </c>
      <c r="L65" s="20">
        <v>1277</v>
      </c>
      <c r="M65" s="20">
        <v>604</v>
      </c>
      <c r="N65" s="20">
        <v>1311</v>
      </c>
      <c r="O65" s="20">
        <v>765</v>
      </c>
      <c r="P65" s="20">
        <v>240</v>
      </c>
      <c r="Q65" s="20">
        <f t="shared" si="78"/>
        <v>1579</v>
      </c>
      <c r="R65" s="20">
        <f t="shared" si="58"/>
        <v>2042</v>
      </c>
      <c r="S65" s="20">
        <f t="shared" si="58"/>
        <v>844</v>
      </c>
      <c r="T65" s="23">
        <v>204</v>
      </c>
      <c r="U65" s="20">
        <v>1106</v>
      </c>
      <c r="V65" s="20">
        <v>569</v>
      </c>
      <c r="W65" s="20">
        <v>1110</v>
      </c>
      <c r="X65" s="20">
        <v>759</v>
      </c>
      <c r="Y65" s="20">
        <v>245</v>
      </c>
      <c r="Z65" s="20">
        <f t="shared" si="79"/>
        <v>1314</v>
      </c>
      <c r="AA65" s="20">
        <f t="shared" si="59"/>
        <v>1865</v>
      </c>
      <c r="AB65" s="20">
        <f t="shared" si="59"/>
        <v>814</v>
      </c>
      <c r="AC65" s="23">
        <v>305</v>
      </c>
      <c r="AD65" s="20">
        <v>1553</v>
      </c>
      <c r="AE65" s="20">
        <v>668</v>
      </c>
      <c r="AF65" s="20">
        <v>1778</v>
      </c>
      <c r="AG65" s="20">
        <v>1050</v>
      </c>
      <c r="AH65" s="20">
        <v>249</v>
      </c>
      <c r="AI65" s="20">
        <f t="shared" si="80"/>
        <v>2083</v>
      </c>
      <c r="AJ65" s="20">
        <f t="shared" si="60"/>
        <v>2603</v>
      </c>
      <c r="AK65" s="20">
        <f t="shared" si="60"/>
        <v>917</v>
      </c>
      <c r="AL65" s="23">
        <v>255</v>
      </c>
      <c r="AM65" s="20">
        <v>1370</v>
      </c>
      <c r="AN65" s="20">
        <v>596</v>
      </c>
      <c r="AO65" s="20">
        <v>1405</v>
      </c>
      <c r="AP65" s="20">
        <v>936</v>
      </c>
      <c r="AQ65" s="20">
        <v>251</v>
      </c>
      <c r="AR65" s="20">
        <f t="shared" si="81"/>
        <v>1660</v>
      </c>
      <c r="AS65" s="20">
        <f t="shared" si="61"/>
        <v>2306</v>
      </c>
      <c r="AT65" s="21">
        <f t="shared" si="61"/>
        <v>847</v>
      </c>
      <c r="AW65" s="61">
        <f t="shared" si="62"/>
        <v>15.52072800808898</v>
      </c>
      <c r="AX65" s="6">
        <f t="shared" si="62"/>
        <v>60.092592592592595</v>
      </c>
      <c r="AY65" s="6">
        <f t="shared" si="62"/>
        <v>75.746924428822496</v>
      </c>
      <c r="AZ65" s="6">
        <f t="shared" si="63"/>
        <v>84.47927199191102</v>
      </c>
      <c r="BA65" s="6">
        <f t="shared" si="63"/>
        <v>39.907407407407405</v>
      </c>
      <c r="BB65" s="82">
        <f t="shared" si="63"/>
        <v>24.253075571177504</v>
      </c>
      <c r="BC65" s="6">
        <f t="shared" si="64"/>
        <v>16.972767574414185</v>
      </c>
      <c r="BD65" s="6">
        <f t="shared" si="64"/>
        <v>62.536728697355535</v>
      </c>
      <c r="BE65" s="6">
        <f t="shared" si="64"/>
        <v>71.563981042654021</v>
      </c>
      <c r="BF65" s="6">
        <f t="shared" si="65"/>
        <v>83.027232425585822</v>
      </c>
      <c r="BG65" s="6">
        <f t="shared" si="65"/>
        <v>37.463271302644472</v>
      </c>
      <c r="BH65" s="82">
        <f t="shared" si="65"/>
        <v>28.436018957345972</v>
      </c>
      <c r="BI65" s="6">
        <f t="shared" si="66"/>
        <v>15.52511415525114</v>
      </c>
      <c r="BJ65" s="6">
        <f t="shared" si="66"/>
        <v>59.302949061662204</v>
      </c>
      <c r="BK65" s="6">
        <f t="shared" si="66"/>
        <v>69.9017199017199</v>
      </c>
      <c r="BL65" s="6">
        <f t="shared" si="67"/>
        <v>84.474885844748854</v>
      </c>
      <c r="BM65" s="6">
        <f t="shared" si="67"/>
        <v>40.697050938337803</v>
      </c>
      <c r="BN65" s="82">
        <f t="shared" si="67"/>
        <v>30.0982800982801</v>
      </c>
      <c r="BO65" s="61">
        <f t="shared" si="68"/>
        <v>14.642342774843975</v>
      </c>
      <c r="BP65" s="6">
        <f t="shared" si="68"/>
        <v>59.661928543987706</v>
      </c>
      <c r="BQ65" s="6">
        <f t="shared" si="68"/>
        <v>72.846237731733922</v>
      </c>
      <c r="BR65" s="6">
        <f t="shared" si="69"/>
        <v>85.357657225156032</v>
      </c>
      <c r="BS65" s="6">
        <f t="shared" si="69"/>
        <v>40.338071456012294</v>
      </c>
      <c r="BT65" s="82">
        <f t="shared" si="69"/>
        <v>27.153762268266085</v>
      </c>
      <c r="BU65" s="6">
        <f t="shared" si="70"/>
        <v>15.361445783132529</v>
      </c>
      <c r="BV65" s="6">
        <f t="shared" si="70"/>
        <v>59.410234171725932</v>
      </c>
      <c r="BW65" s="6">
        <f t="shared" si="70"/>
        <v>70.365997638724906</v>
      </c>
      <c r="BX65" s="6">
        <f t="shared" si="71"/>
        <v>84.638554216867462</v>
      </c>
      <c r="BY65" s="6">
        <f t="shared" si="71"/>
        <v>40.589765828274068</v>
      </c>
      <c r="BZ65" s="82">
        <f t="shared" si="71"/>
        <v>29.634002361275087</v>
      </c>
      <c r="CB65" s="59">
        <f t="shared" si="72"/>
        <v>68.95854398382204</v>
      </c>
      <c r="CC65" s="57">
        <f t="shared" si="72"/>
        <v>-20.18518518518519</v>
      </c>
      <c r="CD65" s="57">
        <f t="shared" si="72"/>
        <v>-51.493848857644991</v>
      </c>
      <c r="CE65" s="59">
        <f t="shared" si="73"/>
        <v>66.054464851171645</v>
      </c>
      <c r="CF65" s="57">
        <f t="shared" si="73"/>
        <v>-25.073457394711063</v>
      </c>
      <c r="CG65" s="57">
        <f t="shared" si="73"/>
        <v>-43.127962085308049</v>
      </c>
      <c r="CH65" s="59">
        <f t="shared" si="74"/>
        <v>68.949771689497709</v>
      </c>
      <c r="CI65" s="57">
        <f t="shared" si="74"/>
        <v>-18.605898123324401</v>
      </c>
      <c r="CJ65" s="57">
        <f t="shared" si="74"/>
        <v>-39.803439803439801</v>
      </c>
      <c r="CK65" s="59">
        <f t="shared" si="75"/>
        <v>70.715314450312064</v>
      </c>
      <c r="CL65" s="57">
        <f t="shared" si="75"/>
        <v>-19.323857087975412</v>
      </c>
      <c r="CM65" s="57">
        <f t="shared" si="75"/>
        <v>-45.692475463467837</v>
      </c>
      <c r="CN65" s="59">
        <f t="shared" si="76"/>
        <v>69.277108433734938</v>
      </c>
      <c r="CO65" s="57">
        <f t="shared" si="76"/>
        <v>-18.820468343451864</v>
      </c>
      <c r="CP65" s="60">
        <f t="shared" si="76"/>
        <v>-40.731995277449819</v>
      </c>
    </row>
    <row r="66" spans="1:94" x14ac:dyDescent="0.25">
      <c r="A66" s="855" t="s">
        <v>155</v>
      </c>
      <c r="B66" s="23">
        <v>226</v>
      </c>
      <c r="C66" s="20">
        <v>1263</v>
      </c>
      <c r="D66" s="20">
        <v>822</v>
      </c>
      <c r="E66" s="20">
        <v>1363</v>
      </c>
      <c r="F66" s="20">
        <v>740</v>
      </c>
      <c r="G66" s="20">
        <v>232</v>
      </c>
      <c r="H66" s="20">
        <f t="shared" si="77"/>
        <v>1589</v>
      </c>
      <c r="I66" s="20">
        <f t="shared" si="57"/>
        <v>2003</v>
      </c>
      <c r="J66" s="20">
        <f t="shared" si="57"/>
        <v>1054</v>
      </c>
      <c r="K66" s="23">
        <v>201</v>
      </c>
      <c r="L66" s="20">
        <v>1284</v>
      </c>
      <c r="M66" s="20">
        <v>575</v>
      </c>
      <c r="N66" s="20">
        <v>1061</v>
      </c>
      <c r="O66" s="20">
        <v>1010</v>
      </c>
      <c r="P66" s="20">
        <v>231</v>
      </c>
      <c r="Q66" s="20">
        <f t="shared" si="78"/>
        <v>1262</v>
      </c>
      <c r="R66" s="20">
        <f t="shared" si="58"/>
        <v>2294</v>
      </c>
      <c r="S66" s="20">
        <f t="shared" si="58"/>
        <v>806</v>
      </c>
      <c r="T66" s="23">
        <v>211</v>
      </c>
      <c r="U66" s="20">
        <v>1285</v>
      </c>
      <c r="V66" s="20">
        <v>566</v>
      </c>
      <c r="W66" s="20">
        <v>997</v>
      </c>
      <c r="X66" s="20">
        <v>1003</v>
      </c>
      <c r="Y66" s="20">
        <v>240</v>
      </c>
      <c r="Z66" s="20">
        <f t="shared" si="79"/>
        <v>1208</v>
      </c>
      <c r="AA66" s="20">
        <f t="shared" si="59"/>
        <v>2288</v>
      </c>
      <c r="AB66" s="20">
        <f t="shared" si="59"/>
        <v>806</v>
      </c>
      <c r="AC66" s="23">
        <v>232</v>
      </c>
      <c r="AD66" s="20">
        <v>1801</v>
      </c>
      <c r="AE66" s="20">
        <v>733</v>
      </c>
      <c r="AF66" s="20">
        <v>1291</v>
      </c>
      <c r="AG66" s="20">
        <v>1265</v>
      </c>
      <c r="AH66" s="20">
        <v>302</v>
      </c>
      <c r="AI66" s="20">
        <f t="shared" si="80"/>
        <v>1523</v>
      </c>
      <c r="AJ66" s="20">
        <f t="shared" si="60"/>
        <v>3066</v>
      </c>
      <c r="AK66" s="20">
        <f t="shared" si="60"/>
        <v>1035</v>
      </c>
      <c r="AL66" s="23">
        <v>222</v>
      </c>
      <c r="AM66" s="20">
        <v>1613</v>
      </c>
      <c r="AN66" s="20">
        <v>596</v>
      </c>
      <c r="AO66" s="20">
        <v>1160</v>
      </c>
      <c r="AP66" s="20">
        <v>1186</v>
      </c>
      <c r="AQ66" s="20">
        <v>275</v>
      </c>
      <c r="AR66" s="20">
        <f t="shared" si="81"/>
        <v>1382</v>
      </c>
      <c r="AS66" s="20">
        <f t="shared" si="61"/>
        <v>2799</v>
      </c>
      <c r="AT66" s="21">
        <f t="shared" si="61"/>
        <v>871</v>
      </c>
      <c r="AW66" s="61">
        <f t="shared" si="62"/>
        <v>14.22278162366268</v>
      </c>
      <c r="AX66" s="6">
        <f t="shared" si="62"/>
        <v>63.055416874687964</v>
      </c>
      <c r="AY66" s="6">
        <f t="shared" si="62"/>
        <v>77.988614800759009</v>
      </c>
      <c r="AZ66" s="6">
        <f t="shared" si="63"/>
        <v>85.777218376337316</v>
      </c>
      <c r="BA66" s="6">
        <f t="shared" si="63"/>
        <v>36.944583125312029</v>
      </c>
      <c r="BB66" s="82">
        <f t="shared" si="63"/>
        <v>22.011385199240987</v>
      </c>
      <c r="BC66" s="6">
        <f t="shared" si="64"/>
        <v>15.927099841521395</v>
      </c>
      <c r="BD66" s="6">
        <f t="shared" si="64"/>
        <v>55.972101133391462</v>
      </c>
      <c r="BE66" s="6">
        <f t="shared" si="64"/>
        <v>71.339950372208435</v>
      </c>
      <c r="BF66" s="6">
        <f t="shared" si="65"/>
        <v>84.072900158478603</v>
      </c>
      <c r="BG66" s="6">
        <f t="shared" si="65"/>
        <v>44.027898866608545</v>
      </c>
      <c r="BH66" s="82">
        <f t="shared" si="65"/>
        <v>28.660049627791562</v>
      </c>
      <c r="BI66" s="6">
        <f t="shared" si="66"/>
        <v>17.466887417218544</v>
      </c>
      <c r="BJ66" s="6">
        <f t="shared" si="66"/>
        <v>56.162587412587413</v>
      </c>
      <c r="BK66" s="6">
        <f t="shared" si="66"/>
        <v>70.223325062034732</v>
      </c>
      <c r="BL66" s="6">
        <f t="shared" si="67"/>
        <v>82.533112582781456</v>
      </c>
      <c r="BM66" s="6">
        <f t="shared" si="67"/>
        <v>43.837412587412587</v>
      </c>
      <c r="BN66" s="82">
        <f t="shared" si="67"/>
        <v>29.776674937965257</v>
      </c>
      <c r="BO66" s="61">
        <f t="shared" si="68"/>
        <v>15.233092580433356</v>
      </c>
      <c r="BP66" s="6">
        <f t="shared" si="68"/>
        <v>58.741030658838881</v>
      </c>
      <c r="BQ66" s="6">
        <f t="shared" si="68"/>
        <v>70.821256038647334</v>
      </c>
      <c r="BR66" s="6">
        <f t="shared" si="69"/>
        <v>84.766907419566635</v>
      </c>
      <c r="BS66" s="6">
        <f t="shared" si="69"/>
        <v>41.258969341161119</v>
      </c>
      <c r="BT66" s="82">
        <f t="shared" si="69"/>
        <v>29.178743961352655</v>
      </c>
      <c r="BU66" s="6">
        <f t="shared" si="70"/>
        <v>16.063675832127352</v>
      </c>
      <c r="BV66" s="6">
        <f t="shared" si="70"/>
        <v>57.627724187209715</v>
      </c>
      <c r="BW66" s="6">
        <f t="shared" si="70"/>
        <v>68.427095292766936</v>
      </c>
      <c r="BX66" s="6">
        <f t="shared" si="71"/>
        <v>83.936324167872641</v>
      </c>
      <c r="BY66" s="6">
        <f t="shared" si="71"/>
        <v>42.372275812790285</v>
      </c>
      <c r="BZ66" s="82">
        <f t="shared" si="71"/>
        <v>31.572904707233068</v>
      </c>
      <c r="CB66" s="59">
        <f t="shared" si="72"/>
        <v>71.554436752674633</v>
      </c>
      <c r="CC66" s="57">
        <f t="shared" si="72"/>
        <v>-26.110833749375935</v>
      </c>
      <c r="CD66" s="57">
        <f t="shared" si="72"/>
        <v>-55.977229601518019</v>
      </c>
      <c r="CE66" s="59">
        <f t="shared" si="73"/>
        <v>68.145800316957207</v>
      </c>
      <c r="CF66" s="57">
        <f t="shared" si="73"/>
        <v>-11.944202266782916</v>
      </c>
      <c r="CG66" s="57">
        <f t="shared" si="73"/>
        <v>-42.679900744416869</v>
      </c>
      <c r="CH66" s="59">
        <f t="shared" si="74"/>
        <v>65.066225165562912</v>
      </c>
      <c r="CI66" s="57">
        <f t="shared" si="74"/>
        <v>-12.325174825174827</v>
      </c>
      <c r="CJ66" s="57">
        <f t="shared" si="74"/>
        <v>-40.446650124069478</v>
      </c>
      <c r="CK66" s="59">
        <f t="shared" si="75"/>
        <v>69.533814839133285</v>
      </c>
      <c r="CL66" s="57">
        <f t="shared" si="75"/>
        <v>-17.482061317677761</v>
      </c>
      <c r="CM66" s="57">
        <f t="shared" si="75"/>
        <v>-41.642512077294683</v>
      </c>
      <c r="CN66" s="59">
        <f t="shared" si="76"/>
        <v>67.872648335745282</v>
      </c>
      <c r="CO66" s="57">
        <f t="shared" si="76"/>
        <v>-15.25544837441943</v>
      </c>
      <c r="CP66" s="60">
        <f t="shared" si="76"/>
        <v>-36.854190585533871</v>
      </c>
    </row>
    <row r="67" spans="1:94" x14ac:dyDescent="0.25">
      <c r="A67" s="855" t="s">
        <v>134</v>
      </c>
      <c r="B67" s="23">
        <v>709</v>
      </c>
      <c r="C67" s="20">
        <v>4743</v>
      </c>
      <c r="D67" s="20">
        <v>2203</v>
      </c>
      <c r="E67" s="20">
        <v>4255</v>
      </c>
      <c r="F67" s="20">
        <v>3511</v>
      </c>
      <c r="G67" s="20">
        <v>780</v>
      </c>
      <c r="H67" s="20">
        <f t="shared" si="77"/>
        <v>4964</v>
      </c>
      <c r="I67" s="20">
        <f t="shared" si="57"/>
        <v>8254</v>
      </c>
      <c r="J67" s="20">
        <f t="shared" si="57"/>
        <v>2983</v>
      </c>
      <c r="K67" s="23">
        <v>941</v>
      </c>
      <c r="L67" s="20">
        <v>6299</v>
      </c>
      <c r="M67" s="20">
        <v>2290</v>
      </c>
      <c r="N67" s="20">
        <v>4790</v>
      </c>
      <c r="O67" s="20">
        <v>4411</v>
      </c>
      <c r="P67" s="20">
        <v>1154</v>
      </c>
      <c r="Q67" s="20">
        <f t="shared" si="78"/>
        <v>5731</v>
      </c>
      <c r="R67" s="20">
        <f t="shared" si="58"/>
        <v>10710</v>
      </c>
      <c r="S67" s="20">
        <f t="shared" si="58"/>
        <v>3444</v>
      </c>
      <c r="T67" s="23">
        <v>1134</v>
      </c>
      <c r="U67" s="20">
        <v>7424</v>
      </c>
      <c r="V67" s="20">
        <v>2422</v>
      </c>
      <c r="W67" s="20">
        <v>5664</v>
      </c>
      <c r="X67" s="20">
        <v>5153</v>
      </c>
      <c r="Y67" s="20">
        <v>1459</v>
      </c>
      <c r="Z67" s="20">
        <f t="shared" si="79"/>
        <v>6798</v>
      </c>
      <c r="AA67" s="20">
        <f t="shared" si="59"/>
        <v>12577</v>
      </c>
      <c r="AB67" s="20">
        <f t="shared" si="59"/>
        <v>3881</v>
      </c>
      <c r="AC67" s="23">
        <v>1065</v>
      </c>
      <c r="AD67" s="20">
        <v>7958</v>
      </c>
      <c r="AE67" s="20">
        <v>2666</v>
      </c>
      <c r="AF67" s="20">
        <v>5344</v>
      </c>
      <c r="AG67" s="20">
        <v>5349</v>
      </c>
      <c r="AH67" s="20">
        <v>1545</v>
      </c>
      <c r="AI67" s="20">
        <f t="shared" si="80"/>
        <v>6409</v>
      </c>
      <c r="AJ67" s="20">
        <f t="shared" si="60"/>
        <v>13307</v>
      </c>
      <c r="AK67" s="20">
        <f t="shared" si="60"/>
        <v>4211</v>
      </c>
      <c r="AL67" s="23">
        <v>777</v>
      </c>
      <c r="AM67" s="20">
        <v>10465</v>
      </c>
      <c r="AN67" s="20">
        <v>2570</v>
      </c>
      <c r="AO67" s="20">
        <v>4047</v>
      </c>
      <c r="AP67" s="20">
        <v>6094</v>
      </c>
      <c r="AQ67" s="20">
        <v>1504</v>
      </c>
      <c r="AR67" s="20">
        <f t="shared" si="81"/>
        <v>4824</v>
      </c>
      <c r="AS67" s="20">
        <f t="shared" si="61"/>
        <v>16559</v>
      </c>
      <c r="AT67" s="21">
        <f t="shared" si="61"/>
        <v>4074</v>
      </c>
      <c r="AW67" s="61">
        <f t="shared" si="62"/>
        <v>14.282836422240127</v>
      </c>
      <c r="AX67" s="6">
        <f t="shared" si="62"/>
        <v>57.463048219045312</v>
      </c>
      <c r="AY67" s="6">
        <f t="shared" si="62"/>
        <v>73.851827019778753</v>
      </c>
      <c r="AZ67" s="6">
        <f t="shared" si="63"/>
        <v>85.717163577759862</v>
      </c>
      <c r="BA67" s="6">
        <f t="shared" si="63"/>
        <v>42.536951780954688</v>
      </c>
      <c r="BB67" s="82">
        <f t="shared" si="63"/>
        <v>26.148172980221251</v>
      </c>
      <c r="BC67" s="6">
        <f t="shared" si="64"/>
        <v>16.419473041354042</v>
      </c>
      <c r="BD67" s="6">
        <f t="shared" si="64"/>
        <v>58.814192343604113</v>
      </c>
      <c r="BE67" s="6">
        <f t="shared" si="64"/>
        <v>66.492450638792093</v>
      </c>
      <c r="BF67" s="6">
        <f t="shared" si="65"/>
        <v>83.580526958645962</v>
      </c>
      <c r="BG67" s="6">
        <f t="shared" si="65"/>
        <v>41.185807656395887</v>
      </c>
      <c r="BH67" s="82">
        <f t="shared" si="65"/>
        <v>33.5075493612079</v>
      </c>
      <c r="BI67" s="6">
        <f t="shared" si="66"/>
        <v>16.681376875551631</v>
      </c>
      <c r="BJ67" s="6">
        <f t="shared" si="66"/>
        <v>59.028385147491456</v>
      </c>
      <c r="BK67" s="6">
        <f t="shared" si="66"/>
        <v>62.406596238082969</v>
      </c>
      <c r="BL67" s="6">
        <f t="shared" si="67"/>
        <v>83.318623124448365</v>
      </c>
      <c r="BM67" s="6">
        <f t="shared" si="67"/>
        <v>40.971614852508544</v>
      </c>
      <c r="BN67" s="82">
        <f t="shared" si="67"/>
        <v>37.593403761917031</v>
      </c>
      <c r="BO67" s="61">
        <f t="shared" si="68"/>
        <v>16.617256982368545</v>
      </c>
      <c r="BP67" s="6">
        <f t="shared" si="68"/>
        <v>59.80311114451041</v>
      </c>
      <c r="BQ67" s="6">
        <f t="shared" si="68"/>
        <v>63.310377582521973</v>
      </c>
      <c r="BR67" s="6">
        <f t="shared" si="69"/>
        <v>83.382743017631455</v>
      </c>
      <c r="BS67" s="6">
        <f t="shared" si="69"/>
        <v>40.19688885548959</v>
      </c>
      <c r="BT67" s="82">
        <f t="shared" si="69"/>
        <v>36.689622417478034</v>
      </c>
      <c r="BU67" s="6">
        <f t="shared" si="70"/>
        <v>16.106965174129353</v>
      </c>
      <c r="BV67" s="6">
        <f t="shared" si="70"/>
        <v>63.198260764538915</v>
      </c>
      <c r="BW67" s="6">
        <f t="shared" si="70"/>
        <v>63.082965144820811</v>
      </c>
      <c r="BX67" s="6">
        <f t="shared" si="71"/>
        <v>83.893034825870643</v>
      </c>
      <c r="BY67" s="6">
        <f t="shared" si="71"/>
        <v>36.801739235461078</v>
      </c>
      <c r="BZ67" s="82">
        <f t="shared" si="71"/>
        <v>36.917034855179189</v>
      </c>
      <c r="CB67" s="59">
        <f t="shared" si="72"/>
        <v>71.434327155519739</v>
      </c>
      <c r="CC67" s="57">
        <f t="shared" si="72"/>
        <v>-14.926096438090624</v>
      </c>
      <c r="CD67" s="57">
        <f t="shared" si="72"/>
        <v>-47.703654039557506</v>
      </c>
      <c r="CE67" s="59">
        <f t="shared" si="73"/>
        <v>67.161053917291923</v>
      </c>
      <c r="CF67" s="57">
        <f t="shared" si="73"/>
        <v>-17.628384687208225</v>
      </c>
      <c r="CG67" s="57">
        <f t="shared" si="73"/>
        <v>-32.984901277584193</v>
      </c>
      <c r="CH67" s="59">
        <f t="shared" si="74"/>
        <v>66.63724624889673</v>
      </c>
      <c r="CI67" s="57">
        <f t="shared" si="74"/>
        <v>-18.056770294982911</v>
      </c>
      <c r="CJ67" s="57">
        <f t="shared" si="74"/>
        <v>-24.813192476165938</v>
      </c>
      <c r="CK67" s="59">
        <f t="shared" si="75"/>
        <v>66.76548603526291</v>
      </c>
      <c r="CL67" s="57">
        <f t="shared" si="75"/>
        <v>-19.60622228902082</v>
      </c>
      <c r="CM67" s="57">
        <f t="shared" si="75"/>
        <v>-26.620755165043938</v>
      </c>
      <c r="CN67" s="59">
        <f t="shared" si="76"/>
        <v>67.786069651741286</v>
      </c>
      <c r="CO67" s="57">
        <f t="shared" si="76"/>
        <v>-26.396521529077837</v>
      </c>
      <c r="CP67" s="60">
        <f t="shared" si="76"/>
        <v>-26.165930289641622</v>
      </c>
    </row>
    <row r="68" spans="1:94" x14ac:dyDescent="0.25">
      <c r="A68" s="855" t="s">
        <v>164</v>
      </c>
      <c r="B68" s="23">
        <v>565</v>
      </c>
      <c r="C68" s="20">
        <v>3904</v>
      </c>
      <c r="D68" s="20">
        <v>2068</v>
      </c>
      <c r="E68" s="20">
        <v>3391</v>
      </c>
      <c r="F68" s="20">
        <v>2458</v>
      </c>
      <c r="G68" s="20">
        <v>797</v>
      </c>
      <c r="H68" s="20">
        <f t="shared" si="77"/>
        <v>3956</v>
      </c>
      <c r="I68" s="20">
        <f t="shared" si="57"/>
        <v>6362</v>
      </c>
      <c r="J68" s="20">
        <f t="shared" si="57"/>
        <v>2865</v>
      </c>
      <c r="K68" s="23">
        <v>583</v>
      </c>
      <c r="L68" s="20">
        <v>4059</v>
      </c>
      <c r="M68" s="20">
        <v>1769</v>
      </c>
      <c r="N68" s="20">
        <v>3276</v>
      </c>
      <c r="O68" s="20">
        <v>2623</v>
      </c>
      <c r="P68" s="20">
        <v>899</v>
      </c>
      <c r="Q68" s="20">
        <f t="shared" si="78"/>
        <v>3859</v>
      </c>
      <c r="R68" s="20">
        <f t="shared" si="58"/>
        <v>6682</v>
      </c>
      <c r="S68" s="20">
        <f t="shared" si="58"/>
        <v>2668</v>
      </c>
      <c r="T68" s="23">
        <v>559</v>
      </c>
      <c r="U68" s="20">
        <v>4148</v>
      </c>
      <c r="V68" s="20">
        <v>1693</v>
      </c>
      <c r="W68" s="20">
        <v>3272</v>
      </c>
      <c r="X68" s="20">
        <v>2637</v>
      </c>
      <c r="Y68" s="20">
        <v>977</v>
      </c>
      <c r="Z68" s="20">
        <f t="shared" si="79"/>
        <v>3831</v>
      </c>
      <c r="AA68" s="20">
        <f t="shared" si="59"/>
        <v>6785</v>
      </c>
      <c r="AB68" s="20">
        <f t="shared" si="59"/>
        <v>2670</v>
      </c>
      <c r="AC68" s="23">
        <v>705</v>
      </c>
      <c r="AD68" s="20">
        <v>4721</v>
      </c>
      <c r="AE68" s="20">
        <v>2126</v>
      </c>
      <c r="AF68" s="20">
        <v>3792</v>
      </c>
      <c r="AG68" s="20">
        <v>3080</v>
      </c>
      <c r="AH68" s="20">
        <v>1067</v>
      </c>
      <c r="AI68" s="20">
        <f t="shared" si="80"/>
        <v>4497</v>
      </c>
      <c r="AJ68" s="20">
        <f t="shared" si="60"/>
        <v>7801</v>
      </c>
      <c r="AK68" s="20">
        <f t="shared" si="60"/>
        <v>3193</v>
      </c>
      <c r="AL68" s="23">
        <v>677</v>
      </c>
      <c r="AM68" s="20">
        <v>5051</v>
      </c>
      <c r="AN68" s="20">
        <v>1938</v>
      </c>
      <c r="AO68" s="20">
        <v>3820</v>
      </c>
      <c r="AP68" s="20">
        <v>3234</v>
      </c>
      <c r="AQ68" s="20">
        <v>1100</v>
      </c>
      <c r="AR68" s="20">
        <f t="shared" si="81"/>
        <v>4497</v>
      </c>
      <c r="AS68" s="20">
        <f t="shared" si="61"/>
        <v>8285</v>
      </c>
      <c r="AT68" s="21">
        <f t="shared" si="61"/>
        <v>3038</v>
      </c>
      <c r="AW68" s="61">
        <f t="shared" si="62"/>
        <v>14.282103134479271</v>
      </c>
      <c r="AX68" s="6">
        <f t="shared" si="62"/>
        <v>61.364350833071356</v>
      </c>
      <c r="AY68" s="6">
        <f t="shared" si="62"/>
        <v>72.181500872600353</v>
      </c>
      <c r="AZ68" s="6">
        <f t="shared" si="63"/>
        <v>85.717896865520729</v>
      </c>
      <c r="BA68" s="6">
        <f t="shared" si="63"/>
        <v>38.635649166928637</v>
      </c>
      <c r="BB68" s="82">
        <f t="shared" si="63"/>
        <v>27.818499127399647</v>
      </c>
      <c r="BC68" s="6">
        <f t="shared" si="64"/>
        <v>15.107540813682302</v>
      </c>
      <c r="BD68" s="6">
        <f t="shared" si="64"/>
        <v>60.745285842562105</v>
      </c>
      <c r="BE68" s="6">
        <f t="shared" si="64"/>
        <v>66.304347826086953</v>
      </c>
      <c r="BF68" s="6">
        <f t="shared" si="65"/>
        <v>84.892459186317708</v>
      </c>
      <c r="BG68" s="6">
        <f t="shared" si="65"/>
        <v>39.254714157437895</v>
      </c>
      <c r="BH68" s="82">
        <f t="shared" si="65"/>
        <v>33.695652173913047</v>
      </c>
      <c r="BI68" s="6">
        <f t="shared" si="66"/>
        <v>14.5914904724615</v>
      </c>
      <c r="BJ68" s="6">
        <f t="shared" si="66"/>
        <v>61.13485630066323</v>
      </c>
      <c r="BK68" s="6">
        <f t="shared" si="66"/>
        <v>63.408239700374537</v>
      </c>
      <c r="BL68" s="6">
        <f t="shared" si="67"/>
        <v>85.408509527538499</v>
      </c>
      <c r="BM68" s="6">
        <f t="shared" si="67"/>
        <v>38.865143699336777</v>
      </c>
      <c r="BN68" s="82">
        <f t="shared" si="67"/>
        <v>36.59176029962547</v>
      </c>
      <c r="BO68" s="61">
        <f t="shared" si="68"/>
        <v>15.677118078719147</v>
      </c>
      <c r="BP68" s="6">
        <f t="shared" si="68"/>
        <v>60.51788232277913</v>
      </c>
      <c r="BQ68" s="6">
        <f t="shared" si="68"/>
        <v>66.583150642029437</v>
      </c>
      <c r="BR68" s="6">
        <f t="shared" si="69"/>
        <v>84.322881921280853</v>
      </c>
      <c r="BS68" s="6">
        <f t="shared" si="69"/>
        <v>39.48211767722087</v>
      </c>
      <c r="BT68" s="82">
        <f t="shared" si="69"/>
        <v>33.416849357970563</v>
      </c>
      <c r="BU68" s="6">
        <f t="shared" si="70"/>
        <v>15.054480764954414</v>
      </c>
      <c r="BV68" s="6">
        <f t="shared" si="70"/>
        <v>60.965600482800241</v>
      </c>
      <c r="BW68" s="6">
        <f t="shared" si="70"/>
        <v>63.791968400263329</v>
      </c>
      <c r="BX68" s="6">
        <f t="shared" si="71"/>
        <v>84.94551923504558</v>
      </c>
      <c r="BY68" s="6">
        <f t="shared" si="71"/>
        <v>39.034399517199759</v>
      </c>
      <c r="BZ68" s="82">
        <f t="shared" si="71"/>
        <v>36.208031599736671</v>
      </c>
      <c r="CB68" s="59">
        <f t="shared" si="72"/>
        <v>71.435793731041457</v>
      </c>
      <c r="CC68" s="57">
        <f t="shared" si="72"/>
        <v>-22.728701666142719</v>
      </c>
      <c r="CD68" s="57">
        <f t="shared" si="72"/>
        <v>-44.363001745200705</v>
      </c>
      <c r="CE68" s="59">
        <f t="shared" si="73"/>
        <v>69.784918372635403</v>
      </c>
      <c r="CF68" s="57">
        <f t="shared" si="73"/>
        <v>-21.490571685124209</v>
      </c>
      <c r="CG68" s="57">
        <f t="shared" si="73"/>
        <v>-32.608695652173907</v>
      </c>
      <c r="CH68" s="59">
        <f t="shared" si="74"/>
        <v>70.817019055076997</v>
      </c>
      <c r="CI68" s="57">
        <f t="shared" si="74"/>
        <v>-22.269712601326454</v>
      </c>
      <c r="CJ68" s="57">
        <f t="shared" si="74"/>
        <v>-26.816479400749067</v>
      </c>
      <c r="CK68" s="59">
        <f t="shared" si="75"/>
        <v>68.645763842561706</v>
      </c>
      <c r="CL68" s="57">
        <f t="shared" si="75"/>
        <v>-21.03576464555826</v>
      </c>
      <c r="CM68" s="57">
        <f t="shared" si="75"/>
        <v>-33.166301284058875</v>
      </c>
      <c r="CN68" s="59">
        <f t="shared" si="76"/>
        <v>69.891038470091161</v>
      </c>
      <c r="CO68" s="57">
        <f t="shared" si="76"/>
        <v>-21.931200965600482</v>
      </c>
      <c r="CP68" s="60">
        <f t="shared" si="76"/>
        <v>-27.583936800526658</v>
      </c>
    </row>
    <row r="69" spans="1:94" x14ac:dyDescent="0.25">
      <c r="A69" s="855" t="s">
        <v>136</v>
      </c>
      <c r="B69" s="23">
        <v>123</v>
      </c>
      <c r="C69" s="20">
        <v>788</v>
      </c>
      <c r="D69" s="20">
        <v>500</v>
      </c>
      <c r="E69" s="20">
        <v>774</v>
      </c>
      <c r="F69" s="20">
        <v>414</v>
      </c>
      <c r="G69" s="20">
        <v>172</v>
      </c>
      <c r="H69" s="20">
        <f t="shared" si="77"/>
        <v>897</v>
      </c>
      <c r="I69" s="20">
        <f t="shared" si="57"/>
        <v>1202</v>
      </c>
      <c r="J69" s="20">
        <f t="shared" si="57"/>
        <v>672</v>
      </c>
      <c r="K69" s="23">
        <v>117</v>
      </c>
      <c r="L69" s="20">
        <v>755</v>
      </c>
      <c r="M69" s="20">
        <v>378</v>
      </c>
      <c r="N69" s="20">
        <v>652</v>
      </c>
      <c r="O69" s="20">
        <v>439</v>
      </c>
      <c r="P69" s="20">
        <v>178</v>
      </c>
      <c r="Q69" s="20">
        <f t="shared" si="78"/>
        <v>769</v>
      </c>
      <c r="R69" s="20">
        <f t="shared" si="58"/>
        <v>1194</v>
      </c>
      <c r="S69" s="20">
        <f t="shared" si="58"/>
        <v>556</v>
      </c>
      <c r="T69" s="23">
        <v>98</v>
      </c>
      <c r="U69" s="20">
        <v>692</v>
      </c>
      <c r="V69" s="20">
        <v>377</v>
      </c>
      <c r="W69" s="20">
        <v>617</v>
      </c>
      <c r="X69" s="20">
        <v>376</v>
      </c>
      <c r="Y69" s="20">
        <v>193</v>
      </c>
      <c r="Z69" s="20">
        <f t="shared" si="79"/>
        <v>715</v>
      </c>
      <c r="AA69" s="20">
        <f t="shared" si="59"/>
        <v>1068</v>
      </c>
      <c r="AB69" s="20">
        <f t="shared" si="59"/>
        <v>570</v>
      </c>
      <c r="AC69" s="23">
        <v>169</v>
      </c>
      <c r="AD69" s="20">
        <v>879</v>
      </c>
      <c r="AE69" s="20">
        <v>437</v>
      </c>
      <c r="AF69" s="20">
        <v>801</v>
      </c>
      <c r="AG69" s="20">
        <v>489</v>
      </c>
      <c r="AH69" s="20">
        <v>209</v>
      </c>
      <c r="AI69" s="20">
        <f t="shared" si="80"/>
        <v>970</v>
      </c>
      <c r="AJ69" s="20">
        <f t="shared" si="60"/>
        <v>1368</v>
      </c>
      <c r="AK69" s="20">
        <f t="shared" si="60"/>
        <v>646</v>
      </c>
      <c r="AL69" s="23">
        <v>134</v>
      </c>
      <c r="AM69" s="20">
        <v>780</v>
      </c>
      <c r="AN69" s="20">
        <v>380</v>
      </c>
      <c r="AO69" s="20">
        <v>713</v>
      </c>
      <c r="AP69" s="20">
        <v>450</v>
      </c>
      <c r="AQ69" s="20">
        <v>200</v>
      </c>
      <c r="AR69" s="20">
        <f t="shared" si="81"/>
        <v>847</v>
      </c>
      <c r="AS69" s="20">
        <f t="shared" si="61"/>
        <v>1230</v>
      </c>
      <c r="AT69" s="21">
        <f t="shared" si="61"/>
        <v>580</v>
      </c>
      <c r="AW69" s="61">
        <f t="shared" si="62"/>
        <v>13.712374581939798</v>
      </c>
      <c r="AX69" s="6">
        <f t="shared" si="62"/>
        <v>65.55740432612312</v>
      </c>
      <c r="AY69" s="6">
        <f t="shared" si="62"/>
        <v>74.404761904761912</v>
      </c>
      <c r="AZ69" s="6">
        <f t="shared" si="63"/>
        <v>86.287625418060202</v>
      </c>
      <c r="BA69" s="6">
        <f t="shared" si="63"/>
        <v>34.442595673876873</v>
      </c>
      <c r="BB69" s="82">
        <f t="shared" si="63"/>
        <v>25.595238095238095</v>
      </c>
      <c r="BC69" s="6">
        <f t="shared" si="64"/>
        <v>15.214564369310793</v>
      </c>
      <c r="BD69" s="6">
        <f t="shared" si="64"/>
        <v>63.232830820770523</v>
      </c>
      <c r="BE69" s="6">
        <f t="shared" si="64"/>
        <v>67.985611510791372</v>
      </c>
      <c r="BF69" s="6">
        <f t="shared" si="65"/>
        <v>84.785435630689207</v>
      </c>
      <c r="BG69" s="6">
        <f t="shared" si="65"/>
        <v>36.767169179229484</v>
      </c>
      <c r="BH69" s="82">
        <f t="shared" si="65"/>
        <v>32.014388489208635</v>
      </c>
      <c r="BI69" s="6">
        <f t="shared" si="66"/>
        <v>13.706293706293707</v>
      </c>
      <c r="BJ69" s="6">
        <f t="shared" si="66"/>
        <v>64.794007490636702</v>
      </c>
      <c r="BK69" s="6">
        <f t="shared" si="66"/>
        <v>66.140350877192972</v>
      </c>
      <c r="BL69" s="6">
        <f t="shared" si="67"/>
        <v>86.293706293706293</v>
      </c>
      <c r="BM69" s="6">
        <f t="shared" si="67"/>
        <v>35.205992509363298</v>
      </c>
      <c r="BN69" s="82">
        <f t="shared" si="67"/>
        <v>33.859649122807021</v>
      </c>
      <c r="BO69" s="61">
        <f t="shared" si="68"/>
        <v>17.422680412371133</v>
      </c>
      <c r="BP69" s="6">
        <f t="shared" si="68"/>
        <v>64.254385964912288</v>
      </c>
      <c r="BQ69" s="6">
        <f t="shared" si="68"/>
        <v>67.64705882352942</v>
      </c>
      <c r="BR69" s="6">
        <f t="shared" si="69"/>
        <v>82.577319587628864</v>
      </c>
      <c r="BS69" s="6">
        <f t="shared" si="69"/>
        <v>35.745614035087719</v>
      </c>
      <c r="BT69" s="82">
        <f t="shared" si="69"/>
        <v>32.352941176470587</v>
      </c>
      <c r="BU69" s="6">
        <f t="shared" si="70"/>
        <v>15.820543093270366</v>
      </c>
      <c r="BV69" s="6">
        <f t="shared" si="70"/>
        <v>63.414634146341463</v>
      </c>
      <c r="BW69" s="6">
        <f t="shared" si="70"/>
        <v>65.517241379310349</v>
      </c>
      <c r="BX69" s="6">
        <f t="shared" si="71"/>
        <v>84.179456906729627</v>
      </c>
      <c r="BY69" s="6">
        <f t="shared" si="71"/>
        <v>36.585365853658537</v>
      </c>
      <c r="BZ69" s="82">
        <f t="shared" si="71"/>
        <v>34.482758620689658</v>
      </c>
      <c r="CB69" s="59">
        <f t="shared" si="72"/>
        <v>72.575250836120404</v>
      </c>
      <c r="CC69" s="57">
        <f t="shared" si="72"/>
        <v>-31.114808652246246</v>
      </c>
      <c r="CD69" s="57">
        <f t="shared" si="72"/>
        <v>-48.809523809523817</v>
      </c>
      <c r="CE69" s="59">
        <f t="shared" si="73"/>
        <v>69.570871261378414</v>
      </c>
      <c r="CF69" s="57">
        <f t="shared" si="73"/>
        <v>-26.46566164154104</v>
      </c>
      <c r="CG69" s="57">
        <f t="shared" si="73"/>
        <v>-35.971223021582738</v>
      </c>
      <c r="CH69" s="59">
        <f t="shared" si="74"/>
        <v>72.587412587412587</v>
      </c>
      <c r="CI69" s="57">
        <f t="shared" si="74"/>
        <v>-29.588014981273403</v>
      </c>
      <c r="CJ69" s="57">
        <f t="shared" si="74"/>
        <v>-32.280701754385952</v>
      </c>
      <c r="CK69" s="59">
        <f t="shared" si="75"/>
        <v>65.154639175257728</v>
      </c>
      <c r="CL69" s="57">
        <f t="shared" si="75"/>
        <v>-28.508771929824569</v>
      </c>
      <c r="CM69" s="57">
        <f t="shared" si="75"/>
        <v>-35.294117647058833</v>
      </c>
      <c r="CN69" s="59">
        <f t="shared" si="76"/>
        <v>68.358913813459253</v>
      </c>
      <c r="CO69" s="57">
        <f t="shared" si="76"/>
        <v>-26.829268292682926</v>
      </c>
      <c r="CP69" s="60">
        <f t="shared" si="76"/>
        <v>-31.03448275862069</v>
      </c>
    </row>
    <row r="70" spans="1:94" x14ac:dyDescent="0.25">
      <c r="A70" s="855" t="s">
        <v>137</v>
      </c>
      <c r="B70" s="23">
        <v>394</v>
      </c>
      <c r="C70" s="20">
        <v>1651</v>
      </c>
      <c r="D70" s="20">
        <v>1022</v>
      </c>
      <c r="E70" s="20">
        <v>1920</v>
      </c>
      <c r="F70" s="20">
        <v>1146</v>
      </c>
      <c r="G70" s="20">
        <v>339</v>
      </c>
      <c r="H70" s="20">
        <f t="shared" si="77"/>
        <v>2314</v>
      </c>
      <c r="I70" s="20">
        <f t="shared" si="57"/>
        <v>2797</v>
      </c>
      <c r="J70" s="20">
        <f t="shared" si="57"/>
        <v>1361</v>
      </c>
      <c r="K70" s="23">
        <v>323</v>
      </c>
      <c r="L70" s="20">
        <v>1692</v>
      </c>
      <c r="M70" s="20">
        <v>769</v>
      </c>
      <c r="N70" s="20">
        <v>1570</v>
      </c>
      <c r="O70" s="20">
        <v>1116</v>
      </c>
      <c r="P70" s="20">
        <v>424</v>
      </c>
      <c r="Q70" s="20">
        <f t="shared" si="78"/>
        <v>1893</v>
      </c>
      <c r="R70" s="20">
        <f t="shared" si="58"/>
        <v>2808</v>
      </c>
      <c r="S70" s="20">
        <f t="shared" si="58"/>
        <v>1193</v>
      </c>
      <c r="T70" s="23">
        <v>327</v>
      </c>
      <c r="U70" s="20">
        <v>1558</v>
      </c>
      <c r="V70" s="20">
        <v>691</v>
      </c>
      <c r="W70" s="20">
        <v>1431</v>
      </c>
      <c r="X70" s="20">
        <v>1105</v>
      </c>
      <c r="Y70" s="20">
        <v>408</v>
      </c>
      <c r="Z70" s="20">
        <f t="shared" si="79"/>
        <v>1758</v>
      </c>
      <c r="AA70" s="20">
        <f t="shared" si="59"/>
        <v>2663</v>
      </c>
      <c r="AB70" s="20">
        <f t="shared" si="59"/>
        <v>1099</v>
      </c>
      <c r="AC70" s="23">
        <v>402</v>
      </c>
      <c r="AD70" s="20">
        <v>1910</v>
      </c>
      <c r="AE70" s="20">
        <v>837</v>
      </c>
      <c r="AF70" s="20">
        <v>1790</v>
      </c>
      <c r="AG70" s="20">
        <v>1398</v>
      </c>
      <c r="AH70" s="20">
        <v>534</v>
      </c>
      <c r="AI70" s="20">
        <f t="shared" si="80"/>
        <v>2192</v>
      </c>
      <c r="AJ70" s="20">
        <f t="shared" si="60"/>
        <v>3308</v>
      </c>
      <c r="AK70" s="20">
        <f t="shared" si="60"/>
        <v>1371</v>
      </c>
      <c r="AL70" s="23">
        <v>378</v>
      </c>
      <c r="AM70" s="20">
        <v>1828</v>
      </c>
      <c r="AN70" s="20">
        <v>746</v>
      </c>
      <c r="AO70" s="20">
        <v>1646</v>
      </c>
      <c r="AP70" s="20">
        <v>1342</v>
      </c>
      <c r="AQ70" s="20">
        <v>411</v>
      </c>
      <c r="AR70" s="20">
        <f t="shared" si="81"/>
        <v>2024</v>
      </c>
      <c r="AS70" s="20">
        <f t="shared" si="61"/>
        <v>3170</v>
      </c>
      <c r="AT70" s="21">
        <f t="shared" si="61"/>
        <v>1157</v>
      </c>
      <c r="AW70" s="61">
        <f t="shared" si="62"/>
        <v>17.026793431287814</v>
      </c>
      <c r="AX70" s="6">
        <f t="shared" si="62"/>
        <v>59.027529495888452</v>
      </c>
      <c r="AY70" s="6">
        <f t="shared" si="62"/>
        <v>75.091844232182211</v>
      </c>
      <c r="AZ70" s="6">
        <f t="shared" si="63"/>
        <v>82.973206568712186</v>
      </c>
      <c r="BA70" s="6">
        <f t="shared" si="63"/>
        <v>40.972470504111548</v>
      </c>
      <c r="BB70" s="82">
        <f t="shared" si="63"/>
        <v>24.908155767817782</v>
      </c>
      <c r="BC70" s="6">
        <f t="shared" si="64"/>
        <v>17.062863180137349</v>
      </c>
      <c r="BD70" s="6">
        <f t="shared" si="64"/>
        <v>60.256410256410255</v>
      </c>
      <c r="BE70" s="6">
        <f t="shared" si="64"/>
        <v>64.459346186085497</v>
      </c>
      <c r="BF70" s="6">
        <f t="shared" si="65"/>
        <v>82.937136819862658</v>
      </c>
      <c r="BG70" s="6">
        <f t="shared" si="65"/>
        <v>39.743589743589745</v>
      </c>
      <c r="BH70" s="82">
        <f t="shared" si="65"/>
        <v>35.540653813914503</v>
      </c>
      <c r="BI70" s="6">
        <f t="shared" si="66"/>
        <v>18.600682593856654</v>
      </c>
      <c r="BJ70" s="6">
        <f t="shared" si="66"/>
        <v>58.505444986856922</v>
      </c>
      <c r="BK70" s="6">
        <f t="shared" si="66"/>
        <v>62.875341219290263</v>
      </c>
      <c r="BL70" s="6">
        <f t="shared" si="67"/>
        <v>81.399317406143339</v>
      </c>
      <c r="BM70" s="6">
        <f t="shared" si="67"/>
        <v>41.494555013143071</v>
      </c>
      <c r="BN70" s="82">
        <f t="shared" si="67"/>
        <v>37.124658780709737</v>
      </c>
      <c r="BO70" s="61">
        <f t="shared" si="68"/>
        <v>18.339416058394161</v>
      </c>
      <c r="BP70" s="6">
        <f t="shared" si="68"/>
        <v>57.738814993954044</v>
      </c>
      <c r="BQ70" s="6">
        <f t="shared" si="68"/>
        <v>61.050328227571114</v>
      </c>
      <c r="BR70" s="6">
        <f t="shared" si="69"/>
        <v>81.660583941605836</v>
      </c>
      <c r="BS70" s="6">
        <f t="shared" si="69"/>
        <v>42.261185006045949</v>
      </c>
      <c r="BT70" s="82">
        <f t="shared" si="69"/>
        <v>38.949671772428886</v>
      </c>
      <c r="BU70" s="6">
        <f t="shared" si="70"/>
        <v>18.675889328063242</v>
      </c>
      <c r="BV70" s="6">
        <f t="shared" si="70"/>
        <v>57.66561514195584</v>
      </c>
      <c r="BW70" s="6">
        <f t="shared" si="70"/>
        <v>64.477095937770088</v>
      </c>
      <c r="BX70" s="6">
        <f t="shared" si="71"/>
        <v>81.324110671936751</v>
      </c>
      <c r="BY70" s="6">
        <f t="shared" si="71"/>
        <v>42.334384858044167</v>
      </c>
      <c r="BZ70" s="82">
        <f t="shared" si="71"/>
        <v>35.522904062229905</v>
      </c>
      <c r="CB70" s="59">
        <f t="shared" si="72"/>
        <v>65.946413137424372</v>
      </c>
      <c r="CC70" s="57">
        <f t="shared" si="72"/>
        <v>-18.055058991776903</v>
      </c>
      <c r="CD70" s="57">
        <f t="shared" si="72"/>
        <v>-50.18368846436443</v>
      </c>
      <c r="CE70" s="59">
        <f t="shared" si="73"/>
        <v>65.874273639725317</v>
      </c>
      <c r="CF70" s="57">
        <f t="shared" si="73"/>
        <v>-20.512820512820511</v>
      </c>
      <c r="CG70" s="57">
        <f t="shared" si="73"/>
        <v>-28.918692372170995</v>
      </c>
      <c r="CH70" s="59">
        <f t="shared" si="74"/>
        <v>62.798634812286686</v>
      </c>
      <c r="CI70" s="57">
        <f t="shared" si="74"/>
        <v>-17.010889973713851</v>
      </c>
      <c r="CJ70" s="57">
        <f t="shared" si="74"/>
        <v>-25.750682438580526</v>
      </c>
      <c r="CK70" s="59">
        <f t="shared" si="75"/>
        <v>63.321167883211672</v>
      </c>
      <c r="CL70" s="57">
        <f t="shared" si="75"/>
        <v>-15.477629987908095</v>
      </c>
      <c r="CM70" s="57">
        <f t="shared" si="75"/>
        <v>-22.100656455142229</v>
      </c>
      <c r="CN70" s="59">
        <f t="shared" si="76"/>
        <v>62.648221343873509</v>
      </c>
      <c r="CO70" s="57">
        <f t="shared" si="76"/>
        <v>-15.331230283911673</v>
      </c>
      <c r="CP70" s="60">
        <f t="shared" si="76"/>
        <v>-28.954191875540182</v>
      </c>
    </row>
    <row r="71" spans="1:94" x14ac:dyDescent="0.25">
      <c r="A71" s="855" t="s">
        <v>138</v>
      </c>
      <c r="B71" s="23">
        <v>342</v>
      </c>
      <c r="C71" s="20">
        <v>2376</v>
      </c>
      <c r="D71" s="20">
        <v>1731</v>
      </c>
      <c r="E71" s="20">
        <v>2350</v>
      </c>
      <c r="F71" s="20">
        <v>1937</v>
      </c>
      <c r="G71" s="20">
        <v>719</v>
      </c>
      <c r="H71" s="20">
        <f t="shared" si="77"/>
        <v>2692</v>
      </c>
      <c r="I71" s="20">
        <f t="shared" si="57"/>
        <v>4313</v>
      </c>
      <c r="J71" s="20">
        <f t="shared" si="57"/>
        <v>2450</v>
      </c>
      <c r="K71" s="23">
        <v>416</v>
      </c>
      <c r="L71" s="20">
        <v>2928</v>
      </c>
      <c r="M71" s="20">
        <v>1526</v>
      </c>
      <c r="N71" s="20">
        <v>2343</v>
      </c>
      <c r="O71" s="20">
        <v>2148</v>
      </c>
      <c r="P71" s="20">
        <v>876</v>
      </c>
      <c r="Q71" s="20">
        <f t="shared" si="78"/>
        <v>2759</v>
      </c>
      <c r="R71" s="20">
        <f t="shared" si="58"/>
        <v>5076</v>
      </c>
      <c r="S71" s="20">
        <f t="shared" si="58"/>
        <v>2402</v>
      </c>
      <c r="T71" s="23">
        <v>481</v>
      </c>
      <c r="U71" s="20">
        <v>3354</v>
      </c>
      <c r="V71" s="20">
        <v>1410</v>
      </c>
      <c r="W71" s="20">
        <v>2670</v>
      </c>
      <c r="X71" s="20">
        <v>2414</v>
      </c>
      <c r="Y71" s="20">
        <v>813</v>
      </c>
      <c r="Z71" s="20">
        <f t="shared" si="79"/>
        <v>3151</v>
      </c>
      <c r="AA71" s="20">
        <f t="shared" si="59"/>
        <v>5768</v>
      </c>
      <c r="AB71" s="20">
        <f t="shared" si="59"/>
        <v>2223</v>
      </c>
      <c r="AC71" s="23">
        <v>561</v>
      </c>
      <c r="AD71" s="20">
        <v>3584</v>
      </c>
      <c r="AE71" s="20">
        <v>1806</v>
      </c>
      <c r="AF71" s="20">
        <v>3231</v>
      </c>
      <c r="AG71" s="20">
        <v>2466</v>
      </c>
      <c r="AH71" s="20">
        <v>1027</v>
      </c>
      <c r="AI71" s="20">
        <f t="shared" si="80"/>
        <v>3792</v>
      </c>
      <c r="AJ71" s="20">
        <f t="shared" si="60"/>
        <v>6050</v>
      </c>
      <c r="AK71" s="20">
        <f t="shared" si="60"/>
        <v>2833</v>
      </c>
      <c r="AL71" s="23">
        <v>561</v>
      </c>
      <c r="AM71" s="20">
        <v>4636</v>
      </c>
      <c r="AN71" s="20">
        <v>1700</v>
      </c>
      <c r="AO71" s="20">
        <v>3194</v>
      </c>
      <c r="AP71" s="20">
        <v>3137</v>
      </c>
      <c r="AQ71" s="20">
        <v>1142</v>
      </c>
      <c r="AR71" s="20">
        <f t="shared" si="81"/>
        <v>3755</v>
      </c>
      <c r="AS71" s="20">
        <f t="shared" si="61"/>
        <v>7773</v>
      </c>
      <c r="AT71" s="21">
        <f t="shared" si="61"/>
        <v>2842</v>
      </c>
      <c r="AW71" s="61">
        <f t="shared" si="62"/>
        <v>12.704309063893016</v>
      </c>
      <c r="AX71" s="6">
        <f t="shared" si="62"/>
        <v>55.089265012752143</v>
      </c>
      <c r="AY71" s="6">
        <f t="shared" si="62"/>
        <v>70.653061224489804</v>
      </c>
      <c r="AZ71" s="6">
        <f t="shared" si="63"/>
        <v>87.295690936106979</v>
      </c>
      <c r="BA71" s="6">
        <f t="shared" si="63"/>
        <v>44.910734987247857</v>
      </c>
      <c r="BB71" s="82">
        <f t="shared" si="63"/>
        <v>29.346938775510207</v>
      </c>
      <c r="BC71" s="6">
        <f t="shared" si="64"/>
        <v>15.077926785067053</v>
      </c>
      <c r="BD71" s="6">
        <f t="shared" si="64"/>
        <v>57.683215130023648</v>
      </c>
      <c r="BE71" s="6">
        <f t="shared" si="64"/>
        <v>63.530391340549542</v>
      </c>
      <c r="BF71" s="6">
        <f t="shared" si="65"/>
        <v>84.922073214932951</v>
      </c>
      <c r="BG71" s="6">
        <f t="shared" si="65"/>
        <v>42.31678486997636</v>
      </c>
      <c r="BH71" s="82">
        <f t="shared" si="65"/>
        <v>36.469608659450458</v>
      </c>
      <c r="BI71" s="6">
        <f t="shared" si="66"/>
        <v>15.264995239606474</v>
      </c>
      <c r="BJ71" s="6">
        <f t="shared" si="66"/>
        <v>58.148404993065185</v>
      </c>
      <c r="BK71" s="6">
        <f t="shared" si="66"/>
        <v>63.427800269905532</v>
      </c>
      <c r="BL71" s="6">
        <f t="shared" si="67"/>
        <v>84.735004760393522</v>
      </c>
      <c r="BM71" s="6">
        <f t="shared" si="67"/>
        <v>41.851595006934808</v>
      </c>
      <c r="BN71" s="82">
        <f t="shared" si="67"/>
        <v>36.572199730094468</v>
      </c>
      <c r="BO71" s="61">
        <f t="shared" si="68"/>
        <v>14.794303797468356</v>
      </c>
      <c r="BP71" s="6">
        <f t="shared" si="68"/>
        <v>59.239669421487605</v>
      </c>
      <c r="BQ71" s="6">
        <f t="shared" si="68"/>
        <v>63.748676314860575</v>
      </c>
      <c r="BR71" s="6">
        <f t="shared" si="69"/>
        <v>85.205696202531641</v>
      </c>
      <c r="BS71" s="6">
        <f t="shared" si="69"/>
        <v>40.760330578512402</v>
      </c>
      <c r="BT71" s="82">
        <f t="shared" si="69"/>
        <v>36.251323685139432</v>
      </c>
      <c r="BU71" s="6">
        <f t="shared" si="70"/>
        <v>14.940079893475367</v>
      </c>
      <c r="BV71" s="6">
        <f t="shared" si="70"/>
        <v>59.642351730348643</v>
      </c>
      <c r="BW71" s="6">
        <f t="shared" si="70"/>
        <v>59.817030260380008</v>
      </c>
      <c r="BX71" s="6">
        <f t="shared" si="71"/>
        <v>85.059920106524629</v>
      </c>
      <c r="BY71" s="6">
        <f t="shared" si="71"/>
        <v>40.357648269651357</v>
      </c>
      <c r="BZ71" s="82">
        <f t="shared" si="71"/>
        <v>40.182969739619985</v>
      </c>
      <c r="CB71" s="59">
        <f t="shared" si="72"/>
        <v>74.591381872213958</v>
      </c>
      <c r="CC71" s="57">
        <f t="shared" si="72"/>
        <v>-10.178530025504287</v>
      </c>
      <c r="CD71" s="57">
        <f t="shared" si="72"/>
        <v>-41.306122448979593</v>
      </c>
      <c r="CE71" s="59">
        <f t="shared" si="73"/>
        <v>69.844146429865901</v>
      </c>
      <c r="CF71" s="57">
        <f t="shared" si="73"/>
        <v>-15.366430260047288</v>
      </c>
      <c r="CG71" s="57">
        <f t="shared" si="73"/>
        <v>-27.060782681099084</v>
      </c>
      <c r="CH71" s="59">
        <f t="shared" si="74"/>
        <v>69.470009520787045</v>
      </c>
      <c r="CI71" s="57">
        <f t="shared" si="74"/>
        <v>-16.296809986130377</v>
      </c>
      <c r="CJ71" s="57">
        <f t="shared" si="74"/>
        <v>-26.855600539811064</v>
      </c>
      <c r="CK71" s="59">
        <f t="shared" si="75"/>
        <v>70.411392405063282</v>
      </c>
      <c r="CL71" s="57">
        <f t="shared" si="75"/>
        <v>-18.479338842975203</v>
      </c>
      <c r="CM71" s="57">
        <f t="shared" si="75"/>
        <v>-27.497352629721142</v>
      </c>
      <c r="CN71" s="59">
        <f t="shared" si="76"/>
        <v>70.119840213049258</v>
      </c>
      <c r="CO71" s="57">
        <f t="shared" si="76"/>
        <v>-19.284703460697287</v>
      </c>
      <c r="CP71" s="60">
        <f t="shared" si="76"/>
        <v>-19.634060520760023</v>
      </c>
    </row>
    <row r="72" spans="1:94" x14ac:dyDescent="0.25">
      <c r="A72" s="855" t="s">
        <v>139</v>
      </c>
      <c r="B72" s="23">
        <v>125</v>
      </c>
      <c r="C72" s="20">
        <v>877</v>
      </c>
      <c r="D72" s="20">
        <v>593</v>
      </c>
      <c r="E72" s="20">
        <v>787</v>
      </c>
      <c r="F72" s="20">
        <v>860</v>
      </c>
      <c r="G72" s="20">
        <v>201</v>
      </c>
      <c r="H72" s="20">
        <f t="shared" si="77"/>
        <v>912</v>
      </c>
      <c r="I72" s="20">
        <f t="shared" si="57"/>
        <v>1737</v>
      </c>
      <c r="J72" s="20">
        <f t="shared" si="57"/>
        <v>794</v>
      </c>
      <c r="K72" s="23">
        <v>139</v>
      </c>
      <c r="L72" s="20">
        <v>952</v>
      </c>
      <c r="M72" s="20">
        <v>523</v>
      </c>
      <c r="N72" s="20">
        <v>831</v>
      </c>
      <c r="O72" s="20">
        <v>747</v>
      </c>
      <c r="P72" s="20">
        <v>249</v>
      </c>
      <c r="Q72" s="20">
        <f t="shared" si="78"/>
        <v>970</v>
      </c>
      <c r="R72" s="20">
        <f t="shared" si="58"/>
        <v>1699</v>
      </c>
      <c r="S72" s="20">
        <f t="shared" si="58"/>
        <v>772</v>
      </c>
      <c r="T72" s="23">
        <v>152</v>
      </c>
      <c r="U72" s="20">
        <v>939</v>
      </c>
      <c r="V72" s="20">
        <v>502</v>
      </c>
      <c r="W72" s="20">
        <v>764</v>
      </c>
      <c r="X72" s="20">
        <v>626</v>
      </c>
      <c r="Y72" s="20">
        <v>235</v>
      </c>
      <c r="Z72" s="20">
        <f t="shared" si="79"/>
        <v>916</v>
      </c>
      <c r="AA72" s="20">
        <f t="shared" si="59"/>
        <v>1565</v>
      </c>
      <c r="AB72" s="20">
        <f t="shared" si="59"/>
        <v>737</v>
      </c>
      <c r="AC72" s="23">
        <v>212</v>
      </c>
      <c r="AD72" s="20">
        <v>1302</v>
      </c>
      <c r="AE72" s="20">
        <v>592</v>
      </c>
      <c r="AF72" s="20">
        <v>1117</v>
      </c>
      <c r="AG72" s="20">
        <v>937</v>
      </c>
      <c r="AH72" s="20">
        <v>333</v>
      </c>
      <c r="AI72" s="20">
        <f t="shared" si="80"/>
        <v>1329</v>
      </c>
      <c r="AJ72" s="20">
        <f t="shared" si="60"/>
        <v>2239</v>
      </c>
      <c r="AK72" s="20">
        <f t="shared" si="60"/>
        <v>925</v>
      </c>
      <c r="AL72" s="23">
        <v>225</v>
      </c>
      <c r="AM72" s="20">
        <v>1297</v>
      </c>
      <c r="AN72" s="20">
        <v>542</v>
      </c>
      <c r="AO72" s="20">
        <v>1026</v>
      </c>
      <c r="AP72" s="20">
        <v>966</v>
      </c>
      <c r="AQ72" s="20">
        <v>307</v>
      </c>
      <c r="AR72" s="20">
        <f t="shared" si="81"/>
        <v>1251</v>
      </c>
      <c r="AS72" s="20">
        <f t="shared" si="61"/>
        <v>2263</v>
      </c>
      <c r="AT72" s="21">
        <f t="shared" si="61"/>
        <v>849</v>
      </c>
      <c r="AW72" s="61">
        <f t="shared" si="62"/>
        <v>13.706140350877194</v>
      </c>
      <c r="AX72" s="6">
        <f t="shared" si="62"/>
        <v>50.489349453080024</v>
      </c>
      <c r="AY72" s="6">
        <f t="shared" si="62"/>
        <v>74.685138539042811</v>
      </c>
      <c r="AZ72" s="6">
        <f t="shared" si="63"/>
        <v>86.293859649122808</v>
      </c>
      <c r="BA72" s="6">
        <f t="shared" si="63"/>
        <v>49.510650546919976</v>
      </c>
      <c r="BB72" s="82">
        <f t="shared" si="63"/>
        <v>25.314861460957179</v>
      </c>
      <c r="BC72" s="6">
        <f t="shared" si="64"/>
        <v>14.329896907216494</v>
      </c>
      <c r="BD72" s="6">
        <f t="shared" si="64"/>
        <v>56.032960565038259</v>
      </c>
      <c r="BE72" s="6">
        <f t="shared" si="64"/>
        <v>67.746113989637308</v>
      </c>
      <c r="BF72" s="6">
        <f t="shared" si="65"/>
        <v>85.670103092783506</v>
      </c>
      <c r="BG72" s="6">
        <f t="shared" si="65"/>
        <v>43.967039434961741</v>
      </c>
      <c r="BH72" s="82">
        <f t="shared" si="65"/>
        <v>32.253886010362692</v>
      </c>
      <c r="BI72" s="6">
        <f t="shared" si="66"/>
        <v>16.593886462882097</v>
      </c>
      <c r="BJ72" s="6">
        <f t="shared" si="66"/>
        <v>60</v>
      </c>
      <c r="BK72" s="6">
        <f t="shared" si="66"/>
        <v>68.113975576662142</v>
      </c>
      <c r="BL72" s="6">
        <f t="shared" si="67"/>
        <v>83.406113537117903</v>
      </c>
      <c r="BM72" s="6">
        <f t="shared" si="67"/>
        <v>40</v>
      </c>
      <c r="BN72" s="82">
        <f t="shared" si="67"/>
        <v>31.886024423337854</v>
      </c>
      <c r="BO72" s="61">
        <f t="shared" si="68"/>
        <v>15.951843491346878</v>
      </c>
      <c r="BP72" s="6">
        <f t="shared" si="68"/>
        <v>58.150960250111659</v>
      </c>
      <c r="BQ72" s="6">
        <f t="shared" si="68"/>
        <v>64</v>
      </c>
      <c r="BR72" s="6">
        <f t="shared" si="69"/>
        <v>84.048156508653122</v>
      </c>
      <c r="BS72" s="6">
        <f t="shared" si="69"/>
        <v>41.849039749888348</v>
      </c>
      <c r="BT72" s="82">
        <f t="shared" si="69"/>
        <v>36</v>
      </c>
      <c r="BU72" s="6">
        <f t="shared" si="70"/>
        <v>17.985611510791365</v>
      </c>
      <c r="BV72" s="6">
        <f t="shared" si="70"/>
        <v>57.313300927971724</v>
      </c>
      <c r="BW72" s="6">
        <f t="shared" si="70"/>
        <v>63.839811542991754</v>
      </c>
      <c r="BX72" s="6">
        <f t="shared" si="71"/>
        <v>82.014388489208628</v>
      </c>
      <c r="BY72" s="6">
        <f t="shared" si="71"/>
        <v>42.686699072028283</v>
      </c>
      <c r="BZ72" s="82">
        <f t="shared" si="71"/>
        <v>36.160188457008246</v>
      </c>
      <c r="CB72" s="59">
        <f t="shared" si="72"/>
        <v>72.587719298245617</v>
      </c>
      <c r="CC72" s="57">
        <f t="shared" si="72"/>
        <v>-0.97869890616004795</v>
      </c>
      <c r="CD72" s="57">
        <f t="shared" si="72"/>
        <v>-49.370277078085635</v>
      </c>
      <c r="CE72" s="59">
        <f t="shared" si="73"/>
        <v>71.340206185567013</v>
      </c>
      <c r="CF72" s="57">
        <f t="shared" si="73"/>
        <v>-12.065921130076518</v>
      </c>
      <c r="CG72" s="57">
        <f t="shared" si="73"/>
        <v>-35.492227979274617</v>
      </c>
      <c r="CH72" s="59">
        <f t="shared" si="74"/>
        <v>66.812227074235807</v>
      </c>
      <c r="CI72" s="57">
        <f t="shared" si="74"/>
        <v>-20</v>
      </c>
      <c r="CJ72" s="57">
        <f t="shared" si="74"/>
        <v>-36.227951153324284</v>
      </c>
      <c r="CK72" s="59">
        <f t="shared" si="75"/>
        <v>68.096313017306244</v>
      </c>
      <c r="CL72" s="57">
        <f t="shared" si="75"/>
        <v>-16.301920500223311</v>
      </c>
      <c r="CM72" s="57">
        <f t="shared" si="75"/>
        <v>-28</v>
      </c>
      <c r="CN72" s="59">
        <f t="shared" si="76"/>
        <v>64.028776978417255</v>
      </c>
      <c r="CO72" s="57">
        <f t="shared" si="76"/>
        <v>-14.626601855943441</v>
      </c>
      <c r="CP72" s="60">
        <f t="shared" si="76"/>
        <v>-27.679623085983508</v>
      </c>
    </row>
    <row r="73" spans="1:94" x14ac:dyDescent="0.25">
      <c r="A73" s="855" t="s">
        <v>140</v>
      </c>
      <c r="B73" s="23">
        <v>31</v>
      </c>
      <c r="C73" s="20">
        <v>212</v>
      </c>
      <c r="D73" s="20">
        <v>261</v>
      </c>
      <c r="E73" s="20">
        <v>379</v>
      </c>
      <c r="F73" s="20">
        <v>225</v>
      </c>
      <c r="G73" s="20">
        <v>73</v>
      </c>
      <c r="H73" s="20">
        <f t="shared" si="77"/>
        <v>410</v>
      </c>
      <c r="I73" s="20">
        <f t="shared" si="57"/>
        <v>437</v>
      </c>
      <c r="J73" s="20">
        <f t="shared" si="57"/>
        <v>334</v>
      </c>
      <c r="K73" s="23">
        <v>42</v>
      </c>
      <c r="L73" s="20">
        <v>303</v>
      </c>
      <c r="M73" s="20">
        <v>197</v>
      </c>
      <c r="N73" s="20">
        <v>419</v>
      </c>
      <c r="O73" s="20">
        <v>338</v>
      </c>
      <c r="P73" s="20">
        <v>97</v>
      </c>
      <c r="Q73" s="20">
        <f t="shared" si="78"/>
        <v>461</v>
      </c>
      <c r="R73" s="20">
        <f t="shared" si="58"/>
        <v>641</v>
      </c>
      <c r="S73" s="20">
        <f t="shared" si="58"/>
        <v>294</v>
      </c>
      <c r="T73" s="23">
        <v>68</v>
      </c>
      <c r="U73" s="20">
        <v>377</v>
      </c>
      <c r="V73" s="20">
        <v>214</v>
      </c>
      <c r="W73" s="20">
        <v>464</v>
      </c>
      <c r="X73" s="20">
        <v>331</v>
      </c>
      <c r="Y73" s="20">
        <v>108</v>
      </c>
      <c r="Z73" s="20">
        <f t="shared" si="79"/>
        <v>532</v>
      </c>
      <c r="AA73" s="20">
        <f t="shared" si="59"/>
        <v>708</v>
      </c>
      <c r="AB73" s="20">
        <f t="shared" si="59"/>
        <v>322</v>
      </c>
      <c r="AC73" s="23">
        <v>78</v>
      </c>
      <c r="AD73" s="20">
        <v>422</v>
      </c>
      <c r="AE73" s="20">
        <v>222</v>
      </c>
      <c r="AF73" s="20">
        <v>578</v>
      </c>
      <c r="AG73" s="20">
        <v>388</v>
      </c>
      <c r="AH73" s="20">
        <v>127</v>
      </c>
      <c r="AI73" s="20">
        <f t="shared" si="80"/>
        <v>656</v>
      </c>
      <c r="AJ73" s="20">
        <f t="shared" si="60"/>
        <v>810</v>
      </c>
      <c r="AK73" s="20">
        <f t="shared" si="60"/>
        <v>349</v>
      </c>
      <c r="AL73" s="23">
        <v>77</v>
      </c>
      <c r="AM73" s="20">
        <v>446</v>
      </c>
      <c r="AN73" s="20">
        <v>207</v>
      </c>
      <c r="AO73" s="20">
        <v>568</v>
      </c>
      <c r="AP73" s="20">
        <v>422</v>
      </c>
      <c r="AQ73" s="20">
        <v>132</v>
      </c>
      <c r="AR73" s="20">
        <f t="shared" si="81"/>
        <v>645</v>
      </c>
      <c r="AS73" s="20">
        <f t="shared" si="61"/>
        <v>868</v>
      </c>
      <c r="AT73" s="21">
        <f t="shared" si="61"/>
        <v>339</v>
      </c>
      <c r="AW73" s="61">
        <f t="shared" si="62"/>
        <v>7.5609756097560972</v>
      </c>
      <c r="AX73" s="6">
        <f t="shared" si="62"/>
        <v>48.512585812356981</v>
      </c>
      <c r="AY73" s="6">
        <f t="shared" si="62"/>
        <v>78.143712574850298</v>
      </c>
      <c r="AZ73" s="6">
        <f t="shared" si="63"/>
        <v>92.439024390243901</v>
      </c>
      <c r="BA73" s="6">
        <f t="shared" si="63"/>
        <v>51.487414187643019</v>
      </c>
      <c r="BB73" s="82">
        <f t="shared" si="63"/>
        <v>21.856287425149702</v>
      </c>
      <c r="BC73" s="6">
        <f t="shared" si="64"/>
        <v>9.1106290672451191</v>
      </c>
      <c r="BD73" s="6">
        <f t="shared" si="64"/>
        <v>47.269890795631824</v>
      </c>
      <c r="BE73" s="6">
        <f t="shared" si="64"/>
        <v>67.006802721088434</v>
      </c>
      <c r="BF73" s="6">
        <f t="shared" si="65"/>
        <v>90.889370932754872</v>
      </c>
      <c r="BG73" s="6">
        <f t="shared" si="65"/>
        <v>52.730109204368169</v>
      </c>
      <c r="BH73" s="82">
        <f t="shared" si="65"/>
        <v>32.993197278911559</v>
      </c>
      <c r="BI73" s="6">
        <f t="shared" si="66"/>
        <v>12.781954887218044</v>
      </c>
      <c r="BJ73" s="6">
        <f t="shared" si="66"/>
        <v>53.248587570621467</v>
      </c>
      <c r="BK73" s="6">
        <f t="shared" si="66"/>
        <v>66.459627329192557</v>
      </c>
      <c r="BL73" s="6">
        <f t="shared" si="67"/>
        <v>87.218045112781951</v>
      </c>
      <c r="BM73" s="6">
        <f t="shared" si="67"/>
        <v>46.751412429378533</v>
      </c>
      <c r="BN73" s="82">
        <f t="shared" si="67"/>
        <v>33.540372670807457</v>
      </c>
      <c r="BO73" s="61">
        <f t="shared" si="68"/>
        <v>11.890243902439025</v>
      </c>
      <c r="BP73" s="6">
        <f t="shared" si="68"/>
        <v>52.098765432098773</v>
      </c>
      <c r="BQ73" s="6">
        <f t="shared" si="68"/>
        <v>63.61031518624641</v>
      </c>
      <c r="BR73" s="6">
        <f t="shared" si="69"/>
        <v>88.109756097560975</v>
      </c>
      <c r="BS73" s="6">
        <f t="shared" si="69"/>
        <v>47.901234567901234</v>
      </c>
      <c r="BT73" s="82">
        <f t="shared" si="69"/>
        <v>36.389684813753583</v>
      </c>
      <c r="BU73" s="6">
        <f t="shared" si="70"/>
        <v>11.937984496124031</v>
      </c>
      <c r="BV73" s="6">
        <f t="shared" si="70"/>
        <v>51.382488479262676</v>
      </c>
      <c r="BW73" s="6">
        <f t="shared" si="70"/>
        <v>61.06194690265486</v>
      </c>
      <c r="BX73" s="6">
        <f t="shared" si="71"/>
        <v>88.062015503875969</v>
      </c>
      <c r="BY73" s="6">
        <f t="shared" si="71"/>
        <v>48.617511520737331</v>
      </c>
      <c r="BZ73" s="82">
        <f t="shared" si="71"/>
        <v>38.938053097345133</v>
      </c>
      <c r="CB73" s="59">
        <f t="shared" si="72"/>
        <v>84.878048780487802</v>
      </c>
      <c r="CC73" s="57">
        <f t="shared" si="72"/>
        <v>2.9748283752860374</v>
      </c>
      <c r="CD73" s="57">
        <f t="shared" si="72"/>
        <v>-56.287425149700596</v>
      </c>
      <c r="CE73" s="59">
        <f t="shared" si="73"/>
        <v>81.778741865509758</v>
      </c>
      <c r="CF73" s="57">
        <f t="shared" si="73"/>
        <v>5.4602184087363455</v>
      </c>
      <c r="CG73" s="57">
        <f t="shared" si="73"/>
        <v>-34.013605442176875</v>
      </c>
      <c r="CH73" s="59">
        <f t="shared" si="74"/>
        <v>74.436090225563902</v>
      </c>
      <c r="CI73" s="57">
        <f t="shared" si="74"/>
        <v>-6.4971751412429342</v>
      </c>
      <c r="CJ73" s="57">
        <f t="shared" si="74"/>
        <v>-32.9192546583851</v>
      </c>
      <c r="CK73" s="59">
        <f t="shared" si="75"/>
        <v>76.219512195121951</v>
      </c>
      <c r="CL73" s="57">
        <f t="shared" si="75"/>
        <v>-4.1975308641975388</v>
      </c>
      <c r="CM73" s="57">
        <f t="shared" si="75"/>
        <v>-27.220630372492828</v>
      </c>
      <c r="CN73" s="59">
        <f t="shared" si="76"/>
        <v>76.124031007751938</v>
      </c>
      <c r="CO73" s="57">
        <f t="shared" si="76"/>
        <v>-2.7649769585253452</v>
      </c>
      <c r="CP73" s="60">
        <f t="shared" si="76"/>
        <v>-22.123893805309727</v>
      </c>
    </row>
    <row r="74" spans="1:94" x14ac:dyDescent="0.25">
      <c r="A74" s="855" t="s">
        <v>141</v>
      </c>
      <c r="B74" s="23">
        <v>183</v>
      </c>
      <c r="C74" s="20">
        <v>1056</v>
      </c>
      <c r="D74" s="20">
        <v>575</v>
      </c>
      <c r="E74" s="20">
        <v>1535</v>
      </c>
      <c r="F74" s="20">
        <v>1081</v>
      </c>
      <c r="G74" s="20">
        <v>159</v>
      </c>
      <c r="H74" s="20">
        <f t="shared" si="77"/>
        <v>1718</v>
      </c>
      <c r="I74" s="20">
        <f t="shared" si="57"/>
        <v>2137</v>
      </c>
      <c r="J74" s="20">
        <f t="shared" si="57"/>
        <v>734</v>
      </c>
      <c r="K74" s="23">
        <v>206</v>
      </c>
      <c r="L74" s="20">
        <v>1125</v>
      </c>
      <c r="M74" s="20">
        <v>535</v>
      </c>
      <c r="N74" s="20">
        <v>1424</v>
      </c>
      <c r="O74" s="20">
        <v>1377</v>
      </c>
      <c r="P74" s="20">
        <v>229</v>
      </c>
      <c r="Q74" s="20">
        <f t="shared" si="78"/>
        <v>1630</v>
      </c>
      <c r="R74" s="20">
        <f t="shared" si="58"/>
        <v>2502</v>
      </c>
      <c r="S74" s="20">
        <f t="shared" si="58"/>
        <v>764</v>
      </c>
      <c r="T74" s="23">
        <v>217</v>
      </c>
      <c r="U74" s="20">
        <v>1198</v>
      </c>
      <c r="V74" s="20">
        <v>533</v>
      </c>
      <c r="W74" s="20">
        <v>1430</v>
      </c>
      <c r="X74" s="20">
        <v>1431</v>
      </c>
      <c r="Y74" s="20">
        <v>222</v>
      </c>
      <c r="Z74" s="20">
        <f t="shared" si="79"/>
        <v>1647</v>
      </c>
      <c r="AA74" s="20">
        <f t="shared" si="59"/>
        <v>2629</v>
      </c>
      <c r="AB74" s="20">
        <f t="shared" si="59"/>
        <v>755</v>
      </c>
      <c r="AC74" s="23">
        <v>265</v>
      </c>
      <c r="AD74" s="20">
        <v>1284</v>
      </c>
      <c r="AE74" s="20">
        <v>600</v>
      </c>
      <c r="AF74" s="20">
        <v>1681</v>
      </c>
      <c r="AG74" s="20">
        <v>1574</v>
      </c>
      <c r="AH74" s="20">
        <v>238</v>
      </c>
      <c r="AI74" s="20">
        <f t="shared" si="80"/>
        <v>1946</v>
      </c>
      <c r="AJ74" s="20">
        <f t="shared" si="60"/>
        <v>2858</v>
      </c>
      <c r="AK74" s="20">
        <f t="shared" si="60"/>
        <v>838</v>
      </c>
      <c r="AL74" s="23">
        <v>243</v>
      </c>
      <c r="AM74" s="20">
        <v>1238</v>
      </c>
      <c r="AN74" s="20">
        <v>498</v>
      </c>
      <c r="AO74" s="20">
        <v>1644</v>
      </c>
      <c r="AP74" s="20">
        <v>1537</v>
      </c>
      <c r="AQ74" s="20">
        <v>276</v>
      </c>
      <c r="AR74" s="20">
        <f t="shared" si="81"/>
        <v>1887</v>
      </c>
      <c r="AS74" s="20">
        <f t="shared" si="61"/>
        <v>2775</v>
      </c>
      <c r="AT74" s="21">
        <f t="shared" si="61"/>
        <v>774</v>
      </c>
      <c r="AW74" s="61">
        <f t="shared" si="62"/>
        <v>10.651920838183933</v>
      </c>
      <c r="AX74" s="6">
        <f t="shared" si="62"/>
        <v>49.415067852129155</v>
      </c>
      <c r="AY74" s="6">
        <f t="shared" si="62"/>
        <v>78.337874659400541</v>
      </c>
      <c r="AZ74" s="6">
        <f t="shared" si="63"/>
        <v>89.348079161816059</v>
      </c>
      <c r="BA74" s="6">
        <f t="shared" si="63"/>
        <v>50.584932147870845</v>
      </c>
      <c r="BB74" s="82">
        <f t="shared" si="63"/>
        <v>21.662125340599456</v>
      </c>
      <c r="BC74" s="6">
        <f t="shared" si="64"/>
        <v>12.638036809815951</v>
      </c>
      <c r="BD74" s="6">
        <f t="shared" si="64"/>
        <v>44.964028776978417</v>
      </c>
      <c r="BE74" s="6">
        <f t="shared" si="64"/>
        <v>70.026178010471213</v>
      </c>
      <c r="BF74" s="6">
        <f t="shared" si="65"/>
        <v>87.361963190184042</v>
      </c>
      <c r="BG74" s="6">
        <f t="shared" si="65"/>
        <v>55.035971223021583</v>
      </c>
      <c r="BH74" s="82">
        <f t="shared" si="65"/>
        <v>29.973821989528798</v>
      </c>
      <c r="BI74" s="6">
        <f t="shared" si="66"/>
        <v>13.175470552519734</v>
      </c>
      <c r="BJ74" s="6">
        <f t="shared" si="66"/>
        <v>45.568657284138453</v>
      </c>
      <c r="BK74" s="6">
        <f t="shared" si="66"/>
        <v>70.596026490066222</v>
      </c>
      <c r="BL74" s="6">
        <f t="shared" si="67"/>
        <v>86.824529447480273</v>
      </c>
      <c r="BM74" s="6">
        <f t="shared" si="67"/>
        <v>54.43134271586154</v>
      </c>
      <c r="BN74" s="82">
        <f t="shared" si="67"/>
        <v>29.403973509933774</v>
      </c>
      <c r="BO74" s="61">
        <f t="shared" si="68"/>
        <v>13.617677286742037</v>
      </c>
      <c r="BP74" s="6">
        <f t="shared" si="68"/>
        <v>44.926522043386981</v>
      </c>
      <c r="BQ74" s="6">
        <f t="shared" si="68"/>
        <v>71.599045346062056</v>
      </c>
      <c r="BR74" s="6">
        <f t="shared" si="69"/>
        <v>86.382322713257963</v>
      </c>
      <c r="BS74" s="6">
        <f t="shared" si="69"/>
        <v>55.073477956613019</v>
      </c>
      <c r="BT74" s="82">
        <f t="shared" si="69"/>
        <v>28.400954653937948</v>
      </c>
      <c r="BU74" s="6">
        <f t="shared" si="70"/>
        <v>12.877583465818759</v>
      </c>
      <c r="BV74" s="6">
        <f t="shared" si="70"/>
        <v>44.612612612612615</v>
      </c>
      <c r="BW74" s="6">
        <f t="shared" si="70"/>
        <v>64.341085271317837</v>
      </c>
      <c r="BX74" s="6">
        <f t="shared" si="71"/>
        <v>87.122416534181241</v>
      </c>
      <c r="BY74" s="6">
        <f t="shared" si="71"/>
        <v>55.387387387387385</v>
      </c>
      <c r="BZ74" s="82">
        <f t="shared" si="71"/>
        <v>35.65891472868217</v>
      </c>
      <c r="CB74" s="59">
        <f t="shared" si="72"/>
        <v>78.696158323632119</v>
      </c>
      <c r="CC74" s="57">
        <f t="shared" si="72"/>
        <v>1.1698642957416894</v>
      </c>
      <c r="CD74" s="57">
        <f t="shared" si="72"/>
        <v>-56.675749318801081</v>
      </c>
      <c r="CE74" s="59">
        <f t="shared" si="73"/>
        <v>74.723926380368084</v>
      </c>
      <c r="CF74" s="57">
        <f t="shared" si="73"/>
        <v>10.071942446043167</v>
      </c>
      <c r="CG74" s="57">
        <f t="shared" si="73"/>
        <v>-40.052356020942412</v>
      </c>
      <c r="CH74" s="59">
        <f t="shared" si="74"/>
        <v>73.649058894960547</v>
      </c>
      <c r="CI74" s="57">
        <f t="shared" si="74"/>
        <v>8.8626854317230865</v>
      </c>
      <c r="CJ74" s="57">
        <f t="shared" si="74"/>
        <v>-41.192052980132445</v>
      </c>
      <c r="CK74" s="59">
        <f t="shared" si="75"/>
        <v>72.764645426515926</v>
      </c>
      <c r="CL74" s="57">
        <f t="shared" si="75"/>
        <v>10.146955913226037</v>
      </c>
      <c r="CM74" s="57">
        <f t="shared" si="75"/>
        <v>-43.198090692124111</v>
      </c>
      <c r="CN74" s="59">
        <f t="shared" si="76"/>
        <v>74.244833068362482</v>
      </c>
      <c r="CO74" s="57">
        <f t="shared" si="76"/>
        <v>10.77477477477477</v>
      </c>
      <c r="CP74" s="60">
        <f t="shared" si="76"/>
        <v>-28.682170542635667</v>
      </c>
    </row>
    <row r="75" spans="1:94" x14ac:dyDescent="0.25">
      <c r="A75" s="855" t="s">
        <v>142</v>
      </c>
      <c r="B75" s="23">
        <v>44</v>
      </c>
      <c r="C75" s="20">
        <v>182</v>
      </c>
      <c r="D75" s="20">
        <v>175</v>
      </c>
      <c r="E75" s="20">
        <v>238</v>
      </c>
      <c r="F75" s="20">
        <v>121</v>
      </c>
      <c r="G75" s="20">
        <v>46</v>
      </c>
      <c r="H75" s="20">
        <f t="shared" si="77"/>
        <v>282</v>
      </c>
      <c r="I75" s="20">
        <f t="shared" si="77"/>
        <v>303</v>
      </c>
      <c r="J75" s="20">
        <f t="shared" si="77"/>
        <v>221</v>
      </c>
      <c r="K75" s="23">
        <v>36</v>
      </c>
      <c r="L75" s="20">
        <v>207</v>
      </c>
      <c r="M75" s="20">
        <v>134</v>
      </c>
      <c r="N75" s="20">
        <v>191</v>
      </c>
      <c r="O75" s="20">
        <v>140</v>
      </c>
      <c r="P75" s="20">
        <v>73</v>
      </c>
      <c r="Q75" s="20">
        <f t="shared" si="78"/>
        <v>227</v>
      </c>
      <c r="R75" s="20">
        <f t="shared" si="78"/>
        <v>347</v>
      </c>
      <c r="S75" s="20">
        <f t="shared" si="78"/>
        <v>207</v>
      </c>
      <c r="T75" s="23">
        <v>36</v>
      </c>
      <c r="U75" s="20">
        <v>192</v>
      </c>
      <c r="V75" s="20">
        <v>129</v>
      </c>
      <c r="W75" s="20">
        <v>259</v>
      </c>
      <c r="X75" s="20">
        <v>153</v>
      </c>
      <c r="Y75" s="20">
        <v>68</v>
      </c>
      <c r="Z75" s="20">
        <f t="shared" si="79"/>
        <v>295</v>
      </c>
      <c r="AA75" s="20">
        <f t="shared" si="79"/>
        <v>345</v>
      </c>
      <c r="AB75" s="21">
        <f t="shared" si="79"/>
        <v>197</v>
      </c>
      <c r="AC75" s="20">
        <v>40</v>
      </c>
      <c r="AD75" s="20">
        <v>252</v>
      </c>
      <c r="AE75" s="20">
        <v>164</v>
      </c>
      <c r="AF75" s="20">
        <v>227</v>
      </c>
      <c r="AG75" s="20">
        <v>210</v>
      </c>
      <c r="AH75" s="20">
        <v>74</v>
      </c>
      <c r="AI75" s="20">
        <f t="shared" si="80"/>
        <v>267</v>
      </c>
      <c r="AJ75" s="20">
        <f t="shared" si="80"/>
        <v>462</v>
      </c>
      <c r="AK75" s="20">
        <f t="shared" si="80"/>
        <v>238</v>
      </c>
      <c r="AL75" s="23">
        <v>38</v>
      </c>
      <c r="AM75" s="20">
        <v>222</v>
      </c>
      <c r="AN75" s="20">
        <v>138</v>
      </c>
      <c r="AO75" s="20">
        <v>251</v>
      </c>
      <c r="AP75" s="20">
        <v>155</v>
      </c>
      <c r="AQ75" s="20">
        <v>68</v>
      </c>
      <c r="AR75" s="20">
        <f t="shared" si="81"/>
        <v>289</v>
      </c>
      <c r="AS75" s="20">
        <f t="shared" si="81"/>
        <v>377</v>
      </c>
      <c r="AT75" s="21">
        <f t="shared" si="81"/>
        <v>206</v>
      </c>
      <c r="AW75" s="61">
        <f t="shared" si="62"/>
        <v>15.602836879432624</v>
      </c>
      <c r="AX75" s="6">
        <f t="shared" si="62"/>
        <v>60.066006600660074</v>
      </c>
      <c r="AY75" s="6">
        <f t="shared" si="62"/>
        <v>79.185520361990953</v>
      </c>
      <c r="AZ75" s="6">
        <f t="shared" si="63"/>
        <v>84.39716312056737</v>
      </c>
      <c r="BA75" s="6">
        <f t="shared" si="63"/>
        <v>39.933993399339933</v>
      </c>
      <c r="BB75" s="82">
        <f t="shared" si="63"/>
        <v>20.81447963800905</v>
      </c>
      <c r="BC75" s="6">
        <f t="shared" si="64"/>
        <v>15.859030837004406</v>
      </c>
      <c r="BD75" s="6">
        <f t="shared" si="64"/>
        <v>59.654178674351584</v>
      </c>
      <c r="BE75" s="6">
        <f t="shared" si="64"/>
        <v>64.734299516908209</v>
      </c>
      <c r="BF75" s="6">
        <f t="shared" si="65"/>
        <v>84.140969162995589</v>
      </c>
      <c r="BG75" s="6">
        <f t="shared" si="65"/>
        <v>40.345821325648416</v>
      </c>
      <c r="BH75" s="82">
        <f t="shared" si="65"/>
        <v>35.265700483091791</v>
      </c>
      <c r="BI75" s="6">
        <f t="shared" si="66"/>
        <v>12.203389830508476</v>
      </c>
      <c r="BJ75" s="6">
        <f t="shared" si="66"/>
        <v>55.652173913043477</v>
      </c>
      <c r="BK75" s="6">
        <f t="shared" si="66"/>
        <v>65.482233502538065</v>
      </c>
      <c r="BL75" s="6">
        <f t="shared" si="67"/>
        <v>87.79661016949153</v>
      </c>
      <c r="BM75" s="6">
        <f t="shared" si="67"/>
        <v>44.347826086956523</v>
      </c>
      <c r="BN75" s="82">
        <f t="shared" si="67"/>
        <v>34.517766497461928</v>
      </c>
      <c r="BO75" s="61">
        <f t="shared" si="68"/>
        <v>14.981273408239701</v>
      </c>
      <c r="BP75" s="6">
        <f t="shared" si="68"/>
        <v>54.54545454545454</v>
      </c>
      <c r="BQ75" s="6">
        <f t="shared" si="68"/>
        <v>68.907563025210081</v>
      </c>
      <c r="BR75" s="6">
        <f t="shared" si="69"/>
        <v>85.018726591760299</v>
      </c>
      <c r="BS75" s="6">
        <f t="shared" si="69"/>
        <v>45.454545454545453</v>
      </c>
      <c r="BT75" s="82">
        <f t="shared" si="69"/>
        <v>31.092436974789916</v>
      </c>
      <c r="BU75" s="6">
        <f t="shared" si="70"/>
        <v>13.148788927335639</v>
      </c>
      <c r="BV75" s="6">
        <f t="shared" si="70"/>
        <v>58.885941644562337</v>
      </c>
      <c r="BW75" s="6">
        <f t="shared" si="70"/>
        <v>66.990291262135926</v>
      </c>
      <c r="BX75" s="6">
        <f t="shared" si="71"/>
        <v>86.851211072664356</v>
      </c>
      <c r="BY75" s="6">
        <f t="shared" si="71"/>
        <v>41.114058355437663</v>
      </c>
      <c r="BZ75" s="82">
        <f t="shared" si="71"/>
        <v>33.009708737864081</v>
      </c>
      <c r="CB75" s="59">
        <f t="shared" si="72"/>
        <v>68.79432624113474</v>
      </c>
      <c r="CC75" s="57">
        <f t="shared" si="72"/>
        <v>-20.132013201320142</v>
      </c>
      <c r="CD75" s="57">
        <f t="shared" si="72"/>
        <v>-58.371040723981906</v>
      </c>
      <c r="CE75" s="59">
        <f t="shared" si="73"/>
        <v>68.281938325991177</v>
      </c>
      <c r="CF75" s="57">
        <f t="shared" si="73"/>
        <v>-19.308357348703169</v>
      </c>
      <c r="CG75" s="57">
        <f t="shared" si="73"/>
        <v>-29.468599033816417</v>
      </c>
      <c r="CH75" s="59">
        <f t="shared" si="74"/>
        <v>75.593220338983059</v>
      </c>
      <c r="CI75" s="57">
        <f t="shared" si="74"/>
        <v>-11.304347826086953</v>
      </c>
      <c r="CJ75" s="57">
        <f t="shared" si="74"/>
        <v>-30.964467005076138</v>
      </c>
      <c r="CK75" s="59">
        <f t="shared" si="75"/>
        <v>70.037453183520597</v>
      </c>
      <c r="CL75" s="57">
        <f t="shared" si="75"/>
        <v>-9.0909090909090864</v>
      </c>
      <c r="CM75" s="57">
        <f t="shared" si="75"/>
        <v>-37.815126050420162</v>
      </c>
      <c r="CN75" s="59">
        <f t="shared" si="76"/>
        <v>73.702422145328711</v>
      </c>
      <c r="CO75" s="57">
        <f t="shared" si="76"/>
        <v>-17.771883289124673</v>
      </c>
      <c r="CP75" s="60">
        <f t="shared" si="76"/>
        <v>-33.980582524271846</v>
      </c>
    </row>
    <row r="76" spans="1:94" x14ac:dyDescent="0.25">
      <c r="A76" s="855" t="s">
        <v>143</v>
      </c>
      <c r="B76" s="23">
        <v>22</v>
      </c>
      <c r="C76" s="20">
        <v>52</v>
      </c>
      <c r="D76" s="20">
        <v>26</v>
      </c>
      <c r="E76" s="20">
        <v>39</v>
      </c>
      <c r="F76" s="20">
        <v>67</v>
      </c>
      <c r="G76" s="20">
        <v>6</v>
      </c>
      <c r="H76" s="20">
        <f t="shared" ref="H76:J77" si="82">B76+E76</f>
        <v>61</v>
      </c>
      <c r="I76" s="20">
        <f t="shared" si="82"/>
        <v>119</v>
      </c>
      <c r="J76" s="21">
        <f t="shared" si="82"/>
        <v>32</v>
      </c>
      <c r="K76" s="20">
        <v>18</v>
      </c>
      <c r="L76" s="20">
        <v>77</v>
      </c>
      <c r="M76" s="20">
        <v>11</v>
      </c>
      <c r="N76" s="20">
        <v>61</v>
      </c>
      <c r="O76" s="20">
        <v>42</v>
      </c>
      <c r="P76" s="20">
        <v>4</v>
      </c>
      <c r="Q76" s="20">
        <f t="shared" ref="Q76:S77" si="83">K76+N76</f>
        <v>79</v>
      </c>
      <c r="R76" s="20">
        <f t="shared" si="83"/>
        <v>119</v>
      </c>
      <c r="S76" s="21">
        <f t="shared" si="83"/>
        <v>15</v>
      </c>
      <c r="T76" s="20">
        <v>33</v>
      </c>
      <c r="U76" s="20">
        <v>53</v>
      </c>
      <c r="V76" s="20">
        <v>21</v>
      </c>
      <c r="W76" s="20">
        <v>35</v>
      </c>
      <c r="X76" s="20">
        <v>38</v>
      </c>
      <c r="Y76" s="20">
        <v>8</v>
      </c>
      <c r="Z76" s="20">
        <f t="shared" ref="Z76:AB77" si="84">T76+W76</f>
        <v>68</v>
      </c>
      <c r="AA76" s="20">
        <f t="shared" si="84"/>
        <v>91</v>
      </c>
      <c r="AB76" s="21">
        <f t="shared" si="84"/>
        <v>29</v>
      </c>
      <c r="AC76" s="20">
        <v>31</v>
      </c>
      <c r="AD76" s="20">
        <v>85</v>
      </c>
      <c r="AE76" s="20">
        <v>24</v>
      </c>
      <c r="AF76" s="20">
        <v>55</v>
      </c>
      <c r="AG76" s="20">
        <v>47</v>
      </c>
      <c r="AH76" s="20">
        <v>16</v>
      </c>
      <c r="AI76" s="20">
        <f t="shared" ref="AI76:AK77" si="85">AC76+AF76</f>
        <v>86</v>
      </c>
      <c r="AJ76" s="20">
        <f t="shared" si="85"/>
        <v>132</v>
      </c>
      <c r="AK76" s="21">
        <f t="shared" si="85"/>
        <v>40</v>
      </c>
      <c r="AL76" s="20">
        <v>28</v>
      </c>
      <c r="AM76" s="20">
        <v>82</v>
      </c>
      <c r="AN76" s="20">
        <v>30</v>
      </c>
      <c r="AO76" s="20">
        <v>96</v>
      </c>
      <c r="AP76" s="20">
        <v>67</v>
      </c>
      <c r="AQ76" s="20">
        <v>9</v>
      </c>
      <c r="AR76" s="20">
        <f t="shared" ref="AR76:AT77" si="86">AL76+AO76</f>
        <v>124</v>
      </c>
      <c r="AS76" s="20">
        <f t="shared" si="86"/>
        <v>149</v>
      </c>
      <c r="AT76" s="21">
        <f t="shared" si="86"/>
        <v>39</v>
      </c>
      <c r="AW76" s="61">
        <f t="shared" ref="AW76:AY77" si="87">IFERROR(B76/H76*100,0)</f>
        <v>36.065573770491802</v>
      </c>
      <c r="AX76" s="6">
        <f t="shared" si="87"/>
        <v>43.69747899159664</v>
      </c>
      <c r="AY76" s="6">
        <f t="shared" si="87"/>
        <v>81.25</v>
      </c>
      <c r="AZ76" s="6">
        <f t="shared" ref="AZ76:BB77" si="88">IFERROR(E76/H76*100,0)</f>
        <v>63.934426229508205</v>
      </c>
      <c r="BA76" s="6">
        <f t="shared" si="88"/>
        <v>56.30252100840336</v>
      </c>
      <c r="BB76" s="82">
        <f t="shared" si="88"/>
        <v>18.75</v>
      </c>
      <c r="BC76" s="6">
        <f t="shared" ref="BC76:BE77" si="89">IFERROR(K76/Q76*100,0)</f>
        <v>22.784810126582279</v>
      </c>
      <c r="BD76" s="6">
        <f t="shared" si="89"/>
        <v>64.705882352941174</v>
      </c>
      <c r="BE76" s="6">
        <f t="shared" si="89"/>
        <v>73.333333333333329</v>
      </c>
      <c r="BF76" s="6">
        <f t="shared" ref="BF76:BH77" si="90">IFERROR(N76/Q76*100,0)</f>
        <v>77.215189873417728</v>
      </c>
      <c r="BG76" s="6">
        <f t="shared" si="90"/>
        <v>35.294117647058826</v>
      </c>
      <c r="BH76" s="82">
        <f t="shared" si="90"/>
        <v>26.666666666666668</v>
      </c>
      <c r="BI76" s="6">
        <f t="shared" ref="BI76:BK77" si="91">IFERROR(T76/Z76*100,0)</f>
        <v>48.529411764705884</v>
      </c>
      <c r="BJ76" s="6">
        <f t="shared" si="91"/>
        <v>58.241758241758248</v>
      </c>
      <c r="BK76" s="6">
        <f t="shared" si="91"/>
        <v>72.41379310344827</v>
      </c>
      <c r="BL76" s="6">
        <f t="shared" ref="BL76:BN77" si="92">IFERROR(W76/Z76*100,0)</f>
        <v>51.470588235294116</v>
      </c>
      <c r="BM76" s="6">
        <f t="shared" si="92"/>
        <v>41.758241758241759</v>
      </c>
      <c r="BN76" s="82">
        <f t="shared" si="92"/>
        <v>27.586206896551722</v>
      </c>
      <c r="BO76" s="61">
        <f t="shared" ref="BO76:BQ77" si="93">IFERROR(AC76/AI76*100,0)</f>
        <v>36.046511627906973</v>
      </c>
      <c r="BP76" s="6">
        <f t="shared" si="93"/>
        <v>64.393939393939391</v>
      </c>
      <c r="BQ76" s="6">
        <f t="shared" si="93"/>
        <v>60</v>
      </c>
      <c r="BR76" s="6">
        <f t="shared" ref="BR76:BT77" si="94">IFERROR(AF76/AI76*100,0)</f>
        <v>63.953488372093027</v>
      </c>
      <c r="BS76" s="6">
        <f t="shared" si="94"/>
        <v>35.606060606060609</v>
      </c>
      <c r="BT76" s="82">
        <f t="shared" si="94"/>
        <v>40</v>
      </c>
      <c r="BU76" s="6">
        <f t="shared" ref="BU76:BW77" si="95">IFERROR(AL76/AR76*100,0)</f>
        <v>22.58064516129032</v>
      </c>
      <c r="BV76" s="6">
        <f t="shared" si="95"/>
        <v>55.033557046979865</v>
      </c>
      <c r="BW76" s="6">
        <f t="shared" si="95"/>
        <v>76.923076923076934</v>
      </c>
      <c r="BX76" s="6">
        <f t="shared" ref="BX76:BZ77" si="96">IFERROR(AO76/AR76*100,0)</f>
        <v>77.41935483870968</v>
      </c>
      <c r="BY76" s="6">
        <f t="shared" si="96"/>
        <v>44.966442953020135</v>
      </c>
      <c r="BZ76" s="82">
        <f t="shared" si="96"/>
        <v>23.076923076923077</v>
      </c>
      <c r="CB76" s="59">
        <f t="shared" ref="CB76:CD77" si="97">AZ76-AW76</f>
        <v>27.868852459016402</v>
      </c>
      <c r="CC76" s="57">
        <f t="shared" si="97"/>
        <v>12.605042016806721</v>
      </c>
      <c r="CD76" s="57">
        <f t="shared" si="97"/>
        <v>-62.5</v>
      </c>
      <c r="CE76" s="59">
        <f t="shared" ref="CE76:CG77" si="98">BF76-BC76</f>
        <v>54.430379746835449</v>
      </c>
      <c r="CF76" s="57">
        <f t="shared" si="98"/>
        <v>-29.411764705882348</v>
      </c>
      <c r="CG76" s="57">
        <f t="shared" si="98"/>
        <v>-46.666666666666657</v>
      </c>
      <c r="CH76" s="59">
        <f t="shared" ref="CH76:CJ77" si="99">BL76-BI76</f>
        <v>2.941176470588232</v>
      </c>
      <c r="CI76" s="57">
        <f t="shared" si="99"/>
        <v>-16.483516483516489</v>
      </c>
      <c r="CJ76" s="57">
        <f t="shared" si="99"/>
        <v>-44.827586206896548</v>
      </c>
      <c r="CK76" s="59">
        <f t="shared" ref="CK76:CM77" si="100">BR76-BO76</f>
        <v>27.906976744186053</v>
      </c>
      <c r="CL76" s="57">
        <f t="shared" si="100"/>
        <v>-28.787878787878782</v>
      </c>
      <c r="CM76" s="57">
        <f t="shared" si="100"/>
        <v>-20</v>
      </c>
      <c r="CN76" s="59">
        <f t="shared" ref="CN76:CP77" si="101">BX76-BU76</f>
        <v>54.838709677419359</v>
      </c>
      <c r="CO76" s="57">
        <f t="shared" si="101"/>
        <v>-10.067114093959731</v>
      </c>
      <c r="CP76" s="60">
        <f t="shared" si="101"/>
        <v>-53.846153846153854</v>
      </c>
    </row>
    <row r="77" spans="1:94" x14ac:dyDescent="0.25">
      <c r="A77" s="856" t="s">
        <v>144</v>
      </c>
      <c r="B77" s="110">
        <v>8</v>
      </c>
      <c r="C77" s="56">
        <v>69</v>
      </c>
      <c r="D77" s="56">
        <v>15</v>
      </c>
      <c r="E77" s="56">
        <v>58</v>
      </c>
      <c r="F77" s="56">
        <v>39</v>
      </c>
      <c r="G77" s="56">
        <v>3</v>
      </c>
      <c r="H77" s="56">
        <f t="shared" si="82"/>
        <v>66</v>
      </c>
      <c r="I77" s="56">
        <f t="shared" si="82"/>
        <v>108</v>
      </c>
      <c r="J77" s="116">
        <f t="shared" si="82"/>
        <v>18</v>
      </c>
      <c r="K77" s="56">
        <v>5</v>
      </c>
      <c r="L77" s="56">
        <v>71</v>
      </c>
      <c r="M77" s="56">
        <v>11</v>
      </c>
      <c r="N77" s="56">
        <v>65</v>
      </c>
      <c r="O77" s="56">
        <v>27</v>
      </c>
      <c r="P77" s="56">
        <v>2</v>
      </c>
      <c r="Q77" s="56">
        <f t="shared" si="83"/>
        <v>70</v>
      </c>
      <c r="R77" s="56">
        <f t="shared" si="83"/>
        <v>98</v>
      </c>
      <c r="S77" s="116">
        <f t="shared" si="83"/>
        <v>13</v>
      </c>
      <c r="T77" s="56">
        <v>1</v>
      </c>
      <c r="U77" s="56">
        <v>65</v>
      </c>
      <c r="V77" s="56">
        <v>11</v>
      </c>
      <c r="W77" s="56">
        <v>85</v>
      </c>
      <c r="X77" s="56">
        <v>17</v>
      </c>
      <c r="Y77" s="56">
        <v>3</v>
      </c>
      <c r="Z77" s="56">
        <f t="shared" si="84"/>
        <v>86</v>
      </c>
      <c r="AA77" s="56">
        <f t="shared" si="84"/>
        <v>82</v>
      </c>
      <c r="AB77" s="116">
        <f t="shared" si="84"/>
        <v>14</v>
      </c>
      <c r="AC77" s="56">
        <v>11</v>
      </c>
      <c r="AD77" s="56">
        <v>102</v>
      </c>
      <c r="AE77" s="56">
        <v>6</v>
      </c>
      <c r="AF77" s="56">
        <v>60</v>
      </c>
      <c r="AG77" s="56">
        <v>31</v>
      </c>
      <c r="AH77" s="56">
        <v>5</v>
      </c>
      <c r="AI77" s="56">
        <f t="shared" si="85"/>
        <v>71</v>
      </c>
      <c r="AJ77" s="56">
        <f t="shared" si="85"/>
        <v>133</v>
      </c>
      <c r="AK77" s="116">
        <f t="shared" si="85"/>
        <v>11</v>
      </c>
      <c r="AL77" s="56">
        <v>7</v>
      </c>
      <c r="AM77" s="56">
        <v>79</v>
      </c>
      <c r="AN77" s="56">
        <v>17</v>
      </c>
      <c r="AO77" s="56">
        <v>80</v>
      </c>
      <c r="AP77" s="56">
        <v>39</v>
      </c>
      <c r="AQ77" s="56">
        <v>9</v>
      </c>
      <c r="AR77" s="56">
        <f t="shared" si="86"/>
        <v>87</v>
      </c>
      <c r="AS77" s="56">
        <f t="shared" si="86"/>
        <v>118</v>
      </c>
      <c r="AT77" s="116">
        <f t="shared" si="86"/>
        <v>26</v>
      </c>
      <c r="AW77" s="100">
        <f t="shared" si="87"/>
        <v>12.121212121212121</v>
      </c>
      <c r="AX77" s="98">
        <f t="shared" si="87"/>
        <v>63.888888888888886</v>
      </c>
      <c r="AY77" s="98">
        <f t="shared" si="87"/>
        <v>83.333333333333343</v>
      </c>
      <c r="AZ77" s="98">
        <f t="shared" si="88"/>
        <v>87.878787878787875</v>
      </c>
      <c r="BA77" s="98">
        <f t="shared" si="88"/>
        <v>36.111111111111107</v>
      </c>
      <c r="BB77" s="99">
        <f t="shared" si="88"/>
        <v>16.666666666666664</v>
      </c>
      <c r="BC77" s="98">
        <f t="shared" si="89"/>
        <v>7.1428571428571423</v>
      </c>
      <c r="BD77" s="98">
        <f t="shared" si="89"/>
        <v>72.448979591836732</v>
      </c>
      <c r="BE77" s="98">
        <f t="shared" si="89"/>
        <v>84.615384615384613</v>
      </c>
      <c r="BF77" s="98">
        <f t="shared" si="90"/>
        <v>92.857142857142861</v>
      </c>
      <c r="BG77" s="98">
        <f t="shared" si="90"/>
        <v>27.551020408163261</v>
      </c>
      <c r="BH77" s="99">
        <f t="shared" si="90"/>
        <v>15.384615384615385</v>
      </c>
      <c r="BI77" s="98">
        <f t="shared" si="91"/>
        <v>1.1627906976744187</v>
      </c>
      <c r="BJ77" s="98">
        <f t="shared" si="91"/>
        <v>79.268292682926827</v>
      </c>
      <c r="BK77" s="98">
        <f t="shared" si="91"/>
        <v>78.571428571428569</v>
      </c>
      <c r="BL77" s="98">
        <f t="shared" si="92"/>
        <v>98.837209302325576</v>
      </c>
      <c r="BM77" s="98">
        <f t="shared" si="92"/>
        <v>20.73170731707317</v>
      </c>
      <c r="BN77" s="99">
        <f t="shared" si="92"/>
        <v>21.428571428571427</v>
      </c>
      <c r="BO77" s="100">
        <f t="shared" si="93"/>
        <v>15.492957746478872</v>
      </c>
      <c r="BP77" s="98">
        <f t="shared" si="93"/>
        <v>76.691729323308266</v>
      </c>
      <c r="BQ77" s="98">
        <f t="shared" si="93"/>
        <v>54.54545454545454</v>
      </c>
      <c r="BR77" s="98">
        <f t="shared" si="94"/>
        <v>84.507042253521121</v>
      </c>
      <c r="BS77" s="98">
        <f t="shared" si="94"/>
        <v>23.308270676691727</v>
      </c>
      <c r="BT77" s="99">
        <f t="shared" si="94"/>
        <v>45.454545454545453</v>
      </c>
      <c r="BU77" s="98">
        <f t="shared" si="95"/>
        <v>8.0459770114942533</v>
      </c>
      <c r="BV77" s="98">
        <f t="shared" si="95"/>
        <v>66.949152542372886</v>
      </c>
      <c r="BW77" s="98">
        <f t="shared" si="95"/>
        <v>65.384615384615387</v>
      </c>
      <c r="BX77" s="98">
        <f t="shared" si="96"/>
        <v>91.954022988505741</v>
      </c>
      <c r="BY77" s="98">
        <f t="shared" si="96"/>
        <v>33.050847457627121</v>
      </c>
      <c r="BZ77" s="99">
        <f t="shared" si="96"/>
        <v>34.615384615384613</v>
      </c>
      <c r="CB77" s="108">
        <f t="shared" si="97"/>
        <v>75.757575757575751</v>
      </c>
      <c r="CC77" s="109">
        <f t="shared" si="97"/>
        <v>-27.777777777777779</v>
      </c>
      <c r="CD77" s="109">
        <f t="shared" si="97"/>
        <v>-66.666666666666686</v>
      </c>
      <c r="CE77" s="108">
        <f t="shared" si="98"/>
        <v>85.714285714285722</v>
      </c>
      <c r="CF77" s="109">
        <f t="shared" si="98"/>
        <v>-44.897959183673471</v>
      </c>
      <c r="CG77" s="109">
        <f t="shared" si="98"/>
        <v>-69.230769230769226</v>
      </c>
      <c r="CH77" s="108">
        <f t="shared" si="99"/>
        <v>97.674418604651152</v>
      </c>
      <c r="CI77" s="109">
        <f t="shared" si="99"/>
        <v>-58.536585365853654</v>
      </c>
      <c r="CJ77" s="109">
        <f t="shared" si="99"/>
        <v>-57.142857142857139</v>
      </c>
      <c r="CK77" s="108">
        <f t="shared" si="100"/>
        <v>69.014084507042242</v>
      </c>
      <c r="CL77" s="109">
        <f t="shared" si="100"/>
        <v>-53.383458646616539</v>
      </c>
      <c r="CM77" s="109">
        <f t="shared" si="100"/>
        <v>-9.0909090909090864</v>
      </c>
      <c r="CN77" s="108">
        <f t="shared" si="101"/>
        <v>83.908045977011483</v>
      </c>
      <c r="CO77" s="109">
        <f t="shared" si="101"/>
        <v>-33.898305084745765</v>
      </c>
      <c r="CP77" s="236">
        <f t="shared" si="101"/>
        <v>-30.769230769230774</v>
      </c>
    </row>
    <row r="80" spans="1:94" x14ac:dyDescent="0.25">
      <c r="A80" s="5" t="s">
        <v>1196</v>
      </c>
      <c r="K80" s="20"/>
      <c r="L80" s="20"/>
      <c r="M80" s="20"/>
    </row>
    <row r="81" spans="1:35" x14ac:dyDescent="0.25">
      <c r="A81" s="5"/>
      <c r="K81" s="20"/>
      <c r="L81" s="20"/>
      <c r="M81" s="20"/>
    </row>
    <row r="82" spans="1:35" s="1" customFormat="1" ht="38.25" customHeight="1" x14ac:dyDescent="0.25">
      <c r="B82" s="1869" t="s">
        <v>28</v>
      </c>
      <c r="C82" s="1869"/>
      <c r="D82" s="1869"/>
      <c r="E82" s="1869"/>
      <c r="F82" s="1869"/>
      <c r="G82" s="1869"/>
      <c r="H82" s="1869"/>
      <c r="I82" s="1869"/>
      <c r="J82" s="1869"/>
      <c r="K82" s="1869"/>
      <c r="L82" s="1869"/>
      <c r="M82" s="1869"/>
      <c r="N82" s="1869"/>
      <c r="O82" s="1869"/>
      <c r="P82" s="1869"/>
      <c r="S82" s="1869" t="s">
        <v>507</v>
      </c>
      <c r="T82" s="1869"/>
      <c r="U82" s="1869"/>
      <c r="V82" s="1869"/>
      <c r="W82" s="1869"/>
      <c r="X82" s="1869"/>
      <c r="Y82" s="1869"/>
      <c r="Z82" s="1869"/>
      <c r="AA82" s="1869"/>
      <c r="AB82" s="1869"/>
      <c r="AE82" s="1868" t="s">
        <v>853</v>
      </c>
      <c r="AF82" s="1912"/>
      <c r="AG82" s="1912"/>
      <c r="AH82" s="1912"/>
      <c r="AI82" s="1917"/>
    </row>
    <row r="83" spans="1:35" ht="14.45" customHeight="1" x14ac:dyDescent="0.25">
      <c r="A83" s="881" t="s">
        <v>29</v>
      </c>
      <c r="B83" s="1875" t="s">
        <v>314</v>
      </c>
      <c r="C83" s="1875"/>
      <c r="D83" s="1875"/>
      <c r="E83" s="1875" t="s">
        <v>167</v>
      </c>
      <c r="F83" s="1875"/>
      <c r="G83" s="1875"/>
      <c r="H83" s="1875" t="s">
        <v>168</v>
      </c>
      <c r="I83" s="1875"/>
      <c r="J83" s="1875"/>
      <c r="K83" s="1875" t="s">
        <v>169</v>
      </c>
      <c r="L83" s="1875"/>
      <c r="M83" s="1875"/>
      <c r="N83" s="1875" t="s">
        <v>170</v>
      </c>
      <c r="O83" s="1875"/>
      <c r="P83" s="1875"/>
      <c r="S83" s="1875" t="s">
        <v>314</v>
      </c>
      <c r="T83" s="1875"/>
      <c r="U83" s="1875" t="s">
        <v>167</v>
      </c>
      <c r="V83" s="1875"/>
      <c r="W83" s="1875" t="s">
        <v>168</v>
      </c>
      <c r="X83" s="1875"/>
      <c r="Y83" s="1875" t="s">
        <v>169</v>
      </c>
      <c r="Z83" s="1875"/>
      <c r="AA83" s="1875" t="s">
        <v>170</v>
      </c>
      <c r="AB83" s="1875"/>
      <c r="AE83" s="1883" t="s">
        <v>314</v>
      </c>
      <c r="AF83" s="1883" t="s">
        <v>167</v>
      </c>
      <c r="AG83" s="1883" t="s">
        <v>168</v>
      </c>
      <c r="AH83" s="1883" t="s">
        <v>169</v>
      </c>
      <c r="AI83" s="1883" t="s">
        <v>170</v>
      </c>
    </row>
    <row r="84" spans="1:35" ht="14.45" customHeight="1" x14ac:dyDescent="0.25">
      <c r="A84" s="848" t="s">
        <v>662</v>
      </c>
      <c r="B84" s="274" t="s">
        <v>31</v>
      </c>
      <c r="C84" s="274" t="s">
        <v>32</v>
      </c>
      <c r="D84" s="274" t="s">
        <v>33</v>
      </c>
      <c r="E84" s="274" t="s">
        <v>31</v>
      </c>
      <c r="F84" s="274" t="s">
        <v>32</v>
      </c>
      <c r="G84" s="274" t="s">
        <v>33</v>
      </c>
      <c r="H84" s="274" t="s">
        <v>31</v>
      </c>
      <c r="I84" s="274" t="s">
        <v>32</v>
      </c>
      <c r="J84" s="274" t="s">
        <v>33</v>
      </c>
      <c r="K84" s="274" t="s">
        <v>31</v>
      </c>
      <c r="L84" s="274" t="s">
        <v>32</v>
      </c>
      <c r="M84" s="274" t="s">
        <v>33</v>
      </c>
      <c r="N84" s="274" t="s">
        <v>31</v>
      </c>
      <c r="O84" s="274" t="s">
        <v>32</v>
      </c>
      <c r="P84" s="274" t="s">
        <v>33</v>
      </c>
      <c r="S84" s="274" t="s">
        <v>31</v>
      </c>
      <c r="T84" s="274" t="s">
        <v>32</v>
      </c>
      <c r="U84" s="274" t="s">
        <v>31</v>
      </c>
      <c r="V84" s="274" t="s">
        <v>32</v>
      </c>
      <c r="W84" s="274" t="s">
        <v>31</v>
      </c>
      <c r="X84" s="274" t="s">
        <v>32</v>
      </c>
      <c r="Y84" s="274" t="s">
        <v>31</v>
      </c>
      <c r="Z84" s="274" t="s">
        <v>32</v>
      </c>
      <c r="AA84" s="274" t="s">
        <v>31</v>
      </c>
      <c r="AB84" s="274" t="s">
        <v>32</v>
      </c>
      <c r="AE84" s="1883"/>
      <c r="AF84" s="1883"/>
      <c r="AG84" s="1883"/>
      <c r="AH84" s="1883"/>
      <c r="AI84" s="1883"/>
    </row>
    <row r="85" spans="1:35" x14ac:dyDescent="0.25">
      <c r="A85" s="854" t="s">
        <v>773</v>
      </c>
      <c r="B85" s="8">
        <v>11</v>
      </c>
      <c r="C85">
        <v>42</v>
      </c>
      <c r="D85">
        <v>53</v>
      </c>
      <c r="E85" s="8">
        <v>9</v>
      </c>
      <c r="F85">
        <v>40</v>
      </c>
      <c r="G85">
        <v>49</v>
      </c>
      <c r="H85" s="8">
        <v>11</v>
      </c>
      <c r="I85">
        <v>23</v>
      </c>
      <c r="J85">
        <v>34</v>
      </c>
      <c r="K85" s="8">
        <v>11</v>
      </c>
      <c r="L85">
        <v>45</v>
      </c>
      <c r="M85">
        <v>56</v>
      </c>
      <c r="N85" s="8">
        <v>9</v>
      </c>
      <c r="O85">
        <v>26</v>
      </c>
      <c r="P85" s="9">
        <v>35</v>
      </c>
      <c r="S85" s="61">
        <f>IFERROR(B85/$D85*100,0)</f>
        <v>20.754716981132077</v>
      </c>
      <c r="T85" s="82">
        <f>IFERROR(C85/$D85*100,0)</f>
        <v>79.245283018867923</v>
      </c>
      <c r="U85" s="61">
        <f>IFERROR(E85/$G85*100,0)</f>
        <v>18.367346938775512</v>
      </c>
      <c r="V85" s="82">
        <f>IFERROR(F85/$G85*100,0)</f>
        <v>81.632653061224488</v>
      </c>
      <c r="W85" s="61">
        <f>IFERROR(H85/$J85*100,0)</f>
        <v>32.352941176470587</v>
      </c>
      <c r="X85" s="82">
        <f>IFERROR(I85/$J85*100,0)</f>
        <v>67.64705882352942</v>
      </c>
      <c r="Y85" s="61">
        <f>IFERROR(K85/$M85*100,0)</f>
        <v>19.642857142857142</v>
      </c>
      <c r="Z85" s="82">
        <f>IFERROR(L85/$M85*100,0)</f>
        <v>80.357142857142861</v>
      </c>
      <c r="AA85" s="6">
        <f>IFERROR(N85/$P85*100,0)</f>
        <v>25.714285714285712</v>
      </c>
      <c r="AB85" s="82">
        <f>IFERROR(O85/$P85*100,0)</f>
        <v>74.285714285714292</v>
      </c>
      <c r="AC85" s="5"/>
      <c r="AD85" s="5"/>
      <c r="AE85" s="180">
        <f>T85-S85</f>
        <v>58.490566037735846</v>
      </c>
      <c r="AF85" s="179">
        <f>V85-U85</f>
        <v>63.265306122448976</v>
      </c>
      <c r="AG85" s="179">
        <f>X85-W85</f>
        <v>35.294117647058833</v>
      </c>
      <c r="AH85" s="179">
        <f>Z85-Y85</f>
        <v>60.714285714285722</v>
      </c>
      <c r="AI85" s="179">
        <f>AB85-AA85</f>
        <v>48.571428571428584</v>
      </c>
    </row>
    <row r="86" spans="1:35" x14ac:dyDescent="0.25">
      <c r="A86" s="856" t="s">
        <v>761</v>
      </c>
      <c r="B86" s="659">
        <v>34</v>
      </c>
      <c r="C86" s="660">
        <v>563</v>
      </c>
      <c r="D86" s="662">
        <v>597</v>
      </c>
      <c r="E86" s="660">
        <v>81</v>
      </c>
      <c r="F86" s="660">
        <v>735</v>
      </c>
      <c r="G86" s="662">
        <v>816</v>
      </c>
      <c r="H86" s="660">
        <v>92</v>
      </c>
      <c r="I86" s="660">
        <v>786</v>
      </c>
      <c r="J86" s="662">
        <v>878</v>
      </c>
      <c r="K86" s="660">
        <v>81</v>
      </c>
      <c r="L86" s="660">
        <v>731</v>
      </c>
      <c r="M86" s="662">
        <v>812</v>
      </c>
      <c r="N86" s="660">
        <v>90</v>
      </c>
      <c r="O86" s="660">
        <v>833</v>
      </c>
      <c r="P86" s="662">
        <v>923</v>
      </c>
      <c r="S86" s="100">
        <f>IFERROR(B86/$D86*100,0)</f>
        <v>5.6951423785594635</v>
      </c>
      <c r="T86" s="99">
        <f>IFERROR(C86/$D86*100,0)</f>
        <v>94.304857621440547</v>
      </c>
      <c r="U86" s="100">
        <f>IFERROR(E86/$G86*100,0)</f>
        <v>9.9264705882352935</v>
      </c>
      <c r="V86" s="99">
        <f>IFERROR(F86/$G86*100,0)</f>
        <v>90.07352941176471</v>
      </c>
      <c r="W86" s="100">
        <f>IFERROR(H86/$J86*100,0)</f>
        <v>10.478359908883828</v>
      </c>
      <c r="X86" s="99">
        <f>IFERROR(I86/$J86*100,0)</f>
        <v>89.521640091116168</v>
      </c>
      <c r="Y86" s="100">
        <f>IFERROR(K86/$M86*100,0)</f>
        <v>9.9753694581280783</v>
      </c>
      <c r="Z86" s="99">
        <f>IFERROR(L86/$M86*100,0)</f>
        <v>90.024630541871915</v>
      </c>
      <c r="AA86" s="98">
        <f>IFERROR(N86/$P86*100,0)</f>
        <v>9.750812567713977</v>
      </c>
      <c r="AB86" s="99">
        <f>IFERROR(O86/$P86*100,0)</f>
        <v>90.249187432286021</v>
      </c>
      <c r="AC86" s="5"/>
      <c r="AD86" s="5"/>
      <c r="AE86" s="246">
        <f>T86-S86</f>
        <v>88.60971524288108</v>
      </c>
      <c r="AF86" s="236">
        <f>V86-U86</f>
        <v>80.14705882352942</v>
      </c>
      <c r="AG86" s="236">
        <f>X86-W86</f>
        <v>79.043280182232337</v>
      </c>
      <c r="AH86" s="236">
        <f>Z86-Y86</f>
        <v>80.049261083743829</v>
      </c>
      <c r="AI86" s="236">
        <f>AB86-AA86</f>
        <v>80.498374864572042</v>
      </c>
    </row>
    <row r="89" spans="1:35" x14ac:dyDescent="0.25">
      <c r="A89" s="1531"/>
      <c r="B89" s="1531"/>
      <c r="C89" s="1531"/>
      <c r="D89" s="1531"/>
      <c r="E89" s="1531"/>
      <c r="F89" s="1531"/>
      <c r="G89" s="1531"/>
    </row>
    <row r="90" spans="1:35" ht="15" customHeight="1" x14ac:dyDescent="0.25">
      <c r="A90" s="1746" t="s">
        <v>1273</v>
      </c>
      <c r="B90" s="1747"/>
      <c r="C90" s="1747"/>
      <c r="D90" s="1747"/>
      <c r="E90" s="1747"/>
      <c r="F90" s="1747"/>
      <c r="G90" s="1748"/>
    </row>
    <row r="91" spans="1:35" x14ac:dyDescent="0.25">
      <c r="A91" s="1746"/>
      <c r="B91" s="1747"/>
      <c r="C91" s="1747"/>
      <c r="D91" s="1747"/>
      <c r="E91" s="1747"/>
      <c r="F91" s="1747"/>
      <c r="G91" s="1748"/>
    </row>
    <row r="92" spans="1:35" x14ac:dyDescent="0.25">
      <c r="A92" s="1749"/>
      <c r="B92" s="1750"/>
      <c r="C92" s="1750"/>
      <c r="D92" s="1750"/>
      <c r="E92" s="1750"/>
      <c r="F92" s="1750"/>
      <c r="G92" s="1751"/>
    </row>
    <row r="93" spans="1:35" x14ac:dyDescent="0.25">
      <c r="A93" s="1843" t="s">
        <v>1091</v>
      </c>
      <c r="B93" s="1744"/>
      <c r="C93" s="1744"/>
      <c r="D93" s="1744"/>
      <c r="E93" s="1744"/>
      <c r="F93" s="1744"/>
      <c r="G93" s="1745"/>
    </row>
    <row r="94" spans="1:35" x14ac:dyDescent="0.25">
      <c r="A94" s="1844"/>
      <c r="B94" s="1747"/>
      <c r="C94" s="1747"/>
      <c r="D94" s="1747"/>
      <c r="E94" s="1747"/>
      <c r="F94" s="1747"/>
      <c r="G94" s="1748"/>
    </row>
    <row r="95" spans="1:35" x14ac:dyDescent="0.25">
      <c r="A95" s="1845"/>
      <c r="B95" s="1750"/>
      <c r="C95" s="1750"/>
      <c r="D95" s="1750"/>
      <c r="E95" s="1750"/>
      <c r="F95" s="1750"/>
      <c r="G95" s="1751"/>
    </row>
  </sheetData>
  <sheetProtection algorithmName="SHA-512" hashValue="PoJbaAcjsvWonNYXD3iUjCHBQnO/I/ziWItSUJoSL1SS5NkMIMxGYWBlmQRKrup6pu7QbxCQeMqxaz4aN5KwGA==" saltValue="nsqje4k3Mk7fKWlo0J4XKQ==" spinCount="100000" sheet="1" objects="1" scenarios="1"/>
  <mergeCells count="104">
    <mergeCell ref="A22:A35"/>
    <mergeCell ref="A12:A14"/>
    <mergeCell ref="A93:G95"/>
    <mergeCell ref="A90:G92"/>
    <mergeCell ref="AE83:AE84"/>
    <mergeCell ref="AF83:AF84"/>
    <mergeCell ref="AG83:AG84"/>
    <mergeCell ref="AH83:AH84"/>
    <mergeCell ref="S82:AB82"/>
    <mergeCell ref="AE82:AI82"/>
    <mergeCell ref="S83:T83"/>
    <mergeCell ref="U83:V83"/>
    <mergeCell ref="W83:X83"/>
    <mergeCell ref="Y83:Z83"/>
    <mergeCell ref="AA83:AB83"/>
    <mergeCell ref="AI83:AI84"/>
    <mergeCell ref="K83:M83"/>
    <mergeCell ref="N83:P83"/>
    <mergeCell ref="B82:P82"/>
    <mergeCell ref="B83:D83"/>
    <mergeCell ref="E83:G83"/>
    <mergeCell ref="H83:J83"/>
    <mergeCell ref="Q56:S56"/>
    <mergeCell ref="BI56:BK56"/>
    <mergeCell ref="BL56:BN56"/>
    <mergeCell ref="BO56:BQ56"/>
    <mergeCell ref="A36:A44"/>
    <mergeCell ref="A45:A49"/>
    <mergeCell ref="B56:D56"/>
    <mergeCell ref="E56:G56"/>
    <mergeCell ref="B54:AT54"/>
    <mergeCell ref="T55:AB55"/>
    <mergeCell ref="AC55:AK55"/>
    <mergeCell ref="AL55:AT55"/>
    <mergeCell ref="T56:V56"/>
    <mergeCell ref="W56:Y56"/>
    <mergeCell ref="Z56:AB56"/>
    <mergeCell ref="H56:J56"/>
    <mergeCell ref="K56:M56"/>
    <mergeCell ref="N56:P56"/>
    <mergeCell ref="AC56:AE56"/>
    <mergeCell ref="AI56:AK56"/>
    <mergeCell ref="AL56:AN56"/>
    <mergeCell ref="AO56:AQ56"/>
    <mergeCell ref="AR56:AT56"/>
    <mergeCell ref="AW56:AY56"/>
    <mergeCell ref="AZ56:BB56"/>
    <mergeCell ref="BC56:BE56"/>
    <mergeCell ref="BF56:BH56"/>
    <mergeCell ref="B9:Q9"/>
    <mergeCell ref="C10:E10"/>
    <mergeCell ref="F10:H10"/>
    <mergeCell ref="I10:K10"/>
    <mergeCell ref="L10:N10"/>
    <mergeCell ref="O10:Q10"/>
    <mergeCell ref="B19:Q19"/>
    <mergeCell ref="T19:AC19"/>
    <mergeCell ref="AF19:AJ19"/>
    <mergeCell ref="T9:AC9"/>
    <mergeCell ref="AF9:AJ9"/>
    <mergeCell ref="T10:U10"/>
    <mergeCell ref="V10:W10"/>
    <mergeCell ref="X10:Y10"/>
    <mergeCell ref="BI55:BN55"/>
    <mergeCell ref="C20:E20"/>
    <mergeCell ref="F20:H20"/>
    <mergeCell ref="I20:K20"/>
    <mergeCell ref="L20:N20"/>
    <mergeCell ref="O20:Q20"/>
    <mergeCell ref="T20:U20"/>
    <mergeCell ref="V20:W20"/>
    <mergeCell ref="CB54:CP54"/>
    <mergeCell ref="X20:Y20"/>
    <mergeCell ref="Z20:AA20"/>
    <mergeCell ref="AB20:AC20"/>
    <mergeCell ref="AF20:AF21"/>
    <mergeCell ref="AG20:AG21"/>
    <mergeCell ref="B55:J55"/>
    <mergeCell ref="K55:S55"/>
    <mergeCell ref="BO55:BT55"/>
    <mergeCell ref="A1:S2"/>
    <mergeCell ref="CN55:CP56"/>
    <mergeCell ref="Z10:AA10"/>
    <mergeCell ref="CB55:CD56"/>
    <mergeCell ref="CE55:CG56"/>
    <mergeCell ref="CH55:CJ56"/>
    <mergeCell ref="CK55:CM56"/>
    <mergeCell ref="AW54:BZ54"/>
    <mergeCell ref="AH10:AH11"/>
    <mergeCell ref="AI10:AI11"/>
    <mergeCell ref="AJ10:AJ11"/>
    <mergeCell ref="AH20:AH21"/>
    <mergeCell ref="AI20:AI21"/>
    <mergeCell ref="AJ20:AJ21"/>
    <mergeCell ref="AB10:AC10"/>
    <mergeCell ref="AF10:AF11"/>
    <mergeCell ref="AG10:AG11"/>
    <mergeCell ref="BU55:BZ55"/>
    <mergeCell ref="BU56:BW56"/>
    <mergeCell ref="BX56:BZ56"/>
    <mergeCell ref="BR56:BT56"/>
    <mergeCell ref="AW55:BB55"/>
    <mergeCell ref="AF56:AH56"/>
    <mergeCell ref="BC55:BH55"/>
  </mergeCells>
  <conditionalFormatting sqref="AE85:AI86">
    <cfRule type="cellIs" dxfId="128" priority="1" operator="lessThan">
      <formula>0</formula>
    </cfRule>
  </conditionalFormatting>
  <conditionalFormatting sqref="AF12:AJ14">
    <cfRule type="cellIs" dxfId="127" priority="3" operator="lessThan">
      <formula>0</formula>
    </cfRule>
  </conditionalFormatting>
  <conditionalFormatting sqref="AF22:AJ49">
    <cfRule type="cellIs" dxfId="126" priority="2" operator="lessThan">
      <formula>0</formula>
    </cfRule>
  </conditionalFormatting>
  <conditionalFormatting sqref="CB59:CP77">
    <cfRule type="cellIs" dxfId="125" priority="4" operator="lessThan">
      <formula>0</formula>
    </cfRule>
  </conditionalFormatting>
  <hyperlinks>
    <hyperlink ref="A5" location="Índice!A1" display="⌂ Volver al ÍNDICE" xr:uid="{567D153A-0DE7-4D37-BB5E-1A9D30D33621}"/>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BB632-2646-4C19-9175-AF0C3D3649E1}">
  <sheetPr codeName="Hoja34">
    <tabColor rgb="FFEDCFDD"/>
  </sheetPr>
  <dimension ref="A1:CP103"/>
  <sheetViews>
    <sheetView zoomScale="77" zoomScaleNormal="77" workbookViewId="0">
      <pane xSplit="1" topLeftCell="B1" activePane="topRight" state="frozen"/>
      <selection activeCell="T96" sqref="T96:T97"/>
      <selection pane="topRight" activeCell="A98" sqref="A98:G100"/>
    </sheetView>
  </sheetViews>
  <sheetFormatPr baseColWidth="10" defaultColWidth="11.42578125" defaultRowHeight="15" x14ac:dyDescent="0.25"/>
  <cols>
    <col min="1" max="1" width="68.140625" customWidth="1"/>
    <col min="2" max="2" width="33.85546875" customWidth="1"/>
    <col min="3" max="141" width="7.7109375" customWidth="1"/>
  </cols>
  <sheetData>
    <row r="1" spans="1:36" ht="24" customHeight="1" x14ac:dyDescent="0.25">
      <c r="A1" s="1860" t="s">
        <v>1074</v>
      </c>
      <c r="B1" s="1860"/>
      <c r="C1" s="1860"/>
      <c r="D1" s="1860"/>
      <c r="E1" s="1860"/>
      <c r="F1" s="1860"/>
      <c r="G1" s="1860"/>
      <c r="H1" s="1860"/>
      <c r="I1" s="1860"/>
      <c r="J1" s="1860"/>
      <c r="K1" s="1860"/>
      <c r="L1" s="1860"/>
      <c r="M1" s="1860"/>
      <c r="N1" s="1860"/>
      <c r="O1" s="1860"/>
      <c r="P1" s="1860"/>
      <c r="Q1" s="1860"/>
      <c r="R1" s="1860"/>
      <c r="S1" s="1861"/>
    </row>
    <row r="2" spans="1:36" ht="15.75" customHeight="1" thickBot="1" x14ac:dyDescent="0.3">
      <c r="A2" s="1759"/>
      <c r="B2" s="1759"/>
      <c r="C2" s="1759"/>
      <c r="D2" s="1759"/>
      <c r="E2" s="1759"/>
      <c r="F2" s="1759"/>
      <c r="G2" s="1759"/>
      <c r="H2" s="1759"/>
      <c r="I2" s="1759"/>
      <c r="J2" s="1759"/>
      <c r="K2" s="1759"/>
      <c r="L2" s="1759"/>
      <c r="M2" s="1759"/>
      <c r="N2" s="1759"/>
      <c r="O2" s="1759"/>
      <c r="P2" s="1759"/>
      <c r="Q2" s="1759"/>
      <c r="R2" s="1759"/>
      <c r="S2" s="1760"/>
    </row>
    <row r="3" spans="1:36" x14ac:dyDescent="0.25">
      <c r="A3" s="46" t="s">
        <v>1034</v>
      </c>
    </row>
    <row r="4" spans="1:36" x14ac:dyDescent="0.25">
      <c r="A4" s="46" t="s">
        <v>988</v>
      </c>
    </row>
    <row r="5" spans="1:36" x14ac:dyDescent="0.25">
      <c r="A5" s="132" t="s">
        <v>712</v>
      </c>
    </row>
    <row r="7" spans="1:36" x14ac:dyDescent="0.25">
      <c r="A7" s="5" t="s">
        <v>1197</v>
      </c>
    </row>
    <row r="8" spans="1:36" x14ac:dyDescent="0.25">
      <c r="A8" s="5"/>
    </row>
    <row r="9" spans="1:36" s="1" customFormat="1" ht="36" customHeight="1" x14ac:dyDescent="0.25">
      <c r="B9" s="1862" t="s">
        <v>28</v>
      </c>
      <c r="C9" s="1864"/>
      <c r="D9" s="1864"/>
      <c r="E9" s="1864"/>
      <c r="F9" s="1864"/>
      <c r="G9" s="1864"/>
      <c r="H9" s="1864"/>
      <c r="I9" s="1864"/>
      <c r="J9" s="1864"/>
      <c r="K9" s="1864"/>
      <c r="L9" s="1864"/>
      <c r="M9" s="1864"/>
      <c r="N9" s="1864"/>
      <c r="O9" s="1864"/>
      <c r="P9" s="1864"/>
      <c r="Q9" s="1865"/>
      <c r="T9" s="1869" t="s">
        <v>507</v>
      </c>
      <c r="U9" s="1869"/>
      <c r="V9" s="1869"/>
      <c r="W9" s="1869"/>
      <c r="X9" s="1869"/>
      <c r="Y9" s="1869"/>
      <c r="Z9" s="1869"/>
      <c r="AA9" s="1869"/>
      <c r="AB9" s="1869"/>
      <c r="AC9" s="1869"/>
      <c r="AF9" s="1868" t="s">
        <v>853</v>
      </c>
      <c r="AG9" s="1912"/>
      <c r="AH9" s="1912"/>
      <c r="AI9" s="1912"/>
      <c r="AJ9" s="1917"/>
    </row>
    <row r="10" spans="1:36" x14ac:dyDescent="0.25">
      <c r="B10" s="852" t="s">
        <v>994</v>
      </c>
      <c r="C10" s="1875" t="s">
        <v>314</v>
      </c>
      <c r="D10" s="1875"/>
      <c r="E10" s="1875"/>
      <c r="F10" s="1875" t="s">
        <v>167</v>
      </c>
      <c r="G10" s="1875"/>
      <c r="H10" s="1875"/>
      <c r="I10" s="1875" t="s">
        <v>168</v>
      </c>
      <c r="J10" s="1875"/>
      <c r="K10" s="1875"/>
      <c r="L10" s="1875" t="s">
        <v>169</v>
      </c>
      <c r="M10" s="1875"/>
      <c r="N10" s="1875"/>
      <c r="O10" s="1875" t="s">
        <v>170</v>
      </c>
      <c r="P10" s="1875"/>
      <c r="Q10" s="1875"/>
      <c r="T10" s="1875" t="s">
        <v>314</v>
      </c>
      <c r="U10" s="1875"/>
      <c r="V10" s="1875" t="s">
        <v>167</v>
      </c>
      <c r="W10" s="1875"/>
      <c r="X10" s="1875" t="s">
        <v>168</v>
      </c>
      <c r="Y10" s="1875"/>
      <c r="Z10" s="1875" t="s">
        <v>169</v>
      </c>
      <c r="AA10" s="1875"/>
      <c r="AB10" s="1875" t="s">
        <v>170</v>
      </c>
      <c r="AC10" s="1875"/>
      <c r="AF10" s="1883" t="s">
        <v>314</v>
      </c>
      <c r="AG10" s="1883" t="s">
        <v>167</v>
      </c>
      <c r="AH10" s="1883" t="s">
        <v>168</v>
      </c>
      <c r="AI10" s="1883" t="s">
        <v>169</v>
      </c>
      <c r="AJ10" s="1883" t="s">
        <v>170</v>
      </c>
    </row>
    <row r="11" spans="1:36" x14ac:dyDescent="0.25">
      <c r="B11" s="873" t="s">
        <v>337</v>
      </c>
      <c r="C11" s="274" t="s">
        <v>31</v>
      </c>
      <c r="D11" s="274" t="s">
        <v>32</v>
      </c>
      <c r="E11" s="274" t="s">
        <v>33</v>
      </c>
      <c r="F11" s="274" t="s">
        <v>31</v>
      </c>
      <c r="G11" s="274" t="s">
        <v>32</v>
      </c>
      <c r="H11" s="274" t="s">
        <v>33</v>
      </c>
      <c r="I11" s="274" t="s">
        <v>31</v>
      </c>
      <c r="J11" s="274" t="s">
        <v>32</v>
      </c>
      <c r="K11" s="274" t="s">
        <v>33</v>
      </c>
      <c r="L11" s="274" t="s">
        <v>31</v>
      </c>
      <c r="M11" s="274" t="s">
        <v>32</v>
      </c>
      <c r="N11" s="274" t="s">
        <v>33</v>
      </c>
      <c r="O11" s="274" t="s">
        <v>31</v>
      </c>
      <c r="P11" s="274" t="s">
        <v>32</v>
      </c>
      <c r="Q11" s="274" t="s">
        <v>33</v>
      </c>
      <c r="T11" s="274" t="s">
        <v>31</v>
      </c>
      <c r="U11" s="274" t="s">
        <v>32</v>
      </c>
      <c r="V11" s="274" t="s">
        <v>31</v>
      </c>
      <c r="W11" s="274" t="s">
        <v>32</v>
      </c>
      <c r="X11" s="274" t="s">
        <v>31</v>
      </c>
      <c r="Y11" s="274" t="s">
        <v>32</v>
      </c>
      <c r="Z11" s="274" t="s">
        <v>31</v>
      </c>
      <c r="AA11" s="274" t="s">
        <v>32</v>
      </c>
      <c r="AB11" s="274" t="s">
        <v>31</v>
      </c>
      <c r="AC11" s="274" t="s">
        <v>32</v>
      </c>
      <c r="AF11" s="1883"/>
      <c r="AG11" s="1883"/>
      <c r="AH11" s="1883"/>
      <c r="AI11" s="1883"/>
      <c r="AJ11" s="1883"/>
    </row>
    <row r="12" spans="1:36" x14ac:dyDescent="0.25">
      <c r="A12" s="1903" t="s">
        <v>1080</v>
      </c>
      <c r="B12" s="1617" t="s">
        <v>809</v>
      </c>
      <c r="C12" s="20">
        <v>4450</v>
      </c>
      <c r="D12" s="20">
        <v>23988</v>
      </c>
      <c r="E12" s="21">
        <v>28438</v>
      </c>
      <c r="F12" s="23">
        <v>9621</v>
      </c>
      <c r="G12" s="20">
        <v>29515</v>
      </c>
      <c r="H12" s="21">
        <v>39136</v>
      </c>
      <c r="I12" s="23">
        <v>9692</v>
      </c>
      <c r="J12" s="20">
        <v>28142</v>
      </c>
      <c r="K12" s="21">
        <v>37834</v>
      </c>
      <c r="L12" s="23">
        <v>11786</v>
      </c>
      <c r="M12" s="20">
        <v>34556</v>
      </c>
      <c r="N12" s="21">
        <v>46342</v>
      </c>
      <c r="O12" s="23">
        <v>11009</v>
      </c>
      <c r="P12" s="20">
        <v>33052</v>
      </c>
      <c r="Q12" s="21">
        <v>44061</v>
      </c>
      <c r="T12" s="61">
        <f>IFERROR(C12/$E12*100,0)</f>
        <v>15.64807651733596</v>
      </c>
      <c r="U12" s="82">
        <f t="shared" ref="T12:U14" si="0">IFERROR(D12/$E12*100,0)</f>
        <v>84.351923482664034</v>
      </c>
      <c r="V12" s="61">
        <f t="shared" ref="V12:W14" si="1">IFERROR(F12/$H12*100,0)</f>
        <v>24.583503679476696</v>
      </c>
      <c r="W12" s="82">
        <f t="shared" si="1"/>
        <v>75.416496320523308</v>
      </c>
      <c r="X12" s="61">
        <f t="shared" ref="X12:Y14" si="2">IFERROR(I12/$K12*100,0)</f>
        <v>25.617169741502355</v>
      </c>
      <c r="Y12" s="82">
        <f t="shared" si="2"/>
        <v>74.382830258497648</v>
      </c>
      <c r="Z12" s="61">
        <f t="shared" ref="Z12:AA14" si="3">IFERROR(L12/$N12*100,0)</f>
        <v>25.432652885071853</v>
      </c>
      <c r="AA12" s="82">
        <f t="shared" si="3"/>
        <v>74.56734711492814</v>
      </c>
      <c r="AB12" s="6">
        <f t="shared" ref="AB12:AC14" si="4">IFERROR(O12/$Q12*100,0)</f>
        <v>24.985815119947347</v>
      </c>
      <c r="AC12" s="82">
        <f t="shared" si="4"/>
        <v>75.014184880052653</v>
      </c>
      <c r="AD12" s="5"/>
      <c r="AE12" s="5"/>
      <c r="AF12" s="73">
        <f t="shared" ref="AF12:AF14" si="5">U12-T12</f>
        <v>68.703846965328069</v>
      </c>
      <c r="AG12" s="60">
        <f>W12-V12</f>
        <v>50.832992641046616</v>
      </c>
      <c r="AH12" s="60">
        <f t="shared" ref="AH12:AH14" si="6">Y12-X12</f>
        <v>48.765660516995297</v>
      </c>
      <c r="AI12" s="60">
        <f t="shared" ref="AI12:AI14" si="7">AA12-Z12</f>
        <v>49.134694229856287</v>
      </c>
      <c r="AJ12" s="60">
        <f t="shared" ref="AJ12:AJ14" si="8">AC12-AB12</f>
        <v>50.028369760105306</v>
      </c>
    </row>
    <row r="13" spans="1:36" x14ac:dyDescent="0.25">
      <c r="A13" s="1904"/>
      <c r="B13" s="1617" t="s">
        <v>346</v>
      </c>
      <c r="C13" s="20">
        <v>31499</v>
      </c>
      <c r="D13" s="20">
        <v>19389</v>
      </c>
      <c r="E13" s="21">
        <v>50888</v>
      </c>
      <c r="F13" s="23">
        <v>39875</v>
      </c>
      <c r="G13" s="20">
        <v>24961</v>
      </c>
      <c r="H13" s="21">
        <v>64836</v>
      </c>
      <c r="I13" s="23">
        <v>40268</v>
      </c>
      <c r="J13" s="20">
        <v>24614</v>
      </c>
      <c r="K13" s="21">
        <v>64882</v>
      </c>
      <c r="L13" s="23">
        <v>50821</v>
      </c>
      <c r="M13" s="20">
        <v>33649</v>
      </c>
      <c r="N13" s="21">
        <v>84470</v>
      </c>
      <c r="O13" s="23">
        <v>53181</v>
      </c>
      <c r="P13" s="20">
        <v>34455</v>
      </c>
      <c r="Q13" s="21">
        <v>87636</v>
      </c>
      <c r="T13" s="61">
        <f t="shared" si="0"/>
        <v>61.898679452916205</v>
      </c>
      <c r="U13" s="82">
        <f t="shared" si="0"/>
        <v>38.101320547083795</v>
      </c>
      <c r="V13" s="61">
        <f t="shared" si="1"/>
        <v>61.501326423591827</v>
      </c>
      <c r="W13" s="82">
        <f t="shared" si="1"/>
        <v>38.498673576408166</v>
      </c>
      <c r="X13" s="61">
        <f t="shared" si="2"/>
        <v>62.063438241731141</v>
      </c>
      <c r="Y13" s="82">
        <f t="shared" si="2"/>
        <v>37.936561758268859</v>
      </c>
      <c r="Z13" s="61">
        <f t="shared" si="3"/>
        <v>60.164555463478152</v>
      </c>
      <c r="AA13" s="82">
        <f t="shared" si="3"/>
        <v>39.835444536521841</v>
      </c>
      <c r="AB13" s="6">
        <f t="shared" si="4"/>
        <v>60.683965493632755</v>
      </c>
      <c r="AC13" s="82">
        <f t="shared" si="4"/>
        <v>39.316034506367245</v>
      </c>
      <c r="AF13" s="73">
        <f t="shared" si="5"/>
        <v>-23.797358905832411</v>
      </c>
      <c r="AG13" s="60">
        <f t="shared" ref="AG13:AG14" si="9">W13-V13</f>
        <v>-23.002652847183661</v>
      </c>
      <c r="AH13" s="60">
        <f t="shared" si="6"/>
        <v>-24.126876483462283</v>
      </c>
      <c r="AI13" s="60">
        <f t="shared" si="7"/>
        <v>-20.329110926956311</v>
      </c>
      <c r="AJ13" s="60">
        <f t="shared" si="8"/>
        <v>-21.36793098726551</v>
      </c>
    </row>
    <row r="14" spans="1:36" x14ac:dyDescent="0.25">
      <c r="A14" s="1905"/>
      <c r="B14" s="1617" t="s">
        <v>248</v>
      </c>
      <c r="C14" s="56">
        <v>14699</v>
      </c>
      <c r="D14" s="56">
        <v>8266</v>
      </c>
      <c r="E14" s="116">
        <v>22965</v>
      </c>
      <c r="F14" s="110">
        <v>16017</v>
      </c>
      <c r="G14" s="56">
        <v>10592</v>
      </c>
      <c r="H14" s="116">
        <v>26609</v>
      </c>
      <c r="I14" s="110">
        <v>14284</v>
      </c>
      <c r="J14" s="56">
        <v>9817</v>
      </c>
      <c r="K14" s="116">
        <v>24101</v>
      </c>
      <c r="L14" s="110">
        <v>20580</v>
      </c>
      <c r="M14" s="56">
        <v>14195</v>
      </c>
      <c r="N14" s="116">
        <v>34775</v>
      </c>
      <c r="O14" s="110">
        <v>18443</v>
      </c>
      <c r="P14" s="56">
        <v>12609</v>
      </c>
      <c r="Q14" s="116">
        <v>31052</v>
      </c>
      <c r="T14" s="100">
        <f t="shared" si="0"/>
        <v>64.006096233398651</v>
      </c>
      <c r="U14" s="99">
        <f t="shared" si="0"/>
        <v>35.993903766601349</v>
      </c>
      <c r="V14" s="100">
        <f t="shared" si="1"/>
        <v>60.193919350595657</v>
      </c>
      <c r="W14" s="99">
        <f t="shared" si="1"/>
        <v>39.806080649404336</v>
      </c>
      <c r="X14" s="100">
        <f t="shared" si="2"/>
        <v>59.267250321563424</v>
      </c>
      <c r="Y14" s="99">
        <f t="shared" si="2"/>
        <v>40.732749678436583</v>
      </c>
      <c r="Z14" s="100">
        <f t="shared" si="3"/>
        <v>59.180445722501794</v>
      </c>
      <c r="AA14" s="99">
        <f t="shared" si="3"/>
        <v>40.819554277498206</v>
      </c>
      <c r="AB14" s="98">
        <f t="shared" si="4"/>
        <v>59.393919876336469</v>
      </c>
      <c r="AC14" s="99">
        <f t="shared" si="4"/>
        <v>40.606080123663531</v>
      </c>
      <c r="AF14" s="246">
        <f t="shared" si="5"/>
        <v>-28.012192466797302</v>
      </c>
      <c r="AG14" s="236">
        <f t="shared" si="9"/>
        <v>-20.38783870119132</v>
      </c>
      <c r="AH14" s="236">
        <f t="shared" si="6"/>
        <v>-18.53450064312684</v>
      </c>
      <c r="AI14" s="236">
        <f t="shared" si="7"/>
        <v>-18.360891445003588</v>
      </c>
      <c r="AJ14" s="236">
        <f t="shared" si="8"/>
        <v>-18.787839752672937</v>
      </c>
    </row>
    <row r="15" spans="1:36" x14ac:dyDescent="0.25">
      <c r="B15" s="5"/>
      <c r="T15" s="6"/>
      <c r="U15" s="6"/>
      <c r="V15" s="6"/>
      <c r="W15" s="6"/>
      <c r="X15" s="6"/>
      <c r="Y15" s="6"/>
      <c r="Z15" s="6"/>
      <c r="AA15" s="6"/>
      <c r="AB15" s="6"/>
      <c r="AC15" s="6"/>
    </row>
    <row r="16" spans="1:36" x14ac:dyDescent="0.25">
      <c r="B16" s="5"/>
      <c r="T16" s="6"/>
      <c r="U16" s="6"/>
      <c r="V16" s="6"/>
      <c r="W16" s="6"/>
      <c r="X16" s="6"/>
      <c r="Y16" s="6"/>
      <c r="Z16" s="6"/>
      <c r="AA16" s="6"/>
      <c r="AB16" s="6"/>
      <c r="AC16" s="6"/>
    </row>
    <row r="17" spans="1:38" x14ac:dyDescent="0.25">
      <c r="A17" s="5" t="s">
        <v>1198</v>
      </c>
    </row>
    <row r="18" spans="1:38" x14ac:dyDescent="0.25">
      <c r="A18" s="5"/>
    </row>
    <row r="19" spans="1:38" s="1" customFormat="1" ht="36" customHeight="1" x14ac:dyDescent="0.25">
      <c r="B19" s="1869" t="s">
        <v>28</v>
      </c>
      <c r="C19" s="1869"/>
      <c r="D19" s="1869"/>
      <c r="E19" s="1869"/>
      <c r="F19" s="1869"/>
      <c r="G19" s="1869"/>
      <c r="H19" s="1869"/>
      <c r="I19" s="1869"/>
      <c r="J19" s="1869"/>
      <c r="K19" s="1869"/>
      <c r="L19" s="1869"/>
      <c r="M19" s="1869"/>
      <c r="N19" s="1869"/>
      <c r="O19" s="1869"/>
      <c r="P19" s="1869"/>
      <c r="Q19" s="1869"/>
      <c r="T19" s="1869" t="s">
        <v>507</v>
      </c>
      <c r="U19" s="1869"/>
      <c r="V19" s="1869"/>
      <c r="W19" s="1869"/>
      <c r="X19" s="1869"/>
      <c r="Y19" s="1869"/>
      <c r="Z19" s="1869"/>
      <c r="AA19" s="1869"/>
      <c r="AB19" s="1869"/>
      <c r="AC19" s="1869"/>
      <c r="AF19" s="1868" t="s">
        <v>853</v>
      </c>
      <c r="AG19" s="1912"/>
      <c r="AH19" s="1912"/>
      <c r="AI19" s="1912"/>
      <c r="AJ19" s="1917"/>
    </row>
    <row r="20" spans="1:38" x14ac:dyDescent="0.25">
      <c r="B20" s="852" t="s">
        <v>994</v>
      </c>
      <c r="C20" s="1875" t="s">
        <v>314</v>
      </c>
      <c r="D20" s="1875"/>
      <c r="E20" s="1875"/>
      <c r="F20" s="1875" t="s">
        <v>167</v>
      </c>
      <c r="G20" s="1875"/>
      <c r="H20" s="1875"/>
      <c r="I20" s="1875" t="s">
        <v>168</v>
      </c>
      <c r="J20" s="1875"/>
      <c r="K20" s="1875"/>
      <c r="L20" s="1875" t="s">
        <v>169</v>
      </c>
      <c r="M20" s="1875"/>
      <c r="N20" s="1875"/>
      <c r="O20" s="1875" t="s">
        <v>170</v>
      </c>
      <c r="P20" s="1875"/>
      <c r="Q20" s="1875"/>
      <c r="T20" s="1875" t="s">
        <v>314</v>
      </c>
      <c r="U20" s="1875"/>
      <c r="V20" s="1875" t="s">
        <v>167</v>
      </c>
      <c r="W20" s="1875"/>
      <c r="X20" s="1875" t="s">
        <v>168</v>
      </c>
      <c r="Y20" s="1875"/>
      <c r="Z20" s="1875" t="s">
        <v>169</v>
      </c>
      <c r="AA20" s="1875"/>
      <c r="AB20" s="1875" t="s">
        <v>170</v>
      </c>
      <c r="AC20" s="1875"/>
      <c r="AF20" s="1883" t="s">
        <v>314</v>
      </c>
      <c r="AG20" s="1883" t="s">
        <v>167</v>
      </c>
      <c r="AH20" s="1883" t="s">
        <v>168</v>
      </c>
      <c r="AI20" s="1883" t="s">
        <v>169</v>
      </c>
      <c r="AJ20" s="1883" t="s">
        <v>170</v>
      </c>
    </row>
    <row r="21" spans="1:38" x14ac:dyDescent="0.25">
      <c r="B21" s="271" t="s">
        <v>337</v>
      </c>
      <c r="C21" s="274" t="s">
        <v>31</v>
      </c>
      <c r="D21" s="274" t="s">
        <v>32</v>
      </c>
      <c r="E21" s="274" t="s">
        <v>33</v>
      </c>
      <c r="F21" s="274" t="s">
        <v>31</v>
      </c>
      <c r="G21" s="274" t="s">
        <v>32</v>
      </c>
      <c r="H21" s="274" t="s">
        <v>33</v>
      </c>
      <c r="I21" s="274" t="s">
        <v>31</v>
      </c>
      <c r="J21" s="274" t="s">
        <v>32</v>
      </c>
      <c r="K21" s="274" t="s">
        <v>33</v>
      </c>
      <c r="L21" s="274" t="s">
        <v>31</v>
      </c>
      <c r="M21" s="274" t="s">
        <v>32</v>
      </c>
      <c r="N21" s="274" t="s">
        <v>33</v>
      </c>
      <c r="O21" s="274" t="s">
        <v>31</v>
      </c>
      <c r="P21" s="274" t="s">
        <v>32</v>
      </c>
      <c r="Q21" s="274" t="s">
        <v>33</v>
      </c>
      <c r="T21" s="274" t="s">
        <v>31</v>
      </c>
      <c r="U21" s="274" t="s">
        <v>32</v>
      </c>
      <c r="V21" s="274" t="s">
        <v>31</v>
      </c>
      <c r="W21" s="274" t="s">
        <v>32</v>
      </c>
      <c r="X21" s="274" t="s">
        <v>31</v>
      </c>
      <c r="Y21" s="274" t="s">
        <v>32</v>
      </c>
      <c r="Z21" s="274" t="s">
        <v>31</v>
      </c>
      <c r="AA21" s="274" t="s">
        <v>32</v>
      </c>
      <c r="AB21" s="274" t="s">
        <v>31</v>
      </c>
      <c r="AC21" s="274" t="s">
        <v>32</v>
      </c>
      <c r="AF21" s="1883"/>
      <c r="AG21" s="1883"/>
      <c r="AH21" s="1883"/>
      <c r="AI21" s="1883"/>
      <c r="AJ21" s="1883"/>
    </row>
    <row r="22" spans="1:38" s="5" customFormat="1" x14ac:dyDescent="0.25">
      <c r="A22" s="1869" t="s">
        <v>809</v>
      </c>
      <c r="B22" s="849" t="s">
        <v>1078</v>
      </c>
      <c r="C22" s="843">
        <f t="shared" ref="C22:K22" si="10">SUM(C23:C34)</f>
        <v>4450</v>
      </c>
      <c r="D22" s="843">
        <f t="shared" si="10"/>
        <v>23988</v>
      </c>
      <c r="E22" s="843">
        <f t="shared" si="10"/>
        <v>28438</v>
      </c>
      <c r="F22" s="850">
        <f t="shared" si="10"/>
        <v>9621</v>
      </c>
      <c r="G22" s="843">
        <f t="shared" si="10"/>
        <v>29515</v>
      </c>
      <c r="H22" s="843">
        <f t="shared" si="10"/>
        <v>39136</v>
      </c>
      <c r="I22" s="850">
        <f t="shared" si="10"/>
        <v>9692</v>
      </c>
      <c r="J22" s="843">
        <f t="shared" si="10"/>
        <v>28142</v>
      </c>
      <c r="K22" s="843">
        <f t="shared" si="10"/>
        <v>37834</v>
      </c>
      <c r="L22" s="850">
        <v>11786</v>
      </c>
      <c r="M22" s="843">
        <v>34556</v>
      </c>
      <c r="N22" s="844">
        <f t="shared" ref="N22:N49" si="11">L22+M22</f>
        <v>46342</v>
      </c>
      <c r="O22" s="843">
        <v>11009</v>
      </c>
      <c r="P22" s="843">
        <v>33052</v>
      </c>
      <c r="Q22" s="844">
        <f t="shared" ref="Q22:Q49" si="12">O22+P22</f>
        <v>44061</v>
      </c>
      <c r="T22" s="61">
        <f>IFERROR(C22/$E22*100,0)</f>
        <v>15.64807651733596</v>
      </c>
      <c r="U22" s="82">
        <f t="shared" ref="U22" si="13">IFERROR(D22/$E22*100,0)</f>
        <v>84.351923482664034</v>
      </c>
      <c r="V22" s="61">
        <f t="shared" ref="V22" si="14">IFERROR(F22/$H22*100,0)</f>
        <v>24.583503679476696</v>
      </c>
      <c r="W22" s="82">
        <f t="shared" ref="W22" si="15">IFERROR(G22/$H22*100,0)</f>
        <v>75.416496320523308</v>
      </c>
      <c r="X22" s="61">
        <f t="shared" ref="X22" si="16">IFERROR(I22/$K22*100,0)</f>
        <v>25.617169741502355</v>
      </c>
      <c r="Y22" s="82">
        <f t="shared" ref="Y22" si="17">IFERROR(J22/$K22*100,0)</f>
        <v>74.382830258497648</v>
      </c>
      <c r="Z22" s="61">
        <f t="shared" ref="Z22" si="18">IFERROR(L22/$N22*100,0)</f>
        <v>25.432652885071853</v>
      </c>
      <c r="AA22" s="82">
        <f t="shared" ref="AA22" si="19">IFERROR(M22/$N22*100,0)</f>
        <v>74.56734711492814</v>
      </c>
      <c r="AB22" s="6">
        <f t="shared" ref="AB22" si="20">IFERROR(O22/$Q22*100,0)</f>
        <v>24.985815119947347</v>
      </c>
      <c r="AC22" s="82">
        <f t="shared" ref="AC22" si="21">IFERROR(P22/$Q22*100,0)</f>
        <v>75.014184880052653</v>
      </c>
      <c r="AF22" s="73">
        <f t="shared" ref="AF22" si="22">U22-T22</f>
        <v>68.703846965328069</v>
      </c>
      <c r="AG22" s="60">
        <f>W22-V22</f>
        <v>50.832992641046616</v>
      </c>
      <c r="AH22" s="60">
        <f t="shared" ref="AH22" si="23">Y22-X22</f>
        <v>48.765660516995297</v>
      </c>
      <c r="AI22" s="60">
        <f t="shared" ref="AI22" si="24">AA22-Z22</f>
        <v>49.134694229856287</v>
      </c>
      <c r="AJ22" s="60">
        <f t="shared" ref="AJ22" si="25">AC22-AB22</f>
        <v>50.028369760105306</v>
      </c>
      <c r="AK22"/>
      <c r="AL22"/>
    </row>
    <row r="23" spans="1:38" x14ac:dyDescent="0.25">
      <c r="A23" s="1869"/>
      <c r="B23" s="855" t="s">
        <v>361</v>
      </c>
      <c r="C23" s="20">
        <v>1122</v>
      </c>
      <c r="D23" s="20">
        <v>5018</v>
      </c>
      <c r="E23" s="21">
        <f t="shared" ref="E23:E49" si="26">C23+D23</f>
        <v>6140</v>
      </c>
      <c r="F23" s="20">
        <v>1994</v>
      </c>
      <c r="G23" s="20">
        <v>7543</v>
      </c>
      <c r="H23" s="21">
        <f t="shared" ref="H23:H49" si="27">F23+G23</f>
        <v>9537</v>
      </c>
      <c r="I23" s="23">
        <v>2183</v>
      </c>
      <c r="J23" s="20">
        <v>7502</v>
      </c>
      <c r="K23" s="21">
        <f t="shared" ref="K23:K49" si="28">I23+J23</f>
        <v>9685</v>
      </c>
      <c r="L23" s="23">
        <v>2506</v>
      </c>
      <c r="M23" s="20">
        <v>8650</v>
      </c>
      <c r="N23" s="21">
        <f t="shared" si="11"/>
        <v>11156</v>
      </c>
      <c r="O23" s="20">
        <v>2488</v>
      </c>
      <c r="P23" s="20">
        <v>8731</v>
      </c>
      <c r="Q23" s="21">
        <f t="shared" si="12"/>
        <v>11219</v>
      </c>
      <c r="T23" s="61">
        <f t="shared" ref="T23:U35" si="29">IFERROR(C23/$E23*100,0)</f>
        <v>18.273615635179151</v>
      </c>
      <c r="U23" s="82">
        <f t="shared" si="29"/>
        <v>81.726384364820845</v>
      </c>
      <c r="V23" s="61">
        <f t="shared" ref="V23:W35" si="30">IFERROR(F23/$H23*100,0)</f>
        <v>20.90804236132956</v>
      </c>
      <c r="W23" s="82">
        <f t="shared" si="30"/>
        <v>79.091957638670436</v>
      </c>
      <c r="X23" s="61">
        <f t="shared" ref="X23:Y35" si="31">IFERROR(I23/$K23*100,0)</f>
        <v>22.540010325245223</v>
      </c>
      <c r="Y23" s="82">
        <f t="shared" si="31"/>
        <v>77.459989674754766</v>
      </c>
      <c r="Z23" s="61">
        <f t="shared" ref="Z23:AA35" si="32">IFERROR(L23/$N23*100,0)</f>
        <v>22.463248476156327</v>
      </c>
      <c r="AA23" s="82">
        <f t="shared" si="32"/>
        <v>77.536751523843677</v>
      </c>
      <c r="AB23" s="6">
        <f t="shared" ref="AB23:AC35" si="33">IFERROR(O23/$Q23*100,0)</f>
        <v>22.176664586861573</v>
      </c>
      <c r="AC23" s="82">
        <f t="shared" si="33"/>
        <v>77.823335413138423</v>
      </c>
      <c r="AF23" s="73">
        <f t="shared" ref="AF23:AF35" si="34">U23-T23</f>
        <v>63.45276872964169</v>
      </c>
      <c r="AG23" s="60">
        <f t="shared" ref="AG23:AG35" si="35">W23-V23</f>
        <v>58.183915277340873</v>
      </c>
      <c r="AH23" s="60">
        <f t="shared" ref="AH23:AH35" si="36">Y23-X23</f>
        <v>54.919979349509546</v>
      </c>
      <c r="AI23" s="60">
        <f t="shared" ref="AI23:AI35" si="37">AA23-Z23</f>
        <v>55.073503047687353</v>
      </c>
      <c r="AJ23" s="60">
        <f t="shared" ref="AJ23:AJ35" si="38">AC23-AB23</f>
        <v>55.646670826276846</v>
      </c>
    </row>
    <row r="24" spans="1:38" x14ac:dyDescent="0.25">
      <c r="A24" s="1869"/>
      <c r="B24" s="855" t="s">
        <v>339</v>
      </c>
      <c r="C24" s="20">
        <v>238</v>
      </c>
      <c r="D24" s="20">
        <v>1097</v>
      </c>
      <c r="E24" s="21">
        <f t="shared" si="26"/>
        <v>1335</v>
      </c>
      <c r="F24" s="23">
        <v>507</v>
      </c>
      <c r="G24" s="20">
        <v>1847</v>
      </c>
      <c r="H24" s="21">
        <f t="shared" si="27"/>
        <v>2354</v>
      </c>
      <c r="I24" s="23">
        <v>482</v>
      </c>
      <c r="J24" s="20">
        <v>1752</v>
      </c>
      <c r="K24" s="21">
        <f t="shared" si="28"/>
        <v>2234</v>
      </c>
      <c r="L24" s="23">
        <v>748</v>
      </c>
      <c r="M24" s="20">
        <v>2086</v>
      </c>
      <c r="N24" s="21">
        <f t="shared" si="11"/>
        <v>2834</v>
      </c>
      <c r="O24" s="20">
        <v>772</v>
      </c>
      <c r="P24" s="20">
        <v>2062</v>
      </c>
      <c r="Q24" s="21">
        <f t="shared" si="12"/>
        <v>2834</v>
      </c>
      <c r="T24" s="61">
        <f t="shared" si="29"/>
        <v>17.827715355805243</v>
      </c>
      <c r="U24" s="82">
        <f t="shared" si="29"/>
        <v>82.172284644194761</v>
      </c>
      <c r="V24" s="61">
        <f t="shared" si="30"/>
        <v>21.537807986406118</v>
      </c>
      <c r="W24" s="82">
        <f t="shared" si="30"/>
        <v>78.462192013593878</v>
      </c>
      <c r="X24" s="61">
        <f t="shared" si="31"/>
        <v>21.575649059982094</v>
      </c>
      <c r="Y24" s="82">
        <f t="shared" si="31"/>
        <v>78.424350940017902</v>
      </c>
      <c r="Z24" s="61">
        <f t="shared" si="32"/>
        <v>26.39378969654199</v>
      </c>
      <c r="AA24" s="82">
        <f t="shared" si="32"/>
        <v>73.606210303458013</v>
      </c>
      <c r="AB24" s="6">
        <f t="shared" si="33"/>
        <v>27.240649258997884</v>
      </c>
      <c r="AC24" s="82">
        <f t="shared" si="33"/>
        <v>72.759350741002109</v>
      </c>
      <c r="AF24" s="73">
        <f t="shared" si="34"/>
        <v>64.344569288389522</v>
      </c>
      <c r="AG24" s="60">
        <f t="shared" si="35"/>
        <v>56.924384027187756</v>
      </c>
      <c r="AH24" s="60">
        <f t="shared" si="36"/>
        <v>56.848701880035804</v>
      </c>
      <c r="AI24" s="60">
        <f t="shared" si="37"/>
        <v>47.212420606916027</v>
      </c>
      <c r="AJ24" s="60">
        <f t="shared" si="38"/>
        <v>45.518701482004225</v>
      </c>
    </row>
    <row r="25" spans="1:38" x14ac:dyDescent="0.25">
      <c r="A25" s="1869"/>
      <c r="B25" s="855" t="s">
        <v>342</v>
      </c>
      <c r="C25" s="20">
        <v>441</v>
      </c>
      <c r="D25" s="20">
        <v>1088</v>
      </c>
      <c r="E25" s="21">
        <f t="shared" si="26"/>
        <v>1529</v>
      </c>
      <c r="F25" s="23">
        <v>327</v>
      </c>
      <c r="G25" s="20">
        <v>598</v>
      </c>
      <c r="H25" s="21">
        <f t="shared" si="27"/>
        <v>925</v>
      </c>
      <c r="I25" s="23">
        <v>317</v>
      </c>
      <c r="J25" s="20">
        <v>595</v>
      </c>
      <c r="K25" s="21">
        <f t="shared" si="28"/>
        <v>912</v>
      </c>
      <c r="L25" s="23">
        <v>418</v>
      </c>
      <c r="M25" s="20">
        <v>750</v>
      </c>
      <c r="N25" s="21">
        <f t="shared" si="11"/>
        <v>1168</v>
      </c>
      <c r="O25" s="20">
        <v>403</v>
      </c>
      <c r="P25" s="20">
        <v>696</v>
      </c>
      <c r="Q25" s="21">
        <f t="shared" si="12"/>
        <v>1099</v>
      </c>
      <c r="T25" s="61">
        <f>IFERROR(C25/$E25*100,0)</f>
        <v>28.842380640941791</v>
      </c>
      <c r="U25" s="82">
        <f t="shared" si="29"/>
        <v>71.157619359058216</v>
      </c>
      <c r="V25" s="61">
        <f t="shared" si="30"/>
        <v>35.351351351351354</v>
      </c>
      <c r="W25" s="82">
        <f t="shared" si="30"/>
        <v>64.648648648648646</v>
      </c>
      <c r="X25" s="61">
        <f t="shared" si="31"/>
        <v>34.758771929824562</v>
      </c>
      <c r="Y25" s="82">
        <f t="shared" si="31"/>
        <v>65.241228070175438</v>
      </c>
      <c r="Z25" s="61">
        <f t="shared" si="32"/>
        <v>35.787671232876711</v>
      </c>
      <c r="AA25" s="82">
        <f t="shared" si="32"/>
        <v>64.212328767123282</v>
      </c>
      <c r="AB25" s="6">
        <f t="shared" si="33"/>
        <v>36.669699727024572</v>
      </c>
      <c r="AC25" s="82">
        <f t="shared" si="33"/>
        <v>63.330300272975435</v>
      </c>
      <c r="AF25" s="73">
        <f t="shared" si="34"/>
        <v>42.315238718116426</v>
      </c>
      <c r="AG25" s="60">
        <f t="shared" si="35"/>
        <v>29.297297297297291</v>
      </c>
      <c r="AH25" s="60">
        <f t="shared" si="36"/>
        <v>30.482456140350877</v>
      </c>
      <c r="AI25" s="60">
        <f t="shared" si="37"/>
        <v>28.42465753424657</v>
      </c>
      <c r="AJ25" s="60">
        <f t="shared" si="38"/>
        <v>26.660600545950864</v>
      </c>
    </row>
    <row r="26" spans="1:38" x14ac:dyDescent="0.25">
      <c r="A26" s="1869"/>
      <c r="B26" s="855" t="s">
        <v>349</v>
      </c>
      <c r="C26" s="20">
        <v>346</v>
      </c>
      <c r="D26" s="20">
        <v>7203</v>
      </c>
      <c r="E26" s="21">
        <f t="shared" si="26"/>
        <v>7549</v>
      </c>
      <c r="F26" s="20">
        <v>348</v>
      </c>
      <c r="G26" s="20">
        <v>6695</v>
      </c>
      <c r="H26" s="21">
        <f t="shared" si="27"/>
        <v>7043</v>
      </c>
      <c r="I26" s="20">
        <v>358</v>
      </c>
      <c r="J26" s="20">
        <v>6102</v>
      </c>
      <c r="K26" s="21">
        <f t="shared" si="28"/>
        <v>6460</v>
      </c>
      <c r="L26" s="20">
        <v>456</v>
      </c>
      <c r="M26" s="20">
        <v>7727</v>
      </c>
      <c r="N26" s="21">
        <f t="shared" si="11"/>
        <v>8183</v>
      </c>
      <c r="O26" s="20">
        <v>458</v>
      </c>
      <c r="P26" s="20">
        <v>7310</v>
      </c>
      <c r="Q26" s="21">
        <f t="shared" si="12"/>
        <v>7768</v>
      </c>
      <c r="T26" s="61">
        <f t="shared" si="29"/>
        <v>4.5833885282818922</v>
      </c>
      <c r="U26" s="82">
        <f t="shared" si="29"/>
        <v>95.416611471718099</v>
      </c>
      <c r="V26" s="61">
        <f t="shared" si="30"/>
        <v>4.9410762459179329</v>
      </c>
      <c r="W26" s="82">
        <f t="shared" si="30"/>
        <v>95.058923754082073</v>
      </c>
      <c r="X26" s="61">
        <f t="shared" si="31"/>
        <v>5.541795665634675</v>
      </c>
      <c r="Y26" s="82">
        <f t="shared" si="31"/>
        <v>94.45820433436532</v>
      </c>
      <c r="Z26" s="61">
        <f t="shared" si="32"/>
        <v>5.5725284125626304</v>
      </c>
      <c r="AA26" s="82">
        <f t="shared" si="32"/>
        <v>94.427471587437367</v>
      </c>
      <c r="AB26" s="6">
        <f t="shared" si="33"/>
        <v>5.8959835221421217</v>
      </c>
      <c r="AC26" s="82">
        <f t="shared" si="33"/>
        <v>94.104016477857883</v>
      </c>
      <c r="AF26" s="73">
        <f t="shared" si="34"/>
        <v>90.833222943436212</v>
      </c>
      <c r="AG26" s="60">
        <f t="shared" si="35"/>
        <v>90.117847508164147</v>
      </c>
      <c r="AH26" s="60">
        <f t="shared" si="36"/>
        <v>88.916408668730639</v>
      </c>
      <c r="AI26" s="60">
        <f t="shared" si="37"/>
        <v>88.854943174874734</v>
      </c>
      <c r="AJ26" s="60">
        <f t="shared" si="38"/>
        <v>88.208032955715765</v>
      </c>
    </row>
    <row r="27" spans="1:38" x14ac:dyDescent="0.25">
      <c r="A27" s="1869"/>
      <c r="B27" s="855" t="s">
        <v>344</v>
      </c>
      <c r="C27" s="80">
        <v>67</v>
      </c>
      <c r="D27" s="80">
        <v>769</v>
      </c>
      <c r="E27" s="81">
        <f t="shared" si="26"/>
        <v>836</v>
      </c>
      <c r="F27" s="93">
        <v>31</v>
      </c>
      <c r="G27" s="80">
        <v>486</v>
      </c>
      <c r="H27" s="81">
        <f t="shared" si="27"/>
        <v>517</v>
      </c>
      <c r="I27" s="93">
        <v>31</v>
      </c>
      <c r="J27" s="80">
        <v>457</v>
      </c>
      <c r="K27" s="81">
        <f t="shared" si="28"/>
        <v>488</v>
      </c>
      <c r="L27" s="23">
        <v>91</v>
      </c>
      <c r="M27" s="20">
        <v>722</v>
      </c>
      <c r="N27" s="21">
        <f t="shared" si="11"/>
        <v>813</v>
      </c>
      <c r="O27" s="20">
        <v>79</v>
      </c>
      <c r="P27" s="20">
        <v>812</v>
      </c>
      <c r="Q27" s="21">
        <f t="shared" si="12"/>
        <v>891</v>
      </c>
      <c r="T27" s="61">
        <f t="shared" si="29"/>
        <v>8.0143540669856463</v>
      </c>
      <c r="U27" s="82">
        <f t="shared" si="29"/>
        <v>91.985645933014354</v>
      </c>
      <c r="V27" s="61">
        <f t="shared" si="30"/>
        <v>5.9961315280464218</v>
      </c>
      <c r="W27" s="82">
        <f t="shared" si="30"/>
        <v>94.003868471953581</v>
      </c>
      <c r="X27" s="61">
        <f t="shared" si="31"/>
        <v>6.3524590163934427</v>
      </c>
      <c r="Y27" s="82">
        <f t="shared" si="31"/>
        <v>93.647540983606561</v>
      </c>
      <c r="Z27" s="61">
        <f t="shared" si="32"/>
        <v>11.193111931119311</v>
      </c>
      <c r="AA27" s="82">
        <f t="shared" si="32"/>
        <v>88.806888068880681</v>
      </c>
      <c r="AB27" s="6">
        <f t="shared" si="33"/>
        <v>8.8664421997755323</v>
      </c>
      <c r="AC27" s="82">
        <f t="shared" si="33"/>
        <v>91.133557800224466</v>
      </c>
      <c r="AF27" s="73">
        <f t="shared" si="34"/>
        <v>83.971291866028707</v>
      </c>
      <c r="AG27" s="60">
        <f>W27-V27</f>
        <v>88.007736943907162</v>
      </c>
      <c r="AH27" s="60">
        <f t="shared" si="36"/>
        <v>87.295081967213122</v>
      </c>
      <c r="AI27" s="60">
        <f t="shared" si="37"/>
        <v>77.613776137761363</v>
      </c>
      <c r="AJ27" s="60">
        <f t="shared" si="38"/>
        <v>82.267115600448932</v>
      </c>
    </row>
    <row r="28" spans="1:38" x14ac:dyDescent="0.25">
      <c r="A28" s="1869"/>
      <c r="B28" s="855" t="s">
        <v>360</v>
      </c>
      <c r="C28" s="80">
        <v>70</v>
      </c>
      <c r="D28" s="80">
        <v>25</v>
      </c>
      <c r="E28" s="81">
        <f t="shared" si="26"/>
        <v>95</v>
      </c>
      <c r="F28" s="93">
        <v>3874</v>
      </c>
      <c r="G28" s="80">
        <v>2740</v>
      </c>
      <c r="H28" s="81">
        <f t="shared" si="27"/>
        <v>6614</v>
      </c>
      <c r="I28" s="93">
        <v>3861</v>
      </c>
      <c r="J28" s="80">
        <v>2866</v>
      </c>
      <c r="K28" s="81">
        <f t="shared" si="28"/>
        <v>6727</v>
      </c>
      <c r="L28" s="23">
        <v>4223</v>
      </c>
      <c r="M28" s="20">
        <v>2951</v>
      </c>
      <c r="N28" s="21">
        <f t="shared" si="11"/>
        <v>7174</v>
      </c>
      <c r="O28" s="20">
        <v>3814</v>
      </c>
      <c r="P28" s="20">
        <v>2761</v>
      </c>
      <c r="Q28" s="21">
        <f t="shared" si="12"/>
        <v>6575</v>
      </c>
      <c r="T28" s="61">
        <f t="shared" si="29"/>
        <v>73.68421052631578</v>
      </c>
      <c r="U28" s="82">
        <f t="shared" si="29"/>
        <v>26.315789473684209</v>
      </c>
      <c r="V28" s="61">
        <f t="shared" si="30"/>
        <v>58.572724523737527</v>
      </c>
      <c r="W28" s="82">
        <f t="shared" si="30"/>
        <v>41.427275476262473</v>
      </c>
      <c r="X28" s="61">
        <f t="shared" si="31"/>
        <v>57.39557009067935</v>
      </c>
      <c r="Y28" s="82">
        <f t="shared" si="31"/>
        <v>42.604429909320643</v>
      </c>
      <c r="Z28" s="61">
        <f t="shared" si="32"/>
        <v>58.865347086701981</v>
      </c>
      <c r="AA28" s="82">
        <f t="shared" si="32"/>
        <v>41.134652913298019</v>
      </c>
      <c r="AB28" s="6">
        <f t="shared" si="33"/>
        <v>58.007604562737647</v>
      </c>
      <c r="AC28" s="82">
        <f t="shared" si="33"/>
        <v>41.99239543726236</v>
      </c>
      <c r="AF28" s="73">
        <f t="shared" si="34"/>
        <v>-47.368421052631575</v>
      </c>
      <c r="AG28" s="60">
        <f t="shared" si="35"/>
        <v>-17.145449047475054</v>
      </c>
      <c r="AH28" s="60">
        <f t="shared" si="36"/>
        <v>-14.791140181358706</v>
      </c>
      <c r="AI28" s="60">
        <f t="shared" si="37"/>
        <v>-17.730694173403961</v>
      </c>
      <c r="AJ28" s="60">
        <f t="shared" si="38"/>
        <v>-16.015209125475288</v>
      </c>
    </row>
    <row r="29" spans="1:38" x14ac:dyDescent="0.25">
      <c r="A29" s="1869"/>
      <c r="B29" s="855" t="s">
        <v>341</v>
      </c>
      <c r="C29" s="80">
        <v>285</v>
      </c>
      <c r="D29" s="80">
        <v>301</v>
      </c>
      <c r="E29" s="81">
        <f t="shared" si="26"/>
        <v>586</v>
      </c>
      <c r="F29" s="93">
        <v>314</v>
      </c>
      <c r="G29" s="80">
        <v>315</v>
      </c>
      <c r="H29" s="81">
        <f t="shared" si="27"/>
        <v>629</v>
      </c>
      <c r="I29" s="93">
        <v>246</v>
      </c>
      <c r="J29" s="80">
        <v>296</v>
      </c>
      <c r="K29" s="81">
        <f t="shared" si="28"/>
        <v>542</v>
      </c>
      <c r="L29" s="23">
        <v>391</v>
      </c>
      <c r="M29" s="20">
        <v>377</v>
      </c>
      <c r="N29" s="21">
        <f t="shared" si="11"/>
        <v>768</v>
      </c>
      <c r="O29" s="20">
        <v>393</v>
      </c>
      <c r="P29" s="20">
        <v>346</v>
      </c>
      <c r="Q29" s="21">
        <f t="shared" si="12"/>
        <v>739</v>
      </c>
      <c r="T29" s="61">
        <f t="shared" si="29"/>
        <v>48.634812286689424</v>
      </c>
      <c r="U29" s="82">
        <f t="shared" si="29"/>
        <v>51.365187713310576</v>
      </c>
      <c r="V29" s="61">
        <f t="shared" si="30"/>
        <v>49.920508744038159</v>
      </c>
      <c r="W29" s="82">
        <f t="shared" si="30"/>
        <v>50.079491255961841</v>
      </c>
      <c r="X29" s="61">
        <f t="shared" si="31"/>
        <v>45.38745387453875</v>
      </c>
      <c r="Y29" s="82">
        <f t="shared" si="31"/>
        <v>54.612546125461257</v>
      </c>
      <c r="Z29" s="61">
        <f t="shared" si="32"/>
        <v>50.911458333333336</v>
      </c>
      <c r="AA29" s="82">
        <f t="shared" si="32"/>
        <v>49.088541666666671</v>
      </c>
      <c r="AB29" s="6">
        <f t="shared" si="33"/>
        <v>53.179972936400546</v>
      </c>
      <c r="AC29" s="82">
        <f t="shared" si="33"/>
        <v>46.820027063599454</v>
      </c>
      <c r="AF29" s="73">
        <f t="shared" si="34"/>
        <v>2.7303754266211513</v>
      </c>
      <c r="AG29" s="60">
        <f t="shared" si="35"/>
        <v>0.15898251192368207</v>
      </c>
      <c r="AH29" s="60">
        <f t="shared" si="36"/>
        <v>9.2250922509225077</v>
      </c>
      <c r="AI29" s="60">
        <f t="shared" si="37"/>
        <v>-1.8229166666666643</v>
      </c>
      <c r="AJ29" s="60">
        <f t="shared" si="38"/>
        <v>-6.3599458728010916</v>
      </c>
    </row>
    <row r="30" spans="1:38" s="5" customFormat="1" x14ac:dyDescent="0.25">
      <c r="A30" s="1869"/>
      <c r="B30" s="855" t="s">
        <v>348</v>
      </c>
      <c r="C30" s="80">
        <v>417</v>
      </c>
      <c r="D30" s="80">
        <v>3156</v>
      </c>
      <c r="E30" s="81">
        <f t="shared" si="26"/>
        <v>3573</v>
      </c>
      <c r="F30" s="80">
        <v>95</v>
      </c>
      <c r="G30" s="80">
        <v>2970</v>
      </c>
      <c r="H30" s="81">
        <f t="shared" si="27"/>
        <v>3065</v>
      </c>
      <c r="I30" s="80">
        <v>89</v>
      </c>
      <c r="J30" s="80">
        <v>2713</v>
      </c>
      <c r="K30" s="81">
        <f t="shared" si="28"/>
        <v>2802</v>
      </c>
      <c r="L30" s="20">
        <v>118</v>
      </c>
      <c r="M30" s="20">
        <v>3313</v>
      </c>
      <c r="N30" s="21">
        <f t="shared" si="11"/>
        <v>3431</v>
      </c>
      <c r="O30" s="20">
        <v>125</v>
      </c>
      <c r="P30" s="20">
        <v>3119</v>
      </c>
      <c r="Q30" s="21">
        <f t="shared" si="12"/>
        <v>3244</v>
      </c>
      <c r="T30" s="61">
        <f t="shared" si="29"/>
        <v>11.670864819479428</v>
      </c>
      <c r="U30" s="82">
        <f t="shared" si="29"/>
        <v>88.329135180520566</v>
      </c>
      <c r="V30" s="61">
        <f t="shared" si="30"/>
        <v>3.0995106035889073</v>
      </c>
      <c r="W30" s="82">
        <f t="shared" si="30"/>
        <v>96.900489396411089</v>
      </c>
      <c r="X30" s="61">
        <f t="shared" si="31"/>
        <v>3.1763026409707349</v>
      </c>
      <c r="Y30" s="82">
        <f t="shared" si="31"/>
        <v>96.823697359029254</v>
      </c>
      <c r="Z30" s="61">
        <f t="shared" si="32"/>
        <v>3.4392305450306035</v>
      </c>
      <c r="AA30" s="82">
        <f t="shared" si="32"/>
        <v>96.560769454969403</v>
      </c>
      <c r="AB30" s="6">
        <f t="shared" si="33"/>
        <v>3.8532675709001234</v>
      </c>
      <c r="AC30" s="82">
        <f t="shared" si="33"/>
        <v>96.146732429099885</v>
      </c>
      <c r="AF30" s="73">
        <f t="shared" si="34"/>
        <v>76.658270361041133</v>
      </c>
      <c r="AG30" s="60">
        <f t="shared" si="35"/>
        <v>93.800978792822178</v>
      </c>
      <c r="AH30" s="60">
        <f t="shared" si="36"/>
        <v>93.647394718058521</v>
      </c>
      <c r="AI30" s="60">
        <f t="shared" si="37"/>
        <v>93.121538909938806</v>
      </c>
      <c r="AJ30" s="60">
        <f t="shared" si="38"/>
        <v>92.293464858199755</v>
      </c>
    </row>
    <row r="31" spans="1:38" x14ac:dyDescent="0.25">
      <c r="A31" s="1869"/>
      <c r="B31" s="855" t="s">
        <v>340</v>
      </c>
      <c r="C31" s="80">
        <v>59</v>
      </c>
      <c r="D31" s="80">
        <v>513</v>
      </c>
      <c r="E31" s="81">
        <f t="shared" si="26"/>
        <v>572</v>
      </c>
      <c r="F31" s="93">
        <v>61</v>
      </c>
      <c r="G31" s="80">
        <v>613</v>
      </c>
      <c r="H31" s="81">
        <f t="shared" si="27"/>
        <v>674</v>
      </c>
      <c r="I31" s="93">
        <v>63</v>
      </c>
      <c r="J31" s="80">
        <v>631</v>
      </c>
      <c r="K31" s="81">
        <f t="shared" si="28"/>
        <v>694</v>
      </c>
      <c r="L31" s="23">
        <v>73</v>
      </c>
      <c r="M31" s="20">
        <v>667</v>
      </c>
      <c r="N31" s="21">
        <f t="shared" si="11"/>
        <v>740</v>
      </c>
      <c r="O31" s="20">
        <v>72</v>
      </c>
      <c r="P31" s="20">
        <v>635</v>
      </c>
      <c r="Q31" s="21">
        <f t="shared" si="12"/>
        <v>707</v>
      </c>
      <c r="T31" s="61">
        <f t="shared" si="29"/>
        <v>10.314685314685315</v>
      </c>
      <c r="U31" s="82">
        <f t="shared" si="29"/>
        <v>89.685314685314694</v>
      </c>
      <c r="V31" s="61">
        <f t="shared" si="30"/>
        <v>9.0504451038575677</v>
      </c>
      <c r="W31" s="82">
        <f t="shared" si="30"/>
        <v>90.94955489614243</v>
      </c>
      <c r="X31" s="61">
        <f t="shared" si="31"/>
        <v>9.0778097982708932</v>
      </c>
      <c r="Y31" s="82">
        <f t="shared" si="31"/>
        <v>90.922190201729109</v>
      </c>
      <c r="Z31" s="61">
        <f t="shared" si="32"/>
        <v>9.8648648648648649</v>
      </c>
      <c r="AA31" s="82">
        <f t="shared" si="32"/>
        <v>90.13513513513513</v>
      </c>
      <c r="AB31" s="6">
        <f t="shared" si="33"/>
        <v>10.183875530410184</v>
      </c>
      <c r="AC31" s="82">
        <f t="shared" si="33"/>
        <v>89.816124469589823</v>
      </c>
      <c r="AF31" s="73">
        <f t="shared" si="34"/>
        <v>79.370629370629374</v>
      </c>
      <c r="AG31" s="60">
        <f t="shared" si="35"/>
        <v>81.899109792284861</v>
      </c>
      <c r="AH31" s="60">
        <f t="shared" si="36"/>
        <v>81.844380403458217</v>
      </c>
      <c r="AI31" s="60">
        <f t="shared" si="37"/>
        <v>80.27027027027026</v>
      </c>
      <c r="AJ31" s="60">
        <f t="shared" si="38"/>
        <v>79.632248939179647</v>
      </c>
    </row>
    <row r="32" spans="1:38" x14ac:dyDescent="0.25">
      <c r="A32" s="1869"/>
      <c r="B32" s="855" t="s">
        <v>178</v>
      </c>
      <c r="C32" s="80">
        <v>1242</v>
      </c>
      <c r="D32" s="80">
        <v>1166</v>
      </c>
      <c r="E32" s="81">
        <f t="shared" si="26"/>
        <v>2408</v>
      </c>
      <c r="F32" s="80">
        <v>1013</v>
      </c>
      <c r="G32" s="80">
        <v>887</v>
      </c>
      <c r="H32" s="81">
        <f t="shared" si="27"/>
        <v>1900</v>
      </c>
      <c r="I32" s="80">
        <v>977</v>
      </c>
      <c r="J32" s="80">
        <v>856</v>
      </c>
      <c r="K32" s="81">
        <f t="shared" si="28"/>
        <v>1833</v>
      </c>
      <c r="L32" s="20">
        <v>1361</v>
      </c>
      <c r="M32" s="20">
        <v>1169</v>
      </c>
      <c r="N32" s="21">
        <f t="shared" si="11"/>
        <v>2530</v>
      </c>
      <c r="O32" s="20">
        <v>1259</v>
      </c>
      <c r="P32" s="20">
        <v>1095</v>
      </c>
      <c r="Q32" s="21">
        <f t="shared" si="12"/>
        <v>2354</v>
      </c>
      <c r="T32" s="61">
        <f t="shared" si="29"/>
        <v>51.578073089700993</v>
      </c>
      <c r="U32" s="82">
        <f t="shared" si="29"/>
        <v>48.421926910299</v>
      </c>
      <c r="V32" s="61">
        <f t="shared" si="30"/>
        <v>53.315789473684205</v>
      </c>
      <c r="W32" s="82">
        <f t="shared" si="30"/>
        <v>46.684210526315788</v>
      </c>
      <c r="X32" s="61">
        <f t="shared" si="31"/>
        <v>53.300600109110754</v>
      </c>
      <c r="Y32" s="82">
        <f t="shared" si="31"/>
        <v>46.699399890889254</v>
      </c>
      <c r="Z32" s="61">
        <f t="shared" si="32"/>
        <v>53.794466403162055</v>
      </c>
      <c r="AA32" s="82">
        <f t="shared" si="32"/>
        <v>46.205533596837945</v>
      </c>
      <c r="AB32" s="6">
        <f t="shared" si="33"/>
        <v>53.483432455395075</v>
      </c>
      <c r="AC32" s="82">
        <f t="shared" si="33"/>
        <v>46.516567544604925</v>
      </c>
      <c r="AF32" s="73">
        <f t="shared" si="34"/>
        <v>-3.1561461794019934</v>
      </c>
      <c r="AG32" s="60">
        <f t="shared" si="35"/>
        <v>-6.6315789473684177</v>
      </c>
      <c r="AH32" s="60">
        <f t="shared" si="36"/>
        <v>-6.6012002182214999</v>
      </c>
      <c r="AI32" s="60">
        <f t="shared" si="37"/>
        <v>-7.5889328063241095</v>
      </c>
      <c r="AJ32" s="60">
        <f t="shared" si="38"/>
        <v>-6.9668649107901501</v>
      </c>
    </row>
    <row r="33" spans="1:38" x14ac:dyDescent="0.25">
      <c r="A33" s="1869"/>
      <c r="B33" s="855" t="s">
        <v>345</v>
      </c>
      <c r="C33" s="80">
        <v>58</v>
      </c>
      <c r="D33" s="80">
        <v>98</v>
      </c>
      <c r="E33" s="81">
        <f t="shared" si="26"/>
        <v>156</v>
      </c>
      <c r="F33" s="93">
        <v>941</v>
      </c>
      <c r="G33" s="80">
        <v>1098</v>
      </c>
      <c r="H33" s="81">
        <f t="shared" si="27"/>
        <v>2039</v>
      </c>
      <c r="I33" s="93">
        <v>952</v>
      </c>
      <c r="J33" s="80">
        <v>1151</v>
      </c>
      <c r="K33" s="81">
        <f t="shared" si="28"/>
        <v>2103</v>
      </c>
      <c r="L33" s="23">
        <v>1234</v>
      </c>
      <c r="M33" s="20">
        <v>1491</v>
      </c>
      <c r="N33" s="21">
        <f t="shared" si="11"/>
        <v>2725</v>
      </c>
      <c r="O33" s="20">
        <v>944</v>
      </c>
      <c r="P33" s="20">
        <v>1295</v>
      </c>
      <c r="Q33" s="21">
        <f t="shared" si="12"/>
        <v>2239</v>
      </c>
      <c r="T33" s="61">
        <f t="shared" si="29"/>
        <v>37.179487179487182</v>
      </c>
      <c r="U33" s="82">
        <f t="shared" si="29"/>
        <v>62.820512820512818</v>
      </c>
      <c r="V33" s="61">
        <f t="shared" si="30"/>
        <v>46.150073565473271</v>
      </c>
      <c r="W33" s="82">
        <f t="shared" si="30"/>
        <v>53.849926434526729</v>
      </c>
      <c r="X33" s="61">
        <f t="shared" si="31"/>
        <v>45.268663813599616</v>
      </c>
      <c r="Y33" s="82">
        <f t="shared" si="31"/>
        <v>54.731336186400384</v>
      </c>
      <c r="Z33" s="61">
        <f t="shared" si="32"/>
        <v>45.284403669724767</v>
      </c>
      <c r="AA33" s="82">
        <f t="shared" si="32"/>
        <v>54.715596330275233</v>
      </c>
      <c r="AB33" s="6">
        <f t="shared" si="33"/>
        <v>42.161679321125497</v>
      </c>
      <c r="AC33" s="82">
        <f t="shared" si="33"/>
        <v>57.838320678874503</v>
      </c>
      <c r="AF33" s="73">
        <f t="shared" si="34"/>
        <v>25.641025641025635</v>
      </c>
      <c r="AG33" s="60">
        <f t="shared" si="35"/>
        <v>7.6998528690534584</v>
      </c>
      <c r="AH33" s="60">
        <f t="shared" si="36"/>
        <v>9.4626723728007676</v>
      </c>
      <c r="AI33" s="60">
        <f t="shared" si="37"/>
        <v>9.4311926605504652</v>
      </c>
      <c r="AJ33" s="60">
        <f t="shared" si="38"/>
        <v>15.676641357749006</v>
      </c>
    </row>
    <row r="34" spans="1:38" x14ac:dyDescent="0.25">
      <c r="A34" s="1869"/>
      <c r="B34" s="856" t="s">
        <v>354</v>
      </c>
      <c r="C34" s="144">
        <v>105</v>
      </c>
      <c r="D34" s="144">
        <v>3554</v>
      </c>
      <c r="E34" s="142">
        <f t="shared" si="26"/>
        <v>3659</v>
      </c>
      <c r="F34" s="93">
        <v>116</v>
      </c>
      <c r="G34" s="141">
        <v>3723</v>
      </c>
      <c r="H34" s="142">
        <f t="shared" si="27"/>
        <v>3839</v>
      </c>
      <c r="I34" s="93">
        <v>133</v>
      </c>
      <c r="J34" s="141">
        <v>3221</v>
      </c>
      <c r="K34" s="142">
        <f t="shared" si="28"/>
        <v>3354</v>
      </c>
      <c r="L34" s="23">
        <v>167</v>
      </c>
      <c r="M34" s="56">
        <v>4653</v>
      </c>
      <c r="N34" s="116">
        <f t="shared" si="11"/>
        <v>4820</v>
      </c>
      <c r="O34" s="20">
        <v>202</v>
      </c>
      <c r="P34" s="56">
        <v>4190</v>
      </c>
      <c r="Q34" s="116">
        <f t="shared" si="12"/>
        <v>4392</v>
      </c>
      <c r="T34" s="61">
        <f t="shared" si="29"/>
        <v>2.8696365127083903</v>
      </c>
      <c r="U34" s="82">
        <f t="shared" si="29"/>
        <v>97.130363487291604</v>
      </c>
      <c r="V34" s="61">
        <f t="shared" si="30"/>
        <v>3.0216202135972909</v>
      </c>
      <c r="W34" s="82">
        <f t="shared" si="30"/>
        <v>96.978379786402712</v>
      </c>
      <c r="X34" s="61">
        <f t="shared" si="31"/>
        <v>3.9654144305307093</v>
      </c>
      <c r="Y34" s="82">
        <f t="shared" si="31"/>
        <v>96.034585569469286</v>
      </c>
      <c r="Z34" s="61">
        <f t="shared" si="32"/>
        <v>3.4647302904564317</v>
      </c>
      <c r="AA34" s="82">
        <f t="shared" si="32"/>
        <v>96.53526970954357</v>
      </c>
      <c r="AB34" s="6">
        <f t="shared" si="33"/>
        <v>4.5992714025500909</v>
      </c>
      <c r="AC34" s="82">
        <f t="shared" si="33"/>
        <v>95.400728597449913</v>
      </c>
      <c r="AF34" s="73">
        <f t="shared" si="34"/>
        <v>94.260726974583207</v>
      </c>
      <c r="AG34" s="60">
        <f t="shared" si="35"/>
        <v>93.956759572805424</v>
      </c>
      <c r="AH34" s="60">
        <f t="shared" si="36"/>
        <v>92.069171138938572</v>
      </c>
      <c r="AI34" s="60">
        <f t="shared" si="37"/>
        <v>93.07053941908714</v>
      </c>
      <c r="AJ34" s="60">
        <f t="shared" si="38"/>
        <v>90.801457194899825</v>
      </c>
    </row>
    <row r="35" spans="1:38" s="5" customFormat="1" x14ac:dyDescent="0.25">
      <c r="A35" s="1869" t="s">
        <v>346</v>
      </c>
      <c r="B35" s="849" t="s">
        <v>1078</v>
      </c>
      <c r="C35" s="904">
        <f t="shared" ref="C35:Q35" si="39">SUM(C36:C44)</f>
        <v>31499</v>
      </c>
      <c r="D35" s="904">
        <f t="shared" si="39"/>
        <v>19389</v>
      </c>
      <c r="E35" s="904">
        <f>SUM(E36:E44)</f>
        <v>50888</v>
      </c>
      <c r="F35" s="905">
        <f t="shared" si="39"/>
        <v>39875</v>
      </c>
      <c r="G35" s="904">
        <f t="shared" si="39"/>
        <v>24961</v>
      </c>
      <c r="H35" s="904">
        <f t="shared" si="39"/>
        <v>64836</v>
      </c>
      <c r="I35" s="905">
        <f t="shared" si="39"/>
        <v>40268</v>
      </c>
      <c r="J35" s="904">
        <f t="shared" si="39"/>
        <v>24614</v>
      </c>
      <c r="K35" s="904">
        <f t="shared" si="39"/>
        <v>64882</v>
      </c>
      <c r="L35" s="905">
        <f t="shared" si="39"/>
        <v>50821</v>
      </c>
      <c r="M35" s="904">
        <f t="shared" si="39"/>
        <v>33649</v>
      </c>
      <c r="N35" s="904">
        <f t="shared" si="39"/>
        <v>84470</v>
      </c>
      <c r="O35" s="905">
        <f t="shared" si="39"/>
        <v>53181</v>
      </c>
      <c r="P35" s="904">
        <f t="shared" si="39"/>
        <v>34455</v>
      </c>
      <c r="Q35" s="906">
        <f t="shared" si="39"/>
        <v>87636</v>
      </c>
      <c r="T35" s="176">
        <f t="shared" si="29"/>
        <v>61.898679452916205</v>
      </c>
      <c r="U35" s="181">
        <f t="shared" si="29"/>
        <v>38.101320547083795</v>
      </c>
      <c r="V35" s="176">
        <f t="shared" si="30"/>
        <v>61.501326423591827</v>
      </c>
      <c r="W35" s="181">
        <f t="shared" si="30"/>
        <v>38.498673576408166</v>
      </c>
      <c r="X35" s="176">
        <f t="shared" si="31"/>
        <v>62.063438241731141</v>
      </c>
      <c r="Y35" s="181">
        <f t="shared" si="31"/>
        <v>37.936561758268859</v>
      </c>
      <c r="Z35" s="176">
        <f t="shared" si="32"/>
        <v>60.164555463478152</v>
      </c>
      <c r="AA35" s="181">
        <f t="shared" si="32"/>
        <v>39.835444536521841</v>
      </c>
      <c r="AB35" s="175">
        <f t="shared" si="33"/>
        <v>60.683965493632755</v>
      </c>
      <c r="AC35" s="181">
        <f t="shared" si="33"/>
        <v>39.316034506367245</v>
      </c>
      <c r="AD35"/>
      <c r="AE35"/>
      <c r="AF35" s="180">
        <f t="shared" si="34"/>
        <v>-23.797358905832411</v>
      </c>
      <c r="AG35" s="179">
        <f t="shared" si="35"/>
        <v>-23.002652847183661</v>
      </c>
      <c r="AH35" s="179">
        <f t="shared" si="36"/>
        <v>-24.126876483462283</v>
      </c>
      <c r="AI35" s="179">
        <f t="shared" si="37"/>
        <v>-20.329110926956311</v>
      </c>
      <c r="AJ35" s="179">
        <f t="shared" si="38"/>
        <v>-21.36793098726551</v>
      </c>
      <c r="AK35"/>
      <c r="AL35"/>
    </row>
    <row r="36" spans="1:38" x14ac:dyDescent="0.25">
      <c r="A36" s="1869"/>
      <c r="B36" s="855" t="s">
        <v>362</v>
      </c>
      <c r="C36" s="80">
        <v>16</v>
      </c>
      <c r="D36" s="80">
        <v>24</v>
      </c>
      <c r="E36" s="81">
        <f t="shared" si="26"/>
        <v>40</v>
      </c>
      <c r="F36" s="93">
        <v>17</v>
      </c>
      <c r="G36" s="80">
        <v>24</v>
      </c>
      <c r="H36" s="81">
        <f t="shared" si="27"/>
        <v>41</v>
      </c>
      <c r="I36" s="93">
        <v>26</v>
      </c>
      <c r="J36" s="80">
        <v>23</v>
      </c>
      <c r="K36" s="81">
        <f t="shared" si="28"/>
        <v>49</v>
      </c>
      <c r="L36" s="93">
        <v>24</v>
      </c>
      <c r="M36" s="80">
        <v>14</v>
      </c>
      <c r="N36" s="81">
        <f t="shared" si="11"/>
        <v>38</v>
      </c>
      <c r="O36" s="80">
        <v>16</v>
      </c>
      <c r="P36" s="80">
        <v>11</v>
      </c>
      <c r="Q36" s="81">
        <f t="shared" si="12"/>
        <v>27</v>
      </c>
      <c r="T36" s="61">
        <f>IFERROR(C36/$E36*100,0)</f>
        <v>40</v>
      </c>
      <c r="U36" s="82">
        <f t="shared" ref="T36:U45" si="40">IFERROR(D36/$E36*100,0)</f>
        <v>60</v>
      </c>
      <c r="V36" s="61">
        <f t="shared" ref="V36:W45" si="41">IFERROR(F36/$H36*100,0)</f>
        <v>41.463414634146339</v>
      </c>
      <c r="W36" s="82">
        <f t="shared" si="41"/>
        <v>58.536585365853654</v>
      </c>
      <c r="X36" s="61">
        <f t="shared" ref="X36:Y45" si="42">IFERROR(I36/$K36*100,0)</f>
        <v>53.061224489795919</v>
      </c>
      <c r="Y36" s="82">
        <f t="shared" si="42"/>
        <v>46.938775510204081</v>
      </c>
      <c r="Z36" s="61">
        <f t="shared" ref="Z36:AA45" si="43">IFERROR(L36/$N36*100,0)</f>
        <v>63.157894736842103</v>
      </c>
      <c r="AA36" s="82">
        <f t="shared" si="43"/>
        <v>36.84210526315789</v>
      </c>
      <c r="AB36" s="6">
        <f t="shared" ref="AB36:AC45" si="44">IFERROR(O36/$Q36*100,0)</f>
        <v>59.259259259259252</v>
      </c>
      <c r="AC36" s="82">
        <f t="shared" si="44"/>
        <v>40.74074074074074</v>
      </c>
      <c r="AF36" s="73">
        <f>U36-T36</f>
        <v>20</v>
      </c>
      <c r="AG36" s="60">
        <f t="shared" ref="AG36:AG45" si="45">W36-V36</f>
        <v>17.073170731707314</v>
      </c>
      <c r="AH36" s="60">
        <f t="shared" ref="AH36:AH45" si="46">Y36-X36</f>
        <v>-6.1224489795918373</v>
      </c>
      <c r="AI36" s="60">
        <f t="shared" ref="AI36:AI45" si="47">AA36-Z36</f>
        <v>-26.315789473684212</v>
      </c>
      <c r="AJ36" s="60">
        <f t="shared" ref="AJ36:AJ45" si="48">AC36-AB36</f>
        <v>-18.518518518518512</v>
      </c>
    </row>
    <row r="37" spans="1:38" s="5" customFormat="1" x14ac:dyDescent="0.25">
      <c r="A37" s="1869"/>
      <c r="B37" s="855" t="s">
        <v>351</v>
      </c>
      <c r="C37" s="80">
        <v>3434</v>
      </c>
      <c r="D37" s="80">
        <v>3425</v>
      </c>
      <c r="E37" s="81">
        <f t="shared" si="26"/>
        <v>6859</v>
      </c>
      <c r="F37" s="80">
        <v>3896</v>
      </c>
      <c r="G37" s="80">
        <v>4062</v>
      </c>
      <c r="H37" s="81">
        <f t="shared" si="27"/>
        <v>7958</v>
      </c>
      <c r="I37" s="80">
        <v>3977</v>
      </c>
      <c r="J37" s="80">
        <v>4310</v>
      </c>
      <c r="K37" s="81">
        <f t="shared" si="28"/>
        <v>8287</v>
      </c>
      <c r="L37" s="80">
        <v>5681</v>
      </c>
      <c r="M37" s="80">
        <v>6245</v>
      </c>
      <c r="N37" s="81">
        <f t="shared" si="11"/>
        <v>11926</v>
      </c>
      <c r="O37" s="80">
        <v>5682</v>
      </c>
      <c r="P37" s="80">
        <v>6083</v>
      </c>
      <c r="Q37" s="81">
        <f t="shared" si="12"/>
        <v>11765</v>
      </c>
      <c r="T37" s="61">
        <f t="shared" si="40"/>
        <v>50.065607231374834</v>
      </c>
      <c r="U37" s="82">
        <f t="shared" si="40"/>
        <v>49.934392768625166</v>
      </c>
      <c r="V37" s="61">
        <f t="shared" si="41"/>
        <v>48.957024377984418</v>
      </c>
      <c r="W37" s="82">
        <f t="shared" si="41"/>
        <v>51.042975622015582</v>
      </c>
      <c r="X37" s="61">
        <f t="shared" si="42"/>
        <v>47.990829009291666</v>
      </c>
      <c r="Y37" s="82">
        <f t="shared" si="42"/>
        <v>52.009170990708341</v>
      </c>
      <c r="Z37" s="61">
        <f t="shared" si="43"/>
        <v>47.635418413550227</v>
      </c>
      <c r="AA37" s="82">
        <f t="shared" si="43"/>
        <v>52.364581586449773</v>
      </c>
      <c r="AB37" s="6">
        <f t="shared" si="44"/>
        <v>48.295792605184872</v>
      </c>
      <c r="AC37" s="82">
        <f t="shared" si="44"/>
        <v>51.704207394815128</v>
      </c>
      <c r="AF37" s="73">
        <f t="shared" ref="AF37:AF45" si="49">U37-T37</f>
        <v>-0.13121446274966786</v>
      </c>
      <c r="AG37" s="60">
        <f t="shared" si="45"/>
        <v>2.0859512440311647</v>
      </c>
      <c r="AH37" s="60">
        <f t="shared" si="46"/>
        <v>4.0183419814166754</v>
      </c>
      <c r="AI37" s="60">
        <f t="shared" si="47"/>
        <v>4.7291631728995469</v>
      </c>
      <c r="AJ37" s="60">
        <f t="shared" si="48"/>
        <v>3.4084147896302568</v>
      </c>
    </row>
    <row r="38" spans="1:38" x14ac:dyDescent="0.25">
      <c r="A38" s="1869"/>
      <c r="B38" s="855" t="s">
        <v>347</v>
      </c>
      <c r="C38" s="80">
        <v>233</v>
      </c>
      <c r="D38" s="80">
        <v>2317</v>
      </c>
      <c r="E38" s="81">
        <f t="shared" si="26"/>
        <v>2550</v>
      </c>
      <c r="F38" s="80">
        <v>288</v>
      </c>
      <c r="G38" s="80">
        <v>2683</v>
      </c>
      <c r="H38" s="81">
        <f t="shared" si="27"/>
        <v>2971</v>
      </c>
      <c r="I38" s="80">
        <v>321</v>
      </c>
      <c r="J38" s="80">
        <v>2478</v>
      </c>
      <c r="K38" s="81">
        <f t="shared" si="28"/>
        <v>2799</v>
      </c>
      <c r="L38" s="80">
        <v>396</v>
      </c>
      <c r="M38" s="80">
        <v>3206</v>
      </c>
      <c r="N38" s="81">
        <f t="shared" si="11"/>
        <v>3602</v>
      </c>
      <c r="O38" s="80">
        <v>292</v>
      </c>
      <c r="P38" s="80">
        <v>2828</v>
      </c>
      <c r="Q38" s="81">
        <f t="shared" si="12"/>
        <v>3120</v>
      </c>
      <c r="T38" s="61">
        <f t="shared" si="40"/>
        <v>9.1372549019607838</v>
      </c>
      <c r="U38" s="82">
        <f t="shared" si="40"/>
        <v>90.862745098039213</v>
      </c>
      <c r="V38" s="61">
        <f t="shared" si="41"/>
        <v>9.6937058229552342</v>
      </c>
      <c r="W38" s="82">
        <f t="shared" si="41"/>
        <v>90.306294177044762</v>
      </c>
      <c r="X38" s="61">
        <f>IFERROR(I38/$K38*100,0)</f>
        <v>11.468381564844588</v>
      </c>
      <c r="Y38" s="82">
        <f t="shared" si="42"/>
        <v>88.531618435155409</v>
      </c>
      <c r="Z38" s="61">
        <f t="shared" si="43"/>
        <v>10.993892282065518</v>
      </c>
      <c r="AA38" s="82">
        <f t="shared" si="43"/>
        <v>89.006107717934484</v>
      </c>
      <c r="AB38" s="6">
        <f t="shared" si="44"/>
        <v>9.3589743589743595</v>
      </c>
      <c r="AC38" s="82">
        <f t="shared" si="44"/>
        <v>90.641025641025635</v>
      </c>
      <c r="AF38" s="73">
        <f t="shared" si="49"/>
        <v>81.725490196078425</v>
      </c>
      <c r="AG38" s="60">
        <f t="shared" si="45"/>
        <v>80.612588354089525</v>
      </c>
      <c r="AH38" s="60">
        <f t="shared" si="46"/>
        <v>77.063236870310817</v>
      </c>
      <c r="AI38" s="60">
        <f t="shared" si="47"/>
        <v>78.012215435868967</v>
      </c>
      <c r="AJ38" s="60">
        <f t="shared" si="48"/>
        <v>81.28205128205127</v>
      </c>
    </row>
    <row r="39" spans="1:38" x14ac:dyDescent="0.25">
      <c r="A39" s="1869"/>
      <c r="B39" s="855" t="s">
        <v>350</v>
      </c>
      <c r="C39" s="80">
        <v>1054</v>
      </c>
      <c r="D39" s="80">
        <v>7972</v>
      </c>
      <c r="E39" s="81">
        <f t="shared" si="26"/>
        <v>9026</v>
      </c>
      <c r="F39" s="80">
        <v>1069</v>
      </c>
      <c r="G39" s="80">
        <v>10715</v>
      </c>
      <c r="H39" s="81">
        <f t="shared" si="27"/>
        <v>11784</v>
      </c>
      <c r="I39" s="80">
        <v>1070</v>
      </c>
      <c r="J39" s="80">
        <v>9966</v>
      </c>
      <c r="K39" s="81">
        <f t="shared" si="28"/>
        <v>11036</v>
      </c>
      <c r="L39" s="80">
        <v>1714</v>
      </c>
      <c r="M39" s="80">
        <v>14557</v>
      </c>
      <c r="N39" s="81">
        <f t="shared" si="11"/>
        <v>16271</v>
      </c>
      <c r="O39" s="80">
        <v>1991</v>
      </c>
      <c r="P39" s="80">
        <v>15021</v>
      </c>
      <c r="Q39" s="81">
        <f t="shared" si="12"/>
        <v>17012</v>
      </c>
      <c r="T39" s="61">
        <f t="shared" si="40"/>
        <v>11.677376467981388</v>
      </c>
      <c r="U39" s="82">
        <f t="shared" si="40"/>
        <v>88.322623532018625</v>
      </c>
      <c r="V39" s="61">
        <f t="shared" si="41"/>
        <v>9.0716225390359817</v>
      </c>
      <c r="W39" s="82">
        <f t="shared" si="41"/>
        <v>90.928377460964015</v>
      </c>
      <c r="X39" s="61">
        <f t="shared" si="42"/>
        <v>9.6955418629938386</v>
      </c>
      <c r="Y39" s="82">
        <f t="shared" si="42"/>
        <v>90.304458137006165</v>
      </c>
      <c r="Z39" s="61">
        <f t="shared" si="43"/>
        <v>10.534079036322291</v>
      </c>
      <c r="AA39" s="82">
        <f t="shared" si="43"/>
        <v>89.465920963677718</v>
      </c>
      <c r="AB39" s="6">
        <f t="shared" si="44"/>
        <v>11.703503409358101</v>
      </c>
      <c r="AC39" s="82">
        <f t="shared" si="44"/>
        <v>88.296496590641908</v>
      </c>
      <c r="AF39" s="73">
        <f t="shared" si="49"/>
        <v>76.645247064037235</v>
      </c>
      <c r="AG39" s="60">
        <f t="shared" si="45"/>
        <v>81.856754921928029</v>
      </c>
      <c r="AH39" s="60">
        <f t="shared" si="46"/>
        <v>80.60891627401233</v>
      </c>
      <c r="AI39" s="60">
        <f t="shared" si="47"/>
        <v>78.931841927355421</v>
      </c>
      <c r="AJ39" s="60">
        <f t="shared" si="48"/>
        <v>76.592993181283802</v>
      </c>
    </row>
    <row r="40" spans="1:38" x14ac:dyDescent="0.25">
      <c r="A40" s="1869"/>
      <c r="B40" s="855" t="s">
        <v>343</v>
      </c>
      <c r="C40" s="80">
        <v>36</v>
      </c>
      <c r="D40" s="80">
        <v>137</v>
      </c>
      <c r="E40" s="81">
        <f t="shared" si="26"/>
        <v>173</v>
      </c>
      <c r="F40" s="93">
        <v>39</v>
      </c>
      <c r="G40" s="80">
        <v>163</v>
      </c>
      <c r="H40" s="81">
        <f t="shared" si="27"/>
        <v>202</v>
      </c>
      <c r="I40" s="93">
        <v>43</v>
      </c>
      <c r="J40" s="80">
        <v>157</v>
      </c>
      <c r="K40" s="81">
        <f t="shared" si="28"/>
        <v>200</v>
      </c>
      <c r="L40" s="93">
        <v>52</v>
      </c>
      <c r="M40" s="80">
        <v>199</v>
      </c>
      <c r="N40" s="81">
        <f t="shared" si="11"/>
        <v>251</v>
      </c>
      <c r="O40" s="80">
        <v>76</v>
      </c>
      <c r="P40" s="80">
        <v>195</v>
      </c>
      <c r="Q40" s="81">
        <f t="shared" si="12"/>
        <v>271</v>
      </c>
      <c r="T40" s="61">
        <f t="shared" si="40"/>
        <v>20.809248554913296</v>
      </c>
      <c r="U40" s="82">
        <f t="shared" si="40"/>
        <v>79.190751445086704</v>
      </c>
      <c r="V40" s="61">
        <f t="shared" si="41"/>
        <v>19.306930693069308</v>
      </c>
      <c r="W40" s="82">
        <f t="shared" si="41"/>
        <v>80.693069306930695</v>
      </c>
      <c r="X40" s="61">
        <f t="shared" si="42"/>
        <v>21.5</v>
      </c>
      <c r="Y40" s="82">
        <f t="shared" si="42"/>
        <v>78.5</v>
      </c>
      <c r="Z40" s="61">
        <f t="shared" si="43"/>
        <v>20.717131474103585</v>
      </c>
      <c r="AA40" s="82">
        <f t="shared" si="43"/>
        <v>79.282868525896404</v>
      </c>
      <c r="AB40" s="6">
        <f t="shared" si="44"/>
        <v>28.044280442804425</v>
      </c>
      <c r="AC40" s="82">
        <f t="shared" si="44"/>
        <v>71.955719557195579</v>
      </c>
      <c r="AF40" s="73">
        <f t="shared" si="49"/>
        <v>58.381502890173408</v>
      </c>
      <c r="AG40" s="60">
        <f t="shared" si="45"/>
        <v>61.386138613861391</v>
      </c>
      <c r="AH40" s="60">
        <f t="shared" si="46"/>
        <v>57</v>
      </c>
      <c r="AI40" s="60">
        <f t="shared" si="47"/>
        <v>58.565737051792823</v>
      </c>
      <c r="AJ40" s="60">
        <f t="shared" si="48"/>
        <v>43.911439114391158</v>
      </c>
    </row>
    <row r="41" spans="1:38" x14ac:dyDescent="0.25">
      <c r="A41" s="1869"/>
      <c r="B41" s="855" t="s">
        <v>364</v>
      </c>
      <c r="C41" s="80">
        <v>10359</v>
      </c>
      <c r="D41" s="80">
        <v>3556</v>
      </c>
      <c r="E41" s="81">
        <f t="shared" si="26"/>
        <v>13915</v>
      </c>
      <c r="F41" s="93">
        <v>15832</v>
      </c>
      <c r="G41" s="80">
        <v>4757</v>
      </c>
      <c r="H41" s="81">
        <f t="shared" si="27"/>
        <v>20589</v>
      </c>
      <c r="I41" s="93">
        <v>15913</v>
      </c>
      <c r="J41" s="80">
        <v>4942</v>
      </c>
      <c r="K41" s="81">
        <f t="shared" si="28"/>
        <v>20855</v>
      </c>
      <c r="L41" s="93">
        <v>21135</v>
      </c>
      <c r="M41" s="80">
        <v>6315</v>
      </c>
      <c r="N41" s="81">
        <f t="shared" si="11"/>
        <v>27450</v>
      </c>
      <c r="O41" s="80">
        <v>23440</v>
      </c>
      <c r="P41" s="80">
        <v>7118</v>
      </c>
      <c r="Q41" s="81">
        <f t="shared" si="12"/>
        <v>30558</v>
      </c>
      <c r="T41" s="61">
        <f t="shared" si="40"/>
        <v>74.44484369385556</v>
      </c>
      <c r="U41" s="82">
        <f t="shared" si="40"/>
        <v>25.55515630614445</v>
      </c>
      <c r="V41" s="61">
        <f t="shared" si="41"/>
        <v>76.895429598329201</v>
      </c>
      <c r="W41" s="82">
        <f t="shared" si="41"/>
        <v>23.104570401670795</v>
      </c>
      <c r="X41" s="61">
        <f t="shared" si="42"/>
        <v>76.303044833373292</v>
      </c>
      <c r="Y41" s="82">
        <f t="shared" si="42"/>
        <v>23.696955166626708</v>
      </c>
      <c r="Z41" s="61">
        <f t="shared" si="43"/>
        <v>76.994535519125691</v>
      </c>
      <c r="AA41" s="82">
        <f t="shared" si="43"/>
        <v>23.005464480874316</v>
      </c>
      <c r="AB41" s="6">
        <f t="shared" si="44"/>
        <v>76.706590745467636</v>
      </c>
      <c r="AC41" s="82">
        <f t="shared" si="44"/>
        <v>23.293409254532367</v>
      </c>
      <c r="AF41" s="73">
        <f t="shared" si="49"/>
        <v>-48.889687387711106</v>
      </c>
      <c r="AG41" s="60">
        <f t="shared" si="45"/>
        <v>-53.790859196658403</v>
      </c>
      <c r="AH41" s="60">
        <f t="shared" si="46"/>
        <v>-52.606089666746584</v>
      </c>
      <c r="AI41" s="60">
        <f t="shared" si="47"/>
        <v>-53.989071038251375</v>
      </c>
      <c r="AJ41" s="60">
        <f t="shared" si="48"/>
        <v>-53.413181490935273</v>
      </c>
    </row>
    <row r="42" spans="1:38" x14ac:dyDescent="0.25">
      <c r="A42" s="1869"/>
      <c r="B42" s="855" t="s">
        <v>359</v>
      </c>
      <c r="C42" s="80">
        <v>16022</v>
      </c>
      <c r="D42" s="80">
        <v>1917</v>
      </c>
      <c r="E42" s="81">
        <f t="shared" si="26"/>
        <v>17939</v>
      </c>
      <c r="F42" s="93">
        <v>18329</v>
      </c>
      <c r="G42" s="80">
        <v>2482</v>
      </c>
      <c r="H42" s="81">
        <f t="shared" si="27"/>
        <v>20811</v>
      </c>
      <c r="I42" s="93">
        <v>18506</v>
      </c>
      <c r="J42" s="80">
        <v>2674</v>
      </c>
      <c r="K42" s="81">
        <f t="shared" si="28"/>
        <v>21180</v>
      </c>
      <c r="L42" s="93">
        <v>21248</v>
      </c>
      <c r="M42" s="80">
        <v>3011</v>
      </c>
      <c r="N42" s="81">
        <f t="shared" si="11"/>
        <v>24259</v>
      </c>
      <c r="O42" s="80">
        <v>21172</v>
      </c>
      <c r="P42" s="80">
        <v>3085</v>
      </c>
      <c r="Q42" s="81">
        <f t="shared" si="12"/>
        <v>24257</v>
      </c>
      <c r="T42" s="61">
        <f t="shared" si="40"/>
        <v>89.313785606778524</v>
      </c>
      <c r="U42" s="82">
        <f t="shared" si="40"/>
        <v>10.686214393221473</v>
      </c>
      <c r="V42" s="61">
        <f t="shared" si="41"/>
        <v>88.073614915189083</v>
      </c>
      <c r="W42" s="82">
        <f t="shared" si="41"/>
        <v>11.926385084810917</v>
      </c>
      <c r="X42" s="61">
        <f t="shared" si="42"/>
        <v>87.374881964117094</v>
      </c>
      <c r="Y42" s="82">
        <f t="shared" si="42"/>
        <v>12.62511803588291</v>
      </c>
      <c r="Z42" s="61">
        <f t="shared" si="43"/>
        <v>87.588111628673886</v>
      </c>
      <c r="AA42" s="82">
        <f t="shared" si="43"/>
        <v>12.411888371326105</v>
      </c>
      <c r="AB42" s="6">
        <f t="shared" si="44"/>
        <v>87.282021684462222</v>
      </c>
      <c r="AC42" s="82">
        <f t="shared" si="44"/>
        <v>12.717978315537785</v>
      </c>
      <c r="AF42" s="73">
        <f t="shared" si="49"/>
        <v>-78.627571213557047</v>
      </c>
      <c r="AG42" s="60">
        <f t="shared" si="45"/>
        <v>-76.147229830378166</v>
      </c>
      <c r="AH42" s="60">
        <f t="shared" si="46"/>
        <v>-74.749763928234188</v>
      </c>
      <c r="AI42" s="60">
        <f t="shared" si="47"/>
        <v>-75.176223257347786</v>
      </c>
      <c r="AJ42" s="60">
        <f t="shared" si="48"/>
        <v>-74.564043368924445</v>
      </c>
    </row>
    <row r="43" spans="1:38" x14ac:dyDescent="0.25">
      <c r="A43" s="1869"/>
      <c r="B43" s="855" t="s">
        <v>356</v>
      </c>
      <c r="C43" s="80">
        <v>343</v>
      </c>
      <c r="D43" s="80">
        <v>37</v>
      </c>
      <c r="E43" s="81">
        <f t="shared" si="26"/>
        <v>380</v>
      </c>
      <c r="F43" s="93">
        <v>401</v>
      </c>
      <c r="G43" s="80">
        <v>55</v>
      </c>
      <c r="H43" s="81">
        <f t="shared" si="27"/>
        <v>456</v>
      </c>
      <c r="I43" s="93">
        <v>405</v>
      </c>
      <c r="J43" s="80">
        <v>55</v>
      </c>
      <c r="K43" s="81">
        <f t="shared" si="28"/>
        <v>460</v>
      </c>
      <c r="L43" s="93">
        <v>569</v>
      </c>
      <c r="M43" s="80">
        <v>97</v>
      </c>
      <c r="N43" s="81">
        <f t="shared" si="11"/>
        <v>666</v>
      </c>
      <c r="O43" s="80">
        <v>499</v>
      </c>
      <c r="P43" s="80">
        <v>107</v>
      </c>
      <c r="Q43" s="81">
        <f t="shared" si="12"/>
        <v>606</v>
      </c>
      <c r="T43" s="61">
        <f t="shared" si="40"/>
        <v>90.26315789473685</v>
      </c>
      <c r="U43" s="82">
        <f t="shared" si="40"/>
        <v>9.7368421052631575</v>
      </c>
      <c r="V43" s="61">
        <f t="shared" si="41"/>
        <v>87.938596491228068</v>
      </c>
      <c r="W43" s="82">
        <f t="shared" si="41"/>
        <v>12.06140350877193</v>
      </c>
      <c r="X43" s="61">
        <f t="shared" si="42"/>
        <v>88.043478260869563</v>
      </c>
      <c r="Y43" s="82">
        <f t="shared" si="42"/>
        <v>11.956521739130435</v>
      </c>
      <c r="Z43" s="61">
        <f t="shared" si="43"/>
        <v>85.435435435435437</v>
      </c>
      <c r="AA43" s="82">
        <f t="shared" si="43"/>
        <v>14.564564564564563</v>
      </c>
      <c r="AB43" s="6">
        <f t="shared" si="44"/>
        <v>82.343234323432341</v>
      </c>
      <c r="AC43" s="82">
        <f t="shared" si="44"/>
        <v>17.656765676567655</v>
      </c>
      <c r="AF43" s="73">
        <f t="shared" si="49"/>
        <v>-80.526315789473699</v>
      </c>
      <c r="AG43" s="60">
        <f t="shared" si="45"/>
        <v>-75.877192982456137</v>
      </c>
      <c r="AH43" s="60">
        <f t="shared" si="46"/>
        <v>-76.086956521739125</v>
      </c>
      <c r="AI43" s="60">
        <f t="shared" si="47"/>
        <v>-70.870870870870874</v>
      </c>
      <c r="AJ43" s="60">
        <f t="shared" si="48"/>
        <v>-64.686468646864682</v>
      </c>
    </row>
    <row r="44" spans="1:38" x14ac:dyDescent="0.25">
      <c r="A44" s="1869"/>
      <c r="B44" s="856" t="s">
        <v>355</v>
      </c>
      <c r="C44" s="144">
        <v>2</v>
      </c>
      <c r="D44" s="144">
        <v>4</v>
      </c>
      <c r="E44" s="142">
        <f t="shared" si="26"/>
        <v>6</v>
      </c>
      <c r="F44" s="145">
        <v>4</v>
      </c>
      <c r="G44" s="141">
        <v>20</v>
      </c>
      <c r="H44" s="142">
        <f t="shared" si="27"/>
        <v>24</v>
      </c>
      <c r="I44" s="145">
        <v>7</v>
      </c>
      <c r="J44" s="141">
        <v>9</v>
      </c>
      <c r="K44" s="142">
        <f t="shared" si="28"/>
        <v>16</v>
      </c>
      <c r="L44" s="93">
        <v>2</v>
      </c>
      <c r="M44" s="141">
        <v>5</v>
      </c>
      <c r="N44" s="142">
        <f t="shared" si="11"/>
        <v>7</v>
      </c>
      <c r="O44" s="144">
        <v>13</v>
      </c>
      <c r="P44" s="141">
        <v>7</v>
      </c>
      <c r="Q44" s="142">
        <f t="shared" si="12"/>
        <v>20</v>
      </c>
      <c r="T44" s="61">
        <f t="shared" si="40"/>
        <v>33.333333333333329</v>
      </c>
      <c r="U44" s="82">
        <f t="shared" si="40"/>
        <v>66.666666666666657</v>
      </c>
      <c r="V44" s="61">
        <f t="shared" si="41"/>
        <v>16.666666666666664</v>
      </c>
      <c r="W44" s="82">
        <f t="shared" si="41"/>
        <v>83.333333333333343</v>
      </c>
      <c r="X44" s="61">
        <f t="shared" si="42"/>
        <v>43.75</v>
      </c>
      <c r="Y44" s="82">
        <f t="shared" si="42"/>
        <v>56.25</v>
      </c>
      <c r="Z44" s="61">
        <f t="shared" si="43"/>
        <v>28.571428571428569</v>
      </c>
      <c r="AA44" s="82">
        <f t="shared" si="43"/>
        <v>71.428571428571431</v>
      </c>
      <c r="AB44" s="6">
        <f t="shared" si="44"/>
        <v>65</v>
      </c>
      <c r="AC44" s="82">
        <f t="shared" si="44"/>
        <v>35</v>
      </c>
      <c r="AF44" s="73">
        <f t="shared" si="49"/>
        <v>33.333333333333329</v>
      </c>
      <c r="AG44" s="60">
        <f t="shared" si="45"/>
        <v>66.666666666666686</v>
      </c>
      <c r="AH44" s="60">
        <f t="shared" si="46"/>
        <v>12.5</v>
      </c>
      <c r="AI44" s="60">
        <f t="shared" si="47"/>
        <v>42.857142857142861</v>
      </c>
      <c r="AJ44" s="60">
        <f t="shared" si="48"/>
        <v>-30</v>
      </c>
    </row>
    <row r="45" spans="1:38" s="5" customFormat="1" x14ac:dyDescent="0.25">
      <c r="A45" s="1869" t="s">
        <v>248</v>
      </c>
      <c r="B45" s="849" t="s">
        <v>1078</v>
      </c>
      <c r="C45" s="843">
        <f t="shared" ref="C45:K45" si="50">SUM(C46:C49)</f>
        <v>14699</v>
      </c>
      <c r="D45" s="843">
        <f t="shared" si="50"/>
        <v>8266</v>
      </c>
      <c r="E45" s="843">
        <f t="shared" si="50"/>
        <v>22965</v>
      </c>
      <c r="F45" s="850">
        <f t="shared" si="50"/>
        <v>16017</v>
      </c>
      <c r="G45" s="843">
        <f t="shared" si="50"/>
        <v>10592</v>
      </c>
      <c r="H45" s="843">
        <f t="shared" si="50"/>
        <v>26609</v>
      </c>
      <c r="I45" s="850">
        <f t="shared" si="50"/>
        <v>14284</v>
      </c>
      <c r="J45" s="843">
        <f t="shared" si="50"/>
        <v>9817</v>
      </c>
      <c r="K45" s="843">
        <f t="shared" si="50"/>
        <v>24101</v>
      </c>
      <c r="L45" s="850">
        <v>20580</v>
      </c>
      <c r="M45" s="843">
        <v>14195</v>
      </c>
      <c r="N45" s="844">
        <f t="shared" si="11"/>
        <v>34775</v>
      </c>
      <c r="O45" s="843">
        <v>18443</v>
      </c>
      <c r="P45" s="843">
        <v>12609</v>
      </c>
      <c r="Q45" s="844">
        <f t="shared" si="12"/>
        <v>31052</v>
      </c>
      <c r="T45" s="176">
        <f t="shared" si="40"/>
        <v>64.006096233398651</v>
      </c>
      <c r="U45" s="181">
        <f t="shared" si="40"/>
        <v>35.993903766601349</v>
      </c>
      <c r="V45" s="176">
        <f t="shared" si="41"/>
        <v>60.193919350595657</v>
      </c>
      <c r="W45" s="181">
        <f t="shared" si="41"/>
        <v>39.806080649404336</v>
      </c>
      <c r="X45" s="176">
        <f t="shared" si="42"/>
        <v>59.267250321563424</v>
      </c>
      <c r="Y45" s="181">
        <f t="shared" si="42"/>
        <v>40.732749678436583</v>
      </c>
      <c r="Z45" s="176">
        <f t="shared" si="43"/>
        <v>59.180445722501794</v>
      </c>
      <c r="AA45" s="181">
        <f t="shared" si="43"/>
        <v>40.819554277498206</v>
      </c>
      <c r="AB45" s="175">
        <f t="shared" si="44"/>
        <v>59.393919876336469</v>
      </c>
      <c r="AC45" s="181">
        <f t="shared" si="44"/>
        <v>40.606080123663531</v>
      </c>
      <c r="AD45"/>
      <c r="AE45"/>
      <c r="AF45" s="180">
        <f t="shared" si="49"/>
        <v>-28.012192466797302</v>
      </c>
      <c r="AG45" s="179">
        <f t="shared" si="45"/>
        <v>-20.38783870119132</v>
      </c>
      <c r="AH45" s="179">
        <f t="shared" si="46"/>
        <v>-18.53450064312684</v>
      </c>
      <c r="AI45" s="179">
        <f t="shared" si="47"/>
        <v>-18.360891445003588</v>
      </c>
      <c r="AJ45" s="179">
        <f t="shared" si="48"/>
        <v>-18.787839752672937</v>
      </c>
      <c r="AK45"/>
      <c r="AL45"/>
    </row>
    <row r="46" spans="1:38" x14ac:dyDescent="0.25">
      <c r="A46" s="1869"/>
      <c r="B46" s="855" t="s">
        <v>358</v>
      </c>
      <c r="C46" s="20">
        <v>10530</v>
      </c>
      <c r="D46" s="20">
        <v>5330</v>
      </c>
      <c r="E46" s="21">
        <f t="shared" si="26"/>
        <v>15860</v>
      </c>
      <c r="F46" s="20">
        <v>11082</v>
      </c>
      <c r="G46" s="20">
        <v>6397</v>
      </c>
      <c r="H46" s="21">
        <f t="shared" si="27"/>
        <v>17479</v>
      </c>
      <c r="I46" s="23">
        <v>10188</v>
      </c>
      <c r="J46" s="20">
        <v>6065</v>
      </c>
      <c r="K46" s="21">
        <f t="shared" si="28"/>
        <v>16253</v>
      </c>
      <c r="L46" s="23">
        <v>14053</v>
      </c>
      <c r="M46" s="20">
        <v>8369</v>
      </c>
      <c r="N46" s="21">
        <f t="shared" si="11"/>
        <v>22422</v>
      </c>
      <c r="O46" s="20">
        <v>12684</v>
      </c>
      <c r="P46" s="20">
        <v>7740</v>
      </c>
      <c r="Q46" s="21">
        <f t="shared" si="12"/>
        <v>20424</v>
      </c>
      <c r="T46" s="61">
        <f t="shared" ref="T46:U49" si="51">IFERROR(C46/$E46*100,0)</f>
        <v>66.393442622950815</v>
      </c>
      <c r="U46" s="82">
        <f t="shared" si="51"/>
        <v>33.606557377049178</v>
      </c>
      <c r="V46" s="61">
        <f t="shared" ref="V46:W49" si="52">IFERROR(F46/$H46*100,0)</f>
        <v>63.401796441444013</v>
      </c>
      <c r="W46" s="82">
        <f t="shared" si="52"/>
        <v>36.59820355855598</v>
      </c>
      <c r="X46" s="61">
        <f t="shared" ref="X46:Y49" si="53">IFERROR(I46/$K46*100,0)</f>
        <v>62.683812219282601</v>
      </c>
      <c r="Y46" s="82">
        <f t="shared" si="53"/>
        <v>37.316187780717406</v>
      </c>
      <c r="Z46" s="61">
        <f t="shared" ref="Z46:AA49" si="54">IFERROR(L46/$N46*100,0)</f>
        <v>62.675051288912677</v>
      </c>
      <c r="AA46" s="82">
        <f t="shared" si="54"/>
        <v>37.324948711087323</v>
      </c>
      <c r="AB46" s="6">
        <f t="shared" ref="AB46:AC49" si="55">IFERROR(O46/$Q46*100,0)</f>
        <v>62.103407755581664</v>
      </c>
      <c r="AC46" s="82">
        <f t="shared" si="55"/>
        <v>37.896592244418329</v>
      </c>
      <c r="AF46" s="73">
        <f>U46-T46</f>
        <v>-32.786885245901637</v>
      </c>
      <c r="AG46" s="60">
        <f>W46-V46</f>
        <v>-26.803592882888033</v>
      </c>
      <c r="AH46" s="60">
        <f>Y46-X46</f>
        <v>-25.367624438565194</v>
      </c>
      <c r="AI46" s="60">
        <f>AA46-Z46</f>
        <v>-25.350102577825353</v>
      </c>
      <c r="AJ46" s="60">
        <f>AC46-AB46</f>
        <v>-24.206815511163335</v>
      </c>
    </row>
    <row r="47" spans="1:38" x14ac:dyDescent="0.25">
      <c r="A47" s="1869"/>
      <c r="B47" s="855" t="s">
        <v>357</v>
      </c>
      <c r="C47" s="20">
        <v>304</v>
      </c>
      <c r="D47" s="20">
        <v>315</v>
      </c>
      <c r="E47" s="21">
        <f t="shared" si="26"/>
        <v>619</v>
      </c>
      <c r="F47" s="20">
        <v>353</v>
      </c>
      <c r="G47" s="20">
        <v>367</v>
      </c>
      <c r="H47" s="21">
        <f t="shared" si="27"/>
        <v>720</v>
      </c>
      <c r="I47" s="23">
        <v>357</v>
      </c>
      <c r="J47" s="20">
        <v>358</v>
      </c>
      <c r="K47" s="21">
        <f t="shared" si="28"/>
        <v>715</v>
      </c>
      <c r="L47" s="23">
        <v>523</v>
      </c>
      <c r="M47" s="20">
        <v>432</v>
      </c>
      <c r="N47" s="21">
        <f t="shared" si="11"/>
        <v>955</v>
      </c>
      <c r="O47" s="20">
        <v>482</v>
      </c>
      <c r="P47" s="20">
        <v>381</v>
      </c>
      <c r="Q47" s="21">
        <f t="shared" si="12"/>
        <v>863</v>
      </c>
      <c r="T47" s="61">
        <f t="shared" si="51"/>
        <v>49.111470113085623</v>
      </c>
      <c r="U47" s="82">
        <f t="shared" si="51"/>
        <v>50.888529886914377</v>
      </c>
      <c r="V47" s="61">
        <f t="shared" si="52"/>
        <v>49.027777777777779</v>
      </c>
      <c r="W47" s="82">
        <f t="shared" si="52"/>
        <v>50.972222222222221</v>
      </c>
      <c r="X47" s="61">
        <f t="shared" si="53"/>
        <v>49.930069930069934</v>
      </c>
      <c r="Y47" s="82">
        <f t="shared" si="53"/>
        <v>50.069930069930066</v>
      </c>
      <c r="Z47" s="61">
        <f t="shared" si="54"/>
        <v>54.764397905759168</v>
      </c>
      <c r="AA47" s="82">
        <f t="shared" si="54"/>
        <v>45.235602094240839</v>
      </c>
      <c r="AB47" s="6">
        <f t="shared" si="55"/>
        <v>55.851680185399765</v>
      </c>
      <c r="AC47" s="82">
        <f t="shared" si="55"/>
        <v>44.148319814600235</v>
      </c>
      <c r="AF47" s="73">
        <f>U47-T47</f>
        <v>1.7770597738287535</v>
      </c>
      <c r="AG47" s="60">
        <f>W47-V47</f>
        <v>1.9444444444444429</v>
      </c>
      <c r="AH47" s="60">
        <f>Y47-X47</f>
        <v>0.1398601398601329</v>
      </c>
      <c r="AI47" s="60">
        <f>AA47-Z47</f>
        <v>-9.5287958115183287</v>
      </c>
      <c r="AJ47" s="60">
        <f>AC47-AB47</f>
        <v>-11.70336037079953</v>
      </c>
    </row>
    <row r="48" spans="1:38" x14ac:dyDescent="0.25">
      <c r="A48" s="1869"/>
      <c r="B48" s="855" t="s">
        <v>353</v>
      </c>
      <c r="C48" s="20">
        <v>2333</v>
      </c>
      <c r="D48" s="20">
        <v>84</v>
      </c>
      <c r="E48" s="21">
        <f t="shared" si="26"/>
        <v>2417</v>
      </c>
      <c r="F48" s="23">
        <v>2661</v>
      </c>
      <c r="G48" s="20">
        <v>141</v>
      </c>
      <c r="H48" s="21">
        <f t="shared" si="27"/>
        <v>2802</v>
      </c>
      <c r="I48" s="23">
        <v>2322</v>
      </c>
      <c r="J48" s="20">
        <v>160</v>
      </c>
      <c r="K48" s="21">
        <f t="shared" si="28"/>
        <v>2482</v>
      </c>
      <c r="L48" s="23">
        <v>3230</v>
      </c>
      <c r="M48" s="20">
        <v>216</v>
      </c>
      <c r="N48" s="21">
        <f t="shared" si="11"/>
        <v>3446</v>
      </c>
      <c r="O48" s="20">
        <v>2967</v>
      </c>
      <c r="P48" s="20">
        <v>205</v>
      </c>
      <c r="Q48" s="21">
        <f t="shared" si="12"/>
        <v>3172</v>
      </c>
      <c r="T48" s="61">
        <f t="shared" si="51"/>
        <v>96.524617294166319</v>
      </c>
      <c r="U48" s="82">
        <f t="shared" si="51"/>
        <v>3.4753827058336779</v>
      </c>
      <c r="V48" s="61">
        <f t="shared" si="52"/>
        <v>94.967880085653107</v>
      </c>
      <c r="W48" s="82">
        <f t="shared" si="52"/>
        <v>5.0321199143468949</v>
      </c>
      <c r="X48" s="61">
        <f t="shared" si="53"/>
        <v>93.553585817888802</v>
      </c>
      <c r="Y48" s="82">
        <f t="shared" si="53"/>
        <v>6.4464141821111998</v>
      </c>
      <c r="Z48" s="61">
        <f t="shared" si="54"/>
        <v>93.731863029599538</v>
      </c>
      <c r="AA48" s="82">
        <f t="shared" si="54"/>
        <v>6.268136970400465</v>
      </c>
      <c r="AB48" s="6">
        <f t="shared" si="55"/>
        <v>93.537200504413619</v>
      </c>
      <c r="AC48" s="82">
        <f t="shared" si="55"/>
        <v>6.4627994955863812</v>
      </c>
      <c r="AF48" s="73">
        <f>U48-T48</f>
        <v>-93.049234588332638</v>
      </c>
      <c r="AG48" s="60">
        <f>W48-V48</f>
        <v>-89.935760171306214</v>
      </c>
      <c r="AH48" s="60">
        <f>Y48-X48</f>
        <v>-87.107171635777604</v>
      </c>
      <c r="AI48" s="60">
        <f>AA48-Z48</f>
        <v>-87.463726059199075</v>
      </c>
      <c r="AJ48" s="60">
        <f>AC48-AB48</f>
        <v>-87.074401008827238</v>
      </c>
    </row>
    <row r="49" spans="1:94" x14ac:dyDescent="0.25">
      <c r="A49" s="1869"/>
      <c r="B49" s="856" t="s">
        <v>363</v>
      </c>
      <c r="C49" s="56">
        <v>1532</v>
      </c>
      <c r="D49" s="56">
        <v>2537</v>
      </c>
      <c r="E49" s="116">
        <f t="shared" si="26"/>
        <v>4069</v>
      </c>
      <c r="F49" s="110">
        <v>1921</v>
      </c>
      <c r="G49" s="56">
        <v>3687</v>
      </c>
      <c r="H49" s="116">
        <f t="shared" si="27"/>
        <v>5608</v>
      </c>
      <c r="I49" s="110">
        <v>1417</v>
      </c>
      <c r="J49" s="56">
        <v>3234</v>
      </c>
      <c r="K49" s="116">
        <f t="shared" si="28"/>
        <v>4651</v>
      </c>
      <c r="L49" s="110">
        <v>2774</v>
      </c>
      <c r="M49" s="56">
        <v>5178</v>
      </c>
      <c r="N49" s="116">
        <f t="shared" si="11"/>
        <v>7952</v>
      </c>
      <c r="O49" s="56">
        <v>2310</v>
      </c>
      <c r="P49" s="56">
        <v>4283</v>
      </c>
      <c r="Q49" s="116">
        <f t="shared" si="12"/>
        <v>6593</v>
      </c>
      <c r="T49" s="100">
        <f t="shared" si="51"/>
        <v>37.650528385352665</v>
      </c>
      <c r="U49" s="99">
        <f t="shared" si="51"/>
        <v>62.349471614647335</v>
      </c>
      <c r="V49" s="100">
        <f t="shared" si="52"/>
        <v>34.254636233951494</v>
      </c>
      <c r="W49" s="99">
        <f t="shared" si="52"/>
        <v>65.745363766048499</v>
      </c>
      <c r="X49" s="100">
        <f t="shared" si="53"/>
        <v>30.466566329821543</v>
      </c>
      <c r="Y49" s="99">
        <f t="shared" si="53"/>
        <v>69.533433670178454</v>
      </c>
      <c r="Z49" s="100">
        <f t="shared" si="54"/>
        <v>34.884305835010061</v>
      </c>
      <c r="AA49" s="99">
        <f t="shared" si="54"/>
        <v>65.115694164989932</v>
      </c>
      <c r="AB49" s="98">
        <f t="shared" si="55"/>
        <v>35.037160624905198</v>
      </c>
      <c r="AC49" s="99">
        <f t="shared" si="55"/>
        <v>64.962839375094788</v>
      </c>
      <c r="AF49" s="246">
        <f>U49-T49</f>
        <v>24.69894322929467</v>
      </c>
      <c r="AG49" s="236">
        <f>W49-V49</f>
        <v>31.490727532097004</v>
      </c>
      <c r="AH49" s="236">
        <f>Y49-X49</f>
        <v>39.066867340356907</v>
      </c>
      <c r="AI49" s="236">
        <f>AA49-Z49</f>
        <v>30.231388329979872</v>
      </c>
      <c r="AJ49" s="236">
        <f>AC49-AB49</f>
        <v>29.92567875018959</v>
      </c>
    </row>
    <row r="52" spans="1:94" x14ac:dyDescent="0.25">
      <c r="A52" s="5" t="s">
        <v>1199</v>
      </c>
    </row>
    <row r="53" spans="1:94" x14ac:dyDescent="0.25">
      <c r="A53" s="5"/>
    </row>
    <row r="54" spans="1:94" x14ac:dyDescent="0.25">
      <c r="A54" s="5"/>
      <c r="B54" s="1876" t="s">
        <v>28</v>
      </c>
      <c r="C54" s="1876"/>
      <c r="D54" s="1876"/>
      <c r="E54" s="1876"/>
      <c r="F54" s="1876"/>
      <c r="G54" s="1876"/>
      <c r="H54" s="1876"/>
      <c r="I54" s="1876"/>
      <c r="J54" s="1876"/>
      <c r="K54" s="1876"/>
      <c r="L54" s="1876"/>
      <c r="M54" s="1876"/>
      <c r="N54" s="1876"/>
      <c r="O54" s="1876"/>
      <c r="P54" s="1876"/>
      <c r="Q54" s="1876"/>
      <c r="R54" s="1876"/>
      <c r="S54" s="1876"/>
      <c r="T54" s="1876"/>
      <c r="U54" s="1876"/>
      <c r="V54" s="1876"/>
      <c r="W54" s="1876"/>
      <c r="X54" s="1876"/>
      <c r="Y54" s="1876"/>
      <c r="Z54" s="1876"/>
      <c r="AA54" s="1876"/>
      <c r="AB54" s="1876"/>
      <c r="AC54" s="1876"/>
      <c r="AD54" s="1876"/>
      <c r="AE54" s="1876"/>
      <c r="AF54" s="1876"/>
      <c r="AG54" s="1876"/>
      <c r="AH54" s="1876"/>
      <c r="AI54" s="1876"/>
      <c r="AJ54" s="1876"/>
      <c r="AK54" s="1876"/>
      <c r="AL54" s="1876"/>
      <c r="AM54" s="1876"/>
      <c r="AN54" s="1876"/>
      <c r="AO54" s="1876"/>
      <c r="AP54" s="1876"/>
      <c r="AQ54" s="1876"/>
      <c r="AR54" s="1876"/>
      <c r="AS54" s="1876"/>
      <c r="AT54" s="1876"/>
      <c r="AW54" s="1876" t="s">
        <v>512</v>
      </c>
      <c r="AX54" s="1876"/>
      <c r="AY54" s="1876"/>
      <c r="AZ54" s="1876"/>
      <c r="BA54" s="1876"/>
      <c r="BB54" s="1876"/>
      <c r="BC54" s="1876"/>
      <c r="BD54" s="1876"/>
      <c r="BE54" s="1876"/>
      <c r="BF54" s="1876"/>
      <c r="BG54" s="1876"/>
      <c r="BH54" s="1876"/>
      <c r="BI54" s="1876"/>
      <c r="BJ54" s="1876"/>
      <c r="BK54" s="1876"/>
      <c r="BL54" s="1876"/>
      <c r="BM54" s="1876"/>
      <c r="BN54" s="1876"/>
      <c r="BO54" s="1876"/>
      <c r="BP54" s="1876"/>
      <c r="BQ54" s="1876"/>
      <c r="BR54" s="1876"/>
      <c r="BS54" s="1876"/>
      <c r="BT54" s="1876"/>
      <c r="BU54" s="1876"/>
      <c r="BV54" s="1876"/>
      <c r="BW54" s="1876"/>
      <c r="BX54" s="1876"/>
      <c r="BY54" s="1876"/>
      <c r="BZ54" s="1876"/>
      <c r="CB54" s="1876" t="s">
        <v>631</v>
      </c>
      <c r="CC54" s="1876"/>
      <c r="CD54" s="1876"/>
      <c r="CE54" s="1876"/>
      <c r="CF54" s="1876"/>
      <c r="CG54" s="1876"/>
      <c r="CH54" s="1876"/>
      <c r="CI54" s="1876"/>
      <c r="CJ54" s="1876"/>
      <c r="CK54" s="1876"/>
      <c r="CL54" s="1876"/>
      <c r="CM54" s="1876"/>
      <c r="CN54" s="1876"/>
      <c r="CO54" s="1876"/>
      <c r="CP54" s="1876"/>
    </row>
    <row r="55" spans="1:94" x14ac:dyDescent="0.25">
      <c r="A55" s="852" t="s">
        <v>994</v>
      </c>
      <c r="B55" s="1875" t="s">
        <v>314</v>
      </c>
      <c r="C55" s="1875"/>
      <c r="D55" s="1875"/>
      <c r="E55" s="1875"/>
      <c r="F55" s="1875"/>
      <c r="G55" s="1875"/>
      <c r="H55" s="1875"/>
      <c r="I55" s="1875"/>
      <c r="J55" s="1875"/>
      <c r="K55" s="1875" t="s">
        <v>167</v>
      </c>
      <c r="L55" s="1875"/>
      <c r="M55" s="1875"/>
      <c r="N55" s="1875"/>
      <c r="O55" s="1875"/>
      <c r="P55" s="1875"/>
      <c r="Q55" s="1875"/>
      <c r="R55" s="1875"/>
      <c r="S55" s="1875"/>
      <c r="T55" s="1875" t="s">
        <v>168</v>
      </c>
      <c r="U55" s="1875"/>
      <c r="V55" s="1875"/>
      <c r="W55" s="1875"/>
      <c r="X55" s="1875"/>
      <c r="Y55" s="1875"/>
      <c r="Z55" s="1875"/>
      <c r="AA55" s="1875"/>
      <c r="AB55" s="1875"/>
      <c r="AC55" s="1875" t="s">
        <v>169</v>
      </c>
      <c r="AD55" s="1875"/>
      <c r="AE55" s="1875"/>
      <c r="AF55" s="1875"/>
      <c r="AG55" s="1875"/>
      <c r="AH55" s="1875"/>
      <c r="AI55" s="1875"/>
      <c r="AJ55" s="1875"/>
      <c r="AK55" s="1875"/>
      <c r="AL55" s="1875" t="s">
        <v>170</v>
      </c>
      <c r="AM55" s="1875"/>
      <c r="AN55" s="1875"/>
      <c r="AO55" s="1875"/>
      <c r="AP55" s="1875"/>
      <c r="AQ55" s="1875"/>
      <c r="AR55" s="1875"/>
      <c r="AS55" s="1875"/>
      <c r="AT55" s="1875"/>
      <c r="AW55" s="1875" t="s">
        <v>314</v>
      </c>
      <c r="AX55" s="1875"/>
      <c r="AY55" s="1875"/>
      <c r="AZ55" s="1875"/>
      <c r="BA55" s="1875"/>
      <c r="BB55" s="1875"/>
      <c r="BC55" s="1875" t="s">
        <v>167</v>
      </c>
      <c r="BD55" s="1875"/>
      <c r="BE55" s="1875"/>
      <c r="BF55" s="1875"/>
      <c r="BG55" s="1875"/>
      <c r="BH55" s="1875"/>
      <c r="BI55" s="1875" t="s">
        <v>168</v>
      </c>
      <c r="BJ55" s="1875"/>
      <c r="BK55" s="1875"/>
      <c r="BL55" s="1875"/>
      <c r="BM55" s="1875"/>
      <c r="BN55" s="1875"/>
      <c r="BO55" s="1875" t="s">
        <v>169</v>
      </c>
      <c r="BP55" s="1875"/>
      <c r="BQ55" s="1875"/>
      <c r="BR55" s="1875"/>
      <c r="BS55" s="1875"/>
      <c r="BT55" s="1875"/>
      <c r="BU55" s="1875" t="s">
        <v>170</v>
      </c>
      <c r="BV55" s="1875"/>
      <c r="BW55" s="1875"/>
      <c r="BX55" s="1875"/>
      <c r="BY55" s="1875"/>
      <c r="BZ55" s="1875"/>
      <c r="CB55" s="1874" t="s">
        <v>314</v>
      </c>
      <c r="CC55" s="1874"/>
      <c r="CD55" s="1874"/>
      <c r="CE55" s="1874" t="s">
        <v>167</v>
      </c>
      <c r="CF55" s="1874"/>
      <c r="CG55" s="1874"/>
      <c r="CH55" s="1874" t="s">
        <v>168</v>
      </c>
      <c r="CI55" s="1874"/>
      <c r="CJ55" s="1874"/>
      <c r="CK55" s="1874" t="s">
        <v>169</v>
      </c>
      <c r="CL55" s="1874"/>
      <c r="CM55" s="1874"/>
      <c r="CN55" s="1874" t="s">
        <v>170</v>
      </c>
      <c r="CO55" s="1874"/>
      <c r="CP55" s="1874"/>
    </row>
    <row r="56" spans="1:94" x14ac:dyDescent="0.25">
      <c r="A56" s="271" t="s">
        <v>30</v>
      </c>
      <c r="B56" s="1876" t="s">
        <v>31</v>
      </c>
      <c r="C56" s="1876"/>
      <c r="D56" s="1876"/>
      <c r="E56" s="1876" t="s">
        <v>32</v>
      </c>
      <c r="F56" s="1876"/>
      <c r="G56" s="1876"/>
      <c r="H56" s="1876" t="s">
        <v>33</v>
      </c>
      <c r="I56" s="1876"/>
      <c r="J56" s="1876"/>
      <c r="K56" s="1876" t="s">
        <v>31</v>
      </c>
      <c r="L56" s="1876"/>
      <c r="M56" s="1876"/>
      <c r="N56" s="1876" t="s">
        <v>32</v>
      </c>
      <c r="O56" s="1876"/>
      <c r="P56" s="1876"/>
      <c r="Q56" s="1876" t="s">
        <v>33</v>
      </c>
      <c r="R56" s="1876"/>
      <c r="S56" s="1876"/>
      <c r="T56" s="1876" t="s">
        <v>31</v>
      </c>
      <c r="U56" s="1876"/>
      <c r="V56" s="1876"/>
      <c r="W56" s="1876" t="s">
        <v>32</v>
      </c>
      <c r="X56" s="1876"/>
      <c r="Y56" s="1876"/>
      <c r="Z56" s="1876" t="s">
        <v>33</v>
      </c>
      <c r="AA56" s="1876"/>
      <c r="AB56" s="1876"/>
      <c r="AC56" s="1876" t="s">
        <v>31</v>
      </c>
      <c r="AD56" s="1876"/>
      <c r="AE56" s="1876"/>
      <c r="AF56" s="1876" t="s">
        <v>32</v>
      </c>
      <c r="AG56" s="1876"/>
      <c r="AH56" s="1876"/>
      <c r="AI56" s="1876" t="s">
        <v>33</v>
      </c>
      <c r="AJ56" s="1876"/>
      <c r="AK56" s="1876"/>
      <c r="AL56" s="1876" t="s">
        <v>31</v>
      </c>
      <c r="AM56" s="1876"/>
      <c r="AN56" s="1876"/>
      <c r="AO56" s="1876" t="s">
        <v>32</v>
      </c>
      <c r="AP56" s="1876"/>
      <c r="AQ56" s="1876"/>
      <c r="AR56" s="1876" t="s">
        <v>33</v>
      </c>
      <c r="AS56" s="1876"/>
      <c r="AT56" s="1876"/>
      <c r="AW56" s="1876" t="s">
        <v>31</v>
      </c>
      <c r="AX56" s="1876"/>
      <c r="AY56" s="1876"/>
      <c r="AZ56" s="1876" t="s">
        <v>32</v>
      </c>
      <c r="BA56" s="1876"/>
      <c r="BB56" s="1876"/>
      <c r="BC56" s="1876" t="s">
        <v>31</v>
      </c>
      <c r="BD56" s="1876"/>
      <c r="BE56" s="1876"/>
      <c r="BF56" s="1876" t="s">
        <v>32</v>
      </c>
      <c r="BG56" s="1876"/>
      <c r="BH56" s="1876"/>
      <c r="BI56" s="1876" t="s">
        <v>31</v>
      </c>
      <c r="BJ56" s="1876"/>
      <c r="BK56" s="1876"/>
      <c r="BL56" s="1876" t="s">
        <v>32</v>
      </c>
      <c r="BM56" s="1876"/>
      <c r="BN56" s="1876"/>
      <c r="BO56" s="1876" t="s">
        <v>31</v>
      </c>
      <c r="BP56" s="1876"/>
      <c r="BQ56" s="1876"/>
      <c r="BR56" s="1876" t="s">
        <v>32</v>
      </c>
      <c r="BS56" s="1876"/>
      <c r="BT56" s="1876"/>
      <c r="BU56" s="1876" t="s">
        <v>31</v>
      </c>
      <c r="BV56" s="1876"/>
      <c r="BW56" s="1876"/>
      <c r="BX56" s="1876" t="s">
        <v>32</v>
      </c>
      <c r="BY56" s="1876"/>
      <c r="BZ56" s="1876"/>
      <c r="CB56" s="1874"/>
      <c r="CC56" s="1874"/>
      <c r="CD56" s="1874"/>
      <c r="CE56" s="1874"/>
      <c r="CF56" s="1874"/>
      <c r="CG56" s="1874"/>
      <c r="CH56" s="1874"/>
      <c r="CI56" s="1874"/>
      <c r="CJ56" s="1874"/>
      <c r="CK56" s="1874"/>
      <c r="CL56" s="1874"/>
      <c r="CM56" s="1874"/>
      <c r="CN56" s="1874"/>
      <c r="CO56" s="1874"/>
      <c r="CP56" s="1874"/>
    </row>
    <row r="57" spans="1:94" s="18" customFormat="1" ht="75" customHeight="1" x14ac:dyDescent="0.25">
      <c r="A57" s="899" t="s">
        <v>34</v>
      </c>
      <c r="B57" s="859" t="s">
        <v>809</v>
      </c>
      <c r="C57" s="859" t="s">
        <v>346</v>
      </c>
      <c r="D57" s="859" t="s">
        <v>248</v>
      </c>
      <c r="E57" s="859" t="s">
        <v>809</v>
      </c>
      <c r="F57" s="859" t="s">
        <v>346</v>
      </c>
      <c r="G57" s="859" t="s">
        <v>248</v>
      </c>
      <c r="H57" s="859" t="s">
        <v>809</v>
      </c>
      <c r="I57" s="859" t="s">
        <v>346</v>
      </c>
      <c r="J57" s="860" t="s">
        <v>248</v>
      </c>
      <c r="K57" s="858" t="s">
        <v>809</v>
      </c>
      <c r="L57" s="859" t="s">
        <v>346</v>
      </c>
      <c r="M57" s="859" t="s">
        <v>248</v>
      </c>
      <c r="N57" s="859" t="s">
        <v>809</v>
      </c>
      <c r="O57" s="859" t="s">
        <v>346</v>
      </c>
      <c r="P57" s="859" t="s">
        <v>248</v>
      </c>
      <c r="Q57" s="859" t="s">
        <v>809</v>
      </c>
      <c r="R57" s="859" t="s">
        <v>346</v>
      </c>
      <c r="S57" s="860" t="s">
        <v>248</v>
      </c>
      <c r="T57" s="858" t="s">
        <v>809</v>
      </c>
      <c r="U57" s="859" t="s">
        <v>346</v>
      </c>
      <c r="V57" s="859" t="s">
        <v>248</v>
      </c>
      <c r="W57" s="859" t="s">
        <v>809</v>
      </c>
      <c r="X57" s="859" t="s">
        <v>346</v>
      </c>
      <c r="Y57" s="859" t="s">
        <v>248</v>
      </c>
      <c r="Z57" s="859" t="s">
        <v>809</v>
      </c>
      <c r="AA57" s="859" t="s">
        <v>346</v>
      </c>
      <c r="AB57" s="860" t="s">
        <v>248</v>
      </c>
      <c r="AC57" s="858" t="s">
        <v>809</v>
      </c>
      <c r="AD57" s="859" t="s">
        <v>346</v>
      </c>
      <c r="AE57" s="859" t="s">
        <v>248</v>
      </c>
      <c r="AF57" s="859" t="s">
        <v>809</v>
      </c>
      <c r="AG57" s="859" t="s">
        <v>346</v>
      </c>
      <c r="AH57" s="859" t="s">
        <v>248</v>
      </c>
      <c r="AI57" s="859" t="s">
        <v>809</v>
      </c>
      <c r="AJ57" s="859" t="s">
        <v>346</v>
      </c>
      <c r="AK57" s="860" t="s">
        <v>248</v>
      </c>
      <c r="AL57" s="859" t="s">
        <v>809</v>
      </c>
      <c r="AM57" s="859" t="s">
        <v>346</v>
      </c>
      <c r="AN57" s="859" t="s">
        <v>248</v>
      </c>
      <c r="AO57" s="859" t="s">
        <v>809</v>
      </c>
      <c r="AP57" s="859" t="s">
        <v>346</v>
      </c>
      <c r="AQ57" s="859" t="s">
        <v>248</v>
      </c>
      <c r="AR57" s="859" t="s">
        <v>809</v>
      </c>
      <c r="AS57" s="859" t="s">
        <v>346</v>
      </c>
      <c r="AT57" s="860" t="s">
        <v>248</v>
      </c>
      <c r="AW57" s="858" t="s">
        <v>809</v>
      </c>
      <c r="AX57" s="859" t="s">
        <v>346</v>
      </c>
      <c r="AY57" s="859" t="s">
        <v>248</v>
      </c>
      <c r="AZ57" s="859" t="s">
        <v>809</v>
      </c>
      <c r="BA57" s="859" t="s">
        <v>346</v>
      </c>
      <c r="BB57" s="860" t="s">
        <v>248</v>
      </c>
      <c r="BC57" s="858" t="s">
        <v>809</v>
      </c>
      <c r="BD57" s="859" t="s">
        <v>346</v>
      </c>
      <c r="BE57" s="859" t="s">
        <v>248</v>
      </c>
      <c r="BF57" s="859" t="s">
        <v>809</v>
      </c>
      <c r="BG57" s="859" t="s">
        <v>346</v>
      </c>
      <c r="BH57" s="860" t="s">
        <v>248</v>
      </c>
      <c r="BI57" s="858" t="s">
        <v>809</v>
      </c>
      <c r="BJ57" s="859" t="s">
        <v>346</v>
      </c>
      <c r="BK57" s="859" t="s">
        <v>248</v>
      </c>
      <c r="BL57" s="859" t="s">
        <v>809</v>
      </c>
      <c r="BM57" s="859" t="s">
        <v>346</v>
      </c>
      <c r="BN57" s="860" t="s">
        <v>248</v>
      </c>
      <c r="BO57" s="858" t="s">
        <v>809</v>
      </c>
      <c r="BP57" s="859" t="s">
        <v>346</v>
      </c>
      <c r="BQ57" s="859" t="s">
        <v>248</v>
      </c>
      <c r="BR57" s="859" t="s">
        <v>809</v>
      </c>
      <c r="BS57" s="859" t="s">
        <v>346</v>
      </c>
      <c r="BT57" s="860" t="s">
        <v>248</v>
      </c>
      <c r="BU57" s="859" t="s">
        <v>809</v>
      </c>
      <c r="BV57" s="859" t="s">
        <v>346</v>
      </c>
      <c r="BW57" s="859" t="s">
        <v>248</v>
      </c>
      <c r="BX57" s="859" t="s">
        <v>809</v>
      </c>
      <c r="BY57" s="859" t="s">
        <v>346</v>
      </c>
      <c r="BZ57" s="860" t="s">
        <v>248</v>
      </c>
      <c r="CB57" s="858" t="s">
        <v>809</v>
      </c>
      <c r="CC57" s="859" t="s">
        <v>346</v>
      </c>
      <c r="CD57" s="860" t="s">
        <v>248</v>
      </c>
      <c r="CE57" s="858" t="s">
        <v>809</v>
      </c>
      <c r="CF57" s="859" t="s">
        <v>346</v>
      </c>
      <c r="CG57" s="860" t="s">
        <v>248</v>
      </c>
      <c r="CH57" s="858" t="s">
        <v>809</v>
      </c>
      <c r="CI57" s="859" t="s">
        <v>346</v>
      </c>
      <c r="CJ57" s="860" t="s">
        <v>248</v>
      </c>
      <c r="CK57" s="858" t="s">
        <v>809</v>
      </c>
      <c r="CL57" s="859" t="s">
        <v>346</v>
      </c>
      <c r="CM57" s="860" t="s">
        <v>248</v>
      </c>
      <c r="CN57" s="859" t="s">
        <v>809</v>
      </c>
      <c r="CO57" s="859" t="s">
        <v>346</v>
      </c>
      <c r="CP57" s="860" t="s">
        <v>248</v>
      </c>
    </row>
    <row r="58" spans="1:94" x14ac:dyDescent="0.25">
      <c r="A58" s="848" t="s">
        <v>125</v>
      </c>
      <c r="B58" s="864"/>
      <c r="C58" s="864"/>
      <c r="D58" s="864"/>
      <c r="E58" s="864"/>
      <c r="F58" s="864"/>
      <c r="G58" s="864"/>
      <c r="H58" s="864"/>
      <c r="I58" s="864"/>
      <c r="J58" s="864"/>
      <c r="K58" s="864"/>
      <c r="L58" s="864"/>
      <c r="M58" s="864"/>
      <c r="N58" s="864"/>
      <c r="O58" s="864"/>
      <c r="P58" s="864"/>
      <c r="Q58" s="864"/>
      <c r="R58" s="864"/>
      <c r="S58" s="864"/>
      <c r="T58" s="864"/>
      <c r="U58" s="864"/>
      <c r="V58" s="864"/>
      <c r="W58" s="864"/>
      <c r="X58" s="864"/>
      <c r="Y58" s="864"/>
      <c r="Z58" s="864"/>
      <c r="AA58" s="864"/>
      <c r="AB58" s="864"/>
      <c r="AC58" s="864"/>
      <c r="AD58" s="864"/>
      <c r="AE58" s="864"/>
      <c r="AF58" s="864"/>
      <c r="AG58" s="864"/>
      <c r="AH58" s="864"/>
      <c r="AI58" s="864"/>
      <c r="AJ58" s="864"/>
      <c r="AK58" s="864"/>
      <c r="AL58" s="864"/>
      <c r="AM58" s="864"/>
      <c r="AN58" s="864"/>
      <c r="AO58" s="864"/>
      <c r="AP58" s="864"/>
      <c r="AQ58" s="864"/>
      <c r="AR58" s="864"/>
      <c r="AS58" s="864"/>
      <c r="AT58" s="865"/>
      <c r="AW58" s="837"/>
      <c r="AX58" s="841"/>
      <c r="AY58" s="841"/>
      <c r="AZ58" s="841"/>
      <c r="BA58" s="841"/>
      <c r="BB58" s="841"/>
      <c r="BC58" s="841"/>
      <c r="BD58" s="841"/>
      <c r="BE58" s="841"/>
      <c r="BF58" s="841"/>
      <c r="BG58" s="841"/>
      <c r="BH58" s="841"/>
      <c r="BI58" s="841"/>
      <c r="BJ58" s="841"/>
      <c r="BK58" s="841"/>
      <c r="BL58" s="841"/>
      <c r="BM58" s="841"/>
      <c r="BN58" s="841"/>
      <c r="BO58" s="841"/>
      <c r="BP58" s="841"/>
      <c r="BQ58" s="841"/>
      <c r="BR58" s="841"/>
      <c r="BS58" s="841"/>
      <c r="BT58" s="841"/>
      <c r="BU58" s="841"/>
      <c r="BV58" s="841"/>
      <c r="BW58" s="841"/>
      <c r="BX58" s="841"/>
      <c r="BY58" s="841"/>
      <c r="BZ58" s="842"/>
      <c r="CB58" s="845"/>
      <c r="CC58" s="846"/>
      <c r="CD58" s="847"/>
      <c r="CE58" s="845"/>
      <c r="CF58" s="846"/>
      <c r="CG58" s="847"/>
      <c r="CH58" s="845"/>
      <c r="CI58" s="846"/>
      <c r="CJ58" s="847"/>
      <c r="CK58" s="845"/>
      <c r="CL58" s="846"/>
      <c r="CM58" s="847"/>
      <c r="CN58" s="846"/>
      <c r="CO58" s="846"/>
      <c r="CP58" s="847"/>
    </row>
    <row r="59" spans="1:94" x14ac:dyDescent="0.25">
      <c r="A59" s="854" t="s">
        <v>126</v>
      </c>
      <c r="B59" s="161">
        <v>1003</v>
      </c>
      <c r="C59" s="305">
        <v>2345</v>
      </c>
      <c r="D59" s="305">
        <v>1893</v>
      </c>
      <c r="E59" s="305">
        <v>2528</v>
      </c>
      <c r="F59" s="305">
        <v>1950</v>
      </c>
      <c r="G59" s="305">
        <v>955</v>
      </c>
      <c r="H59" s="305">
        <f>B59+E59</f>
        <v>3531</v>
      </c>
      <c r="I59" s="305">
        <f t="shared" ref="I59:J74" si="56">C59+F59</f>
        <v>4295</v>
      </c>
      <c r="J59" s="305">
        <f t="shared" si="56"/>
        <v>2848</v>
      </c>
      <c r="K59" s="161">
        <v>1815</v>
      </c>
      <c r="L59" s="305">
        <v>8187</v>
      </c>
      <c r="M59" s="305">
        <v>3140</v>
      </c>
      <c r="N59" s="305">
        <v>4897</v>
      </c>
      <c r="O59" s="305">
        <v>4221</v>
      </c>
      <c r="P59" s="305">
        <v>2066</v>
      </c>
      <c r="Q59" s="305">
        <f>K59+N59</f>
        <v>6712</v>
      </c>
      <c r="R59" s="305">
        <f t="shared" ref="R59:S74" si="57">L59+O59</f>
        <v>12408</v>
      </c>
      <c r="S59" s="305">
        <f t="shared" si="57"/>
        <v>5206</v>
      </c>
      <c r="T59" s="161">
        <v>1802</v>
      </c>
      <c r="U59" s="305">
        <v>8278</v>
      </c>
      <c r="V59" s="305">
        <v>2621</v>
      </c>
      <c r="W59" s="305">
        <v>4513</v>
      </c>
      <c r="X59" s="305">
        <v>3921</v>
      </c>
      <c r="Y59" s="305">
        <v>1792</v>
      </c>
      <c r="Z59" s="305">
        <f>T59+W59</f>
        <v>6315</v>
      </c>
      <c r="AA59" s="305">
        <f t="shared" ref="AA59:AB74" si="58">U59+X59</f>
        <v>12199</v>
      </c>
      <c r="AB59" s="305">
        <f t="shared" si="58"/>
        <v>4413</v>
      </c>
      <c r="AC59" s="161">
        <v>2464</v>
      </c>
      <c r="AD59" s="305">
        <v>10995</v>
      </c>
      <c r="AE59" s="305">
        <v>4287</v>
      </c>
      <c r="AF59" s="305">
        <v>6192</v>
      </c>
      <c r="AG59" s="305">
        <v>6049</v>
      </c>
      <c r="AH59" s="305">
        <v>2888</v>
      </c>
      <c r="AI59" s="305">
        <f>AC59+AF59</f>
        <v>8656</v>
      </c>
      <c r="AJ59" s="305">
        <f t="shared" ref="AJ59:AK74" si="59">AD59+AG59</f>
        <v>17044</v>
      </c>
      <c r="AK59" s="305">
        <f t="shared" si="59"/>
        <v>7175</v>
      </c>
      <c r="AL59" s="161">
        <v>2222</v>
      </c>
      <c r="AM59" s="305">
        <v>11120</v>
      </c>
      <c r="AN59" s="305">
        <v>3550</v>
      </c>
      <c r="AO59" s="305">
        <v>5874</v>
      </c>
      <c r="AP59" s="305">
        <v>5953</v>
      </c>
      <c r="AQ59" s="305">
        <v>2404</v>
      </c>
      <c r="AR59" s="305">
        <f>AL59+AO59</f>
        <v>8096</v>
      </c>
      <c r="AS59" s="305">
        <f t="shared" ref="AS59:AT74" si="60">AM59+AP59</f>
        <v>17073</v>
      </c>
      <c r="AT59" s="306">
        <f t="shared" si="60"/>
        <v>5954</v>
      </c>
      <c r="AW59" s="176">
        <f>IFERROR(B59/H59*100,0)</f>
        <v>28.405550835457376</v>
      </c>
      <c r="AX59" s="175">
        <f t="shared" ref="AW59:AY75" si="61">IFERROR(C59/I59*100,0)</f>
        <v>54.598370197904543</v>
      </c>
      <c r="AY59" s="175">
        <f t="shared" si="61"/>
        <v>66.467696629213478</v>
      </c>
      <c r="AZ59" s="175">
        <f t="shared" ref="AZ59:BB75" si="62">IFERROR(E59/H59*100,0)</f>
        <v>71.594449164542624</v>
      </c>
      <c r="BA59" s="175">
        <f t="shared" si="62"/>
        <v>45.401629802095464</v>
      </c>
      <c r="BB59" s="181">
        <f t="shared" si="62"/>
        <v>33.532303370786515</v>
      </c>
      <c r="BC59" s="175">
        <f t="shared" ref="BC59:BE75" si="63">IFERROR(K59/Q59*100,0)</f>
        <v>27.041120381406436</v>
      </c>
      <c r="BD59" s="175">
        <f t="shared" si="63"/>
        <v>65.981624758220505</v>
      </c>
      <c r="BE59" s="175">
        <f t="shared" si="63"/>
        <v>60.315021129465997</v>
      </c>
      <c r="BF59" s="175">
        <f t="shared" ref="BF59:BH75" si="64">IFERROR(N59/Q59*100,0)</f>
        <v>72.958879618593571</v>
      </c>
      <c r="BG59" s="175">
        <f t="shared" si="64"/>
        <v>34.018375241779495</v>
      </c>
      <c r="BH59" s="181">
        <f t="shared" si="64"/>
        <v>39.684978870533996</v>
      </c>
      <c r="BI59" s="175">
        <f t="shared" ref="BI59:BK75" si="65">IFERROR(T59/Z59*100,0)</f>
        <v>28.535233570863021</v>
      </c>
      <c r="BJ59" s="175">
        <f t="shared" si="65"/>
        <v>67.858021149274521</v>
      </c>
      <c r="BK59" s="175">
        <f t="shared" si="65"/>
        <v>59.392703376387942</v>
      </c>
      <c r="BL59" s="175">
        <f t="shared" ref="BL59:BN75" si="66">IFERROR(W59/Z59*100,0)</f>
        <v>71.464766429136972</v>
      </c>
      <c r="BM59" s="175">
        <f t="shared" si="66"/>
        <v>32.141978850725465</v>
      </c>
      <c r="BN59" s="181">
        <f t="shared" si="66"/>
        <v>40.607296623612058</v>
      </c>
      <c r="BO59" s="176">
        <f t="shared" ref="BO59:BQ75" si="67">IFERROR(AC59/AI59*100,0)</f>
        <v>28.465804066543438</v>
      </c>
      <c r="BP59" s="175">
        <f t="shared" si="67"/>
        <v>64.509504811077207</v>
      </c>
      <c r="BQ59" s="175">
        <f t="shared" si="67"/>
        <v>59.749128919860631</v>
      </c>
      <c r="BR59" s="175">
        <f t="shared" ref="BR59:BT75" si="68">IFERROR(AF59/AI59*100,0)</f>
        <v>71.534195933456559</v>
      </c>
      <c r="BS59" s="175">
        <f t="shared" si="68"/>
        <v>35.490495188922786</v>
      </c>
      <c r="BT59" s="181">
        <f t="shared" si="68"/>
        <v>40.250871080139369</v>
      </c>
      <c r="BU59" s="175">
        <f t="shared" ref="BU59:BW75" si="69">IFERROR(AL59/AR59*100,0)</f>
        <v>27.445652173913043</v>
      </c>
      <c r="BV59" s="175">
        <f t="shared" si="69"/>
        <v>65.132079892227495</v>
      </c>
      <c r="BW59" s="175">
        <f t="shared" si="69"/>
        <v>59.623782331205909</v>
      </c>
      <c r="BX59" s="175">
        <f t="shared" ref="BX59:BZ75" si="70">IFERROR(AO59/AR59*100,0)</f>
        <v>72.554347826086953</v>
      </c>
      <c r="BY59" s="175">
        <f t="shared" si="70"/>
        <v>34.867920107772505</v>
      </c>
      <c r="BZ59" s="181">
        <f t="shared" si="70"/>
        <v>40.376217668794091</v>
      </c>
      <c r="CB59" s="180">
        <f t="shared" ref="CB59:CD75" si="71">AZ59-AW59</f>
        <v>43.188898329085248</v>
      </c>
      <c r="CC59" s="179">
        <f t="shared" si="71"/>
        <v>-9.1967403958090799</v>
      </c>
      <c r="CD59" s="179">
        <f t="shared" si="71"/>
        <v>-32.935393258426963</v>
      </c>
      <c r="CE59" s="179">
        <f t="shared" ref="CE59:CG75" si="72">BF59-BC59</f>
        <v>45.917759237187134</v>
      </c>
      <c r="CF59" s="179">
        <f t="shared" si="72"/>
        <v>-31.96324951644101</v>
      </c>
      <c r="CG59" s="179">
        <f t="shared" si="72"/>
        <v>-20.630042258932001</v>
      </c>
      <c r="CH59" s="179">
        <f t="shared" ref="CH59:CJ75" si="73">BL59-BI59</f>
        <v>42.929532858273951</v>
      </c>
      <c r="CI59" s="179">
        <f t="shared" si="73"/>
        <v>-35.716042298549056</v>
      </c>
      <c r="CJ59" s="179">
        <f t="shared" si="73"/>
        <v>-18.785406752775884</v>
      </c>
      <c r="CK59" s="179">
        <f t="shared" ref="CK59:CM75" si="74">BR59-BO59</f>
        <v>43.068391866913117</v>
      </c>
      <c r="CL59" s="179">
        <f t="shared" si="74"/>
        <v>-29.019009622154421</v>
      </c>
      <c r="CM59" s="179">
        <f t="shared" si="74"/>
        <v>-19.498257839721262</v>
      </c>
      <c r="CN59" s="179">
        <f t="shared" ref="CN59:CP75" si="75">BX59-BU59</f>
        <v>45.108695652173907</v>
      </c>
      <c r="CO59" s="179">
        <f t="shared" si="75"/>
        <v>-30.264159784454989</v>
      </c>
      <c r="CP59" s="179">
        <f t="shared" si="75"/>
        <v>-19.247564662411818</v>
      </c>
    </row>
    <row r="60" spans="1:94" x14ac:dyDescent="0.25">
      <c r="A60" s="855" t="s">
        <v>127</v>
      </c>
      <c r="B60" s="23">
        <v>206</v>
      </c>
      <c r="C60" s="20">
        <v>706</v>
      </c>
      <c r="D60" s="20">
        <v>444</v>
      </c>
      <c r="E60" s="20">
        <v>935</v>
      </c>
      <c r="F60" s="20">
        <v>607</v>
      </c>
      <c r="G60" s="20">
        <v>257</v>
      </c>
      <c r="H60" s="20">
        <f t="shared" ref="H60:J75" si="76">B60+E60</f>
        <v>1141</v>
      </c>
      <c r="I60" s="20">
        <f t="shared" si="56"/>
        <v>1313</v>
      </c>
      <c r="J60" s="20">
        <f t="shared" si="56"/>
        <v>701</v>
      </c>
      <c r="K60" s="23">
        <v>254</v>
      </c>
      <c r="L60" s="20">
        <v>754</v>
      </c>
      <c r="M60" s="20">
        <v>431</v>
      </c>
      <c r="N60" s="20">
        <v>976</v>
      </c>
      <c r="O60" s="20">
        <v>592</v>
      </c>
      <c r="P60" s="20">
        <v>281</v>
      </c>
      <c r="Q60" s="20">
        <f t="shared" ref="Q60:S75" si="77">K60+N60</f>
        <v>1230</v>
      </c>
      <c r="R60" s="20">
        <f t="shared" si="57"/>
        <v>1346</v>
      </c>
      <c r="S60" s="20">
        <f t="shared" si="57"/>
        <v>712</v>
      </c>
      <c r="T60" s="23">
        <v>180</v>
      </c>
      <c r="U60" s="20">
        <v>634</v>
      </c>
      <c r="V60" s="20">
        <v>345</v>
      </c>
      <c r="W60" s="20">
        <v>840</v>
      </c>
      <c r="X60" s="20">
        <v>548</v>
      </c>
      <c r="Y60" s="20">
        <v>252</v>
      </c>
      <c r="Z60" s="20">
        <f t="shared" ref="Z60:AB75" si="78">T60+W60</f>
        <v>1020</v>
      </c>
      <c r="AA60" s="20">
        <f t="shared" si="58"/>
        <v>1182</v>
      </c>
      <c r="AB60" s="20">
        <f t="shared" si="58"/>
        <v>597</v>
      </c>
      <c r="AC60" s="23">
        <v>299</v>
      </c>
      <c r="AD60" s="20">
        <v>1016</v>
      </c>
      <c r="AE60" s="20">
        <v>560</v>
      </c>
      <c r="AF60" s="20">
        <v>1041</v>
      </c>
      <c r="AG60" s="20">
        <v>853</v>
      </c>
      <c r="AH60" s="20">
        <v>468</v>
      </c>
      <c r="AI60" s="20">
        <f t="shared" ref="AI60:AK75" si="79">AC60+AF60</f>
        <v>1340</v>
      </c>
      <c r="AJ60" s="20">
        <f t="shared" si="59"/>
        <v>1869</v>
      </c>
      <c r="AK60" s="20">
        <f t="shared" si="59"/>
        <v>1028</v>
      </c>
      <c r="AL60" s="23">
        <v>272</v>
      </c>
      <c r="AM60" s="20">
        <v>976</v>
      </c>
      <c r="AN60" s="20">
        <v>456</v>
      </c>
      <c r="AO60" s="20">
        <v>992</v>
      </c>
      <c r="AP60" s="20">
        <v>757</v>
      </c>
      <c r="AQ60" s="20">
        <v>359</v>
      </c>
      <c r="AR60" s="20">
        <f t="shared" ref="AR60:AT75" si="80">AL60+AO60</f>
        <v>1264</v>
      </c>
      <c r="AS60" s="20">
        <f t="shared" si="60"/>
        <v>1733</v>
      </c>
      <c r="AT60" s="21">
        <f t="shared" si="60"/>
        <v>815</v>
      </c>
      <c r="AW60" s="61">
        <f t="shared" si="61"/>
        <v>18.054338299737072</v>
      </c>
      <c r="AX60" s="6">
        <f t="shared" si="61"/>
        <v>53.769992383853769</v>
      </c>
      <c r="AY60" s="6">
        <f t="shared" si="61"/>
        <v>63.338088445078455</v>
      </c>
      <c r="AZ60" s="6">
        <f t="shared" si="62"/>
        <v>81.945661700262932</v>
      </c>
      <c r="BA60" s="6">
        <f t="shared" si="62"/>
        <v>46.230007616146231</v>
      </c>
      <c r="BB60" s="82">
        <f t="shared" si="62"/>
        <v>36.661911554921538</v>
      </c>
      <c r="BC60" s="6">
        <f t="shared" si="63"/>
        <v>20.650406504065042</v>
      </c>
      <c r="BD60" s="6">
        <f t="shared" si="63"/>
        <v>56.017830609212481</v>
      </c>
      <c r="BE60" s="6">
        <f t="shared" si="63"/>
        <v>60.533707865168537</v>
      </c>
      <c r="BF60" s="6">
        <f t="shared" si="64"/>
        <v>79.349593495934954</v>
      </c>
      <c r="BG60" s="6">
        <f t="shared" si="64"/>
        <v>43.982169390787519</v>
      </c>
      <c r="BH60" s="82">
        <f t="shared" si="64"/>
        <v>39.466292134831463</v>
      </c>
      <c r="BI60" s="6">
        <f t="shared" si="65"/>
        <v>17.647058823529413</v>
      </c>
      <c r="BJ60" s="6">
        <f t="shared" si="65"/>
        <v>53.637901861252111</v>
      </c>
      <c r="BK60" s="6">
        <f t="shared" si="65"/>
        <v>57.788944723618087</v>
      </c>
      <c r="BL60" s="6">
        <f t="shared" si="66"/>
        <v>82.35294117647058</v>
      </c>
      <c r="BM60" s="6">
        <f t="shared" si="66"/>
        <v>46.362098138747889</v>
      </c>
      <c r="BN60" s="82">
        <f t="shared" si="66"/>
        <v>42.211055276381906</v>
      </c>
      <c r="BO60" s="61">
        <f t="shared" si="67"/>
        <v>22.313432835820894</v>
      </c>
      <c r="BP60" s="6">
        <f t="shared" si="67"/>
        <v>54.360620652755486</v>
      </c>
      <c r="BQ60" s="6">
        <f t="shared" si="67"/>
        <v>54.474708171206224</v>
      </c>
      <c r="BR60" s="6">
        <f t="shared" si="68"/>
        <v>77.68656716417911</v>
      </c>
      <c r="BS60" s="6">
        <f t="shared" si="68"/>
        <v>45.639379347244514</v>
      </c>
      <c r="BT60" s="82">
        <f t="shared" si="68"/>
        <v>45.525291828793776</v>
      </c>
      <c r="BU60" s="6">
        <f t="shared" si="69"/>
        <v>21.518987341772153</v>
      </c>
      <c r="BV60" s="6">
        <f t="shared" si="69"/>
        <v>56.318522792844782</v>
      </c>
      <c r="BW60" s="6">
        <f t="shared" si="69"/>
        <v>55.95092024539877</v>
      </c>
      <c r="BX60" s="6">
        <f t="shared" si="70"/>
        <v>78.48101265822784</v>
      </c>
      <c r="BY60" s="6">
        <f t="shared" si="70"/>
        <v>43.681477207155226</v>
      </c>
      <c r="BZ60" s="82">
        <f t="shared" si="70"/>
        <v>44.04907975460123</v>
      </c>
      <c r="CB60" s="73">
        <f t="shared" si="71"/>
        <v>63.891323400525863</v>
      </c>
      <c r="CC60" s="60">
        <f t="shared" si="71"/>
        <v>-7.5399847677075371</v>
      </c>
      <c r="CD60" s="60">
        <f t="shared" si="71"/>
        <v>-26.676176890156917</v>
      </c>
      <c r="CE60" s="60">
        <f t="shared" si="72"/>
        <v>58.699186991869908</v>
      </c>
      <c r="CF60" s="60">
        <f t="shared" si="72"/>
        <v>-12.035661218424963</v>
      </c>
      <c r="CG60" s="60">
        <f t="shared" si="72"/>
        <v>-21.067415730337075</v>
      </c>
      <c r="CH60" s="60">
        <f t="shared" si="73"/>
        <v>64.70588235294116</v>
      </c>
      <c r="CI60" s="60">
        <f t="shared" si="73"/>
        <v>-7.2758037225042216</v>
      </c>
      <c r="CJ60" s="60">
        <f t="shared" si="73"/>
        <v>-15.577889447236181</v>
      </c>
      <c r="CK60" s="60">
        <f t="shared" si="74"/>
        <v>55.373134328358219</v>
      </c>
      <c r="CL60" s="60">
        <f t="shared" si="74"/>
        <v>-8.7212413055109721</v>
      </c>
      <c r="CM60" s="60">
        <f t="shared" si="74"/>
        <v>-8.949416342412448</v>
      </c>
      <c r="CN60" s="60">
        <f t="shared" si="75"/>
        <v>56.962025316455687</v>
      </c>
      <c r="CO60" s="60">
        <f t="shared" si="75"/>
        <v>-12.637045585689556</v>
      </c>
      <c r="CP60" s="60">
        <f t="shared" si="75"/>
        <v>-11.901840490797539</v>
      </c>
    </row>
    <row r="61" spans="1:94" x14ac:dyDescent="0.25">
      <c r="A61" s="855" t="s">
        <v>128</v>
      </c>
      <c r="B61" s="23">
        <v>244</v>
      </c>
      <c r="C61" s="20">
        <v>826</v>
      </c>
      <c r="D61" s="20">
        <v>391</v>
      </c>
      <c r="E61" s="20">
        <v>660</v>
      </c>
      <c r="F61" s="20">
        <v>525</v>
      </c>
      <c r="G61" s="20">
        <v>189</v>
      </c>
      <c r="H61" s="20">
        <f t="shared" si="76"/>
        <v>904</v>
      </c>
      <c r="I61" s="20">
        <f t="shared" si="56"/>
        <v>1351</v>
      </c>
      <c r="J61" s="20">
        <f t="shared" si="56"/>
        <v>580</v>
      </c>
      <c r="K61" s="23">
        <v>243</v>
      </c>
      <c r="L61" s="20">
        <v>661</v>
      </c>
      <c r="M61" s="20">
        <v>297</v>
      </c>
      <c r="N61" s="20">
        <v>614</v>
      </c>
      <c r="O61" s="20">
        <v>476</v>
      </c>
      <c r="P61" s="20">
        <v>194</v>
      </c>
      <c r="Q61" s="20">
        <f t="shared" si="77"/>
        <v>857</v>
      </c>
      <c r="R61" s="20">
        <f t="shared" si="57"/>
        <v>1137</v>
      </c>
      <c r="S61" s="20">
        <f t="shared" si="57"/>
        <v>491</v>
      </c>
      <c r="T61" s="23">
        <v>221</v>
      </c>
      <c r="U61" s="20">
        <v>658</v>
      </c>
      <c r="V61" s="20">
        <v>229</v>
      </c>
      <c r="W61" s="20">
        <v>587</v>
      </c>
      <c r="X61" s="20">
        <v>397</v>
      </c>
      <c r="Y61" s="20">
        <v>154</v>
      </c>
      <c r="Z61" s="20">
        <f t="shared" si="78"/>
        <v>808</v>
      </c>
      <c r="AA61" s="20">
        <f t="shared" si="58"/>
        <v>1055</v>
      </c>
      <c r="AB61" s="20">
        <f t="shared" si="58"/>
        <v>383</v>
      </c>
      <c r="AC61" s="23">
        <v>349</v>
      </c>
      <c r="AD61" s="20">
        <v>906</v>
      </c>
      <c r="AE61" s="20">
        <v>398</v>
      </c>
      <c r="AF61" s="20">
        <v>833</v>
      </c>
      <c r="AG61" s="20">
        <v>738</v>
      </c>
      <c r="AH61" s="20">
        <v>265</v>
      </c>
      <c r="AI61" s="20">
        <f t="shared" si="79"/>
        <v>1182</v>
      </c>
      <c r="AJ61" s="20">
        <f t="shared" si="59"/>
        <v>1644</v>
      </c>
      <c r="AK61" s="20">
        <f t="shared" si="59"/>
        <v>663</v>
      </c>
      <c r="AL61" s="23">
        <v>286</v>
      </c>
      <c r="AM61" s="20">
        <v>729</v>
      </c>
      <c r="AN61" s="20">
        <v>311</v>
      </c>
      <c r="AO61" s="20">
        <v>668</v>
      </c>
      <c r="AP61" s="20">
        <v>616</v>
      </c>
      <c r="AQ61" s="20">
        <v>202</v>
      </c>
      <c r="AR61" s="20">
        <f t="shared" si="80"/>
        <v>954</v>
      </c>
      <c r="AS61" s="20">
        <f t="shared" si="60"/>
        <v>1345</v>
      </c>
      <c r="AT61" s="21">
        <f t="shared" si="60"/>
        <v>513</v>
      </c>
      <c r="AW61" s="61">
        <f t="shared" si="61"/>
        <v>26.991150442477874</v>
      </c>
      <c r="AX61" s="6">
        <f t="shared" si="61"/>
        <v>61.139896373056992</v>
      </c>
      <c r="AY61" s="6">
        <f t="shared" si="61"/>
        <v>67.41379310344827</v>
      </c>
      <c r="AZ61" s="6">
        <f t="shared" si="62"/>
        <v>73.008849557522126</v>
      </c>
      <c r="BA61" s="6">
        <f t="shared" si="62"/>
        <v>38.860103626943001</v>
      </c>
      <c r="BB61" s="82">
        <f t="shared" si="62"/>
        <v>32.586206896551722</v>
      </c>
      <c r="BC61" s="6">
        <f t="shared" si="63"/>
        <v>28.354725787631274</v>
      </c>
      <c r="BD61" s="6">
        <f t="shared" si="63"/>
        <v>58.135444151275287</v>
      </c>
      <c r="BE61" s="6">
        <f t="shared" si="63"/>
        <v>60.4887983706721</v>
      </c>
      <c r="BF61" s="6">
        <f t="shared" si="64"/>
        <v>71.645274212368719</v>
      </c>
      <c r="BG61" s="6">
        <f t="shared" si="64"/>
        <v>41.864555848724713</v>
      </c>
      <c r="BH61" s="82">
        <f t="shared" si="64"/>
        <v>39.5112016293279</v>
      </c>
      <c r="BI61" s="6">
        <f t="shared" si="65"/>
        <v>27.351485148514854</v>
      </c>
      <c r="BJ61" s="6">
        <f t="shared" si="65"/>
        <v>62.369668246445499</v>
      </c>
      <c r="BK61" s="6">
        <f t="shared" si="65"/>
        <v>59.791122715404697</v>
      </c>
      <c r="BL61" s="6">
        <f t="shared" si="66"/>
        <v>72.648514851485146</v>
      </c>
      <c r="BM61" s="6">
        <f t="shared" si="66"/>
        <v>37.630331753554501</v>
      </c>
      <c r="BN61" s="82">
        <f t="shared" si="66"/>
        <v>40.208877284595303</v>
      </c>
      <c r="BO61" s="61">
        <f t="shared" si="67"/>
        <v>29.526226734348558</v>
      </c>
      <c r="BP61" s="6">
        <f t="shared" si="67"/>
        <v>55.109489051094897</v>
      </c>
      <c r="BQ61" s="6">
        <f t="shared" si="67"/>
        <v>60.030165912518854</v>
      </c>
      <c r="BR61" s="6">
        <f t="shared" si="68"/>
        <v>70.473773265651445</v>
      </c>
      <c r="BS61" s="6">
        <f t="shared" si="68"/>
        <v>44.89051094890511</v>
      </c>
      <c r="BT61" s="82">
        <f t="shared" si="68"/>
        <v>39.969834087481146</v>
      </c>
      <c r="BU61" s="6">
        <f t="shared" si="69"/>
        <v>29.979035639412999</v>
      </c>
      <c r="BV61" s="6">
        <f t="shared" si="69"/>
        <v>54.20074349442379</v>
      </c>
      <c r="BW61" s="6">
        <f t="shared" si="69"/>
        <v>60.623781676413259</v>
      </c>
      <c r="BX61" s="6">
        <f t="shared" si="70"/>
        <v>70.020964360587001</v>
      </c>
      <c r="BY61" s="6">
        <f t="shared" si="70"/>
        <v>45.79925650557621</v>
      </c>
      <c r="BZ61" s="82">
        <f t="shared" si="70"/>
        <v>39.376218323586741</v>
      </c>
      <c r="CB61" s="73">
        <f t="shared" si="71"/>
        <v>46.017699115044252</v>
      </c>
      <c r="CC61" s="60">
        <f t="shared" si="71"/>
        <v>-22.279792746113991</v>
      </c>
      <c r="CD61" s="60">
        <f t="shared" si="71"/>
        <v>-34.827586206896548</v>
      </c>
      <c r="CE61" s="60">
        <f t="shared" si="72"/>
        <v>43.290548424737445</v>
      </c>
      <c r="CF61" s="60">
        <f t="shared" si="72"/>
        <v>-16.270888302550574</v>
      </c>
      <c r="CG61" s="60">
        <f t="shared" si="72"/>
        <v>-20.9775967413442</v>
      </c>
      <c r="CH61" s="60">
        <f t="shared" si="73"/>
        <v>45.297029702970292</v>
      </c>
      <c r="CI61" s="60">
        <f t="shared" si="73"/>
        <v>-24.739336492890999</v>
      </c>
      <c r="CJ61" s="60">
        <f t="shared" si="73"/>
        <v>-19.582245430809394</v>
      </c>
      <c r="CK61" s="60">
        <f t="shared" si="74"/>
        <v>40.947546531302891</v>
      </c>
      <c r="CL61" s="60">
        <f t="shared" si="74"/>
        <v>-10.218978102189787</v>
      </c>
      <c r="CM61" s="60">
        <f t="shared" si="74"/>
        <v>-20.060331825037707</v>
      </c>
      <c r="CN61" s="60">
        <f t="shared" si="75"/>
        <v>40.041928721174003</v>
      </c>
      <c r="CO61" s="60">
        <f t="shared" si="75"/>
        <v>-8.4014869888475801</v>
      </c>
      <c r="CP61" s="60">
        <f t="shared" si="75"/>
        <v>-21.247563352826518</v>
      </c>
    </row>
    <row r="62" spans="1:94" x14ac:dyDescent="0.25">
      <c r="A62" s="855" t="s">
        <v>311</v>
      </c>
      <c r="B62" s="23">
        <v>109</v>
      </c>
      <c r="C62" s="20">
        <v>423</v>
      </c>
      <c r="D62" s="20">
        <v>211</v>
      </c>
      <c r="E62" s="20">
        <v>341</v>
      </c>
      <c r="F62" s="20">
        <v>189</v>
      </c>
      <c r="G62" s="20">
        <v>124</v>
      </c>
      <c r="H62" s="20">
        <f t="shared" si="76"/>
        <v>450</v>
      </c>
      <c r="I62" s="20">
        <f t="shared" si="56"/>
        <v>612</v>
      </c>
      <c r="J62" s="20">
        <f t="shared" si="56"/>
        <v>335</v>
      </c>
      <c r="K62" s="23">
        <v>150</v>
      </c>
      <c r="L62" s="20">
        <v>546</v>
      </c>
      <c r="M62" s="20">
        <v>252</v>
      </c>
      <c r="N62" s="20">
        <v>383</v>
      </c>
      <c r="O62" s="20">
        <v>318</v>
      </c>
      <c r="P62" s="20">
        <v>204</v>
      </c>
      <c r="Q62" s="20">
        <f t="shared" si="77"/>
        <v>533</v>
      </c>
      <c r="R62" s="20">
        <f t="shared" si="57"/>
        <v>864</v>
      </c>
      <c r="S62" s="20">
        <f t="shared" si="57"/>
        <v>456</v>
      </c>
      <c r="T62" s="23">
        <v>145</v>
      </c>
      <c r="U62" s="20">
        <v>548</v>
      </c>
      <c r="V62" s="20">
        <v>274</v>
      </c>
      <c r="W62" s="20">
        <v>355</v>
      </c>
      <c r="X62" s="20">
        <v>261</v>
      </c>
      <c r="Y62" s="20">
        <v>154</v>
      </c>
      <c r="Z62" s="20">
        <f t="shared" si="78"/>
        <v>500</v>
      </c>
      <c r="AA62" s="20">
        <f t="shared" si="58"/>
        <v>809</v>
      </c>
      <c r="AB62" s="20">
        <f t="shared" si="58"/>
        <v>428</v>
      </c>
      <c r="AC62" s="23">
        <v>165</v>
      </c>
      <c r="AD62" s="20">
        <v>657</v>
      </c>
      <c r="AE62" s="20">
        <v>380</v>
      </c>
      <c r="AF62" s="20">
        <v>546</v>
      </c>
      <c r="AG62" s="20">
        <v>436</v>
      </c>
      <c r="AH62" s="20">
        <v>307</v>
      </c>
      <c r="AI62" s="20">
        <f t="shared" si="79"/>
        <v>711</v>
      </c>
      <c r="AJ62" s="20">
        <f t="shared" si="59"/>
        <v>1093</v>
      </c>
      <c r="AK62" s="20">
        <f t="shared" si="59"/>
        <v>687</v>
      </c>
      <c r="AL62" s="23">
        <v>207</v>
      </c>
      <c r="AM62" s="20">
        <v>744</v>
      </c>
      <c r="AN62" s="20">
        <v>345</v>
      </c>
      <c r="AO62" s="20">
        <v>496</v>
      </c>
      <c r="AP62" s="20">
        <v>434</v>
      </c>
      <c r="AQ62" s="20">
        <v>235</v>
      </c>
      <c r="AR62" s="20">
        <f t="shared" si="80"/>
        <v>703</v>
      </c>
      <c r="AS62" s="20">
        <f t="shared" si="60"/>
        <v>1178</v>
      </c>
      <c r="AT62" s="21">
        <f t="shared" si="60"/>
        <v>580</v>
      </c>
      <c r="AW62" s="61">
        <f t="shared" si="61"/>
        <v>24.222222222222221</v>
      </c>
      <c r="AX62" s="6">
        <f t="shared" si="61"/>
        <v>69.117647058823522</v>
      </c>
      <c r="AY62" s="6">
        <f t="shared" si="61"/>
        <v>62.985074626865668</v>
      </c>
      <c r="AZ62" s="6">
        <f t="shared" si="62"/>
        <v>75.777777777777771</v>
      </c>
      <c r="BA62" s="6">
        <f t="shared" si="62"/>
        <v>30.882352941176471</v>
      </c>
      <c r="BB62" s="82">
        <f t="shared" si="62"/>
        <v>37.014925373134325</v>
      </c>
      <c r="BC62" s="6">
        <f t="shared" si="63"/>
        <v>28.142589118198874</v>
      </c>
      <c r="BD62" s="6">
        <f t="shared" si="63"/>
        <v>63.194444444444443</v>
      </c>
      <c r="BE62" s="6">
        <f t="shared" si="63"/>
        <v>55.26315789473685</v>
      </c>
      <c r="BF62" s="6">
        <f t="shared" si="64"/>
        <v>71.857410881801115</v>
      </c>
      <c r="BG62" s="6">
        <f t="shared" si="64"/>
        <v>36.805555555555557</v>
      </c>
      <c r="BH62" s="82">
        <f t="shared" si="64"/>
        <v>44.736842105263158</v>
      </c>
      <c r="BI62" s="6">
        <f t="shared" si="65"/>
        <v>28.999999999999996</v>
      </c>
      <c r="BJ62" s="6">
        <f t="shared" si="65"/>
        <v>67.737948084054395</v>
      </c>
      <c r="BK62" s="6">
        <f t="shared" si="65"/>
        <v>64.018691588785046</v>
      </c>
      <c r="BL62" s="6">
        <f t="shared" si="66"/>
        <v>71</v>
      </c>
      <c r="BM62" s="6">
        <f t="shared" si="66"/>
        <v>32.262051915945612</v>
      </c>
      <c r="BN62" s="82">
        <f t="shared" si="66"/>
        <v>35.981308411214954</v>
      </c>
      <c r="BO62" s="61">
        <f t="shared" si="67"/>
        <v>23.206751054852319</v>
      </c>
      <c r="BP62" s="6">
        <f t="shared" si="67"/>
        <v>60.109789569990845</v>
      </c>
      <c r="BQ62" s="6">
        <f t="shared" si="67"/>
        <v>55.312954876273658</v>
      </c>
      <c r="BR62" s="6">
        <f t="shared" si="68"/>
        <v>76.793248945147667</v>
      </c>
      <c r="BS62" s="6">
        <f t="shared" si="68"/>
        <v>39.890210430009148</v>
      </c>
      <c r="BT62" s="82">
        <f t="shared" si="68"/>
        <v>44.68704512372635</v>
      </c>
      <c r="BU62" s="6">
        <f t="shared" si="69"/>
        <v>29.445234708392604</v>
      </c>
      <c r="BV62" s="6">
        <f t="shared" si="69"/>
        <v>63.157894736842103</v>
      </c>
      <c r="BW62" s="6">
        <f t="shared" si="69"/>
        <v>59.482758620689658</v>
      </c>
      <c r="BX62" s="6">
        <f t="shared" si="70"/>
        <v>70.554765291607396</v>
      </c>
      <c r="BY62" s="6">
        <f t="shared" si="70"/>
        <v>36.84210526315789</v>
      </c>
      <c r="BZ62" s="82">
        <f t="shared" si="70"/>
        <v>40.517241379310342</v>
      </c>
      <c r="CB62" s="73">
        <f t="shared" si="71"/>
        <v>51.55555555555555</v>
      </c>
      <c r="CC62" s="60">
        <f t="shared" si="71"/>
        <v>-38.235294117647051</v>
      </c>
      <c r="CD62" s="60">
        <f t="shared" si="71"/>
        <v>-25.970149253731343</v>
      </c>
      <c r="CE62" s="60">
        <f t="shared" si="72"/>
        <v>43.714821763602245</v>
      </c>
      <c r="CF62" s="60">
        <f t="shared" si="72"/>
        <v>-26.388888888888886</v>
      </c>
      <c r="CG62" s="60">
        <f t="shared" si="72"/>
        <v>-10.526315789473692</v>
      </c>
      <c r="CH62" s="60">
        <f t="shared" si="73"/>
        <v>42</v>
      </c>
      <c r="CI62" s="60">
        <f t="shared" si="73"/>
        <v>-35.475896168108783</v>
      </c>
      <c r="CJ62" s="60">
        <f t="shared" si="73"/>
        <v>-28.037383177570092</v>
      </c>
      <c r="CK62" s="60">
        <f t="shared" si="74"/>
        <v>53.586497890295348</v>
      </c>
      <c r="CL62" s="60">
        <f t="shared" si="74"/>
        <v>-20.219579139981697</v>
      </c>
      <c r="CM62" s="60">
        <f t="shared" si="74"/>
        <v>-10.625909752547308</v>
      </c>
      <c r="CN62" s="60">
        <f t="shared" si="75"/>
        <v>41.109530583214791</v>
      </c>
      <c r="CO62" s="60">
        <f t="shared" si="75"/>
        <v>-26.315789473684212</v>
      </c>
      <c r="CP62" s="60">
        <f t="shared" si="75"/>
        <v>-18.965517241379317</v>
      </c>
    </row>
    <row r="63" spans="1:94" x14ac:dyDescent="0.25">
      <c r="A63" s="855" t="s">
        <v>130</v>
      </c>
      <c r="B63" s="23">
        <v>538</v>
      </c>
      <c r="C63" s="20">
        <v>1901</v>
      </c>
      <c r="D63" s="20">
        <v>1005</v>
      </c>
      <c r="E63" s="20">
        <v>1426</v>
      </c>
      <c r="F63" s="20">
        <v>787</v>
      </c>
      <c r="G63" s="20">
        <v>567</v>
      </c>
      <c r="H63" s="20">
        <f t="shared" si="76"/>
        <v>1964</v>
      </c>
      <c r="I63" s="20">
        <f t="shared" si="56"/>
        <v>2688</v>
      </c>
      <c r="J63" s="20">
        <f t="shared" si="56"/>
        <v>1572</v>
      </c>
      <c r="K63" s="23">
        <v>595</v>
      </c>
      <c r="L63" s="20">
        <v>2021</v>
      </c>
      <c r="M63" s="20">
        <v>1032</v>
      </c>
      <c r="N63" s="20">
        <v>1336</v>
      </c>
      <c r="O63" s="20">
        <v>1039</v>
      </c>
      <c r="P63" s="20">
        <v>599</v>
      </c>
      <c r="Q63" s="20">
        <f t="shared" si="77"/>
        <v>1931</v>
      </c>
      <c r="R63" s="20">
        <f t="shared" si="57"/>
        <v>3060</v>
      </c>
      <c r="S63" s="20">
        <f t="shared" si="57"/>
        <v>1631</v>
      </c>
      <c r="T63" s="23">
        <v>610</v>
      </c>
      <c r="U63" s="20">
        <v>2077</v>
      </c>
      <c r="V63" s="20">
        <v>1041</v>
      </c>
      <c r="W63" s="20">
        <v>1414</v>
      </c>
      <c r="X63" s="20">
        <v>1034</v>
      </c>
      <c r="Y63" s="20">
        <v>534</v>
      </c>
      <c r="Z63" s="20">
        <f t="shared" si="78"/>
        <v>2024</v>
      </c>
      <c r="AA63" s="20">
        <f t="shared" si="58"/>
        <v>3111</v>
      </c>
      <c r="AB63" s="20">
        <f t="shared" si="58"/>
        <v>1575</v>
      </c>
      <c r="AC63" s="23">
        <v>699</v>
      </c>
      <c r="AD63" s="20">
        <v>2571</v>
      </c>
      <c r="AE63" s="20">
        <v>1284</v>
      </c>
      <c r="AF63" s="20">
        <v>1742</v>
      </c>
      <c r="AG63" s="20">
        <v>1396</v>
      </c>
      <c r="AH63" s="20">
        <v>771</v>
      </c>
      <c r="AI63" s="20">
        <f t="shared" si="79"/>
        <v>2441</v>
      </c>
      <c r="AJ63" s="20">
        <f t="shared" si="59"/>
        <v>3967</v>
      </c>
      <c r="AK63" s="20">
        <f t="shared" si="59"/>
        <v>2055</v>
      </c>
      <c r="AL63" s="23">
        <v>641</v>
      </c>
      <c r="AM63" s="20">
        <v>2452</v>
      </c>
      <c r="AN63" s="20">
        <v>1109</v>
      </c>
      <c r="AO63" s="20">
        <v>1603</v>
      </c>
      <c r="AP63" s="20">
        <v>1246</v>
      </c>
      <c r="AQ63" s="20">
        <v>641</v>
      </c>
      <c r="AR63" s="20">
        <f t="shared" si="80"/>
        <v>2244</v>
      </c>
      <c r="AS63" s="20">
        <f t="shared" si="60"/>
        <v>3698</v>
      </c>
      <c r="AT63" s="21">
        <f t="shared" si="60"/>
        <v>1750</v>
      </c>
      <c r="AW63" s="61">
        <f t="shared" si="61"/>
        <v>27.39307535641548</v>
      </c>
      <c r="AX63" s="6">
        <f t="shared" si="61"/>
        <v>70.72172619047619</v>
      </c>
      <c r="AY63" s="6">
        <f t="shared" si="61"/>
        <v>63.931297709923662</v>
      </c>
      <c r="AZ63" s="6">
        <f t="shared" si="62"/>
        <v>72.60692464358452</v>
      </c>
      <c r="BA63" s="6">
        <f t="shared" si="62"/>
        <v>29.278273809523807</v>
      </c>
      <c r="BB63" s="82">
        <f t="shared" si="62"/>
        <v>36.068702290076338</v>
      </c>
      <c r="BC63" s="6">
        <f t="shared" si="63"/>
        <v>30.813050233039874</v>
      </c>
      <c r="BD63" s="6">
        <f t="shared" si="63"/>
        <v>66.045751633986924</v>
      </c>
      <c r="BE63" s="6">
        <f t="shared" si="63"/>
        <v>63.27406499080319</v>
      </c>
      <c r="BF63" s="6">
        <f t="shared" si="64"/>
        <v>69.186949766960126</v>
      </c>
      <c r="BG63" s="6">
        <f t="shared" si="64"/>
        <v>33.954248366013076</v>
      </c>
      <c r="BH63" s="82">
        <f t="shared" si="64"/>
        <v>36.725935009196817</v>
      </c>
      <c r="BI63" s="6">
        <f t="shared" si="65"/>
        <v>30.138339920948614</v>
      </c>
      <c r="BJ63" s="6">
        <f t="shared" si="65"/>
        <v>66.763098682095787</v>
      </c>
      <c r="BK63" s="6">
        <f t="shared" si="65"/>
        <v>66.095238095238102</v>
      </c>
      <c r="BL63" s="6">
        <f t="shared" si="66"/>
        <v>69.861660079051376</v>
      </c>
      <c r="BM63" s="6">
        <f t="shared" si="66"/>
        <v>33.236901317904213</v>
      </c>
      <c r="BN63" s="82">
        <f t="shared" si="66"/>
        <v>33.904761904761905</v>
      </c>
      <c r="BO63" s="61">
        <f t="shared" si="67"/>
        <v>28.635804997951659</v>
      </c>
      <c r="BP63" s="6">
        <f t="shared" si="67"/>
        <v>64.809679858835395</v>
      </c>
      <c r="BQ63" s="6">
        <f t="shared" si="67"/>
        <v>62.481751824817522</v>
      </c>
      <c r="BR63" s="6">
        <f t="shared" si="68"/>
        <v>71.364195002048334</v>
      </c>
      <c r="BS63" s="6">
        <f t="shared" si="68"/>
        <v>35.190320141164612</v>
      </c>
      <c r="BT63" s="82">
        <f t="shared" si="68"/>
        <v>37.518248175182485</v>
      </c>
      <c r="BU63" s="6">
        <f t="shared" si="69"/>
        <v>28.565062388591798</v>
      </c>
      <c r="BV63" s="6">
        <f t="shared" si="69"/>
        <v>66.306111411573823</v>
      </c>
      <c r="BW63" s="6">
        <f t="shared" si="69"/>
        <v>63.371428571428567</v>
      </c>
      <c r="BX63" s="6">
        <f t="shared" si="70"/>
        <v>71.434937611408202</v>
      </c>
      <c r="BY63" s="6">
        <f t="shared" si="70"/>
        <v>33.693888588426177</v>
      </c>
      <c r="BZ63" s="82">
        <f t="shared" si="70"/>
        <v>36.628571428571426</v>
      </c>
      <c r="CB63" s="73">
        <f t="shared" si="71"/>
        <v>45.21384928716904</v>
      </c>
      <c r="CC63" s="60">
        <f t="shared" si="71"/>
        <v>-41.44345238095238</v>
      </c>
      <c r="CD63" s="60">
        <f t="shared" si="71"/>
        <v>-27.862595419847324</v>
      </c>
      <c r="CE63" s="60">
        <f t="shared" si="72"/>
        <v>38.373899533920252</v>
      </c>
      <c r="CF63" s="60">
        <f t="shared" si="72"/>
        <v>-32.091503267973849</v>
      </c>
      <c r="CG63" s="60">
        <f t="shared" si="72"/>
        <v>-26.548129981606372</v>
      </c>
      <c r="CH63" s="60">
        <f t="shared" si="73"/>
        <v>39.723320158102766</v>
      </c>
      <c r="CI63" s="60">
        <f t="shared" si="73"/>
        <v>-33.526197364191574</v>
      </c>
      <c r="CJ63" s="60">
        <f t="shared" si="73"/>
        <v>-32.190476190476197</v>
      </c>
      <c r="CK63" s="60">
        <f t="shared" si="74"/>
        <v>42.728390004096674</v>
      </c>
      <c r="CL63" s="60">
        <f t="shared" si="74"/>
        <v>-29.619359717670783</v>
      </c>
      <c r="CM63" s="60">
        <f t="shared" si="74"/>
        <v>-24.963503649635037</v>
      </c>
      <c r="CN63" s="60">
        <f t="shared" si="75"/>
        <v>42.869875222816404</v>
      </c>
      <c r="CO63" s="60">
        <f t="shared" si="75"/>
        <v>-32.612222823147647</v>
      </c>
      <c r="CP63" s="60">
        <f t="shared" si="75"/>
        <v>-26.74285714285714</v>
      </c>
    </row>
    <row r="64" spans="1:94" x14ac:dyDescent="0.25">
      <c r="A64" s="855" t="s">
        <v>131</v>
      </c>
      <c r="B64" s="23">
        <v>128</v>
      </c>
      <c r="C64" s="20">
        <v>516</v>
      </c>
      <c r="D64" s="20">
        <v>213</v>
      </c>
      <c r="E64" s="20">
        <v>432</v>
      </c>
      <c r="F64" s="20">
        <v>358</v>
      </c>
      <c r="G64" s="20">
        <v>77</v>
      </c>
      <c r="H64" s="20">
        <f t="shared" si="76"/>
        <v>560</v>
      </c>
      <c r="I64" s="20">
        <f t="shared" si="56"/>
        <v>874</v>
      </c>
      <c r="J64" s="20">
        <f t="shared" si="56"/>
        <v>290</v>
      </c>
      <c r="K64" s="23">
        <v>171</v>
      </c>
      <c r="L64" s="20">
        <v>587</v>
      </c>
      <c r="M64" s="20">
        <v>215</v>
      </c>
      <c r="N64" s="20">
        <v>395</v>
      </c>
      <c r="O64" s="20">
        <v>341</v>
      </c>
      <c r="P64" s="20">
        <v>113</v>
      </c>
      <c r="Q64" s="20">
        <f t="shared" si="77"/>
        <v>566</v>
      </c>
      <c r="R64" s="20">
        <f t="shared" si="57"/>
        <v>928</v>
      </c>
      <c r="S64" s="20">
        <f t="shared" si="57"/>
        <v>328</v>
      </c>
      <c r="T64" s="23">
        <v>132</v>
      </c>
      <c r="U64" s="20">
        <v>585</v>
      </c>
      <c r="V64" s="20">
        <v>196</v>
      </c>
      <c r="W64" s="20">
        <v>388</v>
      </c>
      <c r="X64" s="20">
        <v>316</v>
      </c>
      <c r="Y64" s="20">
        <v>90</v>
      </c>
      <c r="Z64" s="20">
        <f t="shared" si="78"/>
        <v>520</v>
      </c>
      <c r="AA64" s="20">
        <f t="shared" si="58"/>
        <v>901</v>
      </c>
      <c r="AB64" s="20">
        <f t="shared" si="58"/>
        <v>286</v>
      </c>
      <c r="AC64" s="23">
        <v>164</v>
      </c>
      <c r="AD64" s="20">
        <v>664</v>
      </c>
      <c r="AE64" s="20">
        <v>252</v>
      </c>
      <c r="AF64" s="20">
        <v>496</v>
      </c>
      <c r="AG64" s="20">
        <v>411</v>
      </c>
      <c r="AH64" s="20">
        <v>131</v>
      </c>
      <c r="AI64" s="20">
        <f t="shared" si="79"/>
        <v>660</v>
      </c>
      <c r="AJ64" s="20">
        <f t="shared" si="59"/>
        <v>1075</v>
      </c>
      <c r="AK64" s="20">
        <f t="shared" si="59"/>
        <v>383</v>
      </c>
      <c r="AL64" s="23">
        <v>143</v>
      </c>
      <c r="AM64" s="20">
        <v>643</v>
      </c>
      <c r="AN64" s="20">
        <v>225</v>
      </c>
      <c r="AO64" s="20">
        <v>444</v>
      </c>
      <c r="AP64" s="20">
        <v>421</v>
      </c>
      <c r="AQ64" s="20">
        <v>102</v>
      </c>
      <c r="AR64" s="20">
        <f t="shared" si="80"/>
        <v>587</v>
      </c>
      <c r="AS64" s="20">
        <f t="shared" si="60"/>
        <v>1064</v>
      </c>
      <c r="AT64" s="21">
        <f t="shared" si="60"/>
        <v>327</v>
      </c>
      <c r="AW64" s="61">
        <f t="shared" si="61"/>
        <v>22.857142857142858</v>
      </c>
      <c r="AX64" s="6">
        <f t="shared" si="61"/>
        <v>59.038901601830659</v>
      </c>
      <c r="AY64" s="6">
        <f t="shared" si="61"/>
        <v>73.448275862068968</v>
      </c>
      <c r="AZ64" s="6">
        <f t="shared" si="62"/>
        <v>77.142857142857153</v>
      </c>
      <c r="BA64" s="6">
        <f t="shared" si="62"/>
        <v>40.961098398169341</v>
      </c>
      <c r="BB64" s="82">
        <f t="shared" si="62"/>
        <v>26.551724137931032</v>
      </c>
      <c r="BC64" s="6">
        <f t="shared" si="63"/>
        <v>30.212014134275616</v>
      </c>
      <c r="BD64" s="6">
        <f t="shared" si="63"/>
        <v>63.254310344827594</v>
      </c>
      <c r="BE64" s="6">
        <f t="shared" si="63"/>
        <v>65.548780487804876</v>
      </c>
      <c r="BF64" s="6">
        <f t="shared" si="64"/>
        <v>69.78798586572438</v>
      </c>
      <c r="BG64" s="6">
        <f t="shared" si="64"/>
        <v>36.745689655172413</v>
      </c>
      <c r="BH64" s="82">
        <f t="shared" si="64"/>
        <v>34.451219512195117</v>
      </c>
      <c r="BI64" s="6">
        <f t="shared" si="65"/>
        <v>25.384615384615383</v>
      </c>
      <c r="BJ64" s="6">
        <f t="shared" si="65"/>
        <v>64.927857935627074</v>
      </c>
      <c r="BK64" s="6">
        <f t="shared" si="65"/>
        <v>68.531468531468533</v>
      </c>
      <c r="BL64" s="6">
        <f t="shared" si="66"/>
        <v>74.615384615384613</v>
      </c>
      <c r="BM64" s="6">
        <f t="shared" si="66"/>
        <v>35.072142064372919</v>
      </c>
      <c r="BN64" s="82">
        <f t="shared" si="66"/>
        <v>31.46853146853147</v>
      </c>
      <c r="BO64" s="61">
        <f t="shared" si="67"/>
        <v>24.848484848484848</v>
      </c>
      <c r="BP64" s="6">
        <f t="shared" si="67"/>
        <v>61.767441860465112</v>
      </c>
      <c r="BQ64" s="6">
        <f t="shared" si="67"/>
        <v>65.796344647519575</v>
      </c>
      <c r="BR64" s="6">
        <f t="shared" si="68"/>
        <v>75.151515151515142</v>
      </c>
      <c r="BS64" s="6">
        <f t="shared" si="68"/>
        <v>38.232558139534881</v>
      </c>
      <c r="BT64" s="82">
        <f t="shared" si="68"/>
        <v>34.203655352480418</v>
      </c>
      <c r="BU64" s="6">
        <f t="shared" si="69"/>
        <v>24.361158432708688</v>
      </c>
      <c r="BV64" s="6">
        <f t="shared" si="69"/>
        <v>60.432330827067673</v>
      </c>
      <c r="BW64" s="6">
        <f t="shared" si="69"/>
        <v>68.807339449541288</v>
      </c>
      <c r="BX64" s="6">
        <f t="shared" si="70"/>
        <v>75.638841567291308</v>
      </c>
      <c r="BY64" s="6">
        <f t="shared" si="70"/>
        <v>39.567669172932327</v>
      </c>
      <c r="BZ64" s="82">
        <f t="shared" si="70"/>
        <v>31.192660550458719</v>
      </c>
      <c r="CB64" s="73">
        <f t="shared" si="71"/>
        <v>54.285714285714292</v>
      </c>
      <c r="CC64" s="60">
        <f t="shared" si="71"/>
        <v>-18.077803203661318</v>
      </c>
      <c r="CD64" s="60">
        <f t="shared" si="71"/>
        <v>-46.896551724137936</v>
      </c>
      <c r="CE64" s="60">
        <f t="shared" si="72"/>
        <v>39.57597173144876</v>
      </c>
      <c r="CF64" s="60">
        <f t="shared" si="72"/>
        <v>-26.508620689655181</v>
      </c>
      <c r="CG64" s="60">
        <f t="shared" si="72"/>
        <v>-31.09756097560976</v>
      </c>
      <c r="CH64" s="60">
        <f t="shared" si="73"/>
        <v>49.230769230769226</v>
      </c>
      <c r="CI64" s="60">
        <f t="shared" si="73"/>
        <v>-29.855715871254155</v>
      </c>
      <c r="CJ64" s="60">
        <f t="shared" si="73"/>
        <v>-37.062937062937067</v>
      </c>
      <c r="CK64" s="60">
        <f t="shared" si="74"/>
        <v>50.303030303030297</v>
      </c>
      <c r="CL64" s="60">
        <f t="shared" si="74"/>
        <v>-23.534883720930232</v>
      </c>
      <c r="CM64" s="60">
        <f t="shared" si="74"/>
        <v>-31.592689295039158</v>
      </c>
      <c r="CN64" s="60">
        <f t="shared" si="75"/>
        <v>51.277683134582617</v>
      </c>
      <c r="CO64" s="60">
        <f t="shared" si="75"/>
        <v>-20.864661654135347</v>
      </c>
      <c r="CP64" s="60">
        <f t="shared" si="75"/>
        <v>-37.61467889908257</v>
      </c>
    </row>
    <row r="65" spans="1:94" x14ac:dyDescent="0.25">
      <c r="A65" s="855" t="s">
        <v>154</v>
      </c>
      <c r="B65" s="23">
        <v>542</v>
      </c>
      <c r="C65" s="20">
        <v>1331</v>
      </c>
      <c r="D65" s="20">
        <v>834</v>
      </c>
      <c r="E65" s="20">
        <v>1730</v>
      </c>
      <c r="F65" s="20">
        <v>958</v>
      </c>
      <c r="G65" s="20">
        <v>415</v>
      </c>
      <c r="H65" s="20">
        <f t="shared" si="76"/>
        <v>2272</v>
      </c>
      <c r="I65" s="20">
        <f t="shared" si="56"/>
        <v>2289</v>
      </c>
      <c r="J65" s="20">
        <f t="shared" si="56"/>
        <v>1249</v>
      </c>
      <c r="K65" s="23">
        <v>495</v>
      </c>
      <c r="L65" s="20">
        <v>1376</v>
      </c>
      <c r="M65" s="20">
        <v>674</v>
      </c>
      <c r="N65" s="20">
        <v>1792</v>
      </c>
      <c r="O65" s="20">
        <v>1000</v>
      </c>
      <c r="P65" s="20">
        <v>409</v>
      </c>
      <c r="Q65" s="20">
        <f t="shared" si="77"/>
        <v>2287</v>
      </c>
      <c r="R65" s="20">
        <f t="shared" si="57"/>
        <v>2376</v>
      </c>
      <c r="S65" s="20">
        <f t="shared" si="57"/>
        <v>1083</v>
      </c>
      <c r="T65" s="23">
        <v>439</v>
      </c>
      <c r="U65" s="20">
        <v>1194</v>
      </c>
      <c r="V65" s="20">
        <v>591</v>
      </c>
      <c r="W65" s="20">
        <v>1373</v>
      </c>
      <c r="X65" s="20">
        <v>804</v>
      </c>
      <c r="Y65" s="20">
        <v>344</v>
      </c>
      <c r="Z65" s="20">
        <f t="shared" si="78"/>
        <v>1812</v>
      </c>
      <c r="AA65" s="20">
        <f t="shared" si="58"/>
        <v>1998</v>
      </c>
      <c r="AB65" s="20">
        <f t="shared" si="58"/>
        <v>935</v>
      </c>
      <c r="AC65" s="23">
        <v>678</v>
      </c>
      <c r="AD65" s="20">
        <v>1743</v>
      </c>
      <c r="AE65" s="20">
        <v>932</v>
      </c>
      <c r="AF65" s="20">
        <v>2027</v>
      </c>
      <c r="AG65" s="20">
        <v>1288</v>
      </c>
      <c r="AH65" s="20">
        <v>547</v>
      </c>
      <c r="AI65" s="20">
        <f t="shared" si="79"/>
        <v>2705</v>
      </c>
      <c r="AJ65" s="20">
        <f t="shared" si="59"/>
        <v>3031</v>
      </c>
      <c r="AK65" s="20">
        <f t="shared" si="59"/>
        <v>1479</v>
      </c>
      <c r="AL65" s="23">
        <v>473</v>
      </c>
      <c r="AM65" s="20">
        <v>1484</v>
      </c>
      <c r="AN65" s="20">
        <v>682</v>
      </c>
      <c r="AO65" s="20">
        <v>1789</v>
      </c>
      <c r="AP65" s="20">
        <v>1101</v>
      </c>
      <c r="AQ65" s="20">
        <v>473</v>
      </c>
      <c r="AR65" s="20">
        <f t="shared" si="80"/>
        <v>2262</v>
      </c>
      <c r="AS65" s="20">
        <f t="shared" si="60"/>
        <v>2585</v>
      </c>
      <c r="AT65" s="21">
        <f t="shared" si="60"/>
        <v>1155</v>
      </c>
      <c r="AW65" s="61">
        <f t="shared" si="61"/>
        <v>23.8556338028169</v>
      </c>
      <c r="AX65" s="6">
        <f t="shared" si="61"/>
        <v>58.147662734818695</v>
      </c>
      <c r="AY65" s="6">
        <f t="shared" si="61"/>
        <v>66.773418734987985</v>
      </c>
      <c r="AZ65" s="6">
        <f t="shared" si="62"/>
        <v>76.144366197183103</v>
      </c>
      <c r="BA65" s="6">
        <f t="shared" si="62"/>
        <v>41.852337265181298</v>
      </c>
      <c r="BB65" s="82">
        <f t="shared" si="62"/>
        <v>33.226581265012015</v>
      </c>
      <c r="BC65" s="6">
        <f t="shared" si="63"/>
        <v>21.644075207695671</v>
      </c>
      <c r="BD65" s="6">
        <f t="shared" si="63"/>
        <v>57.912457912457917</v>
      </c>
      <c r="BE65" s="6">
        <f t="shared" si="63"/>
        <v>62.234533702677751</v>
      </c>
      <c r="BF65" s="6">
        <f t="shared" si="64"/>
        <v>78.355924792304336</v>
      </c>
      <c r="BG65" s="6">
        <f t="shared" si="64"/>
        <v>42.08754208754209</v>
      </c>
      <c r="BH65" s="82">
        <f t="shared" si="64"/>
        <v>37.765466297322256</v>
      </c>
      <c r="BI65" s="6">
        <f t="shared" si="65"/>
        <v>24.227373068432669</v>
      </c>
      <c r="BJ65" s="6">
        <f t="shared" si="65"/>
        <v>59.75975975975976</v>
      </c>
      <c r="BK65" s="6">
        <f t="shared" si="65"/>
        <v>63.208556149732622</v>
      </c>
      <c r="BL65" s="6">
        <f>IFERROR(W65/Z65*100,0)</f>
        <v>75.772626931567331</v>
      </c>
      <c r="BM65" s="6">
        <f t="shared" si="66"/>
        <v>40.24024024024024</v>
      </c>
      <c r="BN65" s="82">
        <f t="shared" si="66"/>
        <v>36.791443850267378</v>
      </c>
      <c r="BO65" s="61">
        <f t="shared" si="67"/>
        <v>25.064695009242143</v>
      </c>
      <c r="BP65" s="6">
        <f t="shared" si="67"/>
        <v>57.505773672055426</v>
      </c>
      <c r="BQ65" s="6">
        <f t="shared" si="67"/>
        <v>63.015551048005413</v>
      </c>
      <c r="BR65" s="6">
        <f t="shared" si="68"/>
        <v>74.935304990757857</v>
      </c>
      <c r="BS65" s="6">
        <f t="shared" si="68"/>
        <v>42.494226327944574</v>
      </c>
      <c r="BT65" s="82">
        <f t="shared" si="68"/>
        <v>36.984448951994594</v>
      </c>
      <c r="BU65" s="6">
        <f t="shared" si="69"/>
        <v>20.910698496905393</v>
      </c>
      <c r="BV65" s="6">
        <f t="shared" si="69"/>
        <v>57.408123791102518</v>
      </c>
      <c r="BW65" s="6">
        <f t="shared" si="69"/>
        <v>59.047619047619051</v>
      </c>
      <c r="BX65" s="6">
        <f t="shared" si="70"/>
        <v>79.089301503094617</v>
      </c>
      <c r="BY65" s="6">
        <f t="shared" si="70"/>
        <v>42.591876208897482</v>
      </c>
      <c r="BZ65" s="82">
        <f t="shared" si="70"/>
        <v>40.952380952380949</v>
      </c>
      <c r="CB65" s="73">
        <f t="shared" si="71"/>
        <v>52.288732394366207</v>
      </c>
      <c r="CC65" s="60">
        <f t="shared" si="71"/>
        <v>-16.295325469637397</v>
      </c>
      <c r="CD65" s="60">
        <f t="shared" si="71"/>
        <v>-33.546837469975969</v>
      </c>
      <c r="CE65" s="60">
        <f t="shared" si="72"/>
        <v>56.711849584608665</v>
      </c>
      <c r="CF65" s="60">
        <f t="shared" si="72"/>
        <v>-15.824915824915827</v>
      </c>
      <c r="CG65" s="60">
        <f t="shared" si="72"/>
        <v>-24.469067405355496</v>
      </c>
      <c r="CH65" s="60">
        <f t="shared" si="73"/>
        <v>51.545253863134661</v>
      </c>
      <c r="CI65" s="60">
        <f t="shared" si="73"/>
        <v>-19.51951951951952</v>
      </c>
      <c r="CJ65" s="60">
        <f t="shared" si="73"/>
        <v>-26.417112299465245</v>
      </c>
      <c r="CK65" s="60">
        <f t="shared" si="74"/>
        <v>49.870609981515713</v>
      </c>
      <c r="CL65" s="60">
        <f t="shared" si="74"/>
        <v>-15.011547344110852</v>
      </c>
      <c r="CM65" s="60">
        <f t="shared" si="74"/>
        <v>-26.031102096010819</v>
      </c>
      <c r="CN65" s="60">
        <f t="shared" si="75"/>
        <v>58.178603006189221</v>
      </c>
      <c r="CO65" s="60">
        <f t="shared" si="75"/>
        <v>-14.816247582205037</v>
      </c>
      <c r="CP65" s="60">
        <f t="shared" si="75"/>
        <v>-18.095238095238102</v>
      </c>
    </row>
    <row r="66" spans="1:94" x14ac:dyDescent="0.25">
      <c r="A66" s="855" t="s">
        <v>155</v>
      </c>
      <c r="B66" s="23">
        <v>427</v>
      </c>
      <c r="C66" s="20">
        <v>1298</v>
      </c>
      <c r="D66" s="20">
        <v>588</v>
      </c>
      <c r="E66" s="20">
        <v>1368</v>
      </c>
      <c r="F66" s="20">
        <v>665</v>
      </c>
      <c r="G66" s="20">
        <v>289</v>
      </c>
      <c r="H66" s="20">
        <f t="shared" si="76"/>
        <v>1795</v>
      </c>
      <c r="I66" s="20">
        <f t="shared" si="56"/>
        <v>1963</v>
      </c>
      <c r="J66" s="20">
        <f t="shared" si="56"/>
        <v>877</v>
      </c>
      <c r="K66" s="23">
        <v>392</v>
      </c>
      <c r="L66" s="20">
        <v>1236</v>
      </c>
      <c r="M66" s="20">
        <v>582</v>
      </c>
      <c r="N66" s="20">
        <v>1138</v>
      </c>
      <c r="O66" s="20">
        <v>803</v>
      </c>
      <c r="P66" s="20">
        <v>276</v>
      </c>
      <c r="Q66" s="20">
        <f t="shared" si="77"/>
        <v>1530</v>
      </c>
      <c r="R66" s="20">
        <f t="shared" si="57"/>
        <v>2039</v>
      </c>
      <c r="S66" s="20">
        <f t="shared" si="57"/>
        <v>858</v>
      </c>
      <c r="T66" s="23">
        <v>401</v>
      </c>
      <c r="U66" s="20">
        <v>1299</v>
      </c>
      <c r="V66" s="20">
        <v>480</v>
      </c>
      <c r="W66" s="20">
        <v>1111</v>
      </c>
      <c r="X66" s="20">
        <v>794</v>
      </c>
      <c r="Y66" s="20">
        <v>246</v>
      </c>
      <c r="Z66" s="20">
        <f t="shared" si="78"/>
        <v>1512</v>
      </c>
      <c r="AA66" s="20">
        <f t="shared" si="58"/>
        <v>2093</v>
      </c>
      <c r="AB66" s="20">
        <f t="shared" si="58"/>
        <v>726</v>
      </c>
      <c r="AC66" s="23">
        <v>593</v>
      </c>
      <c r="AD66" s="20">
        <v>1737</v>
      </c>
      <c r="AE66" s="20">
        <v>839</v>
      </c>
      <c r="AF66" s="20">
        <v>1503</v>
      </c>
      <c r="AG66" s="20">
        <v>1149</v>
      </c>
      <c r="AH66" s="20">
        <v>424</v>
      </c>
      <c r="AI66" s="20">
        <f t="shared" si="79"/>
        <v>2096</v>
      </c>
      <c r="AJ66" s="20">
        <f t="shared" si="59"/>
        <v>2886</v>
      </c>
      <c r="AK66" s="20">
        <f t="shared" si="59"/>
        <v>1263</v>
      </c>
      <c r="AL66" s="23">
        <v>516</v>
      </c>
      <c r="AM66" s="20">
        <v>1596</v>
      </c>
      <c r="AN66" s="20">
        <v>649</v>
      </c>
      <c r="AO66" s="20">
        <v>1306</v>
      </c>
      <c r="AP66" s="20">
        <v>1077</v>
      </c>
      <c r="AQ66" s="20">
        <v>349</v>
      </c>
      <c r="AR66" s="20">
        <f t="shared" si="80"/>
        <v>1822</v>
      </c>
      <c r="AS66" s="20">
        <f t="shared" si="60"/>
        <v>2673</v>
      </c>
      <c r="AT66" s="21">
        <f t="shared" si="60"/>
        <v>998</v>
      </c>
      <c r="AW66" s="61">
        <f t="shared" si="61"/>
        <v>23.788300835654596</v>
      </c>
      <c r="AX66" s="6">
        <f t="shared" si="61"/>
        <v>66.123280692817119</v>
      </c>
      <c r="AY66" s="6">
        <f t="shared" si="61"/>
        <v>67.046750285062714</v>
      </c>
      <c r="AZ66" s="6">
        <f t="shared" si="62"/>
        <v>76.211699164345404</v>
      </c>
      <c r="BA66" s="6">
        <f t="shared" si="62"/>
        <v>33.876719307182881</v>
      </c>
      <c r="BB66" s="82">
        <f t="shared" si="62"/>
        <v>32.953249714937286</v>
      </c>
      <c r="BC66" s="6">
        <f t="shared" si="63"/>
        <v>25.620915032679736</v>
      </c>
      <c r="BD66" s="6">
        <f t="shared" si="63"/>
        <v>60.617949975478183</v>
      </c>
      <c r="BE66" s="6">
        <f t="shared" si="63"/>
        <v>67.832167832167841</v>
      </c>
      <c r="BF66" s="6">
        <f t="shared" si="64"/>
        <v>74.379084967320267</v>
      </c>
      <c r="BG66" s="6">
        <f t="shared" si="64"/>
        <v>39.382050024521824</v>
      </c>
      <c r="BH66" s="82">
        <f t="shared" si="64"/>
        <v>32.167832167832167</v>
      </c>
      <c r="BI66" s="6">
        <f t="shared" si="65"/>
        <v>26.521164021164022</v>
      </c>
      <c r="BJ66" s="6">
        <f t="shared" si="65"/>
        <v>62.064022933588149</v>
      </c>
      <c r="BK66" s="6">
        <f t="shared" si="65"/>
        <v>66.11570247933885</v>
      </c>
      <c r="BL66" s="6">
        <f t="shared" si="66"/>
        <v>73.478835978835974</v>
      </c>
      <c r="BM66" s="6">
        <f t="shared" si="66"/>
        <v>37.935977066411844</v>
      </c>
      <c r="BN66" s="82">
        <f t="shared" si="66"/>
        <v>33.884297520661157</v>
      </c>
      <c r="BO66" s="61">
        <f t="shared" si="67"/>
        <v>28.291984732824428</v>
      </c>
      <c r="BP66" s="6">
        <f t="shared" si="67"/>
        <v>60.187110187110179</v>
      </c>
      <c r="BQ66" s="6">
        <f t="shared" si="67"/>
        <v>66.429136975455265</v>
      </c>
      <c r="BR66" s="6">
        <f t="shared" si="68"/>
        <v>71.708015267175568</v>
      </c>
      <c r="BS66" s="6">
        <f t="shared" si="68"/>
        <v>39.812889812889814</v>
      </c>
      <c r="BT66" s="82">
        <f t="shared" si="68"/>
        <v>33.570863024544735</v>
      </c>
      <c r="BU66" s="6">
        <f t="shared" si="69"/>
        <v>28.320526893523599</v>
      </c>
      <c r="BV66" s="6">
        <f t="shared" si="69"/>
        <v>59.708193041526371</v>
      </c>
      <c r="BW66" s="6">
        <f t="shared" si="69"/>
        <v>65.030060120240478</v>
      </c>
      <c r="BX66" s="6">
        <f t="shared" si="70"/>
        <v>71.679473106476394</v>
      </c>
      <c r="BY66" s="6">
        <f t="shared" si="70"/>
        <v>40.291806958473622</v>
      </c>
      <c r="BZ66" s="82">
        <f t="shared" si="70"/>
        <v>34.969939879759522</v>
      </c>
      <c r="CB66" s="73">
        <f t="shared" si="71"/>
        <v>52.423398328690809</v>
      </c>
      <c r="CC66" s="60">
        <f t="shared" si="71"/>
        <v>-32.246561385634237</v>
      </c>
      <c r="CD66" s="60">
        <f t="shared" si="71"/>
        <v>-34.093500570125428</v>
      </c>
      <c r="CE66" s="60">
        <f t="shared" si="72"/>
        <v>48.758169934640534</v>
      </c>
      <c r="CF66" s="60">
        <f t="shared" si="72"/>
        <v>-21.235899950956359</v>
      </c>
      <c r="CG66" s="60">
        <f t="shared" si="72"/>
        <v>-35.664335664335674</v>
      </c>
      <c r="CH66" s="60">
        <f t="shared" si="73"/>
        <v>46.957671957671948</v>
      </c>
      <c r="CI66" s="60">
        <f t="shared" si="73"/>
        <v>-24.128045867176304</v>
      </c>
      <c r="CJ66" s="60">
        <f t="shared" si="73"/>
        <v>-32.231404958677693</v>
      </c>
      <c r="CK66" s="60">
        <f t="shared" si="74"/>
        <v>43.416030534351137</v>
      </c>
      <c r="CL66" s="60">
        <f t="shared" si="74"/>
        <v>-20.374220374220364</v>
      </c>
      <c r="CM66" s="60">
        <f t="shared" si="74"/>
        <v>-32.858273950910529</v>
      </c>
      <c r="CN66" s="60">
        <f t="shared" si="75"/>
        <v>43.358946212952794</v>
      </c>
      <c r="CO66" s="60">
        <f t="shared" si="75"/>
        <v>-19.41638608305275</v>
      </c>
      <c r="CP66" s="60">
        <f t="shared" si="75"/>
        <v>-30.060120240480956</v>
      </c>
    </row>
    <row r="67" spans="1:94" x14ac:dyDescent="0.25">
      <c r="A67" s="855" t="s">
        <v>134</v>
      </c>
      <c r="B67" s="23">
        <v>1298</v>
      </c>
      <c r="C67" s="20">
        <v>7012</v>
      </c>
      <c r="D67" s="20">
        <v>2168</v>
      </c>
      <c r="E67" s="20">
        <v>4698</v>
      </c>
      <c r="F67" s="20">
        <v>3928</v>
      </c>
      <c r="G67" s="20">
        <v>1340</v>
      </c>
      <c r="H67" s="20">
        <f t="shared" si="76"/>
        <v>5996</v>
      </c>
      <c r="I67" s="20">
        <f t="shared" si="56"/>
        <v>10940</v>
      </c>
      <c r="J67" s="20">
        <f t="shared" si="56"/>
        <v>3508</v>
      </c>
      <c r="K67" s="23">
        <v>1584</v>
      </c>
      <c r="L67" s="20">
        <v>8274</v>
      </c>
      <c r="M67" s="20">
        <v>2468</v>
      </c>
      <c r="N67" s="20">
        <v>4957</v>
      </c>
      <c r="O67" s="20">
        <v>4834</v>
      </c>
      <c r="P67" s="20">
        <v>1731</v>
      </c>
      <c r="Q67" s="20">
        <f t="shared" si="77"/>
        <v>6541</v>
      </c>
      <c r="R67" s="20">
        <f t="shared" si="57"/>
        <v>13108</v>
      </c>
      <c r="S67" s="20">
        <f t="shared" si="57"/>
        <v>4199</v>
      </c>
      <c r="T67" s="23">
        <v>1866</v>
      </c>
      <c r="U67" s="20">
        <v>9227</v>
      </c>
      <c r="V67" s="20">
        <v>2667</v>
      </c>
      <c r="W67" s="20">
        <v>5349</v>
      </c>
      <c r="X67" s="20">
        <v>5769</v>
      </c>
      <c r="Y67" s="20">
        <v>2134</v>
      </c>
      <c r="Z67" s="20">
        <f t="shared" si="78"/>
        <v>7215</v>
      </c>
      <c r="AA67" s="20">
        <f t="shared" si="58"/>
        <v>14996</v>
      </c>
      <c r="AB67" s="20">
        <f t="shared" si="58"/>
        <v>4801</v>
      </c>
      <c r="AC67" s="23">
        <v>1714</v>
      </c>
      <c r="AD67" s="20">
        <v>10773</v>
      </c>
      <c r="AE67" s="20">
        <v>2798</v>
      </c>
      <c r="AF67" s="20">
        <v>5401</v>
      </c>
      <c r="AG67" s="20">
        <v>6547</v>
      </c>
      <c r="AH67" s="20">
        <v>2249</v>
      </c>
      <c r="AI67" s="20">
        <f t="shared" si="79"/>
        <v>7115</v>
      </c>
      <c r="AJ67" s="20">
        <f t="shared" si="59"/>
        <v>17320</v>
      </c>
      <c r="AK67" s="20">
        <f t="shared" si="59"/>
        <v>5047</v>
      </c>
      <c r="AL67" s="23">
        <v>1802</v>
      </c>
      <c r="AM67" s="20">
        <v>13266</v>
      </c>
      <c r="AN67" s="20">
        <v>3188</v>
      </c>
      <c r="AO67" s="20">
        <v>5332</v>
      </c>
      <c r="AP67" s="20">
        <v>7546</v>
      </c>
      <c r="AQ67" s="20">
        <v>2258</v>
      </c>
      <c r="AR67" s="20">
        <f t="shared" si="80"/>
        <v>7134</v>
      </c>
      <c r="AS67" s="20">
        <f t="shared" si="60"/>
        <v>20812</v>
      </c>
      <c r="AT67" s="21">
        <f t="shared" si="60"/>
        <v>5446</v>
      </c>
      <c r="AW67" s="61">
        <f t="shared" si="61"/>
        <v>21.647765176784521</v>
      </c>
      <c r="AX67" s="6">
        <f t="shared" si="61"/>
        <v>64.095063985374765</v>
      </c>
      <c r="AY67" s="6">
        <f t="shared" si="61"/>
        <v>61.801596351197261</v>
      </c>
      <c r="AZ67" s="6">
        <f t="shared" si="62"/>
        <v>78.352234823215468</v>
      </c>
      <c r="BA67" s="6">
        <f t="shared" si="62"/>
        <v>35.904936014625228</v>
      </c>
      <c r="BB67" s="82">
        <f t="shared" si="62"/>
        <v>38.198403648802739</v>
      </c>
      <c r="BC67" s="6">
        <f t="shared" si="63"/>
        <v>24.21648066044947</v>
      </c>
      <c r="BD67" s="6">
        <f t="shared" si="63"/>
        <v>63.121757705218187</v>
      </c>
      <c r="BE67" s="6">
        <f t="shared" si="63"/>
        <v>58.77589902357704</v>
      </c>
      <c r="BF67" s="6">
        <f t="shared" si="64"/>
        <v>75.783519339550537</v>
      </c>
      <c r="BG67" s="6">
        <f t="shared" si="64"/>
        <v>36.878242294781813</v>
      </c>
      <c r="BH67" s="82">
        <f t="shared" si="64"/>
        <v>41.224100976422953</v>
      </c>
      <c r="BI67" s="6">
        <f t="shared" si="65"/>
        <v>25.862785862785863</v>
      </c>
      <c r="BJ67" s="6">
        <f t="shared" si="65"/>
        <v>61.529741264337154</v>
      </c>
      <c r="BK67" s="6">
        <f t="shared" si="65"/>
        <v>55.550926890231203</v>
      </c>
      <c r="BL67" s="6">
        <f t="shared" si="66"/>
        <v>74.13721413721413</v>
      </c>
      <c r="BM67" s="6">
        <f t="shared" si="66"/>
        <v>38.470258735662846</v>
      </c>
      <c r="BN67" s="82">
        <f t="shared" si="66"/>
        <v>44.449073109768797</v>
      </c>
      <c r="BO67" s="61">
        <f t="shared" si="67"/>
        <v>24.089950808151791</v>
      </c>
      <c r="BP67" s="6">
        <f t="shared" si="67"/>
        <v>62.199769053117784</v>
      </c>
      <c r="BQ67" s="6">
        <f t="shared" si="67"/>
        <v>55.438874578957794</v>
      </c>
      <c r="BR67" s="6">
        <f t="shared" si="68"/>
        <v>75.910049191848202</v>
      </c>
      <c r="BS67" s="6">
        <f t="shared" si="68"/>
        <v>37.800230946882216</v>
      </c>
      <c r="BT67" s="82">
        <f t="shared" si="68"/>
        <v>44.561125421042206</v>
      </c>
      <c r="BU67" s="6">
        <f t="shared" si="69"/>
        <v>25.259321558732829</v>
      </c>
      <c r="BV67" s="6">
        <f t="shared" si="69"/>
        <v>63.742071881606762</v>
      </c>
      <c r="BW67" s="6">
        <f t="shared" si="69"/>
        <v>58.538376790304817</v>
      </c>
      <c r="BX67" s="6">
        <f t="shared" si="70"/>
        <v>74.740678441267178</v>
      </c>
      <c r="BY67" s="6">
        <f t="shared" si="70"/>
        <v>36.257928118393238</v>
      </c>
      <c r="BZ67" s="82">
        <f t="shared" si="70"/>
        <v>41.461623209695183</v>
      </c>
      <c r="CB67" s="73">
        <f t="shared" si="71"/>
        <v>56.704469646430951</v>
      </c>
      <c r="CC67" s="60">
        <f t="shared" si="71"/>
        <v>-28.190127970749536</v>
      </c>
      <c r="CD67" s="60">
        <f t="shared" si="71"/>
        <v>-23.603192702394523</v>
      </c>
      <c r="CE67" s="60">
        <f t="shared" si="72"/>
        <v>51.567038679101067</v>
      </c>
      <c r="CF67" s="60">
        <f t="shared" si="72"/>
        <v>-26.243515410436373</v>
      </c>
      <c r="CG67" s="60">
        <f t="shared" si="72"/>
        <v>-17.551798047154087</v>
      </c>
      <c r="CH67" s="60">
        <f t="shared" si="73"/>
        <v>48.274428274428267</v>
      </c>
      <c r="CI67" s="60">
        <f t="shared" si="73"/>
        <v>-23.059482528674309</v>
      </c>
      <c r="CJ67" s="60">
        <f t="shared" si="73"/>
        <v>-11.101853780462406</v>
      </c>
      <c r="CK67" s="60">
        <f t="shared" si="74"/>
        <v>51.820098383696411</v>
      </c>
      <c r="CL67" s="60">
        <f t="shared" si="74"/>
        <v>-24.399538106235568</v>
      </c>
      <c r="CM67" s="60">
        <f t="shared" si="74"/>
        <v>-10.877749157915588</v>
      </c>
      <c r="CN67" s="60">
        <f t="shared" si="75"/>
        <v>49.481356882534349</v>
      </c>
      <c r="CO67" s="60">
        <f t="shared" si="75"/>
        <v>-27.484143763213524</v>
      </c>
      <c r="CP67" s="60">
        <f t="shared" si="75"/>
        <v>-17.076753580609633</v>
      </c>
    </row>
    <row r="68" spans="1:94" x14ac:dyDescent="0.25">
      <c r="A68" s="855" t="s">
        <v>164</v>
      </c>
      <c r="B68" s="23">
        <v>837</v>
      </c>
      <c r="C68" s="20">
        <v>4647</v>
      </c>
      <c r="D68" s="20">
        <v>1803</v>
      </c>
      <c r="E68" s="20">
        <v>3194</v>
      </c>
      <c r="F68" s="20">
        <v>2347</v>
      </c>
      <c r="G68" s="20">
        <v>968</v>
      </c>
      <c r="H68" s="20">
        <f t="shared" si="76"/>
        <v>4031</v>
      </c>
      <c r="I68" s="20">
        <f t="shared" si="56"/>
        <v>6994</v>
      </c>
      <c r="J68" s="20">
        <f t="shared" si="56"/>
        <v>2771</v>
      </c>
      <c r="K68" s="23">
        <v>807</v>
      </c>
      <c r="L68" s="20">
        <v>4398</v>
      </c>
      <c r="M68" s="20">
        <v>1526</v>
      </c>
      <c r="N68" s="20">
        <v>3072</v>
      </c>
      <c r="O68" s="20">
        <v>2514</v>
      </c>
      <c r="P68" s="20">
        <v>994</v>
      </c>
      <c r="Q68" s="20">
        <f t="shared" si="77"/>
        <v>3879</v>
      </c>
      <c r="R68" s="20">
        <f t="shared" si="57"/>
        <v>6912</v>
      </c>
      <c r="S68" s="20">
        <f t="shared" si="57"/>
        <v>2520</v>
      </c>
      <c r="T68" s="23">
        <v>856</v>
      </c>
      <c r="U68" s="20">
        <v>4592</v>
      </c>
      <c r="V68" s="20">
        <v>1584</v>
      </c>
      <c r="W68" s="20">
        <v>3176</v>
      </c>
      <c r="X68" s="20">
        <v>2697</v>
      </c>
      <c r="Y68" s="20">
        <v>1039</v>
      </c>
      <c r="Z68" s="20">
        <f t="shared" si="78"/>
        <v>4032</v>
      </c>
      <c r="AA68" s="20">
        <f t="shared" si="58"/>
        <v>7289</v>
      </c>
      <c r="AB68" s="20">
        <f t="shared" si="58"/>
        <v>2623</v>
      </c>
      <c r="AC68" s="23">
        <v>978</v>
      </c>
      <c r="AD68" s="20">
        <v>5203</v>
      </c>
      <c r="AE68" s="20">
        <v>1956</v>
      </c>
      <c r="AF68" s="20">
        <v>3510</v>
      </c>
      <c r="AG68" s="20">
        <v>3424</v>
      </c>
      <c r="AH68" s="20">
        <v>1343</v>
      </c>
      <c r="AI68" s="20">
        <f t="shared" si="79"/>
        <v>4488</v>
      </c>
      <c r="AJ68" s="20">
        <f t="shared" si="59"/>
        <v>8627</v>
      </c>
      <c r="AK68" s="20">
        <f t="shared" si="59"/>
        <v>3299</v>
      </c>
      <c r="AL68" s="23">
        <v>991</v>
      </c>
      <c r="AM68" s="20">
        <v>5374</v>
      </c>
      <c r="AN68" s="20">
        <v>1902</v>
      </c>
      <c r="AO68" s="20">
        <v>3318</v>
      </c>
      <c r="AP68" s="20">
        <v>3587</v>
      </c>
      <c r="AQ68" s="20">
        <v>1273</v>
      </c>
      <c r="AR68" s="20">
        <f t="shared" si="80"/>
        <v>4309</v>
      </c>
      <c r="AS68" s="20">
        <f t="shared" si="60"/>
        <v>8961</v>
      </c>
      <c r="AT68" s="21">
        <f t="shared" si="60"/>
        <v>3175</v>
      </c>
      <c r="AW68" s="61">
        <f t="shared" si="61"/>
        <v>20.764078392458448</v>
      </c>
      <c r="AX68" s="6">
        <f t="shared" si="61"/>
        <v>66.442665141549895</v>
      </c>
      <c r="AY68" s="6">
        <f t="shared" si="61"/>
        <v>65.06676290147962</v>
      </c>
      <c r="AZ68" s="6">
        <f t="shared" si="62"/>
        <v>79.235921607541542</v>
      </c>
      <c r="BA68" s="6">
        <f t="shared" si="62"/>
        <v>33.557334858450098</v>
      </c>
      <c r="BB68" s="82">
        <f t="shared" si="62"/>
        <v>34.933237098520394</v>
      </c>
      <c r="BC68" s="6">
        <f t="shared" si="63"/>
        <v>20.804331013147717</v>
      </c>
      <c r="BD68" s="6">
        <f t="shared" si="63"/>
        <v>63.628472222222221</v>
      </c>
      <c r="BE68" s="6">
        <f t="shared" si="63"/>
        <v>60.55555555555555</v>
      </c>
      <c r="BF68" s="6">
        <f t="shared" si="64"/>
        <v>79.195668986852283</v>
      </c>
      <c r="BG68" s="6">
        <f t="shared" si="64"/>
        <v>36.371527777777779</v>
      </c>
      <c r="BH68" s="82">
        <f t="shared" si="64"/>
        <v>39.444444444444443</v>
      </c>
      <c r="BI68" s="6">
        <f t="shared" si="65"/>
        <v>21.230158730158731</v>
      </c>
      <c r="BJ68" s="6">
        <f t="shared" si="65"/>
        <v>62.999039648785839</v>
      </c>
      <c r="BK68" s="6">
        <f t="shared" si="65"/>
        <v>60.388867708730466</v>
      </c>
      <c r="BL68" s="6">
        <f t="shared" si="66"/>
        <v>78.769841269841265</v>
      </c>
      <c r="BM68" s="6">
        <f t="shared" si="66"/>
        <v>37.000960351214154</v>
      </c>
      <c r="BN68" s="82">
        <f t="shared" si="66"/>
        <v>39.611132291269541</v>
      </c>
      <c r="BO68" s="61">
        <f t="shared" si="67"/>
        <v>21.791443850267381</v>
      </c>
      <c r="BP68" s="6">
        <f t="shared" si="67"/>
        <v>60.310652602295121</v>
      </c>
      <c r="BQ68" s="6">
        <f t="shared" si="67"/>
        <v>59.29069414974235</v>
      </c>
      <c r="BR68" s="6">
        <f t="shared" si="68"/>
        <v>78.208556149732615</v>
      </c>
      <c r="BS68" s="6">
        <f t="shared" si="68"/>
        <v>39.689347397704886</v>
      </c>
      <c r="BT68" s="82">
        <f t="shared" si="68"/>
        <v>40.709305850257657</v>
      </c>
      <c r="BU68" s="6">
        <f t="shared" si="69"/>
        <v>22.998375493153862</v>
      </c>
      <c r="BV68" s="6">
        <f t="shared" si="69"/>
        <v>59.970985381095865</v>
      </c>
      <c r="BW68" s="6">
        <f t="shared" si="69"/>
        <v>59.905511811023629</v>
      </c>
      <c r="BX68" s="6">
        <f t="shared" si="70"/>
        <v>77.001624506846127</v>
      </c>
      <c r="BY68" s="6">
        <f t="shared" si="70"/>
        <v>40.029014618904142</v>
      </c>
      <c r="BZ68" s="82">
        <f t="shared" si="70"/>
        <v>40.094488188976378</v>
      </c>
      <c r="CB68" s="73">
        <f t="shared" si="71"/>
        <v>58.471843215083098</v>
      </c>
      <c r="CC68" s="60">
        <f t="shared" si="71"/>
        <v>-32.885330283099798</v>
      </c>
      <c r="CD68" s="60">
        <f t="shared" si="71"/>
        <v>-30.133525802959227</v>
      </c>
      <c r="CE68" s="60">
        <f t="shared" si="72"/>
        <v>58.391337973704566</v>
      </c>
      <c r="CF68" s="60">
        <f t="shared" si="72"/>
        <v>-27.256944444444443</v>
      </c>
      <c r="CG68" s="60">
        <f t="shared" si="72"/>
        <v>-21.111111111111107</v>
      </c>
      <c r="CH68" s="60">
        <f t="shared" si="73"/>
        <v>57.539682539682531</v>
      </c>
      <c r="CI68" s="60">
        <f t="shared" si="73"/>
        <v>-25.998079297571685</v>
      </c>
      <c r="CJ68" s="60">
        <f t="shared" si="73"/>
        <v>-20.777735417460924</v>
      </c>
      <c r="CK68" s="60">
        <f t="shared" si="74"/>
        <v>56.417112299465231</v>
      </c>
      <c r="CL68" s="60">
        <f t="shared" si="74"/>
        <v>-20.621305204590236</v>
      </c>
      <c r="CM68" s="60">
        <f t="shared" si="74"/>
        <v>-18.581388299484694</v>
      </c>
      <c r="CN68" s="60">
        <f t="shared" si="75"/>
        <v>54.003249013692269</v>
      </c>
      <c r="CO68" s="60">
        <f t="shared" si="75"/>
        <v>-19.941970762191723</v>
      </c>
      <c r="CP68" s="60">
        <f t="shared" si="75"/>
        <v>-19.811023622047252</v>
      </c>
    </row>
    <row r="69" spans="1:94" x14ac:dyDescent="0.25">
      <c r="A69" s="855" t="s">
        <v>136</v>
      </c>
      <c r="B69" s="23">
        <v>200</v>
      </c>
      <c r="C69" s="20">
        <v>720</v>
      </c>
      <c r="D69" s="20">
        <v>445</v>
      </c>
      <c r="E69" s="20">
        <v>699</v>
      </c>
      <c r="F69" s="20">
        <v>431</v>
      </c>
      <c r="G69" s="20">
        <v>225</v>
      </c>
      <c r="H69" s="20">
        <f t="shared" si="76"/>
        <v>899</v>
      </c>
      <c r="I69" s="20">
        <f t="shared" si="56"/>
        <v>1151</v>
      </c>
      <c r="J69" s="20">
        <f t="shared" si="56"/>
        <v>670</v>
      </c>
      <c r="K69" s="23">
        <v>152</v>
      </c>
      <c r="L69" s="20">
        <v>894</v>
      </c>
      <c r="M69" s="20">
        <v>437</v>
      </c>
      <c r="N69" s="20">
        <v>652</v>
      </c>
      <c r="O69" s="20">
        <v>483</v>
      </c>
      <c r="P69" s="20">
        <v>226</v>
      </c>
      <c r="Q69" s="20">
        <f t="shared" si="77"/>
        <v>804</v>
      </c>
      <c r="R69" s="20">
        <f t="shared" si="57"/>
        <v>1377</v>
      </c>
      <c r="S69" s="20">
        <f t="shared" si="57"/>
        <v>663</v>
      </c>
      <c r="T69" s="23">
        <v>162</v>
      </c>
      <c r="U69" s="20">
        <v>732</v>
      </c>
      <c r="V69" s="20">
        <v>361</v>
      </c>
      <c r="W69" s="20">
        <v>587</v>
      </c>
      <c r="X69" s="20">
        <v>409</v>
      </c>
      <c r="Y69" s="20">
        <v>206</v>
      </c>
      <c r="Z69" s="20">
        <f t="shared" si="78"/>
        <v>749</v>
      </c>
      <c r="AA69" s="20">
        <f t="shared" si="58"/>
        <v>1141</v>
      </c>
      <c r="AB69" s="20">
        <f t="shared" si="58"/>
        <v>567</v>
      </c>
      <c r="AC69" s="23">
        <v>212</v>
      </c>
      <c r="AD69" s="20">
        <v>962</v>
      </c>
      <c r="AE69" s="20">
        <v>479</v>
      </c>
      <c r="AF69" s="20">
        <v>746</v>
      </c>
      <c r="AG69" s="20">
        <v>616</v>
      </c>
      <c r="AH69" s="20">
        <v>235</v>
      </c>
      <c r="AI69" s="20">
        <f t="shared" si="79"/>
        <v>958</v>
      </c>
      <c r="AJ69" s="20">
        <f t="shared" si="59"/>
        <v>1578</v>
      </c>
      <c r="AK69" s="20">
        <f t="shared" si="59"/>
        <v>714</v>
      </c>
      <c r="AL69" s="23">
        <v>170</v>
      </c>
      <c r="AM69" s="20">
        <v>917</v>
      </c>
      <c r="AN69" s="20">
        <v>392</v>
      </c>
      <c r="AO69" s="20">
        <v>586</v>
      </c>
      <c r="AP69" s="20">
        <v>562</v>
      </c>
      <c r="AQ69" s="20">
        <v>236</v>
      </c>
      <c r="AR69" s="20">
        <f t="shared" si="80"/>
        <v>756</v>
      </c>
      <c r="AS69" s="20">
        <f t="shared" si="60"/>
        <v>1479</v>
      </c>
      <c r="AT69" s="21">
        <f t="shared" si="60"/>
        <v>628</v>
      </c>
      <c r="AW69" s="61">
        <f t="shared" si="61"/>
        <v>22.246941045606228</v>
      </c>
      <c r="AX69" s="6">
        <f t="shared" si="61"/>
        <v>62.554300608166812</v>
      </c>
      <c r="AY69" s="6">
        <f t="shared" si="61"/>
        <v>66.417910447761201</v>
      </c>
      <c r="AZ69" s="6">
        <f t="shared" si="62"/>
        <v>77.753058954393765</v>
      </c>
      <c r="BA69" s="6">
        <f t="shared" si="62"/>
        <v>37.445699391833188</v>
      </c>
      <c r="BB69" s="82">
        <f t="shared" si="62"/>
        <v>33.582089552238806</v>
      </c>
      <c r="BC69" s="6">
        <f t="shared" si="63"/>
        <v>18.905472636815919</v>
      </c>
      <c r="BD69" s="6">
        <f t="shared" si="63"/>
        <v>64.923747276688445</v>
      </c>
      <c r="BE69" s="6">
        <f t="shared" si="63"/>
        <v>65.912518853695317</v>
      </c>
      <c r="BF69" s="6">
        <f t="shared" si="64"/>
        <v>81.094527363184071</v>
      </c>
      <c r="BG69" s="6">
        <f t="shared" si="64"/>
        <v>35.076252723311548</v>
      </c>
      <c r="BH69" s="82">
        <f t="shared" si="64"/>
        <v>34.087481146304675</v>
      </c>
      <c r="BI69" s="6">
        <f t="shared" si="65"/>
        <v>21.628838451268358</v>
      </c>
      <c r="BJ69" s="6">
        <f t="shared" si="65"/>
        <v>64.154250657318144</v>
      </c>
      <c r="BK69" s="6">
        <f t="shared" si="65"/>
        <v>63.668430335097007</v>
      </c>
      <c r="BL69" s="6">
        <f t="shared" si="66"/>
        <v>78.371161548731635</v>
      </c>
      <c r="BM69" s="6">
        <f t="shared" si="66"/>
        <v>35.845749342681863</v>
      </c>
      <c r="BN69" s="82">
        <f t="shared" si="66"/>
        <v>36.331569664902993</v>
      </c>
      <c r="BO69" s="61">
        <f t="shared" si="67"/>
        <v>22.129436325678498</v>
      </c>
      <c r="BP69" s="6">
        <f t="shared" si="67"/>
        <v>60.963244613434732</v>
      </c>
      <c r="BQ69" s="6">
        <f t="shared" si="67"/>
        <v>67.086834733893554</v>
      </c>
      <c r="BR69" s="6">
        <f t="shared" si="68"/>
        <v>77.870563674321502</v>
      </c>
      <c r="BS69" s="6">
        <f t="shared" si="68"/>
        <v>39.036755386565275</v>
      </c>
      <c r="BT69" s="82">
        <f t="shared" si="68"/>
        <v>32.913165266106439</v>
      </c>
      <c r="BU69" s="6">
        <f t="shared" si="69"/>
        <v>22.486772486772484</v>
      </c>
      <c r="BV69" s="6">
        <f t="shared" si="69"/>
        <v>62.001352265043948</v>
      </c>
      <c r="BW69" s="6">
        <f t="shared" si="69"/>
        <v>62.420382165605091</v>
      </c>
      <c r="BX69" s="6">
        <f t="shared" si="70"/>
        <v>77.513227513227505</v>
      </c>
      <c r="BY69" s="6">
        <f t="shared" si="70"/>
        <v>37.998647734956052</v>
      </c>
      <c r="BZ69" s="82">
        <f t="shared" si="70"/>
        <v>37.579617834394909</v>
      </c>
      <c r="CB69" s="73">
        <f t="shared" si="71"/>
        <v>55.506117908787537</v>
      </c>
      <c r="CC69" s="60">
        <f t="shared" si="71"/>
        <v>-25.108601216333625</v>
      </c>
      <c r="CD69" s="60">
        <f t="shared" si="71"/>
        <v>-32.835820895522396</v>
      </c>
      <c r="CE69" s="60">
        <f t="shared" si="72"/>
        <v>62.189054726368155</v>
      </c>
      <c r="CF69" s="60">
        <f t="shared" si="72"/>
        <v>-29.847494553376897</v>
      </c>
      <c r="CG69" s="60">
        <f t="shared" si="72"/>
        <v>-31.825037707390642</v>
      </c>
      <c r="CH69" s="60">
        <f t="shared" si="73"/>
        <v>56.742323097463277</v>
      </c>
      <c r="CI69" s="60">
        <f t="shared" si="73"/>
        <v>-28.308501314636281</v>
      </c>
      <c r="CJ69" s="60">
        <f t="shared" si="73"/>
        <v>-27.336860670194014</v>
      </c>
      <c r="CK69" s="60">
        <f t="shared" si="74"/>
        <v>55.741127348643005</v>
      </c>
      <c r="CL69" s="60">
        <f t="shared" si="74"/>
        <v>-21.926489226869457</v>
      </c>
      <c r="CM69" s="60">
        <f t="shared" si="74"/>
        <v>-34.173669467787114</v>
      </c>
      <c r="CN69" s="60">
        <f t="shared" si="75"/>
        <v>55.026455026455025</v>
      </c>
      <c r="CO69" s="60">
        <f t="shared" si="75"/>
        <v>-24.002704530087897</v>
      </c>
      <c r="CP69" s="60">
        <f t="shared" si="75"/>
        <v>-24.840764331210181</v>
      </c>
    </row>
    <row r="70" spans="1:94" x14ac:dyDescent="0.25">
      <c r="A70" s="855" t="s">
        <v>137</v>
      </c>
      <c r="B70" s="23">
        <v>702</v>
      </c>
      <c r="C70" s="20">
        <v>2018</v>
      </c>
      <c r="D70" s="20">
        <v>1052</v>
      </c>
      <c r="E70" s="20">
        <v>1932</v>
      </c>
      <c r="F70" s="20">
        <v>1204</v>
      </c>
      <c r="G70" s="20">
        <v>486</v>
      </c>
      <c r="H70" s="20">
        <f t="shared" si="76"/>
        <v>2634</v>
      </c>
      <c r="I70" s="20">
        <f t="shared" si="56"/>
        <v>3222</v>
      </c>
      <c r="J70" s="20">
        <f t="shared" si="56"/>
        <v>1538</v>
      </c>
      <c r="K70" s="23">
        <v>720</v>
      </c>
      <c r="L70" s="20">
        <v>1999</v>
      </c>
      <c r="M70" s="20">
        <v>946</v>
      </c>
      <c r="N70" s="20">
        <v>1888</v>
      </c>
      <c r="O70" s="20">
        <v>1249</v>
      </c>
      <c r="P70" s="20">
        <v>578</v>
      </c>
      <c r="Q70" s="20">
        <f t="shared" si="77"/>
        <v>2608</v>
      </c>
      <c r="R70" s="20">
        <f t="shared" si="57"/>
        <v>3248</v>
      </c>
      <c r="S70" s="20">
        <f t="shared" si="57"/>
        <v>1524</v>
      </c>
      <c r="T70" s="23">
        <v>726</v>
      </c>
      <c r="U70" s="20">
        <v>1832</v>
      </c>
      <c r="V70" s="20">
        <v>788</v>
      </c>
      <c r="W70" s="20">
        <v>1718</v>
      </c>
      <c r="X70" s="20">
        <v>1129</v>
      </c>
      <c r="Y70" s="20">
        <v>586</v>
      </c>
      <c r="Z70" s="20">
        <f t="shared" si="78"/>
        <v>2444</v>
      </c>
      <c r="AA70" s="20">
        <f t="shared" si="58"/>
        <v>2961</v>
      </c>
      <c r="AB70" s="20">
        <f t="shared" si="58"/>
        <v>1374</v>
      </c>
      <c r="AC70" s="23">
        <v>863</v>
      </c>
      <c r="AD70" s="20">
        <v>2383</v>
      </c>
      <c r="AE70" s="20">
        <v>1160</v>
      </c>
      <c r="AF70" s="20">
        <v>2194</v>
      </c>
      <c r="AG70" s="20">
        <v>1773</v>
      </c>
      <c r="AH70" s="20">
        <v>741</v>
      </c>
      <c r="AI70" s="20">
        <f t="shared" si="79"/>
        <v>3057</v>
      </c>
      <c r="AJ70" s="20">
        <f t="shared" si="59"/>
        <v>4156</v>
      </c>
      <c r="AK70" s="20">
        <f t="shared" si="59"/>
        <v>1901</v>
      </c>
      <c r="AL70" s="23">
        <v>693</v>
      </c>
      <c r="AM70" s="20">
        <v>2272</v>
      </c>
      <c r="AN70" s="20">
        <v>984</v>
      </c>
      <c r="AO70" s="20">
        <v>2052</v>
      </c>
      <c r="AP70" s="20">
        <v>1644</v>
      </c>
      <c r="AQ70" s="20">
        <v>676</v>
      </c>
      <c r="AR70" s="20">
        <f t="shared" si="80"/>
        <v>2745</v>
      </c>
      <c r="AS70" s="20">
        <f t="shared" si="60"/>
        <v>3916</v>
      </c>
      <c r="AT70" s="21">
        <f t="shared" si="60"/>
        <v>1660</v>
      </c>
      <c r="AW70" s="61">
        <f t="shared" si="61"/>
        <v>26.651480637813211</v>
      </c>
      <c r="AX70" s="6">
        <f t="shared" si="61"/>
        <v>62.631905648665423</v>
      </c>
      <c r="AY70" s="6">
        <f t="shared" si="61"/>
        <v>68.400520156046824</v>
      </c>
      <c r="AZ70" s="6">
        <f t="shared" si="62"/>
        <v>73.348519362186792</v>
      </c>
      <c r="BA70" s="6">
        <f t="shared" si="62"/>
        <v>37.368094351334577</v>
      </c>
      <c r="BB70" s="82">
        <f t="shared" si="62"/>
        <v>31.599479843953187</v>
      </c>
      <c r="BC70" s="6">
        <f t="shared" si="63"/>
        <v>27.607361963190186</v>
      </c>
      <c r="BD70" s="6">
        <f t="shared" si="63"/>
        <v>61.545566502463053</v>
      </c>
      <c r="BE70" s="6">
        <f t="shared" si="63"/>
        <v>62.073490813648291</v>
      </c>
      <c r="BF70" s="6">
        <f t="shared" si="64"/>
        <v>72.392638036809814</v>
      </c>
      <c r="BG70" s="6">
        <f t="shared" si="64"/>
        <v>38.454433497536947</v>
      </c>
      <c r="BH70" s="82">
        <f t="shared" si="64"/>
        <v>37.926509186351701</v>
      </c>
      <c r="BI70" s="6">
        <f t="shared" si="65"/>
        <v>29.705400981996728</v>
      </c>
      <c r="BJ70" s="6">
        <f t="shared" si="65"/>
        <v>61.870989530564003</v>
      </c>
      <c r="BK70" s="6">
        <f t="shared" si="65"/>
        <v>57.350800582241632</v>
      </c>
      <c r="BL70" s="6">
        <f t="shared" si="66"/>
        <v>70.294599018003282</v>
      </c>
      <c r="BM70" s="6">
        <f t="shared" si="66"/>
        <v>38.129010469436004</v>
      </c>
      <c r="BN70" s="82">
        <f t="shared" si="66"/>
        <v>42.649199417758368</v>
      </c>
      <c r="BO70" s="61">
        <f t="shared" si="67"/>
        <v>28.230291135099773</v>
      </c>
      <c r="BP70" s="6">
        <f t="shared" si="67"/>
        <v>57.338787295476422</v>
      </c>
      <c r="BQ70" s="6">
        <f t="shared" si="67"/>
        <v>61.020515518148343</v>
      </c>
      <c r="BR70" s="6">
        <f t="shared" si="68"/>
        <v>71.769708864900224</v>
      </c>
      <c r="BS70" s="6">
        <f t="shared" si="68"/>
        <v>42.661212704523585</v>
      </c>
      <c r="BT70" s="82">
        <f t="shared" si="68"/>
        <v>38.979484481851657</v>
      </c>
      <c r="BU70" s="6">
        <f t="shared" si="69"/>
        <v>25.245901639344265</v>
      </c>
      <c r="BV70" s="6">
        <f t="shared" si="69"/>
        <v>58.018386108273745</v>
      </c>
      <c r="BW70" s="6">
        <f t="shared" si="69"/>
        <v>59.277108433734938</v>
      </c>
      <c r="BX70" s="6">
        <f t="shared" si="70"/>
        <v>74.754098360655746</v>
      </c>
      <c r="BY70" s="6">
        <f t="shared" si="70"/>
        <v>41.981613891726248</v>
      </c>
      <c r="BZ70" s="82">
        <f t="shared" si="70"/>
        <v>40.722891566265062</v>
      </c>
      <c r="CB70" s="73">
        <f t="shared" si="71"/>
        <v>46.697038724373584</v>
      </c>
      <c r="CC70" s="60">
        <f t="shared" si="71"/>
        <v>-25.263811297330847</v>
      </c>
      <c r="CD70" s="60">
        <f t="shared" si="71"/>
        <v>-36.801040312093633</v>
      </c>
      <c r="CE70" s="60">
        <f t="shared" si="72"/>
        <v>44.785276073619627</v>
      </c>
      <c r="CF70" s="60">
        <f t="shared" si="72"/>
        <v>-23.091133004926107</v>
      </c>
      <c r="CG70" s="60">
        <f t="shared" si="72"/>
        <v>-24.14698162729659</v>
      </c>
      <c r="CH70" s="60">
        <f t="shared" si="73"/>
        <v>40.58919803600655</v>
      </c>
      <c r="CI70" s="60">
        <f t="shared" si="73"/>
        <v>-23.741979061127999</v>
      </c>
      <c r="CJ70" s="60">
        <f t="shared" si="73"/>
        <v>-14.701601164483264</v>
      </c>
      <c r="CK70" s="60">
        <f t="shared" si="74"/>
        <v>43.539417729800448</v>
      </c>
      <c r="CL70" s="60">
        <f t="shared" si="74"/>
        <v>-14.677574590952837</v>
      </c>
      <c r="CM70" s="60">
        <f t="shared" si="74"/>
        <v>-22.041031036296687</v>
      </c>
      <c r="CN70" s="60">
        <f t="shared" si="75"/>
        <v>49.508196721311478</v>
      </c>
      <c r="CO70" s="60">
        <f t="shared" si="75"/>
        <v>-16.036772216547497</v>
      </c>
      <c r="CP70" s="60">
        <f t="shared" si="75"/>
        <v>-18.554216867469876</v>
      </c>
    </row>
    <row r="71" spans="1:94" x14ac:dyDescent="0.25">
      <c r="A71" s="855" t="s">
        <v>138</v>
      </c>
      <c r="B71" s="23">
        <v>1052</v>
      </c>
      <c r="C71" s="20">
        <v>4143</v>
      </c>
      <c r="D71" s="20">
        <v>2067</v>
      </c>
      <c r="E71" s="20">
        <v>3216</v>
      </c>
      <c r="F71" s="20">
        <v>2768</v>
      </c>
      <c r="G71" s="20">
        <v>1514</v>
      </c>
      <c r="H71" s="20">
        <f t="shared" si="76"/>
        <v>4268</v>
      </c>
      <c r="I71" s="20">
        <f t="shared" si="56"/>
        <v>6911</v>
      </c>
      <c r="J71" s="20">
        <f t="shared" si="56"/>
        <v>3581</v>
      </c>
      <c r="K71" s="23">
        <v>1141</v>
      </c>
      <c r="L71" s="20">
        <v>5111</v>
      </c>
      <c r="M71" s="20">
        <v>2263</v>
      </c>
      <c r="N71" s="20">
        <v>3436</v>
      </c>
      <c r="O71" s="20">
        <v>3648</v>
      </c>
      <c r="P71" s="20">
        <v>1851</v>
      </c>
      <c r="Q71" s="20">
        <f t="shared" si="77"/>
        <v>4577</v>
      </c>
      <c r="R71" s="20">
        <f t="shared" si="57"/>
        <v>8759</v>
      </c>
      <c r="S71" s="20">
        <f t="shared" si="57"/>
        <v>4114</v>
      </c>
      <c r="T71" s="23">
        <v>1056</v>
      </c>
      <c r="U71" s="20">
        <v>4692</v>
      </c>
      <c r="V71" s="20">
        <v>1525</v>
      </c>
      <c r="W71" s="20">
        <v>3050</v>
      </c>
      <c r="X71" s="20">
        <v>3048</v>
      </c>
      <c r="Y71" s="20">
        <v>1316</v>
      </c>
      <c r="Z71" s="20">
        <f t="shared" si="78"/>
        <v>4106</v>
      </c>
      <c r="AA71" s="20">
        <f t="shared" si="58"/>
        <v>7740</v>
      </c>
      <c r="AB71" s="20">
        <f t="shared" si="58"/>
        <v>2841</v>
      </c>
      <c r="AC71" s="23">
        <v>1284</v>
      </c>
      <c r="AD71" s="20">
        <v>6456</v>
      </c>
      <c r="AE71" s="20">
        <v>3126</v>
      </c>
      <c r="AF71" s="20">
        <v>3911</v>
      </c>
      <c r="AG71" s="20">
        <v>4872</v>
      </c>
      <c r="AH71" s="20">
        <v>2617</v>
      </c>
      <c r="AI71" s="20">
        <f t="shared" si="79"/>
        <v>5195</v>
      </c>
      <c r="AJ71" s="20">
        <f t="shared" si="59"/>
        <v>11328</v>
      </c>
      <c r="AK71" s="20">
        <f t="shared" si="59"/>
        <v>5743</v>
      </c>
      <c r="AL71" s="23">
        <v>1373</v>
      </c>
      <c r="AM71" s="20">
        <v>6988</v>
      </c>
      <c r="AN71" s="20">
        <v>2764</v>
      </c>
      <c r="AO71" s="20">
        <v>4208</v>
      </c>
      <c r="AP71" s="20">
        <v>5538</v>
      </c>
      <c r="AQ71" s="20">
        <v>2241</v>
      </c>
      <c r="AR71" s="20">
        <f t="shared" si="80"/>
        <v>5581</v>
      </c>
      <c r="AS71" s="20">
        <f t="shared" si="60"/>
        <v>12526</v>
      </c>
      <c r="AT71" s="21">
        <f t="shared" si="60"/>
        <v>5005</v>
      </c>
      <c r="AW71" s="61">
        <f t="shared" si="61"/>
        <v>24.648547328959701</v>
      </c>
      <c r="AX71" s="6">
        <f t="shared" si="61"/>
        <v>59.947909130371869</v>
      </c>
      <c r="AY71" s="6">
        <f t="shared" si="61"/>
        <v>57.721306897514658</v>
      </c>
      <c r="AZ71" s="6">
        <f t="shared" si="62"/>
        <v>75.351452671040292</v>
      </c>
      <c r="BA71" s="6">
        <f t="shared" si="62"/>
        <v>40.052090869628124</v>
      </c>
      <c r="BB71" s="82">
        <f t="shared" si="62"/>
        <v>42.278693102485335</v>
      </c>
      <c r="BC71" s="6">
        <f t="shared" si="63"/>
        <v>24.928992790037142</v>
      </c>
      <c r="BD71" s="6">
        <f t="shared" si="63"/>
        <v>58.35140997830802</v>
      </c>
      <c r="BE71" s="6">
        <f t="shared" si="63"/>
        <v>55.007292173067576</v>
      </c>
      <c r="BF71" s="6">
        <f t="shared" si="64"/>
        <v>75.071007209962858</v>
      </c>
      <c r="BG71" s="6">
        <f t="shared" si="64"/>
        <v>41.648590021691973</v>
      </c>
      <c r="BH71" s="82">
        <f t="shared" si="64"/>
        <v>44.992707826932424</v>
      </c>
      <c r="BI71" s="6">
        <f t="shared" si="65"/>
        <v>25.718460789089136</v>
      </c>
      <c r="BJ71" s="6">
        <f t="shared" si="65"/>
        <v>60.620155038759691</v>
      </c>
      <c r="BK71" s="6">
        <f t="shared" si="65"/>
        <v>53.678282294966564</v>
      </c>
      <c r="BL71" s="6">
        <f t="shared" si="66"/>
        <v>74.281539210910864</v>
      </c>
      <c r="BM71" s="6">
        <f t="shared" si="66"/>
        <v>39.379844961240309</v>
      </c>
      <c r="BN71" s="82">
        <f t="shared" si="66"/>
        <v>46.321717705033436</v>
      </c>
      <c r="BO71" s="61">
        <f t="shared" si="67"/>
        <v>24.716073147256978</v>
      </c>
      <c r="BP71" s="6">
        <f t="shared" si="67"/>
        <v>56.991525423728817</v>
      </c>
      <c r="BQ71" s="6">
        <f t="shared" si="67"/>
        <v>54.43148180393522</v>
      </c>
      <c r="BR71" s="6">
        <f t="shared" si="68"/>
        <v>75.283926852743022</v>
      </c>
      <c r="BS71" s="6">
        <f t="shared" si="68"/>
        <v>43.00847457627119</v>
      </c>
      <c r="BT71" s="82">
        <f t="shared" si="68"/>
        <v>45.568518196064772</v>
      </c>
      <c r="BU71" s="6">
        <f t="shared" si="69"/>
        <v>24.601325927253182</v>
      </c>
      <c r="BV71" s="6">
        <f t="shared" si="69"/>
        <v>55.787961041034649</v>
      </c>
      <c r="BW71" s="6">
        <f t="shared" si="69"/>
        <v>55.224775224775222</v>
      </c>
      <c r="BX71" s="6">
        <f t="shared" si="70"/>
        <v>75.398674072746815</v>
      </c>
      <c r="BY71" s="6">
        <f t="shared" si="70"/>
        <v>44.212038958965351</v>
      </c>
      <c r="BZ71" s="82">
        <f t="shared" si="70"/>
        <v>44.775224775224778</v>
      </c>
      <c r="CB71" s="73">
        <f t="shared" si="71"/>
        <v>50.702905342080591</v>
      </c>
      <c r="CC71" s="60">
        <f t="shared" si="71"/>
        <v>-19.895818260743745</v>
      </c>
      <c r="CD71" s="60">
        <f t="shared" si="71"/>
        <v>-15.442613795029324</v>
      </c>
      <c r="CE71" s="60">
        <f t="shared" si="72"/>
        <v>50.142014419925715</v>
      </c>
      <c r="CF71" s="60">
        <f t="shared" si="72"/>
        <v>-16.702819956616047</v>
      </c>
      <c r="CG71" s="60">
        <f t="shared" si="72"/>
        <v>-10.014584346135152</v>
      </c>
      <c r="CH71" s="60">
        <f t="shared" si="73"/>
        <v>48.563078421821729</v>
      </c>
      <c r="CI71" s="60">
        <f t="shared" si="73"/>
        <v>-21.240310077519382</v>
      </c>
      <c r="CJ71" s="60">
        <f t="shared" si="73"/>
        <v>-7.3565645899331287</v>
      </c>
      <c r="CK71" s="60">
        <f t="shared" si="74"/>
        <v>50.567853705486044</v>
      </c>
      <c r="CL71" s="60">
        <f t="shared" si="74"/>
        <v>-13.983050847457626</v>
      </c>
      <c r="CM71" s="60">
        <f t="shared" si="74"/>
        <v>-8.8629636078704479</v>
      </c>
      <c r="CN71" s="60">
        <f t="shared" si="75"/>
        <v>50.797348145493629</v>
      </c>
      <c r="CO71" s="60">
        <f t="shared" si="75"/>
        <v>-11.575922082069297</v>
      </c>
      <c r="CP71" s="60">
        <f t="shared" si="75"/>
        <v>-10.449550449550443</v>
      </c>
    </row>
    <row r="72" spans="1:94" x14ac:dyDescent="0.25">
      <c r="A72" s="855" t="s">
        <v>139</v>
      </c>
      <c r="B72" s="23">
        <v>214</v>
      </c>
      <c r="C72" s="20">
        <v>1141</v>
      </c>
      <c r="D72" s="20">
        <v>450</v>
      </c>
      <c r="E72" s="20">
        <v>830</v>
      </c>
      <c r="F72" s="20">
        <v>645</v>
      </c>
      <c r="G72" s="20">
        <v>221</v>
      </c>
      <c r="H72" s="20">
        <f t="shared" si="76"/>
        <v>1044</v>
      </c>
      <c r="I72" s="20">
        <f t="shared" si="56"/>
        <v>1786</v>
      </c>
      <c r="J72" s="20">
        <f t="shared" si="56"/>
        <v>671</v>
      </c>
      <c r="K72" s="23">
        <v>315</v>
      </c>
      <c r="L72" s="20">
        <v>1367</v>
      </c>
      <c r="M72" s="20">
        <v>627</v>
      </c>
      <c r="N72" s="20">
        <v>881</v>
      </c>
      <c r="O72" s="20">
        <v>791</v>
      </c>
      <c r="P72" s="20">
        <v>348</v>
      </c>
      <c r="Q72" s="20">
        <f t="shared" si="77"/>
        <v>1196</v>
      </c>
      <c r="R72" s="20">
        <f t="shared" si="57"/>
        <v>2158</v>
      </c>
      <c r="S72" s="20">
        <f t="shared" si="57"/>
        <v>975</v>
      </c>
      <c r="T72" s="23">
        <v>282</v>
      </c>
      <c r="U72" s="20">
        <v>1377</v>
      </c>
      <c r="V72" s="20">
        <v>460</v>
      </c>
      <c r="W72" s="20">
        <v>777</v>
      </c>
      <c r="X72" s="20">
        <v>777</v>
      </c>
      <c r="Y72" s="20">
        <v>257</v>
      </c>
      <c r="Z72" s="20">
        <f t="shared" si="78"/>
        <v>1059</v>
      </c>
      <c r="AA72" s="20">
        <f t="shared" si="58"/>
        <v>2154</v>
      </c>
      <c r="AB72" s="20">
        <f t="shared" si="58"/>
        <v>717</v>
      </c>
      <c r="AC72" s="23">
        <v>407</v>
      </c>
      <c r="AD72" s="20">
        <v>1946</v>
      </c>
      <c r="AE72" s="20">
        <v>801</v>
      </c>
      <c r="AF72" s="20">
        <v>1098</v>
      </c>
      <c r="AG72" s="20">
        <v>1034</v>
      </c>
      <c r="AH72" s="20">
        <v>472</v>
      </c>
      <c r="AI72" s="20">
        <f t="shared" si="79"/>
        <v>1505</v>
      </c>
      <c r="AJ72" s="20">
        <f t="shared" si="59"/>
        <v>2980</v>
      </c>
      <c r="AK72" s="20">
        <f t="shared" si="59"/>
        <v>1273</v>
      </c>
      <c r="AL72" s="23">
        <v>330</v>
      </c>
      <c r="AM72" s="20">
        <v>1779</v>
      </c>
      <c r="AN72" s="20">
        <v>639</v>
      </c>
      <c r="AO72" s="20">
        <v>1063</v>
      </c>
      <c r="AP72" s="20">
        <v>1037</v>
      </c>
      <c r="AQ72" s="20">
        <v>428</v>
      </c>
      <c r="AR72" s="20">
        <f t="shared" si="80"/>
        <v>1393</v>
      </c>
      <c r="AS72" s="20">
        <f t="shared" si="60"/>
        <v>2816</v>
      </c>
      <c r="AT72" s="21">
        <f t="shared" si="60"/>
        <v>1067</v>
      </c>
      <c r="AW72" s="61">
        <f t="shared" si="61"/>
        <v>20.498084291187741</v>
      </c>
      <c r="AX72" s="6">
        <f t="shared" si="61"/>
        <v>63.885778275475921</v>
      </c>
      <c r="AY72" s="6">
        <f t="shared" si="61"/>
        <v>67.064083457526081</v>
      </c>
      <c r="AZ72" s="6">
        <f t="shared" si="62"/>
        <v>79.501915708812263</v>
      </c>
      <c r="BA72" s="6">
        <f t="shared" si="62"/>
        <v>36.114221724524079</v>
      </c>
      <c r="BB72" s="82">
        <f t="shared" si="62"/>
        <v>32.935916542473919</v>
      </c>
      <c r="BC72" s="6">
        <f t="shared" si="63"/>
        <v>26.337792642140467</v>
      </c>
      <c r="BD72" s="6">
        <f t="shared" si="63"/>
        <v>63.345690454124195</v>
      </c>
      <c r="BE72" s="6">
        <f t="shared" si="63"/>
        <v>64.307692307692307</v>
      </c>
      <c r="BF72" s="6">
        <f t="shared" si="64"/>
        <v>73.662207357859529</v>
      </c>
      <c r="BG72" s="6">
        <f t="shared" si="64"/>
        <v>36.654309545875812</v>
      </c>
      <c r="BH72" s="82">
        <f t="shared" si="64"/>
        <v>35.692307692307693</v>
      </c>
      <c r="BI72" s="6">
        <f t="shared" si="65"/>
        <v>26.628895184135974</v>
      </c>
      <c r="BJ72" s="6">
        <f t="shared" si="65"/>
        <v>63.927576601671312</v>
      </c>
      <c r="BK72" s="6">
        <f t="shared" si="65"/>
        <v>64.156206415620645</v>
      </c>
      <c r="BL72" s="6">
        <f t="shared" si="66"/>
        <v>73.371104815864015</v>
      </c>
      <c r="BM72" s="6">
        <f t="shared" si="66"/>
        <v>36.072423398328688</v>
      </c>
      <c r="BN72" s="82">
        <f t="shared" si="66"/>
        <v>35.843793584379355</v>
      </c>
      <c r="BO72" s="61">
        <f t="shared" si="67"/>
        <v>27.043189368770765</v>
      </c>
      <c r="BP72" s="6">
        <f t="shared" si="67"/>
        <v>65.302013422818789</v>
      </c>
      <c r="BQ72" s="6">
        <f t="shared" si="67"/>
        <v>62.922230950510603</v>
      </c>
      <c r="BR72" s="6">
        <f t="shared" si="68"/>
        <v>72.956810631229246</v>
      </c>
      <c r="BS72" s="6">
        <f t="shared" si="68"/>
        <v>34.697986577181204</v>
      </c>
      <c r="BT72" s="82">
        <f t="shared" si="68"/>
        <v>37.077769049489397</v>
      </c>
      <c r="BU72" s="6">
        <f t="shared" si="69"/>
        <v>23.689877961234746</v>
      </c>
      <c r="BV72" s="6">
        <f t="shared" si="69"/>
        <v>63.174715909090907</v>
      </c>
      <c r="BW72" s="6">
        <f t="shared" si="69"/>
        <v>59.887535145267101</v>
      </c>
      <c r="BX72" s="6">
        <f t="shared" si="70"/>
        <v>76.310122038765257</v>
      </c>
      <c r="BY72" s="6">
        <f t="shared" si="70"/>
        <v>36.825284090909086</v>
      </c>
      <c r="BZ72" s="82">
        <f t="shared" si="70"/>
        <v>40.112464854732892</v>
      </c>
      <c r="CB72" s="73">
        <f t="shared" si="71"/>
        <v>59.003831417624525</v>
      </c>
      <c r="CC72" s="60">
        <f t="shared" si="71"/>
        <v>-27.771556550951843</v>
      </c>
      <c r="CD72" s="60">
        <f t="shared" si="71"/>
        <v>-34.128166915052162</v>
      </c>
      <c r="CE72" s="60">
        <f t="shared" si="72"/>
        <v>47.324414715719058</v>
      </c>
      <c r="CF72" s="60">
        <f t="shared" si="72"/>
        <v>-26.691380908248384</v>
      </c>
      <c r="CG72" s="60">
        <f t="shared" si="72"/>
        <v>-28.615384615384613</v>
      </c>
      <c r="CH72" s="60">
        <f t="shared" si="73"/>
        <v>46.742209631728045</v>
      </c>
      <c r="CI72" s="60">
        <f t="shared" si="73"/>
        <v>-27.855153203342624</v>
      </c>
      <c r="CJ72" s="60">
        <f t="shared" si="73"/>
        <v>-28.312412831241289</v>
      </c>
      <c r="CK72" s="60">
        <f t="shared" si="74"/>
        <v>45.913621262458477</v>
      </c>
      <c r="CL72" s="60">
        <f t="shared" si="74"/>
        <v>-30.604026845637584</v>
      </c>
      <c r="CM72" s="60">
        <f t="shared" si="74"/>
        <v>-25.844461901021205</v>
      </c>
      <c r="CN72" s="60">
        <f t="shared" si="75"/>
        <v>52.620244077530515</v>
      </c>
      <c r="CO72" s="60">
        <f t="shared" si="75"/>
        <v>-26.34943181818182</v>
      </c>
      <c r="CP72" s="60">
        <f t="shared" si="75"/>
        <v>-19.77507029053421</v>
      </c>
    </row>
    <row r="73" spans="1:94" x14ac:dyDescent="0.25">
      <c r="A73" s="855" t="s">
        <v>140</v>
      </c>
      <c r="B73" s="23">
        <v>90</v>
      </c>
      <c r="C73" s="20">
        <v>329</v>
      </c>
      <c r="D73" s="20">
        <v>142</v>
      </c>
      <c r="E73" s="20">
        <v>413</v>
      </c>
      <c r="F73" s="20">
        <v>306</v>
      </c>
      <c r="G73" s="20">
        <v>79</v>
      </c>
      <c r="H73" s="20">
        <f t="shared" si="76"/>
        <v>503</v>
      </c>
      <c r="I73" s="20">
        <f t="shared" si="56"/>
        <v>635</v>
      </c>
      <c r="J73" s="20">
        <f t="shared" si="56"/>
        <v>221</v>
      </c>
      <c r="K73" s="23">
        <v>108</v>
      </c>
      <c r="L73" s="20">
        <v>341</v>
      </c>
      <c r="M73" s="20">
        <v>149</v>
      </c>
      <c r="N73" s="20">
        <v>433</v>
      </c>
      <c r="O73" s="20">
        <v>295</v>
      </c>
      <c r="P73" s="20">
        <v>97</v>
      </c>
      <c r="Q73" s="20">
        <f t="shared" si="77"/>
        <v>541</v>
      </c>
      <c r="R73" s="20">
        <f t="shared" si="57"/>
        <v>636</v>
      </c>
      <c r="S73" s="20">
        <f t="shared" si="57"/>
        <v>246</v>
      </c>
      <c r="T73" s="23">
        <v>143</v>
      </c>
      <c r="U73" s="20">
        <v>386</v>
      </c>
      <c r="V73" s="20">
        <v>198</v>
      </c>
      <c r="W73" s="20">
        <v>427</v>
      </c>
      <c r="X73" s="20">
        <v>337</v>
      </c>
      <c r="Y73" s="20">
        <v>133</v>
      </c>
      <c r="Z73" s="20">
        <f t="shared" si="78"/>
        <v>570</v>
      </c>
      <c r="AA73" s="20">
        <f t="shared" si="58"/>
        <v>723</v>
      </c>
      <c r="AB73" s="20">
        <f t="shared" si="58"/>
        <v>331</v>
      </c>
      <c r="AC73" s="23">
        <v>156</v>
      </c>
      <c r="AD73" s="20">
        <v>405</v>
      </c>
      <c r="AE73" s="20">
        <v>218</v>
      </c>
      <c r="AF73" s="20">
        <v>541</v>
      </c>
      <c r="AG73" s="20">
        <v>405</v>
      </c>
      <c r="AH73" s="20">
        <v>115</v>
      </c>
      <c r="AI73" s="20">
        <f t="shared" si="79"/>
        <v>697</v>
      </c>
      <c r="AJ73" s="20">
        <f t="shared" si="59"/>
        <v>810</v>
      </c>
      <c r="AK73" s="20">
        <f t="shared" si="59"/>
        <v>333</v>
      </c>
      <c r="AL73" s="23">
        <v>169</v>
      </c>
      <c r="AM73" s="20">
        <v>454</v>
      </c>
      <c r="AN73" s="20">
        <v>187</v>
      </c>
      <c r="AO73" s="20">
        <v>504</v>
      </c>
      <c r="AP73" s="20">
        <v>355</v>
      </c>
      <c r="AQ73" s="20">
        <v>122</v>
      </c>
      <c r="AR73" s="20">
        <f t="shared" si="80"/>
        <v>673</v>
      </c>
      <c r="AS73" s="20">
        <f t="shared" si="60"/>
        <v>809</v>
      </c>
      <c r="AT73" s="21">
        <f t="shared" si="60"/>
        <v>309</v>
      </c>
      <c r="AW73" s="61">
        <f t="shared" si="61"/>
        <v>17.892644135188867</v>
      </c>
      <c r="AX73" s="6">
        <f t="shared" si="61"/>
        <v>51.811023622047244</v>
      </c>
      <c r="AY73" s="6">
        <f t="shared" si="61"/>
        <v>64.25339366515837</v>
      </c>
      <c r="AZ73" s="6">
        <f t="shared" si="62"/>
        <v>82.10735586481114</v>
      </c>
      <c r="BA73" s="6">
        <f t="shared" si="62"/>
        <v>48.188976377952756</v>
      </c>
      <c r="BB73" s="82">
        <f t="shared" si="62"/>
        <v>35.74660633484163</v>
      </c>
      <c r="BC73" s="6">
        <f t="shared" si="63"/>
        <v>19.963031423290204</v>
      </c>
      <c r="BD73" s="6">
        <f t="shared" si="63"/>
        <v>53.616352201257868</v>
      </c>
      <c r="BE73" s="6">
        <f t="shared" si="63"/>
        <v>60.569105691056912</v>
      </c>
      <c r="BF73" s="6">
        <f t="shared" si="64"/>
        <v>80.036968576709796</v>
      </c>
      <c r="BG73" s="6">
        <f t="shared" si="64"/>
        <v>46.383647798742139</v>
      </c>
      <c r="BH73" s="82">
        <f t="shared" si="64"/>
        <v>39.430894308943088</v>
      </c>
      <c r="BI73" s="6">
        <f t="shared" si="65"/>
        <v>25.087719298245613</v>
      </c>
      <c r="BJ73" s="6">
        <f t="shared" si="65"/>
        <v>53.388658367911482</v>
      </c>
      <c r="BK73" s="6">
        <f t="shared" si="65"/>
        <v>59.818731117824775</v>
      </c>
      <c r="BL73" s="6">
        <f t="shared" si="66"/>
        <v>74.912280701754383</v>
      </c>
      <c r="BM73" s="6">
        <f t="shared" si="66"/>
        <v>46.611341632088518</v>
      </c>
      <c r="BN73" s="82">
        <f t="shared" si="66"/>
        <v>40.181268882175225</v>
      </c>
      <c r="BO73" s="61">
        <f t="shared" si="67"/>
        <v>22.381635581061694</v>
      </c>
      <c r="BP73" s="6">
        <f t="shared" si="67"/>
        <v>50</v>
      </c>
      <c r="BQ73" s="6">
        <f t="shared" si="67"/>
        <v>65.465465465465471</v>
      </c>
      <c r="BR73" s="6">
        <f t="shared" si="68"/>
        <v>77.618364418938299</v>
      </c>
      <c r="BS73" s="6">
        <f t="shared" si="68"/>
        <v>50</v>
      </c>
      <c r="BT73" s="82">
        <f t="shared" si="68"/>
        <v>34.534534534534536</v>
      </c>
      <c r="BU73" s="6">
        <f t="shared" si="69"/>
        <v>25.111441307578009</v>
      </c>
      <c r="BV73" s="6">
        <f t="shared" si="69"/>
        <v>56.118665018541414</v>
      </c>
      <c r="BW73" s="6">
        <f t="shared" si="69"/>
        <v>60.517799352750814</v>
      </c>
      <c r="BX73" s="6">
        <f t="shared" si="70"/>
        <v>74.888558692421995</v>
      </c>
      <c r="BY73" s="6">
        <f t="shared" si="70"/>
        <v>43.881334981458593</v>
      </c>
      <c r="BZ73" s="82">
        <f t="shared" si="70"/>
        <v>39.482200647249186</v>
      </c>
      <c r="CB73" s="73">
        <f t="shared" si="71"/>
        <v>64.21471172962228</v>
      </c>
      <c r="CC73" s="60">
        <f t="shared" si="71"/>
        <v>-3.6220472440944889</v>
      </c>
      <c r="CD73" s="60">
        <f t="shared" si="71"/>
        <v>-28.50678733031674</v>
      </c>
      <c r="CE73" s="60">
        <f t="shared" si="72"/>
        <v>60.073937153419593</v>
      </c>
      <c r="CF73" s="60">
        <f t="shared" si="72"/>
        <v>-7.2327044025157292</v>
      </c>
      <c r="CG73" s="60">
        <f t="shared" si="72"/>
        <v>-21.138211382113823</v>
      </c>
      <c r="CH73" s="60">
        <f t="shared" si="73"/>
        <v>49.824561403508767</v>
      </c>
      <c r="CI73" s="60">
        <f t="shared" si="73"/>
        <v>-6.7773167358229642</v>
      </c>
      <c r="CJ73" s="60">
        <f t="shared" si="73"/>
        <v>-19.637462235649551</v>
      </c>
      <c r="CK73" s="60">
        <f t="shared" si="74"/>
        <v>55.236728837876605</v>
      </c>
      <c r="CL73" s="60">
        <f t="shared" si="74"/>
        <v>0</v>
      </c>
      <c r="CM73" s="60">
        <f t="shared" si="74"/>
        <v>-30.930930930930934</v>
      </c>
      <c r="CN73" s="60">
        <f t="shared" si="75"/>
        <v>49.77711738484399</v>
      </c>
      <c r="CO73" s="60">
        <f t="shared" si="75"/>
        <v>-12.23733003708282</v>
      </c>
      <c r="CP73" s="60">
        <f t="shared" si="75"/>
        <v>-21.035598705501627</v>
      </c>
    </row>
    <row r="74" spans="1:94" x14ac:dyDescent="0.25">
      <c r="A74" s="855" t="s">
        <v>141</v>
      </c>
      <c r="B74" s="23">
        <v>535</v>
      </c>
      <c r="C74" s="20">
        <v>1751</v>
      </c>
      <c r="D74" s="20">
        <v>868</v>
      </c>
      <c r="E74" s="20">
        <v>2318</v>
      </c>
      <c r="F74" s="20">
        <v>1547</v>
      </c>
      <c r="G74" s="20">
        <v>489</v>
      </c>
      <c r="H74" s="20">
        <f t="shared" si="76"/>
        <v>2853</v>
      </c>
      <c r="I74" s="20">
        <f t="shared" si="56"/>
        <v>3298</v>
      </c>
      <c r="J74" s="20">
        <f t="shared" si="56"/>
        <v>1357</v>
      </c>
      <c r="K74" s="23">
        <v>558</v>
      </c>
      <c r="L74" s="20">
        <v>1688</v>
      </c>
      <c r="M74" s="20">
        <v>847</v>
      </c>
      <c r="N74" s="20">
        <v>2360</v>
      </c>
      <c r="O74" s="20">
        <v>2127</v>
      </c>
      <c r="P74" s="20">
        <v>566</v>
      </c>
      <c r="Q74" s="20">
        <f t="shared" si="77"/>
        <v>2918</v>
      </c>
      <c r="R74" s="20">
        <f t="shared" si="57"/>
        <v>3815</v>
      </c>
      <c r="S74" s="20">
        <f t="shared" si="57"/>
        <v>1413</v>
      </c>
      <c r="T74" s="23">
        <v>564</v>
      </c>
      <c r="U74" s="20">
        <v>1704</v>
      </c>
      <c r="V74" s="20">
        <v>793</v>
      </c>
      <c r="W74" s="20">
        <v>2206</v>
      </c>
      <c r="X74" s="20">
        <v>2157</v>
      </c>
      <c r="Y74" s="20">
        <v>517</v>
      </c>
      <c r="Z74" s="20">
        <f t="shared" si="78"/>
        <v>2770</v>
      </c>
      <c r="AA74" s="20">
        <f t="shared" si="58"/>
        <v>3861</v>
      </c>
      <c r="AB74" s="20">
        <f t="shared" si="58"/>
        <v>1310</v>
      </c>
      <c r="AC74" s="23">
        <v>642</v>
      </c>
      <c r="AD74" s="20">
        <v>1860</v>
      </c>
      <c r="AE74" s="20">
        <v>956</v>
      </c>
      <c r="AF74" s="20">
        <v>2429</v>
      </c>
      <c r="AG74" s="20">
        <v>2384</v>
      </c>
      <c r="AH74" s="20">
        <v>563</v>
      </c>
      <c r="AI74" s="20">
        <f t="shared" si="79"/>
        <v>3071</v>
      </c>
      <c r="AJ74" s="20">
        <f t="shared" si="59"/>
        <v>4244</v>
      </c>
      <c r="AK74" s="20">
        <f t="shared" si="59"/>
        <v>1519</v>
      </c>
      <c r="AL74" s="23">
        <v>606</v>
      </c>
      <c r="AM74" s="20">
        <v>1880</v>
      </c>
      <c r="AN74" s="20">
        <v>909</v>
      </c>
      <c r="AO74" s="20">
        <v>2516</v>
      </c>
      <c r="AP74" s="20">
        <v>2309</v>
      </c>
      <c r="AQ74" s="20">
        <v>546</v>
      </c>
      <c r="AR74" s="20">
        <f t="shared" si="80"/>
        <v>3122</v>
      </c>
      <c r="AS74" s="20">
        <f t="shared" si="60"/>
        <v>4189</v>
      </c>
      <c r="AT74" s="21">
        <f t="shared" si="60"/>
        <v>1455</v>
      </c>
      <c r="AW74" s="61">
        <f t="shared" si="61"/>
        <v>18.752190676480897</v>
      </c>
      <c r="AX74" s="6">
        <f t="shared" si="61"/>
        <v>53.092783505154642</v>
      </c>
      <c r="AY74" s="6">
        <f t="shared" si="61"/>
        <v>63.964627855563741</v>
      </c>
      <c r="AZ74" s="6">
        <f t="shared" si="62"/>
        <v>81.247809323519107</v>
      </c>
      <c r="BA74" s="6">
        <f t="shared" si="62"/>
        <v>46.907216494845358</v>
      </c>
      <c r="BB74" s="82">
        <f t="shared" si="62"/>
        <v>36.035372144436259</v>
      </c>
      <c r="BC74" s="6">
        <f t="shared" si="63"/>
        <v>19.122686771761479</v>
      </c>
      <c r="BD74" s="6">
        <f t="shared" si="63"/>
        <v>44.246395806028829</v>
      </c>
      <c r="BE74" s="6">
        <f t="shared" si="63"/>
        <v>59.943382873319187</v>
      </c>
      <c r="BF74" s="6">
        <f t="shared" si="64"/>
        <v>80.877313228238521</v>
      </c>
      <c r="BG74" s="6">
        <f t="shared" si="64"/>
        <v>55.753604193971164</v>
      </c>
      <c r="BH74" s="82">
        <f t="shared" si="64"/>
        <v>40.05661712668082</v>
      </c>
      <c r="BI74" s="6">
        <f t="shared" si="65"/>
        <v>20.361010830324911</v>
      </c>
      <c r="BJ74" s="6">
        <f t="shared" si="65"/>
        <v>44.133644133644133</v>
      </c>
      <c r="BK74" s="6">
        <f t="shared" si="65"/>
        <v>60.534351145038165</v>
      </c>
      <c r="BL74" s="6">
        <f t="shared" si="66"/>
        <v>79.638989169675085</v>
      </c>
      <c r="BM74" s="6">
        <f t="shared" si="66"/>
        <v>55.866355866355867</v>
      </c>
      <c r="BN74" s="82">
        <f t="shared" si="66"/>
        <v>39.465648854961835</v>
      </c>
      <c r="BO74" s="61">
        <f t="shared" si="67"/>
        <v>20.90524259198958</v>
      </c>
      <c r="BP74" s="6">
        <f t="shared" si="67"/>
        <v>43.826578699340246</v>
      </c>
      <c r="BQ74" s="6">
        <f t="shared" si="67"/>
        <v>62.936142198815013</v>
      </c>
      <c r="BR74" s="6">
        <f t="shared" si="68"/>
        <v>79.094757408010423</v>
      </c>
      <c r="BS74" s="6">
        <f t="shared" si="68"/>
        <v>56.173421300659754</v>
      </c>
      <c r="BT74" s="82">
        <f t="shared" si="68"/>
        <v>37.063857801184987</v>
      </c>
      <c r="BU74" s="6">
        <f t="shared" si="69"/>
        <v>19.410634208840488</v>
      </c>
      <c r="BV74" s="6">
        <f t="shared" si="69"/>
        <v>44.879446168536639</v>
      </c>
      <c r="BW74" s="6">
        <f t="shared" si="69"/>
        <v>62.47422680412371</v>
      </c>
      <c r="BX74" s="6">
        <f t="shared" si="70"/>
        <v>80.589365791159523</v>
      </c>
      <c r="BY74" s="6">
        <f t="shared" si="70"/>
        <v>55.120553831463361</v>
      </c>
      <c r="BZ74" s="82">
        <f t="shared" si="70"/>
        <v>37.52577319587629</v>
      </c>
      <c r="CB74" s="73">
        <f t="shared" si="71"/>
        <v>62.495618647038214</v>
      </c>
      <c r="CC74" s="60">
        <f t="shared" si="71"/>
        <v>-6.1855670103092848</v>
      </c>
      <c r="CD74" s="60">
        <f t="shared" si="71"/>
        <v>-27.929255711127482</v>
      </c>
      <c r="CE74" s="60">
        <f t="shared" si="72"/>
        <v>61.754626456477041</v>
      </c>
      <c r="CF74" s="60">
        <f t="shared" si="72"/>
        <v>11.507208387942335</v>
      </c>
      <c r="CG74" s="60">
        <f t="shared" si="72"/>
        <v>-19.886765746638368</v>
      </c>
      <c r="CH74" s="60">
        <f t="shared" si="73"/>
        <v>59.27797833935017</v>
      </c>
      <c r="CI74" s="60">
        <f t="shared" si="73"/>
        <v>11.732711732711735</v>
      </c>
      <c r="CJ74" s="60">
        <f t="shared" si="73"/>
        <v>-21.068702290076331</v>
      </c>
      <c r="CK74" s="60">
        <f t="shared" si="74"/>
        <v>58.189514816020846</v>
      </c>
      <c r="CL74" s="60">
        <f t="shared" si="74"/>
        <v>12.346842601319509</v>
      </c>
      <c r="CM74" s="60">
        <f t="shared" si="74"/>
        <v>-25.872284397630025</v>
      </c>
      <c r="CN74" s="60">
        <f t="shared" si="75"/>
        <v>61.178731582319031</v>
      </c>
      <c r="CO74" s="60">
        <f t="shared" si="75"/>
        <v>10.241107662926723</v>
      </c>
      <c r="CP74" s="60">
        <f t="shared" si="75"/>
        <v>-24.948453608247419</v>
      </c>
    </row>
    <row r="75" spans="1:94" x14ac:dyDescent="0.25">
      <c r="A75" s="855" t="s">
        <v>142</v>
      </c>
      <c r="B75" s="23">
        <v>83</v>
      </c>
      <c r="C75" s="20">
        <v>231</v>
      </c>
      <c r="D75" s="20">
        <v>93</v>
      </c>
      <c r="E75" s="20">
        <v>187</v>
      </c>
      <c r="F75" s="20">
        <v>136</v>
      </c>
      <c r="G75" s="20">
        <v>44</v>
      </c>
      <c r="H75" s="20">
        <f t="shared" si="76"/>
        <v>270</v>
      </c>
      <c r="I75" s="20">
        <f t="shared" si="76"/>
        <v>367</v>
      </c>
      <c r="J75" s="20">
        <f t="shared" si="76"/>
        <v>137</v>
      </c>
      <c r="K75" s="23">
        <v>75</v>
      </c>
      <c r="L75" s="20">
        <v>225</v>
      </c>
      <c r="M75" s="20">
        <v>104</v>
      </c>
      <c r="N75" s="20">
        <v>182</v>
      </c>
      <c r="O75" s="20">
        <v>179</v>
      </c>
      <c r="P75" s="20">
        <v>41</v>
      </c>
      <c r="Q75" s="20">
        <f t="shared" si="77"/>
        <v>257</v>
      </c>
      <c r="R75" s="20">
        <f t="shared" si="77"/>
        <v>404</v>
      </c>
      <c r="S75" s="20">
        <f t="shared" si="77"/>
        <v>145</v>
      </c>
      <c r="T75" s="23">
        <v>62</v>
      </c>
      <c r="U75" s="20">
        <v>231</v>
      </c>
      <c r="V75" s="20">
        <v>83</v>
      </c>
      <c r="W75" s="20">
        <v>178</v>
      </c>
      <c r="X75" s="20">
        <v>165</v>
      </c>
      <c r="Y75" s="20">
        <v>46</v>
      </c>
      <c r="Z75" s="20">
        <f t="shared" si="78"/>
        <v>240</v>
      </c>
      <c r="AA75" s="20">
        <f t="shared" si="78"/>
        <v>396</v>
      </c>
      <c r="AB75" s="20">
        <f t="shared" si="78"/>
        <v>129</v>
      </c>
      <c r="AC75" s="23">
        <v>88</v>
      </c>
      <c r="AD75" s="20">
        <v>327</v>
      </c>
      <c r="AE75" s="20">
        <v>107</v>
      </c>
      <c r="AF75" s="20">
        <v>232</v>
      </c>
      <c r="AG75" s="20">
        <v>226</v>
      </c>
      <c r="AH75" s="20">
        <v>43</v>
      </c>
      <c r="AI75" s="20">
        <f t="shared" si="79"/>
        <v>320</v>
      </c>
      <c r="AJ75" s="20">
        <f t="shared" si="79"/>
        <v>553</v>
      </c>
      <c r="AK75" s="20">
        <f t="shared" si="79"/>
        <v>150</v>
      </c>
      <c r="AL75" s="23">
        <v>86</v>
      </c>
      <c r="AM75" s="20">
        <v>263</v>
      </c>
      <c r="AN75" s="20">
        <v>102</v>
      </c>
      <c r="AO75" s="20">
        <v>212</v>
      </c>
      <c r="AP75" s="20">
        <v>207</v>
      </c>
      <c r="AQ75" s="20">
        <v>50</v>
      </c>
      <c r="AR75" s="20">
        <f t="shared" si="80"/>
        <v>298</v>
      </c>
      <c r="AS75" s="20">
        <f t="shared" si="80"/>
        <v>470</v>
      </c>
      <c r="AT75" s="21">
        <f t="shared" si="80"/>
        <v>152</v>
      </c>
      <c r="AW75" s="61">
        <f t="shared" si="61"/>
        <v>30.74074074074074</v>
      </c>
      <c r="AX75" s="6">
        <f t="shared" si="61"/>
        <v>62.94277929155313</v>
      </c>
      <c r="AY75" s="6">
        <f t="shared" si="61"/>
        <v>67.883211678832112</v>
      </c>
      <c r="AZ75" s="6">
        <f t="shared" si="62"/>
        <v>69.259259259259252</v>
      </c>
      <c r="BA75" s="6">
        <f t="shared" si="62"/>
        <v>37.057220708446863</v>
      </c>
      <c r="BB75" s="82">
        <f t="shared" si="62"/>
        <v>32.116788321167881</v>
      </c>
      <c r="BC75" s="6">
        <f t="shared" si="63"/>
        <v>29.18287937743191</v>
      </c>
      <c r="BD75" s="6">
        <f t="shared" si="63"/>
        <v>55.693069306930695</v>
      </c>
      <c r="BE75" s="6">
        <f t="shared" si="63"/>
        <v>71.724137931034477</v>
      </c>
      <c r="BF75" s="6">
        <f t="shared" si="64"/>
        <v>70.817120622568098</v>
      </c>
      <c r="BG75" s="6">
        <f t="shared" si="64"/>
        <v>44.306930693069305</v>
      </c>
      <c r="BH75" s="82">
        <f t="shared" si="64"/>
        <v>28.27586206896552</v>
      </c>
      <c r="BI75" s="6">
        <f t="shared" si="65"/>
        <v>25.833333333333336</v>
      </c>
      <c r="BJ75" s="6">
        <f t="shared" si="65"/>
        <v>58.333333333333336</v>
      </c>
      <c r="BK75" s="6">
        <f t="shared" si="65"/>
        <v>64.341085271317837</v>
      </c>
      <c r="BL75" s="6">
        <f t="shared" si="66"/>
        <v>74.166666666666671</v>
      </c>
      <c r="BM75" s="6">
        <f t="shared" si="66"/>
        <v>41.666666666666671</v>
      </c>
      <c r="BN75" s="82">
        <f t="shared" si="66"/>
        <v>35.65891472868217</v>
      </c>
      <c r="BO75" s="61">
        <f t="shared" si="67"/>
        <v>27.500000000000004</v>
      </c>
      <c r="BP75" s="6">
        <f t="shared" si="67"/>
        <v>59.132007233273058</v>
      </c>
      <c r="BQ75" s="6">
        <f t="shared" si="67"/>
        <v>71.333333333333343</v>
      </c>
      <c r="BR75" s="6">
        <f t="shared" si="68"/>
        <v>72.5</v>
      </c>
      <c r="BS75" s="6">
        <f t="shared" si="68"/>
        <v>40.867992766726942</v>
      </c>
      <c r="BT75" s="82">
        <f t="shared" si="68"/>
        <v>28.666666666666668</v>
      </c>
      <c r="BU75" s="6">
        <f t="shared" si="69"/>
        <v>28.859060402684566</v>
      </c>
      <c r="BV75" s="6">
        <f t="shared" si="69"/>
        <v>55.957446808510639</v>
      </c>
      <c r="BW75" s="6">
        <f t="shared" si="69"/>
        <v>67.10526315789474</v>
      </c>
      <c r="BX75" s="6">
        <f t="shared" si="70"/>
        <v>71.140939597315437</v>
      </c>
      <c r="BY75" s="6">
        <f t="shared" si="70"/>
        <v>44.042553191489361</v>
      </c>
      <c r="BZ75" s="82">
        <f t="shared" si="70"/>
        <v>32.894736842105267</v>
      </c>
      <c r="CB75" s="73">
        <f t="shared" si="71"/>
        <v>38.518518518518512</v>
      </c>
      <c r="CC75" s="60">
        <f t="shared" si="71"/>
        <v>-25.885558583106267</v>
      </c>
      <c r="CD75" s="60">
        <f t="shared" si="71"/>
        <v>-35.76642335766423</v>
      </c>
      <c r="CE75" s="60">
        <f t="shared" si="72"/>
        <v>41.634241245136188</v>
      </c>
      <c r="CF75" s="60">
        <f t="shared" si="72"/>
        <v>-11.386138613861391</v>
      </c>
      <c r="CG75" s="60">
        <f t="shared" si="72"/>
        <v>-43.448275862068954</v>
      </c>
      <c r="CH75" s="60">
        <f t="shared" si="73"/>
        <v>48.333333333333336</v>
      </c>
      <c r="CI75" s="60">
        <f t="shared" si="73"/>
        <v>-16.666666666666664</v>
      </c>
      <c r="CJ75" s="60">
        <f t="shared" si="73"/>
        <v>-28.682170542635667</v>
      </c>
      <c r="CK75" s="60">
        <f t="shared" si="74"/>
        <v>45</v>
      </c>
      <c r="CL75" s="60">
        <f t="shared" si="74"/>
        <v>-18.264014466546115</v>
      </c>
      <c r="CM75" s="60">
        <f t="shared" si="74"/>
        <v>-42.666666666666671</v>
      </c>
      <c r="CN75" s="60">
        <f t="shared" si="75"/>
        <v>42.281879194630875</v>
      </c>
      <c r="CO75" s="60">
        <f t="shared" si="75"/>
        <v>-11.914893617021278</v>
      </c>
      <c r="CP75" s="60">
        <f t="shared" si="75"/>
        <v>-34.210526315789473</v>
      </c>
    </row>
    <row r="76" spans="1:94" x14ac:dyDescent="0.25">
      <c r="A76" s="855" t="s">
        <v>143</v>
      </c>
      <c r="B76" s="23">
        <v>27</v>
      </c>
      <c r="C76" s="20">
        <v>83</v>
      </c>
      <c r="D76" s="20">
        <v>28</v>
      </c>
      <c r="E76" s="20">
        <v>49</v>
      </c>
      <c r="F76" s="20">
        <v>23</v>
      </c>
      <c r="G76" s="20">
        <v>21</v>
      </c>
      <c r="H76" s="20">
        <f t="shared" ref="H76:J77" si="81">B76+E76</f>
        <v>76</v>
      </c>
      <c r="I76" s="20">
        <f t="shared" si="81"/>
        <v>106</v>
      </c>
      <c r="J76" s="21">
        <f t="shared" si="81"/>
        <v>49</v>
      </c>
      <c r="K76" s="20">
        <v>20</v>
      </c>
      <c r="L76" s="20">
        <v>125</v>
      </c>
      <c r="M76" s="20">
        <v>13</v>
      </c>
      <c r="N76" s="20">
        <v>46</v>
      </c>
      <c r="O76" s="20">
        <v>20</v>
      </c>
      <c r="P76" s="20">
        <v>13</v>
      </c>
      <c r="Q76" s="20">
        <f t="shared" ref="Q76:S77" si="82">K76+N76</f>
        <v>66</v>
      </c>
      <c r="R76" s="20">
        <f t="shared" si="82"/>
        <v>145</v>
      </c>
      <c r="S76" s="21">
        <f t="shared" si="82"/>
        <v>26</v>
      </c>
      <c r="T76" s="20">
        <v>18</v>
      </c>
      <c r="U76" s="20">
        <v>105</v>
      </c>
      <c r="V76" s="20">
        <v>37</v>
      </c>
      <c r="W76" s="20">
        <v>45</v>
      </c>
      <c r="X76" s="20">
        <v>18</v>
      </c>
      <c r="Y76" s="20">
        <v>12</v>
      </c>
      <c r="Z76" s="20">
        <f t="shared" ref="Z76:AB77" si="83">T76+W76</f>
        <v>63</v>
      </c>
      <c r="AA76" s="20">
        <f t="shared" si="83"/>
        <v>123</v>
      </c>
      <c r="AB76" s="21">
        <f t="shared" si="83"/>
        <v>49</v>
      </c>
      <c r="AC76" s="20">
        <v>10</v>
      </c>
      <c r="AD76" s="20">
        <v>92</v>
      </c>
      <c r="AE76" s="20">
        <v>32</v>
      </c>
      <c r="AF76" s="20">
        <v>39</v>
      </c>
      <c r="AG76" s="20">
        <v>25</v>
      </c>
      <c r="AH76" s="20">
        <v>8</v>
      </c>
      <c r="AI76" s="20">
        <f t="shared" ref="AI76:AK77" si="84">AC76+AF76</f>
        <v>49</v>
      </c>
      <c r="AJ76" s="20">
        <f t="shared" si="84"/>
        <v>117</v>
      </c>
      <c r="AK76" s="21">
        <f t="shared" si="84"/>
        <v>40</v>
      </c>
      <c r="AL76" s="20">
        <v>17</v>
      </c>
      <c r="AM76" s="20">
        <v>137</v>
      </c>
      <c r="AN76" s="20">
        <v>41</v>
      </c>
      <c r="AO76" s="20">
        <v>31</v>
      </c>
      <c r="AP76" s="20">
        <v>33</v>
      </c>
      <c r="AQ76" s="20">
        <v>8</v>
      </c>
      <c r="AR76" s="20">
        <f t="shared" ref="AR76:AT77" si="85">AL76+AO76</f>
        <v>48</v>
      </c>
      <c r="AS76" s="20">
        <f t="shared" si="85"/>
        <v>170</v>
      </c>
      <c r="AT76" s="21">
        <f t="shared" si="85"/>
        <v>49</v>
      </c>
      <c r="AW76" s="61">
        <f t="shared" ref="AW76:AY77" si="86">IFERROR(B76/H76*100,0)</f>
        <v>35.526315789473685</v>
      </c>
      <c r="AX76" s="6">
        <f t="shared" si="86"/>
        <v>78.301886792452834</v>
      </c>
      <c r="AY76" s="6">
        <f t="shared" si="86"/>
        <v>57.142857142857139</v>
      </c>
      <c r="AZ76" s="6">
        <f t="shared" ref="AZ76:BB77" si="87">IFERROR(E76/H76*100,0)</f>
        <v>64.473684210526315</v>
      </c>
      <c r="BA76" s="6">
        <f t="shared" si="87"/>
        <v>21.69811320754717</v>
      </c>
      <c r="BB76" s="82">
        <f t="shared" si="87"/>
        <v>42.857142857142854</v>
      </c>
      <c r="BC76" s="6">
        <f t="shared" ref="BC76:BE77" si="88">IFERROR(K76/Q76*100,0)</f>
        <v>30.303030303030305</v>
      </c>
      <c r="BD76" s="6">
        <f t="shared" si="88"/>
        <v>86.206896551724128</v>
      </c>
      <c r="BE76" s="6">
        <f t="shared" si="88"/>
        <v>50</v>
      </c>
      <c r="BF76" s="6">
        <f t="shared" ref="BF76:BH77" si="89">IFERROR(N76/Q76*100,0)</f>
        <v>69.696969696969703</v>
      </c>
      <c r="BG76" s="6">
        <f t="shared" si="89"/>
        <v>13.793103448275861</v>
      </c>
      <c r="BH76" s="82">
        <f t="shared" si="89"/>
        <v>50</v>
      </c>
      <c r="BI76" s="6">
        <f t="shared" ref="BI76:BK77" si="90">IFERROR(T76/Z76*100,0)</f>
        <v>28.571428571428569</v>
      </c>
      <c r="BJ76" s="6">
        <f t="shared" si="90"/>
        <v>85.365853658536579</v>
      </c>
      <c r="BK76" s="6">
        <f t="shared" si="90"/>
        <v>75.510204081632651</v>
      </c>
      <c r="BL76" s="6">
        <f t="shared" ref="BL76:BN77" si="91">IFERROR(W76/Z76*100,0)</f>
        <v>71.428571428571431</v>
      </c>
      <c r="BM76" s="6">
        <f t="shared" si="91"/>
        <v>14.634146341463413</v>
      </c>
      <c r="BN76" s="82">
        <f t="shared" si="91"/>
        <v>24.489795918367346</v>
      </c>
      <c r="BO76" s="61">
        <f t="shared" ref="BO76:BQ77" si="92">IFERROR(AC76/AI76*100,0)</f>
        <v>20.408163265306122</v>
      </c>
      <c r="BP76" s="6">
        <f t="shared" si="92"/>
        <v>78.632478632478637</v>
      </c>
      <c r="BQ76" s="6">
        <f t="shared" si="92"/>
        <v>80</v>
      </c>
      <c r="BR76" s="6">
        <f t="shared" ref="BR76:BT77" si="93">IFERROR(AF76/AI76*100,0)</f>
        <v>79.591836734693871</v>
      </c>
      <c r="BS76" s="6">
        <f t="shared" si="93"/>
        <v>21.367521367521366</v>
      </c>
      <c r="BT76" s="82">
        <f t="shared" si="93"/>
        <v>20</v>
      </c>
      <c r="BU76" s="6">
        <f t="shared" ref="BU76:BW77" si="94">IFERROR(AL76/AR76*100,0)</f>
        <v>35.416666666666671</v>
      </c>
      <c r="BV76" s="6">
        <f t="shared" si="94"/>
        <v>80.588235294117652</v>
      </c>
      <c r="BW76" s="6">
        <f t="shared" si="94"/>
        <v>83.673469387755105</v>
      </c>
      <c r="BX76" s="6">
        <f t="shared" ref="BX76:BZ77" si="95">IFERROR(AO76/AR76*100,0)</f>
        <v>64.583333333333343</v>
      </c>
      <c r="BY76" s="6">
        <f t="shared" si="95"/>
        <v>19.411764705882355</v>
      </c>
      <c r="BZ76" s="82">
        <f t="shared" si="95"/>
        <v>16.326530612244898</v>
      </c>
      <c r="CB76" s="73">
        <f t="shared" ref="CB76:CD77" si="96">AZ76-AW76</f>
        <v>28.94736842105263</v>
      </c>
      <c r="CC76" s="60">
        <f t="shared" si="96"/>
        <v>-56.603773584905667</v>
      </c>
      <c r="CD76" s="60">
        <f t="shared" si="96"/>
        <v>-14.285714285714285</v>
      </c>
      <c r="CE76" s="60">
        <f t="shared" ref="CE76:CG77" si="97">BF76-BC76</f>
        <v>39.393939393939398</v>
      </c>
      <c r="CF76" s="60">
        <f t="shared" si="97"/>
        <v>-72.41379310344827</v>
      </c>
      <c r="CG76" s="60">
        <f t="shared" si="97"/>
        <v>0</v>
      </c>
      <c r="CH76" s="60">
        <f t="shared" ref="CH76:CJ77" si="98">BL76-BI76</f>
        <v>42.857142857142861</v>
      </c>
      <c r="CI76" s="60">
        <f t="shared" si="98"/>
        <v>-70.731707317073159</v>
      </c>
      <c r="CJ76" s="60">
        <f t="shared" si="98"/>
        <v>-51.020408163265301</v>
      </c>
      <c r="CK76" s="60">
        <f t="shared" ref="CK76:CM77" si="99">BR76-BO76</f>
        <v>59.183673469387749</v>
      </c>
      <c r="CL76" s="60">
        <f t="shared" si="99"/>
        <v>-57.264957264957275</v>
      </c>
      <c r="CM76" s="60">
        <f t="shared" si="99"/>
        <v>-60</v>
      </c>
      <c r="CN76" s="60">
        <f t="shared" ref="CN76:CP77" si="100">BX76-BU76</f>
        <v>29.166666666666671</v>
      </c>
      <c r="CO76" s="60">
        <f t="shared" si="100"/>
        <v>-61.176470588235297</v>
      </c>
      <c r="CP76" s="60">
        <f t="shared" si="100"/>
        <v>-67.34693877551021</v>
      </c>
    </row>
    <row r="77" spans="1:94" x14ac:dyDescent="0.25">
      <c r="A77" s="856" t="s">
        <v>144</v>
      </c>
      <c r="B77" s="110">
        <v>20</v>
      </c>
      <c r="C77" s="56">
        <v>78</v>
      </c>
      <c r="D77" s="56">
        <v>4</v>
      </c>
      <c r="E77" s="56">
        <v>41</v>
      </c>
      <c r="F77" s="56">
        <v>15</v>
      </c>
      <c r="G77" s="56">
        <v>6</v>
      </c>
      <c r="H77" s="56">
        <f t="shared" si="81"/>
        <v>61</v>
      </c>
      <c r="I77" s="56">
        <f t="shared" si="81"/>
        <v>93</v>
      </c>
      <c r="J77" s="116">
        <f t="shared" si="81"/>
        <v>10</v>
      </c>
      <c r="K77" s="56">
        <v>26</v>
      </c>
      <c r="L77" s="56">
        <v>85</v>
      </c>
      <c r="M77" s="56">
        <v>14</v>
      </c>
      <c r="N77" s="56">
        <v>77</v>
      </c>
      <c r="O77" s="56">
        <v>31</v>
      </c>
      <c r="P77" s="56">
        <v>5</v>
      </c>
      <c r="Q77" s="56">
        <f t="shared" si="82"/>
        <v>103</v>
      </c>
      <c r="R77" s="56">
        <f t="shared" si="82"/>
        <v>116</v>
      </c>
      <c r="S77" s="116">
        <f t="shared" si="82"/>
        <v>19</v>
      </c>
      <c r="T77" s="56">
        <v>27</v>
      </c>
      <c r="U77" s="56">
        <v>117</v>
      </c>
      <c r="V77" s="56">
        <v>11</v>
      </c>
      <c r="W77" s="56">
        <v>48</v>
      </c>
      <c r="X77" s="56">
        <v>33</v>
      </c>
      <c r="Y77" s="56">
        <v>5</v>
      </c>
      <c r="Z77" s="56">
        <f t="shared" si="83"/>
        <v>75</v>
      </c>
      <c r="AA77" s="56">
        <f t="shared" si="83"/>
        <v>150</v>
      </c>
      <c r="AB77" s="116">
        <f t="shared" si="83"/>
        <v>16</v>
      </c>
      <c r="AC77" s="56">
        <v>21</v>
      </c>
      <c r="AD77" s="56">
        <v>125</v>
      </c>
      <c r="AE77" s="56">
        <v>15</v>
      </c>
      <c r="AF77" s="56">
        <v>75</v>
      </c>
      <c r="AG77" s="56">
        <v>23</v>
      </c>
      <c r="AH77" s="56">
        <v>8</v>
      </c>
      <c r="AI77" s="56">
        <f t="shared" si="84"/>
        <v>96</v>
      </c>
      <c r="AJ77" s="56">
        <f t="shared" si="84"/>
        <v>148</v>
      </c>
      <c r="AK77" s="116">
        <f t="shared" si="84"/>
        <v>23</v>
      </c>
      <c r="AL77" s="56">
        <v>12</v>
      </c>
      <c r="AM77" s="56">
        <v>107</v>
      </c>
      <c r="AN77" s="56">
        <v>8</v>
      </c>
      <c r="AO77" s="56">
        <v>58</v>
      </c>
      <c r="AP77" s="56">
        <v>32</v>
      </c>
      <c r="AQ77" s="56">
        <v>6</v>
      </c>
      <c r="AR77" s="56">
        <f t="shared" si="85"/>
        <v>70</v>
      </c>
      <c r="AS77" s="56">
        <f t="shared" si="85"/>
        <v>139</v>
      </c>
      <c r="AT77" s="116">
        <f t="shared" si="85"/>
        <v>14</v>
      </c>
      <c r="AW77" s="100">
        <f t="shared" si="86"/>
        <v>32.786885245901637</v>
      </c>
      <c r="AX77" s="98">
        <f t="shared" si="86"/>
        <v>83.870967741935488</v>
      </c>
      <c r="AY77" s="98">
        <f t="shared" si="86"/>
        <v>40</v>
      </c>
      <c r="AZ77" s="98">
        <f t="shared" si="87"/>
        <v>67.213114754098356</v>
      </c>
      <c r="BA77" s="98">
        <f t="shared" si="87"/>
        <v>16.129032258064516</v>
      </c>
      <c r="BB77" s="99">
        <f t="shared" si="87"/>
        <v>60</v>
      </c>
      <c r="BC77" s="98">
        <f t="shared" si="88"/>
        <v>25.242718446601941</v>
      </c>
      <c r="BD77" s="98">
        <f t="shared" si="88"/>
        <v>73.275862068965509</v>
      </c>
      <c r="BE77" s="98">
        <f t="shared" si="88"/>
        <v>73.68421052631578</v>
      </c>
      <c r="BF77" s="98">
        <f t="shared" si="89"/>
        <v>74.757281553398059</v>
      </c>
      <c r="BG77" s="98">
        <f t="shared" si="89"/>
        <v>26.72413793103448</v>
      </c>
      <c r="BH77" s="99">
        <f t="shared" si="89"/>
        <v>26.315789473684209</v>
      </c>
      <c r="BI77" s="98">
        <f t="shared" si="90"/>
        <v>36</v>
      </c>
      <c r="BJ77" s="98">
        <f t="shared" si="90"/>
        <v>78</v>
      </c>
      <c r="BK77" s="98">
        <f t="shared" si="90"/>
        <v>68.75</v>
      </c>
      <c r="BL77" s="98">
        <f t="shared" si="91"/>
        <v>64</v>
      </c>
      <c r="BM77" s="98">
        <f t="shared" si="91"/>
        <v>22</v>
      </c>
      <c r="BN77" s="99">
        <f t="shared" si="91"/>
        <v>31.25</v>
      </c>
      <c r="BO77" s="100">
        <f t="shared" si="92"/>
        <v>21.875</v>
      </c>
      <c r="BP77" s="98">
        <f t="shared" si="92"/>
        <v>84.459459459459467</v>
      </c>
      <c r="BQ77" s="98">
        <f t="shared" si="92"/>
        <v>65.217391304347828</v>
      </c>
      <c r="BR77" s="98">
        <f t="shared" si="93"/>
        <v>78.125</v>
      </c>
      <c r="BS77" s="98">
        <f t="shared" si="93"/>
        <v>15.54054054054054</v>
      </c>
      <c r="BT77" s="99">
        <f t="shared" si="93"/>
        <v>34.782608695652172</v>
      </c>
      <c r="BU77" s="98">
        <f t="shared" si="94"/>
        <v>17.142857142857142</v>
      </c>
      <c r="BV77" s="98">
        <f t="shared" si="94"/>
        <v>76.978417266187051</v>
      </c>
      <c r="BW77" s="98">
        <f t="shared" si="94"/>
        <v>57.142857142857139</v>
      </c>
      <c r="BX77" s="98">
        <f t="shared" si="95"/>
        <v>82.857142857142861</v>
      </c>
      <c r="BY77" s="98">
        <f t="shared" si="95"/>
        <v>23.021582733812952</v>
      </c>
      <c r="BZ77" s="99">
        <f t="shared" si="95"/>
        <v>42.857142857142854</v>
      </c>
      <c r="CB77" s="246">
        <f t="shared" si="96"/>
        <v>34.42622950819672</v>
      </c>
      <c r="CC77" s="236">
        <f t="shared" si="96"/>
        <v>-67.741935483870975</v>
      </c>
      <c r="CD77" s="236">
        <f t="shared" si="96"/>
        <v>20</v>
      </c>
      <c r="CE77" s="236">
        <f t="shared" si="97"/>
        <v>49.514563106796118</v>
      </c>
      <c r="CF77" s="236">
        <f t="shared" si="97"/>
        <v>-46.551724137931032</v>
      </c>
      <c r="CG77" s="236">
        <f t="shared" si="97"/>
        <v>-47.368421052631575</v>
      </c>
      <c r="CH77" s="236">
        <f t="shared" si="98"/>
        <v>28</v>
      </c>
      <c r="CI77" s="236">
        <f t="shared" si="98"/>
        <v>-56</v>
      </c>
      <c r="CJ77" s="236">
        <f t="shared" si="98"/>
        <v>-37.5</v>
      </c>
      <c r="CK77" s="236">
        <f t="shared" si="99"/>
        <v>56.25</v>
      </c>
      <c r="CL77" s="236">
        <f t="shared" si="99"/>
        <v>-68.918918918918934</v>
      </c>
      <c r="CM77" s="236">
        <f t="shared" si="99"/>
        <v>-30.434782608695656</v>
      </c>
      <c r="CN77" s="236">
        <f t="shared" si="100"/>
        <v>65.714285714285722</v>
      </c>
      <c r="CO77" s="236">
        <f t="shared" si="100"/>
        <v>-53.956834532374103</v>
      </c>
      <c r="CP77" s="236">
        <f t="shared" si="100"/>
        <v>-14.285714285714285</v>
      </c>
    </row>
    <row r="80" spans="1:94" x14ac:dyDescent="0.25">
      <c r="A80" s="5" t="s">
        <v>1200</v>
      </c>
    </row>
    <row r="81" spans="1:35" x14ac:dyDescent="0.25">
      <c r="A81" s="5"/>
    </row>
    <row r="82" spans="1:35" s="1" customFormat="1" ht="28.9" customHeight="1" x14ac:dyDescent="0.25">
      <c r="B82" s="1885" t="s">
        <v>28</v>
      </c>
      <c r="C82" s="1885"/>
      <c r="D82" s="1885"/>
      <c r="E82" s="1885"/>
      <c r="F82" s="1885"/>
      <c r="G82" s="1885"/>
      <c r="H82" s="1885"/>
      <c r="I82" s="1885"/>
      <c r="J82" s="1885"/>
      <c r="K82" s="1885"/>
      <c r="L82" s="1885"/>
      <c r="M82" s="1885"/>
      <c r="N82" s="1885"/>
      <c r="O82" s="1885"/>
      <c r="P82" s="1885"/>
      <c r="S82" s="1869" t="s">
        <v>507</v>
      </c>
      <c r="T82" s="1869"/>
      <c r="U82" s="1869"/>
      <c r="V82" s="1869"/>
      <c r="W82" s="1869"/>
      <c r="X82" s="1869"/>
      <c r="Y82" s="1869"/>
      <c r="Z82" s="1869"/>
      <c r="AA82" s="1869"/>
      <c r="AB82" s="1869"/>
      <c r="AE82" s="1868" t="s">
        <v>853</v>
      </c>
      <c r="AF82" s="1912"/>
      <c r="AG82" s="1912"/>
      <c r="AH82" s="1912"/>
      <c r="AI82" s="1917"/>
    </row>
    <row r="83" spans="1:35" ht="15" customHeight="1" x14ac:dyDescent="0.25">
      <c r="A83" s="881" t="s">
        <v>29</v>
      </c>
      <c r="B83" s="1875" t="s">
        <v>314</v>
      </c>
      <c r="C83" s="1875"/>
      <c r="D83" s="1875"/>
      <c r="E83" s="1875" t="s">
        <v>167</v>
      </c>
      <c r="F83" s="1875"/>
      <c r="G83" s="1875"/>
      <c r="H83" s="1875" t="s">
        <v>168</v>
      </c>
      <c r="I83" s="1875"/>
      <c r="J83" s="1875"/>
      <c r="K83" s="1875" t="s">
        <v>169</v>
      </c>
      <c r="L83" s="1875"/>
      <c r="M83" s="1875"/>
      <c r="N83" s="1875" t="s">
        <v>170</v>
      </c>
      <c r="O83" s="1875"/>
      <c r="P83" s="1875"/>
      <c r="S83" s="1875" t="s">
        <v>314</v>
      </c>
      <c r="T83" s="1875"/>
      <c r="U83" s="1875" t="s">
        <v>167</v>
      </c>
      <c r="V83" s="1875"/>
      <c r="W83" s="1875" t="s">
        <v>168</v>
      </c>
      <c r="X83" s="1875"/>
      <c r="Y83" s="1875" t="s">
        <v>169</v>
      </c>
      <c r="Z83" s="1875"/>
      <c r="AA83" s="1875" t="s">
        <v>170</v>
      </c>
      <c r="AB83" s="1875"/>
      <c r="AE83" s="1883" t="s">
        <v>314</v>
      </c>
      <c r="AF83" s="1883" t="s">
        <v>167</v>
      </c>
      <c r="AG83" s="1883" t="s">
        <v>168</v>
      </c>
      <c r="AH83" s="1883" t="s">
        <v>169</v>
      </c>
      <c r="AI83" s="1883" t="s">
        <v>170</v>
      </c>
    </row>
    <row r="84" spans="1:35" x14ac:dyDescent="0.25">
      <c r="A84" s="271" t="s">
        <v>662</v>
      </c>
      <c r="B84" s="274" t="s">
        <v>31</v>
      </c>
      <c r="C84" s="274" t="s">
        <v>32</v>
      </c>
      <c r="D84" s="274" t="s">
        <v>33</v>
      </c>
      <c r="E84" s="274" t="s">
        <v>31</v>
      </c>
      <c r="F84" s="274" t="s">
        <v>32</v>
      </c>
      <c r="G84" s="274" t="s">
        <v>33</v>
      </c>
      <c r="H84" s="274" t="s">
        <v>31</v>
      </c>
      <c r="I84" s="274" t="s">
        <v>32</v>
      </c>
      <c r="J84" s="274" t="s">
        <v>33</v>
      </c>
      <c r="K84" s="274" t="s">
        <v>31</v>
      </c>
      <c r="L84" s="274" t="s">
        <v>32</v>
      </c>
      <c r="M84" s="274" t="s">
        <v>33</v>
      </c>
      <c r="N84" s="274" t="s">
        <v>31</v>
      </c>
      <c r="O84" s="274" t="s">
        <v>32</v>
      </c>
      <c r="P84" s="274" t="s">
        <v>33</v>
      </c>
      <c r="S84" s="274" t="s">
        <v>31</v>
      </c>
      <c r="T84" s="274" t="s">
        <v>32</v>
      </c>
      <c r="U84" s="274" t="s">
        <v>31</v>
      </c>
      <c r="V84" s="274" t="s">
        <v>32</v>
      </c>
      <c r="W84" s="274" t="s">
        <v>31</v>
      </c>
      <c r="X84" s="274" t="s">
        <v>32</v>
      </c>
      <c r="Y84" s="274" t="s">
        <v>31</v>
      </c>
      <c r="Z84" s="274" t="s">
        <v>32</v>
      </c>
      <c r="AA84" s="274" t="s">
        <v>31</v>
      </c>
      <c r="AB84" s="274" t="s">
        <v>32</v>
      </c>
      <c r="AE84" s="1883"/>
      <c r="AF84" s="1883"/>
      <c r="AG84" s="1883"/>
      <c r="AH84" s="1883"/>
      <c r="AI84" s="1883"/>
    </row>
    <row r="85" spans="1:35" x14ac:dyDescent="0.25">
      <c r="A85" s="855" t="s">
        <v>661</v>
      </c>
      <c r="B85" s="23">
        <v>17</v>
      </c>
      <c r="C85" s="20">
        <v>270</v>
      </c>
      <c r="D85" s="21">
        <v>287</v>
      </c>
      <c r="E85" s="20">
        <v>31</v>
      </c>
      <c r="F85" s="20">
        <v>47</v>
      </c>
      <c r="G85" s="21">
        <v>78</v>
      </c>
      <c r="H85" s="20">
        <v>35</v>
      </c>
      <c r="I85" s="20">
        <v>84</v>
      </c>
      <c r="J85" s="21">
        <v>119</v>
      </c>
      <c r="K85" s="20">
        <v>22</v>
      </c>
      <c r="L85" s="20">
        <v>68</v>
      </c>
      <c r="M85" s="21">
        <v>90</v>
      </c>
      <c r="N85" s="20">
        <v>26</v>
      </c>
      <c r="O85" s="20">
        <v>60</v>
      </c>
      <c r="P85" s="21">
        <v>86</v>
      </c>
      <c r="S85" s="61">
        <f>IFERROR(B85/$D85*100,0)</f>
        <v>5.9233449477351918</v>
      </c>
      <c r="T85" s="82">
        <f>IFERROR(C85/$D85*100,0)</f>
        <v>94.076655052264812</v>
      </c>
      <c r="U85" s="61">
        <f t="shared" ref="U85:V93" si="101">IFERROR(E85/$G85*100,0)</f>
        <v>39.743589743589745</v>
      </c>
      <c r="V85" s="82">
        <f t="shared" si="101"/>
        <v>60.256410256410255</v>
      </c>
      <c r="W85" s="61">
        <f t="shared" ref="W85:X93" si="102">IFERROR(H85/$J85*100,0)</f>
        <v>29.411764705882355</v>
      </c>
      <c r="X85" s="82">
        <f t="shared" si="102"/>
        <v>70.588235294117652</v>
      </c>
      <c r="Y85" s="61">
        <f t="shared" ref="Y85:Z94" si="103">IFERROR(K85/$M85*100,0)</f>
        <v>24.444444444444443</v>
      </c>
      <c r="Z85" s="82">
        <f t="shared" si="103"/>
        <v>75.555555555555557</v>
      </c>
      <c r="AA85" s="6">
        <f t="shared" ref="AA85:AB94" si="104">IFERROR(N85/$P85*100,0)</f>
        <v>30.232558139534881</v>
      </c>
      <c r="AB85" s="82">
        <f t="shared" si="104"/>
        <v>69.767441860465112</v>
      </c>
      <c r="AC85" s="5"/>
      <c r="AD85" s="5"/>
      <c r="AE85" s="73">
        <f>T85-S85</f>
        <v>88.153310104529623</v>
      </c>
      <c r="AF85" s="60">
        <f t="shared" ref="AF85:AF93" si="105">V85-U85</f>
        <v>20.512820512820511</v>
      </c>
      <c r="AG85" s="60">
        <f>X85-W85</f>
        <v>41.176470588235297</v>
      </c>
      <c r="AH85" s="60">
        <f t="shared" ref="AH85:AH94" si="106">Z85-Y85</f>
        <v>51.111111111111114</v>
      </c>
      <c r="AI85" s="60">
        <f t="shared" ref="AI85:AI94" si="107">AB85-AA85</f>
        <v>39.534883720930232</v>
      </c>
    </row>
    <row r="86" spans="1:35" x14ac:dyDescent="0.25">
      <c r="A86" s="908" t="s">
        <v>666</v>
      </c>
      <c r="B86" s="25"/>
      <c r="C86" s="22"/>
      <c r="D86" s="26"/>
      <c r="E86" s="20">
        <v>17</v>
      </c>
      <c r="F86" s="20">
        <v>173</v>
      </c>
      <c r="G86" s="21">
        <v>190</v>
      </c>
      <c r="H86" s="20">
        <v>27</v>
      </c>
      <c r="I86" s="20">
        <v>233</v>
      </c>
      <c r="J86" s="21">
        <v>260</v>
      </c>
      <c r="K86" s="20">
        <v>35</v>
      </c>
      <c r="L86" s="20">
        <v>272</v>
      </c>
      <c r="M86" s="21">
        <v>307</v>
      </c>
      <c r="N86" s="20">
        <v>51</v>
      </c>
      <c r="O86" s="20">
        <v>406</v>
      </c>
      <c r="P86" s="21">
        <v>457</v>
      </c>
      <c r="S86" s="71"/>
      <c r="T86" s="88"/>
      <c r="U86" s="61">
        <f t="shared" si="101"/>
        <v>8.9473684210526319</v>
      </c>
      <c r="V86" s="82">
        <f t="shared" si="101"/>
        <v>91.05263157894737</v>
      </c>
      <c r="W86" s="61">
        <f t="shared" si="102"/>
        <v>10.384615384615385</v>
      </c>
      <c r="X86" s="82">
        <f t="shared" si="102"/>
        <v>89.615384615384613</v>
      </c>
      <c r="Y86" s="61">
        <f t="shared" si="103"/>
        <v>11.400651465798045</v>
      </c>
      <c r="Z86" s="82">
        <f t="shared" si="103"/>
        <v>88.599348534201951</v>
      </c>
      <c r="AA86" s="6">
        <f t="shared" si="104"/>
        <v>11.159737417943107</v>
      </c>
      <c r="AB86" s="82">
        <f t="shared" si="104"/>
        <v>88.840262582056894</v>
      </c>
      <c r="AE86" s="73"/>
      <c r="AF86" s="60">
        <f t="shared" si="105"/>
        <v>82.10526315789474</v>
      </c>
      <c r="AG86" s="60">
        <f t="shared" ref="AG86:AG93" si="108">X86-W86</f>
        <v>79.230769230769226</v>
      </c>
      <c r="AH86" s="60">
        <f t="shared" si="106"/>
        <v>77.198697068403902</v>
      </c>
      <c r="AI86" s="60">
        <f t="shared" si="107"/>
        <v>77.680525164113789</v>
      </c>
    </row>
    <row r="87" spans="1:35" x14ac:dyDescent="0.25">
      <c r="A87" s="908" t="s">
        <v>667</v>
      </c>
      <c r="B87" s="23">
        <v>95</v>
      </c>
      <c r="C87" s="20">
        <v>158</v>
      </c>
      <c r="D87" s="21">
        <v>253</v>
      </c>
      <c r="E87" s="20">
        <v>114</v>
      </c>
      <c r="F87" s="20">
        <v>152</v>
      </c>
      <c r="G87" s="21">
        <v>266</v>
      </c>
      <c r="H87" s="20">
        <v>128</v>
      </c>
      <c r="I87" s="20">
        <v>187</v>
      </c>
      <c r="J87" s="21">
        <v>315</v>
      </c>
      <c r="K87" s="20">
        <v>141</v>
      </c>
      <c r="L87" s="20">
        <v>183</v>
      </c>
      <c r="M87" s="21">
        <v>324</v>
      </c>
      <c r="N87" s="20">
        <v>150</v>
      </c>
      <c r="O87" s="20">
        <v>192</v>
      </c>
      <c r="P87" s="21">
        <v>328</v>
      </c>
      <c r="S87" s="61">
        <f t="shared" ref="S87:T89" si="109">IFERROR(B87/$D87*100,0)</f>
        <v>37.549407114624508</v>
      </c>
      <c r="T87" s="82">
        <f t="shared" si="109"/>
        <v>62.450592885375485</v>
      </c>
      <c r="U87" s="61">
        <f t="shared" si="101"/>
        <v>42.857142857142854</v>
      </c>
      <c r="V87" s="82">
        <f t="shared" si="101"/>
        <v>57.142857142857139</v>
      </c>
      <c r="W87" s="61">
        <f t="shared" si="102"/>
        <v>40.634920634920633</v>
      </c>
      <c r="X87" s="82">
        <f t="shared" si="102"/>
        <v>59.365079365079367</v>
      </c>
      <c r="Y87" s="61">
        <f t="shared" si="103"/>
        <v>43.518518518518519</v>
      </c>
      <c r="Z87" s="82">
        <f t="shared" si="103"/>
        <v>56.481481481481474</v>
      </c>
      <c r="AA87" s="6">
        <f t="shared" si="104"/>
        <v>45.731707317073173</v>
      </c>
      <c r="AB87" s="82">
        <f t="shared" si="104"/>
        <v>58.536585365853654</v>
      </c>
      <c r="AE87" s="73">
        <f>T87-S87</f>
        <v>24.901185770750978</v>
      </c>
      <c r="AF87" s="60">
        <f t="shared" si="105"/>
        <v>14.285714285714285</v>
      </c>
      <c r="AG87" s="60">
        <f t="shared" si="108"/>
        <v>18.730158730158735</v>
      </c>
      <c r="AH87" s="60">
        <f t="shared" si="106"/>
        <v>12.962962962962955</v>
      </c>
      <c r="AI87" s="60">
        <f t="shared" si="107"/>
        <v>12.804878048780481</v>
      </c>
    </row>
    <row r="88" spans="1:35" x14ac:dyDescent="0.25">
      <c r="A88" s="908" t="s">
        <v>659</v>
      </c>
      <c r="B88" s="23">
        <v>41</v>
      </c>
      <c r="C88" s="20">
        <v>385</v>
      </c>
      <c r="D88" s="21">
        <v>426</v>
      </c>
      <c r="E88" s="20">
        <v>14</v>
      </c>
      <c r="F88" s="20">
        <v>176</v>
      </c>
      <c r="G88" s="21">
        <v>190</v>
      </c>
      <c r="H88" s="20">
        <v>38</v>
      </c>
      <c r="I88" s="20">
        <v>243</v>
      </c>
      <c r="J88" s="21">
        <v>281</v>
      </c>
      <c r="K88" s="20">
        <v>32</v>
      </c>
      <c r="L88" s="20">
        <v>283</v>
      </c>
      <c r="M88" s="21">
        <v>315</v>
      </c>
      <c r="N88" s="20">
        <v>29</v>
      </c>
      <c r="O88" s="20">
        <v>311</v>
      </c>
      <c r="P88" s="21">
        <v>330</v>
      </c>
      <c r="S88" s="61">
        <f t="shared" si="109"/>
        <v>9.624413145539906</v>
      </c>
      <c r="T88" s="82">
        <f t="shared" si="109"/>
        <v>90.375586854460096</v>
      </c>
      <c r="U88" s="61">
        <f t="shared" si="101"/>
        <v>7.3684210526315779</v>
      </c>
      <c r="V88" s="82">
        <f t="shared" si="101"/>
        <v>92.631578947368425</v>
      </c>
      <c r="W88" s="61">
        <f t="shared" si="102"/>
        <v>13.523131672597867</v>
      </c>
      <c r="X88" s="82">
        <f t="shared" si="102"/>
        <v>86.47686832740213</v>
      </c>
      <c r="Y88" s="61">
        <f t="shared" si="103"/>
        <v>10.158730158730158</v>
      </c>
      <c r="Z88" s="82">
        <f t="shared" si="103"/>
        <v>89.841269841269849</v>
      </c>
      <c r="AA88" s="6">
        <f t="shared" si="104"/>
        <v>8.7878787878787872</v>
      </c>
      <c r="AB88" s="82">
        <f t="shared" si="104"/>
        <v>94.242424242424235</v>
      </c>
      <c r="AE88" s="73">
        <f>T88-S88</f>
        <v>80.751173708920192</v>
      </c>
      <c r="AF88" s="60">
        <f t="shared" si="105"/>
        <v>85.26315789473685</v>
      </c>
      <c r="AG88" s="60">
        <f t="shared" si="108"/>
        <v>72.95373665480426</v>
      </c>
      <c r="AH88" s="60">
        <f t="shared" si="106"/>
        <v>79.682539682539698</v>
      </c>
      <c r="AI88" s="60">
        <f t="shared" si="107"/>
        <v>85.454545454545453</v>
      </c>
    </row>
    <row r="89" spans="1:35" x14ac:dyDescent="0.25">
      <c r="A89" s="908" t="s">
        <v>116</v>
      </c>
      <c r="B89" s="23">
        <v>17</v>
      </c>
      <c r="C89" s="20">
        <v>270</v>
      </c>
      <c r="D89" s="21">
        <v>287</v>
      </c>
      <c r="E89" s="20">
        <v>15</v>
      </c>
      <c r="F89" s="20">
        <v>238</v>
      </c>
      <c r="G89" s="21">
        <v>253</v>
      </c>
      <c r="H89" s="20">
        <v>37</v>
      </c>
      <c r="I89" s="20">
        <v>427</v>
      </c>
      <c r="J89" s="21">
        <v>464</v>
      </c>
      <c r="K89" s="20">
        <v>39</v>
      </c>
      <c r="L89" s="20">
        <v>448</v>
      </c>
      <c r="M89" s="21">
        <v>487</v>
      </c>
      <c r="N89" s="20">
        <v>56</v>
      </c>
      <c r="O89" s="20">
        <v>635</v>
      </c>
      <c r="P89" s="21">
        <v>691</v>
      </c>
      <c r="S89" s="61">
        <f t="shared" si="109"/>
        <v>5.9233449477351918</v>
      </c>
      <c r="T89" s="82">
        <f t="shared" si="109"/>
        <v>94.076655052264812</v>
      </c>
      <c r="U89" s="61">
        <f t="shared" si="101"/>
        <v>5.928853754940711</v>
      </c>
      <c r="V89" s="82">
        <f t="shared" si="101"/>
        <v>94.071146245059296</v>
      </c>
      <c r="W89" s="61">
        <f t="shared" si="102"/>
        <v>7.9741379310344831</v>
      </c>
      <c r="X89" s="82">
        <f t="shared" si="102"/>
        <v>92.025862068965509</v>
      </c>
      <c r="Y89" s="61">
        <f t="shared" si="103"/>
        <v>8.0082135523613953</v>
      </c>
      <c r="Z89" s="82">
        <f t="shared" si="103"/>
        <v>91.991786447638603</v>
      </c>
      <c r="AA89" s="6">
        <f t="shared" si="104"/>
        <v>8.1041968162083933</v>
      </c>
      <c r="AB89" s="82">
        <f t="shared" si="104"/>
        <v>91.8958031837916</v>
      </c>
      <c r="AE89" s="73">
        <f>T89-S89</f>
        <v>88.153310104529623</v>
      </c>
      <c r="AF89" s="60">
        <f t="shared" si="105"/>
        <v>88.142292490118592</v>
      </c>
      <c r="AG89" s="60">
        <f t="shared" si="108"/>
        <v>84.051724137931032</v>
      </c>
      <c r="AH89" s="60">
        <f t="shared" si="106"/>
        <v>83.983572895277206</v>
      </c>
      <c r="AI89" s="60">
        <f t="shared" si="107"/>
        <v>83.791606367583199</v>
      </c>
    </row>
    <row r="90" spans="1:35" x14ac:dyDescent="0.25">
      <c r="A90" s="909" t="s">
        <v>660</v>
      </c>
      <c r="B90" s="25"/>
      <c r="C90" s="22"/>
      <c r="D90" s="26"/>
      <c r="E90" s="20">
        <v>2</v>
      </c>
      <c r="F90" s="20">
        <v>25</v>
      </c>
      <c r="G90" s="21">
        <v>27</v>
      </c>
      <c r="H90" s="20">
        <v>14</v>
      </c>
      <c r="I90" s="20">
        <v>32</v>
      </c>
      <c r="J90" s="21">
        <v>46</v>
      </c>
      <c r="K90" s="20">
        <v>6</v>
      </c>
      <c r="L90" s="20">
        <v>62</v>
      </c>
      <c r="M90" s="21">
        <v>68</v>
      </c>
      <c r="N90" s="20">
        <v>14</v>
      </c>
      <c r="O90" s="20">
        <v>73</v>
      </c>
      <c r="P90" s="21">
        <v>87</v>
      </c>
      <c r="S90" s="71"/>
      <c r="T90" s="88"/>
      <c r="U90" s="61">
        <f t="shared" si="101"/>
        <v>7.4074074074074066</v>
      </c>
      <c r="V90" s="82">
        <f t="shared" si="101"/>
        <v>92.592592592592595</v>
      </c>
      <c r="W90" s="61">
        <f t="shared" si="102"/>
        <v>30.434782608695656</v>
      </c>
      <c r="X90" s="82">
        <f t="shared" si="102"/>
        <v>69.565217391304344</v>
      </c>
      <c r="Y90" s="61">
        <f t="shared" si="103"/>
        <v>8.8235294117647065</v>
      </c>
      <c r="Z90" s="82">
        <f t="shared" si="103"/>
        <v>91.17647058823529</v>
      </c>
      <c r="AA90" s="6">
        <f t="shared" si="104"/>
        <v>16.091954022988507</v>
      </c>
      <c r="AB90" s="82">
        <f t="shared" si="104"/>
        <v>83.908045977011497</v>
      </c>
      <c r="AE90" s="73"/>
      <c r="AF90" s="60">
        <f t="shared" si="105"/>
        <v>85.18518518518519</v>
      </c>
      <c r="AG90" s="60">
        <f t="shared" si="108"/>
        <v>39.130434782608688</v>
      </c>
      <c r="AH90" s="60">
        <f t="shared" si="106"/>
        <v>82.35294117647058</v>
      </c>
      <c r="AI90" s="60">
        <f t="shared" si="107"/>
        <v>67.816091954022994</v>
      </c>
    </row>
    <row r="91" spans="1:35" x14ac:dyDescent="0.25">
      <c r="A91" s="909" t="s">
        <v>759</v>
      </c>
      <c r="B91" s="23">
        <v>189</v>
      </c>
      <c r="C91" s="20">
        <v>1157</v>
      </c>
      <c r="D91" s="21">
        <f>B91+C91</f>
        <v>1346</v>
      </c>
      <c r="E91" s="20">
        <v>170</v>
      </c>
      <c r="F91" s="20">
        <v>1164</v>
      </c>
      <c r="G91" s="21">
        <v>1334</v>
      </c>
      <c r="H91" s="20">
        <v>267</v>
      </c>
      <c r="I91" s="20">
        <v>1354</v>
      </c>
      <c r="J91" s="21">
        <v>1621</v>
      </c>
      <c r="K91" s="20">
        <v>298</v>
      </c>
      <c r="L91" s="20">
        <v>1290</v>
      </c>
      <c r="M91" s="21">
        <v>1588</v>
      </c>
      <c r="N91" s="20">
        <v>307</v>
      </c>
      <c r="O91" s="20">
        <v>1378</v>
      </c>
      <c r="P91" s="21">
        <v>1685</v>
      </c>
      <c r="S91" s="61">
        <f>IFERROR(B91/$D91*100,0)</f>
        <v>14.041604754829123</v>
      </c>
      <c r="T91" s="82">
        <f t="shared" ref="T91:T92" si="110">IFERROR(C91/$D91*100,0)</f>
        <v>85.958395245170877</v>
      </c>
      <c r="U91" s="61">
        <f t="shared" ref="U91:U92" si="111">IFERROR(E91/$G91*100,0)</f>
        <v>12.743628185907047</v>
      </c>
      <c r="V91" s="82">
        <f t="shared" ref="V91:V92" si="112">IFERROR(F91/$G91*100,0)</f>
        <v>87.256371814092958</v>
      </c>
      <c r="W91" s="61">
        <f t="shared" ref="W91:W92" si="113">IFERROR(H91/$J91*100,0)</f>
        <v>16.471314003701419</v>
      </c>
      <c r="X91" s="82">
        <f t="shared" ref="X91:X92" si="114">IFERROR(I91/$J91*100,0)</f>
        <v>83.528685996298577</v>
      </c>
      <c r="Y91" s="61">
        <f t="shared" ref="Y91:Y92" si="115">IFERROR(K91/$M91*100,0)</f>
        <v>18.765743073047858</v>
      </c>
      <c r="Z91" s="82">
        <f t="shared" ref="Z91:Z92" si="116">IFERROR(L91/$M91*100,0)</f>
        <v>81.234256926952142</v>
      </c>
      <c r="AA91" s="6">
        <f t="shared" ref="AA91:AA92" si="117">IFERROR(N91/$P91*100,0)</f>
        <v>18.219584569732937</v>
      </c>
      <c r="AB91" s="82">
        <f t="shared" ref="AB91:AB92" si="118">IFERROR(O91/$P91*100,0)</f>
        <v>81.780415430267055</v>
      </c>
      <c r="AE91" s="73">
        <f t="shared" ref="AE91:AE92" si="119">T91-S91</f>
        <v>71.916790490341754</v>
      </c>
      <c r="AF91" s="60">
        <f t="shared" si="105"/>
        <v>74.512743628185916</v>
      </c>
      <c r="AG91" s="60">
        <f t="shared" ref="AG91:AG92" si="120">X91-W91</f>
        <v>67.057371992597155</v>
      </c>
      <c r="AH91" s="60">
        <f t="shared" ref="AH91:AH92" si="121">Z91-Y91</f>
        <v>62.468513853904284</v>
      </c>
      <c r="AI91" s="60">
        <f t="shared" ref="AI91:AI92" si="122">AB91-AA91</f>
        <v>63.560830860534118</v>
      </c>
    </row>
    <row r="92" spans="1:35" x14ac:dyDescent="0.25">
      <c r="A92" s="909" t="s">
        <v>760</v>
      </c>
      <c r="B92" s="23">
        <v>50</v>
      </c>
      <c r="C92" s="20">
        <v>212</v>
      </c>
      <c r="D92" s="21">
        <v>262</v>
      </c>
      <c r="E92" s="20">
        <v>120</v>
      </c>
      <c r="F92" s="20">
        <v>480</v>
      </c>
      <c r="G92" s="21">
        <v>600</v>
      </c>
      <c r="H92" s="20">
        <v>119</v>
      </c>
      <c r="I92" s="20">
        <v>556</v>
      </c>
      <c r="J92" s="21">
        <v>675</v>
      </c>
      <c r="K92" s="20">
        <v>162</v>
      </c>
      <c r="L92" s="20">
        <v>564</v>
      </c>
      <c r="M92" s="21">
        <v>726</v>
      </c>
      <c r="N92" s="20">
        <v>195</v>
      </c>
      <c r="O92" s="20">
        <v>534</v>
      </c>
      <c r="P92" s="21">
        <v>729</v>
      </c>
      <c r="S92" s="61">
        <f t="shared" ref="S92" si="123">IFERROR(B92/$D92*100,0)</f>
        <v>19.083969465648856</v>
      </c>
      <c r="T92" s="82">
        <f t="shared" si="110"/>
        <v>80.916030534351151</v>
      </c>
      <c r="U92" s="61">
        <f t="shared" si="111"/>
        <v>20</v>
      </c>
      <c r="V92" s="82">
        <f t="shared" si="112"/>
        <v>80</v>
      </c>
      <c r="W92" s="61">
        <f t="shared" si="113"/>
        <v>17.62962962962963</v>
      </c>
      <c r="X92" s="82">
        <f t="shared" si="114"/>
        <v>82.370370370370367</v>
      </c>
      <c r="Y92" s="61">
        <f t="shared" si="115"/>
        <v>22.314049586776861</v>
      </c>
      <c r="Z92" s="82">
        <f t="shared" si="116"/>
        <v>77.685950413223139</v>
      </c>
      <c r="AA92" s="6">
        <f t="shared" si="117"/>
        <v>26.748971193415638</v>
      </c>
      <c r="AB92" s="82">
        <f t="shared" si="118"/>
        <v>73.251028806584358</v>
      </c>
      <c r="AE92" s="73">
        <f t="shared" si="119"/>
        <v>61.832061068702295</v>
      </c>
      <c r="AF92" s="60">
        <f t="shared" si="105"/>
        <v>60</v>
      </c>
      <c r="AG92" s="60">
        <f t="shared" si="120"/>
        <v>64.740740740740733</v>
      </c>
      <c r="AH92" s="60">
        <f t="shared" si="121"/>
        <v>55.371900826446279</v>
      </c>
      <c r="AI92" s="60">
        <f t="shared" si="122"/>
        <v>46.502057613168716</v>
      </c>
    </row>
    <row r="93" spans="1:35" x14ac:dyDescent="0.25">
      <c r="A93" s="908" t="s">
        <v>668</v>
      </c>
      <c r="B93" s="25"/>
      <c r="C93" s="22"/>
      <c r="D93" s="26"/>
      <c r="E93" s="20">
        <v>274</v>
      </c>
      <c r="F93" s="20">
        <v>468</v>
      </c>
      <c r="G93" s="21">
        <v>742</v>
      </c>
      <c r="H93" s="20">
        <v>448</v>
      </c>
      <c r="I93" s="20">
        <v>626</v>
      </c>
      <c r="J93" s="21">
        <v>1074</v>
      </c>
      <c r="K93" s="20">
        <v>395</v>
      </c>
      <c r="L93" s="20">
        <v>527</v>
      </c>
      <c r="M93" s="21">
        <v>922</v>
      </c>
      <c r="N93" s="20">
        <v>426</v>
      </c>
      <c r="O93" s="20">
        <v>502</v>
      </c>
      <c r="P93" s="21">
        <v>928</v>
      </c>
      <c r="S93" s="71"/>
      <c r="T93" s="88"/>
      <c r="U93" s="61">
        <f t="shared" si="101"/>
        <v>36.927223719676547</v>
      </c>
      <c r="V93" s="82">
        <f t="shared" si="101"/>
        <v>63.072776280323453</v>
      </c>
      <c r="W93" s="61">
        <f t="shared" si="102"/>
        <v>41.713221601489757</v>
      </c>
      <c r="X93" s="82">
        <f t="shared" si="102"/>
        <v>58.286778398510243</v>
      </c>
      <c r="Y93" s="61">
        <f t="shared" si="103"/>
        <v>42.841648590021691</v>
      </c>
      <c r="Z93" s="82">
        <f t="shared" si="103"/>
        <v>57.158351409978302</v>
      </c>
      <c r="AA93" s="6">
        <f t="shared" si="104"/>
        <v>45.905172413793103</v>
      </c>
      <c r="AB93" s="82">
        <f t="shared" si="104"/>
        <v>54.094827586206897</v>
      </c>
      <c r="AE93" s="73"/>
      <c r="AF93" s="60">
        <f t="shared" si="105"/>
        <v>26.145552560646905</v>
      </c>
      <c r="AG93" s="60">
        <f t="shared" si="108"/>
        <v>16.573556797020487</v>
      </c>
      <c r="AH93" s="60">
        <f t="shared" si="106"/>
        <v>14.31670281995661</v>
      </c>
      <c r="AI93" s="60">
        <f t="shared" si="107"/>
        <v>8.1896551724137936</v>
      </c>
    </row>
    <row r="94" spans="1:35" x14ac:dyDescent="0.25">
      <c r="A94" s="910" t="s">
        <v>677</v>
      </c>
      <c r="B94" s="889"/>
      <c r="C94" s="304"/>
      <c r="D94" s="885"/>
      <c r="E94" s="304"/>
      <c r="F94" s="304"/>
      <c r="G94" s="885"/>
      <c r="H94" s="304"/>
      <c r="I94" s="304"/>
      <c r="J94" s="885"/>
      <c r="K94" s="56">
        <v>313</v>
      </c>
      <c r="L94" s="56">
        <v>268</v>
      </c>
      <c r="M94" s="116">
        <v>581</v>
      </c>
      <c r="N94" s="56">
        <v>357</v>
      </c>
      <c r="O94" s="56">
        <v>315</v>
      </c>
      <c r="P94" s="116">
        <v>672</v>
      </c>
      <c r="S94" s="771"/>
      <c r="T94" s="886"/>
      <c r="U94" s="771"/>
      <c r="V94" s="886"/>
      <c r="W94" s="771"/>
      <c r="X94" s="886"/>
      <c r="Y94" s="100">
        <f t="shared" si="103"/>
        <v>53.87263339070568</v>
      </c>
      <c r="Z94" s="99">
        <f t="shared" si="103"/>
        <v>46.12736660929432</v>
      </c>
      <c r="AA94" s="98">
        <f t="shared" si="104"/>
        <v>53.125</v>
      </c>
      <c r="AB94" s="99">
        <f t="shared" si="104"/>
        <v>46.875</v>
      </c>
      <c r="AE94" s="246"/>
      <c r="AF94" s="236"/>
      <c r="AG94" s="236"/>
      <c r="AH94" s="236">
        <f t="shared" si="106"/>
        <v>-7.7452667814113596</v>
      </c>
      <c r="AI94" s="236">
        <f t="shared" si="107"/>
        <v>-6.25</v>
      </c>
    </row>
    <row r="95" spans="1:35" x14ac:dyDescent="0.25">
      <c r="B95" s="130"/>
    </row>
    <row r="96" spans="1:35" x14ac:dyDescent="0.25">
      <c r="B96" s="130"/>
    </row>
    <row r="97" spans="1:7" x14ac:dyDescent="0.25">
      <c r="A97" s="1531"/>
      <c r="B97" s="1531"/>
      <c r="C97" s="1531"/>
      <c r="D97" s="1531"/>
      <c r="E97" s="1531"/>
      <c r="F97" s="1531"/>
      <c r="G97" s="1531"/>
    </row>
    <row r="98" spans="1:7" ht="15" customHeight="1" x14ac:dyDescent="0.25">
      <c r="A98" s="1746" t="s">
        <v>1273</v>
      </c>
      <c r="B98" s="1747"/>
      <c r="C98" s="1747"/>
      <c r="D98" s="1747"/>
      <c r="E98" s="1747"/>
      <c r="F98" s="1747"/>
      <c r="G98" s="1748"/>
    </row>
    <row r="99" spans="1:7" x14ac:dyDescent="0.25">
      <c r="A99" s="1746"/>
      <c r="B99" s="1747"/>
      <c r="C99" s="1747"/>
      <c r="D99" s="1747"/>
      <c r="E99" s="1747"/>
      <c r="F99" s="1747"/>
      <c r="G99" s="1748"/>
    </row>
    <row r="100" spans="1:7" x14ac:dyDescent="0.25">
      <c r="A100" s="1749"/>
      <c r="B100" s="1750"/>
      <c r="C100" s="1750"/>
      <c r="D100" s="1750"/>
      <c r="E100" s="1750"/>
      <c r="F100" s="1750"/>
      <c r="G100" s="1751"/>
    </row>
    <row r="101" spans="1:7" x14ac:dyDescent="0.25">
      <c r="A101" s="1843" t="s">
        <v>1091</v>
      </c>
      <c r="B101" s="1744"/>
      <c r="C101" s="1744"/>
      <c r="D101" s="1744"/>
      <c r="E101" s="1744"/>
      <c r="F101" s="1744"/>
      <c r="G101" s="1745"/>
    </row>
    <row r="102" spans="1:7" x14ac:dyDescent="0.25">
      <c r="A102" s="1844"/>
      <c r="B102" s="1747"/>
      <c r="C102" s="1747"/>
      <c r="D102" s="1747"/>
      <c r="E102" s="1747"/>
      <c r="F102" s="1747"/>
      <c r="G102" s="1748"/>
    </row>
    <row r="103" spans="1:7" x14ac:dyDescent="0.25">
      <c r="A103" s="1845"/>
      <c r="B103" s="1750"/>
      <c r="C103" s="1750"/>
      <c r="D103" s="1750"/>
      <c r="E103" s="1750"/>
      <c r="F103" s="1750"/>
      <c r="G103" s="1751"/>
    </row>
  </sheetData>
  <sheetProtection algorithmName="SHA-512" hashValue="aoygAyr4NoDQWFHNJGqqdAljKQa0tORHmftTOiSXfOlGVGz6hKB7Pdhq9cCTY5IEK5YkgvQ7Q+KGrKYx2rLnFQ==" saltValue="AZNjU0Vyy91SjUIHKD+XOg==" spinCount="100000" sheet="1" objects="1" scenarios="1"/>
  <mergeCells count="104">
    <mergeCell ref="A22:A34"/>
    <mergeCell ref="A35:A44"/>
    <mergeCell ref="A45:A49"/>
    <mergeCell ref="B56:D56"/>
    <mergeCell ref="A12:A14"/>
    <mergeCell ref="A101:G103"/>
    <mergeCell ref="A98:G100"/>
    <mergeCell ref="B82:P82"/>
    <mergeCell ref="S82:AB82"/>
    <mergeCell ref="K56:M56"/>
    <mergeCell ref="N56:P56"/>
    <mergeCell ref="AE82:AI82"/>
    <mergeCell ref="B83:D83"/>
    <mergeCell ref="E83:G83"/>
    <mergeCell ref="H83:J83"/>
    <mergeCell ref="K83:M83"/>
    <mergeCell ref="N83:P83"/>
    <mergeCell ref="S83:T83"/>
    <mergeCell ref="U83:V83"/>
    <mergeCell ref="W83:X83"/>
    <mergeCell ref="Y83:Z83"/>
    <mergeCell ref="AA83:AB83"/>
    <mergeCell ref="AE83:AE84"/>
    <mergeCell ref="AF83:AF84"/>
    <mergeCell ref="AG83:AG84"/>
    <mergeCell ref="AH83:AH84"/>
    <mergeCell ref="AI83:AI84"/>
    <mergeCell ref="CB54:CP54"/>
    <mergeCell ref="CB55:CD56"/>
    <mergeCell ref="CE55:CG56"/>
    <mergeCell ref="CH55:CJ56"/>
    <mergeCell ref="CK55:CM56"/>
    <mergeCell ref="CN55:CP56"/>
    <mergeCell ref="AR56:AT56"/>
    <mergeCell ref="AW56:AY56"/>
    <mergeCell ref="AZ56:BB56"/>
    <mergeCell ref="AW55:BB55"/>
    <mergeCell ref="BC55:BH55"/>
    <mergeCell ref="BC56:BE56"/>
    <mergeCell ref="BF56:BH56"/>
    <mergeCell ref="BX56:BZ56"/>
    <mergeCell ref="BU55:BZ55"/>
    <mergeCell ref="B54:AT54"/>
    <mergeCell ref="B55:J55"/>
    <mergeCell ref="K55:S55"/>
    <mergeCell ref="T55:AB55"/>
    <mergeCell ref="AC55:AK55"/>
    <mergeCell ref="AL55:AT55"/>
    <mergeCell ref="AW54:BZ54"/>
    <mergeCell ref="BI55:BN55"/>
    <mergeCell ref="BO55:BT55"/>
    <mergeCell ref="BO56:BQ56"/>
    <mergeCell ref="BR56:BT56"/>
    <mergeCell ref="BU56:BW56"/>
    <mergeCell ref="AH20:AH21"/>
    <mergeCell ref="AI20:AI21"/>
    <mergeCell ref="AJ20:AJ21"/>
    <mergeCell ref="AF56:AH56"/>
    <mergeCell ref="AI56:AK56"/>
    <mergeCell ref="AL56:AN56"/>
    <mergeCell ref="AO56:AQ56"/>
    <mergeCell ref="AC56:AE56"/>
    <mergeCell ref="BI56:BK56"/>
    <mergeCell ref="BL56:BN56"/>
    <mergeCell ref="Q56:S56"/>
    <mergeCell ref="T56:V56"/>
    <mergeCell ref="W56:Y56"/>
    <mergeCell ref="Z56:AB56"/>
    <mergeCell ref="C20:E20"/>
    <mergeCell ref="F20:H20"/>
    <mergeCell ref="I20:K20"/>
    <mergeCell ref="L20:N20"/>
    <mergeCell ref="AB20:AC20"/>
    <mergeCell ref="AF20:AF21"/>
    <mergeCell ref="AG20:AG21"/>
    <mergeCell ref="O20:Q20"/>
    <mergeCell ref="T20:U20"/>
    <mergeCell ref="V20:W20"/>
    <mergeCell ref="X20:Y20"/>
    <mergeCell ref="Z20:AA20"/>
    <mergeCell ref="A1:S2"/>
    <mergeCell ref="E56:G56"/>
    <mergeCell ref="H56:J56"/>
    <mergeCell ref="B9:Q9"/>
    <mergeCell ref="T9:AC9"/>
    <mergeCell ref="AF9:AJ9"/>
    <mergeCell ref="AF10:AF11"/>
    <mergeCell ref="AG10:AG11"/>
    <mergeCell ref="AH10:AH11"/>
    <mergeCell ref="AI10:AI11"/>
    <mergeCell ref="AJ10:AJ11"/>
    <mergeCell ref="T10:U10"/>
    <mergeCell ref="V10:W10"/>
    <mergeCell ref="X10:Y10"/>
    <mergeCell ref="Z10:AA10"/>
    <mergeCell ref="AB10:AC10"/>
    <mergeCell ref="C10:E10"/>
    <mergeCell ref="F10:H10"/>
    <mergeCell ref="I10:K10"/>
    <mergeCell ref="L10:N10"/>
    <mergeCell ref="O10:Q10"/>
    <mergeCell ref="B19:Q19"/>
    <mergeCell ref="T19:AC19"/>
    <mergeCell ref="AF19:AJ19"/>
  </mergeCells>
  <conditionalFormatting sqref="AE85:AI94">
    <cfRule type="cellIs" dxfId="124" priority="4" operator="lessThan">
      <formula>0</formula>
    </cfRule>
  </conditionalFormatting>
  <conditionalFormatting sqref="AF12:AJ14">
    <cfRule type="cellIs" dxfId="123" priority="1" operator="lessThan">
      <formula>0</formula>
    </cfRule>
  </conditionalFormatting>
  <conditionalFormatting sqref="AF22:AJ49">
    <cfRule type="cellIs" dxfId="122" priority="2" operator="lessThan">
      <formula>0</formula>
    </cfRule>
  </conditionalFormatting>
  <conditionalFormatting sqref="CB59:CP77">
    <cfRule type="cellIs" dxfId="121" priority="3" operator="lessThan">
      <formula>0</formula>
    </cfRule>
  </conditionalFormatting>
  <hyperlinks>
    <hyperlink ref="A5" location="Índice!A1" display="⌂ Volver al ÍNDICE" xr:uid="{64D406D5-A088-433F-95A3-808B765A3C7E}"/>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A91C0-1366-47B2-AD25-561934EF335F}">
  <sheetPr codeName="Hoja35">
    <tabColor rgb="FFEDCFDD"/>
  </sheetPr>
  <dimension ref="A1:CP105"/>
  <sheetViews>
    <sheetView zoomScale="91" zoomScaleNormal="91" workbookViewId="0">
      <pane xSplit="1" topLeftCell="B1" activePane="topRight" state="frozen"/>
      <selection activeCell="T96" sqref="T96:T97"/>
      <selection pane="topRight" activeCell="A100" sqref="A100:G102"/>
    </sheetView>
  </sheetViews>
  <sheetFormatPr baseColWidth="10" defaultColWidth="11.42578125" defaultRowHeight="15" x14ac:dyDescent="0.25"/>
  <cols>
    <col min="1" max="1" width="65.7109375" customWidth="1"/>
    <col min="2" max="2" width="34.85546875" customWidth="1"/>
    <col min="3" max="3" width="8.7109375" customWidth="1"/>
    <col min="4" max="4" width="10.140625" customWidth="1"/>
    <col min="5" max="5" width="10" customWidth="1"/>
    <col min="6" max="6" width="8.7109375" customWidth="1"/>
    <col min="7" max="7" width="10.42578125" customWidth="1"/>
    <col min="8" max="10" width="10.140625" customWidth="1"/>
    <col min="11" max="11" width="10.28515625" customWidth="1"/>
    <col min="12" max="12" width="10.140625" customWidth="1"/>
    <col min="13" max="13" width="10.7109375" customWidth="1"/>
    <col min="14" max="14" width="11" customWidth="1"/>
    <col min="15" max="15" width="10.42578125" customWidth="1"/>
    <col min="16" max="17" width="10.28515625" customWidth="1"/>
    <col min="18" max="140" width="8.7109375" customWidth="1"/>
  </cols>
  <sheetData>
    <row r="1" spans="1:34" ht="24" customHeight="1" x14ac:dyDescent="0.25">
      <c r="A1" s="1755" t="s">
        <v>1089</v>
      </c>
      <c r="B1" s="1756"/>
      <c r="C1" s="1756"/>
      <c r="D1" s="1756"/>
      <c r="E1" s="1756"/>
      <c r="F1" s="1756"/>
      <c r="G1" s="1756"/>
      <c r="H1" s="1756"/>
      <c r="I1" s="1756"/>
      <c r="J1" s="1756"/>
      <c r="K1" s="1756"/>
      <c r="L1" s="1756"/>
      <c r="M1" s="1757"/>
    </row>
    <row r="2" spans="1:34" ht="15.75" customHeight="1" thickBot="1" x14ac:dyDescent="0.3">
      <c r="A2" s="1758"/>
      <c r="B2" s="1759"/>
      <c r="C2" s="1759"/>
      <c r="D2" s="1759"/>
      <c r="E2" s="1759"/>
      <c r="F2" s="1759"/>
      <c r="G2" s="1759"/>
      <c r="H2" s="1759"/>
      <c r="I2" s="1759"/>
      <c r="J2" s="1759"/>
      <c r="K2" s="1759"/>
      <c r="L2" s="1759"/>
      <c r="M2" s="1760"/>
    </row>
    <row r="3" spans="1:34" x14ac:dyDescent="0.25">
      <c r="A3" s="42" t="s">
        <v>1036</v>
      </c>
    </row>
    <row r="4" spans="1:34" x14ac:dyDescent="0.25">
      <c r="A4" s="42" t="s">
        <v>988</v>
      </c>
    </row>
    <row r="5" spans="1:34" x14ac:dyDescent="0.25">
      <c r="A5" s="132" t="s">
        <v>712</v>
      </c>
    </row>
    <row r="6" spans="1:34" x14ac:dyDescent="0.25">
      <c r="A6" s="42"/>
    </row>
    <row r="7" spans="1:34" x14ac:dyDescent="0.25">
      <c r="A7" s="125" t="s">
        <v>1177</v>
      </c>
    </row>
    <row r="8" spans="1:34" x14ac:dyDescent="0.25">
      <c r="A8" s="125"/>
    </row>
    <row r="9" spans="1:34" s="1" customFormat="1" ht="36" customHeight="1" x14ac:dyDescent="0.25">
      <c r="B9" s="1862" t="s">
        <v>28</v>
      </c>
      <c r="C9" s="1864"/>
      <c r="D9" s="1864"/>
      <c r="E9" s="1864"/>
      <c r="F9" s="1864"/>
      <c r="G9" s="1864"/>
      <c r="H9" s="1864"/>
      <c r="I9" s="1864"/>
      <c r="J9" s="1864"/>
      <c r="K9" s="1864"/>
      <c r="L9" s="1864"/>
      <c r="M9" s="1864"/>
      <c r="N9" s="1864"/>
      <c r="O9" s="1864"/>
      <c r="P9" s="1864"/>
      <c r="Q9" s="1865"/>
      <c r="S9" s="1869" t="s">
        <v>507</v>
      </c>
      <c r="T9" s="1869"/>
      <c r="U9" s="1869"/>
      <c r="V9" s="1869"/>
      <c r="W9" s="1869"/>
      <c r="X9" s="1869"/>
      <c r="Y9" s="1869"/>
      <c r="Z9" s="1869"/>
      <c r="AA9" s="1869"/>
      <c r="AB9" s="1869"/>
      <c r="AD9" s="1868" t="s">
        <v>853</v>
      </c>
      <c r="AE9" s="1912"/>
      <c r="AF9" s="1912"/>
      <c r="AG9" s="1912"/>
      <c r="AH9" s="1917"/>
    </row>
    <row r="10" spans="1:34" x14ac:dyDescent="0.25">
      <c r="B10" s="881" t="s">
        <v>29</v>
      </c>
      <c r="C10" s="1921">
        <v>2019</v>
      </c>
      <c r="D10" s="1921"/>
      <c r="E10" s="1881"/>
      <c r="F10" s="1921">
        <v>2020</v>
      </c>
      <c r="G10" s="1921"/>
      <c r="H10" s="1881"/>
      <c r="I10" s="1894">
        <v>2021</v>
      </c>
      <c r="J10" s="1921"/>
      <c r="K10" s="1881"/>
      <c r="L10" s="1894">
        <v>2022</v>
      </c>
      <c r="M10" s="1921"/>
      <c r="N10" s="1881"/>
      <c r="O10" s="1894">
        <v>2023</v>
      </c>
      <c r="P10" s="1921"/>
      <c r="Q10" s="1881"/>
      <c r="S10" s="1875">
        <v>2019</v>
      </c>
      <c r="T10" s="1875"/>
      <c r="U10" s="1875">
        <v>2020</v>
      </c>
      <c r="V10" s="1875"/>
      <c r="W10" s="1875">
        <v>2021</v>
      </c>
      <c r="X10" s="1875"/>
      <c r="Y10" s="1875">
        <v>2022</v>
      </c>
      <c r="Z10" s="1875"/>
      <c r="AA10" s="1875">
        <v>2023</v>
      </c>
      <c r="AB10" s="1875"/>
      <c r="AD10" s="1874">
        <v>2019</v>
      </c>
      <c r="AE10" s="1874">
        <v>2020</v>
      </c>
      <c r="AF10" s="1874">
        <v>2021</v>
      </c>
      <c r="AG10" s="1874">
        <v>2022</v>
      </c>
      <c r="AH10" s="1874">
        <v>2023</v>
      </c>
    </row>
    <row r="11" spans="1:34" x14ac:dyDescent="0.25">
      <c r="B11" s="271" t="s">
        <v>1075</v>
      </c>
      <c r="C11" s="274" t="s">
        <v>31</v>
      </c>
      <c r="D11" s="274" t="s">
        <v>32</v>
      </c>
      <c r="E11" s="274" t="s">
        <v>33</v>
      </c>
      <c r="F11" s="274" t="s">
        <v>31</v>
      </c>
      <c r="G11" s="274" t="s">
        <v>32</v>
      </c>
      <c r="H11" s="274" t="s">
        <v>33</v>
      </c>
      <c r="I11" s="274" t="s">
        <v>31</v>
      </c>
      <c r="J11" s="274" t="s">
        <v>32</v>
      </c>
      <c r="K11" s="274" t="s">
        <v>33</v>
      </c>
      <c r="L11" s="274" t="s">
        <v>31</v>
      </c>
      <c r="M11" s="274" t="s">
        <v>32</v>
      </c>
      <c r="N11" s="274" t="s">
        <v>33</v>
      </c>
      <c r="O11" s="274" t="s">
        <v>31</v>
      </c>
      <c r="P11" s="274" t="s">
        <v>32</v>
      </c>
      <c r="Q11" s="274" t="s">
        <v>33</v>
      </c>
      <c r="S11" s="274" t="s">
        <v>31</v>
      </c>
      <c r="T11" s="274" t="s">
        <v>32</v>
      </c>
      <c r="U11" s="274" t="s">
        <v>31</v>
      </c>
      <c r="V11" s="274" t="s">
        <v>32</v>
      </c>
      <c r="W11" s="274" t="s">
        <v>31</v>
      </c>
      <c r="X11" s="274" t="s">
        <v>32</v>
      </c>
      <c r="Y11" s="274" t="s">
        <v>31</v>
      </c>
      <c r="Z11" s="274" t="s">
        <v>32</v>
      </c>
      <c r="AA11" s="274" t="s">
        <v>31</v>
      </c>
      <c r="AB11" s="274" t="s">
        <v>32</v>
      </c>
      <c r="AD11" s="1874"/>
      <c r="AE11" s="1874"/>
      <c r="AF11" s="1874"/>
      <c r="AG11" s="1874"/>
      <c r="AH11" s="1874"/>
    </row>
    <row r="12" spans="1:34" x14ac:dyDescent="0.25">
      <c r="A12" s="1903" t="s">
        <v>1080</v>
      </c>
      <c r="B12" s="1617" t="s">
        <v>809</v>
      </c>
      <c r="C12" s="20">
        <v>484008</v>
      </c>
      <c r="D12" s="20">
        <v>1219335</v>
      </c>
      <c r="E12" s="21">
        <f>C12+D12</f>
        <v>1703343</v>
      </c>
      <c r="F12" s="20">
        <v>585745</v>
      </c>
      <c r="G12" s="20">
        <v>1122433</v>
      </c>
      <c r="H12" s="21">
        <f>F12+G12</f>
        <v>1708178</v>
      </c>
      <c r="I12" s="20">
        <v>571712</v>
      </c>
      <c r="J12" s="20">
        <v>1341666</v>
      </c>
      <c r="K12" s="21">
        <f>I12+J12</f>
        <v>1913378</v>
      </c>
      <c r="L12" s="20">
        <v>621049</v>
      </c>
      <c r="M12" s="20">
        <v>1395226</v>
      </c>
      <c r="N12" s="21">
        <f>L12+M12</f>
        <v>2016275</v>
      </c>
      <c r="O12" s="20">
        <v>659924</v>
      </c>
      <c r="P12" s="20">
        <v>1379478</v>
      </c>
      <c r="Q12" s="21">
        <f>O12+P12</f>
        <v>2039402</v>
      </c>
      <c r="S12" s="61">
        <f>IFERROR(C12/E12*100,0)</f>
        <v>28.415181205429558</v>
      </c>
      <c r="T12" s="6">
        <f>IFERROR(D12/E12*100,0)</f>
        <v>71.584818794570438</v>
      </c>
      <c r="U12" s="61">
        <f>IFERROR(F12/H12*100,0)</f>
        <v>34.290630133393591</v>
      </c>
      <c r="V12" s="6">
        <f>IFERROR(G12/H12*100,0)</f>
        <v>65.709369866606409</v>
      </c>
      <c r="W12" s="61">
        <f t="shared" ref="W12:X14" si="0">IFERROR(I12/$K12*100,0)</f>
        <v>29.879720577951662</v>
      </c>
      <c r="X12" s="82">
        <f t="shared" si="0"/>
        <v>70.120279422048341</v>
      </c>
      <c r="Y12" s="6">
        <f t="shared" ref="Y12:Z14" si="1">IFERROR(L12/$N12*100,0)</f>
        <v>30.801800349654684</v>
      </c>
      <c r="Z12" s="6">
        <f t="shared" si="1"/>
        <v>69.198199650345316</v>
      </c>
      <c r="AA12" s="61">
        <f t="shared" ref="AA12:AB14" si="2">IFERROR(O12/$Q12*100,0)</f>
        <v>32.358701227124421</v>
      </c>
      <c r="AB12" s="82">
        <f t="shared" si="2"/>
        <v>67.641298772875587</v>
      </c>
      <c r="AD12" s="73">
        <f>T12-S12</f>
        <v>43.169637589140876</v>
      </c>
      <c r="AE12" s="60">
        <f t="shared" ref="AE12:AE14" si="3">V12-U12</f>
        <v>31.418739733212817</v>
      </c>
      <c r="AF12" s="60">
        <f>X12-W12</f>
        <v>40.240558844096682</v>
      </c>
      <c r="AG12" s="60">
        <f>Z12-Y12</f>
        <v>38.396399300690632</v>
      </c>
      <c r="AH12" s="60">
        <f>AB12-AA12</f>
        <v>35.282597545751166</v>
      </c>
    </row>
    <row r="13" spans="1:34" x14ac:dyDescent="0.25">
      <c r="A13" s="1904"/>
      <c r="B13" s="1617" t="s">
        <v>346</v>
      </c>
      <c r="C13" s="20">
        <v>754563</v>
      </c>
      <c r="D13" s="20">
        <v>627810</v>
      </c>
      <c r="E13" s="21">
        <f t="shared" ref="E13:E14" si="4">C13+D13</f>
        <v>1382373</v>
      </c>
      <c r="F13" s="20">
        <v>636243</v>
      </c>
      <c r="G13" s="20">
        <v>517486</v>
      </c>
      <c r="H13" s="21">
        <f t="shared" ref="H13:H14" si="5">F13+G13</f>
        <v>1153729</v>
      </c>
      <c r="I13" s="20">
        <v>813170</v>
      </c>
      <c r="J13" s="20">
        <v>644977</v>
      </c>
      <c r="K13" s="21">
        <f t="shared" ref="K13:K14" si="6">I13+J13</f>
        <v>1458147</v>
      </c>
      <c r="L13" s="20">
        <v>814583</v>
      </c>
      <c r="M13" s="20">
        <v>664488</v>
      </c>
      <c r="N13" s="21">
        <f t="shared" ref="N13:N14" si="7">L13+M13</f>
        <v>1479071</v>
      </c>
      <c r="O13" s="20">
        <v>848018</v>
      </c>
      <c r="P13" s="20">
        <v>657597</v>
      </c>
      <c r="Q13" s="21">
        <f t="shared" ref="Q13:Q14" si="8">O13+P13</f>
        <v>1505615</v>
      </c>
      <c r="S13" s="61">
        <f t="shared" ref="S13:S14" si="9">IFERROR(C13/E13*100,0)</f>
        <v>54.584616453012323</v>
      </c>
      <c r="T13" s="6">
        <f t="shared" ref="T13:T14" si="10">IFERROR(D13/E13*100,0)</f>
        <v>45.415383546987684</v>
      </c>
      <c r="U13" s="61">
        <f>IFERROR(F13/H13*100,0)</f>
        <v>55.146659224133224</v>
      </c>
      <c r="V13" s="6">
        <f>IFERROR(G13/H13*100,0)</f>
        <v>44.853340775866776</v>
      </c>
      <c r="W13" s="61">
        <f t="shared" si="0"/>
        <v>55.767354045922666</v>
      </c>
      <c r="X13" s="82">
        <f t="shared" si="0"/>
        <v>44.232645954077334</v>
      </c>
      <c r="Y13" s="6">
        <f t="shared" si="1"/>
        <v>55.073961966666914</v>
      </c>
      <c r="Z13" s="6">
        <f t="shared" si="1"/>
        <v>44.926038033333086</v>
      </c>
      <c r="AA13" s="61">
        <f t="shared" si="2"/>
        <v>56.32369496850125</v>
      </c>
      <c r="AB13" s="82">
        <f t="shared" si="2"/>
        <v>43.676305031498757</v>
      </c>
      <c r="AD13" s="73">
        <f t="shared" ref="AD13:AD14" si="11">T13-S13</f>
        <v>-9.1692329060246394</v>
      </c>
      <c r="AE13" s="60">
        <f t="shared" si="3"/>
        <v>-10.293318448266447</v>
      </c>
      <c r="AF13" s="60">
        <f>X13-W13</f>
        <v>-11.534708091845332</v>
      </c>
      <c r="AG13" s="60">
        <f>Z13-Y13</f>
        <v>-10.147923933333828</v>
      </c>
      <c r="AH13" s="60">
        <f t="shared" ref="AH13:AH14" si="12">AB13-AA13</f>
        <v>-12.647389937002494</v>
      </c>
    </row>
    <row r="14" spans="1:34" x14ac:dyDescent="0.25">
      <c r="A14" s="1905"/>
      <c r="B14" s="1617" t="s">
        <v>248</v>
      </c>
      <c r="C14" s="56">
        <v>895763</v>
      </c>
      <c r="D14" s="56">
        <v>795129</v>
      </c>
      <c r="E14" s="116">
        <f t="shared" si="4"/>
        <v>1690892</v>
      </c>
      <c r="F14" s="56">
        <v>757751</v>
      </c>
      <c r="G14" s="56">
        <v>657379</v>
      </c>
      <c r="H14" s="116">
        <f t="shared" si="5"/>
        <v>1415130</v>
      </c>
      <c r="I14" s="56">
        <v>1008822</v>
      </c>
      <c r="J14" s="56">
        <v>854772</v>
      </c>
      <c r="K14" s="116">
        <f t="shared" si="6"/>
        <v>1863594</v>
      </c>
      <c r="L14" s="56">
        <v>1113565</v>
      </c>
      <c r="M14" s="56">
        <v>946978</v>
      </c>
      <c r="N14" s="116">
        <f t="shared" si="7"/>
        <v>2060543</v>
      </c>
      <c r="O14" s="56">
        <v>1294275</v>
      </c>
      <c r="P14" s="56">
        <v>1096458</v>
      </c>
      <c r="Q14" s="116">
        <f t="shared" si="8"/>
        <v>2390733</v>
      </c>
      <c r="S14" s="100">
        <f t="shared" si="9"/>
        <v>52.97576663678106</v>
      </c>
      <c r="T14" s="98">
        <f t="shared" si="10"/>
        <v>47.02423336321894</v>
      </c>
      <c r="U14" s="100">
        <f>IFERROR(F14/H14*100,0)</f>
        <v>53.546387964356633</v>
      </c>
      <c r="V14" s="98">
        <f>IFERROR(G14/H14*100,0)</f>
        <v>46.453612035643367</v>
      </c>
      <c r="W14" s="100">
        <f t="shared" si="0"/>
        <v>54.133142733878735</v>
      </c>
      <c r="X14" s="99">
        <f t="shared" si="0"/>
        <v>45.866857266121272</v>
      </c>
      <c r="Y14" s="98">
        <f t="shared" si="1"/>
        <v>54.042308265345596</v>
      </c>
      <c r="Z14" s="98">
        <f t="shared" si="1"/>
        <v>45.957691734654411</v>
      </c>
      <c r="AA14" s="100">
        <f t="shared" si="2"/>
        <v>54.137162117225138</v>
      </c>
      <c r="AB14" s="99">
        <f t="shared" si="2"/>
        <v>45.862837882774862</v>
      </c>
      <c r="AD14" s="246">
        <f t="shared" si="11"/>
        <v>-5.95153327356212</v>
      </c>
      <c r="AE14" s="236">
        <f t="shared" si="3"/>
        <v>-7.0927759287132659</v>
      </c>
      <c r="AF14" s="236">
        <f>X14-W14</f>
        <v>-8.2662854677574629</v>
      </c>
      <c r="AG14" s="236">
        <f>Z14-Y14</f>
        <v>-8.0846165306911857</v>
      </c>
      <c r="AH14" s="236">
        <f t="shared" si="12"/>
        <v>-8.2743242344502761</v>
      </c>
    </row>
    <row r="17" spans="1:51" x14ac:dyDescent="0.25">
      <c r="A17" s="125" t="s">
        <v>1178</v>
      </c>
    </row>
    <row r="18" spans="1:51" x14ac:dyDescent="0.25">
      <c r="A18" s="125"/>
    </row>
    <row r="19" spans="1:51" s="1" customFormat="1" ht="34.5" customHeight="1" x14ac:dyDescent="0.25">
      <c r="B19" s="1869" t="s">
        <v>28</v>
      </c>
      <c r="C19" s="1869"/>
      <c r="D19" s="1869"/>
      <c r="E19" s="1869"/>
      <c r="F19" s="1869"/>
      <c r="G19" s="1869"/>
      <c r="H19" s="1869"/>
      <c r="I19" s="1869"/>
      <c r="J19" s="1869"/>
      <c r="K19" s="1869"/>
      <c r="L19" s="1869"/>
      <c r="M19" s="1869"/>
      <c r="N19" s="1869"/>
      <c r="O19" s="1869"/>
      <c r="P19" s="1869"/>
      <c r="Q19" s="1869"/>
      <c r="S19" s="1869" t="s">
        <v>507</v>
      </c>
      <c r="T19" s="1869"/>
      <c r="U19" s="1869"/>
      <c r="V19" s="1869"/>
      <c r="W19" s="1869"/>
      <c r="X19" s="1869"/>
      <c r="Y19" s="1869"/>
      <c r="Z19" s="1869"/>
      <c r="AA19" s="1869"/>
      <c r="AB19" s="1869"/>
      <c r="AD19" s="1868" t="s">
        <v>853</v>
      </c>
      <c r="AE19" s="1912"/>
      <c r="AF19" s="1912"/>
      <c r="AG19" s="1912"/>
      <c r="AH19" s="1917"/>
    </row>
    <row r="20" spans="1:51" x14ac:dyDescent="0.25">
      <c r="A20" s="12"/>
      <c r="B20" s="852" t="s">
        <v>29</v>
      </c>
      <c r="C20" s="1875">
        <v>2019</v>
      </c>
      <c r="D20" s="1875"/>
      <c r="E20" s="1875"/>
      <c r="F20" s="1875">
        <v>2020</v>
      </c>
      <c r="G20" s="1875"/>
      <c r="H20" s="1875"/>
      <c r="I20" s="1875">
        <v>2021</v>
      </c>
      <c r="J20" s="1875"/>
      <c r="K20" s="1875"/>
      <c r="L20" s="1875">
        <v>2022</v>
      </c>
      <c r="M20" s="1875"/>
      <c r="N20" s="1875"/>
      <c r="O20" s="1875">
        <v>2023</v>
      </c>
      <c r="P20" s="1875"/>
      <c r="Q20" s="1875"/>
      <c r="S20" s="1875">
        <v>2019</v>
      </c>
      <c r="T20" s="1875"/>
      <c r="U20" s="1875">
        <v>2020</v>
      </c>
      <c r="V20" s="1875"/>
      <c r="W20" s="1875">
        <v>2021</v>
      </c>
      <c r="X20" s="1875"/>
      <c r="Y20" s="1875">
        <v>2022</v>
      </c>
      <c r="Z20" s="1875"/>
      <c r="AA20" s="1875">
        <v>2023</v>
      </c>
      <c r="AB20" s="1875"/>
      <c r="AD20" s="1874">
        <v>2019</v>
      </c>
      <c r="AE20" s="1874">
        <v>2020</v>
      </c>
      <c r="AF20" s="1874">
        <v>2021</v>
      </c>
      <c r="AG20" s="1874">
        <v>2022</v>
      </c>
      <c r="AH20" s="1874">
        <v>2023</v>
      </c>
    </row>
    <row r="21" spans="1:51" x14ac:dyDescent="0.25">
      <c r="A21" s="1"/>
      <c r="B21" s="271" t="s">
        <v>1075</v>
      </c>
      <c r="C21" s="274" t="s">
        <v>31</v>
      </c>
      <c r="D21" s="274" t="s">
        <v>32</v>
      </c>
      <c r="E21" s="274" t="s">
        <v>33</v>
      </c>
      <c r="F21" s="274" t="s">
        <v>31</v>
      </c>
      <c r="G21" s="274" t="s">
        <v>32</v>
      </c>
      <c r="H21" s="274" t="s">
        <v>33</v>
      </c>
      <c r="I21" s="274" t="s">
        <v>31</v>
      </c>
      <c r="J21" s="274" t="s">
        <v>32</v>
      </c>
      <c r="K21" s="274" t="s">
        <v>33</v>
      </c>
      <c r="L21" s="274" t="s">
        <v>31</v>
      </c>
      <c r="M21" s="274" t="s">
        <v>32</v>
      </c>
      <c r="N21" s="274" t="s">
        <v>33</v>
      </c>
      <c r="O21" s="274" t="s">
        <v>31</v>
      </c>
      <c r="P21" s="274" t="s">
        <v>32</v>
      </c>
      <c r="Q21" s="274" t="s">
        <v>33</v>
      </c>
      <c r="S21" s="274" t="s">
        <v>31</v>
      </c>
      <c r="T21" s="274" t="s">
        <v>32</v>
      </c>
      <c r="U21" s="274" t="s">
        <v>31</v>
      </c>
      <c r="V21" s="274" t="s">
        <v>32</v>
      </c>
      <c r="W21" s="274" t="s">
        <v>31</v>
      </c>
      <c r="X21" s="274" t="s">
        <v>32</v>
      </c>
      <c r="Y21" s="274" t="s">
        <v>31</v>
      </c>
      <c r="Z21" s="274" t="s">
        <v>32</v>
      </c>
      <c r="AA21" s="274" t="s">
        <v>31</v>
      </c>
      <c r="AB21" s="274" t="s">
        <v>32</v>
      </c>
      <c r="AD21" s="1874"/>
      <c r="AE21" s="1874"/>
      <c r="AF21" s="1874"/>
      <c r="AG21" s="1874"/>
      <c r="AH21" s="1874"/>
    </row>
    <row r="22" spans="1:51" x14ac:dyDescent="0.25">
      <c r="A22" s="1885" t="s">
        <v>809</v>
      </c>
      <c r="B22" s="849" t="s">
        <v>1078</v>
      </c>
      <c r="C22" s="843">
        <v>484008</v>
      </c>
      <c r="D22" s="843">
        <v>1219335</v>
      </c>
      <c r="E22" s="844">
        <f>C22+D22</f>
        <v>1703343</v>
      </c>
      <c r="F22" s="843">
        <v>585745</v>
      </c>
      <c r="G22" s="843">
        <v>1122433</v>
      </c>
      <c r="H22" s="844">
        <f>F22+G22</f>
        <v>1708178</v>
      </c>
      <c r="I22" s="843">
        <v>571712</v>
      </c>
      <c r="J22" s="843">
        <v>1341666</v>
      </c>
      <c r="K22" s="844">
        <f>I22+J22</f>
        <v>1913378</v>
      </c>
      <c r="L22" s="843">
        <v>621049</v>
      </c>
      <c r="M22" s="843">
        <v>1395226</v>
      </c>
      <c r="N22" s="844">
        <f>L22+M22</f>
        <v>2016275</v>
      </c>
      <c r="O22" s="843">
        <v>659924</v>
      </c>
      <c r="P22" s="843">
        <v>1379478</v>
      </c>
      <c r="Q22" s="844">
        <f>O22+P22</f>
        <v>2039402</v>
      </c>
      <c r="S22" s="61">
        <f>IFERROR(C22/E22*100,0)</f>
        <v>28.415181205429558</v>
      </c>
      <c r="T22" s="6">
        <f>IFERROR(D22/E22*100,0)</f>
        <v>71.584818794570438</v>
      </c>
      <c r="U22" s="61">
        <f>IFERROR(F22/H22*100,0)</f>
        <v>34.290630133393591</v>
      </c>
      <c r="V22" s="6">
        <f>IFERROR(G22/H22*100,0)</f>
        <v>65.709369866606409</v>
      </c>
      <c r="W22" s="61">
        <f t="shared" ref="W22" si="13">IFERROR(I22/$K22*100,0)</f>
        <v>29.879720577951662</v>
      </c>
      <c r="X22" s="82">
        <f t="shared" ref="X22" si="14">IFERROR(J22/$K22*100,0)</f>
        <v>70.120279422048341</v>
      </c>
      <c r="Y22" s="6">
        <f t="shared" ref="Y22" si="15">IFERROR(L22/$N22*100,0)</f>
        <v>30.801800349654684</v>
      </c>
      <c r="Z22" s="6">
        <f t="shared" ref="Z22" si="16">IFERROR(M22/$N22*100,0)</f>
        <v>69.198199650345316</v>
      </c>
      <c r="AA22" s="61">
        <f t="shared" ref="AA22" si="17">IFERROR(O22/$Q22*100,0)</f>
        <v>32.358701227124421</v>
      </c>
      <c r="AB22" s="82">
        <f t="shared" ref="AB22" si="18">IFERROR(P22/$Q22*100,0)</f>
        <v>67.641298772875587</v>
      </c>
      <c r="AD22" s="73">
        <f>T22-S22</f>
        <v>43.169637589140876</v>
      </c>
      <c r="AE22" s="60">
        <f t="shared" ref="AE22" si="19">V22-U22</f>
        <v>31.418739733212817</v>
      </c>
      <c r="AF22" s="60">
        <f>X22-W22</f>
        <v>40.240558844096682</v>
      </c>
      <c r="AG22" s="60">
        <f>Z22-Y22</f>
        <v>38.396399300690632</v>
      </c>
      <c r="AH22" s="60">
        <f>AB22-AA22</f>
        <v>35.282597545751166</v>
      </c>
    </row>
    <row r="23" spans="1:51" x14ac:dyDescent="0.25">
      <c r="A23" s="1886"/>
      <c r="B23" s="855" t="s">
        <v>361</v>
      </c>
      <c r="C23" s="20">
        <v>2278</v>
      </c>
      <c r="D23" s="20">
        <v>2829</v>
      </c>
      <c r="E23" s="21">
        <f>C23+D23</f>
        <v>5107</v>
      </c>
      <c r="F23" s="20">
        <v>1870</v>
      </c>
      <c r="G23" s="20">
        <v>1572</v>
      </c>
      <c r="H23" s="21">
        <f>F23+G23</f>
        <v>3442</v>
      </c>
      <c r="I23" s="20">
        <v>1998</v>
      </c>
      <c r="J23" s="20">
        <v>1827</v>
      </c>
      <c r="K23" s="21">
        <f>I23+J23</f>
        <v>3825</v>
      </c>
      <c r="L23" s="20">
        <v>1512</v>
      </c>
      <c r="M23" s="20">
        <v>1890</v>
      </c>
      <c r="N23" s="21">
        <f>L23+M23</f>
        <v>3402</v>
      </c>
      <c r="O23" s="20">
        <v>5459</v>
      </c>
      <c r="P23" s="20">
        <v>5105</v>
      </c>
      <c r="Q23" s="21">
        <f>O23+P23</f>
        <v>10564</v>
      </c>
      <c r="S23" s="61">
        <f>IFERROR(C23/E23*100,0)</f>
        <v>44.605443508909346</v>
      </c>
      <c r="T23" s="6">
        <f>IFERROR(D23/E23*100,0)</f>
        <v>55.394556491090661</v>
      </c>
      <c r="U23" s="61">
        <f t="shared" ref="U23:U35" si="20">IFERROR(F23/H23*100,0)</f>
        <v>54.328878558977337</v>
      </c>
      <c r="V23" s="6">
        <f t="shared" ref="V23:V35" si="21">IFERROR(G23/H23*100,0)</f>
        <v>45.671121441022663</v>
      </c>
      <c r="W23" s="61">
        <f t="shared" ref="W23:X36" si="22">IFERROR(I23/$K23*100,0)</f>
        <v>52.235294117647058</v>
      </c>
      <c r="X23" s="82">
        <f t="shared" si="22"/>
        <v>47.764705882352942</v>
      </c>
      <c r="Y23" s="6">
        <f t="shared" ref="Y23:Z36" si="23">IFERROR(L23/$N23*100,0)</f>
        <v>44.444444444444443</v>
      </c>
      <c r="Z23" s="6">
        <f t="shared" si="23"/>
        <v>55.555555555555557</v>
      </c>
      <c r="AA23" s="61">
        <f t="shared" ref="AA23:AB36" si="24">IFERROR(O23/$Q23*100,0)</f>
        <v>51.675501703900039</v>
      </c>
      <c r="AB23" s="82">
        <f t="shared" si="24"/>
        <v>48.324498296099961</v>
      </c>
      <c r="AD23" s="73">
        <f>T23-S23</f>
        <v>10.789112982181315</v>
      </c>
      <c r="AE23" s="60">
        <f t="shared" ref="AE23:AE36" si="25">V23-U23</f>
        <v>-8.6577571179546737</v>
      </c>
      <c r="AF23" s="60">
        <f t="shared" ref="AF23:AF35" si="26">X23-W23</f>
        <v>-4.470588235294116</v>
      </c>
      <c r="AG23" s="60">
        <f t="shared" ref="AG23:AG35" si="27">Z23-Y23</f>
        <v>11.111111111111114</v>
      </c>
      <c r="AH23" s="60">
        <f t="shared" ref="AH23:AH36" si="28">AB23-AA23</f>
        <v>-3.3510034078000785</v>
      </c>
    </row>
    <row r="24" spans="1:51" x14ac:dyDescent="0.25">
      <c r="A24" s="1886"/>
      <c r="B24" s="855" t="s">
        <v>339</v>
      </c>
      <c r="C24" s="20">
        <v>3299</v>
      </c>
      <c r="D24" s="20">
        <v>11003</v>
      </c>
      <c r="E24" s="21">
        <f t="shared" ref="E24:E53" si="29">C24+D24</f>
        <v>14302</v>
      </c>
      <c r="F24" s="20">
        <v>3499</v>
      </c>
      <c r="G24" s="20">
        <v>11337</v>
      </c>
      <c r="H24" s="21">
        <f t="shared" ref="H24:H53" si="30">F24+G24</f>
        <v>14836</v>
      </c>
      <c r="I24" s="20">
        <v>5103</v>
      </c>
      <c r="J24" s="20">
        <v>14653</v>
      </c>
      <c r="K24" s="21">
        <f t="shared" ref="K24:K53" si="31">I24+J24</f>
        <v>19756</v>
      </c>
      <c r="L24" s="20">
        <v>4135</v>
      </c>
      <c r="M24" s="20">
        <v>11977</v>
      </c>
      <c r="N24" s="21">
        <f t="shared" ref="N24:N53" si="32">L24+M24</f>
        <v>16112</v>
      </c>
      <c r="O24" s="20">
        <v>6068</v>
      </c>
      <c r="P24" s="20">
        <v>15633</v>
      </c>
      <c r="Q24" s="21">
        <f t="shared" ref="Q24:Q53" si="33">O24+P24</f>
        <v>21701</v>
      </c>
      <c r="S24" s="61">
        <f t="shared" ref="S24:S36" si="34">IFERROR(C24/E24*100,0)</f>
        <v>23.066703957488464</v>
      </c>
      <c r="T24" s="6">
        <f t="shared" ref="T24:T36" si="35">IFERROR(D24/E24*100,0)</f>
        <v>76.933296042511529</v>
      </c>
      <c r="U24" s="61">
        <f t="shared" si="20"/>
        <v>23.584524130493396</v>
      </c>
      <c r="V24" s="6">
        <f t="shared" si="21"/>
        <v>76.415475869506608</v>
      </c>
      <c r="W24" s="61">
        <f t="shared" si="22"/>
        <v>25.830127556185463</v>
      </c>
      <c r="X24" s="82">
        <f t="shared" si="22"/>
        <v>74.169872443814526</v>
      </c>
      <c r="Y24" s="6">
        <f t="shared" si="23"/>
        <v>25.664101290963259</v>
      </c>
      <c r="Z24" s="6">
        <f t="shared" si="23"/>
        <v>74.335898709036741</v>
      </c>
      <c r="AA24" s="61">
        <f t="shared" si="24"/>
        <v>27.961845076263771</v>
      </c>
      <c r="AB24" s="82">
        <f t="shared" si="24"/>
        <v>72.038154923736229</v>
      </c>
      <c r="AD24" s="73">
        <f t="shared" ref="AD24:AD53" si="36">T24-S24</f>
        <v>53.866592085023065</v>
      </c>
      <c r="AE24" s="60">
        <f t="shared" si="25"/>
        <v>52.830951739013216</v>
      </c>
      <c r="AF24" s="60">
        <f t="shared" si="26"/>
        <v>48.339744887629067</v>
      </c>
      <c r="AG24" s="60">
        <f t="shared" si="27"/>
        <v>48.671797418073481</v>
      </c>
      <c r="AH24" s="60">
        <f t="shared" si="28"/>
        <v>44.076309847472459</v>
      </c>
      <c r="AY24" s="654"/>
    </row>
    <row r="25" spans="1:51" x14ac:dyDescent="0.25">
      <c r="A25" s="1886"/>
      <c r="B25" s="855" t="s">
        <v>342</v>
      </c>
      <c r="C25" s="20">
        <v>5049</v>
      </c>
      <c r="D25" s="20">
        <v>40948</v>
      </c>
      <c r="E25" s="21">
        <f t="shared" si="29"/>
        <v>45997</v>
      </c>
      <c r="F25" s="20">
        <v>6675</v>
      </c>
      <c r="G25" s="20">
        <v>35252</v>
      </c>
      <c r="H25" s="21">
        <f t="shared" si="30"/>
        <v>41927</v>
      </c>
      <c r="I25" s="20">
        <v>6451</v>
      </c>
      <c r="J25" s="20">
        <v>43699</v>
      </c>
      <c r="K25" s="21">
        <f t="shared" si="31"/>
        <v>50150</v>
      </c>
      <c r="L25" s="20">
        <v>6543</v>
      </c>
      <c r="M25" s="20">
        <v>44865</v>
      </c>
      <c r="N25" s="21">
        <f t="shared" si="32"/>
        <v>51408</v>
      </c>
      <c r="O25" s="20">
        <v>6884</v>
      </c>
      <c r="P25" s="20">
        <v>51008</v>
      </c>
      <c r="Q25" s="21">
        <f t="shared" si="33"/>
        <v>57892</v>
      </c>
      <c r="S25" s="61">
        <f t="shared" si="34"/>
        <v>10.976802834967497</v>
      </c>
      <c r="T25" s="6">
        <f t="shared" si="35"/>
        <v>89.023197165032499</v>
      </c>
      <c r="U25" s="61">
        <f t="shared" si="20"/>
        <v>15.920528537696471</v>
      </c>
      <c r="V25" s="6">
        <f t="shared" si="21"/>
        <v>84.07947146230353</v>
      </c>
      <c r="W25" s="61">
        <f t="shared" si="22"/>
        <v>12.863409770687936</v>
      </c>
      <c r="X25" s="82">
        <f t="shared" si="22"/>
        <v>87.136590229312063</v>
      </c>
      <c r="Y25" s="6">
        <f t="shared" si="23"/>
        <v>12.727591036414566</v>
      </c>
      <c r="Z25" s="6">
        <f t="shared" si="23"/>
        <v>87.272408963585434</v>
      </c>
      <c r="AA25" s="61">
        <f t="shared" si="24"/>
        <v>11.891107579631036</v>
      </c>
      <c r="AB25" s="82">
        <f t="shared" si="24"/>
        <v>88.10889242036896</v>
      </c>
      <c r="AD25" s="73">
        <f t="shared" si="36"/>
        <v>78.046394330064999</v>
      </c>
      <c r="AE25" s="60">
        <f t="shared" si="25"/>
        <v>68.158942924607061</v>
      </c>
      <c r="AF25" s="60">
        <f t="shared" si="26"/>
        <v>74.273180458624125</v>
      </c>
      <c r="AG25" s="60">
        <f t="shared" si="27"/>
        <v>74.544817927170868</v>
      </c>
      <c r="AH25" s="60">
        <f t="shared" si="28"/>
        <v>76.21778484073792</v>
      </c>
    </row>
    <row r="26" spans="1:51" x14ac:dyDescent="0.25">
      <c r="A26" s="1886"/>
      <c r="B26" s="855" t="s">
        <v>349</v>
      </c>
      <c r="C26" s="20">
        <v>1296</v>
      </c>
      <c r="D26" s="20">
        <v>13458</v>
      </c>
      <c r="E26" s="21">
        <f t="shared" si="29"/>
        <v>14754</v>
      </c>
      <c r="F26" s="20">
        <v>1283</v>
      </c>
      <c r="G26" s="20">
        <v>12766</v>
      </c>
      <c r="H26" s="21">
        <f t="shared" si="30"/>
        <v>14049</v>
      </c>
      <c r="I26" s="20">
        <v>1390</v>
      </c>
      <c r="J26" s="20">
        <v>13519</v>
      </c>
      <c r="K26" s="21">
        <f t="shared" si="31"/>
        <v>14909</v>
      </c>
      <c r="L26" s="20">
        <v>1302</v>
      </c>
      <c r="M26" s="20">
        <v>11635</v>
      </c>
      <c r="N26" s="21">
        <f t="shared" si="32"/>
        <v>12937</v>
      </c>
      <c r="O26" s="20">
        <v>2822</v>
      </c>
      <c r="P26" s="20">
        <v>14432</v>
      </c>
      <c r="Q26" s="21">
        <f t="shared" si="33"/>
        <v>17254</v>
      </c>
      <c r="S26" s="61">
        <f t="shared" si="34"/>
        <v>8.7840585603904024</v>
      </c>
      <c r="T26" s="6">
        <f t="shared" si="35"/>
        <v>91.215941439609594</v>
      </c>
      <c r="U26" s="61">
        <f t="shared" si="20"/>
        <v>9.1323225852373824</v>
      </c>
      <c r="V26" s="6">
        <f t="shared" si="21"/>
        <v>90.867677414762611</v>
      </c>
      <c r="W26" s="61">
        <f t="shared" si="22"/>
        <v>9.3232275806559795</v>
      </c>
      <c r="X26" s="82">
        <f t="shared" si="22"/>
        <v>90.676772419344019</v>
      </c>
      <c r="Y26" s="6">
        <f t="shared" si="23"/>
        <v>10.064157068872227</v>
      </c>
      <c r="Z26" s="6">
        <f t="shared" si="23"/>
        <v>89.93584293112778</v>
      </c>
      <c r="AA26" s="61">
        <f t="shared" si="24"/>
        <v>16.355627680537847</v>
      </c>
      <c r="AB26" s="82">
        <f t="shared" si="24"/>
        <v>83.64437231946215</v>
      </c>
      <c r="AD26" s="73">
        <f t="shared" si="36"/>
        <v>82.431882879219188</v>
      </c>
      <c r="AE26" s="60">
        <f t="shared" si="25"/>
        <v>81.735354829525221</v>
      </c>
      <c r="AF26" s="60">
        <f t="shared" si="26"/>
        <v>81.353544838688038</v>
      </c>
      <c r="AG26" s="60">
        <f t="shared" si="27"/>
        <v>79.871685862255561</v>
      </c>
      <c r="AH26" s="60">
        <f t="shared" si="28"/>
        <v>67.2887446389243</v>
      </c>
      <c r="AI26" s="6"/>
    </row>
    <row r="27" spans="1:51" x14ac:dyDescent="0.25">
      <c r="A27" s="1886"/>
      <c r="B27" s="855" t="s">
        <v>344</v>
      </c>
      <c r="C27" s="20">
        <v>2657</v>
      </c>
      <c r="D27" s="20">
        <v>19536</v>
      </c>
      <c r="E27" s="21">
        <f t="shared" si="29"/>
        <v>22193</v>
      </c>
      <c r="F27" s="20">
        <v>2911</v>
      </c>
      <c r="G27" s="20">
        <v>18964</v>
      </c>
      <c r="H27" s="21">
        <f t="shared" si="30"/>
        <v>21875</v>
      </c>
      <c r="I27" s="20">
        <v>4531</v>
      </c>
      <c r="J27" s="20">
        <v>21510</v>
      </c>
      <c r="K27" s="21">
        <f t="shared" si="31"/>
        <v>26041</v>
      </c>
      <c r="L27" s="20">
        <v>3152</v>
      </c>
      <c r="M27" s="20">
        <v>18493</v>
      </c>
      <c r="N27" s="21">
        <f t="shared" si="32"/>
        <v>21645</v>
      </c>
      <c r="O27" s="20">
        <v>4900</v>
      </c>
      <c r="P27" s="20">
        <v>23783</v>
      </c>
      <c r="Q27" s="21">
        <f t="shared" si="33"/>
        <v>28683</v>
      </c>
      <c r="S27" s="61">
        <f t="shared" si="34"/>
        <v>11.972243500202767</v>
      </c>
      <c r="T27" s="6">
        <f t="shared" si="35"/>
        <v>88.027756499797235</v>
      </c>
      <c r="U27" s="61">
        <f t="shared" si="20"/>
        <v>13.30742857142857</v>
      </c>
      <c r="V27" s="6">
        <f t="shared" si="21"/>
        <v>86.692571428571426</v>
      </c>
      <c r="W27" s="61">
        <f t="shared" si="22"/>
        <v>17.399485426826928</v>
      </c>
      <c r="X27" s="82">
        <f t="shared" si="22"/>
        <v>82.600514573173072</v>
      </c>
      <c r="Y27" s="6">
        <f t="shared" si="23"/>
        <v>14.562254562254562</v>
      </c>
      <c r="Z27" s="6">
        <f t="shared" si="23"/>
        <v>85.437745437745434</v>
      </c>
      <c r="AA27" s="61">
        <f t="shared" si="24"/>
        <v>17.083289753512535</v>
      </c>
      <c r="AB27" s="82">
        <f t="shared" si="24"/>
        <v>82.916710246487469</v>
      </c>
      <c r="AD27" s="73">
        <f t="shared" si="36"/>
        <v>76.05551299959447</v>
      </c>
      <c r="AE27" s="60">
        <f t="shared" si="25"/>
        <v>73.385142857142853</v>
      </c>
      <c r="AF27" s="60">
        <f t="shared" si="26"/>
        <v>65.201029146346144</v>
      </c>
      <c r="AG27" s="60">
        <f t="shared" si="27"/>
        <v>70.875490875490868</v>
      </c>
      <c r="AH27" s="60">
        <f t="shared" si="28"/>
        <v>65.833420492974938</v>
      </c>
    </row>
    <row r="28" spans="1:51" x14ac:dyDescent="0.25">
      <c r="A28" s="1886"/>
      <c r="B28" s="855" t="s">
        <v>360</v>
      </c>
      <c r="C28" s="20">
        <v>30495</v>
      </c>
      <c r="D28" s="20">
        <v>24311</v>
      </c>
      <c r="E28" s="21">
        <f t="shared" si="29"/>
        <v>54806</v>
      </c>
      <c r="F28" s="20">
        <v>28379</v>
      </c>
      <c r="G28" s="20">
        <v>22103</v>
      </c>
      <c r="H28" s="21">
        <f t="shared" si="30"/>
        <v>50482</v>
      </c>
      <c r="I28" s="20">
        <v>29903</v>
      </c>
      <c r="J28" s="20">
        <v>23508</v>
      </c>
      <c r="K28" s="21">
        <f t="shared" si="31"/>
        <v>53411</v>
      </c>
      <c r="L28" s="20">
        <v>62459</v>
      </c>
      <c r="M28" s="20">
        <v>38066</v>
      </c>
      <c r="N28" s="21">
        <f t="shared" si="32"/>
        <v>100525</v>
      </c>
      <c r="O28" s="20">
        <v>62476</v>
      </c>
      <c r="P28" s="20">
        <v>42718</v>
      </c>
      <c r="Q28" s="21">
        <f t="shared" si="33"/>
        <v>105194</v>
      </c>
      <c r="S28" s="61">
        <f t="shared" si="34"/>
        <v>55.641718060066417</v>
      </c>
      <c r="T28" s="6">
        <f t="shared" si="35"/>
        <v>44.358281939933583</v>
      </c>
      <c r="U28" s="61">
        <f t="shared" si="20"/>
        <v>56.216077017550816</v>
      </c>
      <c r="V28" s="6">
        <f t="shared" si="21"/>
        <v>43.783922982449191</v>
      </c>
      <c r="W28" s="61">
        <f t="shared" si="22"/>
        <v>55.986594521727739</v>
      </c>
      <c r="X28" s="82">
        <f t="shared" si="22"/>
        <v>44.013405478272269</v>
      </c>
      <c r="Y28" s="6">
        <f t="shared" si="23"/>
        <v>62.132802785376775</v>
      </c>
      <c r="Z28" s="6">
        <f t="shared" si="23"/>
        <v>37.867197214623225</v>
      </c>
      <c r="AA28" s="61">
        <f t="shared" si="24"/>
        <v>59.391220031560735</v>
      </c>
      <c r="AB28" s="82">
        <f t="shared" si="24"/>
        <v>40.608779968439265</v>
      </c>
      <c r="AD28" s="73">
        <f t="shared" si="36"/>
        <v>-11.283436120132833</v>
      </c>
      <c r="AE28" s="60">
        <f t="shared" si="25"/>
        <v>-12.432154035101625</v>
      </c>
      <c r="AF28" s="60">
        <f t="shared" si="26"/>
        <v>-11.97318904345547</v>
      </c>
      <c r="AG28" s="60">
        <f t="shared" si="27"/>
        <v>-24.26560557075355</v>
      </c>
      <c r="AH28" s="60">
        <f t="shared" si="28"/>
        <v>-18.78244006312147</v>
      </c>
    </row>
    <row r="29" spans="1:51" x14ac:dyDescent="0.25">
      <c r="A29" s="1886"/>
      <c r="B29" s="855" t="s">
        <v>341</v>
      </c>
      <c r="C29" s="20">
        <v>132196</v>
      </c>
      <c r="D29" s="20">
        <v>110442</v>
      </c>
      <c r="E29" s="21">
        <f t="shared" si="29"/>
        <v>242638</v>
      </c>
      <c r="F29" s="20">
        <v>96287</v>
      </c>
      <c r="G29" s="20">
        <v>72269</v>
      </c>
      <c r="H29" s="21">
        <f t="shared" si="30"/>
        <v>168556</v>
      </c>
      <c r="I29" s="20">
        <v>130469</v>
      </c>
      <c r="J29" s="20">
        <v>98204</v>
      </c>
      <c r="K29" s="21">
        <f t="shared" si="31"/>
        <v>228673</v>
      </c>
      <c r="L29" s="20">
        <v>147580</v>
      </c>
      <c r="M29" s="20">
        <v>109961</v>
      </c>
      <c r="N29" s="21">
        <f t="shared" si="32"/>
        <v>257541</v>
      </c>
      <c r="O29" s="20">
        <v>147928</v>
      </c>
      <c r="P29" s="20">
        <v>108523</v>
      </c>
      <c r="Q29" s="21">
        <f t="shared" si="33"/>
        <v>256451</v>
      </c>
      <c r="S29" s="61">
        <f t="shared" si="34"/>
        <v>54.482809782474305</v>
      </c>
      <c r="T29" s="6">
        <f t="shared" si="35"/>
        <v>45.517190217525702</v>
      </c>
      <c r="U29" s="61">
        <f t="shared" si="20"/>
        <v>57.124635136097204</v>
      </c>
      <c r="V29" s="6">
        <f t="shared" si="21"/>
        <v>42.875364863902796</v>
      </c>
      <c r="W29" s="61">
        <f t="shared" si="22"/>
        <v>57.054833758248677</v>
      </c>
      <c r="X29" s="82">
        <f t="shared" si="22"/>
        <v>42.945166241751323</v>
      </c>
      <c r="Y29" s="6">
        <f t="shared" si="23"/>
        <v>57.303497307224873</v>
      </c>
      <c r="Z29" s="6">
        <f t="shared" si="23"/>
        <v>42.696502692775127</v>
      </c>
      <c r="AA29" s="61">
        <f t="shared" si="24"/>
        <v>57.682754210355981</v>
      </c>
      <c r="AB29" s="82">
        <f t="shared" si="24"/>
        <v>42.317245789644026</v>
      </c>
      <c r="AD29" s="73">
        <f t="shared" si="36"/>
        <v>-8.9656195649486037</v>
      </c>
      <c r="AE29" s="60">
        <f t="shared" si="25"/>
        <v>-14.249270272194408</v>
      </c>
      <c r="AF29" s="60">
        <f t="shared" si="26"/>
        <v>-14.109667516497353</v>
      </c>
      <c r="AG29" s="60">
        <f t="shared" si="27"/>
        <v>-14.606994614449746</v>
      </c>
      <c r="AH29" s="60">
        <f t="shared" si="28"/>
        <v>-15.365508420711954</v>
      </c>
    </row>
    <row r="30" spans="1:51" x14ac:dyDescent="0.25">
      <c r="A30" s="1886"/>
      <c r="B30" s="855" t="s">
        <v>352</v>
      </c>
      <c r="C30" s="20">
        <v>526</v>
      </c>
      <c r="D30" s="20">
        <v>1793</v>
      </c>
      <c r="E30" s="21">
        <f t="shared" si="29"/>
        <v>2319</v>
      </c>
      <c r="F30" s="20">
        <v>434</v>
      </c>
      <c r="G30" s="20">
        <v>1733</v>
      </c>
      <c r="H30" s="21">
        <f t="shared" si="30"/>
        <v>2167</v>
      </c>
      <c r="I30" s="20">
        <v>646</v>
      </c>
      <c r="J30" s="20">
        <v>1831</v>
      </c>
      <c r="K30" s="21">
        <f t="shared" si="31"/>
        <v>2477</v>
      </c>
      <c r="L30" s="20">
        <v>1167</v>
      </c>
      <c r="M30" s="20">
        <v>2574</v>
      </c>
      <c r="N30" s="21">
        <f t="shared" si="32"/>
        <v>3741</v>
      </c>
      <c r="O30" s="20">
        <v>1046</v>
      </c>
      <c r="P30" s="20">
        <v>2830</v>
      </c>
      <c r="Q30" s="21">
        <f t="shared" si="33"/>
        <v>3876</v>
      </c>
      <c r="S30" s="61">
        <f t="shared" si="34"/>
        <v>22.682190599396289</v>
      </c>
      <c r="T30" s="6">
        <f t="shared" si="35"/>
        <v>77.317809400603707</v>
      </c>
      <c r="U30" s="61">
        <f t="shared" si="20"/>
        <v>20.027688047992616</v>
      </c>
      <c r="V30" s="6">
        <f t="shared" si="21"/>
        <v>79.972311952007374</v>
      </c>
      <c r="W30" s="61">
        <f t="shared" si="22"/>
        <v>26.079935405732741</v>
      </c>
      <c r="X30" s="82">
        <f t="shared" si="22"/>
        <v>73.920064594267259</v>
      </c>
      <c r="Y30" s="6">
        <f t="shared" si="23"/>
        <v>31.194867682437849</v>
      </c>
      <c r="Z30" s="6">
        <f t="shared" si="23"/>
        <v>68.805132317562141</v>
      </c>
      <c r="AA30" s="61">
        <f t="shared" si="24"/>
        <v>26.986584107327143</v>
      </c>
      <c r="AB30" s="82">
        <f t="shared" si="24"/>
        <v>73.013415892672867</v>
      </c>
      <c r="AC30" s="5"/>
      <c r="AD30" s="73">
        <f t="shared" si="36"/>
        <v>54.635618801207414</v>
      </c>
      <c r="AE30" s="60">
        <f t="shared" si="25"/>
        <v>59.944623904014762</v>
      </c>
      <c r="AF30" s="60">
        <f t="shared" si="26"/>
        <v>47.840129188534519</v>
      </c>
      <c r="AG30" s="60">
        <f t="shared" si="27"/>
        <v>37.610264635124295</v>
      </c>
      <c r="AH30" s="60">
        <f t="shared" si="28"/>
        <v>46.026831785345721</v>
      </c>
    </row>
    <row r="31" spans="1:51" x14ac:dyDescent="0.25">
      <c r="A31" s="1886"/>
      <c r="B31" s="855" t="s">
        <v>348</v>
      </c>
      <c r="C31" s="20">
        <v>5709</v>
      </c>
      <c r="D31" s="20">
        <v>48354</v>
      </c>
      <c r="E31" s="21">
        <f t="shared" si="29"/>
        <v>54063</v>
      </c>
      <c r="F31" s="20">
        <v>5081</v>
      </c>
      <c r="G31" s="20">
        <v>38812</v>
      </c>
      <c r="H31" s="21">
        <f t="shared" si="30"/>
        <v>43893</v>
      </c>
      <c r="I31" s="20">
        <v>6589</v>
      </c>
      <c r="J31" s="20">
        <v>46002</v>
      </c>
      <c r="K31" s="21">
        <f t="shared" si="31"/>
        <v>52591</v>
      </c>
      <c r="L31" s="20">
        <v>6552</v>
      </c>
      <c r="M31" s="20">
        <v>42748</v>
      </c>
      <c r="N31" s="21">
        <f t="shared" si="32"/>
        <v>49300</v>
      </c>
      <c r="O31" s="20">
        <v>7544</v>
      </c>
      <c r="P31" s="20">
        <v>49500</v>
      </c>
      <c r="Q31" s="21">
        <f t="shared" si="33"/>
        <v>57044</v>
      </c>
      <c r="S31" s="61">
        <f t="shared" si="34"/>
        <v>10.559902336163365</v>
      </c>
      <c r="T31" s="6">
        <f t="shared" si="35"/>
        <v>89.440097663836639</v>
      </c>
      <c r="U31" s="61">
        <f t="shared" si="20"/>
        <v>11.575877702594948</v>
      </c>
      <c r="V31" s="6">
        <f t="shared" si="21"/>
        <v>88.424122297405049</v>
      </c>
      <c r="W31" s="61">
        <f t="shared" si="22"/>
        <v>12.528759673708429</v>
      </c>
      <c r="X31" s="82">
        <f t="shared" si="22"/>
        <v>87.471240326291564</v>
      </c>
      <c r="Y31" s="6">
        <f t="shared" si="23"/>
        <v>13.290060851926977</v>
      </c>
      <c r="Z31" s="6">
        <f t="shared" si="23"/>
        <v>86.709939148073019</v>
      </c>
      <c r="AA31" s="61">
        <f t="shared" si="24"/>
        <v>13.224879040740481</v>
      </c>
      <c r="AB31" s="82">
        <f t="shared" si="24"/>
        <v>86.775120959259525</v>
      </c>
      <c r="AD31" s="73">
        <f t="shared" si="36"/>
        <v>78.880195327673277</v>
      </c>
      <c r="AE31" s="60">
        <f t="shared" si="25"/>
        <v>76.848244594810097</v>
      </c>
      <c r="AF31" s="60">
        <f t="shared" si="26"/>
        <v>74.942480652583129</v>
      </c>
      <c r="AG31" s="60">
        <f t="shared" si="27"/>
        <v>73.419878296146038</v>
      </c>
      <c r="AH31" s="60">
        <f t="shared" si="28"/>
        <v>73.550241918519049</v>
      </c>
    </row>
    <row r="32" spans="1:51" x14ac:dyDescent="0.25">
      <c r="A32" s="1886"/>
      <c r="B32" s="855" t="s">
        <v>466</v>
      </c>
      <c r="C32" s="20">
        <v>146</v>
      </c>
      <c r="D32" s="20">
        <v>407</v>
      </c>
      <c r="E32" s="21">
        <f t="shared" si="29"/>
        <v>553</v>
      </c>
      <c r="F32" s="20">
        <v>138</v>
      </c>
      <c r="G32" s="20">
        <v>884</v>
      </c>
      <c r="H32" s="21">
        <f t="shared" si="30"/>
        <v>1022</v>
      </c>
      <c r="I32" s="20">
        <v>297</v>
      </c>
      <c r="J32" s="20">
        <v>834</v>
      </c>
      <c r="K32" s="21">
        <f t="shared" si="31"/>
        <v>1131</v>
      </c>
      <c r="L32">
        <v>52</v>
      </c>
      <c r="M32" s="20">
        <v>191</v>
      </c>
      <c r="N32" s="21">
        <f t="shared" si="32"/>
        <v>243</v>
      </c>
      <c r="O32" s="20">
        <v>179</v>
      </c>
      <c r="P32" s="20">
        <v>1482</v>
      </c>
      <c r="Q32" s="21">
        <f t="shared" si="33"/>
        <v>1661</v>
      </c>
      <c r="S32" s="61">
        <f t="shared" si="34"/>
        <v>26.40144665461121</v>
      </c>
      <c r="T32" s="6">
        <f t="shared" si="35"/>
        <v>73.59855334538878</v>
      </c>
      <c r="U32" s="61">
        <f t="shared" si="20"/>
        <v>13.50293542074364</v>
      </c>
      <c r="V32" s="6">
        <f t="shared" si="21"/>
        <v>86.49706457925636</v>
      </c>
      <c r="W32" s="61">
        <f t="shared" si="22"/>
        <v>26.259946949602121</v>
      </c>
      <c r="X32" s="82">
        <f t="shared" si="22"/>
        <v>73.740053050397876</v>
      </c>
      <c r="Y32" s="6">
        <f t="shared" si="23"/>
        <v>21.399176954732511</v>
      </c>
      <c r="Z32" s="6">
        <f t="shared" si="23"/>
        <v>78.600823045267489</v>
      </c>
      <c r="AA32" s="61">
        <f t="shared" si="24"/>
        <v>10.776640577965081</v>
      </c>
      <c r="AB32" s="82">
        <f t="shared" si="24"/>
        <v>89.223359422034918</v>
      </c>
      <c r="AD32" s="73">
        <f t="shared" si="36"/>
        <v>47.197106690777574</v>
      </c>
      <c r="AE32" s="60">
        <f t="shared" si="25"/>
        <v>72.99412915851272</v>
      </c>
      <c r="AF32" s="60">
        <f t="shared" si="26"/>
        <v>47.480106100795751</v>
      </c>
      <c r="AG32" s="60">
        <f t="shared" si="27"/>
        <v>57.201646090534979</v>
      </c>
      <c r="AH32" s="60">
        <f t="shared" si="28"/>
        <v>78.446718844069835</v>
      </c>
    </row>
    <row r="33" spans="1:34" x14ac:dyDescent="0.25">
      <c r="A33" s="1886"/>
      <c r="B33" s="855" t="s">
        <v>178</v>
      </c>
      <c r="C33" s="20">
        <v>3621</v>
      </c>
      <c r="D33" s="20">
        <v>6535</v>
      </c>
      <c r="E33" s="21">
        <f t="shared" si="29"/>
        <v>10156</v>
      </c>
      <c r="F33" s="20">
        <v>3239</v>
      </c>
      <c r="G33" s="20">
        <v>4929</v>
      </c>
      <c r="H33" s="21">
        <f t="shared" si="30"/>
        <v>8168</v>
      </c>
      <c r="I33" s="20">
        <v>4528</v>
      </c>
      <c r="J33" s="20">
        <v>7271</v>
      </c>
      <c r="K33" s="21">
        <f t="shared" si="31"/>
        <v>11799</v>
      </c>
      <c r="L33" s="20">
        <v>3403</v>
      </c>
      <c r="M33" s="20">
        <v>6351</v>
      </c>
      <c r="N33" s="21">
        <f t="shared" si="32"/>
        <v>9754</v>
      </c>
      <c r="O33" s="20">
        <v>6139</v>
      </c>
      <c r="P33" s="20">
        <v>8725</v>
      </c>
      <c r="Q33" s="21">
        <f t="shared" si="33"/>
        <v>14864</v>
      </c>
      <c r="S33" s="61">
        <f t="shared" si="34"/>
        <v>35.653800708940523</v>
      </c>
      <c r="T33" s="6">
        <f t="shared" si="35"/>
        <v>64.346199291059463</v>
      </c>
      <c r="U33" s="61">
        <f t="shared" si="20"/>
        <v>39.654750244857986</v>
      </c>
      <c r="V33" s="6">
        <f t="shared" si="21"/>
        <v>60.345249755142014</v>
      </c>
      <c r="W33" s="61">
        <f t="shared" si="22"/>
        <v>38.376133570641578</v>
      </c>
      <c r="X33" s="82">
        <f t="shared" si="22"/>
        <v>61.623866429358422</v>
      </c>
      <c r="Y33" s="6">
        <f t="shared" si="23"/>
        <v>34.888250973959401</v>
      </c>
      <c r="Z33" s="6">
        <f t="shared" si="23"/>
        <v>65.111749026040599</v>
      </c>
      <c r="AA33" s="61">
        <f t="shared" si="24"/>
        <v>41.301130247578037</v>
      </c>
      <c r="AB33" s="82">
        <f t="shared" si="24"/>
        <v>58.698869752421956</v>
      </c>
      <c r="AD33" s="73">
        <f t="shared" si="36"/>
        <v>28.69239858211894</v>
      </c>
      <c r="AE33" s="60">
        <f t="shared" si="25"/>
        <v>20.690499510284027</v>
      </c>
      <c r="AF33" s="60">
        <f t="shared" si="26"/>
        <v>23.247732858716844</v>
      </c>
      <c r="AG33" s="60">
        <f t="shared" si="27"/>
        <v>30.223498052081197</v>
      </c>
      <c r="AH33" s="60">
        <f t="shared" si="28"/>
        <v>17.397739504843919</v>
      </c>
    </row>
    <row r="34" spans="1:34" x14ac:dyDescent="0.25">
      <c r="A34" s="1886"/>
      <c r="B34" s="855" t="s">
        <v>345</v>
      </c>
      <c r="C34" s="20">
        <v>283051</v>
      </c>
      <c r="D34" s="20">
        <v>814183</v>
      </c>
      <c r="E34" s="21">
        <f t="shared" si="29"/>
        <v>1097234</v>
      </c>
      <c r="F34" s="20">
        <v>421599</v>
      </c>
      <c r="G34" s="20">
        <v>793499</v>
      </c>
      <c r="H34" s="21">
        <f t="shared" si="30"/>
        <v>1215098</v>
      </c>
      <c r="I34" s="20">
        <v>360449</v>
      </c>
      <c r="J34" s="20">
        <v>919038</v>
      </c>
      <c r="K34" s="21">
        <f t="shared" si="31"/>
        <v>1279487</v>
      </c>
      <c r="L34" s="20">
        <v>361913</v>
      </c>
      <c r="M34" s="20">
        <v>957910</v>
      </c>
      <c r="N34" s="21">
        <f t="shared" si="32"/>
        <v>1319823</v>
      </c>
      <c r="O34" s="20">
        <v>384051</v>
      </c>
      <c r="P34" s="20">
        <v>910355</v>
      </c>
      <c r="Q34" s="21">
        <f t="shared" si="33"/>
        <v>1294406</v>
      </c>
      <c r="S34" s="61">
        <f t="shared" si="34"/>
        <v>25.796776257389038</v>
      </c>
      <c r="T34" s="6">
        <f t="shared" si="35"/>
        <v>74.203223742610973</v>
      </c>
      <c r="U34" s="61">
        <f t="shared" si="20"/>
        <v>34.696707590663465</v>
      </c>
      <c r="V34" s="6">
        <f t="shared" si="21"/>
        <v>65.303292409336535</v>
      </c>
      <c r="W34" s="61">
        <f t="shared" si="22"/>
        <v>28.171368681354323</v>
      </c>
      <c r="X34" s="82">
        <f t="shared" si="22"/>
        <v>71.828631318645677</v>
      </c>
      <c r="Y34" s="6">
        <f t="shared" si="23"/>
        <v>27.421328466014007</v>
      </c>
      <c r="Z34" s="6">
        <f t="shared" si="23"/>
        <v>72.578671533985997</v>
      </c>
      <c r="AA34" s="61">
        <f t="shared" si="24"/>
        <v>29.670057153628772</v>
      </c>
      <c r="AB34" s="82">
        <f t="shared" si="24"/>
        <v>70.329942846371225</v>
      </c>
      <c r="AD34" s="73">
        <f t="shared" si="36"/>
        <v>48.406447485221932</v>
      </c>
      <c r="AE34" s="60">
        <f t="shared" si="25"/>
        <v>30.60658481867307</v>
      </c>
      <c r="AF34" s="60">
        <f t="shared" si="26"/>
        <v>43.657262637291353</v>
      </c>
      <c r="AG34" s="60">
        <f t="shared" si="27"/>
        <v>45.157343067971993</v>
      </c>
      <c r="AH34" s="60">
        <f t="shared" si="28"/>
        <v>40.659885692742449</v>
      </c>
    </row>
    <row r="35" spans="1:34" x14ac:dyDescent="0.25">
      <c r="A35" s="1886"/>
      <c r="B35" s="856" t="s">
        <v>354</v>
      </c>
      <c r="C35" s="56">
        <v>13685</v>
      </c>
      <c r="D35" s="56">
        <v>125536</v>
      </c>
      <c r="E35" s="116">
        <f t="shared" si="29"/>
        <v>139221</v>
      </c>
      <c r="F35" s="56">
        <v>14350</v>
      </c>
      <c r="G35" s="56">
        <v>108313</v>
      </c>
      <c r="H35" s="116">
        <f t="shared" si="30"/>
        <v>122663</v>
      </c>
      <c r="I35" s="56">
        <v>19358</v>
      </c>
      <c r="J35" s="56">
        <v>149770</v>
      </c>
      <c r="K35" s="116">
        <f t="shared" si="31"/>
        <v>169128</v>
      </c>
      <c r="L35" s="56">
        <v>21279</v>
      </c>
      <c r="M35" s="56">
        <v>148565</v>
      </c>
      <c r="N35" s="116">
        <f t="shared" si="32"/>
        <v>169844</v>
      </c>
      <c r="O35" s="56">
        <v>24428</v>
      </c>
      <c r="P35" s="56">
        <v>145384</v>
      </c>
      <c r="Q35" s="116">
        <f t="shared" si="33"/>
        <v>169812</v>
      </c>
      <c r="S35" s="61">
        <f t="shared" si="34"/>
        <v>9.8296952327594251</v>
      </c>
      <c r="T35" s="6">
        <f t="shared" si="35"/>
        <v>90.170304767240566</v>
      </c>
      <c r="U35" s="61">
        <f t="shared" si="20"/>
        <v>11.698719255195128</v>
      </c>
      <c r="V35" s="6">
        <f t="shared" si="21"/>
        <v>88.30128074480487</v>
      </c>
      <c r="W35" s="61">
        <f t="shared" si="22"/>
        <v>11.445768885104773</v>
      </c>
      <c r="X35" s="82">
        <f t="shared" si="22"/>
        <v>88.554231114895231</v>
      </c>
      <c r="Y35" s="6">
        <f t="shared" si="23"/>
        <v>12.528555615741505</v>
      </c>
      <c r="Z35" s="6">
        <f t="shared" si="23"/>
        <v>87.471444384258504</v>
      </c>
      <c r="AA35" s="61">
        <f t="shared" si="24"/>
        <v>14.385320236496831</v>
      </c>
      <c r="AB35" s="82">
        <f t="shared" si="24"/>
        <v>85.614679763503162</v>
      </c>
      <c r="AD35" s="73">
        <f t="shared" si="36"/>
        <v>80.340609534481146</v>
      </c>
      <c r="AE35" s="60">
        <f t="shared" si="25"/>
        <v>76.602561489609741</v>
      </c>
      <c r="AF35" s="60">
        <f t="shared" si="26"/>
        <v>77.108462229790462</v>
      </c>
      <c r="AG35" s="60">
        <f t="shared" si="27"/>
        <v>74.942888768516994</v>
      </c>
      <c r="AH35" s="60">
        <f t="shared" si="28"/>
        <v>71.229359527006324</v>
      </c>
    </row>
    <row r="36" spans="1:34" x14ac:dyDescent="0.25">
      <c r="A36" s="1885" t="s">
        <v>346</v>
      </c>
      <c r="B36" s="849" t="s">
        <v>1078</v>
      </c>
      <c r="C36" s="843">
        <v>754563</v>
      </c>
      <c r="D36" s="843">
        <v>627810</v>
      </c>
      <c r="E36" s="844">
        <f t="shared" si="29"/>
        <v>1382373</v>
      </c>
      <c r="F36" s="843">
        <v>636243</v>
      </c>
      <c r="G36" s="843">
        <v>517486</v>
      </c>
      <c r="H36" s="844">
        <f t="shared" si="30"/>
        <v>1153729</v>
      </c>
      <c r="I36" s="843">
        <v>813170</v>
      </c>
      <c r="J36" s="843">
        <v>644977</v>
      </c>
      <c r="K36" s="844">
        <f t="shared" si="31"/>
        <v>1458147</v>
      </c>
      <c r="L36" s="843">
        <v>814583</v>
      </c>
      <c r="M36" s="843">
        <v>664488</v>
      </c>
      <c r="N36" s="844">
        <f t="shared" si="32"/>
        <v>1479071</v>
      </c>
      <c r="O36" s="843">
        <v>848018</v>
      </c>
      <c r="P36" s="843">
        <v>657597</v>
      </c>
      <c r="Q36" s="844">
        <f t="shared" si="33"/>
        <v>1505615</v>
      </c>
      <c r="S36" s="176">
        <f t="shared" si="34"/>
        <v>54.584616453012323</v>
      </c>
      <c r="T36" s="175">
        <f t="shared" si="35"/>
        <v>45.415383546987684</v>
      </c>
      <c r="U36" s="176">
        <f>IFERROR(F36/H36*100,0)</f>
        <v>55.146659224133224</v>
      </c>
      <c r="V36" s="175">
        <f>IFERROR(G36/H36*100,0)</f>
        <v>44.853340775866776</v>
      </c>
      <c r="W36" s="176">
        <f t="shared" si="22"/>
        <v>55.767354045922666</v>
      </c>
      <c r="X36" s="181">
        <f t="shared" si="22"/>
        <v>44.232645954077334</v>
      </c>
      <c r="Y36" s="175">
        <f t="shared" si="23"/>
        <v>55.073961966666914</v>
      </c>
      <c r="Z36" s="175">
        <f t="shared" si="23"/>
        <v>44.926038033333086</v>
      </c>
      <c r="AA36" s="176">
        <f t="shared" si="24"/>
        <v>56.32369496850125</v>
      </c>
      <c r="AB36" s="181">
        <f t="shared" si="24"/>
        <v>43.676305031498757</v>
      </c>
      <c r="AD36" s="180">
        <f t="shared" si="36"/>
        <v>-9.1692329060246394</v>
      </c>
      <c r="AE36" s="179">
        <f t="shared" si="25"/>
        <v>-10.293318448266447</v>
      </c>
      <c r="AF36" s="179">
        <f>X36-W36</f>
        <v>-11.534708091845332</v>
      </c>
      <c r="AG36" s="179">
        <f>Z36-Y36</f>
        <v>-10.147923933333828</v>
      </c>
      <c r="AH36" s="179">
        <f t="shared" si="28"/>
        <v>-12.647389937002494</v>
      </c>
    </row>
    <row r="37" spans="1:34" x14ac:dyDescent="0.25">
      <c r="A37" s="1885"/>
      <c r="B37" s="855" t="s">
        <v>362</v>
      </c>
      <c r="C37" s="20">
        <v>897</v>
      </c>
      <c r="D37" s="20">
        <v>477</v>
      </c>
      <c r="E37" s="21">
        <f t="shared" si="29"/>
        <v>1374</v>
      </c>
      <c r="F37" s="20">
        <v>268</v>
      </c>
      <c r="G37" s="20">
        <v>201</v>
      </c>
      <c r="H37" s="21">
        <f t="shared" si="30"/>
        <v>469</v>
      </c>
      <c r="I37" s="20">
        <v>493</v>
      </c>
      <c r="J37" s="20">
        <v>169</v>
      </c>
      <c r="K37" s="21">
        <f t="shared" si="31"/>
        <v>662</v>
      </c>
      <c r="L37" s="20">
        <v>434</v>
      </c>
      <c r="M37" s="20">
        <v>210</v>
      </c>
      <c r="N37" s="21">
        <f t="shared" si="32"/>
        <v>644</v>
      </c>
      <c r="O37" s="20">
        <v>266</v>
      </c>
      <c r="P37" s="20">
        <v>193</v>
      </c>
      <c r="Q37" s="21">
        <f t="shared" si="33"/>
        <v>459</v>
      </c>
      <c r="S37" s="61">
        <f>IFERROR(C37/E37*100,0)</f>
        <v>65.283842794759835</v>
      </c>
      <c r="T37" s="6">
        <f>IFERROR(D37/E37*100,0)</f>
        <v>34.716157205240172</v>
      </c>
      <c r="U37" s="61">
        <f t="shared" ref="U37:V45" si="37">IFERROR(F37/$H37*100,0)</f>
        <v>57.142857142857139</v>
      </c>
      <c r="V37" s="6">
        <f t="shared" si="37"/>
        <v>42.857142857142854</v>
      </c>
      <c r="W37" s="61">
        <f t="shared" ref="W37:X46" si="38">IFERROR(I37/$K37*100,0)</f>
        <v>74.471299093655588</v>
      </c>
      <c r="X37" s="82">
        <f t="shared" si="38"/>
        <v>25.528700906344408</v>
      </c>
      <c r="Y37" s="6">
        <f t="shared" ref="Y37:Z46" si="39">IFERROR(L37/$N37*100,0)</f>
        <v>67.391304347826093</v>
      </c>
      <c r="Z37" s="6">
        <f t="shared" si="39"/>
        <v>32.608695652173914</v>
      </c>
      <c r="AA37" s="61">
        <f t="shared" ref="AA37:AB46" si="40">IFERROR(O37/$Q37*100,0)</f>
        <v>57.952069716775597</v>
      </c>
      <c r="AB37" s="82">
        <f t="shared" si="40"/>
        <v>42.047930283224403</v>
      </c>
      <c r="AD37" s="73">
        <f t="shared" si="36"/>
        <v>-30.567685589519662</v>
      </c>
      <c r="AE37" s="60">
        <f t="shared" ref="AE37:AE46" si="41">V37-U37</f>
        <v>-14.285714285714285</v>
      </c>
      <c r="AF37" s="60">
        <f t="shared" ref="AF37:AF45" si="42">X37-W37</f>
        <v>-48.942598187311177</v>
      </c>
      <c r="AG37" s="60">
        <f t="shared" ref="AG37:AG45" si="43">Z37-Y37</f>
        <v>-34.782608695652179</v>
      </c>
      <c r="AH37" s="60">
        <f t="shared" ref="AH37:AH46" si="44">AB37-AA37</f>
        <v>-15.904139433551194</v>
      </c>
    </row>
    <row r="38" spans="1:34" x14ac:dyDescent="0.25">
      <c r="A38" s="1885"/>
      <c r="B38" s="855" t="s">
        <v>351</v>
      </c>
      <c r="C38" s="20">
        <v>218294</v>
      </c>
      <c r="D38" s="20">
        <v>229282</v>
      </c>
      <c r="E38" s="21">
        <f t="shared" si="29"/>
        <v>447576</v>
      </c>
      <c r="F38" s="20">
        <v>183010</v>
      </c>
      <c r="G38" s="20">
        <v>176583</v>
      </c>
      <c r="H38" s="21">
        <f t="shared" si="30"/>
        <v>359593</v>
      </c>
      <c r="I38" s="20">
        <v>245438</v>
      </c>
      <c r="J38" s="20">
        <v>236982</v>
      </c>
      <c r="K38" s="21">
        <f t="shared" si="31"/>
        <v>482420</v>
      </c>
      <c r="L38" s="20">
        <v>213985</v>
      </c>
      <c r="M38" s="20">
        <v>239139</v>
      </c>
      <c r="N38" s="21">
        <f t="shared" si="32"/>
        <v>453124</v>
      </c>
      <c r="O38" s="20">
        <v>197371</v>
      </c>
      <c r="P38" s="20">
        <v>224291</v>
      </c>
      <c r="Q38" s="21">
        <f t="shared" si="33"/>
        <v>421662</v>
      </c>
      <c r="S38" s="61">
        <f t="shared" ref="S38:S46" si="45">IFERROR(C38/E38*100,0)</f>
        <v>48.772498972241586</v>
      </c>
      <c r="T38" s="6">
        <f t="shared" ref="T38:T46" si="46">IFERROR(D38/E38*100,0)</f>
        <v>51.227501027758414</v>
      </c>
      <c r="U38" s="61">
        <f t="shared" si="37"/>
        <v>50.893649208966806</v>
      </c>
      <c r="V38" s="6">
        <f t="shared" si="37"/>
        <v>49.106350791033194</v>
      </c>
      <c r="W38" s="61">
        <f t="shared" si="38"/>
        <v>50.8764147423407</v>
      </c>
      <c r="X38" s="82">
        <f t="shared" si="38"/>
        <v>49.1235852576593</v>
      </c>
      <c r="Y38" s="6">
        <f t="shared" si="39"/>
        <v>47.224380081390528</v>
      </c>
      <c r="Z38" s="6">
        <f t="shared" si="39"/>
        <v>52.775619918609472</v>
      </c>
      <c r="AA38" s="61">
        <f t="shared" si="40"/>
        <v>46.807869810416875</v>
      </c>
      <c r="AB38" s="82">
        <f t="shared" si="40"/>
        <v>53.192130189583132</v>
      </c>
      <c r="AC38" s="5"/>
      <c r="AD38" s="73">
        <f t="shared" si="36"/>
        <v>2.4550020555168288</v>
      </c>
      <c r="AE38" s="60">
        <f t="shared" si="41"/>
        <v>-1.7872984179336129</v>
      </c>
      <c r="AF38" s="60">
        <f t="shared" si="42"/>
        <v>-1.7528294846813992</v>
      </c>
      <c r="AG38" s="60">
        <f t="shared" si="43"/>
        <v>5.5512398372189438</v>
      </c>
      <c r="AH38" s="60">
        <f t="shared" si="44"/>
        <v>6.3842603791662569</v>
      </c>
    </row>
    <row r="39" spans="1:34" x14ac:dyDescent="0.25">
      <c r="A39" s="1885"/>
      <c r="B39" s="855" t="s">
        <v>347</v>
      </c>
      <c r="C39" s="20">
        <v>4920</v>
      </c>
      <c r="D39" s="20">
        <v>34912</v>
      </c>
      <c r="E39" s="21">
        <f t="shared" si="29"/>
        <v>39832</v>
      </c>
      <c r="F39" s="20">
        <v>4240</v>
      </c>
      <c r="G39" s="20">
        <v>26047</v>
      </c>
      <c r="H39" s="21">
        <f t="shared" si="30"/>
        <v>30287</v>
      </c>
      <c r="I39" s="20">
        <v>4558</v>
      </c>
      <c r="J39" s="20">
        <v>32681</v>
      </c>
      <c r="K39" s="21">
        <f t="shared" si="31"/>
        <v>37239</v>
      </c>
      <c r="L39" s="20">
        <v>3954</v>
      </c>
      <c r="M39" s="20">
        <v>27740</v>
      </c>
      <c r="N39" s="21">
        <f t="shared" si="32"/>
        <v>31694</v>
      </c>
      <c r="O39" s="20">
        <v>4169</v>
      </c>
      <c r="P39" s="20">
        <v>28736</v>
      </c>
      <c r="Q39" s="21">
        <f t="shared" si="33"/>
        <v>32905</v>
      </c>
      <c r="S39" s="61">
        <f t="shared" si="45"/>
        <v>12.351877887125928</v>
      </c>
      <c r="T39" s="6">
        <f t="shared" si="46"/>
        <v>87.648122112874077</v>
      </c>
      <c r="U39" s="61">
        <f t="shared" si="37"/>
        <v>13.999405685607686</v>
      </c>
      <c r="V39" s="6">
        <f t="shared" si="37"/>
        <v>86.000594314392316</v>
      </c>
      <c r="W39" s="61">
        <f t="shared" si="38"/>
        <v>12.239856064878218</v>
      </c>
      <c r="X39" s="82">
        <f t="shared" si="38"/>
        <v>87.760143935121775</v>
      </c>
      <c r="Y39" s="6">
        <f t="shared" si="39"/>
        <v>12.475547422225027</v>
      </c>
      <c r="Z39" s="6">
        <f t="shared" si="39"/>
        <v>87.524452577774966</v>
      </c>
      <c r="AA39" s="61">
        <f t="shared" si="40"/>
        <v>12.669807020209694</v>
      </c>
      <c r="AB39" s="82">
        <f t="shared" si="40"/>
        <v>87.330192979790311</v>
      </c>
      <c r="AD39" s="73">
        <f t="shared" si="36"/>
        <v>75.296244225748154</v>
      </c>
      <c r="AE39" s="60">
        <f t="shared" si="41"/>
        <v>72.001188628784632</v>
      </c>
      <c r="AF39" s="60">
        <f t="shared" si="42"/>
        <v>75.52028787024355</v>
      </c>
      <c r="AG39" s="60">
        <f t="shared" si="43"/>
        <v>75.048905155549932</v>
      </c>
      <c r="AH39" s="60">
        <f t="shared" si="44"/>
        <v>74.660385959580623</v>
      </c>
    </row>
    <row r="40" spans="1:34" x14ac:dyDescent="0.25">
      <c r="A40" s="1885"/>
      <c r="B40" s="855" t="s">
        <v>350</v>
      </c>
      <c r="C40" s="20">
        <v>154430</v>
      </c>
      <c r="D40" s="20">
        <v>177471</v>
      </c>
      <c r="E40" s="21">
        <f t="shared" si="29"/>
        <v>331901</v>
      </c>
      <c r="F40" s="20">
        <v>158468</v>
      </c>
      <c r="G40" s="20">
        <v>178340</v>
      </c>
      <c r="H40" s="21">
        <f t="shared" si="30"/>
        <v>336808</v>
      </c>
      <c r="I40" s="20">
        <v>165329</v>
      </c>
      <c r="J40" s="20">
        <v>183480</v>
      </c>
      <c r="K40" s="21">
        <f t="shared" si="31"/>
        <v>348809</v>
      </c>
      <c r="L40" s="20">
        <v>168788</v>
      </c>
      <c r="M40" s="20">
        <v>185124</v>
      </c>
      <c r="N40" s="21">
        <f t="shared" si="32"/>
        <v>353912</v>
      </c>
      <c r="O40" s="20">
        <v>147304</v>
      </c>
      <c r="P40" s="20">
        <v>159404</v>
      </c>
      <c r="Q40" s="21">
        <f t="shared" si="33"/>
        <v>306708</v>
      </c>
      <c r="S40" s="61">
        <f t="shared" si="45"/>
        <v>46.528934832977306</v>
      </c>
      <c r="T40" s="6">
        <f t="shared" si="46"/>
        <v>53.471065167022694</v>
      </c>
      <c r="U40" s="61">
        <f t="shared" si="37"/>
        <v>47.049951307569891</v>
      </c>
      <c r="V40" s="6">
        <f t="shared" si="37"/>
        <v>52.950048692430109</v>
      </c>
      <c r="W40" s="61">
        <f t="shared" si="38"/>
        <v>47.39814626342784</v>
      </c>
      <c r="X40" s="82">
        <f t="shared" si="38"/>
        <v>52.601853736572167</v>
      </c>
      <c r="Y40" s="6">
        <f t="shared" si="39"/>
        <v>47.692081647415172</v>
      </c>
      <c r="Z40" s="6">
        <f t="shared" si="39"/>
        <v>52.307918352584828</v>
      </c>
      <c r="AA40" s="61">
        <f t="shared" si="40"/>
        <v>48.027439779855754</v>
      </c>
      <c r="AB40" s="82">
        <f t="shared" si="40"/>
        <v>51.972560220144238</v>
      </c>
      <c r="AD40" s="73">
        <f t="shared" si="36"/>
        <v>6.9421303340453875</v>
      </c>
      <c r="AE40" s="60">
        <f t="shared" si="41"/>
        <v>5.9000973848602172</v>
      </c>
      <c r="AF40" s="60">
        <f t="shared" si="42"/>
        <v>5.2037074731443269</v>
      </c>
      <c r="AG40" s="60">
        <f t="shared" si="43"/>
        <v>4.6158367051696558</v>
      </c>
      <c r="AH40" s="60">
        <f t="shared" si="44"/>
        <v>3.9451204402884841</v>
      </c>
    </row>
    <row r="41" spans="1:34" x14ac:dyDescent="0.25">
      <c r="A41" s="1885"/>
      <c r="B41" s="855" t="s">
        <v>343</v>
      </c>
      <c r="C41" s="20">
        <v>246</v>
      </c>
      <c r="D41" s="20">
        <v>1158</v>
      </c>
      <c r="E41" s="21">
        <f t="shared" si="29"/>
        <v>1404</v>
      </c>
      <c r="F41" s="20">
        <v>173</v>
      </c>
      <c r="G41" s="20">
        <v>612</v>
      </c>
      <c r="H41" s="21">
        <f t="shared" si="30"/>
        <v>785</v>
      </c>
      <c r="I41" s="20">
        <v>275</v>
      </c>
      <c r="J41" s="20">
        <v>1141</v>
      </c>
      <c r="K41" s="21">
        <f t="shared" si="31"/>
        <v>1416</v>
      </c>
      <c r="L41" s="20">
        <v>489</v>
      </c>
      <c r="M41" s="20">
        <v>1152</v>
      </c>
      <c r="N41" s="21">
        <f t="shared" si="32"/>
        <v>1641</v>
      </c>
      <c r="O41" s="20">
        <v>249</v>
      </c>
      <c r="P41" s="20">
        <v>572</v>
      </c>
      <c r="Q41" s="21">
        <f t="shared" si="33"/>
        <v>821</v>
      </c>
      <c r="S41" s="61">
        <f t="shared" si="45"/>
        <v>17.52136752136752</v>
      </c>
      <c r="T41" s="6">
        <f t="shared" si="46"/>
        <v>82.478632478632477</v>
      </c>
      <c r="U41" s="61">
        <f t="shared" si="37"/>
        <v>22.038216560509554</v>
      </c>
      <c r="V41" s="6">
        <f t="shared" si="37"/>
        <v>77.961783439490446</v>
      </c>
      <c r="W41" s="61">
        <f t="shared" si="38"/>
        <v>19.42090395480226</v>
      </c>
      <c r="X41" s="82">
        <f t="shared" si="38"/>
        <v>80.579096045197744</v>
      </c>
      <c r="Y41" s="6">
        <f t="shared" si="39"/>
        <v>29.798903107861058</v>
      </c>
      <c r="Z41" s="6">
        <f t="shared" si="39"/>
        <v>70.201096892138935</v>
      </c>
      <c r="AA41" s="61">
        <f t="shared" si="40"/>
        <v>30.328867235079173</v>
      </c>
      <c r="AB41" s="82">
        <f t="shared" si="40"/>
        <v>69.671132764920827</v>
      </c>
      <c r="AD41" s="73">
        <f t="shared" si="36"/>
        <v>64.957264957264954</v>
      </c>
      <c r="AE41" s="60">
        <f t="shared" si="41"/>
        <v>55.923566878980893</v>
      </c>
      <c r="AF41" s="60">
        <f t="shared" si="42"/>
        <v>61.158192090395488</v>
      </c>
      <c r="AG41" s="60">
        <f t="shared" si="43"/>
        <v>40.402193784277877</v>
      </c>
      <c r="AH41" s="60">
        <f t="shared" si="44"/>
        <v>39.342265529841654</v>
      </c>
    </row>
    <row r="42" spans="1:34" x14ac:dyDescent="0.25">
      <c r="A42" s="1885"/>
      <c r="B42" s="855" t="s">
        <v>364</v>
      </c>
      <c r="C42" s="20">
        <v>106901</v>
      </c>
      <c r="D42" s="20">
        <v>32791</v>
      </c>
      <c r="E42" s="21">
        <f t="shared" si="29"/>
        <v>139692</v>
      </c>
      <c r="F42" s="20">
        <v>83533</v>
      </c>
      <c r="G42" s="20">
        <v>29647</v>
      </c>
      <c r="H42" s="21">
        <f t="shared" si="30"/>
        <v>113180</v>
      </c>
      <c r="I42" s="20">
        <v>114769</v>
      </c>
      <c r="J42" s="20">
        <v>35879</v>
      </c>
      <c r="K42" s="21">
        <f t="shared" si="31"/>
        <v>150648</v>
      </c>
      <c r="L42" s="20">
        <v>118953</v>
      </c>
      <c r="M42" s="20">
        <v>37315</v>
      </c>
      <c r="N42" s="21">
        <f t="shared" si="32"/>
        <v>156268</v>
      </c>
      <c r="O42" s="20">
        <v>143092</v>
      </c>
      <c r="P42" s="20">
        <v>52237</v>
      </c>
      <c r="Q42" s="21">
        <f t="shared" si="33"/>
        <v>195329</v>
      </c>
      <c r="S42" s="61">
        <f t="shared" si="45"/>
        <v>76.526214815451127</v>
      </c>
      <c r="T42" s="6">
        <f t="shared" si="46"/>
        <v>23.473785184548866</v>
      </c>
      <c r="U42" s="61">
        <f t="shared" si="37"/>
        <v>73.805442657713371</v>
      </c>
      <c r="V42" s="6">
        <f t="shared" si="37"/>
        <v>26.194557342286622</v>
      </c>
      <c r="W42" s="61">
        <f t="shared" si="38"/>
        <v>76.183553714619507</v>
      </c>
      <c r="X42" s="82">
        <f t="shared" si="38"/>
        <v>23.81644628538049</v>
      </c>
      <c r="Y42" s="6">
        <f t="shared" si="39"/>
        <v>76.121150843422839</v>
      </c>
      <c r="Z42" s="6">
        <f t="shared" si="39"/>
        <v>23.878849156577161</v>
      </c>
      <c r="AA42" s="61">
        <f t="shared" si="40"/>
        <v>73.2569152557992</v>
      </c>
      <c r="AB42" s="82">
        <f t="shared" si="40"/>
        <v>26.743084744200811</v>
      </c>
      <c r="AD42" s="73">
        <f t="shared" si="36"/>
        <v>-53.05242963090226</v>
      </c>
      <c r="AE42" s="60">
        <f t="shared" si="41"/>
        <v>-47.610885315426749</v>
      </c>
      <c r="AF42" s="60">
        <f t="shared" si="42"/>
        <v>-52.367107429239013</v>
      </c>
      <c r="AG42" s="60">
        <f t="shared" si="43"/>
        <v>-52.242301686845678</v>
      </c>
      <c r="AH42" s="60">
        <f t="shared" si="44"/>
        <v>-46.513830511598385</v>
      </c>
    </row>
    <row r="43" spans="1:34" x14ac:dyDescent="0.25">
      <c r="A43" s="1885"/>
      <c r="B43" s="855" t="s">
        <v>359</v>
      </c>
      <c r="C43" s="20">
        <v>266085</v>
      </c>
      <c r="D43" s="20">
        <v>149922</v>
      </c>
      <c r="E43" s="21">
        <f t="shared" si="29"/>
        <v>416007</v>
      </c>
      <c r="F43" s="20">
        <v>202961</v>
      </c>
      <c r="G43" s="20">
        <v>104132</v>
      </c>
      <c r="H43" s="21">
        <f t="shared" si="30"/>
        <v>307093</v>
      </c>
      <c r="I43" s="20">
        <v>278039</v>
      </c>
      <c r="J43" s="20">
        <v>152178</v>
      </c>
      <c r="K43" s="21">
        <f t="shared" si="31"/>
        <v>430217</v>
      </c>
      <c r="L43" s="20">
        <v>305116</v>
      </c>
      <c r="M43" s="20">
        <v>171449</v>
      </c>
      <c r="N43" s="21">
        <f t="shared" si="32"/>
        <v>476565</v>
      </c>
      <c r="O43" s="20">
        <v>352312</v>
      </c>
      <c r="P43" s="20">
        <v>189766</v>
      </c>
      <c r="Q43" s="21">
        <f t="shared" si="33"/>
        <v>542078</v>
      </c>
      <c r="S43" s="61">
        <f t="shared" si="45"/>
        <v>63.96166410661359</v>
      </c>
      <c r="T43" s="6">
        <f t="shared" si="46"/>
        <v>36.03833589338641</v>
      </c>
      <c r="U43" s="61">
        <f t="shared" si="37"/>
        <v>66.091053850136603</v>
      </c>
      <c r="V43" s="6">
        <f t="shared" si="37"/>
        <v>33.908946149863397</v>
      </c>
      <c r="W43" s="61">
        <f t="shared" si="38"/>
        <v>64.627618155488975</v>
      </c>
      <c r="X43" s="82">
        <f t="shared" si="38"/>
        <v>35.372381844511025</v>
      </c>
      <c r="Y43" s="6">
        <f t="shared" si="39"/>
        <v>64.02400511997314</v>
      </c>
      <c r="Z43" s="6">
        <f t="shared" si="39"/>
        <v>35.97599488002686</v>
      </c>
      <c r="AA43" s="61">
        <f t="shared" si="40"/>
        <v>64.99286080600946</v>
      </c>
      <c r="AB43" s="82">
        <f t="shared" si="40"/>
        <v>35.007139193990533</v>
      </c>
      <c r="AD43" s="73">
        <f t="shared" si="36"/>
        <v>-27.92332821322718</v>
      </c>
      <c r="AE43" s="60">
        <f t="shared" si="41"/>
        <v>-32.182107700273207</v>
      </c>
      <c r="AF43" s="60">
        <f t="shared" si="42"/>
        <v>-29.255236310977949</v>
      </c>
      <c r="AG43" s="60">
        <f t="shared" si="43"/>
        <v>-28.048010239946279</v>
      </c>
      <c r="AH43" s="60">
        <f t="shared" si="44"/>
        <v>-29.985721612018928</v>
      </c>
    </row>
    <row r="44" spans="1:34" x14ac:dyDescent="0.25">
      <c r="A44" s="1885"/>
      <c r="B44" s="855" t="s">
        <v>356</v>
      </c>
      <c r="C44" s="20">
        <v>2705</v>
      </c>
      <c r="D44" s="20">
        <v>1088</v>
      </c>
      <c r="E44" s="21">
        <f t="shared" si="29"/>
        <v>3793</v>
      </c>
      <c r="F44" s="20">
        <v>3503</v>
      </c>
      <c r="G44" s="20">
        <v>1179</v>
      </c>
      <c r="H44" s="21">
        <f t="shared" si="30"/>
        <v>4682</v>
      </c>
      <c r="I44" s="20">
        <v>4109</v>
      </c>
      <c r="J44" s="20">
        <v>1428</v>
      </c>
      <c r="K44" s="21">
        <f t="shared" si="31"/>
        <v>5537</v>
      </c>
      <c r="L44" s="20">
        <v>2706</v>
      </c>
      <c r="M44" s="20">
        <v>1147</v>
      </c>
      <c r="N44" s="21">
        <f t="shared" si="32"/>
        <v>3853</v>
      </c>
      <c r="O44" s="20">
        <v>3069</v>
      </c>
      <c r="P44" s="20">
        <v>1041</v>
      </c>
      <c r="Q44" s="21">
        <f t="shared" si="33"/>
        <v>4110</v>
      </c>
      <c r="S44" s="61">
        <f t="shared" si="45"/>
        <v>71.315581334036381</v>
      </c>
      <c r="T44" s="6">
        <f t="shared" si="46"/>
        <v>28.684418665963619</v>
      </c>
      <c r="U44" s="61">
        <f t="shared" si="37"/>
        <v>74.818453652285342</v>
      </c>
      <c r="V44" s="6">
        <f t="shared" si="37"/>
        <v>25.181546347714651</v>
      </c>
      <c r="W44" s="61">
        <f t="shared" si="38"/>
        <v>74.209860935524645</v>
      </c>
      <c r="X44" s="82">
        <f t="shared" si="38"/>
        <v>25.790139064475348</v>
      </c>
      <c r="Y44" s="6">
        <f t="shared" si="39"/>
        <v>70.230988839865034</v>
      </c>
      <c r="Z44" s="6">
        <f t="shared" si="39"/>
        <v>29.769011160134962</v>
      </c>
      <c r="AA44" s="61">
        <f t="shared" si="40"/>
        <v>74.671532846715323</v>
      </c>
      <c r="AB44" s="82">
        <f t="shared" si="40"/>
        <v>25.328467153284674</v>
      </c>
      <c r="AD44" s="73">
        <f t="shared" si="36"/>
        <v>-42.631162668072761</v>
      </c>
      <c r="AE44" s="60">
        <f t="shared" si="41"/>
        <v>-49.636907304570691</v>
      </c>
      <c r="AF44" s="60">
        <f t="shared" si="42"/>
        <v>-48.419721871049298</v>
      </c>
      <c r="AG44" s="60">
        <f t="shared" si="43"/>
        <v>-40.461977679730069</v>
      </c>
      <c r="AH44" s="60">
        <f t="shared" si="44"/>
        <v>-49.343065693430646</v>
      </c>
    </row>
    <row r="45" spans="1:34" x14ac:dyDescent="0.25">
      <c r="A45" s="1885"/>
      <c r="B45" s="855" t="s">
        <v>355</v>
      </c>
      <c r="C45" s="56">
        <v>85</v>
      </c>
      <c r="D45" s="56">
        <v>709</v>
      </c>
      <c r="E45" s="116">
        <f t="shared" si="29"/>
        <v>794</v>
      </c>
      <c r="F45" s="56">
        <v>87</v>
      </c>
      <c r="G45" s="56">
        <v>745</v>
      </c>
      <c r="H45" s="116">
        <f t="shared" si="30"/>
        <v>832</v>
      </c>
      <c r="I45" s="56">
        <v>160</v>
      </c>
      <c r="J45" s="56">
        <v>1039</v>
      </c>
      <c r="K45" s="116">
        <f t="shared" si="31"/>
        <v>1199</v>
      </c>
      <c r="L45" s="56">
        <v>158</v>
      </c>
      <c r="M45" s="56">
        <v>1212</v>
      </c>
      <c r="N45" s="116">
        <f t="shared" si="32"/>
        <v>1370</v>
      </c>
      <c r="O45" s="56">
        <v>186</v>
      </c>
      <c r="P45" s="56">
        <v>1357</v>
      </c>
      <c r="Q45" s="116">
        <f t="shared" si="33"/>
        <v>1543</v>
      </c>
      <c r="S45" s="61">
        <f t="shared" si="45"/>
        <v>10.70528967254408</v>
      </c>
      <c r="T45" s="6">
        <f t="shared" si="46"/>
        <v>89.294710327455917</v>
      </c>
      <c r="U45" s="61">
        <f t="shared" si="37"/>
        <v>10.45673076923077</v>
      </c>
      <c r="V45" s="6">
        <f t="shared" si="37"/>
        <v>89.543269230769226</v>
      </c>
      <c r="W45" s="61">
        <f t="shared" si="38"/>
        <v>13.344453711426189</v>
      </c>
      <c r="X45" s="82">
        <f t="shared" si="38"/>
        <v>86.655546288573817</v>
      </c>
      <c r="Y45" s="6">
        <f t="shared" si="39"/>
        <v>11.532846715328466</v>
      </c>
      <c r="Z45" s="6">
        <f t="shared" si="39"/>
        <v>88.467153284671525</v>
      </c>
      <c r="AA45" s="61">
        <f t="shared" si="40"/>
        <v>12.054439403758911</v>
      </c>
      <c r="AB45" s="82">
        <f t="shared" si="40"/>
        <v>87.945560596241094</v>
      </c>
      <c r="AD45" s="73">
        <f t="shared" si="36"/>
        <v>78.589420654911834</v>
      </c>
      <c r="AE45" s="60">
        <f t="shared" si="41"/>
        <v>79.086538461538453</v>
      </c>
      <c r="AF45" s="60">
        <f t="shared" si="42"/>
        <v>73.311092577147633</v>
      </c>
      <c r="AG45" s="60">
        <f t="shared" si="43"/>
        <v>76.934306569343065</v>
      </c>
      <c r="AH45" s="60">
        <f t="shared" si="44"/>
        <v>75.891121192482188</v>
      </c>
    </row>
    <row r="46" spans="1:34" x14ac:dyDescent="0.25">
      <c r="A46" s="1885" t="s">
        <v>248</v>
      </c>
      <c r="B46" s="849" t="s">
        <v>1078</v>
      </c>
      <c r="C46" s="843">
        <v>895763</v>
      </c>
      <c r="D46" s="843">
        <v>795129</v>
      </c>
      <c r="E46" s="844">
        <f t="shared" si="29"/>
        <v>1690892</v>
      </c>
      <c r="F46" s="843">
        <v>757751</v>
      </c>
      <c r="G46" s="843">
        <v>657379</v>
      </c>
      <c r="H46" s="844">
        <f t="shared" si="30"/>
        <v>1415130</v>
      </c>
      <c r="I46" s="843">
        <v>1008822</v>
      </c>
      <c r="J46" s="843">
        <v>854772</v>
      </c>
      <c r="K46" s="844">
        <f t="shared" si="31"/>
        <v>1863594</v>
      </c>
      <c r="L46" s="843">
        <v>1113565</v>
      </c>
      <c r="M46" s="843">
        <v>946978</v>
      </c>
      <c r="N46" s="844">
        <f t="shared" si="32"/>
        <v>2060543</v>
      </c>
      <c r="O46" s="843">
        <v>1294275</v>
      </c>
      <c r="P46" s="843">
        <v>1096458</v>
      </c>
      <c r="Q46" s="844">
        <f t="shared" si="33"/>
        <v>2390733</v>
      </c>
      <c r="S46" s="176">
        <f t="shared" si="45"/>
        <v>52.97576663678106</v>
      </c>
      <c r="T46" s="175">
        <f t="shared" si="46"/>
        <v>47.02423336321894</v>
      </c>
      <c r="U46" s="176">
        <f>IFERROR(F46/H46*100,0)</f>
        <v>53.546387964356633</v>
      </c>
      <c r="V46" s="175">
        <f>IFERROR(G46/H46*100,0)</f>
        <v>46.453612035643367</v>
      </c>
      <c r="W46" s="176">
        <f t="shared" si="38"/>
        <v>54.133142733878735</v>
      </c>
      <c r="X46" s="181">
        <f t="shared" si="38"/>
        <v>45.866857266121272</v>
      </c>
      <c r="Y46" s="175">
        <f t="shared" si="39"/>
        <v>54.042308265345596</v>
      </c>
      <c r="Z46" s="175">
        <f t="shared" si="39"/>
        <v>45.957691734654411</v>
      </c>
      <c r="AA46" s="176">
        <f t="shared" si="40"/>
        <v>54.137162117225138</v>
      </c>
      <c r="AB46" s="181">
        <f t="shared" si="40"/>
        <v>45.862837882774862</v>
      </c>
      <c r="AD46" s="180">
        <f t="shared" si="36"/>
        <v>-5.95153327356212</v>
      </c>
      <c r="AE46" s="179">
        <f t="shared" si="41"/>
        <v>-7.0927759287132659</v>
      </c>
      <c r="AF46" s="179">
        <f t="shared" ref="AF46:AF51" si="47">X46-W46</f>
        <v>-8.2662854677574629</v>
      </c>
      <c r="AG46" s="179">
        <f t="shared" ref="AG46:AG51" si="48">Z46-Y46</f>
        <v>-8.0846165306911857</v>
      </c>
      <c r="AH46" s="179">
        <f t="shared" si="44"/>
        <v>-8.2743242344502761</v>
      </c>
    </row>
    <row r="47" spans="1:34" x14ac:dyDescent="0.25">
      <c r="A47" s="1886"/>
      <c r="B47" s="855" t="s">
        <v>358</v>
      </c>
      <c r="C47" s="20">
        <v>678265</v>
      </c>
      <c r="D47" s="20">
        <v>599300</v>
      </c>
      <c r="E47" s="21">
        <f t="shared" si="29"/>
        <v>1277565</v>
      </c>
      <c r="F47" s="20">
        <v>602639</v>
      </c>
      <c r="G47" s="20">
        <v>517133</v>
      </c>
      <c r="H47" s="21">
        <f t="shared" si="30"/>
        <v>1119772</v>
      </c>
      <c r="I47" s="20">
        <v>807407</v>
      </c>
      <c r="J47" s="20">
        <v>675629</v>
      </c>
      <c r="K47" s="21">
        <f t="shared" si="31"/>
        <v>1483036</v>
      </c>
      <c r="L47" s="20">
        <v>874783</v>
      </c>
      <c r="M47" s="20">
        <v>739329</v>
      </c>
      <c r="N47" s="21">
        <f t="shared" si="32"/>
        <v>1614112</v>
      </c>
      <c r="O47" s="20">
        <v>963940</v>
      </c>
      <c r="P47" s="20">
        <v>796775</v>
      </c>
      <c r="Q47" s="21">
        <f t="shared" si="33"/>
        <v>1760715</v>
      </c>
      <c r="S47" s="61">
        <f>IFERROR(C47/E47*100,0)</f>
        <v>53.090449409619076</v>
      </c>
      <c r="T47" s="6">
        <f>IFERROR(D47/E47*100,0)</f>
        <v>46.909550590380924</v>
      </c>
      <c r="U47" s="61">
        <f t="shared" ref="U47:V53" si="49">IFERROR(F47/$H47*100,0)</f>
        <v>53.818009380481023</v>
      </c>
      <c r="V47" s="6">
        <f t="shared" si="49"/>
        <v>46.181990619518977</v>
      </c>
      <c r="W47" s="61">
        <f t="shared" ref="W47:X53" si="50">IFERROR(I47/$K47*100,0)</f>
        <v>54.44284562208874</v>
      </c>
      <c r="X47" s="82">
        <f t="shared" si="50"/>
        <v>45.55715437791126</v>
      </c>
      <c r="Y47" s="6">
        <f t="shared" ref="Y47:Z53" si="51">IFERROR(L47/$N47*100,0)</f>
        <v>54.195929402668462</v>
      </c>
      <c r="Z47" s="6">
        <f t="shared" si="51"/>
        <v>45.804070597331538</v>
      </c>
      <c r="AA47" s="61">
        <f t="shared" ref="AA47:AB53" si="52">IFERROR(O47/$Q47*100,0)</f>
        <v>54.747077181713109</v>
      </c>
      <c r="AB47" s="82">
        <f t="shared" si="52"/>
        <v>45.252922818286891</v>
      </c>
      <c r="AD47" s="73">
        <f t="shared" si="36"/>
        <v>-6.180898819238152</v>
      </c>
      <c r="AE47" s="60">
        <f>V47-U47</f>
        <v>-7.6360187609620453</v>
      </c>
      <c r="AF47" s="60">
        <f t="shared" si="47"/>
        <v>-8.8856912441774796</v>
      </c>
      <c r="AG47" s="60">
        <f t="shared" si="48"/>
        <v>-8.3918588053369234</v>
      </c>
      <c r="AH47" s="60">
        <f>AB47-AA47</f>
        <v>-9.4941543634262189</v>
      </c>
    </row>
    <row r="48" spans="1:34" x14ac:dyDescent="0.25">
      <c r="A48" s="1886"/>
      <c r="B48" s="855" t="s">
        <v>357</v>
      </c>
      <c r="C48" s="20">
        <v>4345</v>
      </c>
      <c r="D48" s="20">
        <v>4859</v>
      </c>
      <c r="E48" s="21">
        <f t="shared" si="29"/>
        <v>9204</v>
      </c>
      <c r="F48" s="20">
        <v>4676</v>
      </c>
      <c r="G48" s="20">
        <v>5746</v>
      </c>
      <c r="H48" s="21">
        <f t="shared" si="30"/>
        <v>10422</v>
      </c>
      <c r="I48" s="20">
        <v>4950</v>
      </c>
      <c r="J48" s="20">
        <v>6714</v>
      </c>
      <c r="K48" s="21">
        <f t="shared" si="31"/>
        <v>11664</v>
      </c>
      <c r="L48" s="20">
        <v>3180</v>
      </c>
      <c r="M48" s="20">
        <v>4346</v>
      </c>
      <c r="N48" s="21">
        <f t="shared" si="32"/>
        <v>7526</v>
      </c>
      <c r="O48" s="20">
        <v>5348</v>
      </c>
      <c r="P48" s="20">
        <v>7252</v>
      </c>
      <c r="Q48" s="21">
        <f t="shared" si="33"/>
        <v>12600</v>
      </c>
      <c r="S48" s="61">
        <f t="shared" ref="S48:S53" si="53">IFERROR(C48/E48*100,0)</f>
        <v>47.207735767057798</v>
      </c>
      <c r="T48" s="6">
        <f t="shared" ref="T48:T53" si="54">IFERROR(D48/E48*100,0)</f>
        <v>52.792264232942202</v>
      </c>
      <c r="U48" s="61">
        <f t="shared" si="49"/>
        <v>44.866628286317408</v>
      </c>
      <c r="V48" s="6">
        <f t="shared" si="49"/>
        <v>55.1333717136826</v>
      </c>
      <c r="W48" s="61">
        <f t="shared" si="50"/>
        <v>42.438271604938272</v>
      </c>
      <c r="X48" s="82">
        <f t="shared" si="50"/>
        <v>57.561728395061728</v>
      </c>
      <c r="Y48" s="6">
        <f t="shared" si="51"/>
        <v>42.25352112676056</v>
      </c>
      <c r="Z48" s="6">
        <f t="shared" si="51"/>
        <v>57.74647887323944</v>
      </c>
      <c r="AA48" s="61">
        <f t="shared" si="52"/>
        <v>42.444444444444443</v>
      </c>
      <c r="AB48" s="82">
        <f t="shared" si="52"/>
        <v>57.555555555555557</v>
      </c>
      <c r="AD48" s="73">
        <f t="shared" si="36"/>
        <v>5.5845284658844037</v>
      </c>
      <c r="AE48" s="60">
        <f>V48-U48</f>
        <v>10.266743427365192</v>
      </c>
      <c r="AF48" s="60">
        <f t="shared" si="47"/>
        <v>15.123456790123456</v>
      </c>
      <c r="AG48" s="60">
        <f t="shared" si="48"/>
        <v>15.492957746478879</v>
      </c>
      <c r="AH48" s="60">
        <f>AB48-AA48</f>
        <v>15.111111111111114</v>
      </c>
    </row>
    <row r="49" spans="1:94" x14ac:dyDescent="0.25">
      <c r="A49" s="1886"/>
      <c r="B49" s="855" t="s">
        <v>601</v>
      </c>
      <c r="C49" s="20">
        <v>19</v>
      </c>
      <c r="D49" s="20">
        <v>28</v>
      </c>
      <c r="E49" s="21">
        <f t="shared" si="29"/>
        <v>47</v>
      </c>
      <c r="F49" s="20">
        <v>6426</v>
      </c>
      <c r="G49" s="20">
        <v>6543</v>
      </c>
      <c r="H49" s="21">
        <f t="shared" si="30"/>
        <v>12969</v>
      </c>
      <c r="I49" s="20">
        <v>7619</v>
      </c>
      <c r="J49" s="20">
        <v>6276</v>
      </c>
      <c r="K49" s="21">
        <f t="shared" si="31"/>
        <v>13895</v>
      </c>
      <c r="L49" s="20">
        <v>10872</v>
      </c>
      <c r="M49" s="20">
        <v>7993</v>
      </c>
      <c r="N49" s="21">
        <f t="shared" si="32"/>
        <v>18865</v>
      </c>
      <c r="O49" s="20">
        <v>16241</v>
      </c>
      <c r="P49" s="20">
        <v>12772</v>
      </c>
      <c r="Q49" s="21">
        <f t="shared" si="33"/>
        <v>29013</v>
      </c>
      <c r="S49" s="61">
        <f t="shared" si="53"/>
        <v>40.425531914893611</v>
      </c>
      <c r="T49" s="6">
        <f t="shared" si="54"/>
        <v>59.574468085106382</v>
      </c>
      <c r="U49" s="61">
        <f t="shared" si="49"/>
        <v>49.548924358084662</v>
      </c>
      <c r="V49" s="6">
        <f t="shared" si="49"/>
        <v>50.451075641915331</v>
      </c>
      <c r="W49" s="61">
        <f t="shared" si="50"/>
        <v>54.832673623605608</v>
      </c>
      <c r="X49" s="82">
        <f t="shared" si="50"/>
        <v>45.167326376394385</v>
      </c>
      <c r="Y49" s="6">
        <f t="shared" si="51"/>
        <v>57.630532732573549</v>
      </c>
      <c r="Z49" s="6">
        <f t="shared" si="51"/>
        <v>42.369467267426451</v>
      </c>
      <c r="AA49" s="61">
        <f t="shared" si="52"/>
        <v>55.9783545307276</v>
      </c>
      <c r="AB49" s="82">
        <f t="shared" si="52"/>
        <v>44.0216454692724</v>
      </c>
      <c r="AD49" s="73">
        <f t="shared" si="36"/>
        <v>19.148936170212771</v>
      </c>
      <c r="AE49" s="60">
        <f>V49-U49</f>
        <v>0.90215128383066912</v>
      </c>
      <c r="AF49" s="60">
        <f t="shared" si="47"/>
        <v>-9.6653472472112227</v>
      </c>
      <c r="AG49" s="60">
        <f t="shared" si="48"/>
        <v>-15.261065465147098</v>
      </c>
      <c r="AH49" s="60">
        <f>AB49-AA49</f>
        <v>-11.9567090614552</v>
      </c>
    </row>
    <row r="50" spans="1:94" x14ac:dyDescent="0.25">
      <c r="A50" s="1886"/>
      <c r="B50" s="855" t="s">
        <v>602</v>
      </c>
      <c r="C50" s="20">
        <v>0</v>
      </c>
      <c r="D50" s="20">
        <v>0</v>
      </c>
      <c r="E50" s="21">
        <f t="shared" si="29"/>
        <v>0</v>
      </c>
      <c r="F50" s="20">
        <v>0</v>
      </c>
      <c r="G50" s="20">
        <v>0</v>
      </c>
      <c r="H50" s="21">
        <f t="shared" si="30"/>
        <v>0</v>
      </c>
      <c r="I50" s="20">
        <v>0</v>
      </c>
      <c r="J50" s="20">
        <v>0</v>
      </c>
      <c r="K50" s="21">
        <f t="shared" si="31"/>
        <v>0</v>
      </c>
      <c r="L50" s="20">
        <v>0</v>
      </c>
      <c r="M50" s="20">
        <v>0</v>
      </c>
      <c r="N50" s="21">
        <f t="shared" si="32"/>
        <v>0</v>
      </c>
      <c r="O50" s="20">
        <v>38</v>
      </c>
      <c r="P50" s="20">
        <v>12</v>
      </c>
      <c r="Q50" s="21">
        <f t="shared" si="33"/>
        <v>50</v>
      </c>
      <c r="S50" s="61">
        <f t="shared" si="53"/>
        <v>0</v>
      </c>
      <c r="T50" s="6">
        <f t="shared" si="54"/>
        <v>0</v>
      </c>
      <c r="U50" s="61">
        <f t="shared" si="49"/>
        <v>0</v>
      </c>
      <c r="V50" s="6">
        <f t="shared" si="49"/>
        <v>0</v>
      </c>
      <c r="W50" s="61">
        <f t="shared" si="50"/>
        <v>0</v>
      </c>
      <c r="X50" s="82">
        <f t="shared" si="50"/>
        <v>0</v>
      </c>
      <c r="Y50" s="6">
        <f t="shared" si="51"/>
        <v>0</v>
      </c>
      <c r="Z50" s="6">
        <f t="shared" si="51"/>
        <v>0</v>
      </c>
      <c r="AA50" s="61">
        <f t="shared" si="52"/>
        <v>76</v>
      </c>
      <c r="AB50" s="82">
        <f t="shared" si="52"/>
        <v>24</v>
      </c>
      <c r="AD50" s="73">
        <f t="shared" si="36"/>
        <v>0</v>
      </c>
      <c r="AE50" s="60">
        <f>V50-U50</f>
        <v>0</v>
      </c>
      <c r="AF50" s="60">
        <f t="shared" si="47"/>
        <v>0</v>
      </c>
      <c r="AG50" s="60">
        <f t="shared" si="48"/>
        <v>0</v>
      </c>
      <c r="AH50" s="60">
        <f>AB50-AA50</f>
        <v>-52</v>
      </c>
    </row>
    <row r="51" spans="1:94" x14ac:dyDescent="0.25">
      <c r="A51" s="1886"/>
      <c r="B51" s="855" t="s">
        <v>467</v>
      </c>
      <c r="C51" s="20">
        <v>201372</v>
      </c>
      <c r="D51" s="20">
        <v>186760</v>
      </c>
      <c r="E51" s="21">
        <f t="shared" si="29"/>
        <v>388132</v>
      </c>
      <c r="F51" s="20">
        <v>133181</v>
      </c>
      <c r="G51" s="20">
        <v>124612</v>
      </c>
      <c r="H51" s="21">
        <f t="shared" si="30"/>
        <v>257793</v>
      </c>
      <c r="I51" s="20">
        <v>174927</v>
      </c>
      <c r="J51" s="20">
        <v>161070</v>
      </c>
      <c r="K51" s="21">
        <f t="shared" si="31"/>
        <v>335997</v>
      </c>
      <c r="L51" s="20">
        <v>214397</v>
      </c>
      <c r="M51" s="20">
        <v>190419</v>
      </c>
      <c r="N51" s="21">
        <f t="shared" si="32"/>
        <v>404816</v>
      </c>
      <c r="O51" s="20">
        <v>299185</v>
      </c>
      <c r="P51" s="20">
        <v>275275</v>
      </c>
      <c r="Q51" s="21">
        <f t="shared" si="33"/>
        <v>574460</v>
      </c>
      <c r="S51" s="61">
        <f t="shared" si="53"/>
        <v>51.882349303845089</v>
      </c>
      <c r="T51" s="6">
        <f t="shared" si="54"/>
        <v>48.117650696154918</v>
      </c>
      <c r="U51" s="61">
        <f t="shared" si="49"/>
        <v>51.661992373726207</v>
      </c>
      <c r="V51" s="6">
        <f t="shared" si="49"/>
        <v>48.338007626273793</v>
      </c>
      <c r="W51" s="61">
        <f t="shared" si="50"/>
        <v>52.062071982785561</v>
      </c>
      <c r="X51" s="82">
        <f t="shared" si="50"/>
        <v>47.937928017214439</v>
      </c>
      <c r="Y51" s="6">
        <f t="shared" si="51"/>
        <v>52.961592427176797</v>
      </c>
      <c r="Z51" s="6">
        <f t="shared" si="51"/>
        <v>47.038407572823211</v>
      </c>
      <c r="AA51" s="61">
        <f t="shared" si="52"/>
        <v>52.081084844897816</v>
      </c>
      <c r="AB51" s="82">
        <f t="shared" si="52"/>
        <v>47.918915155102184</v>
      </c>
      <c r="AD51" s="73">
        <f t="shared" si="36"/>
        <v>-3.7646986076901712</v>
      </c>
      <c r="AE51" s="57">
        <f>V51-U51</f>
        <v>-3.323984747452414</v>
      </c>
      <c r="AF51" s="59">
        <f t="shared" si="47"/>
        <v>-4.1241439655711218</v>
      </c>
      <c r="AG51" s="59">
        <f t="shared" si="48"/>
        <v>-5.9231848543535861</v>
      </c>
      <c r="AH51" s="73">
        <f>AB51-AA51</f>
        <v>-4.1621696897956326</v>
      </c>
    </row>
    <row r="52" spans="1:94" x14ac:dyDescent="0.25">
      <c r="A52" s="1886"/>
      <c r="B52" s="855" t="s">
        <v>353</v>
      </c>
      <c r="C52" s="20">
        <v>8624</v>
      </c>
      <c r="D52" s="20">
        <v>894</v>
      </c>
      <c r="E52" s="21">
        <f t="shared" si="29"/>
        <v>9518</v>
      </c>
      <c r="F52" s="20">
        <v>8786</v>
      </c>
      <c r="G52" s="20">
        <v>1009</v>
      </c>
      <c r="H52" s="21">
        <f t="shared" si="30"/>
        <v>9795</v>
      </c>
      <c r="I52" s="20">
        <v>11002</v>
      </c>
      <c r="J52" s="20">
        <v>1497</v>
      </c>
      <c r="K52" s="21">
        <f t="shared" si="31"/>
        <v>12499</v>
      </c>
      <c r="L52" s="20">
        <v>7684</v>
      </c>
      <c r="M52" s="20">
        <v>706</v>
      </c>
      <c r="N52" s="21">
        <f t="shared" si="32"/>
        <v>8390</v>
      </c>
      <c r="O52" s="20">
        <v>6590</v>
      </c>
      <c r="P52" s="20">
        <v>650</v>
      </c>
      <c r="Q52" s="21">
        <f t="shared" si="33"/>
        <v>7240</v>
      </c>
      <c r="S52" s="61">
        <f t="shared" si="53"/>
        <v>90.607270434965329</v>
      </c>
      <c r="T52" s="6">
        <f t="shared" si="54"/>
        <v>9.3927295650346707</v>
      </c>
      <c r="U52" s="61">
        <f t="shared" si="49"/>
        <v>89.698825931597753</v>
      </c>
      <c r="V52" s="6">
        <f t="shared" si="49"/>
        <v>10.301174068402245</v>
      </c>
      <c r="W52" s="61">
        <f t="shared" si="50"/>
        <v>88.023041843347471</v>
      </c>
      <c r="X52" s="82">
        <f t="shared" si="50"/>
        <v>11.976958156652532</v>
      </c>
      <c r="Y52" s="6">
        <f t="shared" si="51"/>
        <v>91.585220500595938</v>
      </c>
      <c r="Z52" s="6">
        <f t="shared" si="51"/>
        <v>8.4147794994040535</v>
      </c>
      <c r="AA52" s="61">
        <f t="shared" si="52"/>
        <v>91.02209944751381</v>
      </c>
      <c r="AB52" s="82">
        <f t="shared" si="52"/>
        <v>8.9779005524861883</v>
      </c>
      <c r="AD52" s="73">
        <f t="shared" si="36"/>
        <v>-81.214540869930659</v>
      </c>
      <c r="AE52" s="57">
        <f t="shared" ref="AE52:AE53" si="55">V52-U52</f>
        <v>-79.397651863195506</v>
      </c>
      <c r="AF52" s="59">
        <f t="shared" ref="AF52:AF53" si="56">X52-W52</f>
        <v>-76.046083686694942</v>
      </c>
      <c r="AG52" s="59">
        <f t="shared" ref="AG52:AG53" si="57">Z52-Y52</f>
        <v>-83.17044100119189</v>
      </c>
      <c r="AH52" s="73">
        <f t="shared" ref="AH52:AH53" si="58">AB52-AA52</f>
        <v>-82.04419889502762</v>
      </c>
    </row>
    <row r="53" spans="1:94" x14ac:dyDescent="0.25">
      <c r="A53" s="1887"/>
      <c r="B53" s="856" t="s">
        <v>363</v>
      </c>
      <c r="C53" s="56">
        <v>3138</v>
      </c>
      <c r="D53" s="56">
        <v>3288</v>
      </c>
      <c r="E53" s="116">
        <f t="shared" si="29"/>
        <v>6426</v>
      </c>
      <c r="F53" s="56">
        <v>2043</v>
      </c>
      <c r="G53" s="56">
        <v>2336</v>
      </c>
      <c r="H53" s="116">
        <f t="shared" si="30"/>
        <v>4379</v>
      </c>
      <c r="I53" s="56">
        <v>2917</v>
      </c>
      <c r="J53" s="56">
        <v>3586</v>
      </c>
      <c r="K53" s="116">
        <f t="shared" si="31"/>
        <v>6503</v>
      </c>
      <c r="L53" s="56">
        <v>2649</v>
      </c>
      <c r="M53" s="56">
        <v>4185</v>
      </c>
      <c r="N53" s="116">
        <f t="shared" si="32"/>
        <v>6834</v>
      </c>
      <c r="O53" s="56">
        <v>2933</v>
      </c>
      <c r="P53" s="56">
        <v>3722</v>
      </c>
      <c r="Q53" s="116">
        <f t="shared" si="33"/>
        <v>6655</v>
      </c>
      <c r="S53" s="100">
        <f t="shared" si="53"/>
        <v>48.8328664799253</v>
      </c>
      <c r="T53" s="98">
        <f t="shared" si="54"/>
        <v>51.167133520074692</v>
      </c>
      <c r="U53" s="100">
        <f t="shared" si="49"/>
        <v>46.65448732587349</v>
      </c>
      <c r="V53" s="98">
        <f t="shared" si="49"/>
        <v>53.345512674126518</v>
      </c>
      <c r="W53" s="100">
        <f t="shared" si="50"/>
        <v>44.856220206058744</v>
      </c>
      <c r="X53" s="99">
        <f t="shared" si="50"/>
        <v>55.143779793941263</v>
      </c>
      <c r="Y53" s="98">
        <f t="shared" si="51"/>
        <v>38.762071992976296</v>
      </c>
      <c r="Z53" s="98">
        <f t="shared" si="51"/>
        <v>61.237928007023697</v>
      </c>
      <c r="AA53" s="100">
        <f t="shared" si="52"/>
        <v>44.072126220886553</v>
      </c>
      <c r="AB53" s="99">
        <f t="shared" si="52"/>
        <v>55.927873779113447</v>
      </c>
      <c r="AD53" s="246">
        <f t="shared" si="36"/>
        <v>2.3342670401493919</v>
      </c>
      <c r="AE53" s="109">
        <f t="shared" si="55"/>
        <v>6.691025348253028</v>
      </c>
      <c r="AF53" s="108">
        <f t="shared" si="56"/>
        <v>10.287559587882519</v>
      </c>
      <c r="AG53" s="108">
        <f t="shared" si="57"/>
        <v>22.475856014047402</v>
      </c>
      <c r="AH53" s="246">
        <f t="shared" si="58"/>
        <v>11.855747558226895</v>
      </c>
    </row>
    <row r="56" spans="1:94" x14ac:dyDescent="0.25">
      <c r="A56" s="5" t="s">
        <v>1176</v>
      </c>
    </row>
    <row r="57" spans="1:94" x14ac:dyDescent="0.25">
      <c r="A57" s="5"/>
    </row>
    <row r="58" spans="1:94" x14ac:dyDescent="0.25">
      <c r="B58" s="1876" t="s">
        <v>28</v>
      </c>
      <c r="C58" s="1876"/>
      <c r="D58" s="1876"/>
      <c r="E58" s="1876"/>
      <c r="F58" s="1876"/>
      <c r="G58" s="1876"/>
      <c r="H58" s="1876"/>
      <c r="I58" s="1876"/>
      <c r="J58" s="1876"/>
      <c r="K58" s="1876"/>
      <c r="L58" s="1876"/>
      <c r="M58" s="1876"/>
      <c r="N58" s="1876"/>
      <c r="O58" s="1876"/>
      <c r="P58" s="1876"/>
      <c r="Q58" s="1876"/>
      <c r="R58" s="1876"/>
      <c r="S58" s="1876"/>
      <c r="T58" s="1876"/>
      <c r="U58" s="1876"/>
      <c r="V58" s="1876"/>
      <c r="W58" s="1876"/>
      <c r="X58" s="1876"/>
      <c r="Y58" s="1876"/>
      <c r="Z58" s="1876"/>
      <c r="AA58" s="1876"/>
      <c r="AB58" s="1876"/>
      <c r="AC58" s="1876"/>
      <c r="AD58" s="1876"/>
      <c r="AE58" s="1876"/>
      <c r="AF58" s="1876"/>
      <c r="AG58" s="1876"/>
      <c r="AH58" s="1876"/>
      <c r="AI58" s="1876"/>
      <c r="AJ58" s="1876"/>
      <c r="AK58" s="1876"/>
      <c r="AL58" s="1876"/>
      <c r="AM58" s="1876"/>
      <c r="AN58" s="1876"/>
      <c r="AO58" s="1876"/>
      <c r="AP58" s="1876"/>
      <c r="AQ58" s="1876"/>
      <c r="AR58" s="1876"/>
      <c r="AS58" s="1876"/>
      <c r="AT58" s="1876"/>
      <c r="AV58" s="1876" t="s">
        <v>507</v>
      </c>
      <c r="AW58" s="1876"/>
      <c r="AX58" s="1876"/>
      <c r="AY58" s="1876"/>
      <c r="AZ58" s="1876"/>
      <c r="BA58" s="1876"/>
      <c r="BB58" s="1876"/>
      <c r="BC58" s="1876"/>
      <c r="BD58" s="1876"/>
      <c r="BE58" s="1876"/>
      <c r="BF58" s="1876"/>
      <c r="BG58" s="1876"/>
      <c r="BH58" s="1876"/>
      <c r="BI58" s="1876"/>
      <c r="BJ58" s="1876"/>
      <c r="BK58" s="1876"/>
      <c r="BL58" s="1876"/>
      <c r="BM58" s="1876"/>
      <c r="BN58" s="1876"/>
      <c r="BO58" s="1876"/>
      <c r="BP58" s="1876"/>
      <c r="BQ58" s="1876"/>
      <c r="BR58" s="1876"/>
      <c r="BS58" s="1876"/>
      <c r="BT58" s="1876"/>
      <c r="BU58" s="1876"/>
      <c r="BV58" s="1876"/>
      <c r="BW58" s="1876"/>
      <c r="BX58" s="1876"/>
      <c r="BY58" s="1876"/>
      <c r="CA58" s="1895" t="s">
        <v>631</v>
      </c>
      <c r="CB58" s="1896"/>
      <c r="CC58" s="1896"/>
      <c r="CD58" s="1896"/>
      <c r="CE58" s="1896"/>
      <c r="CF58" s="1896"/>
      <c r="CG58" s="1896"/>
      <c r="CH58" s="1896"/>
      <c r="CI58" s="1896"/>
      <c r="CJ58" s="1896"/>
      <c r="CK58" s="1896"/>
      <c r="CL58" s="1896"/>
      <c r="CM58" s="1896"/>
      <c r="CN58" s="1896"/>
      <c r="CO58" s="1882"/>
    </row>
    <row r="59" spans="1:94" x14ac:dyDescent="0.25">
      <c r="A59" s="852" t="s">
        <v>29</v>
      </c>
      <c r="B59" s="1875">
        <v>2019</v>
      </c>
      <c r="C59" s="1875"/>
      <c r="D59" s="1875"/>
      <c r="E59" s="1875"/>
      <c r="F59" s="1875"/>
      <c r="G59" s="1875"/>
      <c r="H59" s="1875"/>
      <c r="I59" s="1875"/>
      <c r="J59" s="1875"/>
      <c r="K59" s="1875">
        <v>2020</v>
      </c>
      <c r="L59" s="1875"/>
      <c r="M59" s="1875"/>
      <c r="N59" s="1875"/>
      <c r="O59" s="1875"/>
      <c r="P59" s="1875"/>
      <c r="Q59" s="1875"/>
      <c r="R59" s="1875"/>
      <c r="S59" s="1875"/>
      <c r="T59" s="1875">
        <v>2021</v>
      </c>
      <c r="U59" s="1875"/>
      <c r="V59" s="1875"/>
      <c r="W59" s="1875"/>
      <c r="X59" s="1875"/>
      <c r="Y59" s="1875"/>
      <c r="Z59" s="1875"/>
      <c r="AA59" s="1875"/>
      <c r="AB59" s="1875"/>
      <c r="AC59" s="1875">
        <v>2022</v>
      </c>
      <c r="AD59" s="1875"/>
      <c r="AE59" s="1875"/>
      <c r="AF59" s="1875"/>
      <c r="AG59" s="1875"/>
      <c r="AH59" s="1875"/>
      <c r="AI59" s="1875"/>
      <c r="AJ59" s="1875"/>
      <c r="AK59" s="1875"/>
      <c r="AL59" s="1875">
        <v>2023</v>
      </c>
      <c r="AM59" s="1875"/>
      <c r="AN59" s="1875"/>
      <c r="AO59" s="1875"/>
      <c r="AP59" s="1875"/>
      <c r="AQ59" s="1875"/>
      <c r="AR59" s="1875"/>
      <c r="AS59" s="1875"/>
      <c r="AT59" s="1875"/>
      <c r="AV59" s="1875">
        <v>2019</v>
      </c>
      <c r="AW59" s="1875"/>
      <c r="AX59" s="1875"/>
      <c r="AY59" s="1875"/>
      <c r="AZ59" s="1875"/>
      <c r="BA59" s="1875"/>
      <c r="BB59" s="1875">
        <v>2020</v>
      </c>
      <c r="BC59" s="1875"/>
      <c r="BD59" s="1875"/>
      <c r="BE59" s="1875"/>
      <c r="BF59" s="1875"/>
      <c r="BG59" s="1875"/>
      <c r="BH59" s="1875">
        <v>2021</v>
      </c>
      <c r="BI59" s="1875"/>
      <c r="BJ59" s="1875"/>
      <c r="BK59" s="1875"/>
      <c r="BL59" s="1875"/>
      <c r="BM59" s="1875"/>
      <c r="BN59" s="1875">
        <v>2022</v>
      </c>
      <c r="BO59" s="1875"/>
      <c r="BP59" s="1875"/>
      <c r="BQ59" s="1875"/>
      <c r="BR59" s="1875"/>
      <c r="BS59" s="1875"/>
      <c r="BT59" s="1875">
        <v>2023</v>
      </c>
      <c r="BU59" s="1875"/>
      <c r="BV59" s="1875"/>
      <c r="BW59" s="1875"/>
      <c r="BX59" s="1875"/>
      <c r="BY59" s="1875"/>
      <c r="CA59" s="1897">
        <v>2019</v>
      </c>
      <c r="CB59" s="1898"/>
      <c r="CC59" s="1898"/>
      <c r="CD59" s="1897">
        <v>2020</v>
      </c>
      <c r="CE59" s="1898"/>
      <c r="CF59" s="1898"/>
      <c r="CG59" s="1897">
        <v>2021</v>
      </c>
      <c r="CH59" s="1898"/>
      <c r="CI59" s="1898"/>
      <c r="CJ59" s="1897">
        <v>2022</v>
      </c>
      <c r="CK59" s="1898"/>
      <c r="CL59" s="1898"/>
      <c r="CM59" s="1897">
        <v>2023</v>
      </c>
      <c r="CN59" s="1898"/>
      <c r="CO59" s="1899"/>
    </row>
    <row r="60" spans="1:94" x14ac:dyDescent="0.25">
      <c r="A60" s="271" t="s">
        <v>30</v>
      </c>
      <c r="B60" s="1876" t="s">
        <v>31</v>
      </c>
      <c r="C60" s="1876"/>
      <c r="D60" s="1876"/>
      <c r="E60" s="1876" t="s">
        <v>32</v>
      </c>
      <c r="F60" s="1876"/>
      <c r="G60" s="1876"/>
      <c r="H60" s="1876" t="s">
        <v>33</v>
      </c>
      <c r="I60" s="1876"/>
      <c r="J60" s="1876"/>
      <c r="K60" s="274" t="s">
        <v>31</v>
      </c>
      <c r="L60" s="274"/>
      <c r="M60" s="274"/>
      <c r="N60" s="274" t="s">
        <v>32</v>
      </c>
      <c r="O60" s="274"/>
      <c r="P60" s="274"/>
      <c r="Q60" s="274" t="s">
        <v>33</v>
      </c>
      <c r="R60" s="274"/>
      <c r="S60" s="274"/>
      <c r="T60" s="1876" t="s">
        <v>31</v>
      </c>
      <c r="U60" s="1876"/>
      <c r="V60" s="1876"/>
      <c r="W60" s="1876" t="s">
        <v>32</v>
      </c>
      <c r="X60" s="1876"/>
      <c r="Y60" s="1876"/>
      <c r="Z60" s="1876" t="s">
        <v>33</v>
      </c>
      <c r="AA60" s="1876"/>
      <c r="AB60" s="1876"/>
      <c r="AC60" s="1876" t="s">
        <v>31</v>
      </c>
      <c r="AD60" s="1876"/>
      <c r="AE60" s="1876"/>
      <c r="AF60" s="1876" t="s">
        <v>32</v>
      </c>
      <c r="AG60" s="1876"/>
      <c r="AH60" s="1876"/>
      <c r="AI60" s="1876" t="s">
        <v>33</v>
      </c>
      <c r="AJ60" s="1876"/>
      <c r="AK60" s="1876"/>
      <c r="AL60" s="1876" t="s">
        <v>31</v>
      </c>
      <c r="AM60" s="1876"/>
      <c r="AN60" s="1876"/>
      <c r="AO60" s="1876" t="s">
        <v>32</v>
      </c>
      <c r="AP60" s="1876"/>
      <c r="AQ60" s="1876"/>
      <c r="AR60" s="1876" t="s">
        <v>33</v>
      </c>
      <c r="AS60" s="1876"/>
      <c r="AT60" s="1876"/>
      <c r="AV60" s="1876" t="s">
        <v>31</v>
      </c>
      <c r="AW60" s="1876"/>
      <c r="AX60" s="1876"/>
      <c r="AY60" s="1876" t="s">
        <v>32</v>
      </c>
      <c r="AZ60" s="1876"/>
      <c r="BA60" s="1876"/>
      <c r="BB60" s="1876" t="s">
        <v>31</v>
      </c>
      <c r="BC60" s="1876"/>
      <c r="BD60" s="1876"/>
      <c r="BE60" s="1876" t="s">
        <v>32</v>
      </c>
      <c r="BF60" s="1876"/>
      <c r="BG60" s="1876"/>
      <c r="BH60" s="1876" t="s">
        <v>31</v>
      </c>
      <c r="BI60" s="1876"/>
      <c r="BJ60" s="1876"/>
      <c r="BK60" s="1876" t="s">
        <v>32</v>
      </c>
      <c r="BL60" s="1876"/>
      <c r="BM60" s="1876"/>
      <c r="BN60" s="1876" t="s">
        <v>31</v>
      </c>
      <c r="BO60" s="1876"/>
      <c r="BP60" s="1876"/>
      <c r="BQ60" s="1876" t="s">
        <v>32</v>
      </c>
      <c r="BR60" s="1876"/>
      <c r="BS60" s="1876"/>
      <c r="BT60" s="1876" t="s">
        <v>31</v>
      </c>
      <c r="BU60" s="1876"/>
      <c r="BV60" s="1876"/>
      <c r="BW60" s="1876" t="s">
        <v>32</v>
      </c>
      <c r="BX60" s="1876"/>
      <c r="BY60" s="1876"/>
      <c r="CA60" s="1900"/>
      <c r="CB60" s="1901"/>
      <c r="CC60" s="1901"/>
      <c r="CD60" s="1900"/>
      <c r="CE60" s="1901"/>
      <c r="CF60" s="1901"/>
      <c r="CG60" s="1900"/>
      <c r="CH60" s="1901"/>
      <c r="CI60" s="1901"/>
      <c r="CJ60" s="1900"/>
      <c r="CK60" s="1901"/>
      <c r="CL60" s="1901"/>
      <c r="CM60" s="1900"/>
      <c r="CN60" s="1901"/>
      <c r="CO60" s="1902"/>
    </row>
    <row r="61" spans="1:94" s="18" customFormat="1" ht="75" customHeight="1" x14ac:dyDescent="0.25">
      <c r="A61" s="912" t="s">
        <v>34</v>
      </c>
      <c r="B61" s="862" t="s">
        <v>809</v>
      </c>
      <c r="C61" s="861" t="s">
        <v>346</v>
      </c>
      <c r="D61" s="861" t="s">
        <v>248</v>
      </c>
      <c r="E61" s="861" t="s">
        <v>809</v>
      </c>
      <c r="F61" s="861" t="s">
        <v>346</v>
      </c>
      <c r="G61" s="861" t="s">
        <v>248</v>
      </c>
      <c r="H61" s="861" t="s">
        <v>809</v>
      </c>
      <c r="I61" s="861" t="s">
        <v>346</v>
      </c>
      <c r="J61" s="861" t="s">
        <v>248</v>
      </c>
      <c r="K61" s="862" t="s">
        <v>809</v>
      </c>
      <c r="L61" s="861" t="s">
        <v>346</v>
      </c>
      <c r="M61" s="861" t="s">
        <v>248</v>
      </c>
      <c r="N61" s="861" t="s">
        <v>809</v>
      </c>
      <c r="O61" s="861" t="s">
        <v>346</v>
      </c>
      <c r="P61" s="861" t="s">
        <v>248</v>
      </c>
      <c r="Q61" s="861" t="s">
        <v>809</v>
      </c>
      <c r="R61" s="861" t="s">
        <v>346</v>
      </c>
      <c r="S61" s="863" t="s">
        <v>248</v>
      </c>
      <c r="T61" s="862" t="s">
        <v>809</v>
      </c>
      <c r="U61" s="861" t="s">
        <v>346</v>
      </c>
      <c r="V61" s="861" t="s">
        <v>248</v>
      </c>
      <c r="W61" s="861" t="s">
        <v>809</v>
      </c>
      <c r="X61" s="861" t="s">
        <v>346</v>
      </c>
      <c r="Y61" s="861" t="s">
        <v>248</v>
      </c>
      <c r="Z61" s="861" t="s">
        <v>809</v>
      </c>
      <c r="AA61" s="861" t="s">
        <v>346</v>
      </c>
      <c r="AB61" s="863" t="s">
        <v>248</v>
      </c>
      <c r="AC61" s="862" t="s">
        <v>809</v>
      </c>
      <c r="AD61" s="861" t="s">
        <v>346</v>
      </c>
      <c r="AE61" s="861" t="s">
        <v>248</v>
      </c>
      <c r="AF61" s="861" t="s">
        <v>809</v>
      </c>
      <c r="AG61" s="861" t="s">
        <v>346</v>
      </c>
      <c r="AH61" s="861" t="s">
        <v>248</v>
      </c>
      <c r="AI61" s="861" t="s">
        <v>809</v>
      </c>
      <c r="AJ61" s="861" t="s">
        <v>346</v>
      </c>
      <c r="AK61" s="863" t="s">
        <v>248</v>
      </c>
      <c r="AL61" s="862" t="s">
        <v>809</v>
      </c>
      <c r="AM61" s="861" t="s">
        <v>346</v>
      </c>
      <c r="AN61" s="861" t="s">
        <v>248</v>
      </c>
      <c r="AO61" s="861" t="s">
        <v>809</v>
      </c>
      <c r="AP61" s="861" t="s">
        <v>346</v>
      </c>
      <c r="AQ61" s="861" t="s">
        <v>248</v>
      </c>
      <c r="AR61" s="861" t="s">
        <v>809</v>
      </c>
      <c r="AS61" s="861" t="s">
        <v>346</v>
      </c>
      <c r="AT61" s="863" t="s">
        <v>248</v>
      </c>
      <c r="AV61" s="862" t="s">
        <v>809</v>
      </c>
      <c r="AW61" s="861" t="s">
        <v>346</v>
      </c>
      <c r="AX61" s="861" t="s">
        <v>248</v>
      </c>
      <c r="AY61" s="861" t="s">
        <v>809</v>
      </c>
      <c r="AZ61" s="861" t="s">
        <v>346</v>
      </c>
      <c r="BA61" s="861" t="s">
        <v>248</v>
      </c>
      <c r="BB61" s="862" t="s">
        <v>809</v>
      </c>
      <c r="BC61" s="861" t="s">
        <v>346</v>
      </c>
      <c r="BD61" s="861" t="s">
        <v>248</v>
      </c>
      <c r="BE61" s="861" t="s">
        <v>809</v>
      </c>
      <c r="BF61" s="861" t="s">
        <v>346</v>
      </c>
      <c r="BG61" s="861" t="s">
        <v>248</v>
      </c>
      <c r="BH61" s="862" t="s">
        <v>809</v>
      </c>
      <c r="BI61" s="861" t="s">
        <v>346</v>
      </c>
      <c r="BJ61" s="861" t="s">
        <v>248</v>
      </c>
      <c r="BK61" s="861" t="s">
        <v>809</v>
      </c>
      <c r="BL61" s="861" t="s">
        <v>346</v>
      </c>
      <c r="BM61" s="861" t="s">
        <v>248</v>
      </c>
      <c r="BN61" s="862" t="s">
        <v>809</v>
      </c>
      <c r="BO61" s="861" t="s">
        <v>346</v>
      </c>
      <c r="BP61" s="861" t="s">
        <v>248</v>
      </c>
      <c r="BQ61" s="861" t="s">
        <v>809</v>
      </c>
      <c r="BR61" s="861" t="s">
        <v>346</v>
      </c>
      <c r="BS61" s="861" t="s">
        <v>248</v>
      </c>
      <c r="BT61" s="862" t="s">
        <v>809</v>
      </c>
      <c r="BU61" s="861" t="s">
        <v>346</v>
      </c>
      <c r="BV61" s="861" t="s">
        <v>248</v>
      </c>
      <c r="BW61" s="861" t="s">
        <v>809</v>
      </c>
      <c r="BX61" s="861" t="s">
        <v>346</v>
      </c>
      <c r="BY61" s="863" t="s">
        <v>248</v>
      </c>
      <c r="CA61" s="862" t="s">
        <v>809</v>
      </c>
      <c r="CB61" s="861" t="s">
        <v>346</v>
      </c>
      <c r="CC61" s="861" t="s">
        <v>248</v>
      </c>
      <c r="CD61" s="862" t="s">
        <v>809</v>
      </c>
      <c r="CE61" s="861" t="s">
        <v>346</v>
      </c>
      <c r="CF61" s="861" t="s">
        <v>248</v>
      </c>
      <c r="CG61" s="862" t="s">
        <v>809</v>
      </c>
      <c r="CH61" s="861" t="s">
        <v>346</v>
      </c>
      <c r="CI61" s="861" t="s">
        <v>248</v>
      </c>
      <c r="CJ61" s="862" t="s">
        <v>809</v>
      </c>
      <c r="CK61" s="861" t="s">
        <v>346</v>
      </c>
      <c r="CL61" s="861" t="s">
        <v>248</v>
      </c>
      <c r="CM61" s="862" t="s">
        <v>809</v>
      </c>
      <c r="CN61" s="861" t="s">
        <v>346</v>
      </c>
      <c r="CO61" s="863" t="s">
        <v>248</v>
      </c>
    </row>
    <row r="62" spans="1:94" ht="15" customHeight="1" x14ac:dyDescent="0.25">
      <c r="A62" s="271" t="s">
        <v>125</v>
      </c>
      <c r="B62" s="867"/>
      <c r="C62" s="866"/>
      <c r="D62" s="866"/>
      <c r="E62" s="864"/>
      <c r="F62" s="864"/>
      <c r="G62" s="864"/>
      <c r="H62" s="864"/>
      <c r="I62" s="864"/>
      <c r="J62" s="864"/>
      <c r="K62" s="867"/>
      <c r="L62" s="866"/>
      <c r="M62" s="866"/>
      <c r="N62" s="866"/>
      <c r="O62" s="866"/>
      <c r="P62" s="866"/>
      <c r="Q62" s="866"/>
      <c r="R62" s="866"/>
      <c r="S62" s="868"/>
      <c r="T62" s="867"/>
      <c r="U62" s="866"/>
      <c r="V62" s="866"/>
      <c r="W62" s="866"/>
      <c r="X62" s="866"/>
      <c r="Y62" s="866"/>
      <c r="Z62" s="866"/>
      <c r="AA62" s="866"/>
      <c r="AB62" s="868"/>
      <c r="AC62" s="867"/>
      <c r="AD62" s="866"/>
      <c r="AE62" s="866"/>
      <c r="AF62" s="866"/>
      <c r="AG62" s="866"/>
      <c r="AH62" s="866"/>
      <c r="AI62" s="866"/>
      <c r="AJ62" s="866"/>
      <c r="AK62" s="868"/>
      <c r="AL62" s="867"/>
      <c r="AM62" s="866"/>
      <c r="AN62" s="866"/>
      <c r="AO62" s="866"/>
      <c r="AP62" s="866"/>
      <c r="AQ62" s="866"/>
      <c r="AR62" s="866"/>
      <c r="AS62" s="866"/>
      <c r="AT62" s="868"/>
      <c r="AV62" s="837"/>
      <c r="AW62" s="841"/>
      <c r="AX62" s="841"/>
      <c r="AY62" s="841"/>
      <c r="AZ62" s="841"/>
      <c r="BA62" s="841"/>
      <c r="BB62" s="837"/>
      <c r="BC62" s="841"/>
      <c r="BD62" s="841"/>
      <c r="BE62" s="841"/>
      <c r="BF62" s="841"/>
      <c r="BG62" s="841"/>
      <c r="BH62" s="837"/>
      <c r="BI62" s="841"/>
      <c r="BJ62" s="841"/>
      <c r="BK62" s="841"/>
      <c r="BL62" s="841"/>
      <c r="BM62" s="841"/>
      <c r="BN62" s="837"/>
      <c r="BO62" s="841"/>
      <c r="BP62" s="841"/>
      <c r="BQ62" s="841"/>
      <c r="BR62" s="841"/>
      <c r="BS62" s="841"/>
      <c r="BT62" s="837"/>
      <c r="BU62" s="841"/>
      <c r="BV62" s="841"/>
      <c r="BW62" s="841"/>
      <c r="BX62" s="841"/>
      <c r="BY62" s="842"/>
      <c r="CA62" s="837"/>
      <c r="CB62" s="841"/>
      <c r="CC62" s="841"/>
      <c r="CD62" s="837"/>
      <c r="CE62" s="841"/>
      <c r="CF62" s="841"/>
      <c r="CG62" s="837"/>
      <c r="CH62" s="841"/>
      <c r="CI62" s="841"/>
      <c r="CJ62" s="837"/>
      <c r="CK62" s="841"/>
      <c r="CL62" s="841"/>
      <c r="CM62" s="837"/>
      <c r="CN62" s="841"/>
      <c r="CO62" s="842"/>
    </row>
    <row r="63" spans="1:94" x14ac:dyDescent="0.25">
      <c r="A63" s="855" t="s">
        <v>126</v>
      </c>
      <c r="B63" s="23">
        <v>63881</v>
      </c>
      <c r="C63" s="20">
        <v>97128</v>
      </c>
      <c r="D63" s="20">
        <v>101902</v>
      </c>
      <c r="E63" s="20">
        <v>176452</v>
      </c>
      <c r="F63" s="20">
        <v>85127</v>
      </c>
      <c r="G63" s="20">
        <v>97721</v>
      </c>
      <c r="H63" s="20">
        <f>B63+E63</f>
        <v>240333</v>
      </c>
      <c r="I63" s="20">
        <f t="shared" ref="I63:J78" si="59">C63+F63</f>
        <v>182255</v>
      </c>
      <c r="J63" s="20">
        <f t="shared" si="59"/>
        <v>199623</v>
      </c>
      <c r="K63" s="23">
        <v>84597</v>
      </c>
      <c r="L63" s="20">
        <v>100866</v>
      </c>
      <c r="M63" s="20">
        <v>103999</v>
      </c>
      <c r="N63" s="20">
        <v>185607</v>
      </c>
      <c r="O63" s="20">
        <v>78635</v>
      </c>
      <c r="P63" s="20">
        <v>92774</v>
      </c>
      <c r="Q63" s="20">
        <f>K63+N63</f>
        <v>270204</v>
      </c>
      <c r="R63" s="20">
        <f t="shared" ref="R63:S78" si="60">L63+O63</f>
        <v>179501</v>
      </c>
      <c r="S63" s="20">
        <f t="shared" si="60"/>
        <v>196773</v>
      </c>
      <c r="T63" s="23">
        <v>83511</v>
      </c>
      <c r="U63" s="20">
        <v>122331</v>
      </c>
      <c r="V63" s="20">
        <v>132752</v>
      </c>
      <c r="W63" s="20">
        <v>215595</v>
      </c>
      <c r="X63" s="20">
        <v>97511</v>
      </c>
      <c r="Y63" s="20">
        <v>115305</v>
      </c>
      <c r="Z63" s="20">
        <f>T63+W63</f>
        <v>299106</v>
      </c>
      <c r="AA63" s="20">
        <f t="shared" ref="AA63:AB78" si="61">U63+X63</f>
        <v>219842</v>
      </c>
      <c r="AB63" s="20">
        <f t="shared" si="61"/>
        <v>248057</v>
      </c>
      <c r="AC63" s="23">
        <v>86690</v>
      </c>
      <c r="AD63" s="20">
        <v>103937</v>
      </c>
      <c r="AE63" s="20">
        <v>136926</v>
      </c>
      <c r="AF63" s="20">
        <v>210363</v>
      </c>
      <c r="AG63" s="20">
        <v>92027</v>
      </c>
      <c r="AH63" s="20">
        <v>126485</v>
      </c>
      <c r="AI63" s="20">
        <f>AC63+AF63</f>
        <v>297053</v>
      </c>
      <c r="AJ63" s="20">
        <f t="shared" ref="AJ63:AK78" si="62">AD63+AG63</f>
        <v>195964</v>
      </c>
      <c r="AK63" s="20">
        <f t="shared" si="62"/>
        <v>263411</v>
      </c>
      <c r="AL63" s="23">
        <v>100733</v>
      </c>
      <c r="AM63" s="20">
        <v>120567</v>
      </c>
      <c r="AN63" s="20">
        <v>168480</v>
      </c>
      <c r="AO63" s="20">
        <v>221900</v>
      </c>
      <c r="AP63" s="20">
        <v>99209</v>
      </c>
      <c r="AQ63" s="20">
        <v>150769</v>
      </c>
      <c r="AR63" s="20">
        <f>AL63+AO63</f>
        <v>322633</v>
      </c>
      <c r="AS63" s="20">
        <f t="shared" ref="AS63:AT78" si="63">AM63+AP63</f>
        <v>219776</v>
      </c>
      <c r="AT63" s="21">
        <f t="shared" si="63"/>
        <v>319249</v>
      </c>
      <c r="AV63" s="61">
        <f>B63/H63*100</f>
        <v>26.580203301252848</v>
      </c>
      <c r="AW63" s="6">
        <f t="shared" ref="AW63:AX78" si="64">C63/I63*100</f>
        <v>53.292365092864394</v>
      </c>
      <c r="AX63" s="6">
        <f t="shared" si="64"/>
        <v>51.047224017272562</v>
      </c>
      <c r="AY63" s="6">
        <f>E63/H63*100</f>
        <v>73.419796698747149</v>
      </c>
      <c r="AZ63" s="6">
        <f t="shared" ref="AZ63:BA78" si="65">F63/I63*100</f>
        <v>46.707634907135606</v>
      </c>
      <c r="BA63" s="6">
        <f t="shared" si="65"/>
        <v>48.952775982727445</v>
      </c>
      <c r="BB63" s="61">
        <f>K63/Q63*100</f>
        <v>31.308566860594215</v>
      </c>
      <c r="BC63" s="6">
        <f t="shared" ref="BC63:BD78" si="66">L63/R63*100</f>
        <v>56.192444610336437</v>
      </c>
      <c r="BD63" s="6">
        <f t="shared" si="66"/>
        <v>52.852271399023245</v>
      </c>
      <c r="BE63" s="6">
        <f>N63/Q63*100</f>
        <v>68.691433139405774</v>
      </c>
      <c r="BF63" s="6">
        <f t="shared" ref="BF63:BG78" si="67">O63/R63*100</f>
        <v>43.807555389663563</v>
      </c>
      <c r="BG63" s="6">
        <f t="shared" si="67"/>
        <v>47.147728600976762</v>
      </c>
      <c r="BH63" s="61">
        <f>T63/Z63*100</f>
        <v>27.920202202563637</v>
      </c>
      <c r="BI63" s="6">
        <f t="shared" ref="BI63:BJ78" si="68">U63/AA63*100</f>
        <v>55.644963200844245</v>
      </c>
      <c r="BJ63" s="6">
        <f t="shared" si="68"/>
        <v>53.516732041425961</v>
      </c>
      <c r="BK63" s="6">
        <f>W63/Z63*100</f>
        <v>72.079797797436356</v>
      </c>
      <c r="BL63" s="6">
        <f>X63/AA63*100</f>
        <v>44.355036799155755</v>
      </c>
      <c r="BM63" s="6">
        <f>Y63/AB63*100</f>
        <v>46.483267958574039</v>
      </c>
      <c r="BN63" s="61">
        <f>AC63/AI63*100</f>
        <v>29.183344386355298</v>
      </c>
      <c r="BO63" s="6">
        <f t="shared" ref="BO63:BP78" si="69">AD63/AJ63*100</f>
        <v>53.038823457369723</v>
      </c>
      <c r="BP63" s="6">
        <f t="shared" si="69"/>
        <v>51.981883824137945</v>
      </c>
      <c r="BQ63" s="6">
        <f>AF63/AI63*100</f>
        <v>70.816655613644713</v>
      </c>
      <c r="BR63" s="6">
        <f t="shared" ref="BR63:BS78" si="70">AG63/AJ63*100</f>
        <v>46.961176542630277</v>
      </c>
      <c r="BS63" s="6">
        <f t="shared" si="70"/>
        <v>48.018116175862055</v>
      </c>
      <c r="BT63" s="61">
        <f>AL63/AR63*100</f>
        <v>31.222162643003042</v>
      </c>
      <c r="BU63" s="6">
        <f t="shared" ref="BU63:BV78" si="71">AM63/AS63*100</f>
        <v>54.859038293535235</v>
      </c>
      <c r="BV63" s="6">
        <f t="shared" si="71"/>
        <v>52.773853637756105</v>
      </c>
      <c r="BW63" s="6">
        <f>AO63/AR63*100</f>
        <v>68.777837356996969</v>
      </c>
      <c r="BX63" s="6">
        <f t="shared" ref="BX63:BY78" si="72">AP63/AS63*100</f>
        <v>45.140961706464765</v>
      </c>
      <c r="BY63" s="82">
        <f t="shared" si="72"/>
        <v>47.226146362243895</v>
      </c>
      <c r="CA63" s="59">
        <f>AY63-AV63</f>
        <v>46.839593397494298</v>
      </c>
      <c r="CB63" s="57">
        <f t="shared" ref="CB63:CC78" si="73">AZ63-AW63</f>
        <v>-6.5847301857287874</v>
      </c>
      <c r="CC63" s="57">
        <f t="shared" si="73"/>
        <v>-2.0944480345451169</v>
      </c>
      <c r="CD63" s="59">
        <f>BE63-BB63</f>
        <v>37.382866278811562</v>
      </c>
      <c r="CE63" s="57">
        <f t="shared" ref="CE63:CF78" si="74">BF63-BC63</f>
        <v>-12.384889220672875</v>
      </c>
      <c r="CF63" s="57">
        <f t="shared" si="74"/>
        <v>-5.7045427980464822</v>
      </c>
      <c r="CG63" s="59">
        <f>BK63-BH63</f>
        <v>44.159595594872719</v>
      </c>
      <c r="CH63" s="57">
        <f t="shared" ref="CH63:CI78" si="75">BL63-BI63</f>
        <v>-11.28992640168849</v>
      </c>
      <c r="CI63" s="57">
        <f t="shared" si="75"/>
        <v>-7.0334640828519213</v>
      </c>
      <c r="CJ63" s="59">
        <f>BQ63-BN63</f>
        <v>41.633311227289411</v>
      </c>
      <c r="CK63" s="57">
        <f t="shared" ref="CK63:CL78" si="76">BR63-BO63</f>
        <v>-6.0776469147394465</v>
      </c>
      <c r="CL63" s="57">
        <f t="shared" si="76"/>
        <v>-3.9637676482758906</v>
      </c>
      <c r="CM63" s="59">
        <f>BW63-BT63</f>
        <v>37.555674713993923</v>
      </c>
      <c r="CN63" s="57">
        <f t="shared" ref="CN63:CO78" si="77">BX63-BU63</f>
        <v>-9.7180765870704704</v>
      </c>
      <c r="CO63" s="60">
        <f t="shared" si="77"/>
        <v>-5.5477072755122094</v>
      </c>
      <c r="CP63" s="6"/>
    </row>
    <row r="64" spans="1:94" x14ac:dyDescent="0.25">
      <c r="A64" s="855" t="s">
        <v>127</v>
      </c>
      <c r="B64" s="23">
        <v>12740</v>
      </c>
      <c r="C64" s="20">
        <v>18259</v>
      </c>
      <c r="D64" s="20">
        <v>23271</v>
      </c>
      <c r="E64" s="20">
        <v>43093</v>
      </c>
      <c r="F64" s="20">
        <v>19064</v>
      </c>
      <c r="G64" s="20">
        <v>24349</v>
      </c>
      <c r="H64" s="20">
        <f t="shared" ref="H64:J81" si="78">B64+E64</f>
        <v>55833</v>
      </c>
      <c r="I64" s="20">
        <f t="shared" si="59"/>
        <v>37323</v>
      </c>
      <c r="J64" s="20">
        <f t="shared" si="59"/>
        <v>47620</v>
      </c>
      <c r="K64" s="23">
        <v>17128</v>
      </c>
      <c r="L64" s="20">
        <v>15445</v>
      </c>
      <c r="M64" s="20">
        <v>18244</v>
      </c>
      <c r="N64" s="20">
        <v>37539</v>
      </c>
      <c r="O64" s="20">
        <v>15841</v>
      </c>
      <c r="P64" s="20">
        <v>17398</v>
      </c>
      <c r="Q64" s="20">
        <f t="shared" ref="Q64:S81" si="79">K64+N64</f>
        <v>54667</v>
      </c>
      <c r="R64" s="20">
        <f t="shared" si="60"/>
        <v>31286</v>
      </c>
      <c r="S64" s="20">
        <f t="shared" si="60"/>
        <v>35642</v>
      </c>
      <c r="T64" s="23">
        <v>15309</v>
      </c>
      <c r="U64" s="20">
        <v>20753</v>
      </c>
      <c r="V64" s="20">
        <v>21811</v>
      </c>
      <c r="W64" s="20">
        <v>45596</v>
      </c>
      <c r="X64" s="20">
        <v>21352</v>
      </c>
      <c r="Y64" s="20">
        <v>21987</v>
      </c>
      <c r="Z64" s="20">
        <f t="shared" ref="Z64:AB81" si="80">T64+W64</f>
        <v>60905</v>
      </c>
      <c r="AA64" s="20">
        <f t="shared" si="61"/>
        <v>42105</v>
      </c>
      <c r="AB64" s="20">
        <f t="shared" si="61"/>
        <v>43798</v>
      </c>
      <c r="AC64" s="23">
        <v>16135</v>
      </c>
      <c r="AD64" s="20">
        <v>21871</v>
      </c>
      <c r="AE64" s="20">
        <v>26395</v>
      </c>
      <c r="AF64" s="20">
        <v>47213</v>
      </c>
      <c r="AG64" s="20">
        <v>24850</v>
      </c>
      <c r="AH64" s="20">
        <v>25090</v>
      </c>
      <c r="AI64" s="20">
        <f t="shared" ref="AI64:AK81" si="81">AC64+AF64</f>
        <v>63348</v>
      </c>
      <c r="AJ64" s="20">
        <f t="shared" si="62"/>
        <v>46721</v>
      </c>
      <c r="AK64" s="20">
        <f t="shared" si="62"/>
        <v>51485</v>
      </c>
      <c r="AL64" s="23">
        <v>19402</v>
      </c>
      <c r="AM64" s="20">
        <v>23556</v>
      </c>
      <c r="AN64" s="20">
        <v>29204</v>
      </c>
      <c r="AO64" s="20">
        <v>51177</v>
      </c>
      <c r="AP64" s="20">
        <v>23221</v>
      </c>
      <c r="AQ64" s="20">
        <v>28383</v>
      </c>
      <c r="AR64" s="20">
        <f t="shared" ref="AR64:AT81" si="82">AL64+AO64</f>
        <v>70579</v>
      </c>
      <c r="AS64" s="20">
        <f t="shared" si="63"/>
        <v>46777</v>
      </c>
      <c r="AT64" s="21">
        <f t="shared" si="63"/>
        <v>57587</v>
      </c>
      <c r="AV64" s="61">
        <f t="shared" ref="AV64:AX80" si="83">B64/H64*100</f>
        <v>22.818046674905521</v>
      </c>
      <c r="AW64" s="6">
        <f t="shared" si="64"/>
        <v>48.921576507783406</v>
      </c>
      <c r="AX64" s="6">
        <f t="shared" si="64"/>
        <v>48.868122637547252</v>
      </c>
      <c r="AY64" s="6">
        <f t="shared" ref="AY64:BA80" si="84">E64/H64*100</f>
        <v>77.181953325094483</v>
      </c>
      <c r="AZ64" s="6">
        <f t="shared" si="65"/>
        <v>51.078423492216594</v>
      </c>
      <c r="BA64" s="6">
        <f t="shared" si="65"/>
        <v>51.131877362452748</v>
      </c>
      <c r="BB64" s="61">
        <f t="shared" ref="BB64:BD80" si="85">K64/Q64*100</f>
        <v>31.331516271242251</v>
      </c>
      <c r="BC64" s="6">
        <f t="shared" si="66"/>
        <v>49.367129067314451</v>
      </c>
      <c r="BD64" s="6">
        <f t="shared" si="66"/>
        <v>51.186802087424944</v>
      </c>
      <c r="BE64" s="6">
        <f t="shared" ref="BE64:BG80" si="86">N64/Q64*100</f>
        <v>68.668483728757764</v>
      </c>
      <c r="BF64" s="6">
        <f t="shared" si="67"/>
        <v>50.632870932685549</v>
      </c>
      <c r="BG64" s="6">
        <f t="shared" si="67"/>
        <v>48.813197912575049</v>
      </c>
      <c r="BH64" s="61">
        <f t="shared" ref="BH64:BJ80" si="87">T64/Z64*100</f>
        <v>25.135867334373202</v>
      </c>
      <c r="BI64" s="6">
        <f t="shared" si="68"/>
        <v>49.288683054269086</v>
      </c>
      <c r="BJ64" s="6">
        <f t="shared" si="68"/>
        <v>49.7990775834513</v>
      </c>
      <c r="BK64" s="6">
        <f t="shared" ref="BK64:BM80" si="88">W64/Z64*100</f>
        <v>74.864132665626798</v>
      </c>
      <c r="BL64" s="6">
        <f t="shared" si="88"/>
        <v>50.711316945730914</v>
      </c>
      <c r="BM64" s="6">
        <f t="shared" si="88"/>
        <v>50.2009224165487</v>
      </c>
      <c r="BN64" s="61">
        <f t="shared" ref="BN64:BP80" si="89">AC64/AI64*100</f>
        <v>25.470417377028475</v>
      </c>
      <c r="BO64" s="6">
        <f t="shared" si="69"/>
        <v>46.811926114595146</v>
      </c>
      <c r="BP64" s="6">
        <f t="shared" si="69"/>
        <v>51.267359425075263</v>
      </c>
      <c r="BQ64" s="6">
        <f t="shared" ref="BQ64:BS80" si="90">AF64/AI64*100</f>
        <v>74.529582622971517</v>
      </c>
      <c r="BR64" s="6">
        <f t="shared" si="70"/>
        <v>53.188073885404854</v>
      </c>
      <c r="BS64" s="6">
        <f t="shared" si="70"/>
        <v>48.732640574924737</v>
      </c>
      <c r="BT64" s="61">
        <f t="shared" ref="BT64:BV80" si="91">AL64/AR64*100</f>
        <v>27.489763244024427</v>
      </c>
      <c r="BU64" s="6">
        <f t="shared" si="71"/>
        <v>50.35808196335806</v>
      </c>
      <c r="BV64" s="6">
        <f t="shared" si="71"/>
        <v>50.712834493896196</v>
      </c>
      <c r="BW64" s="6">
        <f t="shared" ref="BW64:BY80" si="92">AO64/AR64*100</f>
        <v>72.510236755975583</v>
      </c>
      <c r="BX64" s="6">
        <f t="shared" si="72"/>
        <v>49.64191803664194</v>
      </c>
      <c r="BY64" s="82">
        <f t="shared" si="72"/>
        <v>49.287165506103811</v>
      </c>
      <c r="CA64" s="59">
        <f t="shared" ref="CA64:CC81" si="93">AY64-AV64</f>
        <v>54.363906650188966</v>
      </c>
      <c r="CB64" s="57">
        <f t="shared" si="73"/>
        <v>2.1568469844331872</v>
      </c>
      <c r="CC64" s="57">
        <f t="shared" si="73"/>
        <v>2.2637547249054961</v>
      </c>
      <c r="CD64" s="59">
        <f t="shared" ref="CD64:CF81" si="94">BE64-BB64</f>
        <v>37.336967457515513</v>
      </c>
      <c r="CE64" s="57">
        <f t="shared" si="74"/>
        <v>1.2657418653710977</v>
      </c>
      <c r="CF64" s="57">
        <f t="shared" si="74"/>
        <v>-2.3736041748498948</v>
      </c>
      <c r="CG64" s="59">
        <f t="shared" ref="CG64:CI81" si="95">BK64-BH64</f>
        <v>49.728265331253596</v>
      </c>
      <c r="CH64" s="57">
        <f t="shared" si="75"/>
        <v>1.4226338914618282</v>
      </c>
      <c r="CI64" s="57">
        <f t="shared" si="75"/>
        <v>0.4018448330973996</v>
      </c>
      <c r="CJ64" s="59">
        <f t="shared" ref="CJ64:CL81" si="96">BQ64-BN64</f>
        <v>49.059165245943042</v>
      </c>
      <c r="CK64" s="57">
        <f t="shared" si="76"/>
        <v>6.376147770809709</v>
      </c>
      <c r="CL64" s="57">
        <f t="shared" si="76"/>
        <v>-2.5347188501505258</v>
      </c>
      <c r="CM64" s="59">
        <f t="shared" ref="CM64:CO81" si="97">BW64-BT64</f>
        <v>45.020473511951153</v>
      </c>
      <c r="CN64" s="57">
        <f t="shared" si="77"/>
        <v>-0.71616392671612061</v>
      </c>
      <c r="CO64" s="60">
        <f t="shared" si="77"/>
        <v>-1.4256689877923847</v>
      </c>
      <c r="CP64" s="6"/>
    </row>
    <row r="65" spans="1:94" x14ac:dyDescent="0.25">
      <c r="A65" s="855" t="s">
        <v>128</v>
      </c>
      <c r="B65" s="23">
        <v>7800</v>
      </c>
      <c r="C65" s="20">
        <v>15648</v>
      </c>
      <c r="D65" s="20">
        <v>14118</v>
      </c>
      <c r="E65" s="20">
        <v>27794</v>
      </c>
      <c r="F65" s="20">
        <v>11460</v>
      </c>
      <c r="G65" s="20">
        <v>11804</v>
      </c>
      <c r="H65" s="20">
        <f t="shared" si="78"/>
        <v>35594</v>
      </c>
      <c r="I65" s="20">
        <f t="shared" si="59"/>
        <v>27108</v>
      </c>
      <c r="J65" s="20">
        <f t="shared" si="59"/>
        <v>25922</v>
      </c>
      <c r="K65" s="23">
        <v>9483</v>
      </c>
      <c r="L65" s="20">
        <v>12069</v>
      </c>
      <c r="M65" s="20">
        <v>11371</v>
      </c>
      <c r="N65" s="20">
        <v>23338</v>
      </c>
      <c r="O65" s="20">
        <v>9157</v>
      </c>
      <c r="P65" s="20">
        <v>9432</v>
      </c>
      <c r="Q65" s="20">
        <f t="shared" si="79"/>
        <v>32821</v>
      </c>
      <c r="R65" s="20">
        <f t="shared" si="60"/>
        <v>21226</v>
      </c>
      <c r="S65" s="20">
        <f t="shared" si="60"/>
        <v>20803</v>
      </c>
      <c r="T65" s="23">
        <v>9772</v>
      </c>
      <c r="U65" s="20">
        <v>14554</v>
      </c>
      <c r="V65" s="20">
        <v>13662</v>
      </c>
      <c r="W65" s="20">
        <v>28455</v>
      </c>
      <c r="X65" s="20">
        <v>10864</v>
      </c>
      <c r="Y65" s="20">
        <v>11380</v>
      </c>
      <c r="Z65" s="20">
        <f t="shared" si="80"/>
        <v>38227</v>
      </c>
      <c r="AA65" s="20">
        <f t="shared" si="61"/>
        <v>25418</v>
      </c>
      <c r="AB65" s="20">
        <f t="shared" si="61"/>
        <v>25042</v>
      </c>
      <c r="AC65" s="23">
        <v>11633</v>
      </c>
      <c r="AD65" s="20">
        <v>13218</v>
      </c>
      <c r="AE65" s="20">
        <v>15367</v>
      </c>
      <c r="AF65" s="20">
        <v>31971</v>
      </c>
      <c r="AG65" s="20">
        <v>10934</v>
      </c>
      <c r="AH65" s="20">
        <v>12963</v>
      </c>
      <c r="AI65" s="20">
        <f t="shared" si="81"/>
        <v>43604</v>
      </c>
      <c r="AJ65" s="20">
        <f t="shared" si="62"/>
        <v>24152</v>
      </c>
      <c r="AK65" s="20">
        <f t="shared" si="62"/>
        <v>28330</v>
      </c>
      <c r="AL65" s="23">
        <v>10727</v>
      </c>
      <c r="AM65" s="20">
        <v>14516</v>
      </c>
      <c r="AN65" s="20">
        <v>18594</v>
      </c>
      <c r="AO65" s="20">
        <v>32394</v>
      </c>
      <c r="AP65" s="20">
        <v>11613</v>
      </c>
      <c r="AQ65" s="20">
        <v>15615</v>
      </c>
      <c r="AR65" s="20">
        <f t="shared" si="82"/>
        <v>43121</v>
      </c>
      <c r="AS65" s="20">
        <f t="shared" si="63"/>
        <v>26129</v>
      </c>
      <c r="AT65" s="21">
        <f t="shared" si="63"/>
        <v>34209</v>
      </c>
      <c r="AV65" s="61">
        <f t="shared" si="83"/>
        <v>21.913805697589481</v>
      </c>
      <c r="AW65" s="6">
        <f t="shared" si="64"/>
        <v>57.724656927844173</v>
      </c>
      <c r="AX65" s="6">
        <f t="shared" si="64"/>
        <v>54.463390170511538</v>
      </c>
      <c r="AY65" s="6">
        <f t="shared" si="84"/>
        <v>78.086194302410519</v>
      </c>
      <c r="AZ65" s="6">
        <f t="shared" si="65"/>
        <v>42.27534307215582</v>
      </c>
      <c r="BA65" s="6">
        <f t="shared" si="65"/>
        <v>45.536609829488469</v>
      </c>
      <c r="BB65" s="61">
        <f t="shared" si="85"/>
        <v>28.893086743243657</v>
      </c>
      <c r="BC65" s="6">
        <f t="shared" si="66"/>
        <v>56.8595119193442</v>
      </c>
      <c r="BD65" s="6">
        <f t="shared" si="66"/>
        <v>54.660385521319043</v>
      </c>
      <c r="BE65" s="6">
        <f t="shared" si="86"/>
        <v>71.106913256756343</v>
      </c>
      <c r="BF65" s="6">
        <f t="shared" si="67"/>
        <v>43.1404880806558</v>
      </c>
      <c r="BG65" s="6">
        <f t="shared" si="67"/>
        <v>45.339614478680964</v>
      </c>
      <c r="BH65" s="61">
        <f t="shared" si="87"/>
        <v>25.563083684306903</v>
      </c>
      <c r="BI65" s="6">
        <f t="shared" si="68"/>
        <v>57.258635612558031</v>
      </c>
      <c r="BJ65" s="6">
        <f t="shared" si="68"/>
        <v>54.556345339829079</v>
      </c>
      <c r="BK65" s="6">
        <f t="shared" si="88"/>
        <v>74.436916315693097</v>
      </c>
      <c r="BL65" s="6">
        <f t="shared" si="88"/>
        <v>42.741364387441969</v>
      </c>
      <c r="BM65" s="6">
        <f t="shared" si="88"/>
        <v>45.443654660170914</v>
      </c>
      <c r="BN65" s="61">
        <f t="shared" si="89"/>
        <v>26.678745069259701</v>
      </c>
      <c r="BO65" s="6">
        <f t="shared" si="69"/>
        <v>54.728386883073867</v>
      </c>
      <c r="BP65" s="6">
        <f t="shared" si="69"/>
        <v>54.242852100247084</v>
      </c>
      <c r="BQ65" s="6">
        <f t="shared" si="90"/>
        <v>73.321254930740295</v>
      </c>
      <c r="BR65" s="6">
        <f t="shared" si="70"/>
        <v>45.271613116926133</v>
      </c>
      <c r="BS65" s="6">
        <f t="shared" si="70"/>
        <v>45.757147899752916</v>
      </c>
      <c r="BT65" s="61">
        <f t="shared" si="91"/>
        <v>24.876510285011943</v>
      </c>
      <c r="BU65" s="6">
        <f t="shared" si="71"/>
        <v>55.555130314975699</v>
      </c>
      <c r="BV65" s="6">
        <f t="shared" si="71"/>
        <v>54.354117337542753</v>
      </c>
      <c r="BW65" s="6">
        <f t="shared" si="92"/>
        <v>75.123489714988054</v>
      </c>
      <c r="BX65" s="6">
        <f t="shared" si="72"/>
        <v>44.444869685024301</v>
      </c>
      <c r="BY65" s="82">
        <f t="shared" si="72"/>
        <v>45.645882662457247</v>
      </c>
      <c r="CA65" s="59">
        <f t="shared" si="93"/>
        <v>56.172388604821037</v>
      </c>
      <c r="CB65" s="57">
        <f t="shared" si="73"/>
        <v>-15.449313855688352</v>
      </c>
      <c r="CC65" s="57">
        <f t="shared" si="73"/>
        <v>-8.9267803410230684</v>
      </c>
      <c r="CD65" s="59">
        <f t="shared" si="94"/>
        <v>42.213826513512686</v>
      </c>
      <c r="CE65" s="57">
        <f t="shared" si="74"/>
        <v>-13.7190238386884</v>
      </c>
      <c r="CF65" s="57">
        <f t="shared" si="74"/>
        <v>-9.3207710426380785</v>
      </c>
      <c r="CG65" s="59">
        <f t="shared" si="95"/>
        <v>48.873832631386193</v>
      </c>
      <c r="CH65" s="57">
        <f t="shared" si="75"/>
        <v>-14.517271225116062</v>
      </c>
      <c r="CI65" s="57">
        <f t="shared" si="75"/>
        <v>-9.112690679658165</v>
      </c>
      <c r="CJ65" s="59">
        <f t="shared" si="96"/>
        <v>46.64250986148059</v>
      </c>
      <c r="CK65" s="57">
        <f t="shared" si="76"/>
        <v>-9.4567737661477338</v>
      </c>
      <c r="CL65" s="57">
        <f t="shared" si="76"/>
        <v>-8.485704200494169</v>
      </c>
      <c r="CM65" s="59">
        <f t="shared" si="97"/>
        <v>50.246979429976108</v>
      </c>
      <c r="CN65" s="57">
        <f t="shared" si="77"/>
        <v>-11.110260629951398</v>
      </c>
      <c r="CO65" s="60">
        <f t="shared" si="77"/>
        <v>-8.7082346750855066</v>
      </c>
      <c r="CP65" s="6"/>
    </row>
    <row r="66" spans="1:94" x14ac:dyDescent="0.25">
      <c r="A66" s="855" t="s">
        <v>311</v>
      </c>
      <c r="B66" s="23">
        <v>17714</v>
      </c>
      <c r="C66" s="20">
        <v>17797</v>
      </c>
      <c r="D66" s="20">
        <v>22973</v>
      </c>
      <c r="E66" s="20">
        <v>34858</v>
      </c>
      <c r="F66" s="20">
        <v>11862</v>
      </c>
      <c r="G66" s="20">
        <v>17924</v>
      </c>
      <c r="H66" s="20">
        <f t="shared" si="78"/>
        <v>52572</v>
      </c>
      <c r="I66" s="20">
        <f t="shared" si="59"/>
        <v>29659</v>
      </c>
      <c r="J66" s="20">
        <f t="shared" si="59"/>
        <v>40897</v>
      </c>
      <c r="K66" s="23">
        <v>15265</v>
      </c>
      <c r="L66" s="20">
        <v>13524</v>
      </c>
      <c r="M66" s="20">
        <v>18466</v>
      </c>
      <c r="N66" s="20">
        <v>26792</v>
      </c>
      <c r="O66" s="20">
        <v>8560</v>
      </c>
      <c r="P66" s="20">
        <v>13345</v>
      </c>
      <c r="Q66" s="20">
        <f t="shared" si="79"/>
        <v>42057</v>
      </c>
      <c r="R66" s="20">
        <f t="shared" si="60"/>
        <v>22084</v>
      </c>
      <c r="S66" s="20">
        <f t="shared" si="60"/>
        <v>31811</v>
      </c>
      <c r="T66" s="23">
        <v>14157</v>
      </c>
      <c r="U66" s="20">
        <v>16609</v>
      </c>
      <c r="V66" s="20">
        <v>25936</v>
      </c>
      <c r="W66" s="20">
        <v>30941</v>
      </c>
      <c r="X66" s="20">
        <v>11223</v>
      </c>
      <c r="Y66" s="20">
        <v>18873</v>
      </c>
      <c r="Z66" s="20">
        <f t="shared" si="80"/>
        <v>45098</v>
      </c>
      <c r="AA66" s="20">
        <f t="shared" si="61"/>
        <v>27832</v>
      </c>
      <c r="AB66" s="20">
        <f t="shared" si="61"/>
        <v>44809</v>
      </c>
      <c r="AC66" s="23">
        <v>19829</v>
      </c>
      <c r="AD66" s="20">
        <v>16748</v>
      </c>
      <c r="AE66" s="20">
        <v>30301</v>
      </c>
      <c r="AF66" s="20">
        <v>36127</v>
      </c>
      <c r="AG66" s="20">
        <v>11422</v>
      </c>
      <c r="AH66" s="20">
        <v>21760</v>
      </c>
      <c r="AI66" s="20">
        <f t="shared" si="81"/>
        <v>55956</v>
      </c>
      <c r="AJ66" s="20">
        <f t="shared" si="62"/>
        <v>28170</v>
      </c>
      <c r="AK66" s="20">
        <f t="shared" si="62"/>
        <v>52061</v>
      </c>
      <c r="AL66" s="23">
        <v>22262</v>
      </c>
      <c r="AM66" s="20">
        <v>17502</v>
      </c>
      <c r="AN66" s="20">
        <v>39147</v>
      </c>
      <c r="AO66" s="20">
        <v>37548</v>
      </c>
      <c r="AP66" s="20">
        <v>12427</v>
      </c>
      <c r="AQ66" s="20">
        <v>28863</v>
      </c>
      <c r="AR66" s="20">
        <f t="shared" si="82"/>
        <v>59810</v>
      </c>
      <c r="AS66" s="20">
        <f t="shared" si="63"/>
        <v>29929</v>
      </c>
      <c r="AT66" s="21">
        <f t="shared" si="63"/>
        <v>68010</v>
      </c>
      <c r="AV66" s="61">
        <f t="shared" si="83"/>
        <v>33.694742448451649</v>
      </c>
      <c r="AW66" s="6">
        <f t="shared" si="64"/>
        <v>60.005394652550656</v>
      </c>
      <c r="AX66" s="6">
        <f t="shared" si="64"/>
        <v>56.172824412548593</v>
      </c>
      <c r="AY66" s="6">
        <f t="shared" si="84"/>
        <v>66.305257551548351</v>
      </c>
      <c r="AZ66" s="6">
        <f t="shared" si="65"/>
        <v>39.994605347449344</v>
      </c>
      <c r="BA66" s="6">
        <f t="shared" si="65"/>
        <v>43.8271755874514</v>
      </c>
      <c r="BB66" s="61">
        <f t="shared" si="85"/>
        <v>36.295979266233921</v>
      </c>
      <c r="BC66" s="6">
        <f t="shared" si="66"/>
        <v>61.238905995290708</v>
      </c>
      <c r="BD66" s="6">
        <f t="shared" si="66"/>
        <v>58.049102511709783</v>
      </c>
      <c r="BE66" s="6">
        <f t="shared" si="86"/>
        <v>63.704020733766079</v>
      </c>
      <c r="BF66" s="6">
        <f t="shared" si="67"/>
        <v>38.761094004709292</v>
      </c>
      <c r="BG66" s="6">
        <f t="shared" si="67"/>
        <v>41.950897488290209</v>
      </c>
      <c r="BH66" s="61">
        <f t="shared" si="87"/>
        <v>31.39163599272695</v>
      </c>
      <c r="BI66" s="6">
        <f t="shared" si="68"/>
        <v>59.675912618568546</v>
      </c>
      <c r="BJ66" s="6">
        <f t="shared" si="68"/>
        <v>57.881229217344732</v>
      </c>
      <c r="BK66" s="6">
        <f t="shared" si="88"/>
        <v>68.608364007273053</v>
      </c>
      <c r="BL66" s="6">
        <f t="shared" si="88"/>
        <v>40.324087381431447</v>
      </c>
      <c r="BM66" s="6">
        <f t="shared" si="88"/>
        <v>42.118770782655268</v>
      </c>
      <c r="BN66" s="61">
        <f t="shared" si="89"/>
        <v>35.436771749231539</v>
      </c>
      <c r="BO66" s="6">
        <f t="shared" si="69"/>
        <v>59.45331913383032</v>
      </c>
      <c r="BP66" s="6">
        <f t="shared" si="69"/>
        <v>58.202877393826469</v>
      </c>
      <c r="BQ66" s="6">
        <f t="shared" si="90"/>
        <v>64.563228250768461</v>
      </c>
      <c r="BR66" s="6">
        <f t="shared" si="70"/>
        <v>40.54668086616968</v>
      </c>
      <c r="BS66" s="6">
        <f t="shared" si="70"/>
        <v>41.797122606173524</v>
      </c>
      <c r="BT66" s="61">
        <f t="shared" si="91"/>
        <v>37.221200468149142</v>
      </c>
      <c r="BU66" s="6">
        <f t="shared" si="71"/>
        <v>58.478398877343039</v>
      </c>
      <c r="BV66" s="6">
        <f t="shared" si="71"/>
        <v>57.560652845169827</v>
      </c>
      <c r="BW66" s="6">
        <f t="shared" si="92"/>
        <v>62.778799531850858</v>
      </c>
      <c r="BX66" s="6">
        <f t="shared" si="72"/>
        <v>41.521601122656953</v>
      </c>
      <c r="BY66" s="82">
        <f t="shared" si="72"/>
        <v>42.439347154830173</v>
      </c>
      <c r="CA66" s="59">
        <f t="shared" si="93"/>
        <v>32.610515103096702</v>
      </c>
      <c r="CB66" s="57">
        <f t="shared" si="73"/>
        <v>-20.010789305101312</v>
      </c>
      <c r="CC66" s="57">
        <f t="shared" si="73"/>
        <v>-12.345648825097193</v>
      </c>
      <c r="CD66" s="59">
        <f t="shared" si="94"/>
        <v>27.408041467532158</v>
      </c>
      <c r="CE66" s="57">
        <f t="shared" si="74"/>
        <v>-22.477811990581415</v>
      </c>
      <c r="CF66" s="57">
        <f t="shared" si="74"/>
        <v>-16.098205023419574</v>
      </c>
      <c r="CG66" s="59">
        <f t="shared" si="95"/>
        <v>37.216728014546106</v>
      </c>
      <c r="CH66" s="57">
        <f t="shared" si="75"/>
        <v>-19.351825237137099</v>
      </c>
      <c r="CI66" s="57">
        <f t="shared" si="75"/>
        <v>-15.762458434689464</v>
      </c>
      <c r="CJ66" s="59">
        <f t="shared" si="96"/>
        <v>29.126456501536921</v>
      </c>
      <c r="CK66" s="57">
        <f t="shared" si="76"/>
        <v>-18.906638267660639</v>
      </c>
      <c r="CL66" s="57">
        <f t="shared" si="76"/>
        <v>-16.405754787652945</v>
      </c>
      <c r="CM66" s="59">
        <f t="shared" si="97"/>
        <v>25.557599063701716</v>
      </c>
      <c r="CN66" s="57">
        <f t="shared" si="77"/>
        <v>-16.956797754686086</v>
      </c>
      <c r="CO66" s="60">
        <f t="shared" si="77"/>
        <v>-15.121305690339653</v>
      </c>
      <c r="CP66" s="6"/>
    </row>
    <row r="67" spans="1:94" x14ac:dyDescent="0.25">
      <c r="A67" s="855" t="s">
        <v>130</v>
      </c>
      <c r="B67" s="23">
        <v>23784</v>
      </c>
      <c r="C67" s="20">
        <v>26268</v>
      </c>
      <c r="D67" s="20">
        <v>29845</v>
      </c>
      <c r="E67" s="20">
        <v>48514</v>
      </c>
      <c r="F67" s="20">
        <v>20763</v>
      </c>
      <c r="G67" s="20">
        <v>21725</v>
      </c>
      <c r="H67" s="20">
        <f t="shared" si="78"/>
        <v>72298</v>
      </c>
      <c r="I67" s="20">
        <f t="shared" si="59"/>
        <v>47031</v>
      </c>
      <c r="J67" s="20">
        <f t="shared" si="59"/>
        <v>51570</v>
      </c>
      <c r="K67" s="23">
        <v>26239</v>
      </c>
      <c r="L67" s="20">
        <v>23680</v>
      </c>
      <c r="M67" s="20">
        <v>29315</v>
      </c>
      <c r="N67" s="20">
        <v>47331</v>
      </c>
      <c r="O67" s="20">
        <v>17085</v>
      </c>
      <c r="P67" s="20">
        <v>19525</v>
      </c>
      <c r="Q67" s="20">
        <f t="shared" si="79"/>
        <v>73570</v>
      </c>
      <c r="R67" s="20">
        <f t="shared" si="60"/>
        <v>40765</v>
      </c>
      <c r="S67" s="20">
        <f t="shared" si="60"/>
        <v>48840</v>
      </c>
      <c r="T67" s="23">
        <v>27877</v>
      </c>
      <c r="U67" s="20">
        <v>29984</v>
      </c>
      <c r="V67" s="20">
        <v>40352</v>
      </c>
      <c r="W67" s="20">
        <v>53949</v>
      </c>
      <c r="X67" s="20">
        <v>22534</v>
      </c>
      <c r="Y67" s="20">
        <v>26493</v>
      </c>
      <c r="Z67" s="20">
        <f t="shared" si="80"/>
        <v>81826</v>
      </c>
      <c r="AA67" s="20">
        <f t="shared" si="61"/>
        <v>52518</v>
      </c>
      <c r="AB67" s="20">
        <f t="shared" si="61"/>
        <v>66845</v>
      </c>
      <c r="AC67" s="23">
        <v>32535</v>
      </c>
      <c r="AD67" s="20">
        <v>26926</v>
      </c>
      <c r="AE67" s="20">
        <v>40692</v>
      </c>
      <c r="AF67" s="20">
        <v>57350</v>
      </c>
      <c r="AG67" s="20">
        <v>22580</v>
      </c>
      <c r="AH67" s="20">
        <v>28634</v>
      </c>
      <c r="AI67" s="20">
        <f t="shared" si="81"/>
        <v>89885</v>
      </c>
      <c r="AJ67" s="20">
        <f t="shared" si="62"/>
        <v>49506</v>
      </c>
      <c r="AK67" s="20">
        <f t="shared" si="62"/>
        <v>69326</v>
      </c>
      <c r="AL67" s="23">
        <v>34961</v>
      </c>
      <c r="AM67" s="20">
        <v>30029</v>
      </c>
      <c r="AN67" s="20">
        <v>49405</v>
      </c>
      <c r="AO67" s="20">
        <v>57607</v>
      </c>
      <c r="AP67" s="20">
        <v>23788</v>
      </c>
      <c r="AQ67" s="20">
        <v>34794</v>
      </c>
      <c r="AR67" s="20">
        <f t="shared" si="82"/>
        <v>92568</v>
      </c>
      <c r="AS67" s="20">
        <f t="shared" si="63"/>
        <v>53817</v>
      </c>
      <c r="AT67" s="21">
        <f t="shared" si="63"/>
        <v>84199</v>
      </c>
      <c r="AV67" s="61">
        <f t="shared" si="83"/>
        <v>32.897175578854188</v>
      </c>
      <c r="AW67" s="6">
        <f t="shared" si="64"/>
        <v>55.852522804107927</v>
      </c>
      <c r="AX67" s="6">
        <f t="shared" si="64"/>
        <v>57.872794260228808</v>
      </c>
      <c r="AY67" s="6">
        <f t="shared" si="84"/>
        <v>67.102824421145812</v>
      </c>
      <c r="AZ67" s="6">
        <f t="shared" si="65"/>
        <v>44.147477195892073</v>
      </c>
      <c r="BA67" s="6">
        <f t="shared" si="65"/>
        <v>42.127205739771185</v>
      </c>
      <c r="BB67" s="61">
        <f t="shared" si="85"/>
        <v>35.665352725295634</v>
      </c>
      <c r="BC67" s="6">
        <f t="shared" si="66"/>
        <v>58.089046976573044</v>
      </c>
      <c r="BD67" s="6">
        <f t="shared" si="66"/>
        <v>60.022522522522529</v>
      </c>
      <c r="BE67" s="6">
        <f t="shared" si="86"/>
        <v>64.334647274704366</v>
      </c>
      <c r="BF67" s="6">
        <f t="shared" si="67"/>
        <v>41.910953023426963</v>
      </c>
      <c r="BG67" s="6">
        <f t="shared" si="67"/>
        <v>39.977477477477478</v>
      </c>
      <c r="BH67" s="61">
        <f t="shared" si="87"/>
        <v>34.068633441693343</v>
      </c>
      <c r="BI67" s="6">
        <f t="shared" si="68"/>
        <v>57.092806275943488</v>
      </c>
      <c r="BJ67" s="6">
        <f t="shared" si="68"/>
        <v>60.366519560176521</v>
      </c>
      <c r="BK67" s="6">
        <f t="shared" si="88"/>
        <v>65.931366558306649</v>
      </c>
      <c r="BL67" s="6">
        <f t="shared" si="88"/>
        <v>42.907193724056512</v>
      </c>
      <c r="BM67" s="6">
        <f t="shared" si="88"/>
        <v>39.633480439823472</v>
      </c>
      <c r="BN67" s="61">
        <f t="shared" si="89"/>
        <v>36.196250764866214</v>
      </c>
      <c r="BO67" s="6">
        <f t="shared" si="69"/>
        <v>54.389366945420761</v>
      </c>
      <c r="BP67" s="6">
        <f t="shared" si="69"/>
        <v>58.696592908865362</v>
      </c>
      <c r="BQ67" s="6">
        <f t="shared" si="90"/>
        <v>63.803749235133779</v>
      </c>
      <c r="BR67" s="6">
        <f t="shared" si="70"/>
        <v>45.610633054579239</v>
      </c>
      <c r="BS67" s="6">
        <f t="shared" si="70"/>
        <v>41.303407091134645</v>
      </c>
      <c r="BT67" s="61">
        <f t="shared" si="91"/>
        <v>37.767911157203358</v>
      </c>
      <c r="BU67" s="6">
        <f t="shared" si="71"/>
        <v>55.798353680063919</v>
      </c>
      <c r="BV67" s="6">
        <f t="shared" si="71"/>
        <v>58.676468841672701</v>
      </c>
      <c r="BW67" s="6">
        <f t="shared" si="92"/>
        <v>62.232088842796649</v>
      </c>
      <c r="BX67" s="6">
        <f t="shared" si="72"/>
        <v>44.201646319936074</v>
      </c>
      <c r="BY67" s="82">
        <f t="shared" si="72"/>
        <v>41.323531158327299</v>
      </c>
      <c r="CA67" s="59">
        <f t="shared" si="93"/>
        <v>34.205648842291623</v>
      </c>
      <c r="CB67" s="57">
        <f t="shared" si="73"/>
        <v>-11.705045608215855</v>
      </c>
      <c r="CC67" s="57">
        <f t="shared" si="73"/>
        <v>-15.745588520457623</v>
      </c>
      <c r="CD67" s="59">
        <f t="shared" si="94"/>
        <v>28.669294549408733</v>
      </c>
      <c r="CE67" s="57">
        <f t="shared" si="74"/>
        <v>-16.178093953146082</v>
      </c>
      <c r="CF67" s="57">
        <f t="shared" si="74"/>
        <v>-20.04504504504505</v>
      </c>
      <c r="CG67" s="59">
        <f t="shared" si="95"/>
        <v>31.862733116613306</v>
      </c>
      <c r="CH67" s="57">
        <f t="shared" si="75"/>
        <v>-14.185612551886976</v>
      </c>
      <c r="CI67" s="57">
        <f t="shared" si="75"/>
        <v>-20.733039120353048</v>
      </c>
      <c r="CJ67" s="59">
        <f t="shared" si="96"/>
        <v>27.607498470267565</v>
      </c>
      <c r="CK67" s="57">
        <f t="shared" si="76"/>
        <v>-8.7787338908415222</v>
      </c>
      <c r="CL67" s="57">
        <f t="shared" si="76"/>
        <v>-17.393185817730718</v>
      </c>
      <c r="CM67" s="59">
        <f t="shared" si="97"/>
        <v>24.464177685593292</v>
      </c>
      <c r="CN67" s="57">
        <f t="shared" si="77"/>
        <v>-11.596707360127844</v>
      </c>
      <c r="CO67" s="60">
        <f t="shared" si="77"/>
        <v>-17.352937683345402</v>
      </c>
      <c r="CP67" s="6"/>
    </row>
    <row r="68" spans="1:94" x14ac:dyDescent="0.25">
      <c r="A68" s="855" t="s">
        <v>131</v>
      </c>
      <c r="B68" s="23">
        <v>4248</v>
      </c>
      <c r="C68" s="20">
        <v>9185</v>
      </c>
      <c r="D68" s="20">
        <v>7117</v>
      </c>
      <c r="E68" s="20">
        <v>15686</v>
      </c>
      <c r="F68" s="20">
        <v>7311</v>
      </c>
      <c r="G68" s="20">
        <v>7116</v>
      </c>
      <c r="H68" s="20">
        <f t="shared" si="78"/>
        <v>19934</v>
      </c>
      <c r="I68" s="20">
        <f t="shared" si="59"/>
        <v>16496</v>
      </c>
      <c r="J68" s="20">
        <f t="shared" si="59"/>
        <v>14233</v>
      </c>
      <c r="K68" s="23">
        <v>6277</v>
      </c>
      <c r="L68" s="20">
        <v>6439</v>
      </c>
      <c r="M68" s="20">
        <v>7020</v>
      </c>
      <c r="N68" s="20">
        <v>16209</v>
      </c>
      <c r="O68" s="20">
        <v>5819</v>
      </c>
      <c r="P68" s="20">
        <v>6263</v>
      </c>
      <c r="Q68" s="20">
        <f t="shared" si="79"/>
        <v>22486</v>
      </c>
      <c r="R68" s="20">
        <f t="shared" si="60"/>
        <v>12258</v>
      </c>
      <c r="S68" s="20">
        <f t="shared" si="60"/>
        <v>13283</v>
      </c>
      <c r="T68" s="23">
        <v>6547</v>
      </c>
      <c r="U68" s="20">
        <v>8371</v>
      </c>
      <c r="V68" s="20">
        <v>9432</v>
      </c>
      <c r="W68" s="20">
        <v>18569</v>
      </c>
      <c r="X68" s="20">
        <v>6766</v>
      </c>
      <c r="Y68" s="20">
        <v>7435</v>
      </c>
      <c r="Z68" s="20">
        <f t="shared" si="80"/>
        <v>25116</v>
      </c>
      <c r="AA68" s="20">
        <f t="shared" si="61"/>
        <v>15137</v>
      </c>
      <c r="AB68" s="20">
        <f t="shared" si="61"/>
        <v>16867</v>
      </c>
      <c r="AC68" s="23">
        <v>7497</v>
      </c>
      <c r="AD68" s="20">
        <v>9097</v>
      </c>
      <c r="AE68" s="20">
        <v>10666</v>
      </c>
      <c r="AF68" s="20">
        <v>18009</v>
      </c>
      <c r="AG68" s="20">
        <v>7112</v>
      </c>
      <c r="AH68" s="20">
        <v>8816</v>
      </c>
      <c r="AI68" s="20">
        <f t="shared" si="81"/>
        <v>25506</v>
      </c>
      <c r="AJ68" s="20">
        <f t="shared" si="62"/>
        <v>16209</v>
      </c>
      <c r="AK68" s="20">
        <f t="shared" si="62"/>
        <v>19482</v>
      </c>
      <c r="AL68" s="23">
        <v>7098</v>
      </c>
      <c r="AM68" s="20">
        <v>8976</v>
      </c>
      <c r="AN68" s="20">
        <v>12394</v>
      </c>
      <c r="AO68" s="20">
        <v>17842</v>
      </c>
      <c r="AP68" s="20">
        <v>6834</v>
      </c>
      <c r="AQ68" s="20">
        <v>9422</v>
      </c>
      <c r="AR68" s="20">
        <f t="shared" si="82"/>
        <v>24940</v>
      </c>
      <c r="AS68" s="20">
        <f t="shared" si="63"/>
        <v>15810</v>
      </c>
      <c r="AT68" s="21">
        <f t="shared" si="63"/>
        <v>21816</v>
      </c>
      <c r="AV68" s="61">
        <f t="shared" si="83"/>
        <v>21.310324069429115</v>
      </c>
      <c r="AW68" s="6">
        <f t="shared" si="64"/>
        <v>55.680164888457803</v>
      </c>
      <c r="AX68" s="6">
        <f t="shared" si="64"/>
        <v>50.003512962832851</v>
      </c>
      <c r="AY68" s="6">
        <f t="shared" si="84"/>
        <v>78.689675930570885</v>
      </c>
      <c r="AZ68" s="6">
        <f t="shared" si="65"/>
        <v>44.319835111542197</v>
      </c>
      <c r="BA68" s="6">
        <f t="shared" si="65"/>
        <v>49.996487037167149</v>
      </c>
      <c r="BB68" s="61">
        <f t="shared" si="85"/>
        <v>27.915147202703906</v>
      </c>
      <c r="BC68" s="6">
        <f t="shared" si="66"/>
        <v>52.528960678740411</v>
      </c>
      <c r="BD68" s="6">
        <f t="shared" si="66"/>
        <v>52.849506888504102</v>
      </c>
      <c r="BE68" s="6">
        <f t="shared" si="86"/>
        <v>72.084852797296094</v>
      </c>
      <c r="BF68" s="6">
        <f t="shared" si="67"/>
        <v>47.471039321259582</v>
      </c>
      <c r="BG68" s="6">
        <f t="shared" si="67"/>
        <v>47.150493111495898</v>
      </c>
      <c r="BH68" s="61">
        <f t="shared" si="87"/>
        <v>26.067048893135851</v>
      </c>
      <c r="BI68" s="6">
        <f t="shared" si="68"/>
        <v>55.301578912598274</v>
      </c>
      <c r="BJ68" s="6">
        <f t="shared" si="68"/>
        <v>55.919843481354128</v>
      </c>
      <c r="BK68" s="6">
        <f t="shared" si="88"/>
        <v>73.932951106864152</v>
      </c>
      <c r="BL68" s="6">
        <f t="shared" si="88"/>
        <v>44.698421087401726</v>
      </c>
      <c r="BM68" s="6">
        <f t="shared" si="88"/>
        <v>44.080156518645872</v>
      </c>
      <c r="BN68" s="61">
        <f t="shared" si="89"/>
        <v>29.393083980239943</v>
      </c>
      <c r="BO68" s="6">
        <f t="shared" si="69"/>
        <v>56.123141464618421</v>
      </c>
      <c r="BP68" s="6">
        <f t="shared" si="69"/>
        <v>54.747972487424292</v>
      </c>
      <c r="BQ68" s="6">
        <f t="shared" si="90"/>
        <v>70.606916019760064</v>
      </c>
      <c r="BR68" s="6">
        <f t="shared" si="70"/>
        <v>43.876858535381579</v>
      </c>
      <c r="BS68" s="6">
        <f t="shared" si="70"/>
        <v>45.252027512575708</v>
      </c>
      <c r="BT68" s="61">
        <f t="shared" si="91"/>
        <v>28.460304731355251</v>
      </c>
      <c r="BU68" s="6">
        <f t="shared" si="71"/>
        <v>56.774193548387096</v>
      </c>
      <c r="BV68" s="6">
        <f t="shared" si="71"/>
        <v>56.81151448478181</v>
      </c>
      <c r="BW68" s="6">
        <f t="shared" si="92"/>
        <v>71.539695268644749</v>
      </c>
      <c r="BX68" s="6">
        <f t="shared" si="72"/>
        <v>43.225806451612904</v>
      </c>
      <c r="BY68" s="82">
        <f t="shared" si="72"/>
        <v>43.18848551521819</v>
      </c>
      <c r="CA68" s="59">
        <f t="shared" si="93"/>
        <v>57.379351861141771</v>
      </c>
      <c r="CB68" s="57">
        <f t="shared" si="73"/>
        <v>-11.360329776915606</v>
      </c>
      <c r="CC68" s="57">
        <f t="shared" si="73"/>
        <v>-7.0259256657010383E-3</v>
      </c>
      <c r="CD68" s="59">
        <f t="shared" si="94"/>
        <v>44.169705594592187</v>
      </c>
      <c r="CE68" s="57">
        <f t="shared" si="74"/>
        <v>-5.0579213574808293</v>
      </c>
      <c r="CF68" s="57">
        <f t="shared" si="74"/>
        <v>-5.6990137770082043</v>
      </c>
      <c r="CG68" s="59">
        <f t="shared" si="95"/>
        <v>47.865902213728305</v>
      </c>
      <c r="CH68" s="57">
        <f t="shared" si="75"/>
        <v>-10.603157825196547</v>
      </c>
      <c r="CI68" s="57">
        <f t="shared" si="75"/>
        <v>-11.839686962708257</v>
      </c>
      <c r="CJ68" s="59">
        <f t="shared" si="96"/>
        <v>41.213832039520121</v>
      </c>
      <c r="CK68" s="57">
        <f t="shared" si="76"/>
        <v>-12.246282929236841</v>
      </c>
      <c r="CL68" s="57">
        <f t="shared" si="76"/>
        <v>-9.4959449748485838</v>
      </c>
      <c r="CM68" s="59">
        <f t="shared" si="97"/>
        <v>43.079390537289498</v>
      </c>
      <c r="CN68" s="57">
        <f t="shared" si="77"/>
        <v>-13.548387096774192</v>
      </c>
      <c r="CO68" s="60">
        <f t="shared" si="77"/>
        <v>-13.62302896956362</v>
      </c>
      <c r="CP68" s="6"/>
    </row>
    <row r="69" spans="1:94" x14ac:dyDescent="0.25">
      <c r="A69" s="855" t="s">
        <v>155</v>
      </c>
      <c r="B69" s="23">
        <v>20439</v>
      </c>
      <c r="C69" s="20">
        <v>32288</v>
      </c>
      <c r="D69" s="20">
        <v>38216</v>
      </c>
      <c r="E69" s="20">
        <v>63439</v>
      </c>
      <c r="F69" s="20">
        <v>26597</v>
      </c>
      <c r="G69" s="20">
        <v>34092</v>
      </c>
      <c r="H69" s="20">
        <f t="shared" si="78"/>
        <v>83878</v>
      </c>
      <c r="I69" s="20">
        <f t="shared" si="59"/>
        <v>58885</v>
      </c>
      <c r="J69" s="20">
        <f t="shared" si="59"/>
        <v>72308</v>
      </c>
      <c r="K69" s="23">
        <v>27829</v>
      </c>
      <c r="L69" s="20">
        <v>28855</v>
      </c>
      <c r="M69" s="20">
        <v>30764</v>
      </c>
      <c r="N69" s="20">
        <v>58966</v>
      </c>
      <c r="O69" s="20">
        <v>25562</v>
      </c>
      <c r="P69" s="20">
        <v>28013</v>
      </c>
      <c r="Q69" s="20">
        <f t="shared" si="79"/>
        <v>86795</v>
      </c>
      <c r="R69" s="20">
        <f t="shared" si="60"/>
        <v>54417</v>
      </c>
      <c r="S69" s="20">
        <f t="shared" si="60"/>
        <v>58777</v>
      </c>
      <c r="T69" s="23">
        <v>29299</v>
      </c>
      <c r="U69" s="20">
        <v>35100</v>
      </c>
      <c r="V69" s="20">
        <v>41723</v>
      </c>
      <c r="W69" s="20">
        <v>72985</v>
      </c>
      <c r="X69" s="20">
        <v>27531</v>
      </c>
      <c r="Y69" s="20">
        <v>36411</v>
      </c>
      <c r="Z69" s="20">
        <f t="shared" si="80"/>
        <v>102284</v>
      </c>
      <c r="AA69" s="20">
        <f t="shared" si="61"/>
        <v>62631</v>
      </c>
      <c r="AB69" s="20">
        <f t="shared" si="61"/>
        <v>78134</v>
      </c>
      <c r="AC69" s="23">
        <v>39229</v>
      </c>
      <c r="AD69" s="20">
        <v>37501</v>
      </c>
      <c r="AE69" s="20">
        <v>44215</v>
      </c>
      <c r="AF69" s="20">
        <v>75892</v>
      </c>
      <c r="AG69" s="20">
        <v>29365</v>
      </c>
      <c r="AH69" s="20">
        <v>37887</v>
      </c>
      <c r="AI69" s="20">
        <f t="shared" si="81"/>
        <v>115121</v>
      </c>
      <c r="AJ69" s="20">
        <f t="shared" si="62"/>
        <v>66866</v>
      </c>
      <c r="AK69" s="20">
        <f t="shared" si="62"/>
        <v>82102</v>
      </c>
      <c r="AL69" s="23">
        <v>35970</v>
      </c>
      <c r="AM69" s="20">
        <v>38915</v>
      </c>
      <c r="AN69" s="20">
        <v>51619</v>
      </c>
      <c r="AO69" s="20">
        <v>76081</v>
      </c>
      <c r="AP69" s="20">
        <v>30252</v>
      </c>
      <c r="AQ69" s="20">
        <v>43666</v>
      </c>
      <c r="AR69" s="20">
        <f t="shared" si="82"/>
        <v>112051</v>
      </c>
      <c r="AS69" s="20">
        <f t="shared" si="63"/>
        <v>69167</v>
      </c>
      <c r="AT69" s="21">
        <f t="shared" si="63"/>
        <v>95285</v>
      </c>
      <c r="AV69" s="61">
        <f t="shared" si="83"/>
        <v>24.367533799089152</v>
      </c>
      <c r="AW69" s="6">
        <f t="shared" si="64"/>
        <v>54.832300246242674</v>
      </c>
      <c r="AX69" s="6">
        <f t="shared" si="64"/>
        <v>52.851689992808538</v>
      </c>
      <c r="AY69" s="6">
        <f t="shared" si="84"/>
        <v>75.632466200910841</v>
      </c>
      <c r="AZ69" s="6">
        <f t="shared" si="65"/>
        <v>45.167699753757326</v>
      </c>
      <c r="BA69" s="6">
        <f t="shared" si="65"/>
        <v>47.148310007191455</v>
      </c>
      <c r="BB69" s="61">
        <f t="shared" si="85"/>
        <v>32.062906849472895</v>
      </c>
      <c r="BC69" s="6">
        <f t="shared" si="66"/>
        <v>53.025708877740406</v>
      </c>
      <c r="BD69" s="6">
        <f t="shared" si="66"/>
        <v>52.340201099069361</v>
      </c>
      <c r="BE69" s="6">
        <f t="shared" si="86"/>
        <v>67.937093150527105</v>
      </c>
      <c r="BF69" s="6">
        <f t="shared" si="67"/>
        <v>46.974291122259586</v>
      </c>
      <c r="BG69" s="6">
        <f t="shared" si="67"/>
        <v>47.659798900930639</v>
      </c>
      <c r="BH69" s="61">
        <f t="shared" si="87"/>
        <v>28.644753822689768</v>
      </c>
      <c r="BI69" s="6">
        <f t="shared" si="68"/>
        <v>56.04253484696077</v>
      </c>
      <c r="BJ69" s="6">
        <f t="shared" si="68"/>
        <v>53.399288401976094</v>
      </c>
      <c r="BK69" s="6">
        <f t="shared" si="88"/>
        <v>71.355246177310235</v>
      </c>
      <c r="BL69" s="6">
        <f t="shared" si="88"/>
        <v>43.95746515303923</v>
      </c>
      <c r="BM69" s="6">
        <f t="shared" si="88"/>
        <v>46.600711598023906</v>
      </c>
      <c r="BN69" s="61">
        <f t="shared" si="89"/>
        <v>34.076319698404291</v>
      </c>
      <c r="BO69" s="6">
        <f t="shared" si="69"/>
        <v>56.083809409864507</v>
      </c>
      <c r="BP69" s="6">
        <f t="shared" si="69"/>
        <v>53.853742905166747</v>
      </c>
      <c r="BQ69" s="6">
        <f t="shared" si="90"/>
        <v>65.923680301595709</v>
      </c>
      <c r="BR69" s="6">
        <f t="shared" si="70"/>
        <v>43.916190590135493</v>
      </c>
      <c r="BS69" s="6">
        <f t="shared" si="70"/>
        <v>46.146257094833253</v>
      </c>
      <c r="BT69" s="61">
        <f t="shared" si="91"/>
        <v>32.101453802286464</v>
      </c>
      <c r="BU69" s="6">
        <f t="shared" si="71"/>
        <v>56.262379458412248</v>
      </c>
      <c r="BV69" s="6">
        <f t="shared" si="71"/>
        <v>54.173269664690139</v>
      </c>
      <c r="BW69" s="6">
        <f t="shared" si="92"/>
        <v>67.898546197713543</v>
      </c>
      <c r="BX69" s="6">
        <f t="shared" si="72"/>
        <v>43.737620541587752</v>
      </c>
      <c r="BY69" s="82">
        <f t="shared" si="72"/>
        <v>45.826730335309861</v>
      </c>
      <c r="CA69" s="59">
        <f t="shared" si="93"/>
        <v>51.264932401821689</v>
      </c>
      <c r="CB69" s="57">
        <f t="shared" si="73"/>
        <v>-9.6646004924853486</v>
      </c>
      <c r="CC69" s="57">
        <f t="shared" si="73"/>
        <v>-5.703379985617083</v>
      </c>
      <c r="CD69" s="59">
        <f t="shared" si="94"/>
        <v>35.874186301054209</v>
      </c>
      <c r="CE69" s="57">
        <f t="shared" si="74"/>
        <v>-6.0514177554808199</v>
      </c>
      <c r="CF69" s="57">
        <f t="shared" si="74"/>
        <v>-4.6804021981387223</v>
      </c>
      <c r="CG69" s="59">
        <f t="shared" si="95"/>
        <v>42.71049235462047</v>
      </c>
      <c r="CH69" s="57">
        <f t="shared" si="75"/>
        <v>-12.08506969392154</v>
      </c>
      <c r="CI69" s="57">
        <f t="shared" si="75"/>
        <v>-6.7985768039521872</v>
      </c>
      <c r="CJ69" s="59">
        <f t="shared" si="96"/>
        <v>31.847360603191419</v>
      </c>
      <c r="CK69" s="57">
        <f t="shared" si="76"/>
        <v>-12.167618819729014</v>
      </c>
      <c r="CL69" s="57">
        <f t="shared" si="76"/>
        <v>-7.7074858103334947</v>
      </c>
      <c r="CM69" s="59">
        <f t="shared" si="97"/>
        <v>35.797092395427079</v>
      </c>
      <c r="CN69" s="57">
        <f t="shared" si="77"/>
        <v>-12.524758916824496</v>
      </c>
      <c r="CO69" s="60">
        <f t="shared" si="77"/>
        <v>-8.3465393293802776</v>
      </c>
      <c r="CP69" s="6"/>
    </row>
    <row r="70" spans="1:94" x14ac:dyDescent="0.25">
      <c r="A70" s="855" t="s">
        <v>154</v>
      </c>
      <c r="B70" s="23">
        <v>14381</v>
      </c>
      <c r="C70" s="20">
        <v>19218</v>
      </c>
      <c r="D70" s="20">
        <v>21865</v>
      </c>
      <c r="E70" s="20">
        <v>48241</v>
      </c>
      <c r="F70" s="20">
        <v>20144</v>
      </c>
      <c r="G70" s="20">
        <v>21988</v>
      </c>
      <c r="H70" s="20">
        <f t="shared" si="78"/>
        <v>62622</v>
      </c>
      <c r="I70" s="20">
        <f t="shared" si="59"/>
        <v>39362</v>
      </c>
      <c r="J70" s="20">
        <f t="shared" si="59"/>
        <v>43853</v>
      </c>
      <c r="K70" s="23">
        <v>18845</v>
      </c>
      <c r="L70" s="20">
        <v>18395</v>
      </c>
      <c r="M70" s="20">
        <v>21589</v>
      </c>
      <c r="N70" s="20">
        <v>44033</v>
      </c>
      <c r="O70" s="20">
        <v>18455</v>
      </c>
      <c r="P70" s="20">
        <v>20634</v>
      </c>
      <c r="Q70" s="20">
        <f t="shared" si="79"/>
        <v>62878</v>
      </c>
      <c r="R70" s="20">
        <f t="shared" si="60"/>
        <v>36850</v>
      </c>
      <c r="S70" s="20">
        <f t="shared" si="60"/>
        <v>42223</v>
      </c>
      <c r="T70" s="23">
        <v>18171</v>
      </c>
      <c r="U70" s="20">
        <v>22558</v>
      </c>
      <c r="V70" s="20">
        <v>29291</v>
      </c>
      <c r="W70" s="20">
        <v>55406</v>
      </c>
      <c r="X70" s="20">
        <v>21466</v>
      </c>
      <c r="Y70" s="20">
        <v>28752</v>
      </c>
      <c r="Z70" s="20">
        <f t="shared" si="80"/>
        <v>73577</v>
      </c>
      <c r="AA70" s="20">
        <f t="shared" si="61"/>
        <v>44024</v>
      </c>
      <c r="AB70" s="20">
        <f t="shared" si="61"/>
        <v>58043</v>
      </c>
      <c r="AC70" s="23">
        <v>20295</v>
      </c>
      <c r="AD70" s="20">
        <v>23957</v>
      </c>
      <c r="AE70" s="20">
        <v>33091</v>
      </c>
      <c r="AF70" s="20">
        <v>61425</v>
      </c>
      <c r="AG70" s="20">
        <v>21426</v>
      </c>
      <c r="AH70" s="20">
        <v>29865</v>
      </c>
      <c r="AI70" s="20">
        <f t="shared" si="81"/>
        <v>81720</v>
      </c>
      <c r="AJ70" s="20">
        <f t="shared" si="62"/>
        <v>45383</v>
      </c>
      <c r="AK70" s="20">
        <f t="shared" si="62"/>
        <v>62956</v>
      </c>
      <c r="AL70" s="23">
        <v>23516</v>
      </c>
      <c r="AM70" s="20">
        <v>24575</v>
      </c>
      <c r="AN70" s="20">
        <v>37493</v>
      </c>
      <c r="AO70" s="20">
        <v>62379</v>
      </c>
      <c r="AP70" s="20">
        <v>22864</v>
      </c>
      <c r="AQ70" s="20">
        <v>34963</v>
      </c>
      <c r="AR70" s="20">
        <f t="shared" si="82"/>
        <v>85895</v>
      </c>
      <c r="AS70" s="20">
        <f t="shared" si="63"/>
        <v>47439</v>
      </c>
      <c r="AT70" s="21">
        <f t="shared" si="63"/>
        <v>72456</v>
      </c>
      <c r="AV70" s="61">
        <f t="shared" si="83"/>
        <v>22.96477276356552</v>
      </c>
      <c r="AW70" s="6">
        <f t="shared" si="64"/>
        <v>48.82373863116711</v>
      </c>
      <c r="AX70" s="6">
        <f t="shared" si="64"/>
        <v>49.859758739424898</v>
      </c>
      <c r="AY70" s="6">
        <f t="shared" si="84"/>
        <v>77.03522723643448</v>
      </c>
      <c r="AZ70" s="6">
        <f t="shared" si="65"/>
        <v>51.17626136883289</v>
      </c>
      <c r="BA70" s="6">
        <f t="shared" si="65"/>
        <v>50.140241260575102</v>
      </c>
      <c r="BB70" s="61">
        <f t="shared" si="85"/>
        <v>29.970736982728457</v>
      </c>
      <c r="BC70" s="6">
        <f t="shared" si="66"/>
        <v>49.918588873812752</v>
      </c>
      <c r="BD70" s="6">
        <f t="shared" si="66"/>
        <v>51.1309002202591</v>
      </c>
      <c r="BE70" s="6">
        <f t="shared" si="86"/>
        <v>70.029263017271532</v>
      </c>
      <c r="BF70" s="6">
        <f t="shared" si="67"/>
        <v>50.081411126187248</v>
      </c>
      <c r="BG70" s="6">
        <f t="shared" si="67"/>
        <v>48.8690997797409</v>
      </c>
      <c r="BH70" s="61">
        <f t="shared" si="87"/>
        <v>24.696576375769602</v>
      </c>
      <c r="BI70" s="6">
        <f t="shared" si="68"/>
        <v>51.240232600399779</v>
      </c>
      <c r="BJ70" s="6">
        <f t="shared" si="68"/>
        <v>50.464310941887916</v>
      </c>
      <c r="BK70" s="6">
        <f t="shared" si="88"/>
        <v>75.303423624230405</v>
      </c>
      <c r="BL70" s="6">
        <f t="shared" si="88"/>
        <v>48.759767399600221</v>
      </c>
      <c r="BM70" s="6">
        <f t="shared" si="88"/>
        <v>49.535689058112084</v>
      </c>
      <c r="BN70" s="61">
        <f t="shared" si="89"/>
        <v>24.834801762114537</v>
      </c>
      <c r="BO70" s="6">
        <f t="shared" si="69"/>
        <v>52.788489081814774</v>
      </c>
      <c r="BP70" s="6">
        <f t="shared" si="69"/>
        <v>52.562106868288957</v>
      </c>
      <c r="BQ70" s="6">
        <f t="shared" si="90"/>
        <v>75.165198237885463</v>
      </c>
      <c r="BR70" s="6">
        <f t="shared" si="70"/>
        <v>47.211510918185226</v>
      </c>
      <c r="BS70" s="6">
        <f t="shared" si="70"/>
        <v>47.437893131711036</v>
      </c>
      <c r="BT70" s="61">
        <f t="shared" si="91"/>
        <v>27.377612200943013</v>
      </c>
      <c r="BU70" s="6">
        <f t="shared" si="71"/>
        <v>51.803368536436267</v>
      </c>
      <c r="BV70" s="6">
        <f t="shared" si="71"/>
        <v>51.745887159103454</v>
      </c>
      <c r="BW70" s="6">
        <f t="shared" si="92"/>
        <v>72.62238779905698</v>
      </c>
      <c r="BX70" s="6">
        <f t="shared" si="72"/>
        <v>48.196631463563733</v>
      </c>
      <c r="BY70" s="82">
        <f t="shared" si="72"/>
        <v>48.254112840896546</v>
      </c>
      <c r="CA70" s="59">
        <f t="shared" si="93"/>
        <v>54.07045447286896</v>
      </c>
      <c r="CB70" s="57">
        <f t="shared" si="73"/>
        <v>2.3525227376657796</v>
      </c>
      <c r="CC70" s="57">
        <f t="shared" si="73"/>
        <v>0.28048252115020489</v>
      </c>
      <c r="CD70" s="59">
        <f t="shared" si="94"/>
        <v>40.058526034543078</v>
      </c>
      <c r="CE70" s="57">
        <f t="shared" si="74"/>
        <v>0.16282225237449666</v>
      </c>
      <c r="CF70" s="57">
        <f t="shared" si="74"/>
        <v>-2.2618004405182006</v>
      </c>
      <c r="CG70" s="59">
        <f t="shared" si="95"/>
        <v>50.606847248460802</v>
      </c>
      <c r="CH70" s="57">
        <f t="shared" si="75"/>
        <v>-2.4804652007995571</v>
      </c>
      <c r="CI70" s="57">
        <f t="shared" si="75"/>
        <v>-0.92862188377583266</v>
      </c>
      <c r="CJ70" s="59">
        <f t="shared" si="96"/>
        <v>50.330396475770925</v>
      </c>
      <c r="CK70" s="57">
        <f t="shared" si="76"/>
        <v>-5.5769781636295477</v>
      </c>
      <c r="CL70" s="57">
        <f t="shared" si="76"/>
        <v>-5.1242137365779215</v>
      </c>
      <c r="CM70" s="59">
        <f t="shared" si="97"/>
        <v>45.244775598113968</v>
      </c>
      <c r="CN70" s="57">
        <f t="shared" si="77"/>
        <v>-3.6067370728725336</v>
      </c>
      <c r="CO70" s="60">
        <f t="shared" si="77"/>
        <v>-3.4917743182069074</v>
      </c>
      <c r="CP70" s="6"/>
    </row>
    <row r="71" spans="1:94" x14ac:dyDescent="0.25">
      <c r="A71" s="855" t="s">
        <v>134</v>
      </c>
      <c r="B71" s="23">
        <v>94215</v>
      </c>
      <c r="C71" s="20">
        <v>159294</v>
      </c>
      <c r="D71" s="20">
        <v>213519</v>
      </c>
      <c r="E71" s="20">
        <v>205682</v>
      </c>
      <c r="F71" s="20">
        <v>122692</v>
      </c>
      <c r="G71" s="20">
        <v>184259</v>
      </c>
      <c r="H71" s="20">
        <f t="shared" si="78"/>
        <v>299897</v>
      </c>
      <c r="I71" s="20">
        <f t="shared" si="59"/>
        <v>281986</v>
      </c>
      <c r="J71" s="20">
        <f t="shared" si="59"/>
        <v>397778</v>
      </c>
      <c r="K71" s="23">
        <v>97987</v>
      </c>
      <c r="L71" s="20">
        <v>113672</v>
      </c>
      <c r="M71" s="20">
        <v>168064</v>
      </c>
      <c r="N71" s="20">
        <v>177163</v>
      </c>
      <c r="O71" s="20">
        <v>90207</v>
      </c>
      <c r="P71" s="20">
        <v>147714</v>
      </c>
      <c r="Q71" s="20">
        <f t="shared" si="79"/>
        <v>275150</v>
      </c>
      <c r="R71" s="20">
        <f t="shared" si="60"/>
        <v>203879</v>
      </c>
      <c r="S71" s="20">
        <f t="shared" si="60"/>
        <v>315778</v>
      </c>
      <c r="T71" s="23">
        <v>97501</v>
      </c>
      <c r="U71" s="20">
        <v>159753</v>
      </c>
      <c r="V71" s="20">
        <v>206373</v>
      </c>
      <c r="W71" s="20">
        <v>211206</v>
      </c>
      <c r="X71" s="20">
        <v>124215</v>
      </c>
      <c r="Y71" s="20">
        <v>175807</v>
      </c>
      <c r="Z71" s="20">
        <f t="shared" si="80"/>
        <v>308707</v>
      </c>
      <c r="AA71" s="20">
        <f t="shared" si="61"/>
        <v>283968</v>
      </c>
      <c r="AB71" s="20">
        <f t="shared" si="61"/>
        <v>382180</v>
      </c>
      <c r="AC71" s="23">
        <v>102680</v>
      </c>
      <c r="AD71" s="20">
        <v>171609</v>
      </c>
      <c r="AE71" s="20">
        <v>238927</v>
      </c>
      <c r="AF71" s="20">
        <v>224659</v>
      </c>
      <c r="AG71" s="20">
        <v>128809</v>
      </c>
      <c r="AH71" s="20">
        <v>201491</v>
      </c>
      <c r="AI71" s="20">
        <f t="shared" si="81"/>
        <v>327339</v>
      </c>
      <c r="AJ71" s="20">
        <f t="shared" si="62"/>
        <v>300418</v>
      </c>
      <c r="AK71" s="20">
        <f t="shared" si="62"/>
        <v>440418</v>
      </c>
      <c r="AL71" s="23">
        <v>105740</v>
      </c>
      <c r="AM71" s="20">
        <v>180195</v>
      </c>
      <c r="AN71" s="20">
        <v>278942</v>
      </c>
      <c r="AO71" s="20">
        <v>221222</v>
      </c>
      <c r="AP71" s="20">
        <v>128688</v>
      </c>
      <c r="AQ71" s="20">
        <v>228771</v>
      </c>
      <c r="AR71" s="20">
        <f t="shared" si="82"/>
        <v>326962</v>
      </c>
      <c r="AS71" s="20">
        <f t="shared" si="63"/>
        <v>308883</v>
      </c>
      <c r="AT71" s="21">
        <f t="shared" si="63"/>
        <v>507713</v>
      </c>
      <c r="AV71" s="61">
        <f t="shared" si="83"/>
        <v>31.415786086556384</v>
      </c>
      <c r="AW71" s="6">
        <f t="shared" si="64"/>
        <v>56.490038512550264</v>
      </c>
      <c r="AX71" s="6">
        <f t="shared" si="64"/>
        <v>53.677930906183846</v>
      </c>
      <c r="AY71" s="6">
        <f t="shared" si="84"/>
        <v>68.58421391344362</v>
      </c>
      <c r="AZ71" s="6">
        <f t="shared" si="65"/>
        <v>43.509961487449736</v>
      </c>
      <c r="BA71" s="6">
        <f t="shared" si="65"/>
        <v>46.322069093816147</v>
      </c>
      <c r="BB71" s="61">
        <f t="shared" si="85"/>
        <v>35.612211520988552</v>
      </c>
      <c r="BC71" s="6">
        <f t="shared" si="66"/>
        <v>55.754638780845497</v>
      </c>
      <c r="BD71" s="6">
        <f t="shared" si="66"/>
        <v>53.222200406614775</v>
      </c>
      <c r="BE71" s="6">
        <f t="shared" si="86"/>
        <v>64.387788479011448</v>
      </c>
      <c r="BF71" s="6">
        <f t="shared" si="67"/>
        <v>44.245361219154503</v>
      </c>
      <c r="BG71" s="6">
        <f t="shared" si="67"/>
        <v>46.777799593385225</v>
      </c>
      <c r="BH71" s="61">
        <f t="shared" si="87"/>
        <v>31.583669952414422</v>
      </c>
      <c r="BI71" s="6">
        <f t="shared" si="68"/>
        <v>56.25739519945909</v>
      </c>
      <c r="BJ71" s="6">
        <f t="shared" si="68"/>
        <v>53.998901041394106</v>
      </c>
      <c r="BK71" s="6">
        <f t="shared" si="88"/>
        <v>68.416330047585575</v>
      </c>
      <c r="BL71" s="6">
        <f t="shared" si="88"/>
        <v>43.74260480054091</v>
      </c>
      <c r="BM71" s="6">
        <f t="shared" si="88"/>
        <v>46.001098958605894</v>
      </c>
      <c r="BN71" s="61">
        <f t="shared" si="89"/>
        <v>31.368092405732284</v>
      </c>
      <c r="BO71" s="6">
        <f t="shared" si="69"/>
        <v>57.123408051448308</v>
      </c>
      <c r="BP71" s="6">
        <f t="shared" si="69"/>
        <v>54.250053358400429</v>
      </c>
      <c r="BQ71" s="6">
        <f t="shared" si="90"/>
        <v>68.631907594267716</v>
      </c>
      <c r="BR71" s="6">
        <f t="shared" si="70"/>
        <v>42.876591948551685</v>
      </c>
      <c r="BS71" s="6">
        <f t="shared" si="70"/>
        <v>45.749946641599571</v>
      </c>
      <c r="BT71" s="61">
        <f t="shared" si="91"/>
        <v>32.340149619833497</v>
      </c>
      <c r="BU71" s="6">
        <f t="shared" si="71"/>
        <v>58.337622983459759</v>
      </c>
      <c r="BV71" s="6">
        <f t="shared" si="71"/>
        <v>54.940881954962741</v>
      </c>
      <c r="BW71" s="6">
        <f t="shared" si="92"/>
        <v>67.659850380166503</v>
      </c>
      <c r="BX71" s="6">
        <f t="shared" si="72"/>
        <v>41.662377016540241</v>
      </c>
      <c r="BY71" s="82">
        <f t="shared" si="72"/>
        <v>45.059118045037252</v>
      </c>
      <c r="CA71" s="59">
        <f t="shared" si="93"/>
        <v>37.168427826887239</v>
      </c>
      <c r="CB71" s="57">
        <f t="shared" si="73"/>
        <v>-12.980077025100528</v>
      </c>
      <c r="CC71" s="57">
        <f t="shared" si="73"/>
        <v>-7.3558618123676993</v>
      </c>
      <c r="CD71" s="59">
        <f t="shared" si="94"/>
        <v>28.775576958022896</v>
      </c>
      <c r="CE71" s="57">
        <f t="shared" si="74"/>
        <v>-11.509277561690993</v>
      </c>
      <c r="CF71" s="57">
        <f t="shared" si="74"/>
        <v>-6.4444008132295494</v>
      </c>
      <c r="CG71" s="59">
        <f t="shared" si="95"/>
        <v>36.83266009517115</v>
      </c>
      <c r="CH71" s="57">
        <f t="shared" si="75"/>
        <v>-12.51479039891818</v>
      </c>
      <c r="CI71" s="57">
        <f t="shared" si="75"/>
        <v>-7.9978020827882119</v>
      </c>
      <c r="CJ71" s="59">
        <f t="shared" si="96"/>
        <v>37.263815188535432</v>
      </c>
      <c r="CK71" s="57">
        <f t="shared" si="76"/>
        <v>-14.246816102896624</v>
      </c>
      <c r="CL71" s="57">
        <f t="shared" si="76"/>
        <v>-8.5001067168008575</v>
      </c>
      <c r="CM71" s="59">
        <f t="shared" si="97"/>
        <v>35.319700760333006</v>
      </c>
      <c r="CN71" s="57">
        <f t="shared" si="77"/>
        <v>-16.675245966919519</v>
      </c>
      <c r="CO71" s="60">
        <f t="shared" si="77"/>
        <v>-9.881763909925489</v>
      </c>
      <c r="CP71" s="6"/>
    </row>
    <row r="72" spans="1:94" x14ac:dyDescent="0.25">
      <c r="A72" s="855" t="s">
        <v>164</v>
      </c>
      <c r="B72" s="23">
        <v>52847</v>
      </c>
      <c r="C72" s="20">
        <v>69373</v>
      </c>
      <c r="D72" s="20">
        <v>77515</v>
      </c>
      <c r="E72" s="20">
        <v>130085</v>
      </c>
      <c r="F72" s="20">
        <v>57907</v>
      </c>
      <c r="G72" s="20">
        <v>66831</v>
      </c>
      <c r="H72" s="20">
        <f t="shared" si="78"/>
        <v>182932</v>
      </c>
      <c r="I72" s="20">
        <f t="shared" si="59"/>
        <v>127280</v>
      </c>
      <c r="J72" s="20">
        <f t="shared" si="59"/>
        <v>144346</v>
      </c>
      <c r="K72" s="23">
        <v>65202</v>
      </c>
      <c r="L72" s="20">
        <v>58765</v>
      </c>
      <c r="M72" s="20">
        <v>62498</v>
      </c>
      <c r="N72" s="20">
        <v>119255</v>
      </c>
      <c r="O72" s="20">
        <v>47283</v>
      </c>
      <c r="P72" s="20">
        <v>54363</v>
      </c>
      <c r="Q72" s="20">
        <f t="shared" si="79"/>
        <v>184457</v>
      </c>
      <c r="R72" s="20">
        <f t="shared" si="60"/>
        <v>106048</v>
      </c>
      <c r="S72" s="20">
        <f t="shared" si="60"/>
        <v>116861</v>
      </c>
      <c r="T72" s="23">
        <v>60600</v>
      </c>
      <c r="U72" s="20">
        <v>71812</v>
      </c>
      <c r="V72" s="20">
        <v>97366</v>
      </c>
      <c r="W72" s="20">
        <v>139464</v>
      </c>
      <c r="X72" s="20">
        <v>58540</v>
      </c>
      <c r="Y72" s="20">
        <v>80770</v>
      </c>
      <c r="Z72" s="20">
        <f t="shared" si="80"/>
        <v>200064</v>
      </c>
      <c r="AA72" s="20">
        <f t="shared" si="61"/>
        <v>130352</v>
      </c>
      <c r="AB72" s="20">
        <f t="shared" si="61"/>
        <v>178136</v>
      </c>
      <c r="AC72" s="23">
        <v>67314</v>
      </c>
      <c r="AD72" s="20">
        <v>73734</v>
      </c>
      <c r="AE72" s="20">
        <v>105325</v>
      </c>
      <c r="AF72" s="20">
        <v>148723</v>
      </c>
      <c r="AG72" s="20">
        <v>63879</v>
      </c>
      <c r="AH72" s="20">
        <v>86833</v>
      </c>
      <c r="AI72" s="20">
        <f t="shared" si="81"/>
        <v>216037</v>
      </c>
      <c r="AJ72" s="20">
        <f t="shared" si="62"/>
        <v>137613</v>
      </c>
      <c r="AK72" s="20">
        <f t="shared" si="62"/>
        <v>192158</v>
      </c>
      <c r="AL72" s="23">
        <v>67620</v>
      </c>
      <c r="AM72" s="20">
        <v>79037</v>
      </c>
      <c r="AN72" s="20">
        <v>125106</v>
      </c>
      <c r="AO72" s="20">
        <v>132927</v>
      </c>
      <c r="AP72" s="20">
        <v>64360</v>
      </c>
      <c r="AQ72" s="20">
        <v>106271</v>
      </c>
      <c r="AR72" s="20">
        <f t="shared" si="82"/>
        <v>200547</v>
      </c>
      <c r="AS72" s="20">
        <f t="shared" si="63"/>
        <v>143397</v>
      </c>
      <c r="AT72" s="21">
        <f t="shared" si="63"/>
        <v>231377</v>
      </c>
      <c r="AV72" s="61">
        <f t="shared" si="83"/>
        <v>28.888876741084118</v>
      </c>
      <c r="AW72" s="6">
        <f t="shared" si="64"/>
        <v>54.504242614707735</v>
      </c>
      <c r="AX72" s="6">
        <f t="shared" si="64"/>
        <v>53.700829950258409</v>
      </c>
      <c r="AY72" s="6">
        <f t="shared" si="84"/>
        <v>71.111123258915882</v>
      </c>
      <c r="AZ72" s="6">
        <f t="shared" si="65"/>
        <v>45.495757385292265</v>
      </c>
      <c r="BA72" s="6">
        <f t="shared" si="65"/>
        <v>46.299170049741598</v>
      </c>
      <c r="BB72" s="61">
        <f t="shared" si="85"/>
        <v>35.348075703280443</v>
      </c>
      <c r="BC72" s="6">
        <f t="shared" si="66"/>
        <v>55.413586300543152</v>
      </c>
      <c r="BD72" s="6">
        <f t="shared" si="66"/>
        <v>53.480630834923538</v>
      </c>
      <c r="BE72" s="6">
        <f t="shared" si="86"/>
        <v>64.651924296719571</v>
      </c>
      <c r="BF72" s="6">
        <f t="shared" si="67"/>
        <v>44.586413699456848</v>
      </c>
      <c r="BG72" s="6">
        <f t="shared" si="67"/>
        <v>46.519369165076455</v>
      </c>
      <c r="BH72" s="61">
        <f t="shared" si="87"/>
        <v>30.29030710172745</v>
      </c>
      <c r="BI72" s="6">
        <f t="shared" si="68"/>
        <v>55.090830980729102</v>
      </c>
      <c r="BJ72" s="6">
        <f t="shared" si="68"/>
        <v>54.658238649122012</v>
      </c>
      <c r="BK72" s="6">
        <f t="shared" si="88"/>
        <v>69.70969289827255</v>
      </c>
      <c r="BL72" s="6">
        <f t="shared" si="88"/>
        <v>44.909169019270898</v>
      </c>
      <c r="BM72" s="6">
        <f t="shared" si="88"/>
        <v>45.341761350877981</v>
      </c>
      <c r="BN72" s="61">
        <f t="shared" si="89"/>
        <v>31.158551544411374</v>
      </c>
      <c r="BO72" s="6">
        <f t="shared" si="69"/>
        <v>53.580693684462958</v>
      </c>
      <c r="BP72" s="6">
        <f t="shared" si="69"/>
        <v>54.811665400347628</v>
      </c>
      <c r="BQ72" s="6">
        <f t="shared" si="90"/>
        <v>68.841448455588633</v>
      </c>
      <c r="BR72" s="6">
        <f t="shared" si="70"/>
        <v>46.41930631553705</v>
      </c>
      <c r="BS72" s="6">
        <f t="shared" si="70"/>
        <v>45.188334599652372</v>
      </c>
      <c r="BT72" s="61">
        <f t="shared" si="91"/>
        <v>33.717781866594862</v>
      </c>
      <c r="BU72" s="6">
        <f t="shared" si="71"/>
        <v>55.117610549732568</v>
      </c>
      <c r="BV72" s="6">
        <f t="shared" si="71"/>
        <v>54.070197124173966</v>
      </c>
      <c r="BW72" s="6">
        <f t="shared" si="92"/>
        <v>66.282218133405138</v>
      </c>
      <c r="BX72" s="6">
        <f t="shared" si="72"/>
        <v>44.882389450267439</v>
      </c>
      <c r="BY72" s="82">
        <f t="shared" si="72"/>
        <v>45.929802875826034</v>
      </c>
      <c r="CA72" s="59">
        <f t="shared" si="93"/>
        <v>42.222246517831763</v>
      </c>
      <c r="CB72" s="57">
        <f t="shared" si="73"/>
        <v>-9.00848522941547</v>
      </c>
      <c r="CC72" s="57">
        <f t="shared" si="73"/>
        <v>-7.4016599005168118</v>
      </c>
      <c r="CD72" s="59">
        <f t="shared" si="94"/>
        <v>29.303848593439128</v>
      </c>
      <c r="CE72" s="57">
        <f t="shared" si="74"/>
        <v>-10.827172601086303</v>
      </c>
      <c r="CF72" s="57">
        <f t="shared" si="74"/>
        <v>-6.9612616698470831</v>
      </c>
      <c r="CG72" s="59">
        <f t="shared" si="95"/>
        <v>39.4193857965451</v>
      </c>
      <c r="CH72" s="57">
        <f t="shared" si="75"/>
        <v>-10.181661961458204</v>
      </c>
      <c r="CI72" s="57">
        <f t="shared" si="75"/>
        <v>-9.3164772982440311</v>
      </c>
      <c r="CJ72" s="59">
        <f t="shared" si="96"/>
        <v>37.682896911177259</v>
      </c>
      <c r="CK72" s="57">
        <f t="shared" si="76"/>
        <v>-7.161387368925908</v>
      </c>
      <c r="CL72" s="57">
        <f t="shared" si="76"/>
        <v>-9.6233308006952569</v>
      </c>
      <c r="CM72" s="59">
        <f t="shared" si="97"/>
        <v>32.564436266810276</v>
      </c>
      <c r="CN72" s="57">
        <f t="shared" si="77"/>
        <v>-10.235221099465129</v>
      </c>
      <c r="CO72" s="60">
        <f t="shared" si="77"/>
        <v>-8.1403942483479312</v>
      </c>
      <c r="CP72" s="6"/>
    </row>
    <row r="73" spans="1:94" x14ac:dyDescent="0.25">
      <c r="A73" s="855" t="s">
        <v>136</v>
      </c>
      <c r="B73" s="23">
        <v>4541</v>
      </c>
      <c r="C73" s="20">
        <v>8730</v>
      </c>
      <c r="D73" s="20">
        <v>8556</v>
      </c>
      <c r="E73" s="20">
        <v>16055</v>
      </c>
      <c r="F73" s="20">
        <v>8065</v>
      </c>
      <c r="G73" s="20">
        <v>8414</v>
      </c>
      <c r="H73" s="20">
        <f t="shared" si="78"/>
        <v>20596</v>
      </c>
      <c r="I73" s="20">
        <f t="shared" si="59"/>
        <v>16795</v>
      </c>
      <c r="J73" s="20">
        <f t="shared" si="59"/>
        <v>16970</v>
      </c>
      <c r="K73" s="23">
        <v>6213</v>
      </c>
      <c r="L73" s="20">
        <v>8297</v>
      </c>
      <c r="M73" s="20">
        <v>8800</v>
      </c>
      <c r="N73" s="20">
        <v>15423</v>
      </c>
      <c r="O73" s="20">
        <v>7975</v>
      </c>
      <c r="P73" s="20">
        <v>8337</v>
      </c>
      <c r="Q73" s="20">
        <f t="shared" si="79"/>
        <v>21636</v>
      </c>
      <c r="R73" s="20">
        <f t="shared" si="60"/>
        <v>16272</v>
      </c>
      <c r="S73" s="20">
        <f t="shared" si="60"/>
        <v>17137</v>
      </c>
      <c r="T73" s="23">
        <v>6263</v>
      </c>
      <c r="U73" s="20">
        <v>10142</v>
      </c>
      <c r="V73" s="20">
        <v>9437</v>
      </c>
      <c r="W73" s="20">
        <v>20047</v>
      </c>
      <c r="X73" s="20">
        <v>9241</v>
      </c>
      <c r="Y73" s="20">
        <v>8821</v>
      </c>
      <c r="Z73" s="20">
        <f t="shared" si="80"/>
        <v>26310</v>
      </c>
      <c r="AA73" s="20">
        <f t="shared" si="61"/>
        <v>19383</v>
      </c>
      <c r="AB73" s="20">
        <f t="shared" si="61"/>
        <v>18258</v>
      </c>
      <c r="AC73" s="23">
        <v>6210</v>
      </c>
      <c r="AD73" s="20">
        <v>10146</v>
      </c>
      <c r="AE73" s="20">
        <v>11751</v>
      </c>
      <c r="AF73" s="20">
        <v>20053</v>
      </c>
      <c r="AG73" s="20">
        <v>10605</v>
      </c>
      <c r="AH73" s="20">
        <v>11113</v>
      </c>
      <c r="AI73" s="20">
        <f t="shared" si="81"/>
        <v>26263</v>
      </c>
      <c r="AJ73" s="20">
        <f t="shared" si="62"/>
        <v>20751</v>
      </c>
      <c r="AK73" s="20">
        <f t="shared" si="62"/>
        <v>22864</v>
      </c>
      <c r="AL73" s="23">
        <v>7797</v>
      </c>
      <c r="AM73" s="20">
        <v>10526</v>
      </c>
      <c r="AN73" s="20">
        <v>12539</v>
      </c>
      <c r="AO73" s="20">
        <v>20684</v>
      </c>
      <c r="AP73" s="20">
        <v>9894</v>
      </c>
      <c r="AQ73" s="20">
        <v>12298</v>
      </c>
      <c r="AR73" s="20">
        <f t="shared" si="82"/>
        <v>28481</v>
      </c>
      <c r="AS73" s="20">
        <f t="shared" si="63"/>
        <v>20420</v>
      </c>
      <c r="AT73" s="21">
        <f t="shared" si="63"/>
        <v>24837</v>
      </c>
      <c r="AV73" s="61">
        <f t="shared" si="83"/>
        <v>22.047970479704798</v>
      </c>
      <c r="AW73" s="6">
        <f t="shared" si="64"/>
        <v>51.979755879726106</v>
      </c>
      <c r="AX73" s="6">
        <f t="shared" si="64"/>
        <v>50.418385385975249</v>
      </c>
      <c r="AY73" s="6">
        <f t="shared" si="84"/>
        <v>77.952029520295213</v>
      </c>
      <c r="AZ73" s="6">
        <f t="shared" si="65"/>
        <v>48.020244120273894</v>
      </c>
      <c r="BA73" s="6">
        <f t="shared" si="65"/>
        <v>49.581614614024751</v>
      </c>
      <c r="BB73" s="61">
        <f t="shared" si="85"/>
        <v>28.716028840820858</v>
      </c>
      <c r="BC73" s="6">
        <f t="shared" si="66"/>
        <v>50.989429695181911</v>
      </c>
      <c r="BD73" s="6">
        <f t="shared" si="66"/>
        <v>51.350878216724048</v>
      </c>
      <c r="BE73" s="6">
        <f t="shared" si="86"/>
        <v>71.283971159179146</v>
      </c>
      <c r="BF73" s="6">
        <f t="shared" si="67"/>
        <v>49.010570304818089</v>
      </c>
      <c r="BG73" s="6">
        <f t="shared" si="67"/>
        <v>48.649121783275952</v>
      </c>
      <c r="BH73" s="61">
        <f t="shared" si="87"/>
        <v>23.80463702014443</v>
      </c>
      <c r="BI73" s="6">
        <f t="shared" si="68"/>
        <v>52.324201619976265</v>
      </c>
      <c r="BJ73" s="6">
        <f t="shared" si="68"/>
        <v>51.686931755942602</v>
      </c>
      <c r="BK73" s="6">
        <f t="shared" si="88"/>
        <v>76.19536297985556</v>
      </c>
      <c r="BL73" s="6">
        <f t="shared" si="88"/>
        <v>47.675798380023728</v>
      </c>
      <c r="BM73" s="6">
        <f t="shared" si="88"/>
        <v>48.313068244057398</v>
      </c>
      <c r="BN73" s="61">
        <f t="shared" si="89"/>
        <v>23.645432738072575</v>
      </c>
      <c r="BO73" s="6">
        <f t="shared" si="69"/>
        <v>48.894029203411883</v>
      </c>
      <c r="BP73" s="6">
        <f t="shared" si="69"/>
        <v>51.395206438068577</v>
      </c>
      <c r="BQ73" s="6">
        <f t="shared" si="90"/>
        <v>76.354567261927428</v>
      </c>
      <c r="BR73" s="6">
        <f t="shared" si="70"/>
        <v>51.105970796588117</v>
      </c>
      <c r="BS73" s="6">
        <f t="shared" si="70"/>
        <v>48.604793561931423</v>
      </c>
      <c r="BT73" s="61">
        <f t="shared" si="91"/>
        <v>27.376145500509114</v>
      </c>
      <c r="BU73" s="6">
        <f t="shared" si="71"/>
        <v>51.54750244857982</v>
      </c>
      <c r="BV73" s="6">
        <f t="shared" si="71"/>
        <v>50.485163264484434</v>
      </c>
      <c r="BW73" s="6">
        <f t="shared" si="92"/>
        <v>72.623854499490889</v>
      </c>
      <c r="BX73" s="6">
        <f t="shared" si="72"/>
        <v>48.452497551420173</v>
      </c>
      <c r="BY73" s="82">
        <f t="shared" si="72"/>
        <v>49.514836735515559</v>
      </c>
      <c r="CA73" s="59">
        <f t="shared" si="93"/>
        <v>55.904059040590411</v>
      </c>
      <c r="CB73" s="57">
        <f t="shared" si="73"/>
        <v>-3.9595117594522122</v>
      </c>
      <c r="CC73" s="57">
        <f t="shared" si="73"/>
        <v>-0.83677077195049776</v>
      </c>
      <c r="CD73" s="59">
        <f t="shared" si="94"/>
        <v>42.567942318358291</v>
      </c>
      <c r="CE73" s="57">
        <f t="shared" si="74"/>
        <v>-1.978859390363823</v>
      </c>
      <c r="CF73" s="57">
        <f t="shared" si="74"/>
        <v>-2.7017564334480966</v>
      </c>
      <c r="CG73" s="59">
        <f t="shared" si="95"/>
        <v>52.390725959711133</v>
      </c>
      <c r="CH73" s="57">
        <f t="shared" si="75"/>
        <v>-4.6484032399525361</v>
      </c>
      <c r="CI73" s="57">
        <f t="shared" si="75"/>
        <v>-3.3738635118852045</v>
      </c>
      <c r="CJ73" s="59">
        <f t="shared" si="96"/>
        <v>52.709134523854857</v>
      </c>
      <c r="CK73" s="57">
        <f t="shared" si="76"/>
        <v>2.2119415931762347</v>
      </c>
      <c r="CL73" s="57">
        <f t="shared" si="76"/>
        <v>-2.7904128761371538</v>
      </c>
      <c r="CM73" s="59">
        <f t="shared" si="97"/>
        <v>45.247708998981778</v>
      </c>
      <c r="CN73" s="57">
        <f t="shared" si="77"/>
        <v>-3.0950048971596473</v>
      </c>
      <c r="CO73" s="60">
        <f t="shared" si="77"/>
        <v>-0.97032652896887583</v>
      </c>
      <c r="CP73" s="6"/>
    </row>
    <row r="74" spans="1:94" x14ac:dyDescent="0.25">
      <c r="A74" s="855" t="s">
        <v>137</v>
      </c>
      <c r="B74" s="23">
        <v>29604</v>
      </c>
      <c r="C74" s="20">
        <v>33422</v>
      </c>
      <c r="D74" s="20">
        <v>35924</v>
      </c>
      <c r="E74" s="20">
        <v>76938</v>
      </c>
      <c r="F74" s="20">
        <v>26344</v>
      </c>
      <c r="G74" s="20">
        <v>31356</v>
      </c>
      <c r="H74" s="20">
        <f t="shared" si="78"/>
        <v>106542</v>
      </c>
      <c r="I74" s="20">
        <f t="shared" si="59"/>
        <v>59766</v>
      </c>
      <c r="J74" s="20">
        <f t="shared" si="59"/>
        <v>67280</v>
      </c>
      <c r="K74" s="23">
        <v>34765</v>
      </c>
      <c r="L74" s="20">
        <v>29631</v>
      </c>
      <c r="M74" s="20">
        <v>31272</v>
      </c>
      <c r="N74" s="20">
        <v>69596</v>
      </c>
      <c r="O74" s="20">
        <v>22868</v>
      </c>
      <c r="P74" s="20">
        <v>25983</v>
      </c>
      <c r="Q74" s="20">
        <f t="shared" si="79"/>
        <v>104361</v>
      </c>
      <c r="R74" s="20">
        <f t="shared" si="60"/>
        <v>52499</v>
      </c>
      <c r="S74" s="20">
        <f t="shared" si="60"/>
        <v>57255</v>
      </c>
      <c r="T74" s="23">
        <v>34835</v>
      </c>
      <c r="U74" s="20">
        <v>37065</v>
      </c>
      <c r="V74" s="20">
        <v>37873</v>
      </c>
      <c r="W74" s="20">
        <v>84881</v>
      </c>
      <c r="X74" s="20">
        <v>27990</v>
      </c>
      <c r="Y74" s="20">
        <v>31744</v>
      </c>
      <c r="Z74" s="20">
        <f t="shared" si="80"/>
        <v>119716</v>
      </c>
      <c r="AA74" s="20">
        <f t="shared" si="61"/>
        <v>65055</v>
      </c>
      <c r="AB74" s="20">
        <f t="shared" si="61"/>
        <v>69617</v>
      </c>
      <c r="AC74" s="23">
        <v>35846</v>
      </c>
      <c r="AD74" s="20">
        <v>35889</v>
      </c>
      <c r="AE74" s="20">
        <v>46222</v>
      </c>
      <c r="AF74" s="20">
        <v>85008</v>
      </c>
      <c r="AG74" s="20">
        <v>29212</v>
      </c>
      <c r="AH74" s="20">
        <v>37919</v>
      </c>
      <c r="AI74" s="20">
        <f t="shared" si="81"/>
        <v>120854</v>
      </c>
      <c r="AJ74" s="20">
        <f t="shared" si="62"/>
        <v>65101</v>
      </c>
      <c r="AK74" s="20">
        <f t="shared" si="62"/>
        <v>84141</v>
      </c>
      <c r="AL74" s="23">
        <v>37898</v>
      </c>
      <c r="AM74" s="20">
        <v>39550</v>
      </c>
      <c r="AN74" s="20">
        <v>50698</v>
      </c>
      <c r="AO74" s="20">
        <v>77072</v>
      </c>
      <c r="AP74" s="20">
        <v>29589</v>
      </c>
      <c r="AQ74" s="20">
        <v>42675</v>
      </c>
      <c r="AR74" s="20">
        <f t="shared" si="82"/>
        <v>114970</v>
      </c>
      <c r="AS74" s="20">
        <f t="shared" si="63"/>
        <v>69139</v>
      </c>
      <c r="AT74" s="21">
        <f t="shared" si="63"/>
        <v>93373</v>
      </c>
      <c r="AV74" s="61">
        <f t="shared" si="83"/>
        <v>27.786225150644817</v>
      </c>
      <c r="AW74" s="6">
        <f t="shared" si="64"/>
        <v>55.921426898236462</v>
      </c>
      <c r="AX74" s="6">
        <f t="shared" si="64"/>
        <v>53.3947681331748</v>
      </c>
      <c r="AY74" s="6">
        <f t="shared" si="84"/>
        <v>72.21377484935519</v>
      </c>
      <c r="AZ74" s="6">
        <f t="shared" si="65"/>
        <v>44.078573101763546</v>
      </c>
      <c r="BA74" s="6">
        <f t="shared" si="65"/>
        <v>46.605231866825207</v>
      </c>
      <c r="BB74" s="61">
        <f t="shared" si="85"/>
        <v>33.312252661434826</v>
      </c>
      <c r="BC74" s="6">
        <f t="shared" si="66"/>
        <v>56.441075068096538</v>
      </c>
      <c r="BD74" s="6">
        <f t="shared" si="66"/>
        <v>54.618810584228449</v>
      </c>
      <c r="BE74" s="6">
        <f t="shared" si="86"/>
        <v>66.687747338565174</v>
      </c>
      <c r="BF74" s="6">
        <f t="shared" si="67"/>
        <v>43.558924931903462</v>
      </c>
      <c r="BG74" s="6">
        <f t="shared" si="67"/>
        <v>45.381189415771551</v>
      </c>
      <c r="BH74" s="61">
        <f t="shared" si="87"/>
        <v>29.098032009088175</v>
      </c>
      <c r="BI74" s="6">
        <f t="shared" si="68"/>
        <v>56.974867419875487</v>
      </c>
      <c r="BJ74" s="6">
        <f t="shared" si="68"/>
        <v>54.401942054383269</v>
      </c>
      <c r="BK74" s="6">
        <f t="shared" si="88"/>
        <v>70.901967990911828</v>
      </c>
      <c r="BL74" s="6">
        <f t="shared" si="88"/>
        <v>43.025132580124506</v>
      </c>
      <c r="BM74" s="6">
        <f t="shared" si="88"/>
        <v>45.598057945616731</v>
      </c>
      <c r="BN74" s="61">
        <f t="shared" si="89"/>
        <v>29.660582190080593</v>
      </c>
      <c r="BO74" s="6">
        <f t="shared" si="69"/>
        <v>55.12818543493956</v>
      </c>
      <c r="BP74" s="6">
        <f t="shared" si="69"/>
        <v>54.933979867127803</v>
      </c>
      <c r="BQ74" s="6">
        <f t="shared" si="90"/>
        <v>70.339417809919397</v>
      </c>
      <c r="BR74" s="6">
        <f t="shared" si="70"/>
        <v>44.871814565060447</v>
      </c>
      <c r="BS74" s="6">
        <f t="shared" si="70"/>
        <v>45.066020132872204</v>
      </c>
      <c r="BT74" s="61">
        <f t="shared" si="91"/>
        <v>32.963381751761325</v>
      </c>
      <c r="BU74" s="6">
        <f t="shared" si="71"/>
        <v>57.203604333299587</v>
      </c>
      <c r="BV74" s="6">
        <f t="shared" si="71"/>
        <v>54.29620982511004</v>
      </c>
      <c r="BW74" s="6">
        <f t="shared" si="92"/>
        <v>67.036618248238668</v>
      </c>
      <c r="BX74" s="6">
        <f t="shared" si="72"/>
        <v>42.796395666700413</v>
      </c>
      <c r="BY74" s="82">
        <f t="shared" si="72"/>
        <v>45.70379017488996</v>
      </c>
      <c r="CA74" s="59">
        <f t="shared" si="93"/>
        <v>44.427549698710372</v>
      </c>
      <c r="CB74" s="57">
        <f t="shared" si="73"/>
        <v>-11.842853796472916</v>
      </c>
      <c r="CC74" s="57">
        <f t="shared" si="73"/>
        <v>-6.7895362663495931</v>
      </c>
      <c r="CD74" s="59">
        <f t="shared" si="94"/>
        <v>33.375494677130348</v>
      </c>
      <c r="CE74" s="57">
        <f t="shared" si="74"/>
        <v>-12.882150136193076</v>
      </c>
      <c r="CF74" s="57">
        <f t="shared" si="74"/>
        <v>-9.2376211684568972</v>
      </c>
      <c r="CG74" s="59">
        <f t="shared" si="95"/>
        <v>41.803935981823656</v>
      </c>
      <c r="CH74" s="57">
        <f t="shared" si="75"/>
        <v>-13.949734839750981</v>
      </c>
      <c r="CI74" s="57">
        <f t="shared" si="75"/>
        <v>-8.8038841087665389</v>
      </c>
      <c r="CJ74" s="59">
        <f t="shared" si="96"/>
        <v>40.678835619838807</v>
      </c>
      <c r="CK74" s="57">
        <f t="shared" si="76"/>
        <v>-10.256370869879113</v>
      </c>
      <c r="CL74" s="57">
        <f t="shared" si="76"/>
        <v>-9.8679597342555994</v>
      </c>
      <c r="CM74" s="59">
        <f t="shared" si="97"/>
        <v>34.073236496477342</v>
      </c>
      <c r="CN74" s="57">
        <f t="shared" si="77"/>
        <v>-14.407208666599175</v>
      </c>
      <c r="CO74" s="60">
        <f t="shared" si="77"/>
        <v>-8.59241965022008</v>
      </c>
      <c r="CP74" s="6"/>
    </row>
    <row r="75" spans="1:94" x14ac:dyDescent="0.25">
      <c r="A75" s="855" t="s">
        <v>138</v>
      </c>
      <c r="B75" s="23">
        <v>90288</v>
      </c>
      <c r="C75" s="20">
        <v>173739</v>
      </c>
      <c r="D75" s="20">
        <v>220147</v>
      </c>
      <c r="E75" s="20">
        <v>189469</v>
      </c>
      <c r="F75" s="20">
        <v>150043</v>
      </c>
      <c r="G75" s="20">
        <v>190224</v>
      </c>
      <c r="H75" s="20">
        <f t="shared" si="78"/>
        <v>279757</v>
      </c>
      <c r="I75" s="20">
        <f t="shared" si="59"/>
        <v>323782</v>
      </c>
      <c r="J75" s="20">
        <f t="shared" si="59"/>
        <v>410371</v>
      </c>
      <c r="K75" s="23">
        <v>118101</v>
      </c>
      <c r="L75" s="20">
        <v>150135</v>
      </c>
      <c r="M75" s="20">
        <v>177413</v>
      </c>
      <c r="N75" s="20">
        <v>176941</v>
      </c>
      <c r="O75" s="20">
        <v>121463</v>
      </c>
      <c r="P75" s="20">
        <v>149247</v>
      </c>
      <c r="Q75" s="20">
        <f t="shared" si="79"/>
        <v>295042</v>
      </c>
      <c r="R75" s="20">
        <f t="shared" si="60"/>
        <v>271598</v>
      </c>
      <c r="S75" s="20">
        <f t="shared" si="60"/>
        <v>326660</v>
      </c>
      <c r="T75" s="23">
        <v>109982</v>
      </c>
      <c r="U75" s="20">
        <v>187198</v>
      </c>
      <c r="V75" s="20">
        <v>250830</v>
      </c>
      <c r="W75" s="20">
        <v>206595</v>
      </c>
      <c r="X75" s="20">
        <v>143554</v>
      </c>
      <c r="Y75" s="20">
        <v>204975</v>
      </c>
      <c r="Z75" s="20">
        <f t="shared" si="80"/>
        <v>316577</v>
      </c>
      <c r="AA75" s="20">
        <f t="shared" si="61"/>
        <v>330752</v>
      </c>
      <c r="AB75" s="20">
        <f t="shared" si="61"/>
        <v>455805</v>
      </c>
      <c r="AC75" s="23">
        <v>116506</v>
      </c>
      <c r="AD75" s="20">
        <v>193070</v>
      </c>
      <c r="AE75" s="20">
        <v>270032</v>
      </c>
      <c r="AF75" s="20">
        <v>212516</v>
      </c>
      <c r="AG75" s="20">
        <v>148896</v>
      </c>
      <c r="AH75" s="20">
        <v>224998</v>
      </c>
      <c r="AI75" s="20">
        <f t="shared" si="81"/>
        <v>329022</v>
      </c>
      <c r="AJ75" s="20">
        <f t="shared" si="62"/>
        <v>341966</v>
      </c>
      <c r="AK75" s="20">
        <f t="shared" si="62"/>
        <v>495030</v>
      </c>
      <c r="AL75" s="23">
        <v>115729</v>
      </c>
      <c r="AM75" s="20">
        <v>179827</v>
      </c>
      <c r="AN75" s="20">
        <v>303262</v>
      </c>
      <c r="AO75" s="20">
        <v>203936</v>
      </c>
      <c r="AP75" s="20">
        <v>130747</v>
      </c>
      <c r="AQ75" s="20">
        <v>256967</v>
      </c>
      <c r="AR75" s="20">
        <f t="shared" si="82"/>
        <v>319665</v>
      </c>
      <c r="AS75" s="20">
        <f t="shared" si="63"/>
        <v>310574</v>
      </c>
      <c r="AT75" s="21">
        <f t="shared" si="63"/>
        <v>560229</v>
      </c>
      <c r="AV75" s="61">
        <f t="shared" si="83"/>
        <v>32.273723266978124</v>
      </c>
      <c r="AW75" s="6">
        <f t="shared" si="64"/>
        <v>53.659252212908683</v>
      </c>
      <c r="AX75" s="6">
        <f t="shared" si="64"/>
        <v>53.645847294277615</v>
      </c>
      <c r="AY75" s="6">
        <f t="shared" si="84"/>
        <v>67.726276733021876</v>
      </c>
      <c r="AZ75" s="6">
        <f t="shared" si="65"/>
        <v>46.34074778709131</v>
      </c>
      <c r="BA75" s="6">
        <f t="shared" si="65"/>
        <v>46.354152705722385</v>
      </c>
      <c r="BB75" s="61">
        <f t="shared" si="85"/>
        <v>40.028538309799963</v>
      </c>
      <c r="BC75" s="6">
        <f t="shared" si="66"/>
        <v>55.278389384310636</v>
      </c>
      <c r="BD75" s="6">
        <f t="shared" si="66"/>
        <v>54.311210432865977</v>
      </c>
      <c r="BE75" s="6">
        <f t="shared" si="86"/>
        <v>59.971461690200037</v>
      </c>
      <c r="BF75" s="6">
        <f t="shared" si="67"/>
        <v>44.721610615689364</v>
      </c>
      <c r="BG75" s="6">
        <f t="shared" si="67"/>
        <v>45.688789567134023</v>
      </c>
      <c r="BH75" s="61">
        <f t="shared" si="87"/>
        <v>34.740995081765256</v>
      </c>
      <c r="BI75" s="6">
        <f t="shared" si="68"/>
        <v>56.597692530959755</v>
      </c>
      <c r="BJ75" s="6">
        <f t="shared" si="68"/>
        <v>55.030111560864846</v>
      </c>
      <c r="BK75" s="6">
        <f t="shared" si="88"/>
        <v>65.259004918234737</v>
      </c>
      <c r="BL75" s="6">
        <f t="shared" si="88"/>
        <v>43.402307469040245</v>
      </c>
      <c r="BM75" s="6">
        <f t="shared" si="88"/>
        <v>44.969888439135161</v>
      </c>
      <c r="BN75" s="61">
        <f t="shared" si="89"/>
        <v>35.409790226793348</v>
      </c>
      <c r="BO75" s="6">
        <f t="shared" si="69"/>
        <v>56.458829240333827</v>
      </c>
      <c r="BP75" s="6">
        <f t="shared" si="69"/>
        <v>54.548613215360689</v>
      </c>
      <c r="BQ75" s="6">
        <f t="shared" si="90"/>
        <v>64.590209773206652</v>
      </c>
      <c r="BR75" s="6">
        <f t="shared" si="70"/>
        <v>43.541170759666166</v>
      </c>
      <c r="BS75" s="6">
        <f t="shared" si="70"/>
        <v>45.451386784639311</v>
      </c>
      <c r="BT75" s="61">
        <f t="shared" si="91"/>
        <v>36.203212738335445</v>
      </c>
      <c r="BU75" s="6">
        <f t="shared" si="71"/>
        <v>57.90149851565166</v>
      </c>
      <c r="BV75" s="6">
        <f t="shared" si="71"/>
        <v>54.131792534838432</v>
      </c>
      <c r="BW75" s="6">
        <f t="shared" si="92"/>
        <v>63.796787261664555</v>
      </c>
      <c r="BX75" s="6">
        <f t="shared" si="72"/>
        <v>42.098501484348333</v>
      </c>
      <c r="BY75" s="82">
        <f t="shared" si="72"/>
        <v>45.868207465161568</v>
      </c>
      <c r="CA75" s="59">
        <f t="shared" si="93"/>
        <v>35.452553466043753</v>
      </c>
      <c r="CB75" s="57">
        <f t="shared" si="73"/>
        <v>-7.3185044258173733</v>
      </c>
      <c r="CC75" s="57">
        <f t="shared" si="73"/>
        <v>-7.2916945885552309</v>
      </c>
      <c r="CD75" s="59">
        <f t="shared" si="94"/>
        <v>19.942923380400075</v>
      </c>
      <c r="CE75" s="57">
        <f t="shared" si="74"/>
        <v>-10.556778768621271</v>
      </c>
      <c r="CF75" s="57">
        <f t="shared" si="74"/>
        <v>-8.6224208657319537</v>
      </c>
      <c r="CG75" s="59">
        <f t="shared" si="95"/>
        <v>30.518009836469481</v>
      </c>
      <c r="CH75" s="57">
        <f t="shared" si="75"/>
        <v>-13.195385061919509</v>
      </c>
      <c r="CI75" s="57">
        <f t="shared" si="75"/>
        <v>-10.060223121729685</v>
      </c>
      <c r="CJ75" s="59">
        <f t="shared" si="96"/>
        <v>29.180419546413304</v>
      </c>
      <c r="CK75" s="57">
        <f t="shared" si="76"/>
        <v>-12.917658480667662</v>
      </c>
      <c r="CL75" s="57">
        <f t="shared" si="76"/>
        <v>-9.0972264307213777</v>
      </c>
      <c r="CM75" s="59">
        <f t="shared" si="97"/>
        <v>27.59357452332911</v>
      </c>
      <c r="CN75" s="57">
        <f t="shared" si="77"/>
        <v>-15.802997031303327</v>
      </c>
      <c r="CO75" s="60">
        <f t="shared" si="77"/>
        <v>-8.2635850696768642</v>
      </c>
      <c r="CP75" s="6"/>
    </row>
    <row r="76" spans="1:94" x14ac:dyDescent="0.25">
      <c r="A76" s="855" t="s">
        <v>139</v>
      </c>
      <c r="B76" s="23">
        <v>18326</v>
      </c>
      <c r="C76" s="20">
        <v>16534</v>
      </c>
      <c r="D76" s="20">
        <v>17338</v>
      </c>
      <c r="E76" s="20">
        <v>46136</v>
      </c>
      <c r="F76" s="20">
        <v>16413</v>
      </c>
      <c r="G76" s="20">
        <v>19111</v>
      </c>
      <c r="H76" s="20">
        <f t="shared" si="78"/>
        <v>64462</v>
      </c>
      <c r="I76" s="20">
        <f t="shared" si="59"/>
        <v>32947</v>
      </c>
      <c r="J76" s="20">
        <f t="shared" si="59"/>
        <v>36449</v>
      </c>
      <c r="K76" s="23">
        <v>21820</v>
      </c>
      <c r="L76" s="20">
        <v>13073</v>
      </c>
      <c r="M76" s="20">
        <v>14341</v>
      </c>
      <c r="N76" s="20">
        <v>45813</v>
      </c>
      <c r="O76" s="20">
        <v>12660</v>
      </c>
      <c r="P76" s="20">
        <v>15760</v>
      </c>
      <c r="Q76" s="20">
        <f t="shared" si="79"/>
        <v>67633</v>
      </c>
      <c r="R76" s="20">
        <f t="shared" si="60"/>
        <v>25733</v>
      </c>
      <c r="S76" s="20">
        <f t="shared" si="60"/>
        <v>30101</v>
      </c>
      <c r="T76" s="23">
        <v>21208</v>
      </c>
      <c r="U76" s="20">
        <v>16813</v>
      </c>
      <c r="V76" s="20">
        <v>24725</v>
      </c>
      <c r="W76" s="20">
        <v>51477</v>
      </c>
      <c r="X76" s="20">
        <v>16962</v>
      </c>
      <c r="Y76" s="20">
        <v>24068</v>
      </c>
      <c r="Z76" s="20">
        <f t="shared" si="80"/>
        <v>72685</v>
      </c>
      <c r="AA76" s="20">
        <f t="shared" si="61"/>
        <v>33775</v>
      </c>
      <c r="AB76" s="20">
        <f t="shared" si="61"/>
        <v>48793</v>
      </c>
      <c r="AC76" s="23">
        <v>21811</v>
      </c>
      <c r="AD76" s="20">
        <v>17841</v>
      </c>
      <c r="AE76" s="20">
        <v>27254</v>
      </c>
      <c r="AF76" s="20">
        <v>51599</v>
      </c>
      <c r="AG76" s="20">
        <v>18614</v>
      </c>
      <c r="AH76" s="20">
        <v>28445</v>
      </c>
      <c r="AI76" s="20">
        <f t="shared" si="81"/>
        <v>73410</v>
      </c>
      <c r="AJ76" s="20">
        <f t="shared" si="62"/>
        <v>36455</v>
      </c>
      <c r="AK76" s="20">
        <f t="shared" si="62"/>
        <v>55699</v>
      </c>
      <c r="AL76" s="23">
        <v>24911</v>
      </c>
      <c r="AM76" s="20">
        <v>16117</v>
      </c>
      <c r="AN76" s="20">
        <v>30181</v>
      </c>
      <c r="AO76" s="20">
        <v>54164</v>
      </c>
      <c r="AP76" s="20">
        <v>17317</v>
      </c>
      <c r="AQ76" s="20">
        <v>30974</v>
      </c>
      <c r="AR76" s="20">
        <f t="shared" si="82"/>
        <v>79075</v>
      </c>
      <c r="AS76" s="20">
        <f t="shared" si="63"/>
        <v>33434</v>
      </c>
      <c r="AT76" s="21">
        <f t="shared" si="63"/>
        <v>61155</v>
      </c>
      <c r="AV76" s="61">
        <f t="shared" si="83"/>
        <v>28.429152058577145</v>
      </c>
      <c r="AW76" s="6">
        <f t="shared" si="64"/>
        <v>50.183628251434122</v>
      </c>
      <c r="AX76" s="6">
        <f t="shared" si="64"/>
        <v>47.567834508491316</v>
      </c>
      <c r="AY76" s="6">
        <f t="shared" si="84"/>
        <v>71.570847941422855</v>
      </c>
      <c r="AZ76" s="6">
        <f t="shared" si="65"/>
        <v>49.816371748565878</v>
      </c>
      <c r="BA76" s="6">
        <f t="shared" si="65"/>
        <v>52.432165491508684</v>
      </c>
      <c r="BB76" s="61">
        <f t="shared" si="85"/>
        <v>32.262357133352062</v>
      </c>
      <c r="BC76" s="6">
        <f t="shared" si="66"/>
        <v>50.802471534605374</v>
      </c>
      <c r="BD76" s="6">
        <f t="shared" si="66"/>
        <v>47.642935450649482</v>
      </c>
      <c r="BE76" s="6">
        <f t="shared" si="86"/>
        <v>67.737642866647946</v>
      </c>
      <c r="BF76" s="6">
        <f t="shared" si="67"/>
        <v>49.197528465394633</v>
      </c>
      <c r="BG76" s="6">
        <f t="shared" si="67"/>
        <v>52.357064549350518</v>
      </c>
      <c r="BH76" s="61">
        <f t="shared" si="87"/>
        <v>29.177959689069272</v>
      </c>
      <c r="BI76" s="6">
        <f t="shared" si="68"/>
        <v>49.779422649888971</v>
      </c>
      <c r="BJ76" s="6">
        <f t="shared" si="68"/>
        <v>50.673252310782281</v>
      </c>
      <c r="BK76" s="6">
        <f t="shared" si="88"/>
        <v>70.822040310930731</v>
      </c>
      <c r="BL76" s="6">
        <f t="shared" si="88"/>
        <v>50.220577350111029</v>
      </c>
      <c r="BM76" s="6">
        <f t="shared" si="88"/>
        <v>49.326747689217711</v>
      </c>
      <c r="BN76" s="61">
        <f t="shared" si="89"/>
        <v>29.711211006674844</v>
      </c>
      <c r="BO76" s="6">
        <f t="shared" si="69"/>
        <v>48.939788780688517</v>
      </c>
      <c r="BP76" s="6">
        <f t="shared" si="69"/>
        <v>48.930860518142154</v>
      </c>
      <c r="BQ76" s="6">
        <f t="shared" si="90"/>
        <v>70.288788993325156</v>
      </c>
      <c r="BR76" s="6">
        <f t="shared" si="70"/>
        <v>51.060211219311483</v>
      </c>
      <c r="BS76" s="6">
        <f t="shared" si="70"/>
        <v>51.069139481857839</v>
      </c>
      <c r="BT76" s="61">
        <f t="shared" si="91"/>
        <v>31.503003477711033</v>
      </c>
      <c r="BU76" s="6">
        <f t="shared" si="71"/>
        <v>48.205419632709216</v>
      </c>
      <c r="BV76" s="6">
        <f t="shared" si="71"/>
        <v>49.351647453192712</v>
      </c>
      <c r="BW76" s="6">
        <f t="shared" si="92"/>
        <v>68.496996522288967</v>
      </c>
      <c r="BX76" s="6">
        <f t="shared" si="72"/>
        <v>51.794580367290777</v>
      </c>
      <c r="BY76" s="82">
        <f t="shared" si="72"/>
        <v>50.648352546807295</v>
      </c>
      <c r="CA76" s="59">
        <f t="shared" si="93"/>
        <v>43.14169588284571</v>
      </c>
      <c r="CB76" s="57">
        <f t="shared" si="73"/>
        <v>-0.36725650286824418</v>
      </c>
      <c r="CC76" s="57">
        <f t="shared" si="73"/>
        <v>4.8643309830173678</v>
      </c>
      <c r="CD76" s="59">
        <f t="shared" si="94"/>
        <v>35.475285733295884</v>
      </c>
      <c r="CE76" s="57">
        <f t="shared" si="74"/>
        <v>-1.6049430692107407</v>
      </c>
      <c r="CF76" s="57">
        <f t="shared" si="74"/>
        <v>4.7141290987010365</v>
      </c>
      <c r="CG76" s="59">
        <f t="shared" si="95"/>
        <v>41.644080621861463</v>
      </c>
      <c r="CH76" s="57">
        <f t="shared" si="75"/>
        <v>0.44115470022205727</v>
      </c>
      <c r="CI76" s="57">
        <f t="shared" si="75"/>
        <v>-1.34650462156457</v>
      </c>
      <c r="CJ76" s="59">
        <f t="shared" si="96"/>
        <v>40.577577986650311</v>
      </c>
      <c r="CK76" s="57">
        <f t="shared" si="76"/>
        <v>2.1204224386229669</v>
      </c>
      <c r="CL76" s="57">
        <f t="shared" si="76"/>
        <v>2.1382789637156847</v>
      </c>
      <c r="CM76" s="59">
        <f t="shared" si="97"/>
        <v>36.993993044577934</v>
      </c>
      <c r="CN76" s="57">
        <f t="shared" si="77"/>
        <v>3.5891607345815615</v>
      </c>
      <c r="CO76" s="60">
        <f t="shared" si="77"/>
        <v>1.2967050936145839</v>
      </c>
      <c r="CP76" s="6"/>
    </row>
    <row r="77" spans="1:94" x14ac:dyDescent="0.25">
      <c r="A77" s="855" t="s">
        <v>140</v>
      </c>
      <c r="B77" s="23">
        <v>6085</v>
      </c>
      <c r="C77" s="20">
        <v>11258</v>
      </c>
      <c r="D77" s="20">
        <v>14841</v>
      </c>
      <c r="E77" s="20">
        <v>22269</v>
      </c>
      <c r="F77" s="20">
        <v>10540</v>
      </c>
      <c r="G77" s="20">
        <v>14134</v>
      </c>
      <c r="H77" s="20">
        <f t="shared" si="78"/>
        <v>28354</v>
      </c>
      <c r="I77" s="20">
        <f t="shared" si="59"/>
        <v>21798</v>
      </c>
      <c r="J77" s="20">
        <f t="shared" si="59"/>
        <v>28975</v>
      </c>
      <c r="K77" s="23">
        <v>6743</v>
      </c>
      <c r="L77" s="20">
        <v>8422</v>
      </c>
      <c r="M77" s="20">
        <v>15202</v>
      </c>
      <c r="N77" s="20">
        <v>15839</v>
      </c>
      <c r="O77" s="20">
        <v>8356</v>
      </c>
      <c r="P77" s="20">
        <v>13769</v>
      </c>
      <c r="Q77" s="20">
        <f t="shared" si="79"/>
        <v>22582</v>
      </c>
      <c r="R77" s="20">
        <f t="shared" si="60"/>
        <v>16778</v>
      </c>
      <c r="S77" s="20">
        <f t="shared" si="60"/>
        <v>28971</v>
      </c>
      <c r="T77" s="23">
        <v>7279</v>
      </c>
      <c r="U77" s="20">
        <v>13703</v>
      </c>
      <c r="V77" s="20">
        <v>15609</v>
      </c>
      <c r="W77" s="20">
        <v>22151</v>
      </c>
      <c r="X77" s="20">
        <v>11480</v>
      </c>
      <c r="Y77" s="20">
        <v>15415</v>
      </c>
      <c r="Z77" s="20">
        <f t="shared" si="80"/>
        <v>29430</v>
      </c>
      <c r="AA77" s="20">
        <f t="shared" si="61"/>
        <v>25183</v>
      </c>
      <c r="AB77" s="20">
        <f t="shared" si="61"/>
        <v>31024</v>
      </c>
      <c r="AC77" s="23">
        <v>8146</v>
      </c>
      <c r="AD77" s="20">
        <v>12933</v>
      </c>
      <c r="AE77" s="20">
        <v>19326</v>
      </c>
      <c r="AF77" s="20">
        <v>24462</v>
      </c>
      <c r="AG77" s="20">
        <v>12190</v>
      </c>
      <c r="AH77" s="20">
        <v>15816</v>
      </c>
      <c r="AI77" s="20">
        <f t="shared" si="81"/>
        <v>32608</v>
      </c>
      <c r="AJ77" s="20">
        <f t="shared" si="62"/>
        <v>25123</v>
      </c>
      <c r="AK77" s="20">
        <f t="shared" si="62"/>
        <v>35142</v>
      </c>
      <c r="AL77" s="23">
        <v>9002</v>
      </c>
      <c r="AM77" s="20">
        <v>13537</v>
      </c>
      <c r="AN77" s="20">
        <v>21452</v>
      </c>
      <c r="AO77" s="20">
        <v>25288</v>
      </c>
      <c r="AP77" s="20">
        <v>12424</v>
      </c>
      <c r="AQ77" s="20">
        <v>17688</v>
      </c>
      <c r="AR77" s="20">
        <f t="shared" si="82"/>
        <v>34290</v>
      </c>
      <c r="AS77" s="20">
        <f t="shared" si="63"/>
        <v>25961</v>
      </c>
      <c r="AT77" s="21">
        <f t="shared" si="63"/>
        <v>39140</v>
      </c>
      <c r="AV77" s="61">
        <f t="shared" si="83"/>
        <v>21.460816815969526</v>
      </c>
      <c r="AW77" s="6">
        <f t="shared" si="64"/>
        <v>51.646940086246438</v>
      </c>
      <c r="AX77" s="6">
        <f t="shared" si="64"/>
        <v>51.220017256255389</v>
      </c>
      <c r="AY77" s="6">
        <f t="shared" si="84"/>
        <v>78.539183184030463</v>
      </c>
      <c r="AZ77" s="6">
        <f t="shared" si="65"/>
        <v>48.353059913753555</v>
      </c>
      <c r="BA77" s="6">
        <f t="shared" si="65"/>
        <v>48.779982743744611</v>
      </c>
      <c r="BB77" s="61">
        <f t="shared" si="85"/>
        <v>29.860065538924808</v>
      </c>
      <c r="BC77" s="6">
        <f t="shared" si="66"/>
        <v>50.196686136607461</v>
      </c>
      <c r="BD77" s="6">
        <f t="shared" si="66"/>
        <v>52.473162817990406</v>
      </c>
      <c r="BE77" s="6">
        <f t="shared" si="86"/>
        <v>70.1399344610752</v>
      </c>
      <c r="BF77" s="6">
        <f t="shared" si="67"/>
        <v>49.803313863392539</v>
      </c>
      <c r="BG77" s="6">
        <f t="shared" si="67"/>
        <v>47.526837182009594</v>
      </c>
      <c r="BH77" s="61">
        <f t="shared" si="87"/>
        <v>24.733265375467212</v>
      </c>
      <c r="BI77" s="6">
        <f t="shared" si="68"/>
        <v>54.413691776198228</v>
      </c>
      <c r="BJ77" s="6">
        <f t="shared" si="68"/>
        <v>50.312661165549258</v>
      </c>
      <c r="BK77" s="6">
        <f t="shared" si="88"/>
        <v>75.266734624532788</v>
      </c>
      <c r="BL77" s="6">
        <f t="shared" si="88"/>
        <v>45.586308223801772</v>
      </c>
      <c r="BM77" s="6">
        <f t="shared" si="88"/>
        <v>49.687338834450749</v>
      </c>
      <c r="BN77" s="61">
        <f t="shared" si="89"/>
        <v>24.981599607458293</v>
      </c>
      <c r="BO77" s="6">
        <f t="shared" si="69"/>
        <v>51.478724674600961</v>
      </c>
      <c r="BP77" s="6">
        <f t="shared" si="69"/>
        <v>54.994024244493765</v>
      </c>
      <c r="BQ77" s="6">
        <f t="shared" si="90"/>
        <v>75.018400392541707</v>
      </c>
      <c r="BR77" s="6">
        <f t="shared" si="70"/>
        <v>48.521275325399039</v>
      </c>
      <c r="BS77" s="6">
        <f t="shared" si="70"/>
        <v>45.005975755506235</v>
      </c>
      <c r="BT77" s="61">
        <f t="shared" si="91"/>
        <v>26.252551764362785</v>
      </c>
      <c r="BU77" s="6">
        <f t="shared" si="71"/>
        <v>52.143600015407735</v>
      </c>
      <c r="BV77" s="6">
        <f t="shared" si="71"/>
        <v>54.808380173735301</v>
      </c>
      <c r="BW77" s="6">
        <f t="shared" si="92"/>
        <v>73.747448235637208</v>
      </c>
      <c r="BX77" s="6">
        <f t="shared" si="72"/>
        <v>47.856399984592272</v>
      </c>
      <c r="BY77" s="82">
        <f t="shared" si="72"/>
        <v>45.191619826264692</v>
      </c>
      <c r="CA77" s="59">
        <f t="shared" si="93"/>
        <v>57.078366368060941</v>
      </c>
      <c r="CB77" s="57">
        <f t="shared" si="73"/>
        <v>-3.2938801724928837</v>
      </c>
      <c r="CC77" s="57">
        <f t="shared" si="73"/>
        <v>-2.4400345125107776</v>
      </c>
      <c r="CD77" s="59">
        <f t="shared" si="94"/>
        <v>40.279868922150392</v>
      </c>
      <c r="CE77" s="57">
        <f t="shared" si="74"/>
        <v>-0.39337227321492207</v>
      </c>
      <c r="CF77" s="57">
        <f t="shared" si="74"/>
        <v>-4.9463256359808128</v>
      </c>
      <c r="CG77" s="59">
        <f t="shared" si="95"/>
        <v>50.533469249065575</v>
      </c>
      <c r="CH77" s="57">
        <f t="shared" si="75"/>
        <v>-8.827383552396455</v>
      </c>
      <c r="CI77" s="57">
        <f t="shared" si="75"/>
        <v>-0.62532233109850921</v>
      </c>
      <c r="CJ77" s="59">
        <f t="shared" si="96"/>
        <v>50.036800785083415</v>
      </c>
      <c r="CK77" s="57">
        <f t="shared" si="76"/>
        <v>-2.9574493492019229</v>
      </c>
      <c r="CL77" s="57">
        <f t="shared" si="76"/>
        <v>-9.9880484889875305</v>
      </c>
      <c r="CM77" s="59">
        <f t="shared" si="97"/>
        <v>47.494896471274423</v>
      </c>
      <c r="CN77" s="57">
        <f t="shared" si="77"/>
        <v>-4.2872000308154625</v>
      </c>
      <c r="CO77" s="60">
        <f t="shared" si="77"/>
        <v>-9.6167603474706098</v>
      </c>
      <c r="CP77" s="6"/>
    </row>
    <row r="78" spans="1:94" x14ac:dyDescent="0.25">
      <c r="A78" s="855" t="s">
        <v>141</v>
      </c>
      <c r="B78" s="23">
        <v>19417</v>
      </c>
      <c r="C78" s="20">
        <v>40760</v>
      </c>
      <c r="D78" s="20">
        <v>43025</v>
      </c>
      <c r="E78" s="20">
        <v>64695</v>
      </c>
      <c r="F78" s="20">
        <v>29514</v>
      </c>
      <c r="G78" s="20">
        <v>39225</v>
      </c>
      <c r="H78" s="20">
        <f t="shared" si="78"/>
        <v>84112</v>
      </c>
      <c r="I78" s="20">
        <f t="shared" si="59"/>
        <v>70274</v>
      </c>
      <c r="J78" s="20">
        <f t="shared" si="59"/>
        <v>82250</v>
      </c>
      <c r="K78" s="23">
        <v>23430</v>
      </c>
      <c r="L78" s="20">
        <v>31144</v>
      </c>
      <c r="M78" s="20">
        <v>34413</v>
      </c>
      <c r="N78" s="20">
        <v>53183</v>
      </c>
      <c r="O78" s="20">
        <v>24666</v>
      </c>
      <c r="P78" s="20">
        <v>30988</v>
      </c>
      <c r="Q78" s="20">
        <f t="shared" si="79"/>
        <v>76613</v>
      </c>
      <c r="R78" s="20">
        <f t="shared" si="60"/>
        <v>55810</v>
      </c>
      <c r="S78" s="20">
        <f t="shared" si="60"/>
        <v>65401</v>
      </c>
      <c r="T78" s="23">
        <v>24058</v>
      </c>
      <c r="U78" s="20">
        <v>39994</v>
      </c>
      <c r="V78" s="20">
        <v>43210</v>
      </c>
      <c r="W78" s="20">
        <v>73551</v>
      </c>
      <c r="X78" s="20">
        <v>29208</v>
      </c>
      <c r="Y78" s="20">
        <v>40088</v>
      </c>
      <c r="Z78" s="20">
        <f t="shared" si="80"/>
        <v>97609</v>
      </c>
      <c r="AA78" s="20">
        <f t="shared" si="61"/>
        <v>69202</v>
      </c>
      <c r="AB78" s="20">
        <f t="shared" si="61"/>
        <v>83298</v>
      </c>
      <c r="AC78" s="23">
        <v>23616</v>
      </c>
      <c r="AD78" s="20">
        <v>39169</v>
      </c>
      <c r="AE78" s="20">
        <v>48376</v>
      </c>
      <c r="AF78" s="20">
        <v>78132</v>
      </c>
      <c r="AG78" s="20">
        <v>27862</v>
      </c>
      <c r="AH78" s="20">
        <v>42891</v>
      </c>
      <c r="AI78" s="20">
        <f t="shared" si="81"/>
        <v>101748</v>
      </c>
      <c r="AJ78" s="20">
        <f t="shared" si="62"/>
        <v>67031</v>
      </c>
      <c r="AK78" s="20">
        <f t="shared" si="62"/>
        <v>91267</v>
      </c>
      <c r="AL78" s="23">
        <v>30550</v>
      </c>
      <c r="AM78" s="20">
        <v>42993</v>
      </c>
      <c r="AN78" s="20">
        <v>55355</v>
      </c>
      <c r="AO78" s="20">
        <v>75017</v>
      </c>
      <c r="AP78" s="20">
        <v>29113</v>
      </c>
      <c r="AQ78" s="20">
        <v>46780</v>
      </c>
      <c r="AR78" s="20">
        <f t="shared" si="82"/>
        <v>105567</v>
      </c>
      <c r="AS78" s="20">
        <f t="shared" si="63"/>
        <v>72106</v>
      </c>
      <c r="AT78" s="21">
        <f t="shared" si="63"/>
        <v>102135</v>
      </c>
      <c r="AV78" s="61">
        <f t="shared" si="83"/>
        <v>23.084696595016169</v>
      </c>
      <c r="AW78" s="6">
        <f t="shared" si="64"/>
        <v>58.001536841506109</v>
      </c>
      <c r="AX78" s="6">
        <f t="shared" si="64"/>
        <v>52.310030395136778</v>
      </c>
      <c r="AY78" s="6">
        <f t="shared" si="84"/>
        <v>76.915303404983831</v>
      </c>
      <c r="AZ78" s="6">
        <f t="shared" si="65"/>
        <v>41.998463158493891</v>
      </c>
      <c r="BA78" s="6">
        <f t="shared" si="65"/>
        <v>47.689969604863222</v>
      </c>
      <c r="BB78" s="61">
        <f t="shared" si="85"/>
        <v>30.582277159228848</v>
      </c>
      <c r="BC78" s="6">
        <f t="shared" si="66"/>
        <v>55.803619423042463</v>
      </c>
      <c r="BD78" s="6">
        <f t="shared" si="66"/>
        <v>52.6184614914145</v>
      </c>
      <c r="BE78" s="6">
        <f t="shared" si="86"/>
        <v>69.417722840771148</v>
      </c>
      <c r="BF78" s="6">
        <f t="shared" si="67"/>
        <v>44.19638057695753</v>
      </c>
      <c r="BG78" s="6">
        <f t="shared" si="67"/>
        <v>47.3815385085855</v>
      </c>
      <c r="BH78" s="61">
        <f t="shared" si="87"/>
        <v>24.647317358030509</v>
      </c>
      <c r="BI78" s="6">
        <f t="shared" si="68"/>
        <v>57.793127366261089</v>
      </c>
      <c r="BJ78" s="6">
        <f t="shared" si="68"/>
        <v>51.873994573699242</v>
      </c>
      <c r="BK78" s="6">
        <f t="shared" si="88"/>
        <v>75.352682641969494</v>
      </c>
      <c r="BL78" s="6">
        <f t="shared" si="88"/>
        <v>42.206872633738904</v>
      </c>
      <c r="BM78" s="6">
        <f t="shared" si="88"/>
        <v>48.12600542630075</v>
      </c>
      <c r="BN78" s="61">
        <f t="shared" si="89"/>
        <v>23.210284231631089</v>
      </c>
      <c r="BO78" s="6">
        <f t="shared" si="69"/>
        <v>58.434157330190509</v>
      </c>
      <c r="BP78" s="6">
        <f t="shared" si="69"/>
        <v>53.004919631411127</v>
      </c>
      <c r="BQ78" s="6">
        <f t="shared" si="90"/>
        <v>76.789715768368922</v>
      </c>
      <c r="BR78" s="6">
        <f t="shared" si="70"/>
        <v>41.565842669809491</v>
      </c>
      <c r="BS78" s="6">
        <f t="shared" si="70"/>
        <v>46.995080368588866</v>
      </c>
      <c r="BT78" s="61">
        <f t="shared" si="91"/>
        <v>28.938967669821064</v>
      </c>
      <c r="BU78" s="6">
        <f t="shared" si="71"/>
        <v>59.624719163453797</v>
      </c>
      <c r="BV78" s="6">
        <f t="shared" si="71"/>
        <v>54.19787536104176</v>
      </c>
      <c r="BW78" s="6">
        <f t="shared" si="92"/>
        <v>71.061032330178946</v>
      </c>
      <c r="BX78" s="6">
        <f t="shared" si="72"/>
        <v>40.375280836546196</v>
      </c>
      <c r="BY78" s="82">
        <f t="shared" si="72"/>
        <v>45.80212463895824</v>
      </c>
      <c r="CA78" s="59">
        <f t="shared" si="93"/>
        <v>53.830606809967662</v>
      </c>
      <c r="CB78" s="57">
        <f t="shared" si="73"/>
        <v>-16.003073683012218</v>
      </c>
      <c r="CC78" s="57">
        <f t="shared" si="73"/>
        <v>-4.6200607902735555</v>
      </c>
      <c r="CD78" s="59">
        <f t="shared" si="94"/>
        <v>38.835445681542296</v>
      </c>
      <c r="CE78" s="57">
        <f t="shared" si="74"/>
        <v>-11.607238846084933</v>
      </c>
      <c r="CF78" s="57">
        <f t="shared" si="74"/>
        <v>-5.2369229828290003</v>
      </c>
      <c r="CG78" s="59">
        <f t="shared" si="95"/>
        <v>50.705365283938988</v>
      </c>
      <c r="CH78" s="57">
        <f t="shared" si="75"/>
        <v>-15.586254732522185</v>
      </c>
      <c r="CI78" s="57">
        <f t="shared" si="75"/>
        <v>-3.7479891473984921</v>
      </c>
      <c r="CJ78" s="59">
        <f t="shared" si="96"/>
        <v>53.579431536737829</v>
      </c>
      <c r="CK78" s="57">
        <f t="shared" si="76"/>
        <v>-16.868314660381017</v>
      </c>
      <c r="CL78" s="57">
        <f t="shared" si="76"/>
        <v>-6.0098392628222612</v>
      </c>
      <c r="CM78" s="59">
        <f t="shared" si="97"/>
        <v>42.122064660357879</v>
      </c>
      <c r="CN78" s="57">
        <f t="shared" si="77"/>
        <v>-19.249438326907601</v>
      </c>
      <c r="CO78" s="60">
        <f t="shared" si="77"/>
        <v>-8.3957507220835197</v>
      </c>
      <c r="CP78" s="6"/>
    </row>
    <row r="79" spans="1:94" x14ac:dyDescent="0.25">
      <c r="A79" s="855" t="s">
        <v>142</v>
      </c>
      <c r="B79" s="23">
        <v>3154</v>
      </c>
      <c r="C79" s="20">
        <v>4219</v>
      </c>
      <c r="D79" s="20">
        <v>4413</v>
      </c>
      <c r="E79" s="20">
        <v>8284</v>
      </c>
      <c r="F79" s="20">
        <v>3080</v>
      </c>
      <c r="G79" s="20">
        <v>3866</v>
      </c>
      <c r="H79" s="20">
        <f t="shared" si="78"/>
        <v>11438</v>
      </c>
      <c r="I79" s="20">
        <f t="shared" si="78"/>
        <v>7299</v>
      </c>
      <c r="J79" s="20">
        <f t="shared" si="78"/>
        <v>8279</v>
      </c>
      <c r="K79" s="23">
        <v>5120</v>
      </c>
      <c r="L79" s="20">
        <v>3105</v>
      </c>
      <c r="M79" s="20">
        <v>4138</v>
      </c>
      <c r="N79" s="20">
        <v>7886</v>
      </c>
      <c r="O79" s="20">
        <v>2267</v>
      </c>
      <c r="P79" s="20">
        <v>3233</v>
      </c>
      <c r="Q79" s="20">
        <f t="shared" si="79"/>
        <v>13006</v>
      </c>
      <c r="R79" s="20">
        <f t="shared" si="79"/>
        <v>5372</v>
      </c>
      <c r="S79" s="20">
        <f t="shared" si="79"/>
        <v>7371</v>
      </c>
      <c r="T79" s="23">
        <v>4656</v>
      </c>
      <c r="U79" s="20">
        <v>4959</v>
      </c>
      <c r="V79" s="20">
        <v>6999</v>
      </c>
      <c r="W79" s="20">
        <v>8783</v>
      </c>
      <c r="X79" s="20">
        <v>3433</v>
      </c>
      <c r="Y79" s="20">
        <v>5355</v>
      </c>
      <c r="Z79" s="20">
        <f t="shared" si="80"/>
        <v>13439</v>
      </c>
      <c r="AA79" s="20">
        <f t="shared" si="80"/>
        <v>8392</v>
      </c>
      <c r="AB79" s="20">
        <f t="shared" si="80"/>
        <v>12354</v>
      </c>
      <c r="AC79" s="23">
        <v>4505</v>
      </c>
      <c r="AD79" s="20">
        <v>5682</v>
      </c>
      <c r="AE79" s="20">
        <v>6924</v>
      </c>
      <c r="AF79" s="20">
        <v>10332</v>
      </c>
      <c r="AG79" s="20">
        <v>3686</v>
      </c>
      <c r="AH79" s="20">
        <v>4604</v>
      </c>
      <c r="AI79" s="20">
        <f t="shared" si="81"/>
        <v>14837</v>
      </c>
      <c r="AJ79" s="20">
        <f t="shared" si="81"/>
        <v>9368</v>
      </c>
      <c r="AK79" s="20">
        <f t="shared" si="81"/>
        <v>11528</v>
      </c>
      <c r="AL79" s="23">
        <v>4781</v>
      </c>
      <c r="AM79" s="20">
        <v>5683</v>
      </c>
      <c r="AN79" s="20">
        <v>8053</v>
      </c>
      <c r="AO79" s="20">
        <v>10163</v>
      </c>
      <c r="AP79" s="20">
        <v>4110</v>
      </c>
      <c r="AQ79" s="20">
        <v>5602</v>
      </c>
      <c r="AR79" s="20">
        <f t="shared" si="82"/>
        <v>14944</v>
      </c>
      <c r="AS79" s="20">
        <f t="shared" si="82"/>
        <v>9793</v>
      </c>
      <c r="AT79" s="21">
        <f t="shared" si="82"/>
        <v>13655</v>
      </c>
      <c r="AV79" s="61">
        <f t="shared" si="83"/>
        <v>27.574750830564781</v>
      </c>
      <c r="AW79" s="6">
        <f t="shared" si="83"/>
        <v>57.80243869023154</v>
      </c>
      <c r="AX79" s="6">
        <f t="shared" si="83"/>
        <v>53.303539074767478</v>
      </c>
      <c r="AY79" s="6">
        <f t="shared" si="84"/>
        <v>72.425249169435219</v>
      </c>
      <c r="AZ79" s="6">
        <f t="shared" si="84"/>
        <v>42.19756130976846</v>
      </c>
      <c r="BA79" s="6">
        <f t="shared" si="84"/>
        <v>46.696460925232515</v>
      </c>
      <c r="BB79" s="61">
        <f t="shared" si="85"/>
        <v>39.366446255574353</v>
      </c>
      <c r="BC79" s="6">
        <f t="shared" si="85"/>
        <v>57.799702159344747</v>
      </c>
      <c r="BD79" s="6">
        <f t="shared" si="85"/>
        <v>56.138922805589473</v>
      </c>
      <c r="BE79" s="6">
        <f t="shared" si="86"/>
        <v>60.633553744425647</v>
      </c>
      <c r="BF79" s="6">
        <f t="shared" si="86"/>
        <v>42.200297840655246</v>
      </c>
      <c r="BG79" s="6">
        <f t="shared" si="86"/>
        <v>43.861077194410534</v>
      </c>
      <c r="BH79" s="61">
        <f t="shared" si="87"/>
        <v>34.645434928194064</v>
      </c>
      <c r="BI79" s="6">
        <f t="shared" si="87"/>
        <v>59.09199237368923</v>
      </c>
      <c r="BJ79" s="6">
        <f t="shared" si="87"/>
        <v>56.653715395823212</v>
      </c>
      <c r="BK79" s="6">
        <f t="shared" si="88"/>
        <v>65.354565071805936</v>
      </c>
      <c r="BL79" s="6">
        <f t="shared" si="88"/>
        <v>40.90800762631077</v>
      </c>
      <c r="BM79" s="6">
        <f t="shared" si="88"/>
        <v>43.34628460417678</v>
      </c>
      <c r="BN79" s="61">
        <f t="shared" si="89"/>
        <v>30.363280986722387</v>
      </c>
      <c r="BO79" s="6">
        <f t="shared" si="89"/>
        <v>60.653287788215202</v>
      </c>
      <c r="BP79" s="6">
        <f t="shared" si="89"/>
        <v>60.062456627342122</v>
      </c>
      <c r="BQ79" s="6">
        <f t="shared" si="90"/>
        <v>69.636719013277613</v>
      </c>
      <c r="BR79" s="6">
        <f t="shared" si="90"/>
        <v>39.346712211784798</v>
      </c>
      <c r="BS79" s="6">
        <f t="shared" si="90"/>
        <v>39.937543372657878</v>
      </c>
      <c r="BT79" s="61">
        <f t="shared" si="91"/>
        <v>31.992773019271947</v>
      </c>
      <c r="BU79" s="6">
        <f t="shared" si="91"/>
        <v>58.03124680894517</v>
      </c>
      <c r="BV79" s="6">
        <f t="shared" si="91"/>
        <v>58.974734529476379</v>
      </c>
      <c r="BW79" s="6">
        <f t="shared" si="92"/>
        <v>68.007226980728049</v>
      </c>
      <c r="BX79" s="6">
        <f t="shared" si="92"/>
        <v>41.968753191054837</v>
      </c>
      <c r="BY79" s="82">
        <f t="shared" si="92"/>
        <v>41.025265470523621</v>
      </c>
      <c r="CA79" s="59">
        <f t="shared" si="93"/>
        <v>44.850498338870437</v>
      </c>
      <c r="CB79" s="57">
        <f t="shared" si="93"/>
        <v>-15.60487738046308</v>
      </c>
      <c r="CC79" s="57">
        <f t="shared" si="93"/>
        <v>-6.6070781495349635</v>
      </c>
      <c r="CD79" s="59">
        <f t="shared" si="94"/>
        <v>21.267107488851295</v>
      </c>
      <c r="CE79" s="57">
        <f t="shared" si="94"/>
        <v>-15.599404318689501</v>
      </c>
      <c r="CF79" s="57">
        <f t="shared" si="94"/>
        <v>-12.27784561117894</v>
      </c>
      <c r="CG79" s="59">
        <f t="shared" si="95"/>
        <v>30.709130143611873</v>
      </c>
      <c r="CH79" s="57">
        <f t="shared" si="95"/>
        <v>-18.18398474737846</v>
      </c>
      <c r="CI79" s="57">
        <f t="shared" si="95"/>
        <v>-13.307430791646432</v>
      </c>
      <c r="CJ79" s="59">
        <f t="shared" si="96"/>
        <v>39.273438026555226</v>
      </c>
      <c r="CK79" s="57">
        <f t="shared" si="96"/>
        <v>-21.306575576430404</v>
      </c>
      <c r="CL79" s="57">
        <f t="shared" si="96"/>
        <v>-20.124913254684245</v>
      </c>
      <c r="CM79" s="59">
        <f t="shared" si="97"/>
        <v>36.014453961456098</v>
      </c>
      <c r="CN79" s="57">
        <f t="shared" si="97"/>
        <v>-16.062493617890333</v>
      </c>
      <c r="CO79" s="60">
        <f t="shared" si="97"/>
        <v>-17.949469058952758</v>
      </c>
      <c r="CP79" s="6"/>
    </row>
    <row r="80" spans="1:94" x14ac:dyDescent="0.25">
      <c r="A80" s="855" t="s">
        <v>143</v>
      </c>
      <c r="B80" s="23">
        <v>259</v>
      </c>
      <c r="C80" s="20">
        <v>899</v>
      </c>
      <c r="D80" s="20">
        <v>589</v>
      </c>
      <c r="E80" s="20">
        <v>641</v>
      </c>
      <c r="F80" s="20">
        <v>448</v>
      </c>
      <c r="G80" s="20">
        <v>658</v>
      </c>
      <c r="H80" s="20">
        <f t="shared" si="78"/>
        <v>900</v>
      </c>
      <c r="I80" s="20">
        <f t="shared" si="78"/>
        <v>1347</v>
      </c>
      <c r="J80" s="20">
        <f t="shared" si="78"/>
        <v>1247</v>
      </c>
      <c r="K80" s="23">
        <v>402</v>
      </c>
      <c r="L80" s="20">
        <v>410</v>
      </c>
      <c r="M80" s="20">
        <v>462</v>
      </c>
      <c r="N80" s="20">
        <v>740</v>
      </c>
      <c r="O80" s="20">
        <v>268</v>
      </c>
      <c r="P80" s="20">
        <v>359</v>
      </c>
      <c r="Q80" s="20">
        <f t="shared" si="79"/>
        <v>1142</v>
      </c>
      <c r="R80" s="20">
        <f t="shared" si="79"/>
        <v>678</v>
      </c>
      <c r="S80" s="20">
        <f t="shared" si="79"/>
        <v>821</v>
      </c>
      <c r="T80" s="23">
        <v>294</v>
      </c>
      <c r="U80" s="20">
        <v>716</v>
      </c>
      <c r="V80" s="20">
        <v>915</v>
      </c>
      <c r="W80" s="20">
        <v>844</v>
      </c>
      <c r="X80" s="20">
        <v>412</v>
      </c>
      <c r="Y80" s="20">
        <v>787</v>
      </c>
      <c r="Z80" s="20">
        <f t="shared" si="80"/>
        <v>1138</v>
      </c>
      <c r="AA80" s="20">
        <f t="shared" si="80"/>
        <v>1128</v>
      </c>
      <c r="AB80" s="20">
        <f t="shared" si="80"/>
        <v>1702</v>
      </c>
      <c r="AC80" s="23">
        <v>234</v>
      </c>
      <c r="AD80" s="20">
        <v>717</v>
      </c>
      <c r="AE80" s="20">
        <v>1119</v>
      </c>
      <c r="AF80" s="20">
        <v>493</v>
      </c>
      <c r="AG80" s="20">
        <v>499</v>
      </c>
      <c r="AH80" s="20">
        <v>934</v>
      </c>
      <c r="AI80" s="20">
        <f t="shared" si="81"/>
        <v>727</v>
      </c>
      <c r="AJ80" s="20">
        <f t="shared" si="81"/>
        <v>1216</v>
      </c>
      <c r="AK80" s="20">
        <f t="shared" si="81"/>
        <v>2053</v>
      </c>
      <c r="AL80" s="23">
        <v>504</v>
      </c>
      <c r="AM80" s="20">
        <v>872</v>
      </c>
      <c r="AN80" s="20">
        <v>1350</v>
      </c>
      <c r="AO80" s="20">
        <v>863</v>
      </c>
      <c r="AP80" s="20">
        <v>557</v>
      </c>
      <c r="AQ80" s="20">
        <v>1438</v>
      </c>
      <c r="AR80" s="20">
        <f t="shared" si="82"/>
        <v>1367</v>
      </c>
      <c r="AS80" s="20">
        <f t="shared" si="82"/>
        <v>1429</v>
      </c>
      <c r="AT80" s="21">
        <f t="shared" si="82"/>
        <v>2788</v>
      </c>
      <c r="AV80" s="61">
        <f t="shared" si="83"/>
        <v>28.777777777777779</v>
      </c>
      <c r="AW80" s="6">
        <f t="shared" si="83"/>
        <v>66.740905716406829</v>
      </c>
      <c r="AX80" s="6">
        <f t="shared" si="83"/>
        <v>47.23336006415397</v>
      </c>
      <c r="AY80" s="6">
        <f t="shared" si="84"/>
        <v>71.222222222222214</v>
      </c>
      <c r="AZ80" s="6">
        <f t="shared" si="84"/>
        <v>33.259094283593171</v>
      </c>
      <c r="BA80" s="6">
        <f t="shared" si="84"/>
        <v>52.76663993584603</v>
      </c>
      <c r="BB80" s="61">
        <f t="shared" si="85"/>
        <v>35.201401050788093</v>
      </c>
      <c r="BC80" s="6">
        <f t="shared" si="85"/>
        <v>60.471976401179937</v>
      </c>
      <c r="BD80" s="6">
        <f t="shared" si="85"/>
        <v>56.272838002436053</v>
      </c>
      <c r="BE80" s="6">
        <f t="shared" si="86"/>
        <v>64.798598949211907</v>
      </c>
      <c r="BF80" s="6">
        <f t="shared" si="86"/>
        <v>39.528023598820063</v>
      </c>
      <c r="BG80" s="6">
        <f t="shared" si="86"/>
        <v>43.727161997563947</v>
      </c>
      <c r="BH80" s="61">
        <f t="shared" si="87"/>
        <v>25.83479789103691</v>
      </c>
      <c r="BI80" s="6">
        <f t="shared" si="87"/>
        <v>63.475177304964539</v>
      </c>
      <c r="BJ80" s="6">
        <f t="shared" si="87"/>
        <v>53.760282021151582</v>
      </c>
      <c r="BK80" s="6">
        <f t="shared" si="88"/>
        <v>74.165202108963086</v>
      </c>
      <c r="BL80" s="6">
        <f t="shared" si="88"/>
        <v>36.524822695035461</v>
      </c>
      <c r="BM80" s="6">
        <f t="shared" si="88"/>
        <v>46.239717978848418</v>
      </c>
      <c r="BN80" s="61">
        <f t="shared" si="89"/>
        <v>32.187070151306742</v>
      </c>
      <c r="BO80" s="6">
        <f t="shared" si="89"/>
        <v>58.963815789473685</v>
      </c>
      <c r="BP80" s="6">
        <f t="shared" si="89"/>
        <v>54.505601558694593</v>
      </c>
      <c r="BQ80" s="6">
        <f t="shared" si="90"/>
        <v>67.812929848693258</v>
      </c>
      <c r="BR80" s="6">
        <f t="shared" si="90"/>
        <v>41.036184210526315</v>
      </c>
      <c r="BS80" s="6">
        <f t="shared" si="90"/>
        <v>45.494398441305407</v>
      </c>
      <c r="BT80" s="61">
        <f t="shared" si="91"/>
        <v>36.869056327724948</v>
      </c>
      <c r="BU80" s="6">
        <f t="shared" si="91"/>
        <v>61.021693491952412</v>
      </c>
      <c r="BV80" s="6">
        <f t="shared" si="91"/>
        <v>48.42180774748924</v>
      </c>
      <c r="BW80" s="6">
        <f t="shared" si="92"/>
        <v>63.130943672275052</v>
      </c>
      <c r="BX80" s="6">
        <f t="shared" si="92"/>
        <v>38.978306508047581</v>
      </c>
      <c r="BY80" s="82">
        <f t="shared" si="92"/>
        <v>51.57819225251076</v>
      </c>
      <c r="CA80" s="59">
        <f t="shared" si="93"/>
        <v>42.444444444444436</v>
      </c>
      <c r="CB80" s="57">
        <f t="shared" si="93"/>
        <v>-33.481811432813657</v>
      </c>
      <c r="CC80" s="57">
        <f t="shared" si="93"/>
        <v>5.5332798716920593</v>
      </c>
      <c r="CD80" s="59">
        <f t="shared" si="94"/>
        <v>29.597197898423815</v>
      </c>
      <c r="CE80" s="57">
        <f t="shared" si="94"/>
        <v>-20.943952802359874</v>
      </c>
      <c r="CF80" s="57">
        <f t="shared" si="94"/>
        <v>-12.545676004872107</v>
      </c>
      <c r="CG80" s="59">
        <f t="shared" si="95"/>
        <v>48.330404217926173</v>
      </c>
      <c r="CH80" s="57">
        <f t="shared" si="95"/>
        <v>-26.950354609929079</v>
      </c>
      <c r="CI80" s="57">
        <f t="shared" si="95"/>
        <v>-7.5205640423031639</v>
      </c>
      <c r="CJ80" s="59">
        <f t="shared" si="96"/>
        <v>35.625859697386517</v>
      </c>
      <c r="CK80" s="57">
        <f t="shared" si="96"/>
        <v>-17.92763157894737</v>
      </c>
      <c r="CL80" s="57">
        <f t="shared" si="96"/>
        <v>-9.0112031173891864</v>
      </c>
      <c r="CM80" s="59">
        <f t="shared" si="97"/>
        <v>26.261887344550104</v>
      </c>
      <c r="CN80" s="57">
        <f t="shared" si="97"/>
        <v>-22.043386983904831</v>
      </c>
      <c r="CO80" s="60">
        <f t="shared" si="97"/>
        <v>3.1563845050215207</v>
      </c>
      <c r="CP80" s="6"/>
    </row>
    <row r="81" spans="1:94" x14ac:dyDescent="0.25">
      <c r="A81" s="856" t="s">
        <v>144</v>
      </c>
      <c r="B81" s="110">
        <v>277</v>
      </c>
      <c r="C81" s="56">
        <v>542</v>
      </c>
      <c r="D81" s="56">
        <v>580</v>
      </c>
      <c r="E81" s="56">
        <v>770</v>
      </c>
      <c r="F81" s="56">
        <v>407</v>
      </c>
      <c r="G81" s="56">
        <v>322</v>
      </c>
      <c r="H81" s="56">
        <f t="shared" si="78"/>
        <v>1047</v>
      </c>
      <c r="I81" s="56">
        <f t="shared" si="78"/>
        <v>949</v>
      </c>
      <c r="J81" s="56">
        <f t="shared" si="78"/>
        <v>902</v>
      </c>
      <c r="K81" s="110">
        <v>286</v>
      </c>
      <c r="L81" s="56">
        <v>298</v>
      </c>
      <c r="M81" s="56">
        <v>350</v>
      </c>
      <c r="N81" s="56">
        <v>615</v>
      </c>
      <c r="O81" s="56">
        <v>317</v>
      </c>
      <c r="P81" s="56">
        <v>230</v>
      </c>
      <c r="Q81" s="56">
        <f t="shared" si="79"/>
        <v>901</v>
      </c>
      <c r="R81" s="56">
        <f t="shared" si="79"/>
        <v>615</v>
      </c>
      <c r="S81" s="56">
        <f t="shared" si="79"/>
        <v>580</v>
      </c>
      <c r="T81" s="110">
        <v>380</v>
      </c>
      <c r="U81" s="56">
        <v>742</v>
      </c>
      <c r="V81" s="56">
        <v>479</v>
      </c>
      <c r="W81" s="56">
        <v>888</v>
      </c>
      <c r="X81" s="56">
        <v>553</v>
      </c>
      <c r="Y81" s="56">
        <v>296</v>
      </c>
      <c r="Z81" s="56">
        <f t="shared" si="80"/>
        <v>1268</v>
      </c>
      <c r="AA81" s="56">
        <f t="shared" si="80"/>
        <v>1295</v>
      </c>
      <c r="AB81" s="56">
        <f t="shared" si="80"/>
        <v>775</v>
      </c>
      <c r="AC81" s="110">
        <v>319</v>
      </c>
      <c r="AD81" s="56">
        <v>531</v>
      </c>
      <c r="AE81" s="56">
        <v>638</v>
      </c>
      <c r="AF81" s="56">
        <v>702</v>
      </c>
      <c r="AG81" s="56">
        <v>413</v>
      </c>
      <c r="AH81" s="56">
        <v>418</v>
      </c>
      <c r="AI81" s="56">
        <f t="shared" si="81"/>
        <v>1021</v>
      </c>
      <c r="AJ81" s="56">
        <f t="shared" si="81"/>
        <v>944</v>
      </c>
      <c r="AK81" s="56">
        <f t="shared" si="81"/>
        <v>1056</v>
      </c>
      <c r="AL81" s="110">
        <v>696</v>
      </c>
      <c r="AM81" s="56">
        <v>1034</v>
      </c>
      <c r="AN81" s="56">
        <v>985</v>
      </c>
      <c r="AO81" s="56">
        <v>1025</v>
      </c>
      <c r="AP81" s="56">
        <v>540</v>
      </c>
      <c r="AQ81" s="56">
        <v>496</v>
      </c>
      <c r="AR81" s="56">
        <f t="shared" si="82"/>
        <v>1721</v>
      </c>
      <c r="AS81" s="56">
        <f t="shared" si="82"/>
        <v>1574</v>
      </c>
      <c r="AT81" s="116">
        <f t="shared" si="82"/>
        <v>1481</v>
      </c>
      <c r="AV81" s="100">
        <f>B81/H81*100</f>
        <v>26.456542502387776</v>
      </c>
      <c r="AW81" s="98">
        <f t="shared" ref="AW81:AX81" si="98">C81/I81*100</f>
        <v>57.112750263435196</v>
      </c>
      <c r="AX81" s="98">
        <f t="shared" si="98"/>
        <v>64.301552106430165</v>
      </c>
      <c r="AY81" s="98">
        <f>E81/H81*100</f>
        <v>73.543457497612224</v>
      </c>
      <c r="AZ81" s="98">
        <f t="shared" ref="AZ81:BA81" si="99">F81/I81*100</f>
        <v>42.887249736564804</v>
      </c>
      <c r="BA81" s="98">
        <f t="shared" si="99"/>
        <v>35.698447893569849</v>
      </c>
      <c r="BB81" s="100">
        <f>K81/Q81*100</f>
        <v>31.742508324084351</v>
      </c>
      <c r="BC81" s="98">
        <f t="shared" ref="BC81:BD81" si="100">L81/R81*100</f>
        <v>48.455284552845526</v>
      </c>
      <c r="BD81" s="98">
        <f t="shared" si="100"/>
        <v>60.344827586206897</v>
      </c>
      <c r="BE81" s="98">
        <f>N81/Q81*100</f>
        <v>68.257491675915645</v>
      </c>
      <c r="BF81" s="98">
        <f t="shared" ref="BF81:BG81" si="101">O81/R81*100</f>
        <v>51.544715447154474</v>
      </c>
      <c r="BG81" s="98">
        <f t="shared" si="101"/>
        <v>39.655172413793103</v>
      </c>
      <c r="BH81" s="100">
        <f>T81/Z81*100</f>
        <v>29.968454258675081</v>
      </c>
      <c r="BI81" s="98">
        <f t="shared" ref="BI81:BJ81" si="102">U81/AA81*100</f>
        <v>57.297297297297298</v>
      </c>
      <c r="BJ81" s="98">
        <f t="shared" si="102"/>
        <v>61.806451612903224</v>
      </c>
      <c r="BK81" s="98">
        <f>W81/Z81*100</f>
        <v>70.031545741324919</v>
      </c>
      <c r="BL81" s="98">
        <f>X81/AA81*100</f>
        <v>42.702702702702702</v>
      </c>
      <c r="BM81" s="98">
        <f>Y81/AB81*100</f>
        <v>38.193548387096776</v>
      </c>
      <c r="BN81" s="100">
        <f>AC81/AI81*100</f>
        <v>31.243878550440744</v>
      </c>
      <c r="BO81" s="98">
        <f t="shared" ref="BO81:BP81" si="103">AD81/AJ81*100</f>
        <v>56.25</v>
      </c>
      <c r="BP81" s="98">
        <f t="shared" si="103"/>
        <v>60.416666666666664</v>
      </c>
      <c r="BQ81" s="98">
        <f>AF81/AI81*100</f>
        <v>68.756121449559259</v>
      </c>
      <c r="BR81" s="98">
        <f t="shared" ref="BR81:BS81" si="104">AG81/AJ81*100</f>
        <v>43.75</v>
      </c>
      <c r="BS81" s="98">
        <f t="shared" si="104"/>
        <v>39.583333333333329</v>
      </c>
      <c r="BT81" s="100">
        <f>AL81/AR81*100</f>
        <v>40.441603718768157</v>
      </c>
      <c r="BU81" s="98">
        <f t="shared" ref="BU81:BV81" si="105">AM81/AS81*100</f>
        <v>65.692503176620079</v>
      </c>
      <c r="BV81" s="98">
        <f t="shared" si="105"/>
        <v>66.50911546252533</v>
      </c>
      <c r="BW81" s="98">
        <f>AO81/AR81*100</f>
        <v>59.558396281231843</v>
      </c>
      <c r="BX81" s="98">
        <f t="shared" ref="BX81:BY81" si="106">AP81/AS81*100</f>
        <v>34.307496823379921</v>
      </c>
      <c r="BY81" s="99">
        <f t="shared" si="106"/>
        <v>33.490884537474678</v>
      </c>
      <c r="CA81" s="108">
        <f t="shared" si="93"/>
        <v>47.086914995224447</v>
      </c>
      <c r="CB81" s="109">
        <f t="shared" si="93"/>
        <v>-14.225500526870391</v>
      </c>
      <c r="CC81" s="109">
        <f t="shared" si="93"/>
        <v>-28.603104212860316</v>
      </c>
      <c r="CD81" s="108">
        <f t="shared" si="94"/>
        <v>36.51498335183129</v>
      </c>
      <c r="CE81" s="109">
        <f t="shared" si="94"/>
        <v>3.089430894308947</v>
      </c>
      <c r="CF81" s="109">
        <f t="shared" si="94"/>
        <v>-20.689655172413794</v>
      </c>
      <c r="CG81" s="108">
        <f t="shared" si="95"/>
        <v>40.063091482649838</v>
      </c>
      <c r="CH81" s="109">
        <f t="shared" si="95"/>
        <v>-14.594594594594597</v>
      </c>
      <c r="CI81" s="109">
        <f t="shared" si="95"/>
        <v>-23.612903225806448</v>
      </c>
      <c r="CJ81" s="108">
        <f t="shared" si="96"/>
        <v>37.512242899118519</v>
      </c>
      <c r="CK81" s="109">
        <f t="shared" si="96"/>
        <v>-12.5</v>
      </c>
      <c r="CL81" s="109">
        <f t="shared" si="96"/>
        <v>-20.833333333333336</v>
      </c>
      <c r="CM81" s="108">
        <f t="shared" si="97"/>
        <v>19.116792562463687</v>
      </c>
      <c r="CN81" s="109">
        <f t="shared" si="97"/>
        <v>-31.385006353240158</v>
      </c>
      <c r="CO81" s="236">
        <f t="shared" si="97"/>
        <v>-33.018230925050652</v>
      </c>
      <c r="CP81" s="6"/>
    </row>
    <row r="82" spans="1:94" x14ac:dyDescent="0.25">
      <c r="CP82" s="6"/>
    </row>
    <row r="84" spans="1:94" x14ac:dyDescent="0.25">
      <c r="A84" s="5" t="s">
        <v>1179</v>
      </c>
    </row>
    <row r="85" spans="1:94" x14ac:dyDescent="0.25">
      <c r="A85" s="5"/>
    </row>
    <row r="86" spans="1:94" s="1" customFormat="1" ht="31.5" customHeight="1" x14ac:dyDescent="0.25">
      <c r="B86" s="1869" t="s">
        <v>28</v>
      </c>
      <c r="C86" s="1869"/>
      <c r="D86" s="1869"/>
      <c r="E86" s="1869"/>
      <c r="F86" s="1869"/>
      <c r="G86" s="1869"/>
      <c r="H86" s="1869"/>
      <c r="I86" s="1869"/>
      <c r="J86" s="1869"/>
      <c r="K86" s="1869"/>
      <c r="L86" s="1869"/>
      <c r="M86" s="1869"/>
      <c r="N86" s="1869"/>
      <c r="O86" s="1869"/>
      <c r="P86" s="1869"/>
      <c r="R86" s="1869" t="s">
        <v>507</v>
      </c>
      <c r="S86" s="1869"/>
      <c r="T86" s="1869"/>
      <c r="U86" s="1869"/>
      <c r="V86" s="1869"/>
      <c r="W86" s="1869"/>
      <c r="X86" s="1869"/>
      <c r="Y86" s="1869"/>
      <c r="Z86" s="1869"/>
      <c r="AA86" s="1869"/>
      <c r="AC86" s="1868" t="s">
        <v>853</v>
      </c>
      <c r="AD86" s="1912"/>
      <c r="AE86" s="1912"/>
      <c r="AF86" s="1912"/>
      <c r="AG86" s="1917"/>
    </row>
    <row r="87" spans="1:94" x14ac:dyDescent="0.25">
      <c r="A87" s="852" t="s">
        <v>29</v>
      </c>
      <c r="B87" s="1875">
        <v>2019</v>
      </c>
      <c r="C87" s="1875"/>
      <c r="D87" s="1875"/>
      <c r="E87" s="1875">
        <v>2020</v>
      </c>
      <c r="F87" s="1875"/>
      <c r="G87" s="1875"/>
      <c r="H87" s="1875">
        <v>2021</v>
      </c>
      <c r="I87" s="1875"/>
      <c r="J87" s="1875"/>
      <c r="K87" s="1875">
        <v>2022</v>
      </c>
      <c r="L87" s="1875"/>
      <c r="M87" s="1875"/>
      <c r="N87" s="1875">
        <v>2023</v>
      </c>
      <c r="O87" s="1875"/>
      <c r="P87" s="1875"/>
      <c r="R87" s="1875">
        <v>2019</v>
      </c>
      <c r="S87" s="1875"/>
      <c r="T87" s="1875">
        <v>2020</v>
      </c>
      <c r="U87" s="1875"/>
      <c r="V87" s="1875">
        <v>2021</v>
      </c>
      <c r="W87" s="1875"/>
      <c r="X87" s="1875">
        <v>2022</v>
      </c>
      <c r="Y87" s="1875"/>
      <c r="Z87" s="1875">
        <v>2023</v>
      </c>
      <c r="AA87" s="1875"/>
      <c r="AC87" s="1874">
        <v>2019</v>
      </c>
      <c r="AD87" s="1874">
        <v>2020</v>
      </c>
      <c r="AE87" s="1874">
        <v>2021</v>
      </c>
      <c r="AF87" s="1874">
        <v>2022</v>
      </c>
      <c r="AG87" s="1874">
        <v>2023</v>
      </c>
    </row>
    <row r="88" spans="1:94" x14ac:dyDescent="0.25">
      <c r="A88" s="271" t="s">
        <v>678</v>
      </c>
      <c r="B88" s="274" t="s">
        <v>31</v>
      </c>
      <c r="C88" s="274" t="s">
        <v>32</v>
      </c>
      <c r="D88" s="274" t="s">
        <v>33</v>
      </c>
      <c r="E88" s="274" t="s">
        <v>31</v>
      </c>
      <c r="F88" s="274" t="s">
        <v>32</v>
      </c>
      <c r="G88" s="274" t="s">
        <v>33</v>
      </c>
      <c r="H88" s="274" t="s">
        <v>31</v>
      </c>
      <c r="I88" s="274" t="s">
        <v>32</v>
      </c>
      <c r="J88" s="274" t="s">
        <v>33</v>
      </c>
      <c r="K88" s="274" t="s">
        <v>31</v>
      </c>
      <c r="L88" s="274" t="s">
        <v>32</v>
      </c>
      <c r="M88" s="274" t="s">
        <v>33</v>
      </c>
      <c r="N88" s="274" t="s">
        <v>31</v>
      </c>
      <c r="O88" s="274" t="s">
        <v>32</v>
      </c>
      <c r="P88" s="274" t="s">
        <v>33</v>
      </c>
      <c r="R88" s="274" t="s">
        <v>31</v>
      </c>
      <c r="S88" s="274" t="s">
        <v>32</v>
      </c>
      <c r="T88" s="274" t="s">
        <v>31</v>
      </c>
      <c r="U88" s="274" t="s">
        <v>32</v>
      </c>
      <c r="V88" s="274" t="s">
        <v>31</v>
      </c>
      <c r="W88" s="274" t="s">
        <v>32</v>
      </c>
      <c r="X88" s="274" t="s">
        <v>31</v>
      </c>
      <c r="Y88" s="274" t="s">
        <v>32</v>
      </c>
      <c r="Z88" s="274" t="s">
        <v>31</v>
      </c>
      <c r="AA88" s="274" t="s">
        <v>32</v>
      </c>
      <c r="AC88" s="1874"/>
      <c r="AD88" s="1874"/>
      <c r="AE88" s="1874"/>
      <c r="AF88" s="1874"/>
      <c r="AG88" s="1874"/>
    </row>
    <row r="89" spans="1:94" x14ac:dyDescent="0.25">
      <c r="A89" s="855" t="s">
        <v>661</v>
      </c>
      <c r="B89" s="767">
        <v>123</v>
      </c>
      <c r="C89" s="45">
        <v>170</v>
      </c>
      <c r="D89" s="780">
        <v>293</v>
      </c>
      <c r="E89" s="45">
        <v>89</v>
      </c>
      <c r="F89" s="45">
        <v>216</v>
      </c>
      <c r="G89" s="21">
        <v>305</v>
      </c>
      <c r="H89" s="45">
        <v>197</v>
      </c>
      <c r="I89" s="45">
        <v>184</v>
      </c>
      <c r="J89" s="780">
        <v>381</v>
      </c>
      <c r="K89" s="45">
        <v>29</v>
      </c>
      <c r="L89" s="45">
        <v>80</v>
      </c>
      <c r="M89" s="780">
        <v>109</v>
      </c>
      <c r="N89" s="45">
        <v>98</v>
      </c>
      <c r="O89" s="45">
        <v>475</v>
      </c>
      <c r="P89" s="780">
        <v>573</v>
      </c>
      <c r="R89" s="61">
        <f t="shared" ref="R89:R96" si="107">IFERROR(B89/D89*100,0)</f>
        <v>41.979522184300336</v>
      </c>
      <c r="S89" s="6">
        <f t="shared" ref="S89:S96" si="108">IFERROR(C89/D89*100,0)</f>
        <v>58.020477815699657</v>
      </c>
      <c r="T89" s="61">
        <f t="shared" ref="T89:T96" si="109">IFERROR(E89/G89*100,0)</f>
        <v>29.180327868852459</v>
      </c>
      <c r="U89" s="6">
        <f t="shared" ref="U89:U96" si="110">IFERROR(F89/G89*100,0)</f>
        <v>70.819672131147541</v>
      </c>
      <c r="V89" s="61">
        <f t="shared" ref="V89:W96" si="111">IFERROR(H89/$J89*100,0)</f>
        <v>51.706036745406827</v>
      </c>
      <c r="W89" s="82">
        <f t="shared" si="111"/>
        <v>48.293963254593173</v>
      </c>
      <c r="X89" s="6">
        <f t="shared" ref="X89:Y96" si="112">IFERROR(K89/$M89*100,0)</f>
        <v>26.605504587155966</v>
      </c>
      <c r="Y89" s="6">
        <f t="shared" si="112"/>
        <v>73.394495412844037</v>
      </c>
      <c r="Z89" s="61">
        <f t="shared" ref="Z89:AA96" si="113">IFERROR(N89/$P89*100,0)</f>
        <v>17.102966841186738</v>
      </c>
      <c r="AA89" s="82">
        <f t="shared" si="113"/>
        <v>82.897033158813258</v>
      </c>
      <c r="AC89" s="73">
        <f>S89-R89</f>
        <v>16.040955631399321</v>
      </c>
      <c r="AD89" s="60">
        <f t="shared" ref="AD89:AD96" si="114">U89-T89</f>
        <v>41.639344262295083</v>
      </c>
      <c r="AE89" s="60">
        <f t="shared" ref="AE89:AE96" si="115">W89-V89</f>
        <v>-3.4120734908136541</v>
      </c>
      <c r="AF89" s="60">
        <f t="shared" ref="AF89:AF96" si="116">Y89-X89</f>
        <v>46.788990825688074</v>
      </c>
      <c r="AG89" s="60">
        <f>AA89-Z89</f>
        <v>65.794066317626516</v>
      </c>
    </row>
    <row r="90" spans="1:94" x14ac:dyDescent="0.25">
      <c r="A90" s="855" t="s">
        <v>1</v>
      </c>
      <c r="B90" s="767">
        <v>1081</v>
      </c>
      <c r="C90" s="45">
        <v>8006</v>
      </c>
      <c r="D90" s="780">
        <v>9087</v>
      </c>
      <c r="E90" s="45">
        <v>738</v>
      </c>
      <c r="F90" s="45">
        <v>3924</v>
      </c>
      <c r="G90" s="21">
        <v>4662</v>
      </c>
      <c r="H90" s="45">
        <v>2304</v>
      </c>
      <c r="I90" s="45">
        <v>4188</v>
      </c>
      <c r="J90" s="780">
        <v>6492</v>
      </c>
      <c r="K90" s="45">
        <v>1525</v>
      </c>
      <c r="L90" s="45">
        <v>6350</v>
      </c>
      <c r="M90" s="780">
        <v>7875</v>
      </c>
      <c r="N90" s="45">
        <v>1789</v>
      </c>
      <c r="O90" s="45">
        <v>6532</v>
      </c>
      <c r="P90" s="780">
        <v>8321</v>
      </c>
      <c r="R90" s="61">
        <f t="shared" si="107"/>
        <v>11.896115329591725</v>
      </c>
      <c r="S90" s="6">
        <f t="shared" si="108"/>
        <v>88.103884670408277</v>
      </c>
      <c r="T90" s="61">
        <f t="shared" si="109"/>
        <v>15.83011583011583</v>
      </c>
      <c r="U90" s="6">
        <f t="shared" si="110"/>
        <v>84.16988416988417</v>
      </c>
      <c r="V90" s="61">
        <f t="shared" si="111"/>
        <v>35.489833641404807</v>
      </c>
      <c r="W90" s="82">
        <f t="shared" si="111"/>
        <v>64.510166358595185</v>
      </c>
      <c r="X90" s="6">
        <f t="shared" si="112"/>
        <v>19.365079365079367</v>
      </c>
      <c r="Y90" s="6">
        <f t="shared" si="112"/>
        <v>80.634920634920633</v>
      </c>
      <c r="Z90" s="61">
        <f t="shared" si="113"/>
        <v>21.499819733205143</v>
      </c>
      <c r="AA90" s="82">
        <f t="shared" si="113"/>
        <v>78.500180266794857</v>
      </c>
      <c r="AC90" s="73">
        <f t="shared" ref="AC90:AC96" si="117">S90-R90</f>
        <v>76.207769340816554</v>
      </c>
      <c r="AD90" s="60">
        <f t="shared" si="114"/>
        <v>68.339768339768341</v>
      </c>
      <c r="AE90" s="60">
        <f t="shared" si="115"/>
        <v>29.020332717190378</v>
      </c>
      <c r="AF90" s="60">
        <f t="shared" si="116"/>
        <v>61.269841269841265</v>
      </c>
      <c r="AG90" s="60">
        <f t="shared" ref="AG90:AG96" si="118">AA90-Z90</f>
        <v>57.000360533589713</v>
      </c>
    </row>
    <row r="91" spans="1:94" x14ac:dyDescent="0.25">
      <c r="A91" s="855" t="s">
        <v>680</v>
      </c>
      <c r="B91" s="767">
        <v>1110</v>
      </c>
      <c r="C91" s="45">
        <v>3357</v>
      </c>
      <c r="D91" s="780">
        <v>4467</v>
      </c>
      <c r="E91" s="45">
        <v>614</v>
      </c>
      <c r="F91" s="45">
        <v>1042</v>
      </c>
      <c r="G91" s="21">
        <v>1656</v>
      </c>
      <c r="H91" s="45">
        <v>411</v>
      </c>
      <c r="I91" s="45">
        <v>789</v>
      </c>
      <c r="J91" s="780">
        <v>1200</v>
      </c>
      <c r="K91" s="45">
        <v>943</v>
      </c>
      <c r="L91" s="45">
        <v>1661</v>
      </c>
      <c r="M91" s="780">
        <v>2604</v>
      </c>
      <c r="N91" s="45">
        <v>1992</v>
      </c>
      <c r="O91" s="45">
        <v>3199</v>
      </c>
      <c r="P91" s="780">
        <v>5191</v>
      </c>
      <c r="R91" s="61">
        <f t="shared" si="107"/>
        <v>24.848891873740765</v>
      </c>
      <c r="S91" s="6">
        <f t="shared" si="108"/>
        <v>75.151108126259231</v>
      </c>
      <c r="T91" s="61">
        <f t="shared" si="109"/>
        <v>37.077294685990339</v>
      </c>
      <c r="U91" s="6">
        <f t="shared" si="110"/>
        <v>62.922705314009661</v>
      </c>
      <c r="V91" s="61">
        <f t="shared" si="111"/>
        <v>34.25</v>
      </c>
      <c r="W91" s="82">
        <f t="shared" si="111"/>
        <v>65.75</v>
      </c>
      <c r="X91" s="6">
        <f t="shared" si="112"/>
        <v>36.213517665130567</v>
      </c>
      <c r="Y91" s="6">
        <f t="shared" si="112"/>
        <v>63.786482334869433</v>
      </c>
      <c r="Z91" s="61">
        <f t="shared" si="113"/>
        <v>38.374109034868042</v>
      </c>
      <c r="AA91" s="82">
        <f t="shared" si="113"/>
        <v>61.625890965131958</v>
      </c>
      <c r="AC91" s="73">
        <f t="shared" si="117"/>
        <v>50.302216252518463</v>
      </c>
      <c r="AD91" s="60">
        <f t="shared" si="114"/>
        <v>25.845410628019323</v>
      </c>
      <c r="AE91" s="60">
        <f t="shared" si="115"/>
        <v>31.5</v>
      </c>
      <c r="AF91" s="60">
        <f t="shared" si="116"/>
        <v>27.572964669738866</v>
      </c>
      <c r="AG91" s="60">
        <f t="shared" si="118"/>
        <v>23.251781930263917</v>
      </c>
    </row>
    <row r="92" spans="1:94" x14ac:dyDescent="0.25">
      <c r="A92" s="855" t="s">
        <v>679</v>
      </c>
      <c r="B92" s="767">
        <v>538</v>
      </c>
      <c r="C92" s="45">
        <v>1263</v>
      </c>
      <c r="D92" s="780">
        <v>1801</v>
      </c>
      <c r="E92" s="45">
        <v>837</v>
      </c>
      <c r="F92" s="45">
        <v>2161</v>
      </c>
      <c r="G92" s="21">
        <v>2998</v>
      </c>
      <c r="H92" s="45">
        <v>808</v>
      </c>
      <c r="I92" s="45">
        <v>2116</v>
      </c>
      <c r="J92" s="780">
        <v>2924</v>
      </c>
      <c r="K92" s="45">
        <v>637</v>
      </c>
      <c r="L92" s="45">
        <v>1555</v>
      </c>
      <c r="M92" s="780">
        <v>2192</v>
      </c>
      <c r="N92" s="45">
        <v>1432</v>
      </c>
      <c r="O92" s="45">
        <v>2005</v>
      </c>
      <c r="P92" s="780">
        <v>3437</v>
      </c>
      <c r="R92" s="61">
        <f t="shared" si="107"/>
        <v>29.872293170460857</v>
      </c>
      <c r="S92" s="6">
        <f t="shared" si="108"/>
        <v>70.12770682953915</v>
      </c>
      <c r="T92" s="61">
        <f t="shared" si="109"/>
        <v>27.918612408272182</v>
      </c>
      <c r="U92" s="6">
        <f t="shared" si="110"/>
        <v>72.081387591727818</v>
      </c>
      <c r="V92" s="61">
        <f t="shared" si="111"/>
        <v>27.63337893296854</v>
      </c>
      <c r="W92" s="82">
        <f t="shared" si="111"/>
        <v>72.366621067031474</v>
      </c>
      <c r="X92" s="6">
        <f t="shared" si="112"/>
        <v>29.060218978102192</v>
      </c>
      <c r="Y92" s="6">
        <f t="shared" si="112"/>
        <v>70.939781021897801</v>
      </c>
      <c r="Z92" s="61">
        <f t="shared" si="113"/>
        <v>41.664242071574051</v>
      </c>
      <c r="AA92" s="82">
        <f t="shared" si="113"/>
        <v>58.335757928425956</v>
      </c>
      <c r="AC92" s="73">
        <f t="shared" si="117"/>
        <v>40.255413659078293</v>
      </c>
      <c r="AD92" s="60">
        <f t="shared" si="114"/>
        <v>44.162775183455636</v>
      </c>
      <c r="AE92" s="60">
        <f t="shared" si="115"/>
        <v>44.733242134062934</v>
      </c>
      <c r="AF92" s="60">
        <f t="shared" si="116"/>
        <v>41.879562043795609</v>
      </c>
      <c r="AG92" s="60">
        <f t="shared" si="118"/>
        <v>16.671515856851904</v>
      </c>
      <c r="AP92" s="628"/>
    </row>
    <row r="93" spans="1:94" x14ac:dyDescent="0.25">
      <c r="A93" s="855" t="s">
        <v>116</v>
      </c>
      <c r="B93" s="767">
        <v>442</v>
      </c>
      <c r="C93" s="45">
        <v>2107</v>
      </c>
      <c r="D93" s="780">
        <v>2549</v>
      </c>
      <c r="E93" s="45">
        <v>735</v>
      </c>
      <c r="F93" s="45">
        <v>5023</v>
      </c>
      <c r="G93" s="21">
        <v>5758</v>
      </c>
      <c r="H93" s="45">
        <v>875</v>
      </c>
      <c r="I93" s="45">
        <v>4747</v>
      </c>
      <c r="J93" s="780">
        <v>5622</v>
      </c>
      <c r="K93" s="45">
        <v>439</v>
      </c>
      <c r="L93" s="45">
        <v>2307</v>
      </c>
      <c r="M93" s="780">
        <v>2746</v>
      </c>
      <c r="N93" s="45">
        <v>800</v>
      </c>
      <c r="O93" s="45">
        <v>4556</v>
      </c>
      <c r="P93" s="780">
        <v>5356</v>
      </c>
      <c r="R93" s="61">
        <f t="shared" si="107"/>
        <v>17.34013338564143</v>
      </c>
      <c r="S93" s="6">
        <f t="shared" si="108"/>
        <v>82.659866614358563</v>
      </c>
      <c r="T93" s="61">
        <f t="shared" si="109"/>
        <v>12.764848905870094</v>
      </c>
      <c r="U93" s="6">
        <f t="shared" si="110"/>
        <v>87.235151094129904</v>
      </c>
      <c r="V93" s="61">
        <f t="shared" si="111"/>
        <v>15.563856278904304</v>
      </c>
      <c r="W93" s="82">
        <f t="shared" si="111"/>
        <v>84.436143721095689</v>
      </c>
      <c r="X93" s="6">
        <f t="shared" si="112"/>
        <v>15.986890021849964</v>
      </c>
      <c r="Y93" s="6">
        <f t="shared" si="112"/>
        <v>84.013109978150041</v>
      </c>
      <c r="Z93" s="61">
        <f t="shared" si="113"/>
        <v>14.936519790888722</v>
      </c>
      <c r="AA93" s="82">
        <f t="shared" si="113"/>
        <v>85.063480209111276</v>
      </c>
      <c r="AC93" s="73">
        <f t="shared" si="117"/>
        <v>65.319733228717126</v>
      </c>
      <c r="AD93" s="60">
        <f t="shared" si="114"/>
        <v>74.470302188259808</v>
      </c>
      <c r="AE93" s="60">
        <f t="shared" si="115"/>
        <v>68.872287442191379</v>
      </c>
      <c r="AF93" s="60">
        <f t="shared" si="116"/>
        <v>68.026219956300082</v>
      </c>
      <c r="AG93" s="60">
        <f t="shared" si="118"/>
        <v>70.126960418222552</v>
      </c>
    </row>
    <row r="94" spans="1:94" x14ac:dyDescent="0.25">
      <c r="A94" s="855" t="s">
        <v>681</v>
      </c>
      <c r="B94" s="767">
        <v>13587</v>
      </c>
      <c r="C94" s="45">
        <v>17472</v>
      </c>
      <c r="D94" s="780">
        <v>31059</v>
      </c>
      <c r="E94" s="45">
        <v>14702</v>
      </c>
      <c r="F94" s="45">
        <v>17855</v>
      </c>
      <c r="G94" s="21">
        <v>32557</v>
      </c>
      <c r="H94" s="45">
        <v>18940</v>
      </c>
      <c r="I94" s="45">
        <v>21957</v>
      </c>
      <c r="J94" s="780">
        <v>40897</v>
      </c>
      <c r="K94" s="45">
        <v>20837</v>
      </c>
      <c r="L94" s="45">
        <v>23990</v>
      </c>
      <c r="M94" s="780">
        <v>44827</v>
      </c>
      <c r="N94" s="45">
        <v>22219</v>
      </c>
      <c r="O94" s="45">
        <v>27253</v>
      </c>
      <c r="P94" s="780">
        <v>49472</v>
      </c>
      <c r="R94" s="61">
        <f t="shared" si="107"/>
        <v>43.745774171737665</v>
      </c>
      <c r="S94" s="6">
        <f t="shared" si="108"/>
        <v>56.254225828262335</v>
      </c>
      <c r="T94" s="61">
        <f t="shared" si="109"/>
        <v>45.157723377461068</v>
      </c>
      <c r="U94" s="6">
        <f t="shared" si="110"/>
        <v>54.842276622538932</v>
      </c>
      <c r="V94" s="61">
        <f t="shared" si="111"/>
        <v>46.311465388659315</v>
      </c>
      <c r="W94" s="82">
        <f t="shared" si="111"/>
        <v>53.688534611340685</v>
      </c>
      <c r="X94" s="6">
        <f t="shared" si="112"/>
        <v>46.483146318067234</v>
      </c>
      <c r="Y94" s="6">
        <f t="shared" si="112"/>
        <v>53.516853681932766</v>
      </c>
      <c r="Z94" s="61">
        <f t="shared" si="113"/>
        <v>44.912273609314354</v>
      </c>
      <c r="AA94" s="82">
        <f t="shared" si="113"/>
        <v>55.087726390685646</v>
      </c>
      <c r="AC94" s="73">
        <f t="shared" si="117"/>
        <v>12.50845165652467</v>
      </c>
      <c r="AD94" s="60">
        <f t="shared" si="114"/>
        <v>9.6845532450778649</v>
      </c>
      <c r="AE94" s="60">
        <f t="shared" si="115"/>
        <v>7.3770692226813708</v>
      </c>
      <c r="AF94" s="60">
        <f t="shared" si="116"/>
        <v>7.0337073638655312</v>
      </c>
      <c r="AG94" s="60">
        <f t="shared" si="118"/>
        <v>10.175452781371291</v>
      </c>
    </row>
    <row r="95" spans="1:94" x14ac:dyDescent="0.25">
      <c r="A95" s="855" t="s">
        <v>682</v>
      </c>
      <c r="B95" s="767">
        <v>269464</v>
      </c>
      <c r="C95" s="45">
        <v>796711</v>
      </c>
      <c r="D95" s="780">
        <v>1066175</v>
      </c>
      <c r="E95" s="45">
        <v>406897</v>
      </c>
      <c r="F95" s="45">
        <v>775644</v>
      </c>
      <c r="G95" s="21">
        <v>1182541</v>
      </c>
      <c r="H95" s="45">
        <v>341509</v>
      </c>
      <c r="I95" s="45">
        <v>897081</v>
      </c>
      <c r="J95" s="780">
        <v>1238590</v>
      </c>
      <c r="K95" s="45">
        <v>341076</v>
      </c>
      <c r="L95" s="45">
        <v>933920</v>
      </c>
      <c r="M95" s="780">
        <v>1274996</v>
      </c>
      <c r="N95" s="45">
        <v>361832</v>
      </c>
      <c r="O95" s="45">
        <v>883102</v>
      </c>
      <c r="P95" s="780">
        <v>1244934</v>
      </c>
      <c r="R95" s="61">
        <f t="shared" si="107"/>
        <v>25.273899688137501</v>
      </c>
      <c r="S95" s="6">
        <f t="shared" si="108"/>
        <v>74.726100311862496</v>
      </c>
      <c r="T95" s="61">
        <f t="shared" si="109"/>
        <v>34.408701262789201</v>
      </c>
      <c r="U95" s="6">
        <f t="shared" si="110"/>
        <v>65.591298737210806</v>
      </c>
      <c r="V95" s="61">
        <f t="shared" si="111"/>
        <v>27.572400875188723</v>
      </c>
      <c r="W95" s="82">
        <f t="shared" si="111"/>
        <v>72.42759912481128</v>
      </c>
      <c r="X95" s="6">
        <f t="shared" si="112"/>
        <v>26.751142748683133</v>
      </c>
      <c r="Y95" s="6">
        <f t="shared" si="112"/>
        <v>73.248857251316863</v>
      </c>
      <c r="Z95" s="61">
        <f t="shared" si="113"/>
        <v>29.064352005809141</v>
      </c>
      <c r="AA95" s="82">
        <f t="shared" si="113"/>
        <v>70.935647994190859</v>
      </c>
      <c r="AC95" s="73">
        <f t="shared" si="117"/>
        <v>49.452200623724991</v>
      </c>
      <c r="AD95" s="60">
        <f t="shared" si="114"/>
        <v>31.182597474421605</v>
      </c>
      <c r="AE95" s="60">
        <f t="shared" si="115"/>
        <v>44.855198249622561</v>
      </c>
      <c r="AF95" s="60">
        <f t="shared" si="116"/>
        <v>46.497714502633727</v>
      </c>
      <c r="AG95" s="60">
        <f t="shared" si="118"/>
        <v>41.871295988381718</v>
      </c>
    </row>
    <row r="96" spans="1:94" x14ac:dyDescent="0.25">
      <c r="A96" s="856" t="s">
        <v>683</v>
      </c>
      <c r="B96" s="911">
        <v>0</v>
      </c>
      <c r="C96" s="785">
        <v>0</v>
      </c>
      <c r="D96" s="791">
        <v>0</v>
      </c>
      <c r="E96" s="785">
        <v>14</v>
      </c>
      <c r="F96" s="785">
        <v>15</v>
      </c>
      <c r="G96" s="116">
        <v>29</v>
      </c>
      <c r="H96" s="785">
        <v>53</v>
      </c>
      <c r="I96" s="785">
        <v>54</v>
      </c>
      <c r="J96" s="791">
        <v>107</v>
      </c>
      <c r="K96" s="785">
        <v>0</v>
      </c>
      <c r="L96" s="785">
        <v>0</v>
      </c>
      <c r="M96" s="791">
        <v>0</v>
      </c>
      <c r="N96" s="785">
        <v>333</v>
      </c>
      <c r="O96" s="785">
        <v>156</v>
      </c>
      <c r="P96" s="791">
        <v>489</v>
      </c>
      <c r="R96" s="100">
        <f t="shared" si="107"/>
        <v>0</v>
      </c>
      <c r="S96" s="98">
        <f t="shared" si="108"/>
        <v>0</v>
      </c>
      <c r="T96" s="100">
        <f t="shared" si="109"/>
        <v>48.275862068965516</v>
      </c>
      <c r="U96" s="98">
        <f t="shared" si="110"/>
        <v>51.724137931034484</v>
      </c>
      <c r="V96" s="100">
        <f t="shared" si="111"/>
        <v>49.532710280373834</v>
      </c>
      <c r="W96" s="99">
        <f t="shared" si="111"/>
        <v>50.467289719626166</v>
      </c>
      <c r="X96" s="98">
        <f t="shared" si="112"/>
        <v>0</v>
      </c>
      <c r="Y96" s="98">
        <f t="shared" si="112"/>
        <v>0</v>
      </c>
      <c r="Z96" s="100">
        <f t="shared" si="113"/>
        <v>68.098159509202446</v>
      </c>
      <c r="AA96" s="99">
        <f t="shared" si="113"/>
        <v>31.901840490797547</v>
      </c>
      <c r="AC96" s="246">
        <f t="shared" si="117"/>
        <v>0</v>
      </c>
      <c r="AD96" s="236">
        <f t="shared" si="114"/>
        <v>3.448275862068968</v>
      </c>
      <c r="AE96" s="236">
        <f t="shared" si="115"/>
        <v>0.93457943925233167</v>
      </c>
      <c r="AF96" s="236">
        <f t="shared" si="116"/>
        <v>0</v>
      </c>
      <c r="AG96" s="236">
        <f t="shared" si="118"/>
        <v>-36.1963190184049</v>
      </c>
    </row>
    <row r="99" spans="1:7" x14ac:dyDescent="0.25">
      <c r="A99" s="1531"/>
      <c r="B99" s="1531"/>
      <c r="C99" s="1531"/>
      <c r="D99" s="1531"/>
      <c r="E99" s="1531"/>
      <c r="F99" s="1531"/>
      <c r="G99" s="1531"/>
    </row>
    <row r="100" spans="1:7" ht="15" customHeight="1" x14ac:dyDescent="0.25">
      <c r="A100" s="1746" t="s">
        <v>1273</v>
      </c>
      <c r="B100" s="1747"/>
      <c r="C100" s="1747"/>
      <c r="D100" s="1747"/>
      <c r="E100" s="1747"/>
      <c r="F100" s="1747"/>
      <c r="G100" s="1748"/>
    </row>
    <row r="101" spans="1:7" x14ac:dyDescent="0.25">
      <c r="A101" s="1746"/>
      <c r="B101" s="1747"/>
      <c r="C101" s="1747"/>
      <c r="D101" s="1747"/>
      <c r="E101" s="1747"/>
      <c r="F101" s="1747"/>
      <c r="G101" s="1748"/>
    </row>
    <row r="102" spans="1:7" x14ac:dyDescent="0.25">
      <c r="A102" s="1749"/>
      <c r="B102" s="1750"/>
      <c r="C102" s="1750"/>
      <c r="D102" s="1750"/>
      <c r="E102" s="1750"/>
      <c r="F102" s="1750"/>
      <c r="G102" s="1751"/>
    </row>
    <row r="103" spans="1:7" x14ac:dyDescent="0.25">
      <c r="A103" s="1843" t="s">
        <v>1092</v>
      </c>
      <c r="B103" s="1744"/>
      <c r="C103" s="1744"/>
      <c r="D103" s="1744"/>
      <c r="E103" s="1744"/>
      <c r="F103" s="1744"/>
      <c r="G103" s="1745"/>
    </row>
    <row r="104" spans="1:7" x14ac:dyDescent="0.25">
      <c r="A104" s="1844"/>
      <c r="B104" s="1747"/>
      <c r="C104" s="1747"/>
      <c r="D104" s="1747"/>
      <c r="E104" s="1747"/>
      <c r="F104" s="1747"/>
      <c r="G104" s="1748"/>
    </row>
    <row r="105" spans="1:7" x14ac:dyDescent="0.25">
      <c r="A105" s="1845"/>
      <c r="B105" s="1750"/>
      <c r="C105" s="1750"/>
      <c r="D105" s="1750"/>
      <c r="E105" s="1750"/>
      <c r="F105" s="1750"/>
      <c r="G105" s="1751"/>
    </row>
  </sheetData>
  <sheetProtection algorithmName="SHA-512" hashValue="x+poH4AOrtkF+kBqE33/lGQDlAWn27PMPpm6NlT3d5HjQQDNj5pwGWVCycu1p/X5Bpu/7WcGH6OAzyFC2YPn2g==" saltValue="Vcfbhj0FHNYKBRm0YnWykA==" spinCount="100000" sheet="1" objects="1" scenarios="1"/>
  <mergeCells count="101">
    <mergeCell ref="Y10:Z10"/>
    <mergeCell ref="AA10:AB10"/>
    <mergeCell ref="B60:D60"/>
    <mergeCell ref="E60:G60"/>
    <mergeCell ref="H60:J60"/>
    <mergeCell ref="A12:A14"/>
    <mergeCell ref="A103:G105"/>
    <mergeCell ref="A100:G102"/>
    <mergeCell ref="AC87:AC88"/>
    <mergeCell ref="B19:Q19"/>
    <mergeCell ref="Y20:Z20"/>
    <mergeCell ref="C20:E20"/>
    <mergeCell ref="K59:S59"/>
    <mergeCell ref="T60:V60"/>
    <mergeCell ref="W60:Y60"/>
    <mergeCell ref="Z60:AB60"/>
    <mergeCell ref="B58:AT58"/>
    <mergeCell ref="B59:J59"/>
    <mergeCell ref="T59:AB59"/>
    <mergeCell ref="B87:D87"/>
    <mergeCell ref="E87:G87"/>
    <mergeCell ref="H87:J87"/>
    <mergeCell ref="K87:M87"/>
    <mergeCell ref="N87:P87"/>
    <mergeCell ref="R86:AA86"/>
    <mergeCell ref="B86:P86"/>
    <mergeCell ref="R87:S87"/>
    <mergeCell ref="T87:U87"/>
    <mergeCell ref="V87:W87"/>
    <mergeCell ref="X87:Y87"/>
    <mergeCell ref="Z87:AA87"/>
    <mergeCell ref="AF87:AF88"/>
    <mergeCell ref="AG87:AG88"/>
    <mergeCell ref="AD87:AD88"/>
    <mergeCell ref="AE87:AE88"/>
    <mergeCell ref="AC86:AG86"/>
    <mergeCell ref="AC60:AE60"/>
    <mergeCell ref="AF60:AH60"/>
    <mergeCell ref="AI60:AK60"/>
    <mergeCell ref="AL60:AN60"/>
    <mergeCell ref="AO60:AQ60"/>
    <mergeCell ref="AR60:AT60"/>
    <mergeCell ref="AY60:BA60"/>
    <mergeCell ref="AL59:AT59"/>
    <mergeCell ref="AC59:AK59"/>
    <mergeCell ref="CG59:CI60"/>
    <mergeCell ref="CJ59:CL60"/>
    <mergeCell ref="CM59:CO60"/>
    <mergeCell ref="CA58:CO58"/>
    <mergeCell ref="BT59:BY59"/>
    <mergeCell ref="BT60:BV60"/>
    <mergeCell ref="BW60:BY60"/>
    <mergeCell ref="AV58:BY58"/>
    <mergeCell ref="CA59:CC60"/>
    <mergeCell ref="CD59:CF60"/>
    <mergeCell ref="BE60:BG60"/>
    <mergeCell ref="BH59:BM59"/>
    <mergeCell ref="BH60:BJ60"/>
    <mergeCell ref="BK60:BM60"/>
    <mergeCell ref="BN59:BS59"/>
    <mergeCell ref="BQ60:BS60"/>
    <mergeCell ref="BB59:BG59"/>
    <mergeCell ref="BB60:BD60"/>
    <mergeCell ref="BN60:BP60"/>
    <mergeCell ref="AV60:AX60"/>
    <mergeCell ref="AV59:BA59"/>
    <mergeCell ref="AD19:AH19"/>
    <mergeCell ref="S19:AB19"/>
    <mergeCell ref="S20:T20"/>
    <mergeCell ref="U20:V20"/>
    <mergeCell ref="W20:X20"/>
    <mergeCell ref="AF20:AF21"/>
    <mergeCell ref="AG20:AG21"/>
    <mergeCell ref="F20:H20"/>
    <mergeCell ref="AH20:AH21"/>
    <mergeCell ref="AA20:AB20"/>
    <mergeCell ref="AD20:AD21"/>
    <mergeCell ref="A1:M2"/>
    <mergeCell ref="I10:K10"/>
    <mergeCell ref="L10:N10"/>
    <mergeCell ref="O10:Q10"/>
    <mergeCell ref="I20:K20"/>
    <mergeCell ref="L20:N20"/>
    <mergeCell ref="O20:Q20"/>
    <mergeCell ref="A46:A53"/>
    <mergeCell ref="AD9:AH9"/>
    <mergeCell ref="AD10:AD11"/>
    <mergeCell ref="AE10:AE11"/>
    <mergeCell ref="AF10:AF11"/>
    <mergeCell ref="AG10:AG11"/>
    <mergeCell ref="AH10:AH11"/>
    <mergeCell ref="B9:Q9"/>
    <mergeCell ref="S9:AB9"/>
    <mergeCell ref="S10:T10"/>
    <mergeCell ref="U10:V10"/>
    <mergeCell ref="W10:X10"/>
    <mergeCell ref="A22:A35"/>
    <mergeCell ref="AE20:AE21"/>
    <mergeCell ref="C10:E10"/>
    <mergeCell ref="F10:H10"/>
    <mergeCell ref="A36:A45"/>
  </mergeCells>
  <conditionalFormatting sqref="AC89:AG96">
    <cfRule type="cellIs" dxfId="120" priority="1" operator="lessThan">
      <formula>0</formula>
    </cfRule>
  </conditionalFormatting>
  <conditionalFormatting sqref="AD12:AH14">
    <cfRule type="cellIs" dxfId="119" priority="4" operator="lessThan">
      <formula>0</formula>
    </cfRule>
  </conditionalFormatting>
  <conditionalFormatting sqref="AD22:AH53">
    <cfRule type="cellIs" dxfId="118" priority="3" operator="lessThan">
      <formula>0</formula>
    </cfRule>
  </conditionalFormatting>
  <conditionalFormatting sqref="CA63:CO81">
    <cfRule type="cellIs" dxfId="117" priority="2" operator="lessThan">
      <formula>0</formula>
    </cfRule>
  </conditionalFormatting>
  <hyperlinks>
    <hyperlink ref="A5" location="Índice!A1" display="⌂ Volver al ÍNDICE" xr:uid="{DDAC6C7F-A342-45F4-9AEE-CD906152971F}"/>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631E1-B2A4-483F-B6A6-1B7C14349E45}">
  <sheetPr codeName="Hoja37">
    <tabColor rgb="FFEDCFDD"/>
  </sheetPr>
  <dimension ref="A1:CG63"/>
  <sheetViews>
    <sheetView zoomScale="84" zoomScaleNormal="84" workbookViewId="0">
      <pane xSplit="1" topLeftCell="B1" activePane="topRight" state="frozen"/>
      <selection activeCell="T96" sqref="T96:T97"/>
      <selection pane="topRight" activeCell="A59" sqref="A59:G60"/>
    </sheetView>
  </sheetViews>
  <sheetFormatPr baseColWidth="10" defaultColWidth="11.42578125" defaultRowHeight="15" x14ac:dyDescent="0.25"/>
  <cols>
    <col min="1" max="1" width="45.42578125" customWidth="1"/>
    <col min="2" max="2" width="30.7109375" customWidth="1"/>
    <col min="3" max="85" width="7.7109375" customWidth="1"/>
  </cols>
  <sheetData>
    <row r="1" spans="1:85" ht="24" customHeight="1" x14ac:dyDescent="0.25">
      <c r="A1" s="1755" t="s">
        <v>814</v>
      </c>
      <c r="B1" s="1756"/>
      <c r="C1" s="1756"/>
      <c r="D1" s="1756"/>
      <c r="E1" s="1756"/>
      <c r="F1" s="1756"/>
      <c r="G1" s="1756"/>
      <c r="H1" s="1756"/>
      <c r="I1" s="1756"/>
      <c r="J1" s="1756"/>
      <c r="K1" s="1756"/>
      <c r="L1" s="1756"/>
      <c r="M1" s="1756"/>
      <c r="N1" s="1756"/>
      <c r="O1" s="1756"/>
      <c r="P1" s="1756"/>
      <c r="Q1" s="1756"/>
      <c r="R1" s="1756"/>
      <c r="S1" s="1756"/>
      <c r="T1" s="1757"/>
    </row>
    <row r="2" spans="1:85" ht="15.75" customHeight="1" thickBot="1" x14ac:dyDescent="0.3">
      <c r="A2" s="1758"/>
      <c r="B2" s="1759"/>
      <c r="C2" s="1759"/>
      <c r="D2" s="1759"/>
      <c r="E2" s="1759"/>
      <c r="F2" s="1759"/>
      <c r="G2" s="1759"/>
      <c r="H2" s="1759"/>
      <c r="I2" s="1759"/>
      <c r="J2" s="1759"/>
      <c r="K2" s="1759"/>
      <c r="L2" s="1759"/>
      <c r="M2" s="1759"/>
      <c r="N2" s="1759"/>
      <c r="O2" s="1759"/>
      <c r="P2" s="1759"/>
      <c r="Q2" s="1759"/>
      <c r="R2" s="1759"/>
      <c r="S2" s="1759"/>
      <c r="T2" s="1760"/>
    </row>
    <row r="3" spans="1:85" x14ac:dyDescent="0.25">
      <c r="A3" s="42" t="s">
        <v>1033</v>
      </c>
    </row>
    <row r="4" spans="1:85" x14ac:dyDescent="0.25">
      <c r="A4" s="42" t="s">
        <v>988</v>
      </c>
    </row>
    <row r="5" spans="1:85" x14ac:dyDescent="0.25">
      <c r="A5" s="132" t="s">
        <v>712</v>
      </c>
    </row>
    <row r="6" spans="1:85" x14ac:dyDescent="0.25">
      <c r="A6" s="132"/>
    </row>
    <row r="7" spans="1:85" x14ac:dyDescent="0.25">
      <c r="A7" s="5" t="s">
        <v>1180</v>
      </c>
    </row>
    <row r="8" spans="1:85" x14ac:dyDescent="0.25">
      <c r="A8" s="5"/>
    </row>
    <row r="9" spans="1:85" x14ac:dyDescent="0.25">
      <c r="C9" s="1876" t="s">
        <v>952</v>
      </c>
      <c r="D9" s="1876"/>
      <c r="E9" s="1876"/>
      <c r="F9" s="1876"/>
      <c r="G9" s="1876"/>
      <c r="H9" s="1876"/>
      <c r="I9" s="1876"/>
      <c r="J9" s="1876"/>
      <c r="K9" s="1876"/>
      <c r="L9" s="1876"/>
      <c r="M9" s="1876"/>
      <c r="N9" s="1876"/>
      <c r="O9" s="1876"/>
      <c r="P9" s="1876"/>
      <c r="Q9" s="1876"/>
      <c r="R9" s="1876"/>
      <c r="S9" s="1876"/>
      <c r="T9" s="1876"/>
      <c r="U9" s="1876"/>
      <c r="V9" s="1876"/>
      <c r="W9" s="1876"/>
      <c r="X9" s="1876"/>
      <c r="Y9" s="1876"/>
      <c r="Z9" s="1876"/>
      <c r="AA9" s="1876"/>
      <c r="AB9" s="1876"/>
      <c r="AC9" s="1876"/>
      <c r="AD9" s="1876"/>
      <c r="AE9" s="1876"/>
      <c r="AF9" s="1876"/>
      <c r="AG9" s="1876"/>
      <c r="AH9" s="1876"/>
      <c r="AI9" s="1876"/>
      <c r="AJ9" s="1876"/>
      <c r="AK9" s="1876"/>
      <c r="AL9" s="1876"/>
      <c r="AM9" s="1876"/>
      <c r="AN9" s="1876"/>
      <c r="AO9" s="1876"/>
      <c r="AP9" s="1876"/>
      <c r="AQ9" s="1876"/>
      <c r="AR9" s="1876"/>
      <c r="AS9" s="1876"/>
      <c r="AT9" s="1876"/>
      <c r="AU9" s="1876"/>
      <c r="AW9" s="1876" t="s">
        <v>747</v>
      </c>
      <c r="AX9" s="1876"/>
      <c r="AY9" s="1876"/>
      <c r="AZ9" s="1876"/>
      <c r="BA9" s="1876"/>
      <c r="BB9" s="1876"/>
      <c r="BC9" s="1876"/>
      <c r="BD9" s="1876"/>
      <c r="BE9" s="1876"/>
      <c r="BF9" s="1876"/>
      <c r="BG9" s="1876"/>
      <c r="BH9" s="1876"/>
      <c r="BI9" s="1876"/>
      <c r="BJ9" s="1876"/>
      <c r="BK9" s="1876"/>
      <c r="BL9" s="1876"/>
      <c r="BM9" s="1876"/>
      <c r="BN9" s="1876"/>
      <c r="BO9" s="1876"/>
      <c r="BP9" s="1876"/>
      <c r="BQ9" s="1876"/>
      <c r="BR9" s="1876"/>
      <c r="BS9" s="1876"/>
      <c r="BT9" s="1876"/>
      <c r="BV9" s="1876" t="s">
        <v>631</v>
      </c>
      <c r="BW9" s="1876"/>
      <c r="BX9" s="1876"/>
      <c r="BY9" s="1876"/>
      <c r="BZ9" s="1876"/>
      <c r="CA9" s="1876"/>
      <c r="CB9" s="1876"/>
      <c r="CC9" s="1876"/>
      <c r="CD9" s="1876"/>
      <c r="CE9" s="1876"/>
      <c r="CF9" s="1876"/>
      <c r="CG9" s="1876"/>
    </row>
    <row r="10" spans="1:85" x14ac:dyDescent="0.25">
      <c r="A10" s="120"/>
      <c r="B10" s="919" t="s">
        <v>994</v>
      </c>
      <c r="C10" s="920"/>
      <c r="D10" s="1922" t="s">
        <v>314</v>
      </c>
      <c r="E10" s="1923"/>
      <c r="F10" s="1923"/>
      <c r="G10" s="1923"/>
      <c r="H10" s="1924"/>
      <c r="I10" s="1924"/>
      <c r="J10" s="1924"/>
      <c r="K10" s="1924"/>
      <c r="L10" s="1924"/>
      <c r="M10" s="1924"/>
      <c r="N10" s="1924"/>
      <c r="O10" s="1924"/>
      <c r="P10" s="1924"/>
      <c r="Q10" s="1924"/>
      <c r="R10" s="1924" t="s">
        <v>166</v>
      </c>
      <c r="S10" s="1924"/>
      <c r="T10" s="1924"/>
      <c r="U10" s="1924"/>
      <c r="V10" s="1924"/>
      <c r="W10" s="1924"/>
      <c r="X10" s="1924"/>
      <c r="Y10" s="1924"/>
      <c r="Z10" s="1924"/>
      <c r="AA10" s="1924"/>
      <c r="AB10" s="1924"/>
      <c r="AC10" s="1924"/>
      <c r="AD10" s="1924"/>
      <c r="AE10" s="1924"/>
      <c r="AF10" s="1924"/>
      <c r="AG10" s="921"/>
      <c r="AH10" s="1924" t="s">
        <v>503</v>
      </c>
      <c r="AI10" s="1924"/>
      <c r="AJ10" s="1924"/>
      <c r="AK10" s="1924"/>
      <c r="AL10" s="1924"/>
      <c r="AM10" s="1924"/>
      <c r="AN10" s="1924"/>
      <c r="AO10" s="1924"/>
      <c r="AP10" s="1924"/>
      <c r="AQ10" s="1924"/>
      <c r="AR10" s="1924"/>
      <c r="AS10" s="1924"/>
      <c r="AT10" s="1924"/>
      <c r="AU10" s="1924"/>
      <c r="AW10" s="1875" t="s">
        <v>314</v>
      </c>
      <c r="AX10" s="1875"/>
      <c r="AY10" s="1875"/>
      <c r="AZ10" s="1875"/>
      <c r="BA10" s="1875"/>
      <c r="BB10" s="1875"/>
      <c r="BC10" s="1875"/>
      <c r="BD10" s="1875"/>
      <c r="BE10" s="1875" t="s">
        <v>166</v>
      </c>
      <c r="BF10" s="1875"/>
      <c r="BG10" s="1875"/>
      <c r="BH10" s="1875"/>
      <c r="BI10" s="1875"/>
      <c r="BJ10" s="1875"/>
      <c r="BK10" s="1875"/>
      <c r="BL10" s="1875"/>
      <c r="BM10" s="1875" t="s">
        <v>503</v>
      </c>
      <c r="BN10" s="1875"/>
      <c r="BO10" s="1875"/>
      <c r="BP10" s="1875"/>
      <c r="BQ10" s="1875"/>
      <c r="BR10" s="1875"/>
      <c r="BS10" s="1875"/>
      <c r="BT10" s="1875"/>
      <c r="BV10" s="1874" t="s">
        <v>314</v>
      </c>
      <c r="BW10" s="1874"/>
      <c r="BX10" s="1874"/>
      <c r="BY10" s="1874"/>
      <c r="BZ10" s="1874" t="s">
        <v>166</v>
      </c>
      <c r="CA10" s="1874"/>
      <c r="CB10" s="1874"/>
      <c r="CC10" s="1874"/>
      <c r="CD10" s="1874" t="s">
        <v>503</v>
      </c>
      <c r="CE10" s="1874"/>
      <c r="CF10" s="1874"/>
      <c r="CG10" s="1874"/>
    </row>
    <row r="11" spans="1:85" x14ac:dyDescent="0.25">
      <c r="A11" s="120"/>
      <c r="B11" s="851" t="s">
        <v>30</v>
      </c>
      <c r="C11" s="1876" t="s">
        <v>31</v>
      </c>
      <c r="D11" s="1876"/>
      <c r="E11" s="1876"/>
      <c r="F11" s="1876"/>
      <c r="G11" s="1876"/>
      <c r="H11" s="1876" t="s">
        <v>32</v>
      </c>
      <c r="I11" s="1876"/>
      <c r="J11" s="1876"/>
      <c r="K11" s="1876"/>
      <c r="L11" s="1876"/>
      <c r="M11" s="1876" t="s">
        <v>33</v>
      </c>
      <c r="N11" s="1876"/>
      <c r="O11" s="1876"/>
      <c r="P11" s="1876"/>
      <c r="Q11" s="1876"/>
      <c r="R11" s="1876" t="s">
        <v>31</v>
      </c>
      <c r="S11" s="1876"/>
      <c r="T11" s="1876"/>
      <c r="U11" s="1876"/>
      <c r="V11" s="1876"/>
      <c r="W11" s="1876" t="s">
        <v>32</v>
      </c>
      <c r="X11" s="1876"/>
      <c r="Y11" s="1876"/>
      <c r="Z11" s="1876"/>
      <c r="AA11" s="1876"/>
      <c r="AB11" s="1876" t="s">
        <v>33</v>
      </c>
      <c r="AC11" s="1876"/>
      <c r="AD11" s="1876"/>
      <c r="AE11" s="1876"/>
      <c r="AF11" s="1876"/>
      <c r="AG11" s="1876" t="s">
        <v>31</v>
      </c>
      <c r="AH11" s="1876"/>
      <c r="AI11" s="1876"/>
      <c r="AJ11" s="1876"/>
      <c r="AK11" s="1876"/>
      <c r="AL11" s="1876" t="s">
        <v>32</v>
      </c>
      <c r="AM11" s="1876"/>
      <c r="AN11" s="1876"/>
      <c r="AO11" s="1876"/>
      <c r="AP11" s="1876"/>
      <c r="AQ11" s="1876" t="s">
        <v>33</v>
      </c>
      <c r="AR11" s="1876"/>
      <c r="AS11" s="1876"/>
      <c r="AT11" s="1876"/>
      <c r="AU11" s="1876"/>
      <c r="AW11" s="1876" t="s">
        <v>31</v>
      </c>
      <c r="AX11" s="1876"/>
      <c r="AY11" s="1876"/>
      <c r="AZ11" s="1876"/>
      <c r="BA11" s="1876" t="s">
        <v>32</v>
      </c>
      <c r="BB11" s="1876"/>
      <c r="BC11" s="1876"/>
      <c r="BD11" s="1876"/>
      <c r="BE11" s="1876" t="s">
        <v>31</v>
      </c>
      <c r="BF11" s="1876"/>
      <c r="BG11" s="1876"/>
      <c r="BH11" s="1876"/>
      <c r="BI11" s="1876" t="s">
        <v>32</v>
      </c>
      <c r="BJ11" s="1876"/>
      <c r="BK11" s="1876"/>
      <c r="BL11" s="1876"/>
      <c r="BM11" s="1876" t="s">
        <v>31</v>
      </c>
      <c r="BN11" s="1876"/>
      <c r="BO11" s="1876"/>
      <c r="BP11" s="1876"/>
      <c r="BQ11" s="1876" t="s">
        <v>32</v>
      </c>
      <c r="BR11" s="1876"/>
      <c r="BS11" s="1876"/>
      <c r="BT11" s="1876"/>
      <c r="BV11" s="1874"/>
      <c r="BW11" s="1874"/>
      <c r="BX11" s="1874"/>
      <c r="BY11" s="1874"/>
      <c r="BZ11" s="1874"/>
      <c r="CA11" s="1874"/>
      <c r="CB11" s="1874"/>
      <c r="CC11" s="1874"/>
      <c r="CD11" s="1874"/>
      <c r="CE11" s="1874"/>
      <c r="CF11" s="1874"/>
      <c r="CG11" s="1874"/>
    </row>
    <row r="12" spans="1:85" ht="102" x14ac:dyDescent="0.25">
      <c r="A12" s="42"/>
      <c r="B12" s="1608" t="s">
        <v>1088</v>
      </c>
      <c r="C12" s="915" t="s">
        <v>952</v>
      </c>
      <c r="D12" s="859" t="s">
        <v>950</v>
      </c>
      <c r="E12" s="859" t="s">
        <v>953</v>
      </c>
      <c r="F12" s="859" t="s">
        <v>954</v>
      </c>
      <c r="G12" s="859" t="s">
        <v>955</v>
      </c>
      <c r="H12" s="916" t="s">
        <v>952</v>
      </c>
      <c r="I12" s="859" t="s">
        <v>950</v>
      </c>
      <c r="J12" s="859" t="s">
        <v>953</v>
      </c>
      <c r="K12" s="859" t="s">
        <v>954</v>
      </c>
      <c r="L12" s="859" t="s">
        <v>955</v>
      </c>
      <c r="M12" s="916" t="s">
        <v>952</v>
      </c>
      <c r="N12" s="859" t="s">
        <v>950</v>
      </c>
      <c r="O12" s="859" t="s">
        <v>953</v>
      </c>
      <c r="P12" s="859" t="s">
        <v>954</v>
      </c>
      <c r="Q12" s="859" t="s">
        <v>955</v>
      </c>
      <c r="R12" s="915" t="s">
        <v>952</v>
      </c>
      <c r="S12" s="859" t="s">
        <v>950</v>
      </c>
      <c r="T12" s="859" t="s">
        <v>953</v>
      </c>
      <c r="U12" s="859" t="s">
        <v>954</v>
      </c>
      <c r="V12" s="859" t="s">
        <v>955</v>
      </c>
      <c r="W12" s="916" t="s">
        <v>952</v>
      </c>
      <c r="X12" s="859" t="s">
        <v>950</v>
      </c>
      <c r="Y12" s="859" t="s">
        <v>953</v>
      </c>
      <c r="Z12" s="859" t="s">
        <v>954</v>
      </c>
      <c r="AA12" s="859" t="s">
        <v>955</v>
      </c>
      <c r="AB12" s="916" t="s">
        <v>952</v>
      </c>
      <c r="AC12" s="859" t="s">
        <v>950</v>
      </c>
      <c r="AD12" s="859" t="s">
        <v>953</v>
      </c>
      <c r="AE12" s="859" t="s">
        <v>954</v>
      </c>
      <c r="AF12" s="859" t="s">
        <v>955</v>
      </c>
      <c r="AG12" s="915" t="s">
        <v>952</v>
      </c>
      <c r="AH12" s="859" t="s">
        <v>950</v>
      </c>
      <c r="AI12" s="859" t="s">
        <v>953</v>
      </c>
      <c r="AJ12" s="859" t="s">
        <v>954</v>
      </c>
      <c r="AK12" s="859" t="s">
        <v>955</v>
      </c>
      <c r="AL12" s="916" t="s">
        <v>952</v>
      </c>
      <c r="AM12" s="859" t="s">
        <v>950</v>
      </c>
      <c r="AN12" s="859" t="s">
        <v>953</v>
      </c>
      <c r="AO12" s="859" t="s">
        <v>954</v>
      </c>
      <c r="AP12" s="859" t="s">
        <v>955</v>
      </c>
      <c r="AQ12" s="916" t="s">
        <v>952</v>
      </c>
      <c r="AR12" s="859" t="s">
        <v>950</v>
      </c>
      <c r="AS12" s="859" t="s">
        <v>953</v>
      </c>
      <c r="AT12" s="859" t="s">
        <v>954</v>
      </c>
      <c r="AU12" s="860" t="s">
        <v>955</v>
      </c>
      <c r="AV12" s="33"/>
      <c r="AW12" s="858" t="s">
        <v>950</v>
      </c>
      <c r="AX12" s="859" t="s">
        <v>953</v>
      </c>
      <c r="AY12" s="859" t="s">
        <v>954</v>
      </c>
      <c r="AZ12" s="859" t="s">
        <v>955</v>
      </c>
      <c r="BA12" s="859" t="s">
        <v>950</v>
      </c>
      <c r="BB12" s="859" t="s">
        <v>953</v>
      </c>
      <c r="BC12" s="859" t="s">
        <v>954</v>
      </c>
      <c r="BD12" s="859" t="s">
        <v>955</v>
      </c>
      <c r="BE12" s="858" t="s">
        <v>950</v>
      </c>
      <c r="BF12" s="859" t="s">
        <v>953</v>
      </c>
      <c r="BG12" s="859" t="s">
        <v>954</v>
      </c>
      <c r="BH12" s="859" t="s">
        <v>955</v>
      </c>
      <c r="BI12" s="859" t="s">
        <v>950</v>
      </c>
      <c r="BJ12" s="859" t="s">
        <v>953</v>
      </c>
      <c r="BK12" s="859" t="s">
        <v>954</v>
      </c>
      <c r="BL12" s="859" t="s">
        <v>955</v>
      </c>
      <c r="BM12" s="858" t="s">
        <v>950</v>
      </c>
      <c r="BN12" s="859" t="s">
        <v>953</v>
      </c>
      <c r="BO12" s="859" t="s">
        <v>954</v>
      </c>
      <c r="BP12" s="859" t="s">
        <v>955</v>
      </c>
      <c r="BQ12" s="859" t="s">
        <v>950</v>
      </c>
      <c r="BR12" s="859" t="s">
        <v>953</v>
      </c>
      <c r="BS12" s="859" t="s">
        <v>954</v>
      </c>
      <c r="BT12" s="860" t="s">
        <v>955</v>
      </c>
      <c r="BU12" s="33"/>
      <c r="BV12" s="858" t="s">
        <v>950</v>
      </c>
      <c r="BW12" s="859" t="s">
        <v>953</v>
      </c>
      <c r="BX12" s="859" t="s">
        <v>954</v>
      </c>
      <c r="BY12" s="859" t="s">
        <v>955</v>
      </c>
      <c r="BZ12" s="858" t="s">
        <v>950</v>
      </c>
      <c r="CA12" s="859" t="s">
        <v>953</v>
      </c>
      <c r="CB12" s="859" t="s">
        <v>954</v>
      </c>
      <c r="CC12" s="859" t="s">
        <v>955</v>
      </c>
      <c r="CD12" s="858" t="s">
        <v>950</v>
      </c>
      <c r="CE12" s="859" t="s">
        <v>953</v>
      </c>
      <c r="CF12" s="859" t="s">
        <v>954</v>
      </c>
      <c r="CG12" s="860" t="s">
        <v>955</v>
      </c>
    </row>
    <row r="13" spans="1:85" x14ac:dyDescent="0.25">
      <c r="A13" s="1903" t="s">
        <v>1079</v>
      </c>
      <c r="B13" s="849" t="s">
        <v>810</v>
      </c>
      <c r="C13" s="773">
        <f>SUM(C25:C32)</f>
        <v>28171</v>
      </c>
      <c r="D13" s="20">
        <f>D24</f>
        <v>11975.212300000001</v>
      </c>
      <c r="E13" s="20">
        <f t="shared" ref="E13:AU13" si="0">E24</f>
        <v>15854.097900000001</v>
      </c>
      <c r="F13" s="20">
        <f t="shared" si="0"/>
        <v>18315.530999999999</v>
      </c>
      <c r="G13" s="20">
        <f t="shared" si="0"/>
        <v>19050.504200000003</v>
      </c>
      <c r="H13" s="671">
        <f>SUM(H25:H32)</f>
        <v>36818</v>
      </c>
      <c r="I13" s="20">
        <f t="shared" si="0"/>
        <v>15396.8406</v>
      </c>
      <c r="J13" s="20">
        <f t="shared" si="0"/>
        <v>20262.467599999996</v>
      </c>
      <c r="K13" s="20">
        <f t="shared" si="0"/>
        <v>23288.3963</v>
      </c>
      <c r="L13" s="20">
        <f t="shared" si="0"/>
        <v>24343.575000000004</v>
      </c>
      <c r="M13" s="671">
        <f>SUM(M25:M32)</f>
        <v>64989</v>
      </c>
      <c r="N13" s="20">
        <f t="shared" si="0"/>
        <v>27284.661199999999</v>
      </c>
      <c r="O13" s="20">
        <f t="shared" si="0"/>
        <v>35995.079499999993</v>
      </c>
      <c r="P13" s="20">
        <f t="shared" si="0"/>
        <v>41512.204400000002</v>
      </c>
      <c r="Q13" s="20">
        <f t="shared" si="0"/>
        <v>43307.516499999998</v>
      </c>
      <c r="R13" s="773">
        <f>SUM(R25:R32)</f>
        <v>27288</v>
      </c>
      <c r="S13" s="20">
        <f t="shared" si="0"/>
        <v>12483.7739</v>
      </c>
      <c r="T13" s="20">
        <f t="shared" si="0"/>
        <v>15968.012799999999</v>
      </c>
      <c r="U13" s="20">
        <f t="shared" si="0"/>
        <v>17438.1476</v>
      </c>
      <c r="V13" s="20">
        <f t="shared" si="0"/>
        <v>18370.905299999999</v>
      </c>
      <c r="W13" s="671">
        <f>SUM(W25:W32)</f>
        <v>35591</v>
      </c>
      <c r="X13" s="20">
        <f t="shared" si="0"/>
        <v>15390.5314</v>
      </c>
      <c r="Y13" s="20">
        <f t="shared" si="0"/>
        <v>19785.736800000002</v>
      </c>
      <c r="Z13" s="20">
        <f t="shared" si="0"/>
        <v>22014.290599999997</v>
      </c>
      <c r="AA13" s="20">
        <f t="shared" si="0"/>
        <v>22944.069800000001</v>
      </c>
      <c r="AB13" s="671">
        <f>SUM(AB25:AB32)</f>
        <v>62879</v>
      </c>
      <c r="AC13" s="20">
        <f t="shared" si="0"/>
        <v>27929.606599999999</v>
      </c>
      <c r="AD13" s="20">
        <f t="shared" si="0"/>
        <v>35844.1129</v>
      </c>
      <c r="AE13" s="20">
        <f t="shared" si="0"/>
        <v>39420.744500000001</v>
      </c>
      <c r="AF13" s="20">
        <f t="shared" si="0"/>
        <v>41388.426500000009</v>
      </c>
      <c r="AG13" s="773">
        <f>SUM(AG25:AG32)</f>
        <v>25415</v>
      </c>
      <c r="AH13" s="20">
        <f t="shared" si="0"/>
        <v>11228.063599999999</v>
      </c>
      <c r="AI13" s="20">
        <f t="shared" si="0"/>
        <v>14010.005900000002</v>
      </c>
      <c r="AJ13" s="20">
        <f t="shared" si="0"/>
        <v>15699.5491</v>
      </c>
      <c r="AK13" s="20">
        <f t="shared" si="0"/>
        <v>18045.169999999998</v>
      </c>
      <c r="AL13" s="671">
        <f>SUM(AL25:AL32)</f>
        <v>31094</v>
      </c>
      <c r="AM13" s="20">
        <f t="shared" si="0"/>
        <v>13741.265800000001</v>
      </c>
      <c r="AN13" s="20">
        <f t="shared" si="0"/>
        <v>16928.6361</v>
      </c>
      <c r="AO13" s="20">
        <f t="shared" si="0"/>
        <v>18963.480799999998</v>
      </c>
      <c r="AP13" s="20">
        <f t="shared" si="0"/>
        <v>21395.720800000003</v>
      </c>
      <c r="AQ13" s="671">
        <f>SUM(AQ25:AQ32)</f>
        <v>56509</v>
      </c>
      <c r="AR13" s="20">
        <f t="shared" si="0"/>
        <v>25031.526300000001</v>
      </c>
      <c r="AS13" s="20">
        <f t="shared" si="0"/>
        <v>30913.908800000001</v>
      </c>
      <c r="AT13" s="20">
        <f t="shared" si="0"/>
        <v>34596.286799999994</v>
      </c>
      <c r="AU13" s="21">
        <f t="shared" si="0"/>
        <v>39447.238699999994</v>
      </c>
      <c r="AW13" s="61">
        <f>D13/$C13*100</f>
        <v>42.509006780022013</v>
      </c>
      <c r="AX13" s="6">
        <f>E13/$C13*100</f>
        <v>56.278079940364215</v>
      </c>
      <c r="AY13" s="6">
        <f>F13/$C13*100</f>
        <v>65.015551453622507</v>
      </c>
      <c r="AZ13" s="6">
        <f>G13/$C13*100</f>
        <v>67.624522381172142</v>
      </c>
      <c r="BA13" s="6">
        <f t="shared" ref="BA13:BD15" si="1">I13/$H13*100</f>
        <v>41.81878591993047</v>
      </c>
      <c r="BB13" s="6">
        <f t="shared" si="1"/>
        <v>55.034134390787102</v>
      </c>
      <c r="BC13" s="6">
        <f t="shared" si="1"/>
        <v>63.252746754304958</v>
      </c>
      <c r="BD13" s="6">
        <f t="shared" si="1"/>
        <v>66.118678363843784</v>
      </c>
      <c r="BE13" s="61">
        <f t="shared" ref="BE13:BH15" si="2">S13/$R13*100</f>
        <v>45.748218630900027</v>
      </c>
      <c r="BF13" s="6">
        <f t="shared" si="2"/>
        <v>58.516610964526528</v>
      </c>
      <c r="BG13" s="6">
        <f t="shared" si="2"/>
        <v>63.904088243916746</v>
      </c>
      <c r="BH13" s="6">
        <f t="shared" si="2"/>
        <v>67.322285620052767</v>
      </c>
      <c r="BI13" s="6">
        <f t="shared" ref="BI13:BL15" si="3">X13/$W13*100</f>
        <v>43.242761934196849</v>
      </c>
      <c r="BJ13" s="6">
        <f t="shared" si="3"/>
        <v>55.59196650838696</v>
      </c>
      <c r="BK13" s="6">
        <f t="shared" si="3"/>
        <v>61.853532072714998</v>
      </c>
      <c r="BL13" s="6">
        <f t="shared" si="3"/>
        <v>64.465931836700292</v>
      </c>
      <c r="BM13" s="61">
        <f t="shared" ref="BM13:BP15" si="4">AH13/$AG13*100</f>
        <v>44.178884910485934</v>
      </c>
      <c r="BN13" s="6">
        <f t="shared" si="4"/>
        <v>55.1249494393075</v>
      </c>
      <c r="BO13" s="6">
        <f t="shared" si="4"/>
        <v>61.772768443832383</v>
      </c>
      <c r="BP13" s="6">
        <f t="shared" si="4"/>
        <v>71.00204603580562</v>
      </c>
      <c r="BQ13" s="6">
        <f t="shared" ref="BQ13:BT15" si="5">AM13/$AL13*100</f>
        <v>44.192660320319035</v>
      </c>
      <c r="BR13" s="6">
        <f t="shared" si="5"/>
        <v>54.443417057953305</v>
      </c>
      <c r="BS13" s="6">
        <f t="shared" si="5"/>
        <v>60.987588602302687</v>
      </c>
      <c r="BT13" s="82">
        <f t="shared" si="5"/>
        <v>68.809805107094618</v>
      </c>
      <c r="BV13" s="59">
        <f t="shared" ref="BV13:BY15" si="6">BA13-AW13</f>
        <v>-0.69022086009154293</v>
      </c>
      <c r="BW13" s="57">
        <f t="shared" si="6"/>
        <v>-1.2439455495771128</v>
      </c>
      <c r="BX13" s="57">
        <f t="shared" si="6"/>
        <v>-1.7628046993175488</v>
      </c>
      <c r="BY13" s="57">
        <f t="shared" si="6"/>
        <v>-1.5058440173283572</v>
      </c>
      <c r="BZ13" s="59">
        <f t="shared" ref="BZ13:CC15" si="7">BI13-BE13</f>
        <v>-2.5054566967031775</v>
      </c>
      <c r="CA13" s="57">
        <f t="shared" si="7"/>
        <v>-2.9246444561395677</v>
      </c>
      <c r="CB13" s="57">
        <f t="shared" si="7"/>
        <v>-2.0505561712017482</v>
      </c>
      <c r="CC13" s="57">
        <f t="shared" si="7"/>
        <v>-2.8563537833524748</v>
      </c>
      <c r="CD13" s="59">
        <f t="shared" ref="CD13:CG15" si="8">BQ13-BM13</f>
        <v>1.3775409833101548E-2</v>
      </c>
      <c r="CE13" s="57">
        <f t="shared" si="8"/>
        <v>-0.68153238135419514</v>
      </c>
      <c r="CF13" s="57">
        <f t="shared" si="8"/>
        <v>-0.78517984152969689</v>
      </c>
      <c r="CG13" s="60">
        <f t="shared" si="8"/>
        <v>-2.1922409287110014</v>
      </c>
    </row>
    <row r="14" spans="1:85" x14ac:dyDescent="0.25">
      <c r="A14" s="1904"/>
      <c r="B14" s="1617" t="s">
        <v>811</v>
      </c>
      <c r="C14" s="773">
        <f>SUM(C34:C46)</f>
        <v>65604</v>
      </c>
      <c r="D14" s="20">
        <f>D33</f>
        <v>37862.126800000005</v>
      </c>
      <c r="E14" s="20">
        <f t="shared" ref="E14:AU14" si="9">E33</f>
        <v>47053.821600000003</v>
      </c>
      <c r="F14" s="20">
        <f t="shared" si="9"/>
        <v>50265.477899999998</v>
      </c>
      <c r="G14" s="20">
        <f t="shared" si="9"/>
        <v>51973.400400000006</v>
      </c>
      <c r="H14" s="671">
        <f>SUM(H34:H46)</f>
        <v>37008</v>
      </c>
      <c r="I14" s="20">
        <f t="shared" si="9"/>
        <v>21757.361900000004</v>
      </c>
      <c r="J14" s="20">
        <f t="shared" si="9"/>
        <v>26616.346600000004</v>
      </c>
      <c r="K14" s="20">
        <f t="shared" si="9"/>
        <v>28393.199100000005</v>
      </c>
      <c r="L14" s="20">
        <f t="shared" si="9"/>
        <v>29262.383499999996</v>
      </c>
      <c r="M14" s="671">
        <f>SUM(M34:M46)</f>
        <v>102612</v>
      </c>
      <c r="N14" s="20">
        <f t="shared" si="9"/>
        <v>59328.908900000009</v>
      </c>
      <c r="O14" s="20">
        <f t="shared" si="9"/>
        <v>73557.329799999992</v>
      </c>
      <c r="P14" s="20">
        <f t="shared" si="9"/>
        <v>78550.958700000003</v>
      </c>
      <c r="Q14" s="20">
        <f t="shared" si="9"/>
        <v>81207.208599999998</v>
      </c>
      <c r="R14" s="773">
        <f>SUM(R34:R46)</f>
        <v>64038</v>
      </c>
      <c r="S14" s="20">
        <f t="shared" si="9"/>
        <v>38436.829099999995</v>
      </c>
      <c r="T14" s="20">
        <f t="shared" si="9"/>
        <v>45727.479600000013</v>
      </c>
      <c r="U14" s="20">
        <f t="shared" si="9"/>
        <v>49060.073400000001</v>
      </c>
      <c r="V14" s="20">
        <f t="shared" si="9"/>
        <v>51010.473699999995</v>
      </c>
      <c r="W14" s="671">
        <f>SUM(W34:W46)</f>
        <v>36948</v>
      </c>
      <c r="X14" s="20">
        <f t="shared" si="9"/>
        <v>22724.480600000003</v>
      </c>
      <c r="Y14" s="20">
        <f t="shared" si="9"/>
        <v>26989.736499999995</v>
      </c>
      <c r="Z14" s="20">
        <f t="shared" si="9"/>
        <v>28542.776400000002</v>
      </c>
      <c r="AA14" s="20">
        <f t="shared" si="9"/>
        <v>29492.9827</v>
      </c>
      <c r="AB14" s="671">
        <f>SUM(AB34:AB46)</f>
        <v>100986</v>
      </c>
      <c r="AC14" s="20">
        <f t="shared" si="9"/>
        <v>60978.328699999998</v>
      </c>
      <c r="AD14" s="20">
        <f t="shared" si="9"/>
        <v>72695.498999999996</v>
      </c>
      <c r="AE14" s="20">
        <f t="shared" si="9"/>
        <v>77563.883699999977</v>
      </c>
      <c r="AF14" s="20">
        <f t="shared" si="9"/>
        <v>80586.63459999999</v>
      </c>
      <c r="AG14" s="773">
        <f>SUM(AG34:AG46)</f>
        <v>63970</v>
      </c>
      <c r="AH14" s="20">
        <f t="shared" si="9"/>
        <v>38526.06319999999</v>
      </c>
      <c r="AI14" s="20">
        <f t="shared" si="9"/>
        <v>45931.557599999993</v>
      </c>
      <c r="AJ14" s="20">
        <f t="shared" si="9"/>
        <v>49397.792000000009</v>
      </c>
      <c r="AK14" s="20">
        <f t="shared" si="9"/>
        <v>51629.072199999995</v>
      </c>
      <c r="AL14" s="671">
        <f>SUM(AL34:AL46)</f>
        <v>36326</v>
      </c>
      <c r="AM14" s="20">
        <f t="shared" si="9"/>
        <v>22275.073100000001</v>
      </c>
      <c r="AN14" s="20">
        <f t="shared" si="9"/>
        <v>26386.439400000003</v>
      </c>
      <c r="AO14" s="20">
        <f t="shared" si="9"/>
        <v>27796.519</v>
      </c>
      <c r="AP14" s="20">
        <f t="shared" si="9"/>
        <v>29304.526699999995</v>
      </c>
      <c r="AQ14" s="671">
        <f>SUM(AQ34:AQ46)</f>
        <v>100296</v>
      </c>
      <c r="AR14" s="20">
        <f t="shared" si="9"/>
        <v>60403.261200000008</v>
      </c>
      <c r="AS14" s="20">
        <f t="shared" si="9"/>
        <v>72204.295599999998</v>
      </c>
      <c r="AT14" s="20">
        <f t="shared" si="9"/>
        <v>76940.232400000008</v>
      </c>
      <c r="AU14" s="21">
        <f t="shared" si="9"/>
        <v>80970.332799999989</v>
      </c>
      <c r="AW14" s="61">
        <f>D14/C14*100</f>
        <v>57.713137613560164</v>
      </c>
      <c r="AX14" s="6">
        <f t="shared" ref="AX14:AZ15" si="10">E14/$C14*100</f>
        <v>71.724013169928668</v>
      </c>
      <c r="AY14" s="6">
        <f t="shared" si="10"/>
        <v>76.619532193158946</v>
      </c>
      <c r="AZ14" s="6">
        <f t="shared" si="10"/>
        <v>79.222913846716665</v>
      </c>
      <c r="BA14" s="6">
        <f t="shared" si="1"/>
        <v>58.790969249891923</v>
      </c>
      <c r="BB14" s="6">
        <f t="shared" si="1"/>
        <v>71.920521508862961</v>
      </c>
      <c r="BC14" s="6">
        <f t="shared" si="1"/>
        <v>76.721787451361877</v>
      </c>
      <c r="BD14" s="6">
        <f t="shared" si="1"/>
        <v>79.070426664504964</v>
      </c>
      <c r="BE14" s="61">
        <f t="shared" si="2"/>
        <v>60.021907461194914</v>
      </c>
      <c r="BF14" s="6">
        <f t="shared" si="2"/>
        <v>71.406789093975476</v>
      </c>
      <c r="BG14" s="6">
        <f t="shared" si="2"/>
        <v>76.610876979293536</v>
      </c>
      <c r="BH14" s="6">
        <f t="shared" si="2"/>
        <v>79.656569068365641</v>
      </c>
      <c r="BI14" s="6">
        <f t="shared" si="3"/>
        <v>61.503953123308442</v>
      </c>
      <c r="BJ14" s="6">
        <f t="shared" si="3"/>
        <v>73.047895691241735</v>
      </c>
      <c r="BK14" s="6">
        <f t="shared" si="3"/>
        <v>77.251208184475487</v>
      </c>
      <c r="BL14" s="6">
        <f t="shared" si="3"/>
        <v>79.822947656165425</v>
      </c>
      <c r="BM14" s="61">
        <f t="shared" si="4"/>
        <v>60.225204314522415</v>
      </c>
      <c r="BN14" s="6">
        <f t="shared" si="4"/>
        <v>71.801715804283248</v>
      </c>
      <c r="BO14" s="6">
        <f t="shared" si="4"/>
        <v>77.220246990776943</v>
      </c>
      <c r="BP14" s="6">
        <f t="shared" si="4"/>
        <v>80.708257308113176</v>
      </c>
      <c r="BQ14" s="6">
        <f t="shared" si="5"/>
        <v>61.319917139239124</v>
      </c>
      <c r="BR14" s="6">
        <f t="shared" si="5"/>
        <v>72.637888564664436</v>
      </c>
      <c r="BS14" s="6">
        <f t="shared" si="5"/>
        <v>76.519625061939109</v>
      </c>
      <c r="BT14" s="82">
        <f t="shared" si="5"/>
        <v>80.670942850850608</v>
      </c>
      <c r="BV14" s="59">
        <f t="shared" si="6"/>
        <v>1.0778316363317586</v>
      </c>
      <c r="BW14" s="57">
        <f t="shared" si="6"/>
        <v>0.19650833893429365</v>
      </c>
      <c r="BX14" s="57">
        <f t="shared" si="6"/>
        <v>0.10225525820293058</v>
      </c>
      <c r="BY14" s="57">
        <f t="shared" si="6"/>
        <v>-0.15248718221170066</v>
      </c>
      <c r="BZ14" s="59">
        <f t="shared" si="7"/>
        <v>1.4820456621135278</v>
      </c>
      <c r="CA14" s="57">
        <f t="shared" si="7"/>
        <v>1.6411065972662584</v>
      </c>
      <c r="CB14" s="57">
        <f t="shared" si="7"/>
        <v>0.64033120518195119</v>
      </c>
      <c r="CC14" s="57">
        <f t="shared" si="7"/>
        <v>0.16637858779978387</v>
      </c>
      <c r="CD14" s="59">
        <f t="shared" si="8"/>
        <v>1.0947128247167086</v>
      </c>
      <c r="CE14" s="57">
        <f t="shared" si="8"/>
        <v>0.8361727603811886</v>
      </c>
      <c r="CF14" s="57">
        <f t="shared" si="8"/>
        <v>-0.70062192883783325</v>
      </c>
      <c r="CG14" s="60">
        <f t="shared" si="8"/>
        <v>-3.7314457262567657E-2</v>
      </c>
    </row>
    <row r="15" spans="1:85" x14ac:dyDescent="0.25">
      <c r="A15" s="1905"/>
      <c r="B15" s="1617" t="s">
        <v>248</v>
      </c>
      <c r="C15" s="784">
        <f>SUM(C48:C55)</f>
        <v>25171</v>
      </c>
      <c r="D15" s="56">
        <f>D47</f>
        <v>11189.9328</v>
      </c>
      <c r="E15" s="56">
        <f t="shared" ref="E15:AU15" si="11">E47</f>
        <v>14334.248499999998</v>
      </c>
      <c r="F15" s="56">
        <f t="shared" si="11"/>
        <v>16792.660200000002</v>
      </c>
      <c r="G15" s="56">
        <f t="shared" si="11"/>
        <v>17429.077799999999</v>
      </c>
      <c r="H15" s="140">
        <f>SUM(H48:H55)</f>
        <v>10481</v>
      </c>
      <c r="I15" s="56">
        <f t="shared" si="11"/>
        <v>4325.0769</v>
      </c>
      <c r="J15" s="56">
        <f t="shared" si="11"/>
        <v>5505.0032000000001</v>
      </c>
      <c r="K15" s="56">
        <f t="shared" si="11"/>
        <v>6533.0181000000002</v>
      </c>
      <c r="L15" s="56">
        <f t="shared" si="11"/>
        <v>6780.0661</v>
      </c>
      <c r="M15" s="140">
        <f>SUM(M48:M55)</f>
        <v>35652</v>
      </c>
      <c r="N15" s="56">
        <f t="shared" si="11"/>
        <v>15514.615399999999</v>
      </c>
      <c r="O15" s="56">
        <f t="shared" si="11"/>
        <v>19839.236600000004</v>
      </c>
      <c r="P15" s="56">
        <f t="shared" si="11"/>
        <v>23325.758600000005</v>
      </c>
      <c r="Q15" s="56">
        <f t="shared" si="11"/>
        <v>24209.4689</v>
      </c>
      <c r="R15" s="784">
        <f>SUM(R48:R55)</f>
        <v>24570</v>
      </c>
      <c r="S15" s="56">
        <f t="shared" si="11"/>
        <v>11830.211499999999</v>
      </c>
      <c r="T15" s="56">
        <f t="shared" si="11"/>
        <v>14381.011000000002</v>
      </c>
      <c r="U15" s="56">
        <f t="shared" si="11"/>
        <v>15689.151099999999</v>
      </c>
      <c r="V15" s="56">
        <f t="shared" si="11"/>
        <v>16846.975300000002</v>
      </c>
      <c r="W15" s="140">
        <f>SUM(W48:W55)</f>
        <v>10133</v>
      </c>
      <c r="X15" s="56">
        <f t="shared" si="11"/>
        <v>4416.0526</v>
      </c>
      <c r="Y15" s="56">
        <f t="shared" si="11"/>
        <v>5612.9662000000008</v>
      </c>
      <c r="Z15" s="56">
        <f t="shared" si="11"/>
        <v>6052.9983999999995</v>
      </c>
      <c r="AA15" s="56">
        <f t="shared" si="11"/>
        <v>6512.9495000000006</v>
      </c>
      <c r="AB15" s="140">
        <f>SUM(AB48:AB55)</f>
        <v>34703</v>
      </c>
      <c r="AC15" s="56">
        <f t="shared" si="11"/>
        <v>16246.1219</v>
      </c>
      <c r="AD15" s="56">
        <f t="shared" si="11"/>
        <v>19993.509099999999</v>
      </c>
      <c r="AE15" s="56">
        <f t="shared" si="11"/>
        <v>21741.535800000001</v>
      </c>
      <c r="AF15" s="56">
        <f t="shared" si="11"/>
        <v>23360.7101</v>
      </c>
      <c r="AG15" s="784">
        <f>SUM(AG48:AG55)</f>
        <v>25004</v>
      </c>
      <c r="AH15" s="56">
        <f t="shared" si="11"/>
        <v>12281.676400000002</v>
      </c>
      <c r="AI15" s="56">
        <f t="shared" si="11"/>
        <v>14268.502700000001</v>
      </c>
      <c r="AJ15" s="56">
        <f t="shared" si="11"/>
        <v>15967.595799999999</v>
      </c>
      <c r="AK15" s="56">
        <f t="shared" si="11"/>
        <v>18550.9764</v>
      </c>
      <c r="AL15" s="140">
        <f>SUM(AL48:AL55)</f>
        <v>9994</v>
      </c>
      <c r="AM15" s="56">
        <f t="shared" si="11"/>
        <v>4537.9691999999995</v>
      </c>
      <c r="AN15" s="56">
        <f t="shared" si="11"/>
        <v>5242.1121999999996</v>
      </c>
      <c r="AO15" s="56">
        <f t="shared" si="11"/>
        <v>5859.9223000000002</v>
      </c>
      <c r="AP15" s="56">
        <f t="shared" si="11"/>
        <v>6893.0508</v>
      </c>
      <c r="AQ15" s="140">
        <f>SUM(AQ48:AQ55)</f>
        <v>34998</v>
      </c>
      <c r="AR15" s="56">
        <f t="shared" si="11"/>
        <v>16818.462199999998</v>
      </c>
      <c r="AS15" s="56">
        <f t="shared" si="11"/>
        <v>19510.098700000002</v>
      </c>
      <c r="AT15" s="56">
        <f t="shared" si="11"/>
        <v>21827.871400000004</v>
      </c>
      <c r="AU15" s="116">
        <f t="shared" si="11"/>
        <v>25443.947000000004</v>
      </c>
      <c r="AW15" s="100">
        <f>D15/C15*100</f>
        <v>44.455654523062258</v>
      </c>
      <c r="AX15" s="98">
        <f t="shared" si="10"/>
        <v>56.94747328274601</v>
      </c>
      <c r="AY15" s="98">
        <f t="shared" si="10"/>
        <v>66.714314886178556</v>
      </c>
      <c r="AZ15" s="98">
        <f t="shared" si="10"/>
        <v>69.242691192245047</v>
      </c>
      <c r="BA15" s="98">
        <f t="shared" si="1"/>
        <v>41.265880164106477</v>
      </c>
      <c r="BB15" s="98">
        <f t="shared" si="1"/>
        <v>52.523644690392132</v>
      </c>
      <c r="BC15" s="98">
        <f t="shared" si="1"/>
        <v>62.332011258467702</v>
      </c>
      <c r="BD15" s="98">
        <f t="shared" si="1"/>
        <v>64.689114588302644</v>
      </c>
      <c r="BE15" s="100">
        <f t="shared" si="2"/>
        <v>48.149008954008956</v>
      </c>
      <c r="BF15" s="98">
        <f t="shared" si="2"/>
        <v>58.530773300773312</v>
      </c>
      <c r="BG15" s="98">
        <f t="shared" si="2"/>
        <v>63.85490883190883</v>
      </c>
      <c r="BH15" s="98">
        <f t="shared" si="2"/>
        <v>68.567258038258046</v>
      </c>
      <c r="BI15" s="98">
        <f t="shared" si="3"/>
        <v>43.580900029606234</v>
      </c>
      <c r="BJ15" s="98">
        <f t="shared" si="3"/>
        <v>55.392935951840528</v>
      </c>
      <c r="BK15" s="98">
        <f t="shared" si="3"/>
        <v>59.735501825717954</v>
      </c>
      <c r="BL15" s="98">
        <f t="shared" si="3"/>
        <v>64.27464225796902</v>
      </c>
      <c r="BM15" s="100">
        <f t="shared" si="4"/>
        <v>49.118846584546482</v>
      </c>
      <c r="BN15" s="98">
        <f t="shared" si="4"/>
        <v>57.064880419132948</v>
      </c>
      <c r="BO15" s="98">
        <f t="shared" si="4"/>
        <v>63.860165573508233</v>
      </c>
      <c r="BP15" s="98">
        <f t="shared" si="4"/>
        <v>74.192034874420088</v>
      </c>
      <c r="BQ15" s="98">
        <f t="shared" si="5"/>
        <v>45.406936161697011</v>
      </c>
      <c r="BR15" s="98">
        <f t="shared" si="5"/>
        <v>52.452593556133678</v>
      </c>
      <c r="BS15" s="98">
        <f t="shared" si="5"/>
        <v>58.634403642185319</v>
      </c>
      <c r="BT15" s="99">
        <f t="shared" si="5"/>
        <v>68.971891134680803</v>
      </c>
      <c r="BV15" s="108">
        <f t="shared" si="6"/>
        <v>-3.1897743589557805</v>
      </c>
      <c r="BW15" s="109">
        <f t="shared" si="6"/>
        <v>-4.4238285923538783</v>
      </c>
      <c r="BX15" s="109">
        <f t="shared" si="6"/>
        <v>-4.3823036277108542</v>
      </c>
      <c r="BY15" s="109">
        <f t="shared" si="6"/>
        <v>-4.5535766039424033</v>
      </c>
      <c r="BZ15" s="108">
        <f t="shared" si="7"/>
        <v>-4.568108924402722</v>
      </c>
      <c r="CA15" s="109">
        <f t="shared" si="7"/>
        <v>-3.1378373489327842</v>
      </c>
      <c r="CB15" s="109">
        <f t="shared" si="7"/>
        <v>-4.1194070061908761</v>
      </c>
      <c r="CC15" s="109">
        <f t="shared" si="7"/>
        <v>-4.2926157802890259</v>
      </c>
      <c r="CD15" s="108">
        <f t="shared" si="8"/>
        <v>-3.7119104228494706</v>
      </c>
      <c r="CE15" s="109">
        <f t="shared" si="8"/>
        <v>-4.6122868629992695</v>
      </c>
      <c r="CF15" s="109">
        <f t="shared" si="8"/>
        <v>-5.2257619313229142</v>
      </c>
      <c r="CG15" s="236">
        <f t="shared" si="8"/>
        <v>-5.2201437397392851</v>
      </c>
    </row>
    <row r="16" spans="1:85" x14ac:dyDescent="0.25">
      <c r="A16" s="42"/>
    </row>
    <row r="18" spans="1:85" x14ac:dyDescent="0.25">
      <c r="A18" s="5" t="s">
        <v>1181</v>
      </c>
      <c r="V18" s="872"/>
    </row>
    <row r="19" spans="1:85" x14ac:dyDescent="0.25">
      <c r="A19" s="5"/>
      <c r="V19" s="872"/>
    </row>
    <row r="20" spans="1:85" x14ac:dyDescent="0.25">
      <c r="C20" s="1876" t="s">
        <v>952</v>
      </c>
      <c r="D20" s="1876"/>
      <c r="E20" s="1876"/>
      <c r="F20" s="1876"/>
      <c r="G20" s="1876"/>
      <c r="H20" s="1876"/>
      <c r="I20" s="1876"/>
      <c r="J20" s="1876"/>
      <c r="K20" s="1876"/>
      <c r="L20" s="1876"/>
      <c r="M20" s="1876"/>
      <c r="N20" s="1876"/>
      <c r="O20" s="1876"/>
      <c r="P20" s="1876"/>
      <c r="Q20" s="1876"/>
      <c r="R20" s="1876"/>
      <c r="S20" s="1876"/>
      <c r="T20" s="1876"/>
      <c r="U20" s="1876"/>
      <c r="V20" s="1876"/>
      <c r="W20" s="1876"/>
      <c r="X20" s="1876"/>
      <c r="Y20" s="1876"/>
      <c r="Z20" s="1876"/>
      <c r="AA20" s="1876"/>
      <c r="AB20" s="1876"/>
      <c r="AC20" s="1876"/>
      <c r="AD20" s="1876"/>
      <c r="AE20" s="1876"/>
      <c r="AF20" s="1876"/>
      <c r="AG20" s="1876"/>
      <c r="AH20" s="1876"/>
      <c r="AI20" s="1876"/>
      <c r="AJ20" s="1876"/>
      <c r="AK20" s="1876"/>
      <c r="AL20" s="1876"/>
      <c r="AM20" s="1876"/>
      <c r="AN20" s="1876"/>
      <c r="AO20" s="1876"/>
      <c r="AP20" s="1876"/>
      <c r="AQ20" s="1876"/>
      <c r="AR20" s="1876"/>
      <c r="AS20" s="1876"/>
      <c r="AT20" s="1876"/>
      <c r="AU20" s="1876"/>
      <c r="AW20" s="1876" t="s">
        <v>747</v>
      </c>
      <c r="AX20" s="1876"/>
      <c r="AY20" s="1876"/>
      <c r="AZ20" s="1876"/>
      <c r="BA20" s="1876"/>
      <c r="BB20" s="1876"/>
      <c r="BC20" s="1876"/>
      <c r="BD20" s="1876"/>
      <c r="BE20" s="1876"/>
      <c r="BF20" s="1876"/>
      <c r="BG20" s="1876"/>
      <c r="BH20" s="1876"/>
      <c r="BI20" s="1876"/>
      <c r="BJ20" s="1876"/>
      <c r="BK20" s="1876"/>
      <c r="BL20" s="1876"/>
      <c r="BM20" s="1876"/>
      <c r="BN20" s="1876"/>
      <c r="BO20" s="1876"/>
      <c r="BP20" s="1876"/>
      <c r="BQ20" s="1876"/>
      <c r="BR20" s="1876"/>
      <c r="BS20" s="1876"/>
      <c r="BT20" s="1876"/>
      <c r="BV20" s="1876" t="s">
        <v>631</v>
      </c>
      <c r="BW20" s="1876"/>
      <c r="BX20" s="1876"/>
      <c r="BY20" s="1876"/>
      <c r="BZ20" s="1876"/>
      <c r="CA20" s="1876"/>
      <c r="CB20" s="1876"/>
      <c r="CC20" s="1876"/>
      <c r="CD20" s="1876"/>
      <c r="CE20" s="1876"/>
      <c r="CF20" s="1876"/>
      <c r="CG20" s="1876"/>
    </row>
    <row r="21" spans="1:85" x14ac:dyDescent="0.25">
      <c r="B21" s="919" t="s">
        <v>994</v>
      </c>
      <c r="C21" s="920"/>
      <c r="D21" s="1922" t="s">
        <v>314</v>
      </c>
      <c r="E21" s="1923"/>
      <c r="F21" s="1923"/>
      <c r="G21" s="1923"/>
      <c r="H21" s="1924"/>
      <c r="I21" s="1924"/>
      <c r="J21" s="1924"/>
      <c r="K21" s="1924"/>
      <c r="L21" s="1924"/>
      <c r="M21" s="1924"/>
      <c r="N21" s="1924"/>
      <c r="O21" s="1924"/>
      <c r="P21" s="1924"/>
      <c r="Q21" s="1924"/>
      <c r="R21" s="1924" t="s">
        <v>166</v>
      </c>
      <c r="S21" s="1924"/>
      <c r="T21" s="1924"/>
      <c r="U21" s="1924"/>
      <c r="V21" s="1924"/>
      <c r="W21" s="1924"/>
      <c r="X21" s="1924"/>
      <c r="Y21" s="1924"/>
      <c r="Z21" s="1924"/>
      <c r="AA21" s="1924"/>
      <c r="AB21" s="1924"/>
      <c r="AC21" s="1924"/>
      <c r="AD21" s="1924"/>
      <c r="AE21" s="1924"/>
      <c r="AF21" s="1924"/>
      <c r="AG21" s="921"/>
      <c r="AH21" s="1924" t="s">
        <v>503</v>
      </c>
      <c r="AI21" s="1924"/>
      <c r="AJ21" s="1924"/>
      <c r="AK21" s="1924"/>
      <c r="AL21" s="1924"/>
      <c r="AM21" s="1924"/>
      <c r="AN21" s="1924"/>
      <c r="AO21" s="1924"/>
      <c r="AP21" s="1924"/>
      <c r="AQ21" s="1924"/>
      <c r="AR21" s="1924"/>
      <c r="AS21" s="1924"/>
      <c r="AT21" s="1924"/>
      <c r="AU21" s="1924"/>
      <c r="AW21" s="1875" t="s">
        <v>314</v>
      </c>
      <c r="AX21" s="1875"/>
      <c r="AY21" s="1875"/>
      <c r="AZ21" s="1875"/>
      <c r="BA21" s="1875"/>
      <c r="BB21" s="1875"/>
      <c r="BC21" s="1875"/>
      <c r="BD21" s="1875"/>
      <c r="BE21" s="1875" t="s">
        <v>166</v>
      </c>
      <c r="BF21" s="1875"/>
      <c r="BG21" s="1875"/>
      <c r="BH21" s="1875"/>
      <c r="BI21" s="1875"/>
      <c r="BJ21" s="1875"/>
      <c r="BK21" s="1875"/>
      <c r="BL21" s="1875"/>
      <c r="BM21" s="1875" t="s">
        <v>503</v>
      </c>
      <c r="BN21" s="1875"/>
      <c r="BO21" s="1875"/>
      <c r="BP21" s="1875"/>
      <c r="BQ21" s="1875"/>
      <c r="BR21" s="1875"/>
      <c r="BS21" s="1875"/>
      <c r="BT21" s="1875"/>
      <c r="BV21" s="1874" t="s">
        <v>314</v>
      </c>
      <c r="BW21" s="1874"/>
      <c r="BX21" s="1874"/>
      <c r="BY21" s="1874"/>
      <c r="BZ21" s="1874" t="s">
        <v>166</v>
      </c>
      <c r="CA21" s="1874"/>
      <c r="CB21" s="1874"/>
      <c r="CC21" s="1874"/>
      <c r="CD21" s="1874" t="s">
        <v>503</v>
      </c>
      <c r="CE21" s="1874"/>
      <c r="CF21" s="1874"/>
      <c r="CG21" s="1874"/>
    </row>
    <row r="22" spans="1:85" x14ac:dyDescent="0.25">
      <c r="B22" s="851" t="s">
        <v>30</v>
      </c>
      <c r="C22" s="1876" t="s">
        <v>31</v>
      </c>
      <c r="D22" s="1876"/>
      <c r="E22" s="1876"/>
      <c r="F22" s="1876"/>
      <c r="G22" s="1876"/>
      <c r="H22" s="1876" t="s">
        <v>32</v>
      </c>
      <c r="I22" s="1876"/>
      <c r="J22" s="1876"/>
      <c r="K22" s="1876"/>
      <c r="L22" s="1876"/>
      <c r="M22" s="1876" t="s">
        <v>33</v>
      </c>
      <c r="N22" s="1876"/>
      <c r="O22" s="1876"/>
      <c r="P22" s="1876"/>
      <c r="Q22" s="1876"/>
      <c r="R22" s="1876" t="s">
        <v>31</v>
      </c>
      <c r="S22" s="1876"/>
      <c r="T22" s="1876"/>
      <c r="U22" s="1876"/>
      <c r="V22" s="1876"/>
      <c r="W22" s="1876" t="s">
        <v>32</v>
      </c>
      <c r="X22" s="1876"/>
      <c r="Y22" s="1876"/>
      <c r="Z22" s="1876"/>
      <c r="AA22" s="1876"/>
      <c r="AB22" s="1876" t="s">
        <v>33</v>
      </c>
      <c r="AC22" s="1876"/>
      <c r="AD22" s="1876"/>
      <c r="AE22" s="1876"/>
      <c r="AF22" s="1876"/>
      <c r="AG22" s="1876" t="s">
        <v>31</v>
      </c>
      <c r="AH22" s="1876"/>
      <c r="AI22" s="1876"/>
      <c r="AJ22" s="1876"/>
      <c r="AK22" s="1876"/>
      <c r="AL22" s="1876" t="s">
        <v>32</v>
      </c>
      <c r="AM22" s="1876"/>
      <c r="AN22" s="1876"/>
      <c r="AO22" s="1876"/>
      <c r="AP22" s="1876"/>
      <c r="AQ22" s="1876" t="s">
        <v>33</v>
      </c>
      <c r="AR22" s="1876"/>
      <c r="AS22" s="1876"/>
      <c r="AT22" s="1876"/>
      <c r="AU22" s="1876"/>
      <c r="AW22" s="1876" t="s">
        <v>31</v>
      </c>
      <c r="AX22" s="1876"/>
      <c r="AY22" s="1876"/>
      <c r="AZ22" s="1876"/>
      <c r="BA22" s="1876" t="s">
        <v>32</v>
      </c>
      <c r="BB22" s="1876"/>
      <c r="BC22" s="1876"/>
      <c r="BD22" s="1876"/>
      <c r="BE22" s="1876" t="s">
        <v>31</v>
      </c>
      <c r="BF22" s="1876"/>
      <c r="BG22" s="1876"/>
      <c r="BH22" s="1876"/>
      <c r="BI22" s="1876" t="s">
        <v>32</v>
      </c>
      <c r="BJ22" s="1876"/>
      <c r="BK22" s="1876"/>
      <c r="BL22" s="1876"/>
      <c r="BM22" s="1876" t="s">
        <v>31</v>
      </c>
      <c r="BN22" s="1876"/>
      <c r="BO22" s="1876"/>
      <c r="BP22" s="1876"/>
      <c r="BQ22" s="1876" t="s">
        <v>32</v>
      </c>
      <c r="BR22" s="1876"/>
      <c r="BS22" s="1876"/>
      <c r="BT22" s="1876"/>
      <c r="BV22" s="1874"/>
      <c r="BW22" s="1874"/>
      <c r="BX22" s="1874"/>
      <c r="BY22" s="1874"/>
      <c r="BZ22" s="1874"/>
      <c r="CA22" s="1874"/>
      <c r="CB22" s="1874"/>
      <c r="CC22" s="1874"/>
      <c r="CD22" s="1874"/>
      <c r="CE22" s="1874"/>
      <c r="CF22" s="1874"/>
      <c r="CG22" s="1874"/>
    </row>
    <row r="23" spans="1:85" s="33" customFormat="1" ht="102" x14ac:dyDescent="0.25">
      <c r="B23" s="1608" t="s">
        <v>1088</v>
      </c>
      <c r="C23" s="869" t="s">
        <v>952</v>
      </c>
      <c r="D23" s="870" t="s">
        <v>950</v>
      </c>
      <c r="E23" s="870" t="s">
        <v>953</v>
      </c>
      <c r="F23" s="870" t="s">
        <v>954</v>
      </c>
      <c r="G23" s="870" t="s">
        <v>955</v>
      </c>
      <c r="H23" s="870" t="s">
        <v>952</v>
      </c>
      <c r="I23" s="870" t="s">
        <v>950</v>
      </c>
      <c r="J23" s="870" t="s">
        <v>953</v>
      </c>
      <c r="K23" s="870" t="s">
        <v>954</v>
      </c>
      <c r="L23" s="870" t="s">
        <v>955</v>
      </c>
      <c r="M23" s="870" t="s">
        <v>952</v>
      </c>
      <c r="N23" s="870" t="s">
        <v>950</v>
      </c>
      <c r="O23" s="870" t="s">
        <v>953</v>
      </c>
      <c r="P23" s="870" t="s">
        <v>954</v>
      </c>
      <c r="Q23" s="870" t="s">
        <v>955</v>
      </c>
      <c r="R23" s="869" t="s">
        <v>952</v>
      </c>
      <c r="S23" s="870" t="s">
        <v>950</v>
      </c>
      <c r="T23" s="870" t="s">
        <v>953</v>
      </c>
      <c r="U23" s="870" t="s">
        <v>954</v>
      </c>
      <c r="V23" s="870" t="s">
        <v>955</v>
      </c>
      <c r="W23" s="870" t="s">
        <v>952</v>
      </c>
      <c r="X23" s="870" t="s">
        <v>950</v>
      </c>
      <c r="Y23" s="870" t="s">
        <v>953</v>
      </c>
      <c r="Z23" s="870" t="s">
        <v>954</v>
      </c>
      <c r="AA23" s="870" t="s">
        <v>955</v>
      </c>
      <c r="AB23" s="870" t="s">
        <v>952</v>
      </c>
      <c r="AC23" s="870" t="s">
        <v>950</v>
      </c>
      <c r="AD23" s="870" t="s">
        <v>953</v>
      </c>
      <c r="AE23" s="870" t="s">
        <v>954</v>
      </c>
      <c r="AF23" s="870" t="s">
        <v>955</v>
      </c>
      <c r="AG23" s="869" t="s">
        <v>952</v>
      </c>
      <c r="AH23" s="870" t="s">
        <v>950</v>
      </c>
      <c r="AI23" s="870" t="s">
        <v>953</v>
      </c>
      <c r="AJ23" s="870" t="s">
        <v>954</v>
      </c>
      <c r="AK23" s="870" t="s">
        <v>955</v>
      </c>
      <c r="AL23" s="870" t="s">
        <v>952</v>
      </c>
      <c r="AM23" s="870" t="s">
        <v>950</v>
      </c>
      <c r="AN23" s="870" t="s">
        <v>953</v>
      </c>
      <c r="AO23" s="870" t="s">
        <v>954</v>
      </c>
      <c r="AP23" s="870" t="s">
        <v>955</v>
      </c>
      <c r="AQ23" s="870" t="s">
        <v>952</v>
      </c>
      <c r="AR23" s="870" t="s">
        <v>950</v>
      </c>
      <c r="AS23" s="870" t="s">
        <v>953</v>
      </c>
      <c r="AT23" s="870" t="s">
        <v>954</v>
      </c>
      <c r="AU23" s="871" t="s">
        <v>955</v>
      </c>
      <c r="AW23" s="858" t="s">
        <v>950</v>
      </c>
      <c r="AX23" s="859" t="s">
        <v>953</v>
      </c>
      <c r="AY23" s="859" t="s">
        <v>954</v>
      </c>
      <c r="AZ23" s="859" t="s">
        <v>955</v>
      </c>
      <c r="BA23" s="859" t="s">
        <v>950</v>
      </c>
      <c r="BB23" s="859" t="s">
        <v>953</v>
      </c>
      <c r="BC23" s="859" t="s">
        <v>954</v>
      </c>
      <c r="BD23" s="859" t="s">
        <v>955</v>
      </c>
      <c r="BE23" s="858" t="s">
        <v>950</v>
      </c>
      <c r="BF23" s="859" t="s">
        <v>953</v>
      </c>
      <c r="BG23" s="859" t="s">
        <v>954</v>
      </c>
      <c r="BH23" s="859" t="s">
        <v>955</v>
      </c>
      <c r="BI23" s="859" t="s">
        <v>950</v>
      </c>
      <c r="BJ23" s="859" t="s">
        <v>953</v>
      </c>
      <c r="BK23" s="859" t="s">
        <v>954</v>
      </c>
      <c r="BL23" s="859" t="s">
        <v>955</v>
      </c>
      <c r="BM23" s="858" t="s">
        <v>950</v>
      </c>
      <c r="BN23" s="859" t="s">
        <v>953</v>
      </c>
      <c r="BO23" s="859" t="s">
        <v>954</v>
      </c>
      <c r="BP23" s="859" t="s">
        <v>955</v>
      </c>
      <c r="BQ23" s="859" t="s">
        <v>950</v>
      </c>
      <c r="BR23" s="859" t="s">
        <v>953</v>
      </c>
      <c r="BS23" s="859" t="s">
        <v>954</v>
      </c>
      <c r="BT23" s="860" t="s">
        <v>955</v>
      </c>
      <c r="BV23" s="858" t="s">
        <v>950</v>
      </c>
      <c r="BW23" s="859" t="s">
        <v>953</v>
      </c>
      <c r="BX23" s="859" t="s">
        <v>954</v>
      </c>
      <c r="BY23" s="859" t="s">
        <v>955</v>
      </c>
      <c r="BZ23" s="858" t="s">
        <v>950</v>
      </c>
      <c r="CA23" s="859" t="s">
        <v>953</v>
      </c>
      <c r="CB23" s="859" t="s">
        <v>954</v>
      </c>
      <c r="CC23" s="859" t="s">
        <v>955</v>
      </c>
      <c r="CD23" s="858" t="s">
        <v>950</v>
      </c>
      <c r="CE23" s="859" t="s">
        <v>953</v>
      </c>
      <c r="CF23" s="859" t="s">
        <v>954</v>
      </c>
      <c r="CG23" s="860" t="s">
        <v>955</v>
      </c>
    </row>
    <row r="24" spans="1:85" x14ac:dyDescent="0.25">
      <c r="A24" s="1885" t="s">
        <v>810</v>
      </c>
      <c r="B24" s="849" t="s">
        <v>1077</v>
      </c>
      <c r="C24" s="917">
        <v>28171</v>
      </c>
      <c r="D24" s="843">
        <v>11975.212300000001</v>
      </c>
      <c r="E24" s="843">
        <v>15854.097900000001</v>
      </c>
      <c r="F24" s="843">
        <v>18315.530999999999</v>
      </c>
      <c r="G24" s="843">
        <v>19050.504200000003</v>
      </c>
      <c r="H24" s="918">
        <v>36818</v>
      </c>
      <c r="I24" s="843">
        <v>15396.8406</v>
      </c>
      <c r="J24" s="843">
        <v>20262.467599999996</v>
      </c>
      <c r="K24" s="843">
        <v>23288.3963</v>
      </c>
      <c r="L24" s="843">
        <v>24343.575000000004</v>
      </c>
      <c r="M24" s="918">
        <v>64989</v>
      </c>
      <c r="N24" s="843">
        <v>27284.661199999999</v>
      </c>
      <c r="O24" s="843">
        <v>35995.079499999993</v>
      </c>
      <c r="P24" s="843">
        <v>41512.204400000002</v>
      </c>
      <c r="Q24" s="843">
        <v>43307.516499999998</v>
      </c>
      <c r="R24" s="850">
        <v>27288</v>
      </c>
      <c r="S24" s="843">
        <v>12483.7739</v>
      </c>
      <c r="T24" s="843">
        <v>15968.012799999999</v>
      </c>
      <c r="U24" s="843">
        <v>17438.1476</v>
      </c>
      <c r="V24" s="843">
        <v>18370.905299999999</v>
      </c>
      <c r="W24" s="843">
        <v>35591</v>
      </c>
      <c r="X24" s="843">
        <v>15390.5314</v>
      </c>
      <c r="Y24" s="843">
        <v>19785.736800000002</v>
      </c>
      <c r="Z24" s="843">
        <v>22014.290599999997</v>
      </c>
      <c r="AA24" s="843">
        <v>22944.069800000001</v>
      </c>
      <c r="AB24" s="843">
        <v>62879</v>
      </c>
      <c r="AC24" s="843">
        <v>27929.606599999999</v>
      </c>
      <c r="AD24" s="843">
        <v>35844.1129</v>
      </c>
      <c r="AE24" s="843">
        <v>39420.744500000001</v>
      </c>
      <c r="AF24" s="843">
        <v>41388.426500000009</v>
      </c>
      <c r="AG24" s="850">
        <v>25415</v>
      </c>
      <c r="AH24" s="843">
        <v>11228.063599999999</v>
      </c>
      <c r="AI24" s="843">
        <v>14010.005900000002</v>
      </c>
      <c r="AJ24" s="843">
        <v>15699.5491</v>
      </c>
      <c r="AK24" s="843">
        <v>18045.169999999998</v>
      </c>
      <c r="AL24" s="843">
        <v>31094</v>
      </c>
      <c r="AM24" s="843">
        <v>13741.265800000001</v>
      </c>
      <c r="AN24" s="843">
        <v>16928.6361</v>
      </c>
      <c r="AO24" s="843">
        <v>18963.480799999998</v>
      </c>
      <c r="AP24" s="843">
        <v>21395.720800000003</v>
      </c>
      <c r="AQ24" s="843">
        <v>56509</v>
      </c>
      <c r="AR24" s="843">
        <v>25031.526300000001</v>
      </c>
      <c r="AS24" s="843">
        <v>30913.908800000001</v>
      </c>
      <c r="AT24" s="843">
        <v>34596.286799999994</v>
      </c>
      <c r="AU24" s="844">
        <v>39447.238699999994</v>
      </c>
      <c r="AW24" s="769">
        <v>42.509006780022013</v>
      </c>
      <c r="AX24" s="87">
        <v>56.278079940364215</v>
      </c>
      <c r="AY24" s="87">
        <v>65.015551453622507</v>
      </c>
      <c r="AZ24" s="87">
        <v>67.624522381172142</v>
      </c>
      <c r="BA24" s="87">
        <v>41.81878591993047</v>
      </c>
      <c r="BB24" s="87">
        <v>55.034134390787102</v>
      </c>
      <c r="BC24" s="87">
        <v>63.252746754304958</v>
      </c>
      <c r="BD24" s="87">
        <v>66.118678363843784</v>
      </c>
      <c r="BE24" s="769">
        <v>45.748218630900027</v>
      </c>
      <c r="BF24" s="87">
        <v>58.516610964526528</v>
      </c>
      <c r="BG24" s="87">
        <v>63.904088243916746</v>
      </c>
      <c r="BH24" s="87">
        <v>67.322285620052767</v>
      </c>
      <c r="BI24" s="87">
        <v>43.242761934196849</v>
      </c>
      <c r="BJ24" s="87">
        <v>55.59196650838696</v>
      </c>
      <c r="BK24" s="87">
        <v>61.853532072714998</v>
      </c>
      <c r="BL24" s="87">
        <v>64.465931836700292</v>
      </c>
      <c r="BM24" s="769">
        <v>44.178884910485934</v>
      </c>
      <c r="BN24" s="87">
        <v>55.1249494393075</v>
      </c>
      <c r="BO24" s="87">
        <v>61.772768443832383</v>
      </c>
      <c r="BP24" s="87">
        <v>71.00204603580562</v>
      </c>
      <c r="BQ24" s="87">
        <v>44.192660320319035</v>
      </c>
      <c r="BR24" s="87">
        <v>54.443417057953305</v>
      </c>
      <c r="BS24" s="87">
        <v>60.987588602302687</v>
      </c>
      <c r="BT24" s="768">
        <v>68.809805107094618</v>
      </c>
      <c r="BV24" s="59">
        <f t="shared" ref="BV24:BV55" si="12">BA24-AW24</f>
        <v>-0.69022086009154293</v>
      </c>
      <c r="BW24" s="57">
        <f t="shared" ref="BW24:BW55" si="13">BB24-AX24</f>
        <v>-1.2439455495771128</v>
      </c>
      <c r="BX24" s="57">
        <f t="shared" ref="BX24:BX55" si="14">BC24-AY24</f>
        <v>-1.7628046993175488</v>
      </c>
      <c r="BY24" s="57">
        <f t="shared" ref="BY24:BY55" si="15">BD24-AZ24</f>
        <v>-1.5058440173283572</v>
      </c>
      <c r="BZ24" s="59">
        <f t="shared" ref="BZ24:BZ55" si="16">BI24-BE24</f>
        <v>-2.5054566967031775</v>
      </c>
      <c r="CA24" s="57">
        <f t="shared" ref="CA24:CA55" si="17">BJ24-BF24</f>
        <v>-2.9246444561395677</v>
      </c>
      <c r="CB24" s="57">
        <f t="shared" ref="CB24:CB55" si="18">BK24-BG24</f>
        <v>-2.0505561712017482</v>
      </c>
      <c r="CC24" s="57">
        <f t="shared" ref="CC24:CC55" si="19">BL24-BH24</f>
        <v>-2.8563537833524748</v>
      </c>
      <c r="CD24" s="59">
        <f t="shared" ref="CD24:CD55" si="20">BQ24-BM24</f>
        <v>1.3775409833101548E-2</v>
      </c>
      <c r="CE24" s="57">
        <f t="shared" ref="CE24:CE55" si="21">BR24-BN24</f>
        <v>-0.68153238135419514</v>
      </c>
      <c r="CF24" s="57">
        <f t="shared" ref="CF24:CF55" si="22">BS24-BO24</f>
        <v>-0.78517984152969689</v>
      </c>
      <c r="CG24" s="60">
        <f t="shared" ref="CG24:CG55" si="23">BT24-BP24</f>
        <v>-2.1922409287110014</v>
      </c>
    </row>
    <row r="25" spans="1:85" x14ac:dyDescent="0.25">
      <c r="A25" s="1886"/>
      <c r="B25" s="855" t="s">
        <v>318</v>
      </c>
      <c r="C25" s="773">
        <v>705</v>
      </c>
      <c r="D25" s="20">
        <v>406.99649999999997</v>
      </c>
      <c r="E25" s="20">
        <v>494.98049999999995</v>
      </c>
      <c r="F25" s="20">
        <v>557.02049999999997</v>
      </c>
      <c r="G25" s="20">
        <v>568.01850000000002</v>
      </c>
      <c r="H25" s="671">
        <v>1303</v>
      </c>
      <c r="I25" s="20">
        <v>806.9479</v>
      </c>
      <c r="J25" s="20">
        <v>967.9987000000001</v>
      </c>
      <c r="K25" s="20">
        <v>1083.0536</v>
      </c>
      <c r="L25" s="20">
        <v>1098.9502</v>
      </c>
      <c r="M25" s="671">
        <v>2008</v>
      </c>
      <c r="N25" s="20">
        <v>1214.0368000000001</v>
      </c>
      <c r="O25" s="20">
        <v>1463.0288</v>
      </c>
      <c r="P25" s="20">
        <v>1639.9336000000001</v>
      </c>
      <c r="Q25" s="20">
        <v>1667.0415999999998</v>
      </c>
      <c r="R25" s="773">
        <v>791</v>
      </c>
      <c r="S25" s="20">
        <v>506.00269999999995</v>
      </c>
      <c r="T25" s="20">
        <v>590.00689999999997</v>
      </c>
      <c r="U25" s="20">
        <v>613.02499999999998</v>
      </c>
      <c r="V25" s="20">
        <v>646.00969999999995</v>
      </c>
      <c r="W25" s="671">
        <v>1505</v>
      </c>
      <c r="X25" s="20">
        <v>1005.942</v>
      </c>
      <c r="Y25" s="20">
        <v>1180.0705</v>
      </c>
      <c r="Z25" s="20">
        <v>1236.9594999999999</v>
      </c>
      <c r="AA25" s="20">
        <v>1284.9690000000001</v>
      </c>
      <c r="AB25" s="671">
        <v>2296</v>
      </c>
      <c r="AC25" s="20">
        <v>1511.9159999999999</v>
      </c>
      <c r="AD25" s="20">
        <v>1769.9864</v>
      </c>
      <c r="AE25" s="20">
        <v>1849.8871999999999</v>
      </c>
      <c r="AF25" s="20">
        <v>1930.9359999999999</v>
      </c>
      <c r="AG25" s="773">
        <v>480</v>
      </c>
      <c r="AH25" s="20">
        <v>273.024</v>
      </c>
      <c r="AI25" s="20">
        <v>332.01599999999996</v>
      </c>
      <c r="AJ25" s="20">
        <v>372</v>
      </c>
      <c r="AK25" s="20">
        <v>399.02399999999994</v>
      </c>
      <c r="AL25" s="671">
        <v>857</v>
      </c>
      <c r="AM25" s="20">
        <v>559.96379999999999</v>
      </c>
      <c r="AN25" s="20">
        <v>647.03499999999997</v>
      </c>
      <c r="AO25" s="20">
        <v>699.99760000000003</v>
      </c>
      <c r="AP25" s="20">
        <v>749.96070000000009</v>
      </c>
      <c r="AQ25" s="671">
        <v>1337</v>
      </c>
      <c r="AR25" s="20">
        <v>832.95100000000002</v>
      </c>
      <c r="AS25" s="20">
        <v>978.95139999999992</v>
      </c>
      <c r="AT25" s="20">
        <v>1072.0066000000002</v>
      </c>
      <c r="AU25" s="21">
        <v>1149.0177999999999</v>
      </c>
      <c r="AW25" s="61">
        <v>57.72999999999999</v>
      </c>
      <c r="AX25" s="6">
        <v>70.209999999999994</v>
      </c>
      <c r="AY25" s="6">
        <v>79.009999999999991</v>
      </c>
      <c r="AZ25" s="6">
        <v>80.569999999999993</v>
      </c>
      <c r="BA25" s="6">
        <v>61.929999999999993</v>
      </c>
      <c r="BB25" s="6">
        <v>74.290000000000006</v>
      </c>
      <c r="BC25" s="6">
        <v>83.11999999999999</v>
      </c>
      <c r="BD25" s="6">
        <v>84.34</v>
      </c>
      <c r="BE25" s="61">
        <v>63.969999999999992</v>
      </c>
      <c r="BF25" s="6">
        <v>74.59</v>
      </c>
      <c r="BG25" s="6">
        <v>77.5</v>
      </c>
      <c r="BH25" s="6">
        <v>81.67</v>
      </c>
      <c r="BI25" s="6">
        <v>66.84</v>
      </c>
      <c r="BJ25" s="6">
        <v>78.41</v>
      </c>
      <c r="BK25" s="6">
        <v>82.19</v>
      </c>
      <c r="BL25" s="6">
        <v>85.38</v>
      </c>
      <c r="BM25" s="61">
        <v>56.879999999999995</v>
      </c>
      <c r="BN25" s="6">
        <v>69.169999999999987</v>
      </c>
      <c r="BO25" s="6">
        <v>77.5</v>
      </c>
      <c r="BP25" s="6">
        <v>83.13</v>
      </c>
      <c r="BQ25" s="6">
        <v>65.34</v>
      </c>
      <c r="BR25" s="6">
        <v>75.5</v>
      </c>
      <c r="BS25" s="6">
        <v>81.680000000000007</v>
      </c>
      <c r="BT25" s="82">
        <v>87.51</v>
      </c>
      <c r="BV25" s="59">
        <f t="shared" si="12"/>
        <v>4.2000000000000028</v>
      </c>
      <c r="BW25" s="57">
        <f t="shared" si="13"/>
        <v>4.0800000000000125</v>
      </c>
      <c r="BX25" s="57">
        <f t="shared" si="14"/>
        <v>4.1099999999999994</v>
      </c>
      <c r="BY25" s="57">
        <f t="shared" si="15"/>
        <v>3.7700000000000102</v>
      </c>
      <c r="BZ25" s="59">
        <f t="shared" si="16"/>
        <v>2.8700000000000117</v>
      </c>
      <c r="CA25" s="57">
        <f t="shared" si="17"/>
        <v>3.8199999999999932</v>
      </c>
      <c r="CB25" s="57">
        <f t="shared" si="18"/>
        <v>4.6899999999999977</v>
      </c>
      <c r="CC25" s="57">
        <f t="shared" si="19"/>
        <v>3.7099999999999937</v>
      </c>
      <c r="CD25" s="59">
        <f t="shared" si="20"/>
        <v>8.460000000000008</v>
      </c>
      <c r="CE25" s="57">
        <f t="shared" si="21"/>
        <v>6.3300000000000125</v>
      </c>
      <c r="CF25" s="57">
        <f t="shared" si="22"/>
        <v>4.1800000000000068</v>
      </c>
      <c r="CG25" s="60">
        <f t="shared" si="23"/>
        <v>4.3800000000000097</v>
      </c>
    </row>
    <row r="26" spans="1:85" x14ac:dyDescent="0.25">
      <c r="A26" s="1886"/>
      <c r="B26" s="855" t="s">
        <v>317</v>
      </c>
      <c r="C26" s="773">
        <v>4304</v>
      </c>
      <c r="D26" s="20">
        <v>2170.9375999999997</v>
      </c>
      <c r="E26" s="20">
        <v>2776.08</v>
      </c>
      <c r="F26" s="20">
        <v>3072.1952000000001</v>
      </c>
      <c r="G26" s="20">
        <v>3156.1232</v>
      </c>
      <c r="H26" s="671">
        <v>5849</v>
      </c>
      <c r="I26" s="20">
        <v>2995.8577999999998</v>
      </c>
      <c r="J26" s="20">
        <v>3780.2087000000001</v>
      </c>
      <c r="K26" s="20">
        <v>4232.9213</v>
      </c>
      <c r="L26" s="20">
        <v>4339.9579999999996</v>
      </c>
      <c r="M26" s="671">
        <v>10153</v>
      </c>
      <c r="N26" s="20">
        <v>5166.8617000000004</v>
      </c>
      <c r="O26" s="20">
        <v>6555.7920999999997</v>
      </c>
      <c r="P26" s="20">
        <v>7305.0835000000006</v>
      </c>
      <c r="Q26" s="20">
        <v>7495.9598999999998</v>
      </c>
      <c r="R26" s="773">
        <v>3583</v>
      </c>
      <c r="S26" s="20">
        <v>2040.1602</v>
      </c>
      <c r="T26" s="20">
        <v>2479.0776999999998</v>
      </c>
      <c r="U26" s="20">
        <v>2605.9159000000004</v>
      </c>
      <c r="V26" s="20">
        <v>2591.9422</v>
      </c>
      <c r="W26" s="671">
        <v>4831</v>
      </c>
      <c r="X26" s="20">
        <v>2800.0475999999999</v>
      </c>
      <c r="Y26" s="20">
        <v>3300.0561000000002</v>
      </c>
      <c r="Z26" s="20">
        <v>3549.8188</v>
      </c>
      <c r="AA26" s="20">
        <v>3606.8245999999995</v>
      </c>
      <c r="AB26" s="671">
        <v>8414</v>
      </c>
      <c r="AC26" s="20">
        <v>4839.7328000000007</v>
      </c>
      <c r="AD26" s="20">
        <v>5778.735200000001</v>
      </c>
      <c r="AE26" s="20">
        <v>6155.6823999999997</v>
      </c>
      <c r="AF26" s="20">
        <v>6198.5938000000006</v>
      </c>
      <c r="AG26" s="773">
        <v>2639</v>
      </c>
      <c r="AH26" s="20">
        <v>1444.0608</v>
      </c>
      <c r="AI26" s="20">
        <v>1733.0313000000001</v>
      </c>
      <c r="AJ26" s="20">
        <v>1834.8967</v>
      </c>
      <c r="AK26" s="20">
        <v>2025.9602999999997</v>
      </c>
      <c r="AL26" s="671">
        <v>3384</v>
      </c>
      <c r="AM26" s="20">
        <v>1960.0128000000002</v>
      </c>
      <c r="AN26" s="20">
        <v>2317.0248000000001</v>
      </c>
      <c r="AO26" s="20">
        <v>2454.0767999999998</v>
      </c>
      <c r="AP26" s="20">
        <v>2706.8615999999997</v>
      </c>
      <c r="AQ26" s="671">
        <v>6023</v>
      </c>
      <c r="AR26" s="20">
        <v>3404.1996000000004</v>
      </c>
      <c r="AS26" s="20">
        <v>4049.8652000000002</v>
      </c>
      <c r="AT26" s="20">
        <v>4288.9782999999998</v>
      </c>
      <c r="AU26" s="21">
        <v>4732.8733999999995</v>
      </c>
      <c r="AW26" s="61">
        <v>50.44</v>
      </c>
      <c r="AX26" s="6">
        <v>64.5</v>
      </c>
      <c r="AY26" s="6">
        <v>71.38</v>
      </c>
      <c r="AZ26" s="6">
        <v>73.33</v>
      </c>
      <c r="BA26" s="6">
        <v>51.22</v>
      </c>
      <c r="BB26" s="6">
        <v>64.63</v>
      </c>
      <c r="BC26" s="6">
        <v>72.37</v>
      </c>
      <c r="BD26" s="6">
        <v>74.199999999999989</v>
      </c>
      <c r="BE26" s="61">
        <v>56.940000000000005</v>
      </c>
      <c r="BF26" s="6">
        <v>69.19</v>
      </c>
      <c r="BG26" s="6">
        <v>72.730000000000018</v>
      </c>
      <c r="BH26" s="6">
        <v>72.34</v>
      </c>
      <c r="BI26" s="6">
        <v>57.96</v>
      </c>
      <c r="BJ26" s="6">
        <v>68.31</v>
      </c>
      <c r="BK26" s="6">
        <v>73.48</v>
      </c>
      <c r="BL26" s="6">
        <v>74.66</v>
      </c>
      <c r="BM26" s="61">
        <v>54.72</v>
      </c>
      <c r="BN26" s="6">
        <v>65.67</v>
      </c>
      <c r="BO26" s="6">
        <v>69.53</v>
      </c>
      <c r="BP26" s="6">
        <v>76.77</v>
      </c>
      <c r="BQ26" s="6">
        <v>57.92</v>
      </c>
      <c r="BR26" s="6">
        <v>68.470000000000013</v>
      </c>
      <c r="BS26" s="6">
        <v>72.52</v>
      </c>
      <c r="BT26" s="82">
        <v>79.989999999999995</v>
      </c>
      <c r="BV26" s="59">
        <f t="shared" si="12"/>
        <v>0.78000000000000114</v>
      </c>
      <c r="BW26" s="57">
        <f t="shared" si="13"/>
        <v>0.12999999999999545</v>
      </c>
      <c r="BX26" s="57">
        <f t="shared" si="14"/>
        <v>0.99000000000000909</v>
      </c>
      <c r="BY26" s="57">
        <f t="shared" si="15"/>
        <v>0.86999999999999034</v>
      </c>
      <c r="BZ26" s="59">
        <f t="shared" si="16"/>
        <v>1.019999999999996</v>
      </c>
      <c r="CA26" s="57">
        <f t="shared" si="17"/>
        <v>-0.87999999999999545</v>
      </c>
      <c r="CB26" s="57">
        <f t="shared" si="18"/>
        <v>0.74999999999998579</v>
      </c>
      <c r="CC26" s="57">
        <f t="shared" si="19"/>
        <v>2.3199999999999932</v>
      </c>
      <c r="CD26" s="59">
        <f t="shared" si="20"/>
        <v>3.2000000000000028</v>
      </c>
      <c r="CE26" s="57">
        <f t="shared" si="21"/>
        <v>2.8000000000000114</v>
      </c>
      <c r="CF26" s="57">
        <f t="shared" si="22"/>
        <v>2.9899999999999949</v>
      </c>
      <c r="CG26" s="60">
        <f t="shared" si="23"/>
        <v>3.2199999999999989</v>
      </c>
    </row>
    <row r="27" spans="1:85" x14ac:dyDescent="0.25">
      <c r="A27" s="1886"/>
      <c r="B27" s="855" t="s">
        <v>315</v>
      </c>
      <c r="C27" s="773">
        <v>3954</v>
      </c>
      <c r="D27" s="20">
        <v>1124.1222</v>
      </c>
      <c r="E27" s="20">
        <v>2024.8434</v>
      </c>
      <c r="F27" s="20">
        <v>2521.0703999999996</v>
      </c>
      <c r="G27" s="20">
        <v>2744.8668000000002</v>
      </c>
      <c r="H27" s="671">
        <v>2447</v>
      </c>
      <c r="I27" s="20">
        <v>669.00979999999993</v>
      </c>
      <c r="J27" s="20">
        <v>1180.9222</v>
      </c>
      <c r="K27" s="20">
        <v>1554.0897</v>
      </c>
      <c r="L27" s="20">
        <v>1655.8849</v>
      </c>
      <c r="M27" s="671">
        <v>6401</v>
      </c>
      <c r="N27" s="20">
        <v>1792.9201</v>
      </c>
      <c r="O27" s="20">
        <v>3206.2609000000002</v>
      </c>
      <c r="P27" s="20">
        <v>4074.8765999999996</v>
      </c>
      <c r="Q27" s="20">
        <v>4400.6875</v>
      </c>
      <c r="R27" s="773">
        <v>3968</v>
      </c>
      <c r="S27" s="20">
        <v>1276.1087999999997</v>
      </c>
      <c r="T27" s="20">
        <v>2105.8175999999999</v>
      </c>
      <c r="U27" s="20">
        <v>2472.0639999999999</v>
      </c>
      <c r="V27" s="20">
        <v>2756.1727999999994</v>
      </c>
      <c r="W27" s="671">
        <v>2477</v>
      </c>
      <c r="X27" s="20">
        <v>728.98109999999997</v>
      </c>
      <c r="Y27" s="20">
        <v>1181.0336</v>
      </c>
      <c r="Z27" s="20">
        <v>1476.0443</v>
      </c>
      <c r="AA27" s="20">
        <v>1675.9382000000001</v>
      </c>
      <c r="AB27" s="671">
        <v>6445</v>
      </c>
      <c r="AC27" s="20">
        <v>2005.0394999999999</v>
      </c>
      <c r="AD27" s="20">
        <v>3286.9500000000003</v>
      </c>
      <c r="AE27" s="20">
        <v>3948.2070000000003</v>
      </c>
      <c r="AF27" s="20">
        <v>4432.2264999999998</v>
      </c>
      <c r="AG27" s="773">
        <v>3934</v>
      </c>
      <c r="AH27" s="20">
        <v>1177.0528000000002</v>
      </c>
      <c r="AI27" s="20">
        <v>2011.0608</v>
      </c>
      <c r="AJ27" s="20">
        <v>2483.1408000000001</v>
      </c>
      <c r="AK27" s="20">
        <v>2941.8452000000002</v>
      </c>
      <c r="AL27" s="671">
        <v>2524</v>
      </c>
      <c r="AM27" s="20">
        <v>771.08199999999999</v>
      </c>
      <c r="AN27" s="20">
        <v>1184.0083999999999</v>
      </c>
      <c r="AO27" s="20">
        <v>1516.924</v>
      </c>
      <c r="AP27" s="20">
        <v>1811.9796000000003</v>
      </c>
      <c r="AQ27" s="671">
        <v>6458</v>
      </c>
      <c r="AR27" s="20">
        <v>1947.7327999999998</v>
      </c>
      <c r="AS27" s="20">
        <v>3194.7725999999998</v>
      </c>
      <c r="AT27" s="20">
        <v>4000.0851999999995</v>
      </c>
      <c r="AU27" s="21">
        <v>4753.7338</v>
      </c>
      <c r="AW27" s="61">
        <v>28.43</v>
      </c>
      <c r="AX27" s="6">
        <v>51.21</v>
      </c>
      <c r="AY27" s="6">
        <v>63.759999999999991</v>
      </c>
      <c r="AZ27" s="6">
        <v>69.42</v>
      </c>
      <c r="BA27" s="6">
        <v>27.339999999999996</v>
      </c>
      <c r="BB27" s="6">
        <v>48.26</v>
      </c>
      <c r="BC27" s="6">
        <v>63.51</v>
      </c>
      <c r="BD27" s="6">
        <v>67.67</v>
      </c>
      <c r="BE27" s="61">
        <v>32.159999999999997</v>
      </c>
      <c r="BF27" s="6">
        <v>53.069999999999993</v>
      </c>
      <c r="BG27" s="6">
        <v>62.3</v>
      </c>
      <c r="BH27" s="6">
        <v>69.459999999999994</v>
      </c>
      <c r="BI27" s="6">
        <v>29.43</v>
      </c>
      <c r="BJ27" s="6">
        <v>47.68</v>
      </c>
      <c r="BK27" s="6">
        <v>59.589999999999996</v>
      </c>
      <c r="BL27" s="6">
        <v>67.66</v>
      </c>
      <c r="BM27" s="61">
        <v>29.92</v>
      </c>
      <c r="BN27" s="6">
        <v>51.12</v>
      </c>
      <c r="BO27" s="6">
        <v>63.12</v>
      </c>
      <c r="BP27" s="6">
        <v>74.78</v>
      </c>
      <c r="BQ27" s="6">
        <v>30.55</v>
      </c>
      <c r="BR27" s="6">
        <v>46.91</v>
      </c>
      <c r="BS27" s="6">
        <v>60.099999999999994</v>
      </c>
      <c r="BT27" s="82">
        <v>71.790000000000006</v>
      </c>
      <c r="BV27" s="59">
        <f t="shared" si="12"/>
        <v>-1.0900000000000034</v>
      </c>
      <c r="BW27" s="57">
        <f t="shared" si="13"/>
        <v>-2.9500000000000028</v>
      </c>
      <c r="BX27" s="57">
        <f t="shared" si="14"/>
        <v>-0.24999999999999289</v>
      </c>
      <c r="BY27" s="57">
        <f t="shared" si="15"/>
        <v>-1.75</v>
      </c>
      <c r="BZ27" s="59">
        <f t="shared" si="16"/>
        <v>-2.7299999999999969</v>
      </c>
      <c r="CA27" s="57">
        <f t="shared" si="17"/>
        <v>-5.3899999999999935</v>
      </c>
      <c r="CB27" s="57">
        <f t="shared" si="18"/>
        <v>-2.7100000000000009</v>
      </c>
      <c r="CC27" s="57">
        <f t="shared" si="19"/>
        <v>-1.7999999999999972</v>
      </c>
      <c r="CD27" s="59">
        <f t="shared" si="20"/>
        <v>0.62999999999999901</v>
      </c>
      <c r="CE27" s="57">
        <f t="shared" si="21"/>
        <v>-4.2100000000000009</v>
      </c>
      <c r="CF27" s="57">
        <f t="shared" si="22"/>
        <v>-3.0200000000000031</v>
      </c>
      <c r="CG27" s="60">
        <f t="shared" si="23"/>
        <v>-2.9899999999999949</v>
      </c>
    </row>
    <row r="28" spans="1:85" x14ac:dyDescent="0.25">
      <c r="A28" s="1886"/>
      <c r="B28" s="855" t="s">
        <v>574</v>
      </c>
      <c r="C28" s="773">
        <v>1644</v>
      </c>
      <c r="D28" s="20">
        <v>588.05880000000002</v>
      </c>
      <c r="E28" s="20">
        <v>958.94519999999989</v>
      </c>
      <c r="F28" s="20">
        <v>1170.0347999999999</v>
      </c>
      <c r="G28" s="20">
        <v>1205.0519999999999</v>
      </c>
      <c r="H28" s="671">
        <v>2101</v>
      </c>
      <c r="I28" s="20">
        <v>683.03510000000006</v>
      </c>
      <c r="J28" s="20">
        <v>1168.9964</v>
      </c>
      <c r="K28" s="20">
        <v>1430.9911000000002</v>
      </c>
      <c r="L28" s="20">
        <v>1519.0229999999999</v>
      </c>
      <c r="M28" s="671">
        <v>3745</v>
      </c>
      <c r="N28" s="20">
        <v>1271.0529999999999</v>
      </c>
      <c r="O28" s="20">
        <v>2127.9090000000001</v>
      </c>
      <c r="P28" s="20">
        <v>2600.9025000000001</v>
      </c>
      <c r="Q28" s="20">
        <v>2724.1129999999998</v>
      </c>
      <c r="R28" s="773">
        <v>1708</v>
      </c>
      <c r="S28" s="20">
        <v>685.0788</v>
      </c>
      <c r="T28" s="20">
        <v>1029.924</v>
      </c>
      <c r="U28" s="20">
        <v>1208.0684000000001</v>
      </c>
      <c r="V28" s="20">
        <v>1320.9672</v>
      </c>
      <c r="W28" s="671">
        <v>2228</v>
      </c>
      <c r="X28" s="20">
        <v>798.06960000000004</v>
      </c>
      <c r="Y28" s="20">
        <v>1259.0427999999999</v>
      </c>
      <c r="Z28" s="20">
        <v>1519.9416000000001</v>
      </c>
      <c r="AA28" s="20">
        <v>1601.0408</v>
      </c>
      <c r="AB28" s="671">
        <v>3936</v>
      </c>
      <c r="AC28" s="20">
        <v>1483.0848000000001</v>
      </c>
      <c r="AD28" s="20">
        <v>2289.1776</v>
      </c>
      <c r="AE28" s="20">
        <v>2728.0416</v>
      </c>
      <c r="AF28" s="20">
        <v>2922.0863999999997</v>
      </c>
      <c r="AG28" s="773">
        <v>1653</v>
      </c>
      <c r="AH28" s="20">
        <v>623.01569999999992</v>
      </c>
      <c r="AI28" s="20">
        <v>967.99680000000001</v>
      </c>
      <c r="AJ28" s="20">
        <v>1127.0154000000002</v>
      </c>
      <c r="AK28" s="20">
        <v>1287.0257999999999</v>
      </c>
      <c r="AL28" s="671">
        <v>2216</v>
      </c>
      <c r="AM28" s="20">
        <v>774.04880000000003</v>
      </c>
      <c r="AN28" s="20">
        <v>1279.9616000000001</v>
      </c>
      <c r="AO28" s="20">
        <v>1515.0792000000001</v>
      </c>
      <c r="AP28" s="20">
        <v>1704.9903999999999</v>
      </c>
      <c r="AQ28" s="671">
        <v>3869</v>
      </c>
      <c r="AR28" s="20">
        <v>1397.0958999999998</v>
      </c>
      <c r="AS28" s="20">
        <v>2247.8889999999997</v>
      </c>
      <c r="AT28" s="20">
        <v>2642.1401000000001</v>
      </c>
      <c r="AU28" s="21">
        <v>2991.8977</v>
      </c>
      <c r="AW28" s="61">
        <v>35.770000000000003</v>
      </c>
      <c r="AX28" s="6">
        <v>58.329999999999991</v>
      </c>
      <c r="AY28" s="6">
        <v>71.169999999999987</v>
      </c>
      <c r="AZ28" s="6">
        <v>73.3</v>
      </c>
      <c r="BA28" s="6">
        <v>32.51</v>
      </c>
      <c r="BB28" s="6">
        <v>55.64</v>
      </c>
      <c r="BC28" s="6">
        <v>68.11</v>
      </c>
      <c r="BD28" s="6">
        <v>72.3</v>
      </c>
      <c r="BE28" s="61">
        <v>40.11</v>
      </c>
      <c r="BF28" s="6">
        <v>60.3</v>
      </c>
      <c r="BG28" s="6">
        <v>70.73</v>
      </c>
      <c r="BH28" s="6">
        <v>77.34</v>
      </c>
      <c r="BI28" s="6">
        <v>35.82</v>
      </c>
      <c r="BJ28" s="6">
        <v>56.509999999999991</v>
      </c>
      <c r="BK28" s="6">
        <v>68.22</v>
      </c>
      <c r="BL28" s="6">
        <v>71.86</v>
      </c>
      <c r="BM28" s="61">
        <v>37.69</v>
      </c>
      <c r="BN28" s="6">
        <v>58.56</v>
      </c>
      <c r="BO28" s="6">
        <v>68.180000000000021</v>
      </c>
      <c r="BP28" s="6">
        <v>77.86</v>
      </c>
      <c r="BQ28" s="6">
        <v>34.93</v>
      </c>
      <c r="BR28" s="6">
        <v>57.76</v>
      </c>
      <c r="BS28" s="6">
        <v>68.37</v>
      </c>
      <c r="BT28" s="82">
        <v>76.94</v>
      </c>
      <c r="BV28" s="59">
        <f t="shared" si="12"/>
        <v>-3.2600000000000051</v>
      </c>
      <c r="BW28" s="57">
        <f t="shared" si="13"/>
        <v>-2.6899999999999906</v>
      </c>
      <c r="BX28" s="57">
        <f t="shared" si="14"/>
        <v>-3.0599999999999881</v>
      </c>
      <c r="BY28" s="57">
        <f t="shared" si="15"/>
        <v>-1</v>
      </c>
      <c r="BZ28" s="59">
        <f t="shared" si="16"/>
        <v>-4.2899999999999991</v>
      </c>
      <c r="CA28" s="57">
        <f t="shared" si="17"/>
        <v>-3.7900000000000063</v>
      </c>
      <c r="CB28" s="57">
        <f t="shared" si="18"/>
        <v>-2.5100000000000051</v>
      </c>
      <c r="CC28" s="57">
        <f t="shared" si="19"/>
        <v>-5.480000000000004</v>
      </c>
      <c r="CD28" s="59">
        <f t="shared" si="20"/>
        <v>-2.759999999999998</v>
      </c>
      <c r="CE28" s="57">
        <f t="shared" si="21"/>
        <v>-0.80000000000000426</v>
      </c>
      <c r="CF28" s="57">
        <f t="shared" si="22"/>
        <v>0.18999999999998352</v>
      </c>
      <c r="CG28" s="60">
        <f t="shared" si="23"/>
        <v>-0.92000000000000171</v>
      </c>
    </row>
    <row r="29" spans="1:85" x14ac:dyDescent="0.25">
      <c r="A29" s="1886"/>
      <c r="B29" s="855" t="s">
        <v>319</v>
      </c>
      <c r="C29" s="773">
        <v>8451</v>
      </c>
      <c r="D29" s="20">
        <v>3675.3398999999999</v>
      </c>
      <c r="E29" s="20">
        <v>4561.0046999999995</v>
      </c>
      <c r="F29" s="20">
        <v>5232.0140999999994</v>
      </c>
      <c r="G29" s="20">
        <v>5425.5420000000004</v>
      </c>
      <c r="H29" s="671">
        <v>6183</v>
      </c>
      <c r="I29" s="20">
        <v>2637.0495000000001</v>
      </c>
      <c r="J29" s="20">
        <v>3319.6526999999996</v>
      </c>
      <c r="K29" s="20">
        <v>3672.0836999999997</v>
      </c>
      <c r="L29" s="20">
        <v>3879.8324999999995</v>
      </c>
      <c r="M29" s="671">
        <v>14634</v>
      </c>
      <c r="N29" s="20">
        <v>6308.7173999999995</v>
      </c>
      <c r="O29" s="20">
        <v>7878.9456</v>
      </c>
      <c r="P29" s="20">
        <v>8894.5452000000005</v>
      </c>
      <c r="Q29" s="20">
        <v>9299.9069999999992</v>
      </c>
      <c r="R29" s="773">
        <v>8304</v>
      </c>
      <c r="S29" s="20">
        <v>3863.0208000000007</v>
      </c>
      <c r="T29" s="20">
        <v>4571.3519999999999</v>
      </c>
      <c r="U29" s="20">
        <v>4953.3360000000002</v>
      </c>
      <c r="V29" s="20">
        <v>5165.9183999999996</v>
      </c>
      <c r="W29" s="671">
        <v>6160</v>
      </c>
      <c r="X29" s="20">
        <v>2720.8720000000003</v>
      </c>
      <c r="Y29" s="20">
        <v>3300.5279999999998</v>
      </c>
      <c r="Z29" s="20">
        <v>3548.1600000000003</v>
      </c>
      <c r="AA29" s="20">
        <v>3738.5039999999999</v>
      </c>
      <c r="AB29" s="671">
        <v>14464</v>
      </c>
      <c r="AC29" s="20">
        <v>6573.8879999999999</v>
      </c>
      <c r="AD29" s="20">
        <v>7865.5232000000005</v>
      </c>
      <c r="AE29" s="20">
        <v>8493.2608</v>
      </c>
      <c r="AF29" s="20">
        <v>8898.252800000002</v>
      </c>
      <c r="AG29" s="773">
        <v>7989</v>
      </c>
      <c r="AH29" s="20">
        <v>3614.2236000000003</v>
      </c>
      <c r="AI29" s="20">
        <v>4062.4065000000005</v>
      </c>
      <c r="AJ29" s="20">
        <v>4438.6884</v>
      </c>
      <c r="AK29" s="20">
        <v>5355.825600000001</v>
      </c>
      <c r="AL29" s="671">
        <v>5893</v>
      </c>
      <c r="AM29" s="20">
        <v>2780.9067</v>
      </c>
      <c r="AN29" s="20">
        <v>3029.5913</v>
      </c>
      <c r="AO29" s="20">
        <v>3352.5276999999996</v>
      </c>
      <c r="AP29" s="20">
        <v>3855.2006000000001</v>
      </c>
      <c r="AQ29" s="671">
        <v>13882</v>
      </c>
      <c r="AR29" s="20">
        <v>6403.7666000000008</v>
      </c>
      <c r="AS29" s="20">
        <v>7095.0901999999996</v>
      </c>
      <c r="AT29" s="20">
        <v>7797.5194000000001</v>
      </c>
      <c r="AU29" s="21">
        <v>9203.7659999999996</v>
      </c>
      <c r="AW29" s="61">
        <v>43.49</v>
      </c>
      <c r="AX29" s="6">
        <v>53.97</v>
      </c>
      <c r="AY29" s="6">
        <v>61.91</v>
      </c>
      <c r="AZ29" s="6">
        <v>64.2</v>
      </c>
      <c r="BA29" s="6">
        <v>42.65</v>
      </c>
      <c r="BB29" s="6">
        <v>53.689999999999991</v>
      </c>
      <c r="BC29" s="6">
        <v>59.39</v>
      </c>
      <c r="BD29" s="6">
        <v>62.749999999999993</v>
      </c>
      <c r="BE29" s="61">
        <v>46.52</v>
      </c>
      <c r="BF29" s="6">
        <v>55.05</v>
      </c>
      <c r="BG29" s="6">
        <v>59.650000000000006</v>
      </c>
      <c r="BH29" s="6">
        <v>62.21</v>
      </c>
      <c r="BI29" s="6">
        <v>44.17</v>
      </c>
      <c r="BJ29" s="6">
        <v>53.579999999999991</v>
      </c>
      <c r="BK29" s="6">
        <v>57.600000000000009</v>
      </c>
      <c r="BL29" s="6">
        <v>60.69</v>
      </c>
      <c r="BM29" s="61">
        <v>45.24</v>
      </c>
      <c r="BN29" s="6">
        <v>50.850000000000009</v>
      </c>
      <c r="BO29" s="6">
        <v>55.559999999999995</v>
      </c>
      <c r="BP29" s="6">
        <v>67.040000000000006</v>
      </c>
      <c r="BQ29" s="6">
        <v>47.19</v>
      </c>
      <c r="BR29" s="6">
        <v>51.41</v>
      </c>
      <c r="BS29" s="6">
        <v>56.889999999999993</v>
      </c>
      <c r="BT29" s="82">
        <v>65.42</v>
      </c>
      <c r="BV29" s="59">
        <f t="shared" si="12"/>
        <v>-0.84000000000000341</v>
      </c>
      <c r="BW29" s="57">
        <f t="shared" si="13"/>
        <v>-0.28000000000000824</v>
      </c>
      <c r="BX29" s="57">
        <f t="shared" si="14"/>
        <v>-2.519999999999996</v>
      </c>
      <c r="BY29" s="57">
        <f t="shared" si="15"/>
        <v>-1.4500000000000099</v>
      </c>
      <c r="BZ29" s="59">
        <f t="shared" si="16"/>
        <v>-2.3500000000000014</v>
      </c>
      <c r="CA29" s="57">
        <f t="shared" si="17"/>
        <v>-1.470000000000006</v>
      </c>
      <c r="CB29" s="57">
        <f t="shared" si="18"/>
        <v>-2.0499999999999972</v>
      </c>
      <c r="CC29" s="57">
        <f t="shared" si="19"/>
        <v>-1.5200000000000031</v>
      </c>
      <c r="CD29" s="59">
        <f t="shared" si="20"/>
        <v>1.9499999999999957</v>
      </c>
      <c r="CE29" s="57">
        <f t="shared" si="21"/>
        <v>0.55999999999998806</v>
      </c>
      <c r="CF29" s="57">
        <f t="shared" si="22"/>
        <v>1.3299999999999983</v>
      </c>
      <c r="CG29" s="60">
        <f t="shared" si="23"/>
        <v>-1.6200000000000045</v>
      </c>
    </row>
    <row r="30" spans="1:85" x14ac:dyDescent="0.25">
      <c r="A30" s="1886"/>
      <c r="B30" s="855" t="s">
        <v>212</v>
      </c>
      <c r="C30" s="773">
        <v>5815</v>
      </c>
      <c r="D30" s="20">
        <v>2043.3909999999998</v>
      </c>
      <c r="E30" s="20">
        <v>2710.9529999999995</v>
      </c>
      <c r="F30" s="20">
        <v>3217.4395</v>
      </c>
      <c r="G30" s="20">
        <v>3388.982</v>
      </c>
      <c r="H30" s="671">
        <v>16616</v>
      </c>
      <c r="I30" s="20">
        <v>6172.8440000000001</v>
      </c>
      <c r="J30" s="20">
        <v>8136.8551999999991</v>
      </c>
      <c r="K30" s="20">
        <v>9456.1655999999984</v>
      </c>
      <c r="L30" s="20">
        <v>9956.3072000000011</v>
      </c>
      <c r="M30" s="671">
        <v>22431</v>
      </c>
      <c r="N30" s="20">
        <v>8072.9169000000002</v>
      </c>
      <c r="O30" s="20">
        <v>10681.642199999998</v>
      </c>
      <c r="P30" s="20">
        <v>12561.36</v>
      </c>
      <c r="Q30" s="20">
        <v>13227.5607</v>
      </c>
      <c r="R30" s="773">
        <v>5523</v>
      </c>
      <c r="S30" s="20">
        <v>2028.5978999999998</v>
      </c>
      <c r="T30" s="20">
        <v>2741.0649000000003</v>
      </c>
      <c r="U30" s="20">
        <v>2990.7044999999998</v>
      </c>
      <c r="V30" s="20">
        <v>3190.6370999999999</v>
      </c>
      <c r="W30" s="671">
        <v>15884</v>
      </c>
      <c r="X30" s="20">
        <v>5781.7759999999998</v>
      </c>
      <c r="Y30" s="20">
        <v>7713.2704000000003</v>
      </c>
      <c r="Z30" s="20">
        <v>8715.5507999999991</v>
      </c>
      <c r="AA30" s="20">
        <v>9014.17</v>
      </c>
      <c r="AB30" s="671">
        <v>21407</v>
      </c>
      <c r="AC30" s="20">
        <v>7832.8213000000014</v>
      </c>
      <c r="AD30" s="20">
        <v>10525.821900000001</v>
      </c>
      <c r="AE30" s="20">
        <v>11658.252199999999</v>
      </c>
      <c r="AF30" s="20">
        <v>12274.773800000001</v>
      </c>
      <c r="AG30" s="773">
        <v>5096</v>
      </c>
      <c r="AH30" s="20">
        <v>1953.2967999999998</v>
      </c>
      <c r="AI30" s="20">
        <v>2414.4848000000002</v>
      </c>
      <c r="AJ30" s="20">
        <v>2673.8711999999996</v>
      </c>
      <c r="AK30" s="20">
        <v>3121.8096</v>
      </c>
      <c r="AL30" s="671">
        <v>13616</v>
      </c>
      <c r="AM30" s="20">
        <v>5268.0303999999996</v>
      </c>
      <c r="AN30" s="20">
        <v>6617.3760000000002</v>
      </c>
      <c r="AO30" s="20">
        <v>7373.0639999999994</v>
      </c>
      <c r="AP30" s="20">
        <v>8396.9871999999996</v>
      </c>
      <c r="AQ30" s="671">
        <v>18712</v>
      </c>
      <c r="AR30" s="20">
        <v>7200.3775999999998</v>
      </c>
      <c r="AS30" s="20">
        <v>8963.0479999999989</v>
      </c>
      <c r="AT30" s="20">
        <v>9951.0416000000005</v>
      </c>
      <c r="AU30" s="21">
        <v>11494.781599999998</v>
      </c>
      <c r="AW30" s="61">
        <v>35.14</v>
      </c>
      <c r="AX30" s="6">
        <v>46.61999999999999</v>
      </c>
      <c r="AY30" s="6">
        <v>55.33</v>
      </c>
      <c r="AZ30" s="6">
        <v>58.28</v>
      </c>
      <c r="BA30" s="6">
        <v>37.15</v>
      </c>
      <c r="BB30" s="6">
        <v>48.97</v>
      </c>
      <c r="BC30" s="6">
        <v>56.91</v>
      </c>
      <c r="BD30" s="6">
        <v>59.920000000000009</v>
      </c>
      <c r="BE30" s="61">
        <v>36.729999999999997</v>
      </c>
      <c r="BF30" s="6">
        <v>49.63000000000001</v>
      </c>
      <c r="BG30" s="6">
        <v>54.15</v>
      </c>
      <c r="BH30" s="6">
        <v>57.769999999999996</v>
      </c>
      <c r="BI30" s="6">
        <v>36.4</v>
      </c>
      <c r="BJ30" s="6">
        <v>48.56</v>
      </c>
      <c r="BK30" s="6">
        <v>54.87</v>
      </c>
      <c r="BL30" s="6">
        <v>56.75</v>
      </c>
      <c r="BM30" s="61">
        <v>38.33</v>
      </c>
      <c r="BN30" s="6">
        <v>47.38</v>
      </c>
      <c r="BO30" s="6">
        <v>52.469999999999992</v>
      </c>
      <c r="BP30" s="6">
        <v>61.260000000000005</v>
      </c>
      <c r="BQ30" s="6">
        <v>38.69</v>
      </c>
      <c r="BR30" s="6">
        <v>48.6</v>
      </c>
      <c r="BS30" s="6">
        <v>54.15</v>
      </c>
      <c r="BT30" s="82">
        <v>61.669999999999995</v>
      </c>
      <c r="BV30" s="59">
        <f t="shared" si="12"/>
        <v>2.009999999999998</v>
      </c>
      <c r="BW30" s="57">
        <f t="shared" si="13"/>
        <v>2.3500000000000085</v>
      </c>
      <c r="BX30" s="57">
        <f t="shared" si="14"/>
        <v>1.5799999999999983</v>
      </c>
      <c r="BY30" s="57">
        <f t="shared" si="15"/>
        <v>1.6400000000000077</v>
      </c>
      <c r="BZ30" s="59">
        <f t="shared" si="16"/>
        <v>-0.32999999999999829</v>
      </c>
      <c r="CA30" s="57">
        <f t="shared" si="17"/>
        <v>-1.0700000000000074</v>
      </c>
      <c r="CB30" s="57">
        <f t="shared" si="18"/>
        <v>0.71999999999999886</v>
      </c>
      <c r="CC30" s="57">
        <f t="shared" si="19"/>
        <v>-1.019999999999996</v>
      </c>
      <c r="CD30" s="59">
        <f t="shared" si="20"/>
        <v>0.35999999999999943</v>
      </c>
      <c r="CE30" s="57">
        <f t="shared" si="21"/>
        <v>1.2199999999999989</v>
      </c>
      <c r="CF30" s="57">
        <f t="shared" si="22"/>
        <v>1.6800000000000068</v>
      </c>
      <c r="CG30" s="60">
        <f t="shared" si="23"/>
        <v>0.40999999999998948</v>
      </c>
    </row>
    <row r="31" spans="1:85" x14ac:dyDescent="0.25">
      <c r="A31" s="1886"/>
      <c r="B31" s="855" t="s">
        <v>323</v>
      </c>
      <c r="C31" s="773">
        <v>2405</v>
      </c>
      <c r="D31" s="20">
        <v>1377.3434999999999</v>
      </c>
      <c r="E31" s="20">
        <v>1683.2594999999999</v>
      </c>
      <c r="F31" s="20">
        <v>1886.7224999999999</v>
      </c>
      <c r="G31" s="20">
        <v>1907.8865000000001</v>
      </c>
      <c r="H31" s="671">
        <v>1965</v>
      </c>
      <c r="I31" s="20">
        <v>1218.1034999999999</v>
      </c>
      <c r="J31" s="20">
        <v>1446.8294999999998</v>
      </c>
      <c r="K31" s="20">
        <v>1589.0955000000001</v>
      </c>
      <c r="L31" s="20">
        <v>1615.623</v>
      </c>
      <c r="M31" s="671">
        <v>4370</v>
      </c>
      <c r="N31" s="20">
        <v>2655.212</v>
      </c>
      <c r="O31" s="20">
        <v>3176.5529999999999</v>
      </c>
      <c r="P31" s="20">
        <v>3506.4879999999998</v>
      </c>
      <c r="Q31" s="20">
        <v>3560.239</v>
      </c>
      <c r="R31" s="773">
        <v>2543</v>
      </c>
      <c r="S31" s="20">
        <v>1510.7963</v>
      </c>
      <c r="T31" s="20">
        <v>1835.7917</v>
      </c>
      <c r="U31" s="20">
        <v>1984.0486000000001</v>
      </c>
      <c r="V31" s="20">
        <v>2068.2219</v>
      </c>
      <c r="W31" s="671">
        <v>2137</v>
      </c>
      <c r="X31" s="20">
        <v>1338.8304999999998</v>
      </c>
      <c r="Y31" s="20">
        <v>1583.7307000000001</v>
      </c>
      <c r="Z31" s="20">
        <v>1706.8219000000001</v>
      </c>
      <c r="AA31" s="20">
        <v>1753.6222</v>
      </c>
      <c r="AB31" s="671">
        <v>4680</v>
      </c>
      <c r="AC31" s="20">
        <v>2893.1759999999999</v>
      </c>
      <c r="AD31" s="20">
        <v>3444.9479999999999</v>
      </c>
      <c r="AE31" s="20">
        <v>3715.4520000000002</v>
      </c>
      <c r="AF31" s="20">
        <v>3831.5160000000005</v>
      </c>
      <c r="AG31" s="773">
        <v>2655</v>
      </c>
      <c r="AH31" s="20">
        <v>1514.412</v>
      </c>
      <c r="AI31" s="20">
        <v>1823.9850000000001</v>
      </c>
      <c r="AJ31" s="20">
        <v>2070.9</v>
      </c>
      <c r="AK31" s="20">
        <v>2178.6930000000002</v>
      </c>
      <c r="AL31" s="671">
        <v>2227</v>
      </c>
      <c r="AM31" s="20">
        <v>1395.2154999999998</v>
      </c>
      <c r="AN31" s="20">
        <v>1599.6541</v>
      </c>
      <c r="AO31" s="20">
        <v>1775.8098</v>
      </c>
      <c r="AP31" s="20">
        <v>1890.7230000000002</v>
      </c>
      <c r="AQ31" s="671">
        <v>4882</v>
      </c>
      <c r="AR31" s="20">
        <v>2984.3666000000003</v>
      </c>
      <c r="AS31" s="20">
        <v>3465.2435999999998</v>
      </c>
      <c r="AT31" s="20">
        <v>3869.4732000000004</v>
      </c>
      <c r="AU31" s="21">
        <v>4107.2266</v>
      </c>
      <c r="AW31" s="61">
        <v>57.269999999999996</v>
      </c>
      <c r="AX31" s="6">
        <v>69.989999999999995</v>
      </c>
      <c r="AY31" s="6">
        <v>78.45</v>
      </c>
      <c r="AZ31" s="6">
        <v>79.33</v>
      </c>
      <c r="BA31" s="6">
        <v>61.99</v>
      </c>
      <c r="BB31" s="6">
        <v>73.63</v>
      </c>
      <c r="BC31" s="6">
        <v>80.87</v>
      </c>
      <c r="BD31" s="6">
        <v>82.22</v>
      </c>
      <c r="BE31" s="61">
        <v>59.41</v>
      </c>
      <c r="BF31" s="6">
        <v>72.19</v>
      </c>
      <c r="BG31" s="6">
        <v>78.02</v>
      </c>
      <c r="BH31" s="6">
        <v>81.33</v>
      </c>
      <c r="BI31" s="6">
        <v>62.649999999999991</v>
      </c>
      <c r="BJ31" s="6">
        <v>74.11</v>
      </c>
      <c r="BK31" s="6">
        <v>79.87</v>
      </c>
      <c r="BL31" s="6">
        <v>82.06</v>
      </c>
      <c r="BM31" s="61">
        <v>57.04</v>
      </c>
      <c r="BN31" s="6">
        <v>68.7</v>
      </c>
      <c r="BO31" s="6">
        <v>78</v>
      </c>
      <c r="BP31" s="6">
        <v>82.060000000000016</v>
      </c>
      <c r="BQ31" s="6">
        <v>62.649999999999991</v>
      </c>
      <c r="BR31" s="6">
        <v>71.83</v>
      </c>
      <c r="BS31" s="6">
        <v>79.739999999999995</v>
      </c>
      <c r="BT31" s="82">
        <v>84.9</v>
      </c>
      <c r="BV31" s="59">
        <f t="shared" si="12"/>
        <v>4.720000000000006</v>
      </c>
      <c r="BW31" s="57">
        <f t="shared" si="13"/>
        <v>3.6400000000000006</v>
      </c>
      <c r="BX31" s="57">
        <f t="shared" si="14"/>
        <v>2.4200000000000017</v>
      </c>
      <c r="BY31" s="57">
        <f t="shared" si="15"/>
        <v>2.8900000000000006</v>
      </c>
      <c r="BZ31" s="59">
        <f t="shared" si="16"/>
        <v>3.2399999999999949</v>
      </c>
      <c r="CA31" s="57">
        <f t="shared" si="17"/>
        <v>1.9200000000000017</v>
      </c>
      <c r="CB31" s="57">
        <f t="shared" si="18"/>
        <v>1.8500000000000085</v>
      </c>
      <c r="CC31" s="57">
        <f t="shared" si="19"/>
        <v>0.73000000000000398</v>
      </c>
      <c r="CD31" s="59">
        <f t="shared" si="20"/>
        <v>5.6099999999999923</v>
      </c>
      <c r="CE31" s="57">
        <f t="shared" si="21"/>
        <v>3.1299999999999955</v>
      </c>
      <c r="CF31" s="57">
        <f t="shared" si="22"/>
        <v>1.7399999999999949</v>
      </c>
      <c r="CG31" s="60">
        <f t="shared" si="23"/>
        <v>2.8399999999999892</v>
      </c>
    </row>
    <row r="32" spans="1:85" x14ac:dyDescent="0.25">
      <c r="A32" s="1887"/>
      <c r="B32" s="856" t="s">
        <v>199</v>
      </c>
      <c r="C32" s="784">
        <v>893</v>
      </c>
      <c r="D32" s="20">
        <v>589.02279999999996</v>
      </c>
      <c r="E32" s="20">
        <v>644.03160000000003</v>
      </c>
      <c r="F32" s="20">
        <v>659.03399999999999</v>
      </c>
      <c r="G32" s="56">
        <v>654.03319999999997</v>
      </c>
      <c r="H32" s="140">
        <v>354</v>
      </c>
      <c r="I32" s="56">
        <v>213.99300000000002</v>
      </c>
      <c r="J32" s="56">
        <v>261.00420000000003</v>
      </c>
      <c r="K32" s="56">
        <v>269.99579999999997</v>
      </c>
      <c r="L32" s="56">
        <v>277.99619999999999</v>
      </c>
      <c r="M32" s="140">
        <v>1247</v>
      </c>
      <c r="N32" s="56">
        <v>802.94330000000002</v>
      </c>
      <c r="O32" s="56">
        <v>904.94789999999989</v>
      </c>
      <c r="P32" s="56">
        <v>929.01499999999999</v>
      </c>
      <c r="Q32" s="56">
        <v>932.00779999999997</v>
      </c>
      <c r="R32" s="784">
        <v>868</v>
      </c>
      <c r="S32" s="56">
        <v>574.00840000000005</v>
      </c>
      <c r="T32" s="56">
        <v>614.97799999999995</v>
      </c>
      <c r="U32" s="56">
        <v>610.98519999999996</v>
      </c>
      <c r="V32" s="56">
        <v>631.03599999999994</v>
      </c>
      <c r="W32" s="140">
        <v>369</v>
      </c>
      <c r="X32" s="56">
        <v>216.01260000000002</v>
      </c>
      <c r="Y32" s="56">
        <v>268.00469999999996</v>
      </c>
      <c r="Z32" s="56">
        <v>260.99369999999999</v>
      </c>
      <c r="AA32" s="56">
        <v>269.00100000000003</v>
      </c>
      <c r="AB32" s="140">
        <v>1237</v>
      </c>
      <c r="AC32" s="56">
        <v>789.94819999999993</v>
      </c>
      <c r="AD32" s="56">
        <v>882.97059999999999</v>
      </c>
      <c r="AE32" s="56">
        <v>871.96129999999994</v>
      </c>
      <c r="AF32" s="56">
        <v>900.0412</v>
      </c>
      <c r="AG32" s="784">
        <v>969</v>
      </c>
      <c r="AH32" s="56">
        <v>628.97789999999998</v>
      </c>
      <c r="AI32" s="56">
        <v>665.02469999999994</v>
      </c>
      <c r="AJ32" s="56">
        <v>699.03660000000002</v>
      </c>
      <c r="AK32" s="56">
        <v>734.98649999999998</v>
      </c>
      <c r="AL32" s="140">
        <v>377</v>
      </c>
      <c r="AM32" s="56">
        <v>232.00579999999999</v>
      </c>
      <c r="AN32" s="56">
        <v>253.98490000000004</v>
      </c>
      <c r="AO32" s="56">
        <v>276.00169999999997</v>
      </c>
      <c r="AP32" s="56">
        <v>279.01770000000005</v>
      </c>
      <c r="AQ32" s="140">
        <v>1346</v>
      </c>
      <c r="AR32" s="56">
        <v>861.03619999999989</v>
      </c>
      <c r="AS32" s="20">
        <v>919.04879999999991</v>
      </c>
      <c r="AT32" s="20">
        <v>975.04239999999993</v>
      </c>
      <c r="AU32" s="21">
        <v>1013.9417999999999</v>
      </c>
      <c r="AW32" s="61">
        <v>65.959999999999994</v>
      </c>
      <c r="AX32" s="6">
        <v>72.12</v>
      </c>
      <c r="AY32" s="6">
        <v>73.8</v>
      </c>
      <c r="AZ32" s="6">
        <v>73.239999999999995</v>
      </c>
      <c r="BA32" s="6">
        <v>60.45</v>
      </c>
      <c r="BB32" s="6">
        <v>73.73</v>
      </c>
      <c r="BC32" s="6">
        <v>76.27</v>
      </c>
      <c r="BD32" s="6">
        <v>78.53</v>
      </c>
      <c r="BE32" s="61">
        <v>66.13000000000001</v>
      </c>
      <c r="BF32" s="6">
        <v>70.849999999999994</v>
      </c>
      <c r="BG32" s="6">
        <v>70.39</v>
      </c>
      <c r="BH32" s="6">
        <v>72.7</v>
      </c>
      <c r="BI32" s="6">
        <v>58.540000000000006</v>
      </c>
      <c r="BJ32" s="6">
        <v>72.629999999999981</v>
      </c>
      <c r="BK32" s="6">
        <v>70.72999999999999</v>
      </c>
      <c r="BL32" s="6">
        <v>72.900000000000006</v>
      </c>
      <c r="BM32" s="61">
        <v>64.91</v>
      </c>
      <c r="BN32" s="6">
        <v>68.63</v>
      </c>
      <c r="BO32" s="6">
        <v>72.14</v>
      </c>
      <c r="BP32" s="6">
        <v>75.849999999999994</v>
      </c>
      <c r="BQ32" s="6">
        <v>61.539999999999992</v>
      </c>
      <c r="BR32" s="6">
        <v>67.37</v>
      </c>
      <c r="BS32" s="6">
        <v>73.209999999999994</v>
      </c>
      <c r="BT32" s="82">
        <v>74.010000000000005</v>
      </c>
      <c r="BV32" s="59">
        <f t="shared" si="12"/>
        <v>-5.5099999999999909</v>
      </c>
      <c r="BW32" s="57">
        <f t="shared" si="13"/>
        <v>1.6099999999999994</v>
      </c>
      <c r="BX32" s="57">
        <f t="shared" si="14"/>
        <v>2.4699999999999989</v>
      </c>
      <c r="BY32" s="57">
        <f t="shared" si="15"/>
        <v>5.2900000000000063</v>
      </c>
      <c r="BZ32" s="59">
        <f t="shared" si="16"/>
        <v>-7.5900000000000034</v>
      </c>
      <c r="CA32" s="57">
        <f t="shared" si="17"/>
        <v>1.7799999999999869</v>
      </c>
      <c r="CB32" s="57">
        <f t="shared" si="18"/>
        <v>0.3399999999999892</v>
      </c>
      <c r="CC32" s="57">
        <f t="shared" si="19"/>
        <v>0.20000000000000284</v>
      </c>
      <c r="CD32" s="59">
        <f t="shared" si="20"/>
        <v>-3.3700000000000045</v>
      </c>
      <c r="CE32" s="57">
        <f t="shared" si="21"/>
        <v>-1.2599999999999909</v>
      </c>
      <c r="CF32" s="57">
        <f t="shared" si="22"/>
        <v>1.0699999999999932</v>
      </c>
      <c r="CG32" s="60">
        <f t="shared" si="23"/>
        <v>-1.8399999999999892</v>
      </c>
    </row>
    <row r="33" spans="1:85" x14ac:dyDescent="0.25">
      <c r="A33" s="1885" t="s">
        <v>811</v>
      </c>
      <c r="B33" s="849" t="s">
        <v>1077</v>
      </c>
      <c r="C33" s="917">
        <v>65604</v>
      </c>
      <c r="D33" s="843">
        <v>37862.126800000005</v>
      </c>
      <c r="E33" s="843">
        <v>47053.821600000003</v>
      </c>
      <c r="F33" s="843">
        <v>50265.477899999998</v>
      </c>
      <c r="G33" s="843">
        <v>51973.400400000006</v>
      </c>
      <c r="H33" s="918">
        <v>37008</v>
      </c>
      <c r="I33" s="843">
        <v>21757.361900000004</v>
      </c>
      <c r="J33" s="843">
        <v>26616.346600000004</v>
      </c>
      <c r="K33" s="843">
        <v>28393.199100000005</v>
      </c>
      <c r="L33" s="843">
        <v>29262.383499999996</v>
      </c>
      <c r="M33" s="918">
        <v>102612</v>
      </c>
      <c r="N33" s="843">
        <v>59328.908900000009</v>
      </c>
      <c r="O33" s="843">
        <v>73557.329799999992</v>
      </c>
      <c r="P33" s="843">
        <v>78550.958700000003</v>
      </c>
      <c r="Q33" s="843">
        <v>81207.208599999998</v>
      </c>
      <c r="R33" s="850">
        <v>64038</v>
      </c>
      <c r="S33" s="843">
        <v>38436.829099999995</v>
      </c>
      <c r="T33" s="843">
        <v>45727.479600000013</v>
      </c>
      <c r="U33" s="843">
        <v>49060.073400000001</v>
      </c>
      <c r="V33" s="843">
        <v>51010.473699999995</v>
      </c>
      <c r="W33" s="843">
        <v>36948</v>
      </c>
      <c r="X33" s="843">
        <v>22724.480600000003</v>
      </c>
      <c r="Y33" s="843">
        <v>26989.736499999995</v>
      </c>
      <c r="Z33" s="843">
        <v>28542.776400000002</v>
      </c>
      <c r="AA33" s="843">
        <v>29492.9827</v>
      </c>
      <c r="AB33" s="843">
        <v>100986</v>
      </c>
      <c r="AC33" s="843">
        <v>60978.328699999998</v>
      </c>
      <c r="AD33" s="843">
        <v>72695.498999999996</v>
      </c>
      <c r="AE33" s="843">
        <v>77563.883699999977</v>
      </c>
      <c r="AF33" s="843">
        <v>80586.63459999999</v>
      </c>
      <c r="AG33" s="850">
        <v>63970</v>
      </c>
      <c r="AH33" s="843">
        <v>38526.06319999999</v>
      </c>
      <c r="AI33" s="843">
        <v>45931.557599999993</v>
      </c>
      <c r="AJ33" s="843">
        <v>49397.792000000009</v>
      </c>
      <c r="AK33" s="843">
        <v>51629.072199999995</v>
      </c>
      <c r="AL33" s="843">
        <v>36326</v>
      </c>
      <c r="AM33" s="843">
        <v>22275.073100000001</v>
      </c>
      <c r="AN33" s="843">
        <v>26386.439400000003</v>
      </c>
      <c r="AO33" s="843">
        <v>27796.519</v>
      </c>
      <c r="AP33" s="843">
        <v>29304.526699999995</v>
      </c>
      <c r="AQ33" s="843">
        <v>100296</v>
      </c>
      <c r="AR33" s="843">
        <v>60403.261200000008</v>
      </c>
      <c r="AS33" s="843">
        <v>72204.295599999998</v>
      </c>
      <c r="AT33" s="843">
        <v>76940.232400000008</v>
      </c>
      <c r="AU33" s="844">
        <v>80970.332799999989</v>
      </c>
      <c r="AW33" s="769">
        <v>57.713137613560164</v>
      </c>
      <c r="AX33" s="87">
        <v>71.724013169928668</v>
      </c>
      <c r="AY33" s="87">
        <v>76.619532193158946</v>
      </c>
      <c r="AZ33" s="87">
        <v>79.222913846716665</v>
      </c>
      <c r="BA33" s="87">
        <v>58.790969249891923</v>
      </c>
      <c r="BB33" s="87">
        <v>71.920521508862961</v>
      </c>
      <c r="BC33" s="87">
        <v>76.721787451361877</v>
      </c>
      <c r="BD33" s="87">
        <v>79.070426664504964</v>
      </c>
      <c r="BE33" s="769">
        <v>60.021907461194914</v>
      </c>
      <c r="BF33" s="87">
        <v>71.406789093975476</v>
      </c>
      <c r="BG33" s="87">
        <v>76.610876979293536</v>
      </c>
      <c r="BH33" s="87">
        <v>79.656569068365641</v>
      </c>
      <c r="BI33" s="87">
        <v>61.503953123308442</v>
      </c>
      <c r="BJ33" s="87">
        <v>73.047895691241735</v>
      </c>
      <c r="BK33" s="87">
        <v>77.251208184475487</v>
      </c>
      <c r="BL33" s="87">
        <v>79.822947656165425</v>
      </c>
      <c r="BM33" s="769">
        <v>60.225204314522415</v>
      </c>
      <c r="BN33" s="87">
        <v>71.801715804283248</v>
      </c>
      <c r="BO33" s="87">
        <v>77.220246990776943</v>
      </c>
      <c r="BP33" s="87">
        <v>80.708257308113176</v>
      </c>
      <c r="BQ33" s="87">
        <v>61.319917139239124</v>
      </c>
      <c r="BR33" s="87">
        <v>72.637888564664436</v>
      </c>
      <c r="BS33" s="87">
        <v>76.519625061939109</v>
      </c>
      <c r="BT33" s="768">
        <v>80.670942850850608</v>
      </c>
      <c r="BV33" s="59">
        <f t="shared" si="12"/>
        <v>1.0778316363317586</v>
      </c>
      <c r="BW33" s="57">
        <f t="shared" si="13"/>
        <v>0.19650833893429365</v>
      </c>
      <c r="BX33" s="57">
        <f t="shared" si="14"/>
        <v>0.10225525820293058</v>
      </c>
      <c r="BY33" s="57">
        <f t="shared" si="15"/>
        <v>-0.15248718221170066</v>
      </c>
      <c r="BZ33" s="59">
        <f t="shared" si="16"/>
        <v>1.4820456621135278</v>
      </c>
      <c r="CA33" s="57">
        <f t="shared" si="17"/>
        <v>1.6411065972662584</v>
      </c>
      <c r="CB33" s="57">
        <f t="shared" si="18"/>
        <v>0.64033120518195119</v>
      </c>
      <c r="CC33" s="57">
        <f t="shared" si="19"/>
        <v>0.16637858779978387</v>
      </c>
      <c r="CD33" s="59">
        <f t="shared" si="20"/>
        <v>1.0947128247167086</v>
      </c>
      <c r="CE33" s="57">
        <f t="shared" si="21"/>
        <v>0.8361727603811886</v>
      </c>
      <c r="CF33" s="57">
        <f t="shared" si="22"/>
        <v>-0.70062192883783325</v>
      </c>
      <c r="CG33" s="60">
        <f t="shared" si="23"/>
        <v>-3.7314457262567657E-2</v>
      </c>
    </row>
    <row r="34" spans="1:85" x14ac:dyDescent="0.25">
      <c r="A34" s="1886"/>
      <c r="B34" s="855" t="s">
        <v>320</v>
      </c>
      <c r="C34" s="773">
        <v>10387</v>
      </c>
      <c r="D34" s="20">
        <v>6875.1552999999994</v>
      </c>
      <c r="E34" s="20">
        <v>7724.8119000000006</v>
      </c>
      <c r="F34" s="20">
        <v>8038.4993000000004</v>
      </c>
      <c r="G34" s="20">
        <v>8069.6602999999996</v>
      </c>
      <c r="H34" s="671">
        <v>8711</v>
      </c>
      <c r="I34" s="20">
        <v>5597.6886000000004</v>
      </c>
      <c r="J34" s="20">
        <v>6365.9988000000003</v>
      </c>
      <c r="K34" s="20">
        <v>6703.1145000000006</v>
      </c>
      <c r="L34" s="20">
        <v>6798.9354999999996</v>
      </c>
      <c r="M34" s="671">
        <v>19098</v>
      </c>
      <c r="N34" s="20">
        <v>12472.9038</v>
      </c>
      <c r="O34" s="20">
        <v>14090.5044</v>
      </c>
      <c r="P34" s="20">
        <v>14741.746200000001</v>
      </c>
      <c r="Q34" s="20">
        <v>14869.702799999999</v>
      </c>
      <c r="R34" s="773">
        <v>9789</v>
      </c>
      <c r="S34" s="20">
        <v>6717.2118</v>
      </c>
      <c r="T34" s="20">
        <v>7408.3152</v>
      </c>
      <c r="U34" s="20">
        <v>7543.4034000000011</v>
      </c>
      <c r="V34" s="20">
        <v>7690.2384000000011</v>
      </c>
      <c r="W34" s="671">
        <v>8612</v>
      </c>
      <c r="X34" s="20">
        <v>5738.1755999999996</v>
      </c>
      <c r="Y34" s="20">
        <v>6452.1103999999996</v>
      </c>
      <c r="Z34" s="20">
        <v>6608.8487999999998</v>
      </c>
      <c r="AA34" s="20">
        <v>6731.1391999999996</v>
      </c>
      <c r="AB34" s="671">
        <v>18401</v>
      </c>
      <c r="AC34" s="20">
        <v>12455.6369</v>
      </c>
      <c r="AD34" s="20">
        <v>13859.6332</v>
      </c>
      <c r="AE34" s="20">
        <v>14152.2091</v>
      </c>
      <c r="AF34" s="20">
        <v>14420.863700000002</v>
      </c>
      <c r="AG34" s="773">
        <v>9271</v>
      </c>
      <c r="AH34" s="20">
        <v>6405.3339000000005</v>
      </c>
      <c r="AI34" s="20">
        <v>6874.4465</v>
      </c>
      <c r="AJ34" s="20">
        <v>7045.0328999999992</v>
      </c>
      <c r="AK34" s="20">
        <v>7449.2484999999997</v>
      </c>
      <c r="AL34" s="671">
        <v>8359</v>
      </c>
      <c r="AM34" s="20">
        <v>5571.2735000000011</v>
      </c>
      <c r="AN34" s="20">
        <v>6083.6801999999998</v>
      </c>
      <c r="AO34" s="20">
        <v>6230.7986000000001</v>
      </c>
      <c r="AP34" s="20">
        <v>6718.9641999999994</v>
      </c>
      <c r="AQ34" s="671">
        <v>17630</v>
      </c>
      <c r="AR34" s="20">
        <v>11976.059000000001</v>
      </c>
      <c r="AS34" s="20">
        <v>12958.05</v>
      </c>
      <c r="AT34" s="20">
        <v>13275.39</v>
      </c>
      <c r="AU34" s="21">
        <v>14167.467999999999</v>
      </c>
      <c r="AW34" s="61">
        <v>66.19</v>
      </c>
      <c r="AX34" s="6">
        <v>74.37</v>
      </c>
      <c r="AY34" s="6">
        <v>77.39</v>
      </c>
      <c r="AZ34" s="6">
        <v>77.69</v>
      </c>
      <c r="BA34" s="6">
        <v>64.260000000000005</v>
      </c>
      <c r="BB34" s="6">
        <v>73.08</v>
      </c>
      <c r="BC34" s="6">
        <v>76.95</v>
      </c>
      <c r="BD34" s="6">
        <v>78.05</v>
      </c>
      <c r="BE34" s="61">
        <v>68.62</v>
      </c>
      <c r="BF34" s="6">
        <v>75.680000000000007</v>
      </c>
      <c r="BG34" s="6">
        <v>77.06</v>
      </c>
      <c r="BH34" s="6">
        <v>78.56</v>
      </c>
      <c r="BI34" s="6">
        <v>66.63</v>
      </c>
      <c r="BJ34" s="6">
        <v>74.92</v>
      </c>
      <c r="BK34" s="6">
        <v>76.739999999999995</v>
      </c>
      <c r="BL34" s="6">
        <v>78.16</v>
      </c>
      <c r="BM34" s="61">
        <v>69.09</v>
      </c>
      <c r="BN34" s="6">
        <v>74.150000000000006</v>
      </c>
      <c r="BO34" s="6">
        <v>75.989999999999995</v>
      </c>
      <c r="BP34" s="6">
        <v>80.349999999999994</v>
      </c>
      <c r="BQ34" s="6">
        <v>66.650000000000006</v>
      </c>
      <c r="BR34" s="6">
        <v>72.78</v>
      </c>
      <c r="BS34" s="6">
        <v>74.540000000000006</v>
      </c>
      <c r="BT34" s="82">
        <v>80.38</v>
      </c>
      <c r="BV34" s="59">
        <f t="shared" si="12"/>
        <v>-1.9299999999999926</v>
      </c>
      <c r="BW34" s="57">
        <f t="shared" si="13"/>
        <v>-1.2900000000000063</v>
      </c>
      <c r="BX34" s="57">
        <f t="shared" si="14"/>
        <v>-0.43999999999999773</v>
      </c>
      <c r="BY34" s="57">
        <f t="shared" si="15"/>
        <v>0.35999999999999943</v>
      </c>
      <c r="BZ34" s="59">
        <f t="shared" si="16"/>
        <v>-1.9900000000000091</v>
      </c>
      <c r="CA34" s="57">
        <f t="shared" si="17"/>
        <v>-0.76000000000000512</v>
      </c>
      <c r="CB34" s="57">
        <f t="shared" si="18"/>
        <v>-0.32000000000000739</v>
      </c>
      <c r="CC34" s="57">
        <f t="shared" si="19"/>
        <v>-0.40000000000000568</v>
      </c>
      <c r="CD34" s="59">
        <f t="shared" si="20"/>
        <v>-2.4399999999999977</v>
      </c>
      <c r="CE34" s="57">
        <f t="shared" si="21"/>
        <v>-1.3700000000000045</v>
      </c>
      <c r="CF34" s="57">
        <f t="shared" si="22"/>
        <v>-1.4499999999999886</v>
      </c>
      <c r="CG34" s="60">
        <f t="shared" si="23"/>
        <v>3.0000000000001137E-2</v>
      </c>
    </row>
    <row r="35" spans="1:85" x14ac:dyDescent="0.25">
      <c r="A35" s="1886"/>
      <c r="B35" s="855" t="s">
        <v>200</v>
      </c>
      <c r="C35" s="773">
        <v>660</v>
      </c>
      <c r="D35" s="20">
        <v>372.04199999999997</v>
      </c>
      <c r="E35" s="20">
        <v>443.05799999999999</v>
      </c>
      <c r="F35" s="20">
        <v>476.71800000000002</v>
      </c>
      <c r="G35" s="20">
        <v>481.33800000000002</v>
      </c>
      <c r="H35" s="671">
        <v>2794</v>
      </c>
      <c r="I35" s="20">
        <v>1515.4656</v>
      </c>
      <c r="J35" s="20">
        <v>1857.7305999999999</v>
      </c>
      <c r="K35" s="20">
        <v>2006.6507999999999</v>
      </c>
      <c r="L35" s="20">
        <v>2028.444</v>
      </c>
      <c r="M35" s="671">
        <v>3454</v>
      </c>
      <c r="N35" s="20">
        <v>1906.2625999999998</v>
      </c>
      <c r="O35" s="20">
        <v>2306.5812000000001</v>
      </c>
      <c r="P35" s="20">
        <v>2486.88</v>
      </c>
      <c r="Q35" s="20">
        <v>2512.7850000000003</v>
      </c>
      <c r="R35" s="773">
        <v>639</v>
      </c>
      <c r="S35" s="20">
        <v>372.28140000000002</v>
      </c>
      <c r="T35" s="20">
        <v>441.48510000000005</v>
      </c>
      <c r="U35" s="20">
        <v>448.06680000000006</v>
      </c>
      <c r="V35" s="20">
        <v>465.5754</v>
      </c>
      <c r="W35" s="671">
        <v>2710</v>
      </c>
      <c r="X35" s="20">
        <v>1583.9950000000001</v>
      </c>
      <c r="Y35" s="20">
        <v>1864.7510000000002</v>
      </c>
      <c r="Z35" s="20">
        <v>1955.5360000000001</v>
      </c>
      <c r="AA35" s="20">
        <v>2010.549</v>
      </c>
      <c r="AB35" s="671">
        <v>3349</v>
      </c>
      <c r="AC35" s="20">
        <v>1954.4764</v>
      </c>
      <c r="AD35" s="20">
        <v>2308.8006</v>
      </c>
      <c r="AE35" s="20">
        <v>2385.4927000000002</v>
      </c>
      <c r="AF35" s="20">
        <v>2464.1941999999999</v>
      </c>
      <c r="AG35" s="773">
        <v>695</v>
      </c>
      <c r="AH35" s="20">
        <v>401.43200000000002</v>
      </c>
      <c r="AI35" s="20">
        <v>450.221</v>
      </c>
      <c r="AJ35" s="20">
        <v>472.11349999999999</v>
      </c>
      <c r="AK35" s="20">
        <v>514.29999999999995</v>
      </c>
      <c r="AL35" s="671">
        <v>2869</v>
      </c>
      <c r="AM35" s="20">
        <v>1674.0615</v>
      </c>
      <c r="AN35" s="20">
        <v>1952.0676000000003</v>
      </c>
      <c r="AO35" s="20">
        <v>2030.3913</v>
      </c>
      <c r="AP35" s="20">
        <v>2212.5727999999999</v>
      </c>
      <c r="AQ35" s="671">
        <v>3564</v>
      </c>
      <c r="AR35" s="20">
        <v>2071.0403999999999</v>
      </c>
      <c r="AS35" s="20">
        <v>2376.8316</v>
      </c>
      <c r="AT35" s="20">
        <v>2480.1876000000002</v>
      </c>
      <c r="AU35" s="21">
        <v>2702.2248</v>
      </c>
      <c r="AW35" s="61">
        <v>56.37</v>
      </c>
      <c r="AX35" s="6">
        <v>67.13</v>
      </c>
      <c r="AY35" s="6">
        <v>72.23</v>
      </c>
      <c r="AZ35" s="6">
        <v>72.930000000000007</v>
      </c>
      <c r="BA35" s="6">
        <v>54.24</v>
      </c>
      <c r="BB35" s="6">
        <v>66.489999999999995</v>
      </c>
      <c r="BC35" s="6">
        <v>71.819999999999993</v>
      </c>
      <c r="BD35" s="6">
        <v>72.599999999999994</v>
      </c>
      <c r="BE35" s="61">
        <v>58.26</v>
      </c>
      <c r="BF35" s="6">
        <v>69.09</v>
      </c>
      <c r="BG35" s="6">
        <v>70.12</v>
      </c>
      <c r="BH35" s="6">
        <v>72.86</v>
      </c>
      <c r="BI35" s="6">
        <v>58.45</v>
      </c>
      <c r="BJ35" s="6">
        <v>68.81</v>
      </c>
      <c r="BK35" s="6">
        <v>72.16</v>
      </c>
      <c r="BL35" s="6">
        <v>74.19</v>
      </c>
      <c r="BM35" s="61">
        <v>57.76</v>
      </c>
      <c r="BN35" s="6">
        <v>64.78</v>
      </c>
      <c r="BO35" s="6">
        <v>67.930000000000007</v>
      </c>
      <c r="BP35" s="6">
        <v>73.999999999999986</v>
      </c>
      <c r="BQ35" s="6">
        <v>58.35</v>
      </c>
      <c r="BR35" s="6">
        <v>68.040000000000006</v>
      </c>
      <c r="BS35" s="6">
        <v>70.77</v>
      </c>
      <c r="BT35" s="82">
        <v>77.12</v>
      </c>
      <c r="BV35" s="59">
        <f t="shared" si="12"/>
        <v>-2.1299999999999955</v>
      </c>
      <c r="BW35" s="57">
        <f t="shared" si="13"/>
        <v>-0.64000000000000057</v>
      </c>
      <c r="BX35" s="57">
        <f t="shared" si="14"/>
        <v>-0.4100000000000108</v>
      </c>
      <c r="BY35" s="57">
        <f t="shared" si="15"/>
        <v>-0.33000000000001251</v>
      </c>
      <c r="BZ35" s="59">
        <f t="shared" si="16"/>
        <v>0.19000000000000483</v>
      </c>
      <c r="CA35" s="57">
        <f t="shared" si="17"/>
        <v>-0.28000000000000114</v>
      </c>
      <c r="CB35" s="57">
        <f t="shared" si="18"/>
        <v>2.039999999999992</v>
      </c>
      <c r="CC35" s="57">
        <f t="shared" si="19"/>
        <v>1.3299999999999983</v>
      </c>
      <c r="CD35" s="59">
        <f t="shared" si="20"/>
        <v>0.59000000000000341</v>
      </c>
      <c r="CE35" s="57">
        <f t="shared" si="21"/>
        <v>3.2600000000000051</v>
      </c>
      <c r="CF35" s="57">
        <f t="shared" si="22"/>
        <v>2.8399999999999892</v>
      </c>
      <c r="CG35" s="60">
        <f t="shared" si="23"/>
        <v>3.1200000000000188</v>
      </c>
    </row>
    <row r="36" spans="1:85" x14ac:dyDescent="0.25">
      <c r="A36" s="1886"/>
      <c r="B36" s="855" t="s">
        <v>324</v>
      </c>
      <c r="C36" s="773">
        <v>1570</v>
      </c>
      <c r="D36" s="20">
        <v>948.4369999999999</v>
      </c>
      <c r="E36" s="20">
        <v>1207.33</v>
      </c>
      <c r="F36" s="20">
        <v>1312.0489999999998</v>
      </c>
      <c r="G36" s="20">
        <v>1407.191</v>
      </c>
      <c r="H36" s="671">
        <v>1934</v>
      </c>
      <c r="I36" s="20">
        <v>1116.3047999999999</v>
      </c>
      <c r="J36" s="20">
        <v>1390.1592000000001</v>
      </c>
      <c r="K36" s="20">
        <v>1528.4402</v>
      </c>
      <c r="L36" s="20">
        <v>1658.405</v>
      </c>
      <c r="M36" s="671">
        <v>3504</v>
      </c>
      <c r="N36" s="20">
        <v>2098.1952000000001</v>
      </c>
      <c r="O36" s="20">
        <v>2659.5360000000001</v>
      </c>
      <c r="P36" s="20">
        <v>2896.7568000000001</v>
      </c>
      <c r="Q36" s="20">
        <v>3113.6543999999999</v>
      </c>
      <c r="R36" s="773">
        <v>1459</v>
      </c>
      <c r="S36" s="20">
        <v>977.23820000000012</v>
      </c>
      <c r="T36" s="20">
        <v>1181.2064</v>
      </c>
      <c r="U36" s="20">
        <v>1300.6985000000002</v>
      </c>
      <c r="V36" s="20">
        <v>1345.1980000000001</v>
      </c>
      <c r="W36" s="671">
        <v>1728</v>
      </c>
      <c r="X36" s="20">
        <v>1157.5871999999999</v>
      </c>
      <c r="Y36" s="20">
        <v>1351.9872</v>
      </c>
      <c r="Z36" s="20">
        <v>1519.4304000000002</v>
      </c>
      <c r="AA36" s="20">
        <v>1575.5904</v>
      </c>
      <c r="AB36" s="671">
        <v>3187</v>
      </c>
      <c r="AC36" s="20">
        <v>2134.6526000000003</v>
      </c>
      <c r="AD36" s="20">
        <v>2563.3040999999998</v>
      </c>
      <c r="AE36" s="20">
        <v>2833.8804</v>
      </c>
      <c r="AF36" s="20">
        <v>2932.04</v>
      </c>
      <c r="AG36" s="773">
        <v>1269</v>
      </c>
      <c r="AH36" s="20">
        <v>943.3746000000001</v>
      </c>
      <c r="AI36" s="20">
        <v>1121.6691000000001</v>
      </c>
      <c r="AJ36" s="20">
        <v>1181.6928</v>
      </c>
      <c r="AK36" s="20">
        <v>1161.8963999999999</v>
      </c>
      <c r="AL36" s="671">
        <v>1796</v>
      </c>
      <c r="AM36" s="20">
        <v>1351.6696000000002</v>
      </c>
      <c r="AN36" s="20">
        <v>1544.7396000000001</v>
      </c>
      <c r="AO36" s="20">
        <v>1638.85</v>
      </c>
      <c r="AP36" s="20">
        <v>1602.0319999999999</v>
      </c>
      <c r="AQ36" s="671">
        <v>3065</v>
      </c>
      <c r="AR36" s="20">
        <v>2283.7315000000003</v>
      </c>
      <c r="AS36" s="20">
        <v>2695.3609999999999</v>
      </c>
      <c r="AT36" s="20">
        <v>2843.4004999999997</v>
      </c>
      <c r="AU36" s="21">
        <v>2792.828</v>
      </c>
      <c r="AW36" s="61">
        <v>60.41</v>
      </c>
      <c r="AX36" s="6">
        <v>76.899999999999991</v>
      </c>
      <c r="AY36" s="6">
        <v>83.57</v>
      </c>
      <c r="AZ36" s="6">
        <v>89.63</v>
      </c>
      <c r="BA36" s="6">
        <v>57.719999999999992</v>
      </c>
      <c r="BB36" s="6">
        <v>71.88</v>
      </c>
      <c r="BC36" s="6">
        <v>79.03</v>
      </c>
      <c r="BD36" s="6">
        <v>85.75</v>
      </c>
      <c r="BE36" s="61">
        <v>66.98</v>
      </c>
      <c r="BF36" s="6">
        <v>80.959999999999994</v>
      </c>
      <c r="BG36" s="6">
        <v>89.15000000000002</v>
      </c>
      <c r="BH36" s="6">
        <v>92.2</v>
      </c>
      <c r="BI36" s="6">
        <v>66.989999999999995</v>
      </c>
      <c r="BJ36" s="6">
        <v>78.239999999999995</v>
      </c>
      <c r="BK36" s="6">
        <v>87.93</v>
      </c>
      <c r="BL36" s="6">
        <v>91.18</v>
      </c>
      <c r="BM36" s="61">
        <v>74.34</v>
      </c>
      <c r="BN36" s="6">
        <v>88.39</v>
      </c>
      <c r="BO36" s="6">
        <v>93.12</v>
      </c>
      <c r="BP36" s="6">
        <v>91.559999999999988</v>
      </c>
      <c r="BQ36" s="6">
        <v>75.260000000000005</v>
      </c>
      <c r="BR36" s="6">
        <v>86.01</v>
      </c>
      <c r="BS36" s="6">
        <v>91.25</v>
      </c>
      <c r="BT36" s="82">
        <v>89.199999999999989</v>
      </c>
      <c r="BV36" s="59">
        <f t="shared" si="12"/>
        <v>-2.6900000000000048</v>
      </c>
      <c r="BW36" s="57">
        <f t="shared" si="13"/>
        <v>-5.019999999999996</v>
      </c>
      <c r="BX36" s="57">
        <f t="shared" si="14"/>
        <v>-4.539999999999992</v>
      </c>
      <c r="BY36" s="57">
        <f t="shared" si="15"/>
        <v>-3.8799999999999955</v>
      </c>
      <c r="BZ36" s="59">
        <f t="shared" si="16"/>
        <v>9.9999999999909051E-3</v>
      </c>
      <c r="CA36" s="57">
        <f t="shared" si="17"/>
        <v>-2.7199999999999989</v>
      </c>
      <c r="CB36" s="57">
        <f t="shared" si="18"/>
        <v>-1.2200000000000131</v>
      </c>
      <c r="CC36" s="57">
        <f t="shared" si="19"/>
        <v>-1.019999999999996</v>
      </c>
      <c r="CD36" s="59">
        <f t="shared" si="20"/>
        <v>0.92000000000000171</v>
      </c>
      <c r="CE36" s="57">
        <f t="shared" si="21"/>
        <v>-2.3799999999999955</v>
      </c>
      <c r="CF36" s="57">
        <f t="shared" si="22"/>
        <v>-1.8700000000000045</v>
      </c>
      <c r="CG36" s="60">
        <f t="shared" si="23"/>
        <v>-2.3599999999999994</v>
      </c>
    </row>
    <row r="37" spans="1:85" x14ac:dyDescent="0.25">
      <c r="A37" s="1886"/>
      <c r="B37" s="855" t="s">
        <v>335</v>
      </c>
      <c r="C37" s="773">
        <v>8480</v>
      </c>
      <c r="D37" s="20">
        <v>5113.4399999999996</v>
      </c>
      <c r="E37" s="20">
        <v>5846.1120000000001</v>
      </c>
      <c r="F37" s="20">
        <v>6475.3279999999995</v>
      </c>
      <c r="G37" s="20">
        <v>6616.9439999999995</v>
      </c>
      <c r="H37" s="671">
        <v>2098</v>
      </c>
      <c r="I37" s="20">
        <v>1153.2705999999998</v>
      </c>
      <c r="J37" s="20">
        <v>1387.6171999999999</v>
      </c>
      <c r="K37" s="20">
        <v>1547.6945999999998</v>
      </c>
      <c r="L37" s="20">
        <v>1611.4738</v>
      </c>
      <c r="M37" s="671">
        <v>10578</v>
      </c>
      <c r="N37" s="20">
        <v>5922.6222000000007</v>
      </c>
      <c r="O37" s="20">
        <v>7053.4104000000007</v>
      </c>
      <c r="P37" s="20">
        <v>7855.2228000000005</v>
      </c>
      <c r="Q37" s="20">
        <v>8149.2912000000006</v>
      </c>
      <c r="R37" s="773">
        <v>8176</v>
      </c>
      <c r="S37" s="20">
        <v>5233.4575999999997</v>
      </c>
      <c r="T37" s="20">
        <v>5834.3936000000003</v>
      </c>
      <c r="U37" s="20">
        <v>6013.4479999999994</v>
      </c>
      <c r="V37" s="20">
        <v>6154.0751999999993</v>
      </c>
      <c r="W37" s="671">
        <v>1939</v>
      </c>
      <c r="X37" s="20">
        <v>1184.9229</v>
      </c>
      <c r="Y37" s="20">
        <v>1366.6072000000001</v>
      </c>
      <c r="Z37" s="20">
        <v>1415.2761</v>
      </c>
      <c r="AA37" s="20">
        <v>1485.4679000000001</v>
      </c>
      <c r="AB37" s="671">
        <v>10115</v>
      </c>
      <c r="AC37" s="20">
        <v>6236.9089999999997</v>
      </c>
      <c r="AD37" s="20">
        <v>7146.2475000000004</v>
      </c>
      <c r="AE37" s="20">
        <v>7394.0649999999996</v>
      </c>
      <c r="AF37" s="20">
        <v>7722.8024999999998</v>
      </c>
      <c r="AG37" s="773">
        <v>8085</v>
      </c>
      <c r="AH37" s="20">
        <v>5235.0374999999995</v>
      </c>
      <c r="AI37" s="20">
        <v>5467.8854999999994</v>
      </c>
      <c r="AJ37" s="20">
        <v>5967.5384999999997</v>
      </c>
      <c r="AK37" s="20">
        <v>6595.7429999999995</v>
      </c>
      <c r="AL37" s="671">
        <v>1851</v>
      </c>
      <c r="AM37" s="20">
        <v>1083.2052000000001</v>
      </c>
      <c r="AN37" s="20">
        <v>1216.107</v>
      </c>
      <c r="AO37" s="20">
        <v>1290.3320999999999</v>
      </c>
      <c r="AP37" s="20">
        <v>1520.5965000000001</v>
      </c>
      <c r="AQ37" s="671">
        <v>9936</v>
      </c>
      <c r="AR37" s="20">
        <v>5935.7664000000004</v>
      </c>
      <c r="AS37" s="20">
        <v>6565.7087999999994</v>
      </c>
      <c r="AT37" s="20">
        <v>7005.8736000000008</v>
      </c>
      <c r="AU37" s="21">
        <v>8151.4944000000005</v>
      </c>
      <c r="AW37" s="61">
        <v>60.3</v>
      </c>
      <c r="AX37" s="6">
        <v>68.94</v>
      </c>
      <c r="AY37" s="6">
        <v>76.36</v>
      </c>
      <c r="AZ37" s="6">
        <v>78.03</v>
      </c>
      <c r="BA37" s="6">
        <v>54.97</v>
      </c>
      <c r="BB37" s="6">
        <v>66.14</v>
      </c>
      <c r="BC37" s="6">
        <v>73.77</v>
      </c>
      <c r="BD37" s="6">
        <v>76.81</v>
      </c>
      <c r="BE37" s="61">
        <v>64.010000000000005</v>
      </c>
      <c r="BF37" s="6">
        <v>71.36</v>
      </c>
      <c r="BG37" s="6">
        <v>73.55</v>
      </c>
      <c r="BH37" s="6">
        <v>75.27</v>
      </c>
      <c r="BI37" s="6">
        <v>61.11</v>
      </c>
      <c r="BJ37" s="6">
        <v>70.48</v>
      </c>
      <c r="BK37" s="6">
        <v>72.989999999999995</v>
      </c>
      <c r="BL37" s="6">
        <v>76.61</v>
      </c>
      <c r="BM37" s="61">
        <v>64.75</v>
      </c>
      <c r="BN37" s="6">
        <v>67.63</v>
      </c>
      <c r="BO37" s="6">
        <v>73.81</v>
      </c>
      <c r="BP37" s="6">
        <v>81.58</v>
      </c>
      <c r="BQ37" s="6">
        <v>58.52</v>
      </c>
      <c r="BR37" s="6">
        <v>65.7</v>
      </c>
      <c r="BS37" s="6">
        <v>69.709999999999994</v>
      </c>
      <c r="BT37" s="82">
        <v>82.15</v>
      </c>
      <c r="BV37" s="59">
        <f t="shared" si="12"/>
        <v>-5.3299999999999983</v>
      </c>
      <c r="BW37" s="57">
        <f t="shared" si="13"/>
        <v>-2.7999999999999972</v>
      </c>
      <c r="BX37" s="57">
        <f t="shared" si="14"/>
        <v>-2.5900000000000034</v>
      </c>
      <c r="BY37" s="57">
        <f t="shared" si="15"/>
        <v>-1.2199999999999989</v>
      </c>
      <c r="BZ37" s="59">
        <f t="shared" si="16"/>
        <v>-2.9000000000000057</v>
      </c>
      <c r="CA37" s="57">
        <f t="shared" si="17"/>
        <v>-0.87999999999999545</v>
      </c>
      <c r="CB37" s="57">
        <f t="shared" si="18"/>
        <v>-0.56000000000000227</v>
      </c>
      <c r="CC37" s="57">
        <f t="shared" si="19"/>
        <v>1.3400000000000034</v>
      </c>
      <c r="CD37" s="59">
        <f t="shared" si="20"/>
        <v>-6.2299999999999969</v>
      </c>
      <c r="CE37" s="57">
        <f t="shared" si="21"/>
        <v>-1.9299999999999926</v>
      </c>
      <c r="CF37" s="57">
        <f t="shared" si="22"/>
        <v>-4.1000000000000085</v>
      </c>
      <c r="CG37" s="60">
        <f t="shared" si="23"/>
        <v>0.57000000000000739</v>
      </c>
    </row>
    <row r="38" spans="1:85" x14ac:dyDescent="0.25">
      <c r="A38" s="1886"/>
      <c r="B38" s="855" t="s">
        <v>327</v>
      </c>
      <c r="C38" s="773">
        <v>10156</v>
      </c>
      <c r="D38" s="20">
        <v>5973.7592000000004</v>
      </c>
      <c r="E38" s="20">
        <v>7073.6540000000005</v>
      </c>
      <c r="F38" s="20">
        <v>7399.6616000000004</v>
      </c>
      <c r="G38" s="20">
        <v>7814.0263999999997</v>
      </c>
      <c r="H38" s="671">
        <v>639</v>
      </c>
      <c r="I38" s="20">
        <v>400.97249999999997</v>
      </c>
      <c r="J38" s="20">
        <v>449.98380000000003</v>
      </c>
      <c r="K38" s="20">
        <v>480.01680000000005</v>
      </c>
      <c r="L38" s="20">
        <v>506.98259999999999</v>
      </c>
      <c r="M38" s="671">
        <v>10795</v>
      </c>
      <c r="N38" s="20">
        <v>6375.527</v>
      </c>
      <c r="O38" s="20">
        <v>7524.1150000000007</v>
      </c>
      <c r="P38" s="20">
        <v>7880.3499999999995</v>
      </c>
      <c r="Q38" s="20">
        <v>8320.7860000000001</v>
      </c>
      <c r="R38" s="773">
        <v>10032</v>
      </c>
      <c r="S38" s="20">
        <v>6217.8335999999999</v>
      </c>
      <c r="T38" s="20">
        <v>6755.5487999999996</v>
      </c>
      <c r="U38" s="20">
        <v>7370.5104000000001</v>
      </c>
      <c r="V38" s="20">
        <v>7843.0176000000001</v>
      </c>
      <c r="W38" s="671">
        <v>614</v>
      </c>
      <c r="X38" s="20">
        <v>425.9932</v>
      </c>
      <c r="Y38" s="20">
        <v>463.99979999999994</v>
      </c>
      <c r="Z38" s="20">
        <v>495.0068</v>
      </c>
      <c r="AA38" s="20">
        <v>516.98800000000006</v>
      </c>
      <c r="AB38" s="671">
        <v>10646</v>
      </c>
      <c r="AC38" s="20">
        <v>6644.1686</v>
      </c>
      <c r="AD38" s="20">
        <v>7220.1171999999988</v>
      </c>
      <c r="AE38" s="20">
        <v>7866.3293999999996</v>
      </c>
      <c r="AF38" s="20">
        <v>8360.3037999999997</v>
      </c>
      <c r="AG38" s="773">
        <v>9699</v>
      </c>
      <c r="AH38" s="20">
        <v>5911.5405000000001</v>
      </c>
      <c r="AI38" s="20">
        <v>6798.9989999999998</v>
      </c>
      <c r="AJ38" s="20">
        <v>7245.1530000000002</v>
      </c>
      <c r="AK38" s="20">
        <v>7406.1563999999998</v>
      </c>
      <c r="AL38" s="671">
        <v>636</v>
      </c>
      <c r="AM38" s="20">
        <v>409.01159999999999</v>
      </c>
      <c r="AN38" s="20">
        <v>460.97280000000001</v>
      </c>
      <c r="AO38" s="20">
        <v>486.98519999999996</v>
      </c>
      <c r="AP38" s="20">
        <v>492.00959999999998</v>
      </c>
      <c r="AQ38" s="671">
        <v>10335</v>
      </c>
      <c r="AR38" s="20">
        <v>6320.8859999999995</v>
      </c>
      <c r="AS38" s="20">
        <v>7260.3375000000005</v>
      </c>
      <c r="AT38" s="913">
        <v>7731.6134999999995</v>
      </c>
      <c r="AU38" s="21">
        <v>7898.0069999999996</v>
      </c>
      <c r="AW38" s="61">
        <v>58.820000000000007</v>
      </c>
      <c r="AX38" s="6">
        <v>69.650000000000006</v>
      </c>
      <c r="AY38" s="6">
        <v>72.86</v>
      </c>
      <c r="AZ38" s="6">
        <v>76.94</v>
      </c>
      <c r="BA38" s="6">
        <v>62.749999999999993</v>
      </c>
      <c r="BB38" s="6">
        <v>70.42</v>
      </c>
      <c r="BC38" s="6">
        <v>75.12</v>
      </c>
      <c r="BD38" s="6">
        <v>79.34</v>
      </c>
      <c r="BE38" s="61">
        <v>61.980000000000004</v>
      </c>
      <c r="BF38" s="6">
        <v>67.34</v>
      </c>
      <c r="BG38" s="6">
        <v>73.47</v>
      </c>
      <c r="BH38" s="6">
        <v>78.180000000000007</v>
      </c>
      <c r="BI38" s="6">
        <v>69.38</v>
      </c>
      <c r="BJ38" s="6">
        <v>75.569999999999993</v>
      </c>
      <c r="BK38" s="6">
        <v>80.62</v>
      </c>
      <c r="BL38" s="6">
        <v>84.2</v>
      </c>
      <c r="BM38" s="61">
        <v>60.95</v>
      </c>
      <c r="BN38" s="6">
        <v>70.099999999999994</v>
      </c>
      <c r="BO38" s="6">
        <v>74.7</v>
      </c>
      <c r="BP38" s="6">
        <v>76.36</v>
      </c>
      <c r="BQ38" s="6">
        <v>64.31</v>
      </c>
      <c r="BR38" s="6">
        <v>72.48</v>
      </c>
      <c r="BS38" s="6">
        <v>76.569999999999993</v>
      </c>
      <c r="BT38" s="82">
        <v>77.36</v>
      </c>
      <c r="BV38" s="59">
        <f t="shared" si="12"/>
        <v>3.9299999999999855</v>
      </c>
      <c r="BW38" s="57">
        <f t="shared" si="13"/>
        <v>0.76999999999999602</v>
      </c>
      <c r="BX38" s="57">
        <f t="shared" si="14"/>
        <v>2.2600000000000051</v>
      </c>
      <c r="BY38" s="57">
        <f t="shared" si="15"/>
        <v>2.4000000000000057</v>
      </c>
      <c r="BZ38" s="59">
        <f t="shared" si="16"/>
        <v>7.3999999999999915</v>
      </c>
      <c r="CA38" s="57">
        <f t="shared" si="17"/>
        <v>8.2299999999999898</v>
      </c>
      <c r="CB38" s="57">
        <f t="shared" si="18"/>
        <v>7.1500000000000057</v>
      </c>
      <c r="CC38" s="57">
        <f t="shared" si="19"/>
        <v>6.019999999999996</v>
      </c>
      <c r="CD38" s="59">
        <f t="shared" si="20"/>
        <v>3.3599999999999994</v>
      </c>
      <c r="CE38" s="57">
        <f t="shared" si="21"/>
        <v>2.3800000000000097</v>
      </c>
      <c r="CF38" s="57">
        <f t="shared" si="22"/>
        <v>1.8699999999999903</v>
      </c>
      <c r="CG38" s="60">
        <f t="shared" si="23"/>
        <v>1</v>
      </c>
    </row>
    <row r="39" spans="1:85" x14ac:dyDescent="0.25">
      <c r="A39" s="1886"/>
      <c r="B39" s="855" t="s">
        <v>328</v>
      </c>
      <c r="C39" s="773">
        <v>12214</v>
      </c>
      <c r="D39" s="20">
        <v>7035.264000000001</v>
      </c>
      <c r="E39" s="20">
        <v>8591.3276000000005</v>
      </c>
      <c r="F39" s="20">
        <v>9132.407799999999</v>
      </c>
      <c r="G39" s="20">
        <v>9865.2477999999992</v>
      </c>
      <c r="H39" s="671">
        <v>5117</v>
      </c>
      <c r="I39" s="20">
        <v>2920.7835999999998</v>
      </c>
      <c r="J39" s="20">
        <v>3479.0482999999999</v>
      </c>
      <c r="K39" s="20">
        <v>3744.1089000000002</v>
      </c>
      <c r="L39" s="20">
        <v>4088.9946999999997</v>
      </c>
      <c r="M39" s="671">
        <v>17331</v>
      </c>
      <c r="N39" s="20">
        <v>9956.6594999999998</v>
      </c>
      <c r="O39" s="20">
        <v>12069.3084</v>
      </c>
      <c r="P39" s="20">
        <v>12876.932999999999</v>
      </c>
      <c r="Q39" s="20">
        <v>13953.188100000001</v>
      </c>
      <c r="R39" s="773">
        <v>11653</v>
      </c>
      <c r="S39" s="20">
        <v>7151.4461000000001</v>
      </c>
      <c r="T39" s="20">
        <v>7856.4526000000005</v>
      </c>
      <c r="U39" s="20">
        <v>9067.1993000000002</v>
      </c>
      <c r="V39" s="20">
        <v>9917.8683000000001</v>
      </c>
      <c r="W39" s="671">
        <v>5033</v>
      </c>
      <c r="X39" s="20">
        <v>3059.0574000000001</v>
      </c>
      <c r="Y39" s="20">
        <v>3377.1429999999996</v>
      </c>
      <c r="Z39" s="20">
        <v>3859.8077000000003</v>
      </c>
      <c r="AA39" s="20">
        <v>4210.1045000000004</v>
      </c>
      <c r="AB39" s="671">
        <v>16686</v>
      </c>
      <c r="AC39" s="20">
        <v>10210.163399999999</v>
      </c>
      <c r="AD39" s="20">
        <v>11234.683800000001</v>
      </c>
      <c r="AE39" s="20">
        <v>12926.644199999999</v>
      </c>
      <c r="AF39" s="20">
        <v>14128.0362</v>
      </c>
      <c r="AG39" s="773">
        <v>12889</v>
      </c>
      <c r="AH39" s="20">
        <v>7826.2007999999996</v>
      </c>
      <c r="AI39" s="20">
        <v>9344.5249999999996</v>
      </c>
      <c r="AJ39" s="20">
        <v>10639.869500000001</v>
      </c>
      <c r="AK39" s="20">
        <v>10500.668299999999</v>
      </c>
      <c r="AL39" s="671">
        <v>5130</v>
      </c>
      <c r="AM39" s="20">
        <v>3009.7710000000002</v>
      </c>
      <c r="AN39" s="20">
        <v>3608.9549999999995</v>
      </c>
      <c r="AO39" s="20">
        <v>4030.1280000000006</v>
      </c>
      <c r="AP39" s="20">
        <v>4050.1349999999998</v>
      </c>
      <c r="AQ39" s="671">
        <v>18019</v>
      </c>
      <c r="AR39" s="20">
        <v>10836.626600000001</v>
      </c>
      <c r="AS39" s="20">
        <v>12953.8591</v>
      </c>
      <c r="AT39" s="20">
        <v>14669.267899999999</v>
      </c>
      <c r="AU39" s="21">
        <v>14550.342500000001</v>
      </c>
      <c r="AW39" s="61">
        <v>57.600000000000009</v>
      </c>
      <c r="AX39" s="6">
        <v>70.34</v>
      </c>
      <c r="AY39" s="6">
        <v>74.77</v>
      </c>
      <c r="AZ39" s="6">
        <v>80.77</v>
      </c>
      <c r="BA39" s="6">
        <v>57.08</v>
      </c>
      <c r="BB39" s="6">
        <v>67.989999999999995</v>
      </c>
      <c r="BC39" s="6">
        <v>73.17</v>
      </c>
      <c r="BD39" s="6">
        <v>79.91</v>
      </c>
      <c r="BE39" s="61">
        <v>61.370000000000005</v>
      </c>
      <c r="BF39" s="6">
        <v>67.42</v>
      </c>
      <c r="BG39" s="6">
        <v>77.81</v>
      </c>
      <c r="BH39" s="6">
        <v>85.11</v>
      </c>
      <c r="BI39" s="6">
        <v>60.78</v>
      </c>
      <c r="BJ39" s="6">
        <v>67.099999999999994</v>
      </c>
      <c r="BK39" s="6">
        <v>76.69</v>
      </c>
      <c r="BL39" s="6">
        <v>83.65</v>
      </c>
      <c r="BM39" s="61">
        <v>60.72</v>
      </c>
      <c r="BN39" s="6">
        <v>72.5</v>
      </c>
      <c r="BO39" s="6">
        <v>82.55</v>
      </c>
      <c r="BP39" s="6">
        <v>81.47</v>
      </c>
      <c r="BQ39" s="6">
        <v>58.67</v>
      </c>
      <c r="BR39" s="6">
        <v>70.349999999999994</v>
      </c>
      <c r="BS39" s="6">
        <v>78.56</v>
      </c>
      <c r="BT39" s="82">
        <v>78.95</v>
      </c>
      <c r="BV39" s="59">
        <f t="shared" si="12"/>
        <v>-0.52000000000001023</v>
      </c>
      <c r="BW39" s="57">
        <f t="shared" si="13"/>
        <v>-2.3500000000000085</v>
      </c>
      <c r="BX39" s="57">
        <f t="shared" si="14"/>
        <v>-1.5999999999999943</v>
      </c>
      <c r="BY39" s="57">
        <f t="shared" si="15"/>
        <v>-0.85999999999999943</v>
      </c>
      <c r="BZ39" s="59">
        <f t="shared" si="16"/>
        <v>-0.59000000000000341</v>
      </c>
      <c r="CA39" s="57">
        <f t="shared" si="17"/>
        <v>-0.32000000000000739</v>
      </c>
      <c r="CB39" s="57">
        <f t="shared" si="18"/>
        <v>-1.1200000000000045</v>
      </c>
      <c r="CC39" s="57">
        <f t="shared" si="19"/>
        <v>-1.4599999999999937</v>
      </c>
      <c r="CD39" s="59">
        <f t="shared" si="20"/>
        <v>-2.0499999999999972</v>
      </c>
      <c r="CE39" s="57">
        <f t="shared" si="21"/>
        <v>-2.1500000000000057</v>
      </c>
      <c r="CF39" s="57">
        <f t="shared" si="22"/>
        <v>-3.9899999999999949</v>
      </c>
      <c r="CG39" s="60">
        <f t="shared" si="23"/>
        <v>-2.519999999999996</v>
      </c>
    </row>
    <row r="40" spans="1:85" x14ac:dyDescent="0.25">
      <c r="A40" s="1886"/>
      <c r="B40" s="855" t="s">
        <v>219</v>
      </c>
      <c r="C40" s="773">
        <v>817</v>
      </c>
      <c r="D40" s="20">
        <v>653.02810000000011</v>
      </c>
      <c r="E40" s="20">
        <v>701.96640000000002</v>
      </c>
      <c r="F40" s="20">
        <v>708.99260000000004</v>
      </c>
      <c r="G40" s="20">
        <v>704.98930000000007</v>
      </c>
      <c r="H40" s="671">
        <v>4379</v>
      </c>
      <c r="I40" s="20">
        <v>3466.8543000000004</v>
      </c>
      <c r="J40" s="20">
        <v>3738.7901999999999</v>
      </c>
      <c r="K40" s="20">
        <v>3818.0500999999999</v>
      </c>
      <c r="L40" s="20">
        <v>3818.9258999999997</v>
      </c>
      <c r="M40" s="671">
        <v>5196</v>
      </c>
      <c r="N40" s="20">
        <v>4119.9084000000003</v>
      </c>
      <c r="O40" s="20">
        <v>4441.0212000000001</v>
      </c>
      <c r="P40" s="20">
        <v>4526.7552000000005</v>
      </c>
      <c r="Q40" s="20">
        <v>4524.1571999999996</v>
      </c>
      <c r="R40" s="773">
        <v>755</v>
      </c>
      <c r="S40" s="20">
        <v>600.9799999999999</v>
      </c>
      <c r="T40" s="20">
        <v>635.03049999999996</v>
      </c>
      <c r="U40" s="20">
        <v>636.99350000000004</v>
      </c>
      <c r="V40" s="20">
        <v>640.01350000000002</v>
      </c>
      <c r="W40" s="671">
        <v>4389</v>
      </c>
      <c r="X40" s="20">
        <v>3542.8008</v>
      </c>
      <c r="Y40" s="20">
        <v>3756.1062000000002</v>
      </c>
      <c r="Z40" s="20">
        <v>3771.9065999999998</v>
      </c>
      <c r="AA40" s="20">
        <v>3813.1631999999995</v>
      </c>
      <c r="AB40" s="671">
        <v>5144</v>
      </c>
      <c r="AC40" s="20">
        <v>4144.0064000000002</v>
      </c>
      <c r="AD40" s="20">
        <v>4390.9184000000005</v>
      </c>
      <c r="AE40" s="20">
        <v>4408.9223999999995</v>
      </c>
      <c r="AF40" s="20">
        <v>4453.1607999999997</v>
      </c>
      <c r="AG40" s="773">
        <v>550</v>
      </c>
      <c r="AH40" s="20">
        <v>434.995</v>
      </c>
      <c r="AI40" s="20">
        <v>456.99500000000006</v>
      </c>
      <c r="AJ40" s="20">
        <v>476.02499999999998</v>
      </c>
      <c r="AK40" s="20">
        <v>473.99000000000007</v>
      </c>
      <c r="AL40" s="671">
        <v>3873</v>
      </c>
      <c r="AM40" s="20">
        <v>3087.9429</v>
      </c>
      <c r="AN40" s="20">
        <v>3252.9326999999998</v>
      </c>
      <c r="AO40" s="20">
        <v>3343.1736000000001</v>
      </c>
      <c r="AP40" s="20">
        <v>3410.1764999999996</v>
      </c>
      <c r="AQ40" s="671">
        <v>4423</v>
      </c>
      <c r="AR40" s="20">
        <v>3522.9195000000004</v>
      </c>
      <c r="AS40" s="20">
        <v>3710.0124000000001</v>
      </c>
      <c r="AT40" s="20">
        <v>3818.8182000000002</v>
      </c>
      <c r="AU40" s="21">
        <v>3883.8362999999999</v>
      </c>
      <c r="AW40" s="61">
        <v>79.930000000000007</v>
      </c>
      <c r="AX40" s="6">
        <v>85.92</v>
      </c>
      <c r="AY40" s="6">
        <v>86.78</v>
      </c>
      <c r="AZ40" s="6">
        <v>86.29</v>
      </c>
      <c r="BA40" s="6">
        <v>79.17</v>
      </c>
      <c r="BB40" s="6">
        <v>85.38</v>
      </c>
      <c r="BC40" s="6">
        <v>87.19</v>
      </c>
      <c r="BD40" s="6">
        <v>87.21</v>
      </c>
      <c r="BE40" s="61">
        <v>79.59999999999998</v>
      </c>
      <c r="BF40" s="6">
        <v>84.11</v>
      </c>
      <c r="BG40" s="6">
        <v>84.37</v>
      </c>
      <c r="BH40" s="6">
        <v>84.77</v>
      </c>
      <c r="BI40" s="6">
        <v>80.72</v>
      </c>
      <c r="BJ40" s="6">
        <v>85.58</v>
      </c>
      <c r="BK40" s="6">
        <v>85.94</v>
      </c>
      <c r="BL40" s="6">
        <v>86.88</v>
      </c>
      <c r="BM40" s="61">
        <v>79.09</v>
      </c>
      <c r="BN40" s="6">
        <v>83.09</v>
      </c>
      <c r="BO40" s="6">
        <v>86.55</v>
      </c>
      <c r="BP40" s="6">
        <v>86.18</v>
      </c>
      <c r="BQ40" s="6">
        <v>79.73</v>
      </c>
      <c r="BR40" s="6">
        <v>83.99</v>
      </c>
      <c r="BS40" s="6">
        <v>86.32</v>
      </c>
      <c r="BT40" s="82">
        <v>88.049999999999983</v>
      </c>
      <c r="BV40" s="59">
        <f t="shared" si="12"/>
        <v>-0.76000000000000512</v>
      </c>
      <c r="BW40" s="57">
        <f t="shared" si="13"/>
        <v>-0.54000000000000625</v>
      </c>
      <c r="BX40" s="57">
        <f t="shared" si="14"/>
        <v>0.40999999999999659</v>
      </c>
      <c r="BY40" s="57">
        <f t="shared" si="15"/>
        <v>0.91999999999998749</v>
      </c>
      <c r="BZ40" s="59">
        <f t="shared" si="16"/>
        <v>1.1200000000000188</v>
      </c>
      <c r="CA40" s="57">
        <f t="shared" si="17"/>
        <v>1.4699999999999989</v>
      </c>
      <c r="CB40" s="57">
        <f t="shared" si="18"/>
        <v>1.5699999999999932</v>
      </c>
      <c r="CC40" s="57">
        <f t="shared" si="19"/>
        <v>2.1099999999999994</v>
      </c>
      <c r="CD40" s="59">
        <f t="shared" si="20"/>
        <v>0.64000000000000057</v>
      </c>
      <c r="CE40" s="57">
        <f t="shared" si="21"/>
        <v>0.89999999999999147</v>
      </c>
      <c r="CF40" s="57">
        <f t="shared" si="22"/>
        <v>-0.23000000000000398</v>
      </c>
      <c r="CG40" s="60">
        <f t="shared" si="23"/>
        <v>1.8699999999999761</v>
      </c>
    </row>
    <row r="41" spans="1:85" x14ac:dyDescent="0.25">
      <c r="A41" s="1886"/>
      <c r="B41" s="855" t="s">
        <v>322</v>
      </c>
      <c r="C41" s="773">
        <v>546</v>
      </c>
      <c r="D41" s="20">
        <v>243.02459999999999</v>
      </c>
      <c r="E41" s="20">
        <v>358.995</v>
      </c>
      <c r="F41" s="20">
        <v>448.97579999999999</v>
      </c>
      <c r="G41" s="20">
        <v>453.01619999999997</v>
      </c>
      <c r="H41" s="671">
        <v>585</v>
      </c>
      <c r="I41" s="20">
        <v>267.98849999999999</v>
      </c>
      <c r="J41" s="20">
        <v>372.99599999999998</v>
      </c>
      <c r="K41" s="20">
        <v>435.00600000000003</v>
      </c>
      <c r="L41" s="20">
        <v>464.02199999999993</v>
      </c>
      <c r="M41" s="671">
        <v>1131</v>
      </c>
      <c r="N41" s="20">
        <v>510.98579999999998</v>
      </c>
      <c r="O41" s="20">
        <v>731.98320000000001</v>
      </c>
      <c r="P41" s="20">
        <v>883.9896</v>
      </c>
      <c r="Q41" s="20">
        <v>917.01479999999992</v>
      </c>
      <c r="R41" s="773">
        <v>495</v>
      </c>
      <c r="S41" s="20">
        <v>246.01500000000001</v>
      </c>
      <c r="T41" s="20">
        <v>337.98599999999999</v>
      </c>
      <c r="U41" s="20">
        <v>369.02249999999998</v>
      </c>
      <c r="V41" s="20">
        <v>411.98850000000004</v>
      </c>
      <c r="W41" s="671">
        <v>649</v>
      </c>
      <c r="X41" s="20">
        <v>325.99269999999996</v>
      </c>
      <c r="Y41" s="20">
        <v>428.01549999999997</v>
      </c>
      <c r="Z41" s="20">
        <v>470.97929999999991</v>
      </c>
      <c r="AA41" s="20">
        <v>531.01179999999999</v>
      </c>
      <c r="AB41" s="671">
        <v>1144</v>
      </c>
      <c r="AC41" s="20">
        <v>572</v>
      </c>
      <c r="AD41" s="20">
        <v>766.02239999999995</v>
      </c>
      <c r="AE41" s="20">
        <v>840.03920000000005</v>
      </c>
      <c r="AF41" s="20">
        <v>942.99920000000009</v>
      </c>
      <c r="AG41" s="773">
        <v>505</v>
      </c>
      <c r="AH41" s="20">
        <v>259.0145</v>
      </c>
      <c r="AI41" s="20">
        <v>334.00700000000001</v>
      </c>
      <c r="AJ41" s="20">
        <v>411.01949999999999</v>
      </c>
      <c r="AK41" s="20">
        <v>437.98650000000004</v>
      </c>
      <c r="AL41" s="671">
        <v>648</v>
      </c>
      <c r="AM41" s="20">
        <v>333.00720000000001</v>
      </c>
      <c r="AN41" s="20">
        <v>412.97039999999998</v>
      </c>
      <c r="AO41" s="20">
        <v>481.98239999999993</v>
      </c>
      <c r="AP41" s="20">
        <v>527.01840000000004</v>
      </c>
      <c r="AQ41" s="671">
        <v>1153</v>
      </c>
      <c r="AR41" s="20">
        <v>591.95020000000011</v>
      </c>
      <c r="AS41" s="20">
        <v>747.02870000000007</v>
      </c>
      <c r="AT41" s="20">
        <v>892.99850000000004</v>
      </c>
      <c r="AU41" s="21">
        <v>964.94569999999999</v>
      </c>
      <c r="AW41" s="61">
        <v>44.51</v>
      </c>
      <c r="AX41" s="6">
        <v>65.75</v>
      </c>
      <c r="AY41" s="6">
        <v>82.23</v>
      </c>
      <c r="AZ41" s="6">
        <v>82.97</v>
      </c>
      <c r="BA41" s="6">
        <v>45.809999999999995</v>
      </c>
      <c r="BB41" s="6">
        <v>63.759999999999991</v>
      </c>
      <c r="BC41" s="6">
        <v>74.36</v>
      </c>
      <c r="BD41" s="6">
        <v>79.319999999999993</v>
      </c>
      <c r="BE41" s="61">
        <v>49.7</v>
      </c>
      <c r="BF41" s="6">
        <v>68.28</v>
      </c>
      <c r="BG41" s="6">
        <v>74.55</v>
      </c>
      <c r="BH41" s="6">
        <v>83.23</v>
      </c>
      <c r="BI41" s="6">
        <v>50.23</v>
      </c>
      <c r="BJ41" s="6">
        <v>65.95</v>
      </c>
      <c r="BK41" s="6">
        <v>72.569999999999993</v>
      </c>
      <c r="BL41" s="6">
        <v>81.820000000000007</v>
      </c>
      <c r="BM41" s="61">
        <v>51.29</v>
      </c>
      <c r="BN41" s="6">
        <v>66.14</v>
      </c>
      <c r="BO41" s="6">
        <v>81.39</v>
      </c>
      <c r="BP41" s="6">
        <v>86.73</v>
      </c>
      <c r="BQ41" s="6">
        <v>51.39</v>
      </c>
      <c r="BR41" s="6">
        <v>63.73</v>
      </c>
      <c r="BS41" s="6">
        <v>74.38</v>
      </c>
      <c r="BT41" s="82">
        <v>81.33</v>
      </c>
      <c r="BV41" s="59">
        <f t="shared" si="12"/>
        <v>1.2999999999999972</v>
      </c>
      <c r="BW41" s="57">
        <f t="shared" si="13"/>
        <v>-1.9900000000000091</v>
      </c>
      <c r="BX41" s="57">
        <f t="shared" si="14"/>
        <v>-7.8700000000000045</v>
      </c>
      <c r="BY41" s="57">
        <f t="shared" si="15"/>
        <v>-3.6500000000000057</v>
      </c>
      <c r="BZ41" s="59">
        <f t="shared" si="16"/>
        <v>0.52999999999999403</v>
      </c>
      <c r="CA41" s="57">
        <f t="shared" si="17"/>
        <v>-2.3299999999999983</v>
      </c>
      <c r="CB41" s="57">
        <f t="shared" si="18"/>
        <v>-1.980000000000004</v>
      </c>
      <c r="CC41" s="57">
        <f t="shared" si="19"/>
        <v>-1.4099999999999966</v>
      </c>
      <c r="CD41" s="59">
        <f t="shared" si="20"/>
        <v>0.10000000000000142</v>
      </c>
      <c r="CE41" s="57">
        <f t="shared" si="21"/>
        <v>-2.4100000000000037</v>
      </c>
      <c r="CF41" s="57">
        <f t="shared" si="22"/>
        <v>-7.0100000000000051</v>
      </c>
      <c r="CG41" s="60">
        <f t="shared" si="23"/>
        <v>-5.4000000000000057</v>
      </c>
    </row>
    <row r="42" spans="1:85" x14ac:dyDescent="0.25">
      <c r="A42" s="1886"/>
      <c r="B42" s="855" t="s">
        <v>236</v>
      </c>
      <c r="C42" s="773">
        <v>4126</v>
      </c>
      <c r="D42" s="20">
        <v>255.81200000000001</v>
      </c>
      <c r="E42" s="20">
        <v>3146.9001999999996</v>
      </c>
      <c r="F42" s="20">
        <v>3672.14</v>
      </c>
      <c r="G42" s="20">
        <v>3812.0114000000003</v>
      </c>
      <c r="H42" s="671">
        <v>2100</v>
      </c>
      <c r="I42" s="20">
        <v>170.1</v>
      </c>
      <c r="J42" s="20">
        <v>1602.0900000000001</v>
      </c>
      <c r="K42" s="20">
        <v>1855.9799999999998</v>
      </c>
      <c r="L42" s="20">
        <v>1935.9899999999998</v>
      </c>
      <c r="M42" s="671">
        <v>6226</v>
      </c>
      <c r="N42" s="20">
        <v>425.85840000000002</v>
      </c>
      <c r="O42" s="20">
        <v>4749.1927999999998</v>
      </c>
      <c r="P42" s="20">
        <v>5528.0654000000004</v>
      </c>
      <c r="Q42" s="20">
        <v>5747.8431999999993</v>
      </c>
      <c r="R42" s="773">
        <v>4437</v>
      </c>
      <c r="S42" s="20">
        <v>256.90230000000003</v>
      </c>
      <c r="T42" s="20">
        <v>3310.8894000000005</v>
      </c>
      <c r="U42" s="20">
        <v>3995.0748000000003</v>
      </c>
      <c r="V42" s="20">
        <v>4126.8537000000006</v>
      </c>
      <c r="W42" s="671">
        <v>2312</v>
      </c>
      <c r="X42" s="20">
        <v>181.02959999999999</v>
      </c>
      <c r="Y42" s="20">
        <v>1752.0336</v>
      </c>
      <c r="Z42" s="20">
        <v>2072.0144</v>
      </c>
      <c r="AA42" s="20">
        <v>2140.9119999999998</v>
      </c>
      <c r="AB42" s="671">
        <v>6749</v>
      </c>
      <c r="AC42" s="20">
        <v>438.01010000000002</v>
      </c>
      <c r="AD42" s="20">
        <v>5063.0998</v>
      </c>
      <c r="AE42" s="20">
        <v>6066.6761000000006</v>
      </c>
      <c r="AF42" s="20">
        <v>6267.7963000000009</v>
      </c>
      <c r="AG42" s="773">
        <v>4392</v>
      </c>
      <c r="AH42" s="20">
        <v>368.04960000000005</v>
      </c>
      <c r="AI42" s="20">
        <v>3374.8128000000002</v>
      </c>
      <c r="AJ42" s="20">
        <v>3961.1447999999996</v>
      </c>
      <c r="AK42" s="20">
        <v>4106.9592000000002</v>
      </c>
      <c r="AL42" s="671">
        <v>2294</v>
      </c>
      <c r="AM42" s="20">
        <v>197.97220000000002</v>
      </c>
      <c r="AN42" s="20">
        <v>1806.0662</v>
      </c>
      <c r="AO42" s="20">
        <v>2041.8894</v>
      </c>
      <c r="AP42" s="20">
        <v>2118.0502000000001</v>
      </c>
      <c r="AQ42" s="671">
        <v>6686</v>
      </c>
      <c r="AR42" s="20">
        <v>566.30420000000004</v>
      </c>
      <c r="AS42" s="20">
        <v>5180.9813999999997</v>
      </c>
      <c r="AT42" s="20">
        <v>6002.6908000000003</v>
      </c>
      <c r="AU42" s="21">
        <v>6224.6659999999993</v>
      </c>
      <c r="AW42" s="61">
        <v>6.2</v>
      </c>
      <c r="AX42" s="6">
        <v>76.27</v>
      </c>
      <c r="AY42" s="6">
        <v>89</v>
      </c>
      <c r="AZ42" s="6">
        <v>92.39</v>
      </c>
      <c r="BA42" s="6">
        <v>8.1</v>
      </c>
      <c r="BB42" s="6">
        <v>76.290000000000006</v>
      </c>
      <c r="BC42" s="6">
        <v>88.38</v>
      </c>
      <c r="BD42" s="6">
        <v>92.19</v>
      </c>
      <c r="BE42" s="61">
        <v>5.7900000000000009</v>
      </c>
      <c r="BF42" s="6">
        <v>74.62</v>
      </c>
      <c r="BG42" s="6">
        <v>90.04</v>
      </c>
      <c r="BH42" s="6">
        <v>93.010000000000019</v>
      </c>
      <c r="BI42" s="6">
        <v>7.8299999999999992</v>
      </c>
      <c r="BJ42" s="6">
        <v>75.78</v>
      </c>
      <c r="BK42" s="6">
        <v>89.62</v>
      </c>
      <c r="BL42" s="6">
        <v>92.6</v>
      </c>
      <c r="BM42" s="61">
        <v>8.3800000000000008</v>
      </c>
      <c r="BN42" s="6">
        <v>76.84</v>
      </c>
      <c r="BO42" s="6">
        <v>90.19</v>
      </c>
      <c r="BP42" s="6">
        <v>93.51</v>
      </c>
      <c r="BQ42" s="6">
        <v>8.6300000000000008</v>
      </c>
      <c r="BR42" s="6">
        <v>78.73</v>
      </c>
      <c r="BS42" s="6">
        <v>89.01</v>
      </c>
      <c r="BT42" s="82">
        <v>92.33</v>
      </c>
      <c r="BV42" s="59">
        <f t="shared" si="12"/>
        <v>1.8999999999999995</v>
      </c>
      <c r="BW42" s="57">
        <f t="shared" si="13"/>
        <v>2.0000000000010232E-2</v>
      </c>
      <c r="BX42" s="57">
        <f t="shared" si="14"/>
        <v>-0.62000000000000455</v>
      </c>
      <c r="BY42" s="57">
        <f t="shared" si="15"/>
        <v>-0.20000000000000284</v>
      </c>
      <c r="BZ42" s="59">
        <f t="shared" si="16"/>
        <v>2.0399999999999983</v>
      </c>
      <c r="CA42" s="57">
        <f t="shared" si="17"/>
        <v>1.1599999999999966</v>
      </c>
      <c r="CB42" s="57">
        <f t="shared" si="18"/>
        <v>-0.42000000000000171</v>
      </c>
      <c r="CC42" s="57">
        <f t="shared" si="19"/>
        <v>-0.41000000000002501</v>
      </c>
      <c r="CD42" s="59">
        <f t="shared" si="20"/>
        <v>0.25</v>
      </c>
      <c r="CE42" s="57">
        <f t="shared" si="21"/>
        <v>1.8900000000000006</v>
      </c>
      <c r="CF42" s="57">
        <f t="shared" si="22"/>
        <v>-1.1799999999999926</v>
      </c>
      <c r="CG42" s="60">
        <f t="shared" si="23"/>
        <v>-1.1800000000000068</v>
      </c>
    </row>
    <row r="43" spans="1:85" x14ac:dyDescent="0.25">
      <c r="A43" s="1886"/>
      <c r="B43" s="855" t="s">
        <v>321</v>
      </c>
      <c r="C43" s="773">
        <v>3631</v>
      </c>
      <c r="D43" s="20">
        <v>2186.9512999999997</v>
      </c>
      <c r="E43" s="20">
        <v>2596.165</v>
      </c>
      <c r="F43" s="20">
        <v>2737.0477999999998</v>
      </c>
      <c r="G43" s="20">
        <v>2796.9593</v>
      </c>
      <c r="H43" s="671">
        <v>2205</v>
      </c>
      <c r="I43" s="20">
        <v>1309.9904999999999</v>
      </c>
      <c r="J43" s="20">
        <v>1571.9445000000003</v>
      </c>
      <c r="K43" s="20">
        <v>1685.0609999999999</v>
      </c>
      <c r="L43" s="20">
        <v>1728.0585000000001</v>
      </c>
      <c r="M43" s="671">
        <v>5836</v>
      </c>
      <c r="N43" s="20">
        <v>3496.9312000000004</v>
      </c>
      <c r="O43" s="20">
        <v>4168.0712000000003</v>
      </c>
      <c r="P43" s="20">
        <v>4421.9371999999994</v>
      </c>
      <c r="Q43" s="20">
        <v>4525.2344000000003</v>
      </c>
      <c r="R43" s="773">
        <v>3729</v>
      </c>
      <c r="S43" s="20">
        <v>2364.9317999999998</v>
      </c>
      <c r="T43" s="20">
        <v>2687.8631999999998</v>
      </c>
      <c r="U43" s="20">
        <v>2756.1039000000001</v>
      </c>
      <c r="V43" s="20">
        <v>2774.0030999999999</v>
      </c>
      <c r="W43" s="671">
        <v>2199</v>
      </c>
      <c r="X43" s="20">
        <v>1378.9929</v>
      </c>
      <c r="Y43" s="20">
        <v>1568.9864999999998</v>
      </c>
      <c r="Z43" s="20">
        <v>1609.0083</v>
      </c>
      <c r="AA43" s="20">
        <v>1663.9833000000001</v>
      </c>
      <c r="AB43" s="671">
        <v>5928</v>
      </c>
      <c r="AC43" s="20">
        <v>3744.1247999999996</v>
      </c>
      <c r="AD43" s="20">
        <v>4256.8968000000004</v>
      </c>
      <c r="AE43" s="20">
        <v>4364.7864</v>
      </c>
      <c r="AF43" s="20">
        <v>4438.2936</v>
      </c>
      <c r="AG43" s="773">
        <v>3756</v>
      </c>
      <c r="AH43" s="20">
        <v>2415.1080000000002</v>
      </c>
      <c r="AI43" s="20">
        <v>2640.8436000000002</v>
      </c>
      <c r="AJ43" s="20">
        <v>2723.8511999999996</v>
      </c>
      <c r="AK43" s="20">
        <v>2974.0008000000003</v>
      </c>
      <c r="AL43" s="671">
        <v>2220</v>
      </c>
      <c r="AM43" s="20">
        <v>1421.0219999999999</v>
      </c>
      <c r="AN43" s="20">
        <v>1557.1079999999999</v>
      </c>
      <c r="AO43" s="20">
        <v>1615.9380000000003</v>
      </c>
      <c r="AP43" s="20">
        <v>1744.0320000000002</v>
      </c>
      <c r="AQ43" s="671">
        <v>5976</v>
      </c>
      <c r="AR43" s="20">
        <v>3835.9944</v>
      </c>
      <c r="AS43" s="20">
        <v>4198.1400000000003</v>
      </c>
      <c r="AT43" s="20">
        <v>4339.7712000000001</v>
      </c>
      <c r="AU43" s="21">
        <v>4718.0519999999997</v>
      </c>
      <c r="AW43" s="61">
        <v>60.23</v>
      </c>
      <c r="AX43" s="6">
        <v>71.5</v>
      </c>
      <c r="AY43" s="6">
        <v>75.38</v>
      </c>
      <c r="AZ43" s="6">
        <v>77.03</v>
      </c>
      <c r="BA43" s="6">
        <v>59.41</v>
      </c>
      <c r="BB43" s="6">
        <v>71.290000000000006</v>
      </c>
      <c r="BC43" s="6">
        <v>76.42</v>
      </c>
      <c r="BD43" s="6">
        <v>78.37</v>
      </c>
      <c r="BE43" s="61">
        <v>63.42</v>
      </c>
      <c r="BF43" s="6">
        <v>72.079999999999984</v>
      </c>
      <c r="BG43" s="6">
        <v>73.91</v>
      </c>
      <c r="BH43" s="6">
        <v>74.39</v>
      </c>
      <c r="BI43" s="6">
        <v>62.71</v>
      </c>
      <c r="BJ43" s="6">
        <v>71.349999999999994</v>
      </c>
      <c r="BK43" s="6">
        <v>73.17</v>
      </c>
      <c r="BL43" s="6">
        <v>75.67</v>
      </c>
      <c r="BM43" s="61">
        <v>64.3</v>
      </c>
      <c r="BN43" s="6">
        <v>70.31</v>
      </c>
      <c r="BO43" s="6">
        <v>72.519999999999982</v>
      </c>
      <c r="BP43" s="6">
        <v>79.180000000000007</v>
      </c>
      <c r="BQ43" s="6">
        <v>64.010000000000005</v>
      </c>
      <c r="BR43" s="6">
        <v>70.14</v>
      </c>
      <c r="BS43" s="6">
        <v>72.790000000000006</v>
      </c>
      <c r="BT43" s="82">
        <v>78.56</v>
      </c>
      <c r="BV43" s="59">
        <f t="shared" si="12"/>
        <v>-0.82000000000000028</v>
      </c>
      <c r="BW43" s="57">
        <f t="shared" si="13"/>
        <v>-0.20999999999999375</v>
      </c>
      <c r="BX43" s="57">
        <f t="shared" si="14"/>
        <v>1.0400000000000063</v>
      </c>
      <c r="BY43" s="57">
        <f t="shared" si="15"/>
        <v>1.3400000000000034</v>
      </c>
      <c r="BZ43" s="59">
        <f t="shared" si="16"/>
        <v>-0.71000000000000085</v>
      </c>
      <c r="CA43" s="57">
        <f t="shared" si="17"/>
        <v>-0.72999999999998977</v>
      </c>
      <c r="CB43" s="57">
        <f t="shared" si="18"/>
        <v>-0.73999999999999488</v>
      </c>
      <c r="CC43" s="57">
        <f t="shared" si="19"/>
        <v>1.2800000000000011</v>
      </c>
      <c r="CD43" s="59">
        <f t="shared" si="20"/>
        <v>-0.28999999999999204</v>
      </c>
      <c r="CE43" s="57">
        <f t="shared" si="21"/>
        <v>-0.17000000000000171</v>
      </c>
      <c r="CF43" s="57">
        <f t="shared" si="22"/>
        <v>0.27000000000002444</v>
      </c>
      <c r="CG43" s="60">
        <f t="shared" si="23"/>
        <v>-0.62000000000000455</v>
      </c>
    </row>
    <row r="44" spans="1:85" x14ac:dyDescent="0.25">
      <c r="A44" s="1886"/>
      <c r="B44" s="855" t="s">
        <v>325</v>
      </c>
      <c r="C44" s="773">
        <v>8104</v>
      </c>
      <c r="D44" s="20">
        <v>5381.0560000000005</v>
      </c>
      <c r="E44" s="20">
        <v>6096.6392000000005</v>
      </c>
      <c r="F44" s="20">
        <v>6373.7960000000003</v>
      </c>
      <c r="G44" s="20">
        <v>6462.1296000000002</v>
      </c>
      <c r="H44" s="671">
        <v>4163</v>
      </c>
      <c r="I44" s="20">
        <v>2578.9785000000002</v>
      </c>
      <c r="J44" s="20">
        <v>2884.9589999999998</v>
      </c>
      <c r="K44" s="20">
        <v>2974.0471999999995</v>
      </c>
      <c r="L44" s="20">
        <v>3006.1023</v>
      </c>
      <c r="M44" s="671">
        <v>12267</v>
      </c>
      <c r="N44" s="20">
        <v>7960.0563000000002</v>
      </c>
      <c r="O44" s="20">
        <v>8981.8973999999998</v>
      </c>
      <c r="P44" s="20">
        <v>9347.4539999999997</v>
      </c>
      <c r="Q44" s="20">
        <v>9467.6706000000013</v>
      </c>
      <c r="R44" s="773">
        <v>7881</v>
      </c>
      <c r="S44" s="20">
        <v>5261.3556000000008</v>
      </c>
      <c r="T44" s="20">
        <v>5909.1738000000005</v>
      </c>
      <c r="U44" s="20">
        <v>6100.6821</v>
      </c>
      <c r="V44" s="20">
        <v>6256.7259000000004</v>
      </c>
      <c r="W44" s="671">
        <v>4247</v>
      </c>
      <c r="X44" s="20">
        <v>2701.9414000000002</v>
      </c>
      <c r="Y44" s="20">
        <v>2935.9510999999998</v>
      </c>
      <c r="Z44" s="20">
        <v>3017.9182000000001</v>
      </c>
      <c r="AA44" s="20">
        <v>3079.0749999999998</v>
      </c>
      <c r="AB44" s="671">
        <v>12128</v>
      </c>
      <c r="AC44" s="20">
        <v>7963.2447999999995</v>
      </c>
      <c r="AD44" s="20">
        <v>8844.9504000000015</v>
      </c>
      <c r="AE44" s="20">
        <v>9119.0432000000001</v>
      </c>
      <c r="AF44" s="20">
        <v>9336.1344000000008</v>
      </c>
      <c r="AG44" s="773">
        <v>8082</v>
      </c>
      <c r="AH44" s="20">
        <v>5486.0616</v>
      </c>
      <c r="AI44" s="20">
        <v>6020.2817999999988</v>
      </c>
      <c r="AJ44" s="20">
        <v>6201.3186000000005</v>
      </c>
      <c r="AK44" s="20">
        <v>6468.0245999999997</v>
      </c>
      <c r="AL44" s="671">
        <v>4399</v>
      </c>
      <c r="AM44" s="20">
        <v>2839.1146000000003</v>
      </c>
      <c r="AN44" s="20">
        <v>3049.8267000000001</v>
      </c>
      <c r="AO44" s="20">
        <v>3132.0880000000002</v>
      </c>
      <c r="AP44" s="20">
        <v>3198.9528</v>
      </c>
      <c r="AQ44" s="671">
        <v>12481</v>
      </c>
      <c r="AR44" s="20">
        <v>8324.8270000000011</v>
      </c>
      <c r="AS44" s="20">
        <v>9069.9426999999996</v>
      </c>
      <c r="AT44" s="20">
        <v>9333.2918000000009</v>
      </c>
      <c r="AU44" s="21">
        <v>9666.5345000000016</v>
      </c>
      <c r="AW44" s="61">
        <v>66.400000000000006</v>
      </c>
      <c r="AX44" s="6">
        <v>75.23</v>
      </c>
      <c r="AY44" s="6">
        <v>78.650000000000006</v>
      </c>
      <c r="AZ44" s="6">
        <v>79.739999999999995</v>
      </c>
      <c r="BA44" s="6">
        <v>61.95</v>
      </c>
      <c r="BB44" s="6">
        <v>69.3</v>
      </c>
      <c r="BC44" s="6">
        <v>71.44</v>
      </c>
      <c r="BD44" s="6">
        <v>72.209999999999994</v>
      </c>
      <c r="BE44" s="61">
        <v>66.760000000000005</v>
      </c>
      <c r="BF44" s="6">
        <v>74.98</v>
      </c>
      <c r="BG44" s="6">
        <v>77.41</v>
      </c>
      <c r="BH44" s="6">
        <v>79.39</v>
      </c>
      <c r="BI44" s="6">
        <v>63.62</v>
      </c>
      <c r="BJ44" s="6">
        <v>69.13</v>
      </c>
      <c r="BK44" s="6">
        <v>71.06</v>
      </c>
      <c r="BL44" s="6">
        <v>72.5</v>
      </c>
      <c r="BM44" s="61">
        <v>67.88</v>
      </c>
      <c r="BN44" s="6">
        <v>74.489999999999995</v>
      </c>
      <c r="BO44" s="6">
        <v>76.73</v>
      </c>
      <c r="BP44" s="6">
        <v>80.03</v>
      </c>
      <c r="BQ44" s="6">
        <v>64.540000000000006</v>
      </c>
      <c r="BR44" s="6">
        <v>69.33</v>
      </c>
      <c r="BS44" s="6">
        <v>71.2</v>
      </c>
      <c r="BT44" s="82">
        <v>72.72</v>
      </c>
      <c r="BV44" s="59">
        <f t="shared" si="12"/>
        <v>-4.4500000000000028</v>
      </c>
      <c r="BW44" s="57">
        <f t="shared" si="13"/>
        <v>-5.9300000000000068</v>
      </c>
      <c r="BX44" s="57">
        <f t="shared" si="14"/>
        <v>-7.210000000000008</v>
      </c>
      <c r="BY44" s="57">
        <f t="shared" si="15"/>
        <v>-7.5300000000000011</v>
      </c>
      <c r="BZ44" s="59">
        <f t="shared" si="16"/>
        <v>-3.1400000000000077</v>
      </c>
      <c r="CA44" s="57">
        <f t="shared" si="17"/>
        <v>-5.8500000000000085</v>
      </c>
      <c r="CB44" s="57">
        <f t="shared" si="18"/>
        <v>-6.3499999999999943</v>
      </c>
      <c r="CC44" s="57">
        <f t="shared" si="19"/>
        <v>-6.8900000000000006</v>
      </c>
      <c r="CD44" s="59">
        <f t="shared" si="20"/>
        <v>-3.3399999999999892</v>
      </c>
      <c r="CE44" s="57">
        <f t="shared" si="21"/>
        <v>-5.1599999999999966</v>
      </c>
      <c r="CF44" s="57">
        <f t="shared" si="22"/>
        <v>-5.5300000000000011</v>
      </c>
      <c r="CG44" s="60">
        <f t="shared" si="23"/>
        <v>-7.3100000000000023</v>
      </c>
    </row>
    <row r="45" spans="1:85" x14ac:dyDescent="0.25">
      <c r="A45" s="1886"/>
      <c r="B45" s="855" t="s">
        <v>333</v>
      </c>
      <c r="C45" s="773">
        <v>2466</v>
      </c>
      <c r="D45" s="20">
        <v>1407.0996</v>
      </c>
      <c r="E45" s="20">
        <v>1634.9579999999999</v>
      </c>
      <c r="F45" s="20">
        <v>1803.8790000000001</v>
      </c>
      <c r="G45" s="20">
        <v>1838.8961999999999</v>
      </c>
      <c r="H45" s="671">
        <v>1331</v>
      </c>
      <c r="I45" s="20">
        <v>730.98520000000008</v>
      </c>
      <c r="J45" s="20">
        <v>874.99939999999992</v>
      </c>
      <c r="K45" s="20">
        <v>958.05380000000002</v>
      </c>
      <c r="L45" s="20">
        <v>978.01880000000006</v>
      </c>
      <c r="M45" s="671">
        <v>3797</v>
      </c>
      <c r="N45" s="20">
        <v>2138.0907000000002</v>
      </c>
      <c r="O45" s="20">
        <v>2509.8169999999996</v>
      </c>
      <c r="P45" s="20">
        <v>2761.9377999999997</v>
      </c>
      <c r="Q45" s="20">
        <v>2816.9942999999998</v>
      </c>
      <c r="R45" s="773">
        <v>2370</v>
      </c>
      <c r="S45" s="20">
        <v>1398.0629999999999</v>
      </c>
      <c r="T45" s="20">
        <v>1630.086</v>
      </c>
      <c r="U45" s="20">
        <v>1710.903</v>
      </c>
      <c r="V45" s="20">
        <v>1727.9669999999999</v>
      </c>
      <c r="W45" s="671">
        <v>1409</v>
      </c>
      <c r="X45" s="20">
        <v>794.95780000000002</v>
      </c>
      <c r="Y45" s="20">
        <v>966.99669999999992</v>
      </c>
      <c r="Z45" s="20">
        <v>1038.0103000000001</v>
      </c>
      <c r="AA45" s="20">
        <v>1049.9867999999999</v>
      </c>
      <c r="AB45" s="671">
        <v>3779</v>
      </c>
      <c r="AC45" s="20">
        <v>2192.9537</v>
      </c>
      <c r="AD45" s="20">
        <v>2596.9288000000001</v>
      </c>
      <c r="AE45" s="20">
        <v>2748.8445999999999</v>
      </c>
      <c r="AF45" s="20">
        <v>2777.9429000000005</v>
      </c>
      <c r="AG45" s="773">
        <v>2187</v>
      </c>
      <c r="AH45" s="20">
        <v>1296.0162</v>
      </c>
      <c r="AI45" s="20">
        <v>1451.9493</v>
      </c>
      <c r="AJ45" s="20">
        <v>1517.9966999999999</v>
      </c>
      <c r="AK45" s="20">
        <v>1696.0184999999999</v>
      </c>
      <c r="AL45" s="671">
        <v>1261</v>
      </c>
      <c r="AM45" s="20">
        <v>721.03980000000001</v>
      </c>
      <c r="AN45" s="20">
        <v>835.03420000000006</v>
      </c>
      <c r="AO45" s="20">
        <v>857.98440000000016</v>
      </c>
      <c r="AP45" s="20">
        <v>981.94070000000011</v>
      </c>
      <c r="AQ45" s="671">
        <v>3448</v>
      </c>
      <c r="AR45" s="20">
        <v>2017.08</v>
      </c>
      <c r="AS45" s="20">
        <v>2287.0583999999999</v>
      </c>
      <c r="AT45" s="20">
        <v>2376.0167999999999</v>
      </c>
      <c r="AU45" s="21">
        <v>2678.0616</v>
      </c>
      <c r="AW45" s="61">
        <v>57.06</v>
      </c>
      <c r="AX45" s="6">
        <v>66.3</v>
      </c>
      <c r="AY45" s="6">
        <v>73.150000000000006</v>
      </c>
      <c r="AZ45" s="6">
        <v>74.569999999999993</v>
      </c>
      <c r="BA45" s="6">
        <v>54.92</v>
      </c>
      <c r="BB45" s="6">
        <v>65.739999999999995</v>
      </c>
      <c r="BC45" s="6">
        <v>71.98</v>
      </c>
      <c r="BD45" s="6">
        <v>73.48</v>
      </c>
      <c r="BE45" s="61">
        <v>58.989999999999995</v>
      </c>
      <c r="BF45" s="6">
        <v>68.78</v>
      </c>
      <c r="BG45" s="6">
        <v>72.19</v>
      </c>
      <c r="BH45" s="6">
        <v>72.91</v>
      </c>
      <c r="BI45" s="6">
        <v>56.42</v>
      </c>
      <c r="BJ45" s="6">
        <v>68.63</v>
      </c>
      <c r="BK45" s="6">
        <v>73.670000000000016</v>
      </c>
      <c r="BL45" s="6">
        <v>74.52</v>
      </c>
      <c r="BM45" s="61">
        <v>59.260000000000005</v>
      </c>
      <c r="BN45" s="6">
        <v>66.39</v>
      </c>
      <c r="BO45" s="6">
        <v>69.41</v>
      </c>
      <c r="BP45" s="6">
        <v>77.55</v>
      </c>
      <c r="BQ45" s="6">
        <v>57.18</v>
      </c>
      <c r="BR45" s="6">
        <v>66.22</v>
      </c>
      <c r="BS45" s="6">
        <v>68.040000000000006</v>
      </c>
      <c r="BT45" s="82">
        <v>77.87</v>
      </c>
      <c r="BV45" s="59">
        <f t="shared" si="12"/>
        <v>-2.1400000000000006</v>
      </c>
      <c r="BW45" s="57">
        <f t="shared" si="13"/>
        <v>-0.56000000000000227</v>
      </c>
      <c r="BX45" s="57">
        <f t="shared" si="14"/>
        <v>-1.1700000000000017</v>
      </c>
      <c r="BY45" s="57">
        <f t="shared" si="15"/>
        <v>-1.0899999999999892</v>
      </c>
      <c r="BZ45" s="59">
        <f t="shared" si="16"/>
        <v>-2.5699999999999932</v>
      </c>
      <c r="CA45" s="57">
        <f t="shared" si="17"/>
        <v>-0.15000000000000568</v>
      </c>
      <c r="CB45" s="57">
        <f t="shared" si="18"/>
        <v>1.4800000000000182</v>
      </c>
      <c r="CC45" s="57">
        <f t="shared" si="19"/>
        <v>1.6099999999999994</v>
      </c>
      <c r="CD45" s="59">
        <f t="shared" si="20"/>
        <v>-2.0800000000000054</v>
      </c>
      <c r="CE45" s="57">
        <f t="shared" si="21"/>
        <v>-0.17000000000000171</v>
      </c>
      <c r="CF45" s="57">
        <f t="shared" si="22"/>
        <v>-1.3699999999999903</v>
      </c>
      <c r="CG45" s="60">
        <f t="shared" si="23"/>
        <v>0.32000000000000739</v>
      </c>
    </row>
    <row r="46" spans="1:85" x14ac:dyDescent="0.25">
      <c r="A46" s="1887"/>
      <c r="B46" s="856" t="s">
        <v>326</v>
      </c>
      <c r="C46" s="784">
        <v>2447</v>
      </c>
      <c r="D46" s="56">
        <v>1417.0576999999998</v>
      </c>
      <c r="E46" s="56">
        <v>1631.9042999999999</v>
      </c>
      <c r="F46" s="56">
        <v>1685.9830000000002</v>
      </c>
      <c r="G46" s="56">
        <v>1650.9909</v>
      </c>
      <c r="H46" s="140">
        <v>952</v>
      </c>
      <c r="I46" s="56">
        <v>527.97919999999999</v>
      </c>
      <c r="J46" s="56">
        <v>640.02959999999996</v>
      </c>
      <c r="K46" s="56">
        <v>656.97520000000009</v>
      </c>
      <c r="L46" s="56">
        <v>638.03039999999987</v>
      </c>
      <c r="M46" s="140">
        <v>3399</v>
      </c>
      <c r="N46" s="56">
        <v>1944.9078000000002</v>
      </c>
      <c r="O46" s="56">
        <v>2271.8915999999999</v>
      </c>
      <c r="P46" s="56">
        <v>2342.9306999999999</v>
      </c>
      <c r="Q46" s="56">
        <v>2288.8865999999998</v>
      </c>
      <c r="R46" s="784">
        <v>2623</v>
      </c>
      <c r="S46" s="56">
        <v>1639.1127000000001</v>
      </c>
      <c r="T46" s="56">
        <v>1739.0489999999998</v>
      </c>
      <c r="U46" s="56">
        <v>1747.9672</v>
      </c>
      <c r="V46" s="56">
        <v>1656.9491</v>
      </c>
      <c r="W46" s="140">
        <v>1107</v>
      </c>
      <c r="X46" s="56">
        <v>649.03410000000008</v>
      </c>
      <c r="Y46" s="56">
        <v>705.04830000000004</v>
      </c>
      <c r="Z46" s="56">
        <v>709.0335</v>
      </c>
      <c r="AA46" s="56">
        <v>685.01160000000004</v>
      </c>
      <c r="AB46" s="140">
        <v>3730</v>
      </c>
      <c r="AC46" s="56">
        <v>2287.9820000000004</v>
      </c>
      <c r="AD46" s="56">
        <v>2443.8960000000002</v>
      </c>
      <c r="AE46" s="56">
        <v>2456.951</v>
      </c>
      <c r="AF46" s="56">
        <v>2342.067</v>
      </c>
      <c r="AG46" s="784">
        <v>2590</v>
      </c>
      <c r="AH46" s="56">
        <v>1543.8989999999999</v>
      </c>
      <c r="AI46" s="56">
        <v>1594.922</v>
      </c>
      <c r="AJ46" s="56">
        <v>1555.0360000000001</v>
      </c>
      <c r="AK46" s="56">
        <v>1844.0800000000002</v>
      </c>
      <c r="AL46" s="140">
        <v>990</v>
      </c>
      <c r="AM46" s="56">
        <v>575.98199999999997</v>
      </c>
      <c r="AN46" s="56">
        <v>605.97899999999993</v>
      </c>
      <c r="AO46" s="56">
        <v>615.97799999999995</v>
      </c>
      <c r="AP46" s="56">
        <v>728.04600000000005</v>
      </c>
      <c r="AQ46" s="140">
        <v>3580</v>
      </c>
      <c r="AR46" s="56">
        <v>2120.076</v>
      </c>
      <c r="AS46" s="56">
        <v>2200.9839999999999</v>
      </c>
      <c r="AT46" s="56">
        <v>2170.9120000000003</v>
      </c>
      <c r="AU46" s="116">
        <v>2571.8720000000003</v>
      </c>
      <c r="AW46" s="100">
        <v>57.91</v>
      </c>
      <c r="AX46" s="98">
        <v>66.69</v>
      </c>
      <c r="AY46" s="98">
        <v>68.900000000000006</v>
      </c>
      <c r="AZ46" s="98">
        <v>67.47</v>
      </c>
      <c r="BA46" s="98">
        <v>55.46</v>
      </c>
      <c r="BB46" s="98">
        <v>67.23</v>
      </c>
      <c r="BC46" s="98">
        <v>69.010000000000005</v>
      </c>
      <c r="BD46" s="98">
        <v>67.02</v>
      </c>
      <c r="BE46" s="100">
        <v>62.49</v>
      </c>
      <c r="BF46" s="98">
        <v>66.3</v>
      </c>
      <c r="BG46" s="98">
        <v>66.64</v>
      </c>
      <c r="BH46" s="98">
        <v>63.17</v>
      </c>
      <c r="BI46" s="98">
        <v>58.63</v>
      </c>
      <c r="BJ46" s="98">
        <v>63.690000000000005</v>
      </c>
      <c r="BK46" s="98">
        <v>64.05</v>
      </c>
      <c r="BL46" s="98">
        <v>61.88</v>
      </c>
      <c r="BM46" s="100">
        <v>59.61</v>
      </c>
      <c r="BN46" s="98">
        <v>61.58</v>
      </c>
      <c r="BO46" s="98">
        <v>60.040000000000006</v>
      </c>
      <c r="BP46" s="98">
        <v>71.2</v>
      </c>
      <c r="BQ46" s="98">
        <v>58.18</v>
      </c>
      <c r="BR46" s="98">
        <v>61.21</v>
      </c>
      <c r="BS46" s="98">
        <v>62.22</v>
      </c>
      <c r="BT46" s="99">
        <v>73.540000000000006</v>
      </c>
      <c r="BV46" s="59">
        <f t="shared" si="12"/>
        <v>-2.4499999999999957</v>
      </c>
      <c r="BW46" s="57">
        <f t="shared" si="13"/>
        <v>0.54000000000000625</v>
      </c>
      <c r="BX46" s="57">
        <f t="shared" si="14"/>
        <v>0.10999999999999943</v>
      </c>
      <c r="BY46" s="57">
        <f t="shared" si="15"/>
        <v>-0.45000000000000284</v>
      </c>
      <c r="BZ46" s="59">
        <f t="shared" si="16"/>
        <v>-3.8599999999999994</v>
      </c>
      <c r="CA46" s="57">
        <f t="shared" si="17"/>
        <v>-2.6099999999999923</v>
      </c>
      <c r="CB46" s="57">
        <f t="shared" si="18"/>
        <v>-2.5900000000000034</v>
      </c>
      <c r="CC46" s="57">
        <f t="shared" si="19"/>
        <v>-1.2899999999999991</v>
      </c>
      <c r="CD46" s="59">
        <f t="shared" si="20"/>
        <v>-1.4299999999999997</v>
      </c>
      <c r="CE46" s="57">
        <f t="shared" si="21"/>
        <v>-0.36999999999999744</v>
      </c>
      <c r="CF46" s="57">
        <f t="shared" si="22"/>
        <v>2.1799999999999926</v>
      </c>
      <c r="CG46" s="60">
        <f t="shared" si="23"/>
        <v>2.3400000000000034</v>
      </c>
    </row>
    <row r="47" spans="1:85" x14ac:dyDescent="0.25">
      <c r="A47" s="1886" t="s">
        <v>248</v>
      </c>
      <c r="B47" s="849" t="s">
        <v>1077</v>
      </c>
      <c r="C47" s="917">
        <v>25171</v>
      </c>
      <c r="D47" s="843">
        <v>11189.9328</v>
      </c>
      <c r="E47" s="843">
        <v>14334.248499999998</v>
      </c>
      <c r="F47" s="843">
        <v>16792.660200000002</v>
      </c>
      <c r="G47" s="843">
        <v>17429.077799999999</v>
      </c>
      <c r="H47" s="918">
        <v>10481</v>
      </c>
      <c r="I47" s="843">
        <v>4325.0769</v>
      </c>
      <c r="J47" s="843">
        <v>5505.0032000000001</v>
      </c>
      <c r="K47" s="843">
        <v>6533.0181000000002</v>
      </c>
      <c r="L47" s="843">
        <v>6780.0661</v>
      </c>
      <c r="M47" s="918">
        <v>35652</v>
      </c>
      <c r="N47" s="843">
        <v>15514.615399999999</v>
      </c>
      <c r="O47" s="843">
        <v>19839.236600000004</v>
      </c>
      <c r="P47" s="843">
        <v>23325.758600000005</v>
      </c>
      <c r="Q47" s="843">
        <v>24209.4689</v>
      </c>
      <c r="R47" s="850">
        <v>24570</v>
      </c>
      <c r="S47" s="843">
        <v>11830.211499999999</v>
      </c>
      <c r="T47" s="843">
        <v>14381.011000000002</v>
      </c>
      <c r="U47" s="843">
        <v>15689.151099999999</v>
      </c>
      <c r="V47" s="843">
        <v>16846.975300000002</v>
      </c>
      <c r="W47" s="843">
        <v>10133</v>
      </c>
      <c r="X47" s="843">
        <v>4416.0526</v>
      </c>
      <c r="Y47" s="843">
        <v>5612.9662000000008</v>
      </c>
      <c r="Z47" s="843">
        <v>6052.9983999999995</v>
      </c>
      <c r="AA47" s="843">
        <v>6512.9495000000006</v>
      </c>
      <c r="AB47" s="843">
        <v>34703</v>
      </c>
      <c r="AC47" s="843">
        <v>16246.1219</v>
      </c>
      <c r="AD47" s="843">
        <v>19993.509099999999</v>
      </c>
      <c r="AE47" s="843">
        <v>21741.535800000001</v>
      </c>
      <c r="AF47" s="843">
        <v>23360.7101</v>
      </c>
      <c r="AG47" s="850">
        <v>25004</v>
      </c>
      <c r="AH47" s="843">
        <v>12281.676400000002</v>
      </c>
      <c r="AI47" s="843">
        <v>14268.502700000001</v>
      </c>
      <c r="AJ47" s="843">
        <v>15967.595799999999</v>
      </c>
      <c r="AK47" s="843">
        <v>18550.9764</v>
      </c>
      <c r="AL47" s="843">
        <v>9994</v>
      </c>
      <c r="AM47" s="843">
        <v>4537.9691999999995</v>
      </c>
      <c r="AN47" s="843">
        <v>5242.1121999999996</v>
      </c>
      <c r="AO47" s="843">
        <v>5859.9223000000002</v>
      </c>
      <c r="AP47" s="843">
        <v>6893.0508</v>
      </c>
      <c r="AQ47" s="843">
        <v>34998</v>
      </c>
      <c r="AR47" s="843">
        <v>16818.462199999998</v>
      </c>
      <c r="AS47" s="843">
        <v>19510.098700000002</v>
      </c>
      <c r="AT47" s="843">
        <v>21827.871400000004</v>
      </c>
      <c r="AU47" s="844">
        <v>25443.947000000004</v>
      </c>
      <c r="AW47" s="769">
        <v>44.455654523062258</v>
      </c>
      <c r="AX47" s="87">
        <v>56.94747328274601</v>
      </c>
      <c r="AY47" s="87">
        <v>66.714314886178556</v>
      </c>
      <c r="AZ47" s="87">
        <v>69.242691192245047</v>
      </c>
      <c r="BA47" s="87">
        <v>41.265880164106477</v>
      </c>
      <c r="BB47" s="87">
        <v>52.523644690392132</v>
      </c>
      <c r="BC47" s="87">
        <v>62.332011258467702</v>
      </c>
      <c r="BD47" s="87">
        <v>64.689114588302644</v>
      </c>
      <c r="BE47" s="769">
        <v>48.149008954008956</v>
      </c>
      <c r="BF47" s="87">
        <v>58.530773300773312</v>
      </c>
      <c r="BG47" s="87">
        <v>63.85490883190883</v>
      </c>
      <c r="BH47" s="87">
        <v>68.567258038258046</v>
      </c>
      <c r="BI47" s="87">
        <v>43.580900029606234</v>
      </c>
      <c r="BJ47" s="87">
        <v>55.392935951840528</v>
      </c>
      <c r="BK47" s="87">
        <v>59.735501825717954</v>
      </c>
      <c r="BL47" s="87">
        <v>64.27464225796902</v>
      </c>
      <c r="BM47" s="769">
        <v>49.118846584546482</v>
      </c>
      <c r="BN47" s="87">
        <v>57.064880419132948</v>
      </c>
      <c r="BO47" s="87">
        <v>63.860165573508233</v>
      </c>
      <c r="BP47" s="87">
        <v>74.192034874420088</v>
      </c>
      <c r="BQ47" s="87">
        <v>45.406936161697011</v>
      </c>
      <c r="BR47" s="87">
        <v>52.452593556133678</v>
      </c>
      <c r="BS47" s="87">
        <v>58.634403642185319</v>
      </c>
      <c r="BT47" s="768">
        <v>68.971891134680803</v>
      </c>
      <c r="BU47" s="5"/>
      <c r="BV47" s="59">
        <f t="shared" si="12"/>
        <v>-3.1897743589557805</v>
      </c>
      <c r="BW47" s="57">
        <f t="shared" si="13"/>
        <v>-4.4238285923538783</v>
      </c>
      <c r="BX47" s="57">
        <f t="shared" si="14"/>
        <v>-4.3823036277108542</v>
      </c>
      <c r="BY47" s="57">
        <f t="shared" si="15"/>
        <v>-4.5535766039424033</v>
      </c>
      <c r="BZ47" s="59">
        <f t="shared" si="16"/>
        <v>-4.568108924402722</v>
      </c>
      <c r="CA47" s="57">
        <f t="shared" si="17"/>
        <v>-3.1378373489327842</v>
      </c>
      <c r="CB47" s="57">
        <f t="shared" si="18"/>
        <v>-4.1194070061908761</v>
      </c>
      <c r="CC47" s="57">
        <f t="shared" si="19"/>
        <v>-4.2926157802890259</v>
      </c>
      <c r="CD47" s="59">
        <f t="shared" si="20"/>
        <v>-3.7119104228494706</v>
      </c>
      <c r="CE47" s="57">
        <f t="shared" si="21"/>
        <v>-4.6122868629992695</v>
      </c>
      <c r="CF47" s="57">
        <f t="shared" si="22"/>
        <v>-5.2257619313229142</v>
      </c>
      <c r="CG47" s="60">
        <f t="shared" si="23"/>
        <v>-5.2201437397392851</v>
      </c>
    </row>
    <row r="48" spans="1:85" x14ac:dyDescent="0.25">
      <c r="A48" s="1886"/>
      <c r="B48" s="855" t="s">
        <v>331</v>
      </c>
      <c r="C48" s="773">
        <v>3031</v>
      </c>
      <c r="D48" s="20">
        <v>1149.9613999999999</v>
      </c>
      <c r="E48" s="20">
        <v>1464.8823</v>
      </c>
      <c r="F48" s="20">
        <v>1790.1086</v>
      </c>
      <c r="G48" s="20">
        <v>1848.9099999999999</v>
      </c>
      <c r="H48" s="671">
        <v>1378</v>
      </c>
      <c r="I48" s="20">
        <v>475.96119999999996</v>
      </c>
      <c r="J48" s="20">
        <v>614.03679999999997</v>
      </c>
      <c r="K48" s="20">
        <v>759.00239999999997</v>
      </c>
      <c r="L48" s="20">
        <v>778.98340000000007</v>
      </c>
      <c r="M48" s="671">
        <v>4409</v>
      </c>
      <c r="N48" s="20">
        <v>1626.0392000000002</v>
      </c>
      <c r="O48" s="20">
        <v>2078.8434999999999</v>
      </c>
      <c r="P48" s="20">
        <v>2548.8429000000001</v>
      </c>
      <c r="Q48" s="20">
        <v>2628.2048999999997</v>
      </c>
      <c r="R48" s="773">
        <v>3065</v>
      </c>
      <c r="S48" s="20">
        <v>1257.876</v>
      </c>
      <c r="T48" s="20">
        <v>1571.1189999999999</v>
      </c>
      <c r="U48" s="20">
        <v>1713.9480000000001</v>
      </c>
      <c r="V48" s="20">
        <v>1808.9630000000002</v>
      </c>
      <c r="W48" s="671">
        <v>1270</v>
      </c>
      <c r="X48" s="20">
        <v>463.04200000000003</v>
      </c>
      <c r="Y48" s="20">
        <v>643.00099999999998</v>
      </c>
      <c r="Z48" s="20">
        <v>675.005</v>
      </c>
      <c r="AA48" s="20">
        <v>709.04100000000005</v>
      </c>
      <c r="AB48" s="671">
        <v>4335</v>
      </c>
      <c r="AC48" s="20">
        <v>1720.9950000000001</v>
      </c>
      <c r="AD48" s="20">
        <v>2213.8845000000001</v>
      </c>
      <c r="AE48" s="20">
        <v>2389.0185000000001</v>
      </c>
      <c r="AF48" s="20">
        <v>2518.2015000000006</v>
      </c>
      <c r="AG48" s="773">
        <v>3018</v>
      </c>
      <c r="AH48" s="20">
        <v>1279.0283999999999</v>
      </c>
      <c r="AI48" s="20">
        <v>1487.874</v>
      </c>
      <c r="AJ48" s="20">
        <v>1616.1389999999999</v>
      </c>
      <c r="AK48" s="20">
        <v>1974.0738000000001</v>
      </c>
      <c r="AL48" s="671">
        <v>1306</v>
      </c>
      <c r="AM48" s="20">
        <v>508.94819999999999</v>
      </c>
      <c r="AN48" s="20">
        <v>590.96500000000003</v>
      </c>
      <c r="AO48" s="20">
        <v>646.99239999999998</v>
      </c>
      <c r="AP48" s="20">
        <v>797.05180000000007</v>
      </c>
      <c r="AQ48" s="671">
        <v>4324</v>
      </c>
      <c r="AR48" s="20">
        <v>1787.9740000000002</v>
      </c>
      <c r="AS48" s="20">
        <v>2078.9792000000002</v>
      </c>
      <c r="AT48" s="20">
        <v>2263.1816000000003</v>
      </c>
      <c r="AU48" s="21">
        <v>2770.8192000000004</v>
      </c>
      <c r="AW48" s="61">
        <v>37.94</v>
      </c>
      <c r="AX48" s="6">
        <v>48.33</v>
      </c>
      <c r="AY48" s="6">
        <v>59.06</v>
      </c>
      <c r="AZ48" s="6">
        <v>61</v>
      </c>
      <c r="BA48" s="6">
        <v>34.54</v>
      </c>
      <c r="BB48" s="6">
        <v>44.56</v>
      </c>
      <c r="BC48" s="6">
        <v>55.08</v>
      </c>
      <c r="BD48" s="6">
        <v>56.53</v>
      </c>
      <c r="BE48" s="61">
        <v>41.04</v>
      </c>
      <c r="BF48" s="6">
        <v>51.259999999999991</v>
      </c>
      <c r="BG48" s="6">
        <v>55.92</v>
      </c>
      <c r="BH48" s="6">
        <v>59.02</v>
      </c>
      <c r="BI48" s="6">
        <v>36.46</v>
      </c>
      <c r="BJ48" s="6">
        <v>50.629999999999995</v>
      </c>
      <c r="BK48" s="6">
        <v>53.15</v>
      </c>
      <c r="BL48" s="6">
        <v>55.83</v>
      </c>
      <c r="BM48" s="61">
        <v>42.379999999999995</v>
      </c>
      <c r="BN48" s="6">
        <v>49.3</v>
      </c>
      <c r="BO48" s="6">
        <v>53.55</v>
      </c>
      <c r="BP48" s="6">
        <v>65.41</v>
      </c>
      <c r="BQ48" s="6">
        <v>38.97</v>
      </c>
      <c r="BR48" s="6">
        <v>45.25</v>
      </c>
      <c r="BS48" s="6">
        <v>49.54</v>
      </c>
      <c r="BT48" s="82">
        <v>61.030000000000008</v>
      </c>
      <c r="BV48" s="59">
        <f t="shared" si="12"/>
        <v>-3.3999999999999986</v>
      </c>
      <c r="BW48" s="57">
        <f t="shared" si="13"/>
        <v>-3.769999999999996</v>
      </c>
      <c r="BX48" s="57">
        <f t="shared" si="14"/>
        <v>-3.980000000000004</v>
      </c>
      <c r="BY48" s="57">
        <f t="shared" si="15"/>
        <v>-4.4699999999999989</v>
      </c>
      <c r="BZ48" s="59">
        <f t="shared" si="16"/>
        <v>-4.5799999999999983</v>
      </c>
      <c r="CA48" s="57">
        <f t="shared" si="17"/>
        <v>-0.62999999999999545</v>
      </c>
      <c r="CB48" s="57">
        <f t="shared" si="18"/>
        <v>-2.7700000000000031</v>
      </c>
      <c r="CC48" s="57">
        <f t="shared" si="19"/>
        <v>-3.1900000000000048</v>
      </c>
      <c r="CD48" s="59">
        <f t="shared" si="20"/>
        <v>-3.4099999999999966</v>
      </c>
      <c r="CE48" s="57">
        <f t="shared" si="21"/>
        <v>-4.0499999999999972</v>
      </c>
      <c r="CF48" s="57">
        <f t="shared" si="22"/>
        <v>-4.009999999999998</v>
      </c>
      <c r="CG48" s="60">
        <f t="shared" si="23"/>
        <v>-4.3799999999999883</v>
      </c>
    </row>
    <row r="49" spans="1:85" x14ac:dyDescent="0.25">
      <c r="A49" s="1886"/>
      <c r="B49" s="855" t="s">
        <v>266</v>
      </c>
      <c r="C49" s="773">
        <v>1497</v>
      </c>
      <c r="D49" s="20">
        <v>532.93200000000002</v>
      </c>
      <c r="E49" s="20">
        <v>717.06299999999999</v>
      </c>
      <c r="F49" s="20">
        <v>879.9366</v>
      </c>
      <c r="G49" s="20">
        <v>897.00240000000008</v>
      </c>
      <c r="H49" s="671">
        <v>2392</v>
      </c>
      <c r="I49" s="20">
        <v>745.10799999999995</v>
      </c>
      <c r="J49" s="20">
        <v>1009.9023999999999</v>
      </c>
      <c r="K49" s="20">
        <v>1304.1184000000001</v>
      </c>
      <c r="L49" s="20">
        <v>1344.0647999999999</v>
      </c>
      <c r="M49" s="671">
        <v>3889</v>
      </c>
      <c r="N49" s="20">
        <v>1277.9254000000001</v>
      </c>
      <c r="O49" s="20">
        <v>1727.1048999999998</v>
      </c>
      <c r="P49" s="20">
        <v>2184.0623999999998</v>
      </c>
      <c r="Q49" s="20">
        <v>2240.8417999999997</v>
      </c>
      <c r="R49" s="773">
        <v>1509</v>
      </c>
      <c r="S49" s="20">
        <v>591.98069999999996</v>
      </c>
      <c r="T49" s="20">
        <v>733.07220000000007</v>
      </c>
      <c r="U49" s="20">
        <v>805.05149999999992</v>
      </c>
      <c r="V49" s="20">
        <v>877.93619999999999</v>
      </c>
      <c r="W49" s="671">
        <v>2234</v>
      </c>
      <c r="X49" s="20">
        <v>757.99619999999993</v>
      </c>
      <c r="Y49" s="20">
        <v>1022.0550000000001</v>
      </c>
      <c r="Z49" s="20">
        <v>1117</v>
      </c>
      <c r="AA49" s="20">
        <v>1230.9340000000002</v>
      </c>
      <c r="AB49" s="671">
        <v>3743</v>
      </c>
      <c r="AC49" s="20">
        <v>1350.1001000000001</v>
      </c>
      <c r="AD49" s="20">
        <v>1755.0926999999999</v>
      </c>
      <c r="AE49" s="20">
        <v>1922.0305000000003</v>
      </c>
      <c r="AF49" s="20">
        <v>2109.1804999999999</v>
      </c>
      <c r="AG49" s="773">
        <v>1359</v>
      </c>
      <c r="AH49" s="20">
        <v>507.04290000000003</v>
      </c>
      <c r="AI49" s="20">
        <v>608.01660000000004</v>
      </c>
      <c r="AJ49" s="20">
        <v>692.95410000000004</v>
      </c>
      <c r="AK49" s="20">
        <v>895.03739999999993</v>
      </c>
      <c r="AL49" s="671">
        <v>2139</v>
      </c>
      <c r="AM49" s="20">
        <v>730.04070000000013</v>
      </c>
      <c r="AN49" s="20">
        <v>912.06960000000004</v>
      </c>
      <c r="AO49" s="20">
        <v>1084.9007999999999</v>
      </c>
      <c r="AP49" s="20">
        <v>1333.0247999999999</v>
      </c>
      <c r="AQ49" s="671">
        <v>3498</v>
      </c>
      <c r="AR49" s="20">
        <v>1236.8927999999999</v>
      </c>
      <c r="AS49" s="20">
        <v>1519.8810000000001</v>
      </c>
      <c r="AT49" s="20">
        <v>1778.0333999999998</v>
      </c>
      <c r="AU49" s="21">
        <v>2227.8762000000002</v>
      </c>
      <c r="AW49" s="61">
        <v>35.6</v>
      </c>
      <c r="AX49" s="6">
        <v>47.9</v>
      </c>
      <c r="AY49" s="6">
        <v>58.78</v>
      </c>
      <c r="AZ49" s="6">
        <v>59.920000000000009</v>
      </c>
      <c r="BA49" s="6">
        <v>31.15</v>
      </c>
      <c r="BB49" s="6">
        <v>42.22</v>
      </c>
      <c r="BC49" s="6">
        <v>54.52</v>
      </c>
      <c r="BD49" s="6">
        <v>56.19</v>
      </c>
      <c r="BE49" s="61">
        <v>39.229999999999997</v>
      </c>
      <c r="BF49" s="6">
        <v>48.580000000000005</v>
      </c>
      <c r="BG49" s="6">
        <v>53.349999999999994</v>
      </c>
      <c r="BH49" s="6">
        <v>58.18</v>
      </c>
      <c r="BI49" s="6">
        <v>33.93</v>
      </c>
      <c r="BJ49" s="6">
        <v>45.75</v>
      </c>
      <c r="BK49" s="6">
        <v>50</v>
      </c>
      <c r="BL49" s="6">
        <v>55.1</v>
      </c>
      <c r="BM49" s="61">
        <v>37.31</v>
      </c>
      <c r="BN49" s="6">
        <v>44.74</v>
      </c>
      <c r="BO49" s="6">
        <v>50.99</v>
      </c>
      <c r="BP49" s="6">
        <v>65.86</v>
      </c>
      <c r="BQ49" s="6">
        <v>34.130000000000003</v>
      </c>
      <c r="BR49" s="6">
        <v>42.64</v>
      </c>
      <c r="BS49" s="6">
        <v>50.72</v>
      </c>
      <c r="BT49" s="82">
        <v>62.32</v>
      </c>
      <c r="BV49" s="59">
        <f t="shared" si="12"/>
        <v>-4.4500000000000028</v>
      </c>
      <c r="BW49" s="57">
        <f t="shared" si="13"/>
        <v>-5.68</v>
      </c>
      <c r="BX49" s="57">
        <f t="shared" si="14"/>
        <v>-4.259999999999998</v>
      </c>
      <c r="BY49" s="57">
        <f t="shared" si="15"/>
        <v>-3.7300000000000111</v>
      </c>
      <c r="BZ49" s="59">
        <f t="shared" si="16"/>
        <v>-5.2999999999999972</v>
      </c>
      <c r="CA49" s="57">
        <f t="shared" si="17"/>
        <v>-2.8300000000000054</v>
      </c>
      <c r="CB49" s="57">
        <f t="shared" si="18"/>
        <v>-3.3499999999999943</v>
      </c>
      <c r="CC49" s="57">
        <f t="shared" si="19"/>
        <v>-3.0799999999999983</v>
      </c>
      <c r="CD49" s="59">
        <f t="shared" si="20"/>
        <v>-3.1799999999999997</v>
      </c>
      <c r="CE49" s="57">
        <f t="shared" si="21"/>
        <v>-2.1000000000000014</v>
      </c>
      <c r="CF49" s="57">
        <f t="shared" si="22"/>
        <v>-0.27000000000000313</v>
      </c>
      <c r="CG49" s="60">
        <f t="shared" si="23"/>
        <v>-3.5399999999999991</v>
      </c>
    </row>
    <row r="50" spans="1:85" x14ac:dyDescent="0.25">
      <c r="A50" s="1886"/>
      <c r="B50" s="855" t="s">
        <v>332</v>
      </c>
      <c r="C50" s="773">
        <v>6022</v>
      </c>
      <c r="D50" s="20">
        <v>2034.2315999999998</v>
      </c>
      <c r="E50" s="20">
        <v>2941.1448000000005</v>
      </c>
      <c r="F50" s="20">
        <v>3701.7234000000003</v>
      </c>
      <c r="G50" s="20">
        <v>3837.2183999999997</v>
      </c>
      <c r="H50" s="671">
        <v>1752</v>
      </c>
      <c r="I50" s="20">
        <v>548.02560000000005</v>
      </c>
      <c r="J50" s="20">
        <v>770.00400000000002</v>
      </c>
      <c r="K50" s="20">
        <v>1018.9632</v>
      </c>
      <c r="L50" s="20">
        <v>1089.0431999999998</v>
      </c>
      <c r="M50" s="671">
        <v>7774</v>
      </c>
      <c r="N50" s="20">
        <v>2581.7454000000002</v>
      </c>
      <c r="O50" s="20">
        <v>3711.3076000000005</v>
      </c>
      <c r="P50" s="20">
        <v>4721.1502</v>
      </c>
      <c r="Q50" s="20">
        <v>4926.3837999999996</v>
      </c>
      <c r="R50" s="773">
        <v>5898</v>
      </c>
      <c r="S50" s="20">
        <v>2159.2577999999999</v>
      </c>
      <c r="T50" s="20">
        <v>3006.2106000000003</v>
      </c>
      <c r="U50" s="20">
        <v>3263.9531999999999</v>
      </c>
      <c r="V50" s="20">
        <v>3805.9793999999997</v>
      </c>
      <c r="W50" s="671">
        <v>1781</v>
      </c>
      <c r="X50" s="20">
        <v>596.99120000000005</v>
      </c>
      <c r="Y50" s="20">
        <v>873.0462</v>
      </c>
      <c r="Z50" s="20">
        <v>969.04209999999989</v>
      </c>
      <c r="AA50" s="20">
        <v>1102.9732999999999</v>
      </c>
      <c r="AB50" s="671">
        <v>7679</v>
      </c>
      <c r="AC50" s="20">
        <v>2755.9931000000001</v>
      </c>
      <c r="AD50" s="20">
        <v>3878.6628999999998</v>
      </c>
      <c r="AE50" s="20">
        <v>4232.6648000000005</v>
      </c>
      <c r="AF50" s="20">
        <v>4909.1846999999998</v>
      </c>
      <c r="AG50" s="773">
        <v>5878</v>
      </c>
      <c r="AH50" s="20">
        <v>2197.1964000000003</v>
      </c>
      <c r="AI50" s="20">
        <v>2763.2477999999996</v>
      </c>
      <c r="AJ50" s="20">
        <v>3453.9128000000001</v>
      </c>
      <c r="AK50" s="20">
        <v>3982.9328000000005</v>
      </c>
      <c r="AL50" s="671">
        <v>1709</v>
      </c>
      <c r="AM50" s="20">
        <v>623.95589999999993</v>
      </c>
      <c r="AN50" s="20">
        <v>779.98760000000004</v>
      </c>
      <c r="AO50" s="20">
        <v>938.92460000000005</v>
      </c>
      <c r="AP50" s="20">
        <v>1122.9838999999999</v>
      </c>
      <c r="AQ50" s="671">
        <v>7587</v>
      </c>
      <c r="AR50" s="20">
        <v>2820.8466000000003</v>
      </c>
      <c r="AS50" s="20">
        <v>3543.1290000000004</v>
      </c>
      <c r="AT50" s="20">
        <v>4392.8729999999996</v>
      </c>
      <c r="AU50" s="21">
        <v>5106.0509999999995</v>
      </c>
      <c r="AW50" s="61">
        <v>33.78</v>
      </c>
      <c r="AX50" s="6">
        <v>48.84</v>
      </c>
      <c r="AY50" s="6">
        <v>61.47</v>
      </c>
      <c r="AZ50" s="6">
        <v>63.72</v>
      </c>
      <c r="BA50" s="6">
        <v>31.28</v>
      </c>
      <c r="BB50" s="6">
        <v>43.95</v>
      </c>
      <c r="BC50" s="6">
        <v>58.160000000000004</v>
      </c>
      <c r="BD50" s="6">
        <v>62.16</v>
      </c>
      <c r="BE50" s="61">
        <v>36.61</v>
      </c>
      <c r="BF50" s="6">
        <v>50.970000000000006</v>
      </c>
      <c r="BG50" s="6">
        <v>55.34</v>
      </c>
      <c r="BH50" s="6">
        <v>64.53</v>
      </c>
      <c r="BI50" s="6">
        <v>33.520000000000003</v>
      </c>
      <c r="BJ50" s="6">
        <v>49.02</v>
      </c>
      <c r="BK50" s="6">
        <v>54.409999999999989</v>
      </c>
      <c r="BL50" s="6">
        <v>61.929999999999993</v>
      </c>
      <c r="BM50" s="61">
        <v>37.380000000000003</v>
      </c>
      <c r="BN50" s="6">
        <v>47.01</v>
      </c>
      <c r="BO50" s="6">
        <v>58.76</v>
      </c>
      <c r="BP50" s="6">
        <v>67.760000000000005</v>
      </c>
      <c r="BQ50" s="6">
        <v>36.51</v>
      </c>
      <c r="BR50" s="6">
        <v>45.64</v>
      </c>
      <c r="BS50" s="6">
        <v>54.94</v>
      </c>
      <c r="BT50" s="82">
        <v>65.710000000000008</v>
      </c>
      <c r="BV50" s="59">
        <f t="shared" si="12"/>
        <v>-2.5</v>
      </c>
      <c r="BW50" s="57">
        <f t="shared" si="13"/>
        <v>-4.8900000000000006</v>
      </c>
      <c r="BX50" s="57">
        <f t="shared" si="14"/>
        <v>-3.3099999999999952</v>
      </c>
      <c r="BY50" s="57">
        <f t="shared" si="15"/>
        <v>-1.5600000000000023</v>
      </c>
      <c r="BZ50" s="59">
        <f t="shared" si="16"/>
        <v>-3.0899999999999963</v>
      </c>
      <c r="CA50" s="57">
        <f t="shared" si="17"/>
        <v>-1.9500000000000028</v>
      </c>
      <c r="CB50" s="57">
        <f t="shared" si="18"/>
        <v>-0.93000000000001393</v>
      </c>
      <c r="CC50" s="57">
        <f t="shared" si="19"/>
        <v>-2.6000000000000085</v>
      </c>
      <c r="CD50" s="59">
        <f t="shared" si="20"/>
        <v>-0.87000000000000455</v>
      </c>
      <c r="CE50" s="57">
        <f t="shared" si="21"/>
        <v>-1.3699999999999974</v>
      </c>
      <c r="CF50" s="57">
        <f t="shared" si="22"/>
        <v>-3.8200000000000003</v>
      </c>
      <c r="CG50" s="60">
        <f t="shared" si="23"/>
        <v>-2.0499999999999972</v>
      </c>
    </row>
    <row r="51" spans="1:85" x14ac:dyDescent="0.25">
      <c r="A51" s="1886"/>
      <c r="B51" s="855" t="s">
        <v>329</v>
      </c>
      <c r="C51" s="773">
        <v>4518</v>
      </c>
      <c r="D51" s="20">
        <v>2662.0056000000004</v>
      </c>
      <c r="E51" s="20">
        <v>3201.9065999999998</v>
      </c>
      <c r="F51" s="20">
        <v>3449.0412000000006</v>
      </c>
      <c r="G51" s="20">
        <v>3486.9924000000001</v>
      </c>
      <c r="H51" s="671">
        <v>911</v>
      </c>
      <c r="I51" s="20">
        <v>584.0421</v>
      </c>
      <c r="J51" s="20">
        <v>662.02369999999996</v>
      </c>
      <c r="K51" s="20">
        <v>695.00189999999998</v>
      </c>
      <c r="L51" s="20">
        <v>717.95910000000003</v>
      </c>
      <c r="M51" s="671">
        <v>5429</v>
      </c>
      <c r="N51" s="20">
        <v>3245.9991</v>
      </c>
      <c r="O51" s="20">
        <v>3863.8193000000001</v>
      </c>
      <c r="P51" s="20">
        <v>4143.9556999999995</v>
      </c>
      <c r="Q51" s="20">
        <v>4204.7605000000003</v>
      </c>
      <c r="R51" s="773">
        <v>4136</v>
      </c>
      <c r="S51" s="20">
        <v>2697.9128000000001</v>
      </c>
      <c r="T51" s="20">
        <v>2999.0136000000002</v>
      </c>
      <c r="U51" s="20">
        <v>3190.9240000000004</v>
      </c>
      <c r="V51" s="20">
        <v>3226.9072000000001</v>
      </c>
      <c r="W51" s="671">
        <v>786</v>
      </c>
      <c r="X51" s="20">
        <v>538.01700000000005</v>
      </c>
      <c r="Y51" s="20">
        <v>593.98019999999997</v>
      </c>
      <c r="Z51" s="20">
        <v>610.01459999999997</v>
      </c>
      <c r="AA51" s="20">
        <v>613.00139999999999</v>
      </c>
      <c r="AB51" s="671">
        <v>4922</v>
      </c>
      <c r="AC51" s="20">
        <v>3236.2149999999997</v>
      </c>
      <c r="AD51" s="20">
        <v>3593.06</v>
      </c>
      <c r="AE51" s="20">
        <v>3800.7683999999999</v>
      </c>
      <c r="AF51" s="20">
        <v>3840.1444000000001</v>
      </c>
      <c r="AG51" s="773">
        <v>4119</v>
      </c>
      <c r="AH51" s="20">
        <v>2772.0869999999995</v>
      </c>
      <c r="AI51" s="20">
        <v>3064.1241</v>
      </c>
      <c r="AJ51" s="20">
        <v>3163.8038999999999</v>
      </c>
      <c r="AK51" s="20">
        <v>3443.8959</v>
      </c>
      <c r="AL51" s="671">
        <v>764</v>
      </c>
      <c r="AM51" s="20">
        <v>542.97479999999996</v>
      </c>
      <c r="AN51" s="20">
        <v>562.99159999999995</v>
      </c>
      <c r="AO51" s="20">
        <v>582.01520000000005</v>
      </c>
      <c r="AP51" s="20">
        <v>629.00120000000004</v>
      </c>
      <c r="AQ51" s="671">
        <v>4883</v>
      </c>
      <c r="AR51" s="20">
        <v>3315.0687000000003</v>
      </c>
      <c r="AS51" s="20">
        <v>3627.0924</v>
      </c>
      <c r="AT51" s="20">
        <v>3746.2375999999999</v>
      </c>
      <c r="AU51" s="21">
        <v>4072.9102999999996</v>
      </c>
      <c r="AW51" s="61">
        <v>58.920000000000009</v>
      </c>
      <c r="AX51" s="6">
        <v>70.87</v>
      </c>
      <c r="AY51" s="6">
        <v>76.34</v>
      </c>
      <c r="AZ51" s="6">
        <v>77.180000000000007</v>
      </c>
      <c r="BA51" s="6">
        <v>64.11</v>
      </c>
      <c r="BB51" s="6">
        <v>72.67</v>
      </c>
      <c r="BC51" s="6">
        <v>76.290000000000006</v>
      </c>
      <c r="BD51" s="6">
        <v>78.81</v>
      </c>
      <c r="BE51" s="61">
        <v>65.23</v>
      </c>
      <c r="BF51" s="6">
        <v>72.510000000000005</v>
      </c>
      <c r="BG51" s="6">
        <v>77.150000000000006</v>
      </c>
      <c r="BH51" s="6">
        <v>78.02</v>
      </c>
      <c r="BI51" s="6">
        <v>68.450000000000017</v>
      </c>
      <c r="BJ51" s="6">
        <v>75.569999999999993</v>
      </c>
      <c r="BK51" s="6">
        <v>77.61</v>
      </c>
      <c r="BL51" s="6">
        <v>77.990000000000009</v>
      </c>
      <c r="BM51" s="61">
        <v>67.3</v>
      </c>
      <c r="BN51" s="6">
        <v>74.39</v>
      </c>
      <c r="BO51" s="6">
        <v>76.81</v>
      </c>
      <c r="BP51" s="6">
        <v>83.61</v>
      </c>
      <c r="BQ51" s="6">
        <v>71.069999999999993</v>
      </c>
      <c r="BR51" s="6">
        <v>73.689999999999984</v>
      </c>
      <c r="BS51" s="6">
        <v>76.180000000000007</v>
      </c>
      <c r="BT51" s="82">
        <v>82.33</v>
      </c>
      <c r="BV51" s="59">
        <f t="shared" si="12"/>
        <v>5.1899999999999906</v>
      </c>
      <c r="BW51" s="57">
        <f t="shared" si="13"/>
        <v>1.7999999999999972</v>
      </c>
      <c r="BX51" s="57">
        <f t="shared" si="14"/>
        <v>-4.9999999999997158E-2</v>
      </c>
      <c r="BY51" s="57">
        <f t="shared" si="15"/>
        <v>1.6299999999999955</v>
      </c>
      <c r="BZ51" s="59">
        <f t="shared" si="16"/>
        <v>3.2200000000000131</v>
      </c>
      <c r="CA51" s="57">
        <f t="shared" si="17"/>
        <v>3.0599999999999881</v>
      </c>
      <c r="CB51" s="57">
        <f t="shared" si="18"/>
        <v>0.45999999999999375</v>
      </c>
      <c r="CC51" s="57">
        <f t="shared" si="19"/>
        <v>-2.9999999999986926E-2</v>
      </c>
      <c r="CD51" s="59">
        <f t="shared" si="20"/>
        <v>3.769999999999996</v>
      </c>
      <c r="CE51" s="57">
        <f t="shared" si="21"/>
        <v>-0.70000000000001705</v>
      </c>
      <c r="CF51" s="57">
        <f t="shared" si="22"/>
        <v>-0.62999999999999545</v>
      </c>
      <c r="CG51" s="60">
        <f t="shared" si="23"/>
        <v>-1.2800000000000011</v>
      </c>
    </row>
    <row r="52" spans="1:85" x14ac:dyDescent="0.25">
      <c r="A52" s="1886"/>
      <c r="B52" s="855" t="s">
        <v>336</v>
      </c>
      <c r="C52" s="773">
        <v>133</v>
      </c>
      <c r="D52" s="20">
        <v>91.996099999999998</v>
      </c>
      <c r="E52" s="20">
        <v>97.994400000000013</v>
      </c>
      <c r="F52" s="20">
        <v>97.994400000000013</v>
      </c>
      <c r="G52" s="20">
        <v>101.99770000000001</v>
      </c>
      <c r="H52" s="671">
        <v>438</v>
      </c>
      <c r="I52" s="20">
        <v>288.99240000000003</v>
      </c>
      <c r="J52" s="20">
        <v>327.01079999999996</v>
      </c>
      <c r="K52" s="20">
        <v>340.01940000000002</v>
      </c>
      <c r="L52" s="20">
        <v>347.99099999999999</v>
      </c>
      <c r="M52" s="671">
        <v>571</v>
      </c>
      <c r="N52" s="20">
        <v>381.0283</v>
      </c>
      <c r="O52" s="20">
        <v>424.99530000000004</v>
      </c>
      <c r="P52" s="20">
        <v>438.01409999999993</v>
      </c>
      <c r="Q52" s="20">
        <v>450.00510000000003</v>
      </c>
      <c r="R52" s="773">
        <v>133</v>
      </c>
      <c r="S52" s="20">
        <v>91.996099999999998</v>
      </c>
      <c r="T52" s="20">
        <v>106.001</v>
      </c>
      <c r="U52" s="20">
        <v>106.99849999999999</v>
      </c>
      <c r="V52" s="20">
        <v>105.0035</v>
      </c>
      <c r="W52" s="671">
        <v>438</v>
      </c>
      <c r="X52" s="20">
        <v>312.99479999999994</v>
      </c>
      <c r="Y52" s="20">
        <v>335.98979999999995</v>
      </c>
      <c r="Z52" s="20">
        <v>353.99159999999995</v>
      </c>
      <c r="AA52" s="20">
        <v>367.00020000000006</v>
      </c>
      <c r="AB52" s="671">
        <v>571</v>
      </c>
      <c r="AC52" s="20">
        <v>405.01030000000003</v>
      </c>
      <c r="AD52" s="20">
        <v>442.0111</v>
      </c>
      <c r="AE52" s="20">
        <v>461.02539999999993</v>
      </c>
      <c r="AF52" s="20">
        <v>471.98860000000002</v>
      </c>
      <c r="AG52" s="773">
        <v>162</v>
      </c>
      <c r="AH52" s="20">
        <v>108.99360000000001</v>
      </c>
      <c r="AI52" s="20">
        <v>116.99639999999999</v>
      </c>
      <c r="AJ52" s="20">
        <v>112.995</v>
      </c>
      <c r="AK52" s="20">
        <v>126.00360000000001</v>
      </c>
      <c r="AL52" s="671">
        <v>446</v>
      </c>
      <c r="AM52" s="20">
        <v>318.97919999999999</v>
      </c>
      <c r="AN52" s="20">
        <v>329.99540000000002</v>
      </c>
      <c r="AO52" s="20">
        <v>343.99979999999999</v>
      </c>
      <c r="AP52" s="20">
        <v>362.99939999999998</v>
      </c>
      <c r="AQ52" s="671">
        <v>608</v>
      </c>
      <c r="AR52" s="20">
        <v>427.97119999999995</v>
      </c>
      <c r="AS52" s="20">
        <v>447.0016</v>
      </c>
      <c r="AT52" s="20">
        <v>456.97279999999995</v>
      </c>
      <c r="AU52" s="21">
        <v>489.01440000000002</v>
      </c>
      <c r="AW52" s="61">
        <v>69.17</v>
      </c>
      <c r="AX52" s="6">
        <v>73.680000000000007</v>
      </c>
      <c r="AY52" s="6">
        <v>73.680000000000007</v>
      </c>
      <c r="AZ52" s="6">
        <v>76.69</v>
      </c>
      <c r="BA52" s="6">
        <v>65.98</v>
      </c>
      <c r="BB52" s="6">
        <v>74.66</v>
      </c>
      <c r="BC52" s="6">
        <v>77.63</v>
      </c>
      <c r="BD52" s="6">
        <v>79.45</v>
      </c>
      <c r="BE52" s="61">
        <v>69.17</v>
      </c>
      <c r="BF52" s="6">
        <v>79.7</v>
      </c>
      <c r="BG52" s="6">
        <v>80.45</v>
      </c>
      <c r="BH52" s="6">
        <v>78.95</v>
      </c>
      <c r="BI52" s="6">
        <v>71.459999999999994</v>
      </c>
      <c r="BJ52" s="6">
        <v>76.709999999999994</v>
      </c>
      <c r="BK52" s="6">
        <v>80.819999999999993</v>
      </c>
      <c r="BL52" s="6">
        <v>83.79000000000002</v>
      </c>
      <c r="BM52" s="61">
        <v>67.28</v>
      </c>
      <c r="BN52" s="6">
        <v>72.22</v>
      </c>
      <c r="BO52" s="6">
        <v>69.75</v>
      </c>
      <c r="BP52" s="6">
        <v>77.78</v>
      </c>
      <c r="BQ52" s="6">
        <v>71.52</v>
      </c>
      <c r="BR52" s="6">
        <v>73.989999999999995</v>
      </c>
      <c r="BS52" s="6">
        <v>77.13</v>
      </c>
      <c r="BT52" s="82">
        <v>81.39</v>
      </c>
      <c r="BV52" s="59">
        <f t="shared" si="12"/>
        <v>-3.1899999999999977</v>
      </c>
      <c r="BW52" s="57">
        <f t="shared" si="13"/>
        <v>0.97999999999998977</v>
      </c>
      <c r="BX52" s="57">
        <f t="shared" si="14"/>
        <v>3.9499999999999886</v>
      </c>
      <c r="BY52" s="57">
        <f t="shared" si="15"/>
        <v>2.7600000000000051</v>
      </c>
      <c r="BZ52" s="59">
        <f t="shared" si="16"/>
        <v>2.289999999999992</v>
      </c>
      <c r="CA52" s="57">
        <f t="shared" si="17"/>
        <v>-2.9900000000000091</v>
      </c>
      <c r="CB52" s="57">
        <f t="shared" si="18"/>
        <v>0.36999999999999034</v>
      </c>
      <c r="CC52" s="57">
        <f t="shared" si="19"/>
        <v>4.8400000000000176</v>
      </c>
      <c r="CD52" s="59">
        <f t="shared" si="20"/>
        <v>4.2399999999999949</v>
      </c>
      <c r="CE52" s="57">
        <f t="shared" si="21"/>
        <v>1.769999999999996</v>
      </c>
      <c r="CF52" s="57">
        <f t="shared" si="22"/>
        <v>7.3799999999999955</v>
      </c>
      <c r="CG52" s="60">
        <f t="shared" si="23"/>
        <v>3.6099999999999994</v>
      </c>
    </row>
    <row r="53" spans="1:85" x14ac:dyDescent="0.25">
      <c r="A53" s="1886"/>
      <c r="B53" s="855" t="s">
        <v>276</v>
      </c>
      <c r="C53" s="773">
        <v>5360</v>
      </c>
      <c r="D53" s="20">
        <v>2164.904</v>
      </c>
      <c r="E53" s="20">
        <v>2772.192</v>
      </c>
      <c r="F53" s="20">
        <v>3438.9759999999997</v>
      </c>
      <c r="G53" s="20">
        <v>3772.904</v>
      </c>
      <c r="H53" s="671">
        <v>1697</v>
      </c>
      <c r="I53" s="20">
        <v>701.03070000000002</v>
      </c>
      <c r="J53" s="20">
        <v>879.04600000000005</v>
      </c>
      <c r="K53" s="20">
        <v>1033.9820999999999</v>
      </c>
      <c r="L53" s="20">
        <v>1096.9407999999999</v>
      </c>
      <c r="M53" s="671">
        <v>7057</v>
      </c>
      <c r="N53" s="20">
        <v>2865.8477000000003</v>
      </c>
      <c r="O53" s="20">
        <v>3651.2918</v>
      </c>
      <c r="P53" s="20">
        <v>4472.7266</v>
      </c>
      <c r="Q53" s="20">
        <v>4870.0357000000004</v>
      </c>
      <c r="R53" s="773">
        <v>5409</v>
      </c>
      <c r="S53" s="20">
        <v>2430.2637</v>
      </c>
      <c r="T53" s="20">
        <v>2932.7598000000003</v>
      </c>
      <c r="U53" s="20">
        <v>3394.1474999999996</v>
      </c>
      <c r="V53" s="20">
        <v>3704.0832000000005</v>
      </c>
      <c r="W53" s="671">
        <v>1759</v>
      </c>
      <c r="X53" s="20">
        <v>741.94619999999998</v>
      </c>
      <c r="Y53" s="20">
        <v>909.9307</v>
      </c>
      <c r="Z53" s="20">
        <v>1039.9207999999999</v>
      </c>
      <c r="AA53" s="20">
        <v>1122.9456000000002</v>
      </c>
      <c r="AB53" s="671">
        <v>7168</v>
      </c>
      <c r="AC53" s="20">
        <v>3171.84</v>
      </c>
      <c r="AD53" s="20">
        <v>3842.7647999999999</v>
      </c>
      <c r="AE53" s="20">
        <v>4434.1248000000005</v>
      </c>
      <c r="AF53" s="20">
        <v>4826.9312</v>
      </c>
      <c r="AG53" s="773">
        <v>5906</v>
      </c>
      <c r="AH53" s="20">
        <v>2641.1632</v>
      </c>
      <c r="AI53" s="20">
        <v>3137.2672000000002</v>
      </c>
      <c r="AJ53" s="20">
        <v>3635.7336</v>
      </c>
      <c r="AK53" s="20">
        <v>4503.9156000000003</v>
      </c>
      <c r="AL53" s="671">
        <v>1761</v>
      </c>
      <c r="AM53" s="20">
        <v>791.04120000000012</v>
      </c>
      <c r="AN53" s="20">
        <v>882.08490000000006</v>
      </c>
      <c r="AO53" s="20">
        <v>1009.0529999999999</v>
      </c>
      <c r="AP53" s="20">
        <v>1217.0271</v>
      </c>
      <c r="AQ53" s="671">
        <v>7667</v>
      </c>
      <c r="AR53" s="20">
        <v>3431.7492000000002</v>
      </c>
      <c r="AS53" s="20">
        <v>4019.0414000000001</v>
      </c>
      <c r="AT53" s="20">
        <v>4644.6686</v>
      </c>
      <c r="AU53" s="21">
        <v>5721.1154000000006</v>
      </c>
      <c r="AW53" s="61">
        <v>40.39</v>
      </c>
      <c r="AX53" s="6">
        <v>51.72</v>
      </c>
      <c r="AY53" s="6">
        <v>64.16</v>
      </c>
      <c r="AZ53" s="6">
        <v>70.39</v>
      </c>
      <c r="BA53" s="6">
        <v>41.31</v>
      </c>
      <c r="BB53" s="6">
        <v>51.800000000000004</v>
      </c>
      <c r="BC53" s="6">
        <v>60.929999999999993</v>
      </c>
      <c r="BD53" s="6">
        <v>64.639999999999986</v>
      </c>
      <c r="BE53" s="61">
        <v>44.93</v>
      </c>
      <c r="BF53" s="6">
        <v>54.22</v>
      </c>
      <c r="BG53" s="6">
        <v>62.749999999999993</v>
      </c>
      <c r="BH53" s="6">
        <v>68.48</v>
      </c>
      <c r="BI53" s="6">
        <v>42.18</v>
      </c>
      <c r="BJ53" s="6">
        <v>51.73</v>
      </c>
      <c r="BK53" s="6">
        <v>59.12</v>
      </c>
      <c r="BL53" s="6">
        <v>63.840000000000018</v>
      </c>
      <c r="BM53" s="61">
        <v>44.72</v>
      </c>
      <c r="BN53" s="6">
        <v>53.12</v>
      </c>
      <c r="BO53" s="6">
        <v>61.56</v>
      </c>
      <c r="BP53" s="6">
        <v>76.260000000000005</v>
      </c>
      <c r="BQ53" s="6">
        <v>44.92</v>
      </c>
      <c r="BR53" s="6">
        <v>50.09</v>
      </c>
      <c r="BS53" s="6">
        <v>57.3</v>
      </c>
      <c r="BT53" s="82">
        <v>69.11</v>
      </c>
      <c r="BV53" s="59">
        <f t="shared" si="12"/>
        <v>0.92000000000000171</v>
      </c>
      <c r="BW53" s="57">
        <f t="shared" si="13"/>
        <v>8.00000000000054E-2</v>
      </c>
      <c r="BX53" s="57">
        <f t="shared" si="14"/>
        <v>-3.230000000000004</v>
      </c>
      <c r="BY53" s="57">
        <f t="shared" si="15"/>
        <v>-5.7500000000000142</v>
      </c>
      <c r="BZ53" s="59">
        <f t="shared" si="16"/>
        <v>-2.75</v>
      </c>
      <c r="CA53" s="57">
        <f t="shared" si="17"/>
        <v>-2.490000000000002</v>
      </c>
      <c r="CB53" s="57">
        <f t="shared" si="18"/>
        <v>-3.6299999999999955</v>
      </c>
      <c r="CC53" s="57">
        <f t="shared" si="19"/>
        <v>-4.6399999999999864</v>
      </c>
      <c r="CD53" s="59">
        <f t="shared" si="20"/>
        <v>0.20000000000000284</v>
      </c>
      <c r="CE53" s="57">
        <f t="shared" si="21"/>
        <v>-3.029999999999994</v>
      </c>
      <c r="CF53" s="57">
        <f t="shared" si="22"/>
        <v>-4.2600000000000051</v>
      </c>
      <c r="CG53" s="60">
        <f t="shared" si="23"/>
        <v>-7.1500000000000057</v>
      </c>
    </row>
    <row r="54" spans="1:85" x14ac:dyDescent="0.25">
      <c r="A54" s="1886"/>
      <c r="B54" s="855" t="s">
        <v>330</v>
      </c>
      <c r="C54" s="773">
        <v>1537</v>
      </c>
      <c r="D54" s="20">
        <v>734.99340000000007</v>
      </c>
      <c r="E54" s="20">
        <v>932.03680000000008</v>
      </c>
      <c r="F54" s="20">
        <v>1049.9247</v>
      </c>
      <c r="G54" s="20">
        <v>1064.9873</v>
      </c>
      <c r="H54" s="671">
        <v>1290</v>
      </c>
      <c r="I54" s="20">
        <v>602.94600000000003</v>
      </c>
      <c r="J54" s="20">
        <v>800.96100000000001</v>
      </c>
      <c r="K54" s="20">
        <v>892.9380000000001</v>
      </c>
      <c r="L54" s="20">
        <v>905.06399999999996</v>
      </c>
      <c r="M54" s="671">
        <v>2827</v>
      </c>
      <c r="N54" s="20">
        <v>1338.0191</v>
      </c>
      <c r="O54" s="20">
        <v>1732.951</v>
      </c>
      <c r="P54" s="20">
        <v>1942.9971</v>
      </c>
      <c r="Q54" s="20">
        <v>1970.1362999999999</v>
      </c>
      <c r="R54" s="773">
        <v>1504</v>
      </c>
      <c r="S54" s="20">
        <v>776.96639999999991</v>
      </c>
      <c r="T54" s="20">
        <v>935.93919999999991</v>
      </c>
      <c r="U54" s="20">
        <v>1000.0095999999999</v>
      </c>
      <c r="V54" s="20">
        <v>1034</v>
      </c>
      <c r="W54" s="671">
        <v>1308</v>
      </c>
      <c r="X54" s="20">
        <v>655.04640000000006</v>
      </c>
      <c r="Y54" s="20">
        <v>824.9556</v>
      </c>
      <c r="Z54" s="20">
        <v>877.01400000000001</v>
      </c>
      <c r="AA54" s="20">
        <v>931.03440000000012</v>
      </c>
      <c r="AB54" s="671">
        <v>2812</v>
      </c>
      <c r="AC54" s="20">
        <v>1431.8704</v>
      </c>
      <c r="AD54" s="20">
        <v>1760.8743999999999</v>
      </c>
      <c r="AE54" s="20">
        <v>1877.01</v>
      </c>
      <c r="AF54" s="20">
        <v>1965.0255999999999</v>
      </c>
      <c r="AG54" s="773">
        <v>1633</v>
      </c>
      <c r="AH54" s="20">
        <v>872.02200000000005</v>
      </c>
      <c r="AI54" s="20">
        <v>985.02559999999994</v>
      </c>
      <c r="AJ54" s="20">
        <v>1083.0055999999997</v>
      </c>
      <c r="AK54" s="20">
        <v>1220.9940999999999</v>
      </c>
      <c r="AL54" s="671">
        <v>1360</v>
      </c>
      <c r="AM54" s="20">
        <v>705.02400000000011</v>
      </c>
      <c r="AN54" s="20">
        <v>813.00800000000004</v>
      </c>
      <c r="AO54" s="20">
        <v>872.03200000000004</v>
      </c>
      <c r="AP54" s="20">
        <v>1017.9599999999999</v>
      </c>
      <c r="AQ54" s="671">
        <v>2993</v>
      </c>
      <c r="AR54" s="20">
        <v>1577.0116999999998</v>
      </c>
      <c r="AS54" s="20">
        <v>1797.8951</v>
      </c>
      <c r="AT54" s="20">
        <v>1955.0275999999997</v>
      </c>
      <c r="AU54" s="21">
        <v>2239.0632999999998</v>
      </c>
      <c r="AW54" s="61">
        <v>47.820000000000007</v>
      </c>
      <c r="AX54" s="6">
        <v>60.640000000000008</v>
      </c>
      <c r="AY54" s="6">
        <v>68.31</v>
      </c>
      <c r="AZ54" s="6">
        <v>69.289999999999992</v>
      </c>
      <c r="BA54" s="6">
        <v>46.74</v>
      </c>
      <c r="BB54" s="6">
        <v>62.09</v>
      </c>
      <c r="BC54" s="6">
        <v>69.22</v>
      </c>
      <c r="BD54" s="6">
        <v>70.16</v>
      </c>
      <c r="BE54" s="61">
        <v>51.66</v>
      </c>
      <c r="BF54" s="6">
        <v>62.23</v>
      </c>
      <c r="BG54" s="6">
        <v>66.489999999999995</v>
      </c>
      <c r="BH54" s="6">
        <v>68.75</v>
      </c>
      <c r="BI54" s="6">
        <v>50.080000000000005</v>
      </c>
      <c r="BJ54" s="6">
        <v>63.070000000000007</v>
      </c>
      <c r="BK54" s="6">
        <v>67.05</v>
      </c>
      <c r="BL54" s="6">
        <v>71.180000000000007</v>
      </c>
      <c r="BM54" s="61">
        <v>53.400000000000006</v>
      </c>
      <c r="BN54" s="6">
        <v>60.319999999999993</v>
      </c>
      <c r="BO54" s="6">
        <v>66.319999999999979</v>
      </c>
      <c r="BP54" s="6">
        <v>74.77</v>
      </c>
      <c r="BQ54" s="6">
        <v>51.840000000000011</v>
      </c>
      <c r="BR54" s="6">
        <v>59.78</v>
      </c>
      <c r="BS54" s="6">
        <v>64.12</v>
      </c>
      <c r="BT54" s="82">
        <v>74.849999999999994</v>
      </c>
      <c r="BV54" s="59">
        <f t="shared" si="12"/>
        <v>-1.0800000000000054</v>
      </c>
      <c r="BW54" s="57">
        <f t="shared" si="13"/>
        <v>1.4499999999999957</v>
      </c>
      <c r="BX54" s="57">
        <f t="shared" si="14"/>
        <v>0.90999999999999659</v>
      </c>
      <c r="BY54" s="57">
        <f t="shared" si="15"/>
        <v>0.87000000000000455</v>
      </c>
      <c r="BZ54" s="59">
        <f t="shared" si="16"/>
        <v>-1.5799999999999912</v>
      </c>
      <c r="CA54" s="57">
        <f t="shared" si="17"/>
        <v>0.84000000000001052</v>
      </c>
      <c r="CB54" s="57">
        <f t="shared" si="18"/>
        <v>0.56000000000000227</v>
      </c>
      <c r="CC54" s="57">
        <f t="shared" si="19"/>
        <v>2.4300000000000068</v>
      </c>
      <c r="CD54" s="59">
        <f t="shared" si="20"/>
        <v>-1.5599999999999952</v>
      </c>
      <c r="CE54" s="57">
        <f t="shared" si="21"/>
        <v>-0.53999999999999204</v>
      </c>
      <c r="CF54" s="57">
        <f t="shared" si="22"/>
        <v>-2.1999999999999744</v>
      </c>
      <c r="CG54" s="60">
        <f t="shared" si="23"/>
        <v>7.9999999999998295E-2</v>
      </c>
    </row>
    <row r="55" spans="1:85" x14ac:dyDescent="0.25">
      <c r="A55" s="1887"/>
      <c r="B55" s="856" t="s">
        <v>334</v>
      </c>
      <c r="C55" s="784">
        <v>3073</v>
      </c>
      <c r="D55" s="56">
        <v>1818.9087</v>
      </c>
      <c r="E55" s="56">
        <v>2207.0285999999996</v>
      </c>
      <c r="F55" s="56">
        <v>2384.9553000000001</v>
      </c>
      <c r="G55" s="56">
        <v>2419.0655999999999</v>
      </c>
      <c r="H55" s="140">
        <v>623</v>
      </c>
      <c r="I55" s="56">
        <v>378.97089999999997</v>
      </c>
      <c r="J55" s="56">
        <v>442.01850000000002</v>
      </c>
      <c r="K55" s="56">
        <v>488.99269999999996</v>
      </c>
      <c r="L55" s="56">
        <v>500.01980000000003</v>
      </c>
      <c r="M55" s="140">
        <v>3696</v>
      </c>
      <c r="N55" s="56">
        <v>2198.0111999999999</v>
      </c>
      <c r="O55" s="56">
        <v>2648.9232000000002</v>
      </c>
      <c r="P55" s="56">
        <v>2874.0096000000003</v>
      </c>
      <c r="Q55" s="56">
        <v>2919.1008000000002</v>
      </c>
      <c r="R55" s="784">
        <v>2916</v>
      </c>
      <c r="S55" s="56">
        <v>1823.9579999999999</v>
      </c>
      <c r="T55" s="56">
        <v>2096.8955999999998</v>
      </c>
      <c r="U55" s="56">
        <v>2214.1188000000002</v>
      </c>
      <c r="V55" s="56">
        <v>2284.1028000000001</v>
      </c>
      <c r="W55" s="140">
        <v>557</v>
      </c>
      <c r="X55" s="56">
        <v>350.01880000000006</v>
      </c>
      <c r="Y55" s="56">
        <v>410.0077</v>
      </c>
      <c r="Z55" s="56">
        <v>411.01030000000009</v>
      </c>
      <c r="AA55" s="56">
        <v>436.01960000000003</v>
      </c>
      <c r="AB55" s="140">
        <v>3473</v>
      </c>
      <c r="AC55" s="56">
        <v>2174.098</v>
      </c>
      <c r="AD55" s="56">
        <v>2507.1587</v>
      </c>
      <c r="AE55" s="56">
        <v>2624.8933999999999</v>
      </c>
      <c r="AF55" s="56">
        <v>2720.0535999999997</v>
      </c>
      <c r="AG55" s="784">
        <v>2929</v>
      </c>
      <c r="AH55" s="56">
        <v>1904.1429000000001</v>
      </c>
      <c r="AI55" s="56">
        <v>2105.951</v>
      </c>
      <c r="AJ55" s="56">
        <v>2209.0517999999997</v>
      </c>
      <c r="AK55" s="56">
        <v>2404.1232</v>
      </c>
      <c r="AL55" s="140">
        <v>509</v>
      </c>
      <c r="AM55" s="56">
        <v>317.0052</v>
      </c>
      <c r="AN55" s="56">
        <v>371.01010000000002</v>
      </c>
      <c r="AO55" s="56">
        <v>382.00449999999995</v>
      </c>
      <c r="AP55" s="56">
        <v>413.00260000000003</v>
      </c>
      <c r="AQ55" s="140">
        <v>3438</v>
      </c>
      <c r="AR55" s="56">
        <v>2220.9479999999999</v>
      </c>
      <c r="AS55" s="56">
        <v>2477.0789999999997</v>
      </c>
      <c r="AT55" s="56">
        <v>2590.8768</v>
      </c>
      <c r="AU55" s="116">
        <v>2817.0972000000002</v>
      </c>
      <c r="AW55" s="100">
        <v>59.19</v>
      </c>
      <c r="AX55" s="98">
        <v>71.819999999999979</v>
      </c>
      <c r="AY55" s="98">
        <v>77.61</v>
      </c>
      <c r="AZ55" s="98">
        <v>78.72</v>
      </c>
      <c r="BA55" s="98">
        <v>60.83</v>
      </c>
      <c r="BB55" s="98">
        <v>70.95</v>
      </c>
      <c r="BC55" s="98">
        <v>78.489999999999995</v>
      </c>
      <c r="BD55" s="98">
        <v>80.260000000000005</v>
      </c>
      <c r="BE55" s="100">
        <v>62.55</v>
      </c>
      <c r="BF55" s="98">
        <v>71.91</v>
      </c>
      <c r="BG55" s="98">
        <v>75.930000000000007</v>
      </c>
      <c r="BH55" s="98">
        <v>78.33</v>
      </c>
      <c r="BI55" s="98">
        <v>62.84</v>
      </c>
      <c r="BJ55" s="98">
        <v>73.61</v>
      </c>
      <c r="BK55" s="98">
        <v>73.790000000000006</v>
      </c>
      <c r="BL55" s="98">
        <v>78.28</v>
      </c>
      <c r="BM55" s="100">
        <v>65.010000000000005</v>
      </c>
      <c r="BN55" s="98">
        <v>71.899999999999991</v>
      </c>
      <c r="BO55" s="98">
        <v>75.419999999999987</v>
      </c>
      <c r="BP55" s="98">
        <v>82.08</v>
      </c>
      <c r="BQ55" s="98">
        <v>62.28</v>
      </c>
      <c r="BR55" s="98">
        <v>72.89</v>
      </c>
      <c r="BS55" s="98">
        <v>75.05</v>
      </c>
      <c r="BT55" s="99">
        <v>81.14</v>
      </c>
      <c r="BV55" s="108">
        <f t="shared" si="12"/>
        <v>1.6400000000000006</v>
      </c>
      <c r="BW55" s="109">
        <f t="shared" si="13"/>
        <v>-0.86999999999997613</v>
      </c>
      <c r="BX55" s="109">
        <f t="shared" si="14"/>
        <v>0.87999999999999545</v>
      </c>
      <c r="BY55" s="109">
        <f t="shared" si="15"/>
        <v>1.5400000000000063</v>
      </c>
      <c r="BZ55" s="108">
        <f t="shared" si="16"/>
        <v>0.29000000000000625</v>
      </c>
      <c r="CA55" s="109">
        <f t="shared" si="17"/>
        <v>1.7000000000000028</v>
      </c>
      <c r="CB55" s="109">
        <f t="shared" si="18"/>
        <v>-2.1400000000000006</v>
      </c>
      <c r="CC55" s="109">
        <f t="shared" si="19"/>
        <v>-4.9999999999997158E-2</v>
      </c>
      <c r="CD55" s="108">
        <f t="shared" si="20"/>
        <v>-2.730000000000004</v>
      </c>
      <c r="CE55" s="109">
        <f t="shared" si="21"/>
        <v>0.99000000000000909</v>
      </c>
      <c r="CF55" s="109">
        <f t="shared" si="22"/>
        <v>-0.36999999999999034</v>
      </c>
      <c r="CG55" s="236">
        <f t="shared" si="23"/>
        <v>-0.93999999999999773</v>
      </c>
    </row>
    <row r="59" spans="1:85" x14ac:dyDescent="0.25">
      <c r="A59" s="1843" t="s">
        <v>1277</v>
      </c>
      <c r="B59" s="1744"/>
      <c r="C59" s="1744"/>
      <c r="D59" s="1744"/>
      <c r="E59" s="1744"/>
      <c r="F59" s="1744"/>
      <c r="G59" s="1745"/>
    </row>
    <row r="60" spans="1:85" ht="50.25" customHeight="1" x14ac:dyDescent="0.25">
      <c r="A60" s="1845"/>
      <c r="B60" s="1750"/>
      <c r="C60" s="1750"/>
      <c r="D60" s="1750"/>
      <c r="E60" s="1750"/>
      <c r="F60" s="1750"/>
      <c r="G60" s="1751"/>
    </row>
    <row r="61" spans="1:85" ht="15" customHeight="1" x14ac:dyDescent="0.25">
      <c r="A61" s="1746" t="s">
        <v>1273</v>
      </c>
      <c r="B61" s="1747"/>
      <c r="C61" s="1747"/>
      <c r="D61" s="1747"/>
      <c r="E61" s="1747"/>
      <c r="F61" s="1747"/>
      <c r="G61" s="1748"/>
    </row>
    <row r="62" spans="1:85" x14ac:dyDescent="0.25">
      <c r="A62" s="1746"/>
      <c r="B62" s="1747"/>
      <c r="C62" s="1747"/>
      <c r="D62" s="1747"/>
      <c r="E62" s="1747"/>
      <c r="F62" s="1747"/>
      <c r="G62" s="1748"/>
    </row>
    <row r="63" spans="1:85" x14ac:dyDescent="0.25">
      <c r="A63" s="1749"/>
      <c r="B63" s="1750"/>
      <c r="C63" s="1750"/>
      <c r="D63" s="1750"/>
      <c r="E63" s="1750"/>
      <c r="F63" s="1750"/>
      <c r="G63" s="1751"/>
    </row>
  </sheetData>
  <sheetProtection algorithmName="SHA-512" hashValue="CFFGwbUHpxyBa1T/95OsWq9DQKU+Y8nt4X+O6aittHyHhVEpSXWe+NjqpAkVXIYZBmXKBSIJ5FZTOwNCadFhGg==" saltValue="Joz9md5mM5xmVhkqfAST8w==" spinCount="100000" sheet="1" objects="1" scenarios="1"/>
  <mergeCells count="61">
    <mergeCell ref="C9:AU9"/>
    <mergeCell ref="R10:AF10"/>
    <mergeCell ref="C11:G11"/>
    <mergeCell ref="H11:L11"/>
    <mergeCell ref="AH10:AU10"/>
    <mergeCell ref="D10:Q10"/>
    <mergeCell ref="W11:AA11"/>
    <mergeCell ref="AB11:AF11"/>
    <mergeCell ref="AG11:AK11"/>
    <mergeCell ref="AL11:AP11"/>
    <mergeCell ref="AQ11:AU11"/>
    <mergeCell ref="M11:Q11"/>
    <mergeCell ref="R11:V11"/>
    <mergeCell ref="A13:A15"/>
    <mergeCell ref="A61:G63"/>
    <mergeCell ref="A59:G60"/>
    <mergeCell ref="A47:A55"/>
    <mergeCell ref="A24:A32"/>
    <mergeCell ref="A33:A46"/>
    <mergeCell ref="D21:Q21"/>
    <mergeCell ref="C20:AU20"/>
    <mergeCell ref="R21:AF21"/>
    <mergeCell ref="M22:Q22"/>
    <mergeCell ref="R22:V22"/>
    <mergeCell ref="C22:G22"/>
    <mergeCell ref="H22:L22"/>
    <mergeCell ref="AH21:AU21"/>
    <mergeCell ref="AL22:AP22"/>
    <mergeCell ref="AQ22:AU22"/>
    <mergeCell ref="W22:AA22"/>
    <mergeCell ref="AB22:AF22"/>
    <mergeCell ref="AG22:AK22"/>
    <mergeCell ref="BV9:CG9"/>
    <mergeCell ref="AW10:BD10"/>
    <mergeCell ref="BE10:BL10"/>
    <mergeCell ref="BM10:BT10"/>
    <mergeCell ref="BV10:BY11"/>
    <mergeCell ref="BZ10:CC11"/>
    <mergeCell ref="CD10:CG11"/>
    <mergeCell ref="AW11:AZ11"/>
    <mergeCell ref="BA11:BD11"/>
    <mergeCell ref="BE11:BH11"/>
    <mergeCell ref="BI11:BL11"/>
    <mergeCell ref="BM11:BP11"/>
    <mergeCell ref="BQ11:BT11"/>
    <mergeCell ref="A1:T2"/>
    <mergeCell ref="AW20:BT20"/>
    <mergeCell ref="BV20:CG20"/>
    <mergeCell ref="AW21:BD21"/>
    <mergeCell ref="BE21:BL21"/>
    <mergeCell ref="BM21:BT21"/>
    <mergeCell ref="BV21:BY22"/>
    <mergeCell ref="BZ21:CC22"/>
    <mergeCell ref="CD21:CG22"/>
    <mergeCell ref="AW22:AZ22"/>
    <mergeCell ref="BA22:BD22"/>
    <mergeCell ref="BE22:BH22"/>
    <mergeCell ref="BI22:BL22"/>
    <mergeCell ref="BM22:BP22"/>
    <mergeCell ref="BQ22:BT22"/>
    <mergeCell ref="AW9:BT9"/>
  </mergeCells>
  <conditionalFormatting sqref="BV13:CG15">
    <cfRule type="cellIs" dxfId="116" priority="2" operator="lessThan">
      <formula>0</formula>
    </cfRule>
  </conditionalFormatting>
  <conditionalFormatting sqref="BV24:CG55">
    <cfRule type="cellIs" dxfId="115" priority="1" operator="lessThan">
      <formula>0</formula>
    </cfRule>
  </conditionalFormatting>
  <hyperlinks>
    <hyperlink ref="A5" location="Índice!A1" display="⌂ Volver al ÍNDICE" xr:uid="{0E2ED4F4-FB27-46D6-A053-DF525C30627E}"/>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CE9C9-9569-4E9B-8A95-B84541FB3D65}">
  <sheetPr codeName="Hoja36">
    <tabColor rgb="FFEDCFDD"/>
  </sheetPr>
  <dimension ref="A1:CG100"/>
  <sheetViews>
    <sheetView zoomScale="86" zoomScaleNormal="86" workbookViewId="0">
      <pane xSplit="1" topLeftCell="B1" activePane="topRight" state="frozen"/>
      <selection activeCell="T96" sqref="T96:T97"/>
      <selection pane="topRight" activeCell="K58" sqref="K58"/>
    </sheetView>
  </sheetViews>
  <sheetFormatPr baseColWidth="10" defaultRowHeight="15" x14ac:dyDescent="0.25"/>
  <cols>
    <col min="1" max="1" width="47.7109375" customWidth="1"/>
    <col min="2" max="2" width="33.85546875" customWidth="1"/>
    <col min="3" max="17" width="7.7109375" customWidth="1"/>
    <col min="18" max="18" width="7.7109375" style="20" customWidth="1"/>
    <col min="19" max="22" width="7.7109375" customWidth="1"/>
    <col min="23" max="23" width="7.7109375" style="20" customWidth="1"/>
    <col min="24" max="85" width="7.7109375" customWidth="1"/>
  </cols>
  <sheetData>
    <row r="1" spans="1:85" ht="24" customHeight="1" x14ac:dyDescent="0.25">
      <c r="A1" s="1755" t="s">
        <v>815</v>
      </c>
      <c r="B1" s="1756"/>
      <c r="C1" s="1756"/>
      <c r="D1" s="1756"/>
      <c r="E1" s="1756"/>
      <c r="F1" s="1756"/>
      <c r="G1" s="1756"/>
      <c r="H1" s="1756"/>
      <c r="I1" s="1756"/>
      <c r="J1" s="1756"/>
      <c r="K1" s="1756"/>
      <c r="L1" s="1756"/>
      <c r="M1" s="1756"/>
      <c r="N1" s="1756"/>
      <c r="O1" s="1756"/>
      <c r="P1" s="1756"/>
      <c r="Q1" s="1756"/>
      <c r="R1" s="1756"/>
      <c r="S1" s="1756"/>
      <c r="T1" s="1757"/>
      <c r="W1"/>
    </row>
    <row r="2" spans="1:85" ht="20.25" customHeight="1" thickBot="1" x14ac:dyDescent="0.3">
      <c r="A2" s="1758"/>
      <c r="B2" s="1759"/>
      <c r="C2" s="1759"/>
      <c r="D2" s="1759"/>
      <c r="E2" s="1759"/>
      <c r="F2" s="1759"/>
      <c r="G2" s="1759"/>
      <c r="H2" s="1759"/>
      <c r="I2" s="1759"/>
      <c r="J2" s="1759"/>
      <c r="K2" s="1759"/>
      <c r="L2" s="1759"/>
      <c r="M2" s="1759"/>
      <c r="N2" s="1759"/>
      <c r="O2" s="1759"/>
      <c r="P2" s="1759"/>
      <c r="Q2" s="1759"/>
      <c r="R2" s="1759"/>
      <c r="S2" s="1759"/>
      <c r="T2" s="1760"/>
      <c r="W2"/>
    </row>
    <row r="3" spans="1:85" x14ac:dyDescent="0.25">
      <c r="A3" s="42" t="s">
        <v>1033</v>
      </c>
    </row>
    <row r="4" spans="1:85" x14ac:dyDescent="0.25">
      <c r="A4" s="42" t="s">
        <v>988</v>
      </c>
    </row>
    <row r="5" spans="1:85" x14ac:dyDescent="0.25">
      <c r="A5" s="132" t="s">
        <v>712</v>
      </c>
    </row>
    <row r="6" spans="1:85" x14ac:dyDescent="0.25">
      <c r="A6" s="132"/>
    </row>
    <row r="7" spans="1:85" x14ac:dyDescent="0.25">
      <c r="A7" s="5" t="s">
        <v>1182</v>
      </c>
    </row>
    <row r="8" spans="1:85" x14ac:dyDescent="0.25">
      <c r="A8" s="5"/>
    </row>
    <row r="9" spans="1:85" x14ac:dyDescent="0.25">
      <c r="A9" s="42"/>
      <c r="C9" s="1876" t="s">
        <v>952</v>
      </c>
      <c r="D9" s="1876"/>
      <c r="E9" s="1876"/>
      <c r="F9" s="1876"/>
      <c r="G9" s="1876"/>
      <c r="H9" s="1876"/>
      <c r="I9" s="1876"/>
      <c r="J9" s="1876"/>
      <c r="K9" s="1876"/>
      <c r="L9" s="1876"/>
      <c r="M9" s="1876"/>
      <c r="N9" s="1876"/>
      <c r="O9" s="1876"/>
      <c r="P9" s="1876"/>
      <c r="Q9" s="1876"/>
      <c r="R9" s="1876"/>
      <c r="S9" s="1876"/>
      <c r="T9" s="1876"/>
      <c r="U9" s="1876"/>
      <c r="V9" s="1876"/>
      <c r="W9" s="1876"/>
      <c r="X9" s="1876"/>
      <c r="Y9" s="1876"/>
      <c r="Z9" s="1876"/>
      <c r="AA9" s="1876"/>
      <c r="AB9" s="1876"/>
      <c r="AC9" s="1876"/>
      <c r="AD9" s="1876"/>
      <c r="AE9" s="1876"/>
      <c r="AF9" s="1876"/>
      <c r="AG9" s="1876"/>
      <c r="AH9" s="1876"/>
      <c r="AI9" s="1876"/>
      <c r="AJ9" s="1876"/>
      <c r="AK9" s="1876"/>
      <c r="AL9" s="1876"/>
      <c r="AM9" s="1876"/>
      <c r="AN9" s="1876"/>
      <c r="AO9" s="1876"/>
      <c r="AP9" s="1876"/>
      <c r="AQ9" s="1876"/>
      <c r="AR9" s="1876"/>
      <c r="AS9" s="1876"/>
      <c r="AT9" s="1876"/>
      <c r="AU9" s="1876"/>
      <c r="AW9" s="1876" t="s">
        <v>747</v>
      </c>
      <c r="AX9" s="1876"/>
      <c r="AY9" s="1876"/>
      <c r="AZ9" s="1876"/>
      <c r="BA9" s="1876"/>
      <c r="BB9" s="1876"/>
      <c r="BC9" s="1876"/>
      <c r="BD9" s="1876"/>
      <c r="BE9" s="1876"/>
      <c r="BF9" s="1876"/>
      <c r="BG9" s="1876"/>
      <c r="BH9" s="1876"/>
      <c r="BI9" s="1876"/>
      <c r="BJ9" s="1876"/>
      <c r="BK9" s="1876"/>
      <c r="BL9" s="1876"/>
      <c r="BM9" s="1876"/>
      <c r="BN9" s="1876"/>
      <c r="BO9" s="1876"/>
      <c r="BP9" s="1876"/>
      <c r="BQ9" s="1876"/>
      <c r="BR9" s="1876"/>
      <c r="BS9" s="1876"/>
      <c r="BT9" s="1876"/>
      <c r="BV9" s="1876" t="s">
        <v>631</v>
      </c>
      <c r="BW9" s="1876"/>
      <c r="BX9" s="1876"/>
      <c r="BY9" s="1876"/>
      <c r="BZ9" s="1876"/>
      <c r="CA9" s="1876"/>
      <c r="CB9" s="1876"/>
      <c r="CC9" s="1876"/>
      <c r="CD9" s="1876"/>
      <c r="CE9" s="1876"/>
      <c r="CF9" s="1876"/>
      <c r="CG9" s="1876"/>
    </row>
    <row r="10" spans="1:85" x14ac:dyDescent="0.25">
      <c r="A10" s="120"/>
      <c r="B10" s="914" t="s">
        <v>994</v>
      </c>
      <c r="C10" s="1894" t="s">
        <v>314</v>
      </c>
      <c r="D10" s="1921"/>
      <c r="E10" s="1921"/>
      <c r="F10" s="1921"/>
      <c r="G10" s="1921"/>
      <c r="H10" s="1921"/>
      <c r="I10" s="1921"/>
      <c r="J10" s="1921"/>
      <c r="K10" s="1921"/>
      <c r="L10" s="1921"/>
      <c r="M10" s="1921"/>
      <c r="N10" s="1921"/>
      <c r="O10" s="1921"/>
      <c r="P10" s="1921"/>
      <c r="Q10" s="1881"/>
      <c r="R10" s="1875" t="s">
        <v>166</v>
      </c>
      <c r="S10" s="1875"/>
      <c r="T10" s="1875"/>
      <c r="U10" s="1875"/>
      <c r="V10" s="1875"/>
      <c r="W10" s="1875"/>
      <c r="X10" s="1875"/>
      <c r="Y10" s="1875"/>
      <c r="Z10" s="1875"/>
      <c r="AA10" s="1875"/>
      <c r="AB10" s="1875"/>
      <c r="AC10" s="1875"/>
      <c r="AD10" s="1875"/>
      <c r="AE10" s="1875"/>
      <c r="AF10" s="1875"/>
      <c r="AG10" s="853"/>
      <c r="AH10" s="1875" t="s">
        <v>503</v>
      </c>
      <c r="AI10" s="1875"/>
      <c r="AJ10" s="1875"/>
      <c r="AK10" s="1875"/>
      <c r="AL10" s="1875"/>
      <c r="AM10" s="1875"/>
      <c r="AN10" s="1875"/>
      <c r="AO10" s="1875"/>
      <c r="AP10" s="1875"/>
      <c r="AQ10" s="1875"/>
      <c r="AR10" s="1875"/>
      <c r="AS10" s="1875"/>
      <c r="AT10" s="1875"/>
      <c r="AU10" s="1875"/>
      <c r="AW10" s="1875" t="s">
        <v>314</v>
      </c>
      <c r="AX10" s="1875"/>
      <c r="AY10" s="1875"/>
      <c r="AZ10" s="1875"/>
      <c r="BA10" s="1875"/>
      <c r="BB10" s="1875"/>
      <c r="BC10" s="1875"/>
      <c r="BD10" s="1875"/>
      <c r="BE10" s="1875" t="s">
        <v>166</v>
      </c>
      <c r="BF10" s="1875"/>
      <c r="BG10" s="1875"/>
      <c r="BH10" s="1875"/>
      <c r="BI10" s="1875"/>
      <c r="BJ10" s="1875"/>
      <c r="BK10" s="1875"/>
      <c r="BL10" s="1875"/>
      <c r="BM10" s="1875" t="s">
        <v>503</v>
      </c>
      <c r="BN10" s="1875"/>
      <c r="BO10" s="1875"/>
      <c r="BP10" s="1875"/>
      <c r="BQ10" s="1875"/>
      <c r="BR10" s="1875"/>
      <c r="BS10" s="1875"/>
      <c r="BT10" s="1875"/>
      <c r="BV10" s="1874" t="s">
        <v>314</v>
      </c>
      <c r="BW10" s="1874"/>
      <c r="BX10" s="1874"/>
      <c r="BY10" s="1874"/>
      <c r="BZ10" s="1874" t="s">
        <v>166</v>
      </c>
      <c r="CA10" s="1874"/>
      <c r="CB10" s="1874"/>
      <c r="CC10" s="1874"/>
      <c r="CD10" s="1874" t="s">
        <v>503</v>
      </c>
      <c r="CE10" s="1874"/>
      <c r="CF10" s="1874"/>
      <c r="CG10" s="1874"/>
    </row>
    <row r="11" spans="1:85" x14ac:dyDescent="0.25">
      <c r="A11" s="120"/>
      <c r="B11" s="851" t="s">
        <v>30</v>
      </c>
      <c r="C11" s="1882" t="s">
        <v>31</v>
      </c>
      <c r="D11" s="1876"/>
      <c r="E11" s="1876"/>
      <c r="F11" s="1876"/>
      <c r="G11" s="1876"/>
      <c r="H11" s="1876" t="s">
        <v>32</v>
      </c>
      <c r="I11" s="1876"/>
      <c r="J11" s="1876"/>
      <c r="K11" s="1876"/>
      <c r="L11" s="1876"/>
      <c r="M11" s="1876" t="s">
        <v>33</v>
      </c>
      <c r="N11" s="1876"/>
      <c r="O11" s="1876"/>
      <c r="P11" s="1876"/>
      <c r="Q11" s="1876"/>
      <c r="R11" s="1876" t="s">
        <v>31</v>
      </c>
      <c r="S11" s="1876"/>
      <c r="T11" s="1876"/>
      <c r="U11" s="1876"/>
      <c r="V11" s="1876"/>
      <c r="W11" s="1876" t="s">
        <v>32</v>
      </c>
      <c r="X11" s="1876"/>
      <c r="Y11" s="1876"/>
      <c r="Z11" s="1876"/>
      <c r="AA11" s="1876"/>
      <c r="AB11" s="1876" t="s">
        <v>33</v>
      </c>
      <c r="AC11" s="1876"/>
      <c r="AD11" s="1876"/>
      <c r="AE11" s="1876"/>
      <c r="AF11" s="1876"/>
      <c r="AG11" s="1876" t="s">
        <v>31</v>
      </c>
      <c r="AH11" s="1876"/>
      <c r="AI11" s="1876"/>
      <c r="AJ11" s="1876"/>
      <c r="AK11" s="1876"/>
      <c r="AL11" s="1876" t="s">
        <v>32</v>
      </c>
      <c r="AM11" s="1876"/>
      <c r="AN11" s="1876"/>
      <c r="AO11" s="1876"/>
      <c r="AP11" s="1876"/>
      <c r="AQ11" s="1876" t="s">
        <v>33</v>
      </c>
      <c r="AR11" s="1876"/>
      <c r="AS11" s="1876"/>
      <c r="AT11" s="1876"/>
      <c r="AU11" s="1876"/>
      <c r="AW11" s="1876" t="s">
        <v>31</v>
      </c>
      <c r="AX11" s="1876"/>
      <c r="AY11" s="1876"/>
      <c r="AZ11" s="1876"/>
      <c r="BA11" s="1876" t="s">
        <v>32</v>
      </c>
      <c r="BB11" s="1876"/>
      <c r="BC11" s="1876"/>
      <c r="BD11" s="1876"/>
      <c r="BE11" s="1876" t="s">
        <v>31</v>
      </c>
      <c r="BF11" s="1876"/>
      <c r="BG11" s="1876"/>
      <c r="BH11" s="1876"/>
      <c r="BI11" s="1876" t="s">
        <v>32</v>
      </c>
      <c r="BJ11" s="1876"/>
      <c r="BK11" s="1876"/>
      <c r="BL11" s="1876"/>
      <c r="BM11" s="1876" t="s">
        <v>31</v>
      </c>
      <c r="BN11" s="1876"/>
      <c r="BO11" s="1876"/>
      <c r="BP11" s="1876"/>
      <c r="BQ11" s="1876" t="s">
        <v>32</v>
      </c>
      <c r="BR11" s="1876"/>
      <c r="BS11" s="1876"/>
      <c r="BT11" s="1876"/>
      <c r="BV11" s="1874"/>
      <c r="BW11" s="1874"/>
      <c r="BX11" s="1874"/>
      <c r="BY11" s="1874"/>
      <c r="BZ11" s="1874"/>
      <c r="CA11" s="1874"/>
      <c r="CB11" s="1874"/>
      <c r="CC11" s="1874"/>
      <c r="CD11" s="1874"/>
      <c r="CE11" s="1874"/>
      <c r="CF11" s="1874"/>
      <c r="CG11" s="1874"/>
    </row>
    <row r="12" spans="1:85" ht="102" x14ac:dyDescent="0.25">
      <c r="A12" s="42"/>
      <c r="B12" s="1608" t="s">
        <v>1088</v>
      </c>
      <c r="C12" s="915" t="s">
        <v>952</v>
      </c>
      <c r="D12" s="859" t="s">
        <v>950</v>
      </c>
      <c r="E12" s="859" t="s">
        <v>953</v>
      </c>
      <c r="F12" s="859" t="s">
        <v>954</v>
      </c>
      <c r="G12" s="859" t="s">
        <v>955</v>
      </c>
      <c r="H12" s="916" t="s">
        <v>952</v>
      </c>
      <c r="I12" s="859" t="s">
        <v>950</v>
      </c>
      <c r="J12" s="859" t="s">
        <v>953</v>
      </c>
      <c r="K12" s="859" t="s">
        <v>954</v>
      </c>
      <c r="L12" s="859" t="s">
        <v>955</v>
      </c>
      <c r="M12" s="916" t="s">
        <v>952</v>
      </c>
      <c r="N12" s="859" t="s">
        <v>950</v>
      </c>
      <c r="O12" s="859" t="s">
        <v>953</v>
      </c>
      <c r="P12" s="859" t="s">
        <v>954</v>
      </c>
      <c r="Q12" s="859" t="s">
        <v>955</v>
      </c>
      <c r="R12" s="924" t="s">
        <v>952</v>
      </c>
      <c r="S12" s="859" t="s">
        <v>950</v>
      </c>
      <c r="T12" s="859" t="s">
        <v>953</v>
      </c>
      <c r="U12" s="859" t="s">
        <v>954</v>
      </c>
      <c r="V12" s="859" t="s">
        <v>955</v>
      </c>
      <c r="W12" s="925" t="s">
        <v>952</v>
      </c>
      <c r="X12" s="859" t="s">
        <v>950</v>
      </c>
      <c r="Y12" s="859" t="s">
        <v>953</v>
      </c>
      <c r="Z12" s="859" t="s">
        <v>954</v>
      </c>
      <c r="AA12" s="859" t="s">
        <v>955</v>
      </c>
      <c r="AB12" s="916" t="s">
        <v>952</v>
      </c>
      <c r="AC12" s="859" t="s">
        <v>950</v>
      </c>
      <c r="AD12" s="859" t="s">
        <v>953</v>
      </c>
      <c r="AE12" s="859" t="s">
        <v>954</v>
      </c>
      <c r="AF12" s="859" t="s">
        <v>955</v>
      </c>
      <c r="AG12" s="915" t="s">
        <v>952</v>
      </c>
      <c r="AH12" s="859" t="s">
        <v>950</v>
      </c>
      <c r="AI12" s="859" t="s">
        <v>953</v>
      </c>
      <c r="AJ12" s="859" t="s">
        <v>954</v>
      </c>
      <c r="AK12" s="859" t="s">
        <v>955</v>
      </c>
      <c r="AL12" s="916" t="s">
        <v>952</v>
      </c>
      <c r="AM12" s="859" t="s">
        <v>950</v>
      </c>
      <c r="AN12" s="859" t="s">
        <v>953</v>
      </c>
      <c r="AO12" s="859" t="s">
        <v>954</v>
      </c>
      <c r="AP12" s="859" t="s">
        <v>955</v>
      </c>
      <c r="AQ12" s="916" t="s">
        <v>952</v>
      </c>
      <c r="AR12" s="859" t="s">
        <v>950</v>
      </c>
      <c r="AS12" s="859" t="s">
        <v>953</v>
      </c>
      <c r="AT12" s="859" t="s">
        <v>954</v>
      </c>
      <c r="AU12" s="860" t="s">
        <v>955</v>
      </c>
      <c r="AV12" s="33"/>
      <c r="AW12" s="858" t="s">
        <v>950</v>
      </c>
      <c r="AX12" s="859" t="s">
        <v>953</v>
      </c>
      <c r="AY12" s="859" t="s">
        <v>954</v>
      </c>
      <c r="AZ12" s="859" t="s">
        <v>955</v>
      </c>
      <c r="BA12" s="859" t="s">
        <v>950</v>
      </c>
      <c r="BB12" s="859" t="s">
        <v>953</v>
      </c>
      <c r="BC12" s="859" t="s">
        <v>954</v>
      </c>
      <c r="BD12" s="859" t="s">
        <v>955</v>
      </c>
      <c r="BE12" s="858" t="s">
        <v>950</v>
      </c>
      <c r="BF12" s="859" t="s">
        <v>953</v>
      </c>
      <c r="BG12" s="859" t="s">
        <v>954</v>
      </c>
      <c r="BH12" s="859" t="s">
        <v>955</v>
      </c>
      <c r="BI12" s="859" t="s">
        <v>950</v>
      </c>
      <c r="BJ12" s="859" t="s">
        <v>953</v>
      </c>
      <c r="BK12" s="859" t="s">
        <v>954</v>
      </c>
      <c r="BL12" s="859" t="s">
        <v>955</v>
      </c>
      <c r="BM12" s="858" t="s">
        <v>950</v>
      </c>
      <c r="BN12" s="859" t="s">
        <v>953</v>
      </c>
      <c r="BO12" s="859" t="s">
        <v>954</v>
      </c>
      <c r="BP12" s="859" t="s">
        <v>955</v>
      </c>
      <c r="BQ12" s="859" t="s">
        <v>950</v>
      </c>
      <c r="BR12" s="859" t="s">
        <v>953</v>
      </c>
      <c r="BS12" s="859" t="s">
        <v>954</v>
      </c>
      <c r="BT12" s="860" t="s">
        <v>955</v>
      </c>
      <c r="BU12" s="33"/>
      <c r="BV12" s="858" t="s">
        <v>950</v>
      </c>
      <c r="BW12" s="859" t="s">
        <v>953</v>
      </c>
      <c r="BX12" s="859" t="s">
        <v>954</v>
      </c>
      <c r="BY12" s="859" t="s">
        <v>955</v>
      </c>
      <c r="BZ12" s="858" t="s">
        <v>950</v>
      </c>
      <c r="CA12" s="859" t="s">
        <v>953</v>
      </c>
      <c r="CB12" s="859" t="s">
        <v>954</v>
      </c>
      <c r="CC12" s="859" t="s">
        <v>955</v>
      </c>
      <c r="CD12" s="858" t="s">
        <v>950</v>
      </c>
      <c r="CE12" s="859" t="s">
        <v>953</v>
      </c>
      <c r="CF12" s="859" t="s">
        <v>954</v>
      </c>
      <c r="CG12" s="860" t="s">
        <v>955</v>
      </c>
    </row>
    <row r="13" spans="1:85" x14ac:dyDescent="0.25">
      <c r="A13" s="1903" t="s">
        <v>1079</v>
      </c>
      <c r="B13" s="849" t="s">
        <v>810</v>
      </c>
      <c r="C13" s="922">
        <f>SUM(C25:C32)</f>
        <v>12315</v>
      </c>
      <c r="D13" s="305">
        <f>D24</f>
        <v>6570.9493000000002</v>
      </c>
      <c r="E13" s="305">
        <f>E24</f>
        <v>7358.9965000000002</v>
      </c>
      <c r="F13" s="305">
        <f t="shared" ref="F13:AU13" si="0">F24</f>
        <v>7700.0000999999993</v>
      </c>
      <c r="G13" s="305">
        <f t="shared" si="0"/>
        <v>7783.3462</v>
      </c>
      <c r="H13" s="669">
        <f>SUM(H25:H32)</f>
        <v>12708</v>
      </c>
      <c r="I13" s="305">
        <f t="shared" si="0"/>
        <v>7187.2558000000008</v>
      </c>
      <c r="J13" s="305">
        <f t="shared" si="0"/>
        <v>7970.0903000000008</v>
      </c>
      <c r="K13" s="305">
        <f t="shared" si="0"/>
        <v>8263.8366999999998</v>
      </c>
      <c r="L13" s="305">
        <f t="shared" si="0"/>
        <v>8313.2746999999999</v>
      </c>
      <c r="M13" s="669">
        <f>SUM(M25:M32)</f>
        <v>25023</v>
      </c>
      <c r="N13" s="305">
        <f t="shared" si="0"/>
        <v>13769.035600000001</v>
      </c>
      <c r="O13" s="305">
        <f t="shared" si="0"/>
        <v>15341.297499999999</v>
      </c>
      <c r="P13" s="305">
        <f t="shared" si="0"/>
        <v>15974.413400000001</v>
      </c>
      <c r="Q13" s="305">
        <f t="shared" si="0"/>
        <v>16109.2534</v>
      </c>
      <c r="R13" s="922">
        <f>SUM(R25:R32)</f>
        <v>13352</v>
      </c>
      <c r="S13" s="305">
        <f t="shared" si="0"/>
        <v>7415.8466999999991</v>
      </c>
      <c r="T13" s="305">
        <f t="shared" si="0"/>
        <v>8144.9848000000002</v>
      </c>
      <c r="U13" s="305">
        <f t="shared" si="0"/>
        <v>8242.9216000000015</v>
      </c>
      <c r="V13" s="305">
        <f t="shared" si="0"/>
        <v>8378.0697000000018</v>
      </c>
      <c r="W13" s="669">
        <f>SUM(W25:W32)</f>
        <v>14335</v>
      </c>
      <c r="X13" s="305">
        <f t="shared" si="0"/>
        <v>8452.8328000000001</v>
      </c>
      <c r="Y13" s="305">
        <f t="shared" si="0"/>
        <v>9027.2075000000004</v>
      </c>
      <c r="Z13" s="305">
        <f t="shared" si="0"/>
        <v>9170.8873000000003</v>
      </c>
      <c r="AA13" s="305">
        <f t="shared" si="0"/>
        <v>9258.1202000000012</v>
      </c>
      <c r="AB13" s="669">
        <f>SUM(AB25:AB32)</f>
        <v>27687</v>
      </c>
      <c r="AC13" s="305">
        <f t="shared" si="0"/>
        <v>15879.354299999999</v>
      </c>
      <c r="AD13" s="305">
        <f t="shared" si="0"/>
        <v>17183.260200000001</v>
      </c>
      <c r="AE13" s="305">
        <f t="shared" si="0"/>
        <v>17424.986000000001</v>
      </c>
      <c r="AF13" s="305">
        <f t="shared" si="0"/>
        <v>17645.314200000001</v>
      </c>
      <c r="AG13" s="922">
        <f>SUM(AG25:AG32)</f>
        <v>15262</v>
      </c>
      <c r="AH13" s="305">
        <f t="shared" si="0"/>
        <v>8486.9405000000006</v>
      </c>
      <c r="AI13" s="305">
        <f t="shared" si="0"/>
        <v>8948.2415999999994</v>
      </c>
      <c r="AJ13" s="305">
        <f t="shared" si="0"/>
        <v>9223.0897000000004</v>
      </c>
      <c r="AK13" s="305">
        <f t="shared" si="0"/>
        <v>9681.1431000000011</v>
      </c>
      <c r="AL13" s="669">
        <f>SUM(AL25:AL32)</f>
        <v>15735</v>
      </c>
      <c r="AM13" s="305">
        <f t="shared" si="0"/>
        <v>9200.5023000000001</v>
      </c>
      <c r="AN13" s="305">
        <f t="shared" si="0"/>
        <v>9691.1046999999999</v>
      </c>
      <c r="AO13" s="305">
        <f t="shared" si="0"/>
        <v>9895.2936999999984</v>
      </c>
      <c r="AP13" s="305">
        <f t="shared" si="0"/>
        <v>10282.971899999999</v>
      </c>
      <c r="AQ13" s="669">
        <f>SUM(AQ25:AQ32)</f>
        <v>30997</v>
      </c>
      <c r="AR13" s="305">
        <f t="shared" si="0"/>
        <v>17697.821200000002</v>
      </c>
      <c r="AS13" s="305">
        <f t="shared" si="0"/>
        <v>18649</v>
      </c>
      <c r="AT13" s="305">
        <f t="shared" si="0"/>
        <v>19129.1312</v>
      </c>
      <c r="AU13" s="306">
        <f t="shared" si="0"/>
        <v>19975.362599999997</v>
      </c>
      <c r="AW13" s="176">
        <f>D13/$C13*100</f>
        <v>53.357282176207875</v>
      </c>
      <c r="AX13" s="175">
        <f>E13/$C13*100</f>
        <v>59.756366220056847</v>
      </c>
      <c r="AY13" s="175">
        <f>F13/$C13*100</f>
        <v>62.525376370280142</v>
      </c>
      <c r="AZ13" s="175">
        <f>G13/$C13*100</f>
        <v>63.202161591555019</v>
      </c>
      <c r="BA13" s="175">
        <f t="shared" ref="BA13:BD15" si="1">I13/$H13*100</f>
        <v>56.556938936103251</v>
      </c>
      <c r="BB13" s="175">
        <f t="shared" si="1"/>
        <v>62.717109694680516</v>
      </c>
      <c r="BC13" s="175">
        <f t="shared" si="1"/>
        <v>65.028617406358208</v>
      </c>
      <c r="BD13" s="175">
        <f t="shared" si="1"/>
        <v>65.417647938306573</v>
      </c>
      <c r="BE13" s="176">
        <f t="shared" ref="BE13:BH15" si="2">S13/$R13*100</f>
        <v>55.54109272019172</v>
      </c>
      <c r="BF13" s="175">
        <f t="shared" si="2"/>
        <v>61.001983223487123</v>
      </c>
      <c r="BG13" s="175">
        <f t="shared" si="2"/>
        <v>61.735482324745369</v>
      </c>
      <c r="BH13" s="175">
        <f t="shared" si="2"/>
        <v>62.747676003594975</v>
      </c>
      <c r="BI13" s="175">
        <f t="shared" ref="BI13:BL15" si="3">X13/$W13*100</f>
        <v>58.96639553540286</v>
      </c>
      <c r="BJ13" s="175">
        <f t="shared" si="3"/>
        <v>62.97319497732822</v>
      </c>
      <c r="BK13" s="175">
        <f t="shared" si="3"/>
        <v>63.975495640041856</v>
      </c>
      <c r="BL13" s="175">
        <f t="shared" si="3"/>
        <v>64.58402650854552</v>
      </c>
      <c r="BM13" s="176">
        <f t="shared" ref="BM13:BP15" si="4">AH13/$AG13*100</f>
        <v>55.608311492595995</v>
      </c>
      <c r="BN13" s="175">
        <f t="shared" si="4"/>
        <v>58.630858340977589</v>
      </c>
      <c r="BO13" s="175">
        <f t="shared" si="4"/>
        <v>60.431723889398512</v>
      </c>
      <c r="BP13" s="175">
        <f t="shared" si="4"/>
        <v>63.432991088979172</v>
      </c>
      <c r="BQ13" s="175">
        <f t="shared" ref="BQ13:BT15" si="5">AM13/$AL13*100</f>
        <v>58.471574833174458</v>
      </c>
      <c r="BR13" s="175">
        <f t="shared" si="5"/>
        <v>61.589480139815699</v>
      </c>
      <c r="BS13" s="175">
        <f t="shared" si="5"/>
        <v>62.887154115030178</v>
      </c>
      <c r="BT13" s="181">
        <f t="shared" si="5"/>
        <v>65.350949475691124</v>
      </c>
      <c r="BV13" s="178">
        <f t="shared" ref="BV13:BY15" si="6">BA13-AW13</f>
        <v>3.199656759895376</v>
      </c>
      <c r="BW13" s="174">
        <f t="shared" si="6"/>
        <v>2.9607434746236692</v>
      </c>
      <c r="BX13" s="174">
        <f t="shared" si="6"/>
        <v>2.5032410360780659</v>
      </c>
      <c r="BY13" s="174">
        <f t="shared" si="6"/>
        <v>2.215486346751554</v>
      </c>
      <c r="BZ13" s="178">
        <f t="shared" ref="BZ13:CC15" si="7">BI13-BE13</f>
        <v>3.4253028152111398</v>
      </c>
      <c r="CA13" s="174">
        <f t="shared" si="7"/>
        <v>1.9712117538410965</v>
      </c>
      <c r="CB13" s="174">
        <f t="shared" si="7"/>
        <v>2.240013315296487</v>
      </c>
      <c r="CC13" s="174">
        <f t="shared" si="7"/>
        <v>1.8363505049505449</v>
      </c>
      <c r="CD13" s="178">
        <f t="shared" ref="CD13:CG15" si="8">BQ13-BM13</f>
        <v>2.8632633405784631</v>
      </c>
      <c r="CE13" s="174">
        <f t="shared" si="8"/>
        <v>2.9586217988381094</v>
      </c>
      <c r="CF13" s="174">
        <f t="shared" si="8"/>
        <v>2.455430225631666</v>
      </c>
      <c r="CG13" s="179">
        <f t="shared" si="8"/>
        <v>1.9179583867119518</v>
      </c>
    </row>
    <row r="14" spans="1:85" x14ac:dyDescent="0.25">
      <c r="A14" s="1904"/>
      <c r="B14" s="1617" t="s">
        <v>811</v>
      </c>
      <c r="C14" s="773">
        <f>SUM(C34:C46)</f>
        <v>13219</v>
      </c>
      <c r="D14" s="20">
        <f>D33</f>
        <v>7777.9266999999991</v>
      </c>
      <c r="E14" s="20">
        <f>E33</f>
        <v>8212.9126999999989</v>
      </c>
      <c r="F14" s="20">
        <f t="shared" ref="F14:AU14" si="9">F33</f>
        <v>8388.9237999999987</v>
      </c>
      <c r="G14" s="20">
        <f t="shared" si="9"/>
        <v>8415.6507000000001</v>
      </c>
      <c r="H14" s="671">
        <f>SUM(H34:H46)</f>
        <v>11286</v>
      </c>
      <c r="I14" s="20">
        <f t="shared" si="9"/>
        <v>6091.1384999999991</v>
      </c>
      <c r="J14" s="20">
        <f t="shared" si="9"/>
        <v>6455.1442000000006</v>
      </c>
      <c r="K14" s="20">
        <f t="shared" si="9"/>
        <v>6569.0821999999998</v>
      </c>
      <c r="L14" s="20">
        <f t="shared" si="9"/>
        <v>6600.8008</v>
      </c>
      <c r="M14" s="671">
        <f>SUM(M34:M46)</f>
        <v>24505</v>
      </c>
      <c r="N14" s="20">
        <f t="shared" si="9"/>
        <v>13868.938699999999</v>
      </c>
      <c r="O14" s="20">
        <f t="shared" si="9"/>
        <v>14667.8606</v>
      </c>
      <c r="P14" s="20">
        <f t="shared" si="9"/>
        <v>14958.1613</v>
      </c>
      <c r="Q14" s="20">
        <f t="shared" si="9"/>
        <v>15017.110600000002</v>
      </c>
      <c r="R14" s="773">
        <f>SUM(R34:R46)</f>
        <v>16851</v>
      </c>
      <c r="S14" s="20">
        <f t="shared" si="9"/>
        <v>9812.1270999999997</v>
      </c>
      <c r="T14" s="20">
        <f t="shared" si="9"/>
        <v>10254.173499999999</v>
      </c>
      <c r="U14" s="20">
        <f t="shared" si="9"/>
        <v>10361.978200000001</v>
      </c>
      <c r="V14" s="20">
        <f t="shared" si="9"/>
        <v>10522.9984</v>
      </c>
      <c r="W14" s="671">
        <f>SUM(W34:W46)</f>
        <v>13316</v>
      </c>
      <c r="X14" s="20">
        <f t="shared" si="9"/>
        <v>7205.0640999999987</v>
      </c>
      <c r="Y14" s="20">
        <f t="shared" si="9"/>
        <v>7428.1749</v>
      </c>
      <c r="Z14" s="20">
        <f t="shared" si="9"/>
        <v>7461.1077999999998</v>
      </c>
      <c r="AA14" s="20">
        <f t="shared" si="9"/>
        <v>7502.8212000000012</v>
      </c>
      <c r="AB14" s="671">
        <f>SUM(AB34:AB46)</f>
        <v>30167</v>
      </c>
      <c r="AC14" s="20">
        <f t="shared" si="9"/>
        <v>17017.5288</v>
      </c>
      <c r="AD14" s="20">
        <f t="shared" si="9"/>
        <v>17681.530600000002</v>
      </c>
      <c r="AE14" s="20">
        <f t="shared" si="9"/>
        <v>17823.072000000004</v>
      </c>
      <c r="AF14" s="20">
        <f t="shared" si="9"/>
        <v>18026.377399999998</v>
      </c>
      <c r="AG14" s="773">
        <f>SUM(AG34:AG46)</f>
        <v>19497</v>
      </c>
      <c r="AH14" s="20">
        <f t="shared" si="9"/>
        <v>10754.747100000001</v>
      </c>
      <c r="AI14" s="20">
        <f t="shared" si="9"/>
        <v>11187.1322</v>
      </c>
      <c r="AJ14" s="20">
        <f t="shared" si="9"/>
        <v>11370.4169</v>
      </c>
      <c r="AK14" s="20">
        <f t="shared" si="9"/>
        <v>11674.1558</v>
      </c>
      <c r="AL14" s="671">
        <f>SUM(AL34:AL46)</f>
        <v>15209</v>
      </c>
      <c r="AM14" s="20">
        <f t="shared" si="9"/>
        <v>7622.9757999999993</v>
      </c>
      <c r="AN14" s="20">
        <f t="shared" si="9"/>
        <v>7833.1938</v>
      </c>
      <c r="AO14" s="20">
        <f t="shared" si="9"/>
        <v>7940.8190999999997</v>
      </c>
      <c r="AP14" s="20">
        <f t="shared" si="9"/>
        <v>8105.1272000000008</v>
      </c>
      <c r="AQ14" s="671">
        <f>SUM(AQ34:AQ46)</f>
        <v>34706</v>
      </c>
      <c r="AR14" s="20">
        <f t="shared" si="9"/>
        <v>18378.220800000003</v>
      </c>
      <c r="AS14" s="20">
        <f t="shared" si="9"/>
        <v>19019.940699999999</v>
      </c>
      <c r="AT14" s="20">
        <f t="shared" si="9"/>
        <v>19311.405599999998</v>
      </c>
      <c r="AU14" s="21">
        <f t="shared" si="9"/>
        <v>19779.798299999999</v>
      </c>
      <c r="AW14" s="61">
        <f>D14/C14*100</f>
        <v>58.838994628943176</v>
      </c>
      <c r="AX14" s="6">
        <f t="shared" ref="AX14:AZ15" si="10">E14/$C14*100</f>
        <v>62.129606626825016</v>
      </c>
      <c r="AY14" s="6">
        <f t="shared" si="10"/>
        <v>63.461107496784919</v>
      </c>
      <c r="AZ14" s="6">
        <f t="shared" si="10"/>
        <v>63.663292987366674</v>
      </c>
      <c r="BA14" s="6">
        <f t="shared" si="1"/>
        <v>53.970746943115358</v>
      </c>
      <c r="BB14" s="6">
        <f t="shared" si="1"/>
        <v>57.196032252348047</v>
      </c>
      <c r="BC14" s="6">
        <f t="shared" si="1"/>
        <v>58.205583909268121</v>
      </c>
      <c r="BD14" s="6">
        <f t="shared" si="1"/>
        <v>58.486627680311884</v>
      </c>
      <c r="BE14" s="61">
        <f t="shared" si="2"/>
        <v>58.228752596285084</v>
      </c>
      <c r="BF14" s="6">
        <f t="shared" si="2"/>
        <v>60.85201768441042</v>
      </c>
      <c r="BG14" s="6">
        <f t="shared" si="2"/>
        <v>61.491770221351857</v>
      </c>
      <c r="BH14" s="6">
        <f t="shared" si="2"/>
        <v>62.447323007536646</v>
      </c>
      <c r="BI14" s="6">
        <f t="shared" si="3"/>
        <v>54.108321568038441</v>
      </c>
      <c r="BJ14" s="6">
        <f t="shared" si="3"/>
        <v>55.783830729948939</v>
      </c>
      <c r="BK14" s="6">
        <f t="shared" si="3"/>
        <v>56.031148993691794</v>
      </c>
      <c r="BL14" s="6">
        <f t="shared" si="3"/>
        <v>56.344406728747373</v>
      </c>
      <c r="BM14" s="61">
        <f t="shared" si="4"/>
        <v>55.161035543929835</v>
      </c>
      <c r="BN14" s="6">
        <f t="shared" si="4"/>
        <v>57.378736215828077</v>
      </c>
      <c r="BO14" s="6">
        <f t="shared" si="4"/>
        <v>58.31880237985331</v>
      </c>
      <c r="BP14" s="6">
        <f t="shared" si="4"/>
        <v>59.876677437554491</v>
      </c>
      <c r="BQ14" s="6">
        <f t="shared" si="5"/>
        <v>50.121479387204936</v>
      </c>
      <c r="BR14" s="6">
        <f t="shared" si="5"/>
        <v>51.503674140311659</v>
      </c>
      <c r="BS14" s="6">
        <f t="shared" si="5"/>
        <v>52.211316325859691</v>
      </c>
      <c r="BT14" s="82">
        <f t="shared" si="5"/>
        <v>53.291650996120723</v>
      </c>
      <c r="BV14" s="59">
        <f t="shared" si="6"/>
        <v>-4.8682476858278179</v>
      </c>
      <c r="BW14" s="57">
        <f t="shared" si="6"/>
        <v>-4.9335743744769687</v>
      </c>
      <c r="BX14" s="57">
        <f t="shared" si="6"/>
        <v>-5.255523587516798</v>
      </c>
      <c r="BY14" s="57">
        <f t="shared" si="6"/>
        <v>-5.1766653070547903</v>
      </c>
      <c r="BZ14" s="59">
        <f t="shared" si="7"/>
        <v>-4.1204310282466423</v>
      </c>
      <c r="CA14" s="57">
        <f t="shared" si="7"/>
        <v>-5.0681869544614813</v>
      </c>
      <c r="CB14" s="57">
        <f t="shared" si="7"/>
        <v>-5.460621227660063</v>
      </c>
      <c r="CC14" s="57">
        <f t="shared" si="7"/>
        <v>-6.102916278789273</v>
      </c>
      <c r="CD14" s="59">
        <f t="shared" si="8"/>
        <v>-5.039556156724899</v>
      </c>
      <c r="CE14" s="57">
        <f t="shared" si="8"/>
        <v>-5.8750620755164178</v>
      </c>
      <c r="CF14" s="57">
        <f t="shared" si="8"/>
        <v>-6.1074860539936182</v>
      </c>
      <c r="CG14" s="60">
        <f t="shared" si="8"/>
        <v>-6.5850264414337687</v>
      </c>
    </row>
    <row r="15" spans="1:85" x14ac:dyDescent="0.25">
      <c r="A15" s="1905"/>
      <c r="B15" s="1617" t="s">
        <v>248</v>
      </c>
      <c r="C15" s="784">
        <f>SUM(C48:C55)</f>
        <v>25905</v>
      </c>
      <c r="D15" s="56">
        <f>D47</f>
        <v>14765.612000000001</v>
      </c>
      <c r="E15" s="56">
        <f>E47</f>
        <v>16369.326299999997</v>
      </c>
      <c r="F15" s="56">
        <f t="shared" ref="F15:AU15" si="11">F47</f>
        <v>17698.431</v>
      </c>
      <c r="G15" s="56">
        <f t="shared" si="11"/>
        <v>17986.617200000001</v>
      </c>
      <c r="H15" s="140">
        <f>SUM(H48:H55)</f>
        <v>14959</v>
      </c>
      <c r="I15" s="56">
        <f t="shared" si="11"/>
        <v>8518.5861999999997</v>
      </c>
      <c r="J15" s="56">
        <f t="shared" si="11"/>
        <v>9585.204899999997</v>
      </c>
      <c r="K15" s="56">
        <f t="shared" si="11"/>
        <v>10326.773400000002</v>
      </c>
      <c r="L15" s="56">
        <f t="shared" si="11"/>
        <v>10470.977699999998</v>
      </c>
      <c r="M15" s="140">
        <f>SUM(M48:M55)</f>
        <v>40864</v>
      </c>
      <c r="N15" s="56">
        <f t="shared" si="11"/>
        <v>23285.176100000001</v>
      </c>
      <c r="O15" s="56">
        <f t="shared" si="11"/>
        <v>25953.747100000001</v>
      </c>
      <c r="P15" s="56">
        <f t="shared" si="11"/>
        <v>28024.752800000002</v>
      </c>
      <c r="Q15" s="56">
        <f t="shared" si="11"/>
        <v>28456.604799999997</v>
      </c>
      <c r="R15" s="784">
        <f>SUM(R48:R55)</f>
        <v>26477</v>
      </c>
      <c r="S15" s="56">
        <f t="shared" si="11"/>
        <v>15550.795000000002</v>
      </c>
      <c r="T15" s="56">
        <f t="shared" si="11"/>
        <v>17771.730700000004</v>
      </c>
      <c r="U15" s="56">
        <f t="shared" si="11"/>
        <v>18285.383099999995</v>
      </c>
      <c r="V15" s="56">
        <f t="shared" si="11"/>
        <v>19123.9611</v>
      </c>
      <c r="W15" s="140">
        <f>SUM(W48:W55)</f>
        <v>15082</v>
      </c>
      <c r="X15" s="56">
        <f t="shared" si="11"/>
        <v>9043.0416999999998</v>
      </c>
      <c r="Y15" s="56">
        <f t="shared" si="11"/>
        <v>10381.276699999999</v>
      </c>
      <c r="Z15" s="56">
        <f t="shared" si="11"/>
        <v>10710.137899999998</v>
      </c>
      <c r="AA15" s="56">
        <f t="shared" si="11"/>
        <v>11316.0478</v>
      </c>
      <c r="AB15" s="140">
        <f>SUM(AB48:AB55)</f>
        <v>41559</v>
      </c>
      <c r="AC15" s="56">
        <f t="shared" si="11"/>
        <v>24594.78</v>
      </c>
      <c r="AD15" s="56">
        <f t="shared" si="11"/>
        <v>28151.924999999999</v>
      </c>
      <c r="AE15" s="56">
        <f t="shared" si="11"/>
        <v>28994.653999999999</v>
      </c>
      <c r="AF15" s="56">
        <f t="shared" si="11"/>
        <v>30440.346800000003</v>
      </c>
      <c r="AG15" s="784">
        <f>SUM(AG48:AG55)</f>
        <v>30080</v>
      </c>
      <c r="AH15" s="56">
        <f t="shared" si="11"/>
        <v>19453.035199999998</v>
      </c>
      <c r="AI15" s="56">
        <f t="shared" si="11"/>
        <v>20379.5779</v>
      </c>
      <c r="AJ15" s="56">
        <f t="shared" si="11"/>
        <v>22136.313699999999</v>
      </c>
      <c r="AK15" s="56">
        <f t="shared" si="11"/>
        <v>22885.641800000001</v>
      </c>
      <c r="AL15" s="140">
        <f>SUM(AL48:AL55)</f>
        <v>16339</v>
      </c>
      <c r="AM15" s="56">
        <f t="shared" si="11"/>
        <v>10597.6759</v>
      </c>
      <c r="AN15" s="56">
        <f t="shared" si="11"/>
        <v>11058.1216</v>
      </c>
      <c r="AO15" s="56">
        <f t="shared" si="11"/>
        <v>12040.146899999998</v>
      </c>
      <c r="AP15" s="56">
        <f t="shared" si="11"/>
        <v>12586.2994</v>
      </c>
      <c r="AQ15" s="140">
        <f>SUM(AQ48:AQ55)</f>
        <v>46419</v>
      </c>
      <c r="AR15" s="56">
        <f t="shared" si="11"/>
        <v>30051.981500000002</v>
      </c>
      <c r="AS15" s="56">
        <f t="shared" si="11"/>
        <v>31436.7932</v>
      </c>
      <c r="AT15" s="56">
        <f t="shared" si="11"/>
        <v>34175.902099999999</v>
      </c>
      <c r="AU15" s="116">
        <f t="shared" si="11"/>
        <v>35471.822499999995</v>
      </c>
      <c r="AW15" s="100">
        <f>D15/C15*100</f>
        <v>56.99908125844432</v>
      </c>
      <c r="AX15" s="98">
        <f t="shared" si="10"/>
        <v>63.189833236826857</v>
      </c>
      <c r="AY15" s="98">
        <f t="shared" si="10"/>
        <v>68.320521134916049</v>
      </c>
      <c r="AZ15" s="98">
        <f t="shared" si="10"/>
        <v>69.432994402624985</v>
      </c>
      <c r="BA15" s="98">
        <f t="shared" si="1"/>
        <v>56.946227689016652</v>
      </c>
      <c r="BB15" s="98">
        <f t="shared" si="1"/>
        <v>64.076508456447598</v>
      </c>
      <c r="BC15" s="98">
        <f t="shared" si="1"/>
        <v>69.033848519286053</v>
      </c>
      <c r="BD15" s="98">
        <f t="shared" si="1"/>
        <v>69.997845444214164</v>
      </c>
      <c r="BE15" s="100">
        <f t="shared" si="2"/>
        <v>58.733221286399527</v>
      </c>
      <c r="BF15" s="98">
        <f t="shared" si="2"/>
        <v>67.121391018619946</v>
      </c>
      <c r="BG15" s="98">
        <f t="shared" si="2"/>
        <v>69.061385731011811</v>
      </c>
      <c r="BH15" s="98">
        <f t="shared" si="2"/>
        <v>72.228579899535447</v>
      </c>
      <c r="BI15" s="98">
        <f t="shared" si="3"/>
        <v>59.959167882243733</v>
      </c>
      <c r="BJ15" s="98">
        <f t="shared" si="3"/>
        <v>68.832228484285892</v>
      </c>
      <c r="BK15" s="98">
        <f t="shared" si="3"/>
        <v>71.01271648322502</v>
      </c>
      <c r="BL15" s="98">
        <f t="shared" si="3"/>
        <v>75.030153825752549</v>
      </c>
      <c r="BM15" s="100">
        <f t="shared" si="4"/>
        <v>64.670994680851052</v>
      </c>
      <c r="BN15" s="98">
        <f t="shared" si="4"/>
        <v>67.751256316489361</v>
      </c>
      <c r="BO15" s="98">
        <f t="shared" si="4"/>
        <v>73.591468417553187</v>
      </c>
      <c r="BP15" s="98">
        <f t="shared" si="4"/>
        <v>76.082585771276598</v>
      </c>
      <c r="BQ15" s="98">
        <f t="shared" si="5"/>
        <v>64.861227125283065</v>
      </c>
      <c r="BR15" s="98">
        <f t="shared" si="5"/>
        <v>67.679304731011698</v>
      </c>
      <c r="BS15" s="98">
        <f t="shared" si="5"/>
        <v>73.689619315747592</v>
      </c>
      <c r="BT15" s="99">
        <f t="shared" si="5"/>
        <v>77.032250443723598</v>
      </c>
      <c r="BV15" s="108">
        <f t="shared" si="6"/>
        <v>-5.285356942766839E-2</v>
      </c>
      <c r="BW15" s="109">
        <f t="shared" si="6"/>
        <v>0.88667521962074147</v>
      </c>
      <c r="BX15" s="109">
        <f t="shared" si="6"/>
        <v>0.71332738437000387</v>
      </c>
      <c r="BY15" s="109">
        <f t="shared" si="6"/>
        <v>0.5648510415891792</v>
      </c>
      <c r="BZ15" s="108">
        <f t="shared" si="7"/>
        <v>1.2259465958442064</v>
      </c>
      <c r="CA15" s="109">
        <f t="shared" si="7"/>
        <v>1.7108374656659464</v>
      </c>
      <c r="CB15" s="109">
        <f t="shared" si="7"/>
        <v>1.9513307522132095</v>
      </c>
      <c r="CC15" s="109">
        <f t="shared" si="7"/>
        <v>2.8015739262171024</v>
      </c>
      <c r="CD15" s="108">
        <f t="shared" si="8"/>
        <v>0.19023244443201293</v>
      </c>
      <c r="CE15" s="109">
        <f t="shared" si="8"/>
        <v>-7.1951585477663116E-2</v>
      </c>
      <c r="CF15" s="109">
        <f t="shared" si="8"/>
        <v>9.815089819440459E-2</v>
      </c>
      <c r="CG15" s="236">
        <f t="shared" si="8"/>
        <v>0.9496646724469997</v>
      </c>
    </row>
    <row r="16" spans="1:85" x14ac:dyDescent="0.25">
      <c r="A16" s="42"/>
    </row>
    <row r="17" spans="1:85" x14ac:dyDescent="0.25">
      <c r="BY17" s="628"/>
    </row>
    <row r="18" spans="1:85" x14ac:dyDescent="0.25">
      <c r="A18" s="5" t="s">
        <v>1183</v>
      </c>
    </row>
    <row r="19" spans="1:85" x14ac:dyDescent="0.25">
      <c r="A19" s="5"/>
    </row>
    <row r="20" spans="1:85" x14ac:dyDescent="0.25">
      <c r="C20" s="1876" t="s">
        <v>952</v>
      </c>
      <c r="D20" s="1876"/>
      <c r="E20" s="1876"/>
      <c r="F20" s="1876"/>
      <c r="G20" s="1876"/>
      <c r="H20" s="1876"/>
      <c r="I20" s="1876"/>
      <c r="J20" s="1876"/>
      <c r="K20" s="1876"/>
      <c r="L20" s="1876"/>
      <c r="M20" s="1876"/>
      <c r="N20" s="1876"/>
      <c r="O20" s="1876"/>
      <c r="P20" s="1876"/>
      <c r="Q20" s="1876"/>
      <c r="R20" s="1876"/>
      <c r="S20" s="1876"/>
      <c r="T20" s="1876"/>
      <c r="U20" s="1876"/>
      <c r="V20" s="1876"/>
      <c r="W20" s="1876"/>
      <c r="X20" s="1876"/>
      <c r="Y20" s="1876"/>
      <c r="Z20" s="1876"/>
      <c r="AA20" s="1876"/>
      <c r="AB20" s="1876"/>
      <c r="AC20" s="1876"/>
      <c r="AD20" s="1876"/>
      <c r="AE20" s="1876"/>
      <c r="AF20" s="1876"/>
      <c r="AG20" s="1876"/>
      <c r="AH20" s="1876"/>
      <c r="AI20" s="1876"/>
      <c r="AJ20" s="1876"/>
      <c r="AK20" s="1876"/>
      <c r="AL20" s="1876"/>
      <c r="AM20" s="1876"/>
      <c r="AN20" s="1876"/>
      <c r="AO20" s="1876"/>
      <c r="AP20" s="1876"/>
      <c r="AQ20" s="1876"/>
      <c r="AR20" s="1876"/>
      <c r="AS20" s="1876"/>
      <c r="AT20" s="1876"/>
      <c r="AU20" s="1876"/>
      <c r="AW20" s="1876" t="s">
        <v>747</v>
      </c>
      <c r="AX20" s="1876"/>
      <c r="AY20" s="1876"/>
      <c r="AZ20" s="1876"/>
      <c r="BA20" s="1876"/>
      <c r="BB20" s="1876"/>
      <c r="BC20" s="1876"/>
      <c r="BD20" s="1876"/>
      <c r="BE20" s="1876"/>
      <c r="BF20" s="1876"/>
      <c r="BG20" s="1876"/>
      <c r="BH20" s="1876"/>
      <c r="BI20" s="1876"/>
      <c r="BJ20" s="1876"/>
      <c r="BK20" s="1876"/>
      <c r="BL20" s="1876"/>
      <c r="BM20" s="1876"/>
      <c r="BN20" s="1876"/>
      <c r="BO20" s="1876"/>
      <c r="BP20" s="1876"/>
      <c r="BQ20" s="1876"/>
      <c r="BR20" s="1876"/>
      <c r="BS20" s="1876"/>
      <c r="BT20" s="1876"/>
      <c r="BV20" s="1876" t="s">
        <v>631</v>
      </c>
      <c r="BW20" s="1876"/>
      <c r="BX20" s="1876"/>
      <c r="BY20" s="1876"/>
      <c r="BZ20" s="1876"/>
      <c r="CA20" s="1876"/>
      <c r="CB20" s="1876"/>
      <c r="CC20" s="1876"/>
      <c r="CD20" s="1876"/>
      <c r="CE20" s="1876"/>
      <c r="CF20" s="1876"/>
      <c r="CG20" s="1876"/>
    </row>
    <row r="21" spans="1:85" x14ac:dyDescent="0.25">
      <c r="B21" s="914" t="s">
        <v>994</v>
      </c>
      <c r="C21" s="1894" t="s">
        <v>314</v>
      </c>
      <c r="D21" s="1921"/>
      <c r="E21" s="1921"/>
      <c r="F21" s="1921"/>
      <c r="G21" s="1921"/>
      <c r="H21" s="1921"/>
      <c r="I21" s="1921"/>
      <c r="J21" s="1921"/>
      <c r="K21" s="1921"/>
      <c r="L21" s="1921"/>
      <c r="M21" s="1921"/>
      <c r="N21" s="1921"/>
      <c r="O21" s="1921"/>
      <c r="P21" s="1921"/>
      <c r="Q21" s="1881"/>
      <c r="R21" s="1875" t="s">
        <v>166</v>
      </c>
      <c r="S21" s="1875"/>
      <c r="T21" s="1875"/>
      <c r="U21" s="1875"/>
      <c r="V21" s="1875"/>
      <c r="W21" s="1875"/>
      <c r="X21" s="1875"/>
      <c r="Y21" s="1875"/>
      <c r="Z21" s="1875"/>
      <c r="AA21" s="1875"/>
      <c r="AB21" s="1875"/>
      <c r="AC21" s="1875"/>
      <c r="AD21" s="1875"/>
      <c r="AE21" s="1875"/>
      <c r="AF21" s="1875"/>
      <c r="AG21" s="853"/>
      <c r="AH21" s="1875" t="s">
        <v>503</v>
      </c>
      <c r="AI21" s="1875"/>
      <c r="AJ21" s="1875"/>
      <c r="AK21" s="1875"/>
      <c r="AL21" s="1875"/>
      <c r="AM21" s="1875"/>
      <c r="AN21" s="1875"/>
      <c r="AO21" s="1875"/>
      <c r="AP21" s="1875"/>
      <c r="AQ21" s="1875"/>
      <c r="AR21" s="1875"/>
      <c r="AS21" s="1875"/>
      <c r="AT21" s="1875"/>
      <c r="AU21" s="1875"/>
      <c r="AW21" s="1875" t="s">
        <v>314</v>
      </c>
      <c r="AX21" s="1875"/>
      <c r="AY21" s="1875"/>
      <c r="AZ21" s="1875"/>
      <c r="BA21" s="1875"/>
      <c r="BB21" s="1875"/>
      <c r="BC21" s="1875"/>
      <c r="BD21" s="1875"/>
      <c r="BE21" s="1875" t="s">
        <v>166</v>
      </c>
      <c r="BF21" s="1875"/>
      <c r="BG21" s="1875"/>
      <c r="BH21" s="1875"/>
      <c r="BI21" s="1875"/>
      <c r="BJ21" s="1875"/>
      <c r="BK21" s="1875"/>
      <c r="BL21" s="1875"/>
      <c r="BM21" s="1875" t="s">
        <v>503</v>
      </c>
      <c r="BN21" s="1875"/>
      <c r="BO21" s="1875"/>
      <c r="BP21" s="1875"/>
      <c r="BQ21" s="1875"/>
      <c r="BR21" s="1875"/>
      <c r="BS21" s="1875"/>
      <c r="BT21" s="1875"/>
      <c r="BV21" s="1874" t="s">
        <v>314</v>
      </c>
      <c r="BW21" s="1874"/>
      <c r="BX21" s="1874"/>
      <c r="BY21" s="1874"/>
      <c r="BZ21" s="1874" t="s">
        <v>166</v>
      </c>
      <c r="CA21" s="1874"/>
      <c r="CB21" s="1874"/>
      <c r="CC21" s="1874"/>
      <c r="CD21" s="1874" t="s">
        <v>503</v>
      </c>
      <c r="CE21" s="1874"/>
      <c r="CF21" s="1874"/>
      <c r="CG21" s="1874"/>
    </row>
    <row r="22" spans="1:85" x14ac:dyDescent="0.25">
      <c r="B22" s="851" t="s">
        <v>30</v>
      </c>
      <c r="C22" s="1876" t="s">
        <v>31</v>
      </c>
      <c r="D22" s="1876"/>
      <c r="E22" s="1876"/>
      <c r="F22" s="1876"/>
      <c r="G22" s="1876"/>
      <c r="H22" s="1876" t="s">
        <v>32</v>
      </c>
      <c r="I22" s="1876"/>
      <c r="J22" s="1876"/>
      <c r="K22" s="1876"/>
      <c r="L22" s="1876"/>
      <c r="M22" s="1876" t="s">
        <v>33</v>
      </c>
      <c r="N22" s="1876"/>
      <c r="O22" s="1876"/>
      <c r="P22" s="1876"/>
      <c r="Q22" s="1876"/>
      <c r="R22" s="1876" t="s">
        <v>31</v>
      </c>
      <c r="S22" s="1876"/>
      <c r="T22" s="1876"/>
      <c r="U22" s="1876"/>
      <c r="V22" s="1876"/>
      <c r="W22" s="1876" t="s">
        <v>32</v>
      </c>
      <c r="X22" s="1876"/>
      <c r="Y22" s="1876"/>
      <c r="Z22" s="1876"/>
      <c r="AA22" s="1876"/>
      <c r="AB22" s="1876" t="s">
        <v>33</v>
      </c>
      <c r="AC22" s="1876"/>
      <c r="AD22" s="1876"/>
      <c r="AE22" s="1876"/>
      <c r="AF22" s="1876"/>
      <c r="AG22" s="1876" t="s">
        <v>31</v>
      </c>
      <c r="AH22" s="1876"/>
      <c r="AI22" s="1876"/>
      <c r="AJ22" s="1876"/>
      <c r="AK22" s="1876"/>
      <c r="AL22" s="1876" t="s">
        <v>32</v>
      </c>
      <c r="AM22" s="1876"/>
      <c r="AN22" s="1876"/>
      <c r="AO22" s="1876"/>
      <c r="AP22" s="1876"/>
      <c r="AQ22" s="1876" t="s">
        <v>33</v>
      </c>
      <c r="AR22" s="1876"/>
      <c r="AS22" s="1876"/>
      <c r="AT22" s="1876"/>
      <c r="AU22" s="1876"/>
      <c r="AW22" s="1876" t="s">
        <v>31</v>
      </c>
      <c r="AX22" s="1876"/>
      <c r="AY22" s="1876"/>
      <c r="AZ22" s="1876"/>
      <c r="BA22" s="1876" t="s">
        <v>32</v>
      </c>
      <c r="BB22" s="1876"/>
      <c r="BC22" s="1876"/>
      <c r="BD22" s="1876"/>
      <c r="BE22" s="1876" t="s">
        <v>31</v>
      </c>
      <c r="BF22" s="1876"/>
      <c r="BG22" s="1876"/>
      <c r="BH22" s="1876"/>
      <c r="BI22" s="1876" t="s">
        <v>32</v>
      </c>
      <c r="BJ22" s="1876"/>
      <c r="BK22" s="1876"/>
      <c r="BL22" s="1876"/>
      <c r="BM22" s="1876" t="s">
        <v>31</v>
      </c>
      <c r="BN22" s="1876"/>
      <c r="BO22" s="1876"/>
      <c r="BP22" s="1876"/>
      <c r="BQ22" s="1876" t="s">
        <v>32</v>
      </c>
      <c r="BR22" s="1876"/>
      <c r="BS22" s="1876"/>
      <c r="BT22" s="1876"/>
      <c r="BV22" s="1874"/>
      <c r="BW22" s="1874"/>
      <c r="BX22" s="1874"/>
      <c r="BY22" s="1874"/>
      <c r="BZ22" s="1874"/>
      <c r="CA22" s="1874"/>
      <c r="CB22" s="1874"/>
      <c r="CC22" s="1874"/>
      <c r="CD22" s="1874"/>
      <c r="CE22" s="1874"/>
      <c r="CF22" s="1874"/>
      <c r="CG22" s="1874"/>
    </row>
    <row r="23" spans="1:85" s="33" customFormat="1" ht="102" x14ac:dyDescent="0.25">
      <c r="B23" s="1608" t="s">
        <v>1088</v>
      </c>
      <c r="C23" s="915" t="s">
        <v>952</v>
      </c>
      <c r="D23" s="859" t="s">
        <v>950</v>
      </c>
      <c r="E23" s="859" t="s">
        <v>953</v>
      </c>
      <c r="F23" s="859" t="s">
        <v>954</v>
      </c>
      <c r="G23" s="859" t="s">
        <v>955</v>
      </c>
      <c r="H23" s="916" t="s">
        <v>952</v>
      </c>
      <c r="I23" s="859" t="s">
        <v>950</v>
      </c>
      <c r="J23" s="859" t="s">
        <v>953</v>
      </c>
      <c r="K23" s="859" t="s">
        <v>954</v>
      </c>
      <c r="L23" s="859" t="s">
        <v>955</v>
      </c>
      <c r="M23" s="916" t="s">
        <v>952</v>
      </c>
      <c r="N23" s="859" t="s">
        <v>950</v>
      </c>
      <c r="O23" s="859" t="s">
        <v>953</v>
      </c>
      <c r="P23" s="859" t="s">
        <v>954</v>
      </c>
      <c r="Q23" s="859" t="s">
        <v>955</v>
      </c>
      <c r="R23" s="924" t="s">
        <v>952</v>
      </c>
      <c r="S23" s="859" t="s">
        <v>950</v>
      </c>
      <c r="T23" s="859" t="s">
        <v>953</v>
      </c>
      <c r="U23" s="859" t="s">
        <v>954</v>
      </c>
      <c r="V23" s="859" t="s">
        <v>955</v>
      </c>
      <c r="W23" s="925" t="s">
        <v>952</v>
      </c>
      <c r="X23" s="859" t="s">
        <v>950</v>
      </c>
      <c r="Y23" s="859" t="s">
        <v>953</v>
      </c>
      <c r="Z23" s="859" t="s">
        <v>954</v>
      </c>
      <c r="AA23" s="859" t="s">
        <v>955</v>
      </c>
      <c r="AB23" s="916" t="s">
        <v>952</v>
      </c>
      <c r="AC23" s="859" t="s">
        <v>950</v>
      </c>
      <c r="AD23" s="859" t="s">
        <v>953</v>
      </c>
      <c r="AE23" s="859" t="s">
        <v>954</v>
      </c>
      <c r="AF23" s="859" t="s">
        <v>955</v>
      </c>
      <c r="AG23" s="915" t="s">
        <v>952</v>
      </c>
      <c r="AH23" s="859" t="s">
        <v>950</v>
      </c>
      <c r="AI23" s="859" t="s">
        <v>953</v>
      </c>
      <c r="AJ23" s="859" t="s">
        <v>954</v>
      </c>
      <c r="AK23" s="859" t="s">
        <v>955</v>
      </c>
      <c r="AL23" s="916" t="s">
        <v>952</v>
      </c>
      <c r="AM23" s="859" t="s">
        <v>950</v>
      </c>
      <c r="AN23" s="859" t="s">
        <v>953</v>
      </c>
      <c r="AO23" s="859" t="s">
        <v>954</v>
      </c>
      <c r="AP23" s="859" t="s">
        <v>955</v>
      </c>
      <c r="AQ23" s="916" t="s">
        <v>952</v>
      </c>
      <c r="AR23" s="859" t="s">
        <v>950</v>
      </c>
      <c r="AS23" s="859" t="s">
        <v>953</v>
      </c>
      <c r="AT23" s="859" t="s">
        <v>954</v>
      </c>
      <c r="AU23" s="860" t="s">
        <v>955</v>
      </c>
      <c r="AW23" s="858" t="s">
        <v>950</v>
      </c>
      <c r="AX23" s="859" t="s">
        <v>953</v>
      </c>
      <c r="AY23" s="859" t="s">
        <v>954</v>
      </c>
      <c r="AZ23" s="859" t="s">
        <v>955</v>
      </c>
      <c r="BA23" s="859" t="s">
        <v>950</v>
      </c>
      <c r="BB23" s="859" t="s">
        <v>953</v>
      </c>
      <c r="BC23" s="859" t="s">
        <v>954</v>
      </c>
      <c r="BD23" s="859" t="s">
        <v>955</v>
      </c>
      <c r="BE23" s="858" t="s">
        <v>950</v>
      </c>
      <c r="BF23" s="859" t="s">
        <v>953</v>
      </c>
      <c r="BG23" s="859" t="s">
        <v>954</v>
      </c>
      <c r="BH23" s="859" t="s">
        <v>955</v>
      </c>
      <c r="BI23" s="859" t="s">
        <v>950</v>
      </c>
      <c r="BJ23" s="859" t="s">
        <v>953</v>
      </c>
      <c r="BK23" s="859" t="s">
        <v>954</v>
      </c>
      <c r="BL23" s="859" t="s">
        <v>955</v>
      </c>
      <c r="BM23" s="858" t="s">
        <v>950</v>
      </c>
      <c r="BN23" s="859" t="s">
        <v>953</v>
      </c>
      <c r="BO23" s="859" t="s">
        <v>954</v>
      </c>
      <c r="BP23" s="859" t="s">
        <v>955</v>
      </c>
      <c r="BQ23" s="859" t="s">
        <v>950</v>
      </c>
      <c r="BR23" s="859" t="s">
        <v>953</v>
      </c>
      <c r="BS23" s="859" t="s">
        <v>954</v>
      </c>
      <c r="BT23" s="860" t="s">
        <v>955</v>
      </c>
      <c r="BV23" s="858" t="s">
        <v>950</v>
      </c>
      <c r="BW23" s="859" t="s">
        <v>953</v>
      </c>
      <c r="BX23" s="859" t="s">
        <v>954</v>
      </c>
      <c r="BY23" s="859" t="s">
        <v>955</v>
      </c>
      <c r="BZ23" s="858" t="s">
        <v>950</v>
      </c>
      <c r="CA23" s="859" t="s">
        <v>953</v>
      </c>
      <c r="CB23" s="859" t="s">
        <v>954</v>
      </c>
      <c r="CC23" s="859" t="s">
        <v>955</v>
      </c>
      <c r="CD23" s="858" t="s">
        <v>950</v>
      </c>
      <c r="CE23" s="859" t="s">
        <v>953</v>
      </c>
      <c r="CF23" s="859" t="s">
        <v>954</v>
      </c>
      <c r="CG23" s="860" t="s">
        <v>955</v>
      </c>
    </row>
    <row r="24" spans="1:85" x14ac:dyDescent="0.25">
      <c r="A24" s="1869" t="s">
        <v>810</v>
      </c>
      <c r="B24" s="849" t="s">
        <v>1077</v>
      </c>
      <c r="C24" s="917">
        <v>12315</v>
      </c>
      <c r="D24" s="843">
        <v>6570.9493000000002</v>
      </c>
      <c r="E24" s="843">
        <v>7358.9965000000002</v>
      </c>
      <c r="F24" s="843">
        <v>7700.0000999999993</v>
      </c>
      <c r="G24" s="843">
        <v>7783.3462</v>
      </c>
      <c r="H24" s="918">
        <v>12708</v>
      </c>
      <c r="I24" s="843">
        <v>7187.2558000000008</v>
      </c>
      <c r="J24" s="843">
        <v>7970.0903000000008</v>
      </c>
      <c r="K24" s="843">
        <v>8263.8366999999998</v>
      </c>
      <c r="L24" s="843">
        <v>8313.2746999999999</v>
      </c>
      <c r="M24" s="918">
        <v>25023</v>
      </c>
      <c r="N24" s="843">
        <v>13769.035600000001</v>
      </c>
      <c r="O24" s="843">
        <v>15341.297499999999</v>
      </c>
      <c r="P24" s="843">
        <v>15974.413400000001</v>
      </c>
      <c r="Q24" s="843">
        <v>16109.2534</v>
      </c>
      <c r="R24" s="917">
        <v>13352</v>
      </c>
      <c r="S24" s="843">
        <v>7415.8466999999991</v>
      </c>
      <c r="T24" s="843">
        <v>8144.9848000000002</v>
      </c>
      <c r="U24" s="843">
        <v>8242.9216000000015</v>
      </c>
      <c r="V24" s="843">
        <v>8378.0697000000018</v>
      </c>
      <c r="W24" s="918">
        <v>14335</v>
      </c>
      <c r="X24" s="843">
        <v>8452.8328000000001</v>
      </c>
      <c r="Y24" s="843">
        <v>9027.2075000000004</v>
      </c>
      <c r="Z24" s="843">
        <v>9170.8873000000003</v>
      </c>
      <c r="AA24" s="843">
        <v>9258.1202000000012</v>
      </c>
      <c r="AB24" s="918">
        <v>27687</v>
      </c>
      <c r="AC24" s="843">
        <v>15879.354299999999</v>
      </c>
      <c r="AD24" s="843">
        <v>17183.260200000001</v>
      </c>
      <c r="AE24" s="843">
        <v>17424.986000000001</v>
      </c>
      <c r="AF24" s="843">
        <v>17645.314200000001</v>
      </c>
      <c r="AG24" s="917">
        <v>15262</v>
      </c>
      <c r="AH24" s="843">
        <v>8486.9405000000006</v>
      </c>
      <c r="AI24" s="843">
        <v>8948.2415999999994</v>
      </c>
      <c r="AJ24" s="843">
        <v>9223.0897000000004</v>
      </c>
      <c r="AK24" s="843">
        <v>9681.1431000000011</v>
      </c>
      <c r="AL24" s="918">
        <v>15735</v>
      </c>
      <c r="AM24" s="843">
        <v>9200.5023000000001</v>
      </c>
      <c r="AN24" s="843">
        <v>9691.1046999999999</v>
      </c>
      <c r="AO24" s="843">
        <v>9895.2936999999984</v>
      </c>
      <c r="AP24" s="843">
        <v>10282.971899999999</v>
      </c>
      <c r="AQ24" s="918">
        <v>30997</v>
      </c>
      <c r="AR24" s="843">
        <v>17697.821200000002</v>
      </c>
      <c r="AS24" s="843">
        <v>18649</v>
      </c>
      <c r="AT24" s="843">
        <v>19129.1312</v>
      </c>
      <c r="AU24" s="844">
        <v>19975.362599999997</v>
      </c>
      <c r="AW24" s="799">
        <v>53.357282176207875</v>
      </c>
      <c r="AX24" s="777">
        <v>59.756366220056847</v>
      </c>
      <c r="AY24" s="777">
        <v>62.525376370280142</v>
      </c>
      <c r="AZ24" s="777">
        <v>63.202161591555019</v>
      </c>
      <c r="BA24" s="777">
        <v>56.556938936103251</v>
      </c>
      <c r="BB24" s="777">
        <v>62.717109694680516</v>
      </c>
      <c r="BC24" s="777">
        <v>65.028617406358208</v>
      </c>
      <c r="BD24" s="777">
        <v>65.417647938306573</v>
      </c>
      <c r="BE24" s="799">
        <v>55.54109272019172</v>
      </c>
      <c r="BF24" s="777">
        <v>61.001983223487123</v>
      </c>
      <c r="BG24" s="777">
        <v>61.735482324745369</v>
      </c>
      <c r="BH24" s="777">
        <v>62.747676003594975</v>
      </c>
      <c r="BI24" s="777">
        <v>58.96639553540286</v>
      </c>
      <c r="BJ24" s="777">
        <v>62.97319497732822</v>
      </c>
      <c r="BK24" s="777">
        <v>63.975495640041856</v>
      </c>
      <c r="BL24" s="777">
        <v>64.58402650854552</v>
      </c>
      <c r="BM24" s="799">
        <v>55.608311492595995</v>
      </c>
      <c r="BN24" s="777">
        <v>58.630858340977589</v>
      </c>
      <c r="BO24" s="777">
        <v>60.431723889398512</v>
      </c>
      <c r="BP24" s="777">
        <v>63.432991088979172</v>
      </c>
      <c r="BQ24" s="777">
        <v>58.471574833174458</v>
      </c>
      <c r="BR24" s="777">
        <v>61.589480139815699</v>
      </c>
      <c r="BS24" s="777">
        <v>62.887154115030178</v>
      </c>
      <c r="BT24" s="800">
        <v>65.350949475691124</v>
      </c>
      <c r="BV24" s="178">
        <f t="shared" ref="BV24:BY31" si="12">BA24-AW24</f>
        <v>3.199656759895376</v>
      </c>
      <c r="BW24" s="174">
        <f t="shared" si="12"/>
        <v>2.9607434746236692</v>
      </c>
      <c r="BX24" s="174">
        <f t="shared" si="12"/>
        <v>2.5032410360780659</v>
      </c>
      <c r="BY24" s="174">
        <f t="shared" si="12"/>
        <v>2.215486346751554</v>
      </c>
      <c r="BZ24" s="178">
        <f t="shared" ref="BZ24:CC31" si="13">BI24-BE24</f>
        <v>3.4253028152111398</v>
      </c>
      <c r="CA24" s="174">
        <f t="shared" si="13"/>
        <v>1.9712117538410965</v>
      </c>
      <c r="CB24" s="174">
        <f t="shared" si="13"/>
        <v>2.240013315296487</v>
      </c>
      <c r="CC24" s="174">
        <f t="shared" si="13"/>
        <v>1.8363505049505449</v>
      </c>
      <c r="CD24" s="178">
        <f t="shared" ref="CD24:CG31" si="14">BQ24-BM24</f>
        <v>2.8632633405784631</v>
      </c>
      <c r="CE24" s="174">
        <f t="shared" si="14"/>
        <v>2.9586217988381094</v>
      </c>
      <c r="CF24" s="174">
        <f t="shared" si="14"/>
        <v>2.455430225631666</v>
      </c>
      <c r="CG24" s="179">
        <f t="shared" si="14"/>
        <v>1.9179583867119518</v>
      </c>
    </row>
    <row r="25" spans="1:85" x14ac:dyDescent="0.25">
      <c r="A25" s="1869"/>
      <c r="B25" s="855" t="s">
        <v>318</v>
      </c>
      <c r="C25" s="773">
        <v>283</v>
      </c>
      <c r="D25" s="20">
        <v>148.99949999999998</v>
      </c>
      <c r="E25" s="20">
        <v>160.99869999999999</v>
      </c>
      <c r="F25" s="20">
        <v>173.98840000000001</v>
      </c>
      <c r="G25" s="20">
        <v>172.99790000000002</v>
      </c>
      <c r="H25" s="671">
        <v>339</v>
      </c>
      <c r="I25" s="20">
        <v>190.99260000000001</v>
      </c>
      <c r="J25" s="20">
        <v>214.99379999999999</v>
      </c>
      <c r="K25" s="20">
        <v>220.011</v>
      </c>
      <c r="L25" s="20">
        <v>228.99449999999999</v>
      </c>
      <c r="M25" s="671">
        <v>622</v>
      </c>
      <c r="N25" s="20">
        <v>339.98519999999996</v>
      </c>
      <c r="O25" s="20">
        <v>375.99900000000002</v>
      </c>
      <c r="P25" s="20">
        <v>393.97480000000007</v>
      </c>
      <c r="Q25" s="20">
        <v>401.99860000000001</v>
      </c>
      <c r="R25" s="773">
        <v>299</v>
      </c>
      <c r="S25" s="20">
        <v>157.00489999999999</v>
      </c>
      <c r="T25" s="20">
        <v>179.01130000000001</v>
      </c>
      <c r="U25" s="20">
        <v>191.00120000000001</v>
      </c>
      <c r="V25" s="20">
        <v>188.99789999999999</v>
      </c>
      <c r="W25" s="671">
        <v>364</v>
      </c>
      <c r="X25" s="20">
        <v>230.01160000000002</v>
      </c>
      <c r="Y25" s="20">
        <v>264.00920000000002</v>
      </c>
      <c r="Z25" s="20">
        <v>260.98800000000006</v>
      </c>
      <c r="AA25" s="20">
        <v>275.98480000000001</v>
      </c>
      <c r="AB25" s="671">
        <v>663</v>
      </c>
      <c r="AC25" s="20">
        <v>386.99309999999997</v>
      </c>
      <c r="AD25" s="20">
        <v>443.01659999999993</v>
      </c>
      <c r="AE25" s="20">
        <v>451.96709999999996</v>
      </c>
      <c r="AF25" s="20">
        <v>465.02820000000003</v>
      </c>
      <c r="AG25" s="773">
        <v>332</v>
      </c>
      <c r="AH25" s="20">
        <v>179.01439999999999</v>
      </c>
      <c r="AI25" s="20">
        <v>202.98480000000001</v>
      </c>
      <c r="AJ25" s="20">
        <v>212.01519999999999</v>
      </c>
      <c r="AK25" s="20">
        <v>225.9924</v>
      </c>
      <c r="AL25" s="671">
        <v>401</v>
      </c>
      <c r="AM25" s="20">
        <v>255.99840000000003</v>
      </c>
      <c r="AN25" s="20">
        <v>281.98319999999995</v>
      </c>
      <c r="AO25" s="20">
        <v>293.01069999999999</v>
      </c>
      <c r="AP25" s="20">
        <v>301.99309999999997</v>
      </c>
      <c r="AQ25" s="671">
        <v>733</v>
      </c>
      <c r="AR25" s="20">
        <v>435.03550000000001</v>
      </c>
      <c r="AS25" s="20">
        <v>485.02610000000004</v>
      </c>
      <c r="AT25" s="20">
        <v>504.96369999999996</v>
      </c>
      <c r="AU25" s="21">
        <v>527.97990000000004</v>
      </c>
      <c r="AW25" s="61">
        <v>52.65</v>
      </c>
      <c r="AX25" s="6">
        <v>56.889999999999993</v>
      </c>
      <c r="AY25" s="6">
        <v>61.480000000000004</v>
      </c>
      <c r="AZ25" s="6">
        <v>61.13000000000001</v>
      </c>
      <c r="BA25" s="6">
        <v>56.34</v>
      </c>
      <c r="BB25" s="6">
        <v>63.42</v>
      </c>
      <c r="BC25" s="6">
        <v>64.900000000000006</v>
      </c>
      <c r="BD25" s="6">
        <v>67.55</v>
      </c>
      <c r="BE25" s="61">
        <v>52.51</v>
      </c>
      <c r="BF25" s="6">
        <v>59.870000000000005</v>
      </c>
      <c r="BG25" s="6">
        <v>63.88</v>
      </c>
      <c r="BH25" s="6">
        <v>63.21</v>
      </c>
      <c r="BI25" s="6">
        <v>63.190000000000005</v>
      </c>
      <c r="BJ25" s="6">
        <v>72.53</v>
      </c>
      <c r="BK25" s="6">
        <v>71.700000000000017</v>
      </c>
      <c r="BL25" s="6">
        <v>75.819999999999993</v>
      </c>
      <c r="BM25" s="61">
        <v>53.92</v>
      </c>
      <c r="BN25" s="6">
        <v>61.140000000000008</v>
      </c>
      <c r="BO25" s="6">
        <v>63.859999999999992</v>
      </c>
      <c r="BP25" s="6">
        <v>68.069999999999993</v>
      </c>
      <c r="BQ25" s="6">
        <v>63.840000000000011</v>
      </c>
      <c r="BR25" s="6">
        <v>70.319999999999993</v>
      </c>
      <c r="BS25" s="6">
        <v>73.070000000000007</v>
      </c>
      <c r="BT25" s="82">
        <v>75.309999999999988</v>
      </c>
      <c r="BV25" s="59">
        <f t="shared" si="12"/>
        <v>3.6900000000000048</v>
      </c>
      <c r="BW25" s="57">
        <f t="shared" si="12"/>
        <v>6.5300000000000082</v>
      </c>
      <c r="BX25" s="57">
        <f t="shared" si="12"/>
        <v>3.4200000000000017</v>
      </c>
      <c r="BY25" s="57">
        <f t="shared" si="12"/>
        <v>6.4199999999999875</v>
      </c>
      <c r="BZ25" s="59">
        <f t="shared" si="13"/>
        <v>10.680000000000007</v>
      </c>
      <c r="CA25" s="57">
        <f t="shared" si="13"/>
        <v>12.659999999999997</v>
      </c>
      <c r="CB25" s="57">
        <f t="shared" si="13"/>
        <v>7.8200000000000145</v>
      </c>
      <c r="CC25" s="57">
        <f t="shared" si="13"/>
        <v>12.609999999999992</v>
      </c>
      <c r="CD25" s="59">
        <f t="shared" si="14"/>
        <v>9.9200000000000088</v>
      </c>
      <c r="CE25" s="57">
        <f t="shared" si="14"/>
        <v>9.1799999999999855</v>
      </c>
      <c r="CF25" s="57">
        <f t="shared" si="14"/>
        <v>9.2100000000000151</v>
      </c>
      <c r="CG25" s="60">
        <f t="shared" si="14"/>
        <v>7.2399999999999949</v>
      </c>
    </row>
    <row r="26" spans="1:85" x14ac:dyDescent="0.25">
      <c r="A26" s="1869"/>
      <c r="B26" s="855" t="s">
        <v>317</v>
      </c>
      <c r="C26" s="773">
        <v>978</v>
      </c>
      <c r="D26" s="20">
        <v>462.00720000000007</v>
      </c>
      <c r="E26" s="20">
        <v>518.0465999999999</v>
      </c>
      <c r="F26" s="20">
        <v>537.01979999999992</v>
      </c>
      <c r="G26" s="20">
        <v>537.01979999999992</v>
      </c>
      <c r="H26" s="671">
        <v>1262</v>
      </c>
      <c r="I26" s="20">
        <v>692.96419999999989</v>
      </c>
      <c r="J26" s="20">
        <v>755.93799999999999</v>
      </c>
      <c r="K26" s="20">
        <v>765.0243999999999</v>
      </c>
      <c r="L26" s="20">
        <v>789.00239999999997</v>
      </c>
      <c r="M26" s="671">
        <v>2240</v>
      </c>
      <c r="N26" s="20">
        <v>1154.9440000000002</v>
      </c>
      <c r="O26" s="20">
        <v>1274.1119999999999</v>
      </c>
      <c r="P26" s="20">
        <v>1302.1120000000001</v>
      </c>
      <c r="Q26" s="20">
        <v>1326.0800000000002</v>
      </c>
      <c r="R26" s="773">
        <v>1247</v>
      </c>
      <c r="S26" s="20">
        <v>632.97719999999993</v>
      </c>
      <c r="T26" s="20">
        <v>678.99149999999997</v>
      </c>
      <c r="U26" s="20">
        <v>677.99389999999994</v>
      </c>
      <c r="V26" s="20">
        <v>684.97710000000006</v>
      </c>
      <c r="W26" s="671">
        <v>1489</v>
      </c>
      <c r="X26" s="20">
        <v>840.98719999999992</v>
      </c>
      <c r="Y26" s="20">
        <v>871.06499999999994</v>
      </c>
      <c r="Z26" s="20">
        <v>899.05820000000006</v>
      </c>
      <c r="AA26" s="20">
        <v>900.99389999999994</v>
      </c>
      <c r="AB26" s="671">
        <v>2736</v>
      </c>
      <c r="AC26" s="20">
        <v>1473.8832</v>
      </c>
      <c r="AD26" s="20">
        <v>1549.944</v>
      </c>
      <c r="AE26" s="20">
        <v>1577.0304000000001</v>
      </c>
      <c r="AF26" s="20">
        <v>1586.0591999999999</v>
      </c>
      <c r="AG26" s="773">
        <v>1459</v>
      </c>
      <c r="AH26" s="20">
        <v>759.99310000000003</v>
      </c>
      <c r="AI26" s="20">
        <v>775.02080000000001</v>
      </c>
      <c r="AJ26" s="20">
        <v>770.93560000000002</v>
      </c>
      <c r="AK26" s="20">
        <v>813.97609999999997</v>
      </c>
      <c r="AL26" s="671">
        <v>1742</v>
      </c>
      <c r="AM26" s="20">
        <v>950.08680000000004</v>
      </c>
      <c r="AN26" s="20">
        <v>1000.0821999999999</v>
      </c>
      <c r="AO26" s="20">
        <v>1008.9664000000001</v>
      </c>
      <c r="AP26" s="20">
        <v>1058.9618</v>
      </c>
      <c r="AQ26" s="671">
        <v>3201</v>
      </c>
      <c r="AR26" s="20">
        <v>1709.9742000000001</v>
      </c>
      <c r="AS26" s="20">
        <v>1774.9545000000001</v>
      </c>
      <c r="AT26" s="20">
        <v>1780.0761000000002</v>
      </c>
      <c r="AU26" s="21">
        <v>1872.9050999999999</v>
      </c>
      <c r="AW26" s="61">
        <v>47.240000000000009</v>
      </c>
      <c r="AX26" s="6">
        <v>52.969999999999992</v>
      </c>
      <c r="AY26" s="6">
        <v>54.909999999999989</v>
      </c>
      <c r="AZ26" s="6">
        <v>54.909999999999989</v>
      </c>
      <c r="BA26" s="6">
        <v>54.909999999999989</v>
      </c>
      <c r="BB26" s="6">
        <v>59.9</v>
      </c>
      <c r="BC26" s="6">
        <v>60.62</v>
      </c>
      <c r="BD26" s="6">
        <v>62.519999999999996</v>
      </c>
      <c r="BE26" s="61">
        <v>50.759999999999991</v>
      </c>
      <c r="BF26" s="6">
        <v>54.449999999999996</v>
      </c>
      <c r="BG26" s="6">
        <v>54.37</v>
      </c>
      <c r="BH26" s="6">
        <v>54.93</v>
      </c>
      <c r="BI26" s="6">
        <v>56.48</v>
      </c>
      <c r="BJ26" s="6">
        <v>58.5</v>
      </c>
      <c r="BK26" s="6">
        <v>60.38</v>
      </c>
      <c r="BL26" s="6">
        <v>60.51</v>
      </c>
      <c r="BM26" s="61">
        <v>52.09</v>
      </c>
      <c r="BN26" s="6">
        <v>53.12</v>
      </c>
      <c r="BO26" s="6">
        <v>52.839999999999996</v>
      </c>
      <c r="BP26" s="6">
        <v>55.789999999999992</v>
      </c>
      <c r="BQ26" s="6">
        <v>54.54</v>
      </c>
      <c r="BR26" s="6">
        <v>57.41</v>
      </c>
      <c r="BS26" s="6">
        <v>57.92</v>
      </c>
      <c r="BT26" s="82">
        <v>60.79</v>
      </c>
      <c r="BV26" s="59">
        <f t="shared" si="12"/>
        <v>7.6699999999999804</v>
      </c>
      <c r="BW26" s="57">
        <f t="shared" si="12"/>
        <v>6.9300000000000068</v>
      </c>
      <c r="BX26" s="57">
        <f t="shared" si="12"/>
        <v>5.710000000000008</v>
      </c>
      <c r="BY26" s="57">
        <f t="shared" si="12"/>
        <v>7.6100000000000065</v>
      </c>
      <c r="BZ26" s="59">
        <f t="shared" si="13"/>
        <v>5.720000000000006</v>
      </c>
      <c r="CA26" s="57">
        <f t="shared" si="13"/>
        <v>4.0500000000000043</v>
      </c>
      <c r="CB26" s="57">
        <f t="shared" si="13"/>
        <v>6.0100000000000051</v>
      </c>
      <c r="CC26" s="57">
        <f t="shared" si="13"/>
        <v>5.5799999999999983</v>
      </c>
      <c r="CD26" s="59">
        <f t="shared" si="14"/>
        <v>2.4499999999999957</v>
      </c>
      <c r="CE26" s="57">
        <f t="shared" si="14"/>
        <v>4.2899999999999991</v>
      </c>
      <c r="CF26" s="57">
        <f t="shared" si="14"/>
        <v>5.0800000000000054</v>
      </c>
      <c r="CG26" s="60">
        <f t="shared" si="14"/>
        <v>5.0000000000000071</v>
      </c>
    </row>
    <row r="27" spans="1:85" x14ac:dyDescent="0.25">
      <c r="A27" s="1869"/>
      <c r="B27" s="855" t="s">
        <v>315</v>
      </c>
      <c r="C27" s="773">
        <v>1671</v>
      </c>
      <c r="D27" s="20">
        <v>877.9434</v>
      </c>
      <c r="E27" s="20">
        <v>1075.9569000000001</v>
      </c>
      <c r="F27" s="20">
        <v>1155.9978000000001</v>
      </c>
      <c r="G27" s="20">
        <v>1161.0108000000002</v>
      </c>
      <c r="H27" s="671">
        <v>1152</v>
      </c>
      <c r="I27" s="20">
        <v>549.04319999999996</v>
      </c>
      <c r="J27" s="20">
        <v>705.94560000000001</v>
      </c>
      <c r="K27" s="20">
        <v>758.01599999999985</v>
      </c>
      <c r="L27" s="20">
        <v>777.024</v>
      </c>
      <c r="M27" s="671">
        <v>2823</v>
      </c>
      <c r="N27" s="20">
        <v>1427.0264999999999</v>
      </c>
      <c r="O27" s="20">
        <v>1781.8776</v>
      </c>
      <c r="P27" s="20">
        <v>1913.9939999999999</v>
      </c>
      <c r="Q27" s="20">
        <v>1937.9895000000004</v>
      </c>
      <c r="R27" s="773">
        <v>1603</v>
      </c>
      <c r="S27" s="20">
        <v>843.97949999999992</v>
      </c>
      <c r="T27" s="20">
        <v>1029.9275</v>
      </c>
      <c r="U27" s="20">
        <v>1099.9786000000001</v>
      </c>
      <c r="V27" s="20">
        <v>1113.9247</v>
      </c>
      <c r="W27" s="671">
        <v>985</v>
      </c>
      <c r="X27" s="20">
        <v>498.01600000000008</v>
      </c>
      <c r="Y27" s="20">
        <v>625.96749999999997</v>
      </c>
      <c r="Z27" s="20">
        <v>652.95650000000001</v>
      </c>
      <c r="AA27" s="20">
        <v>662.0184999999999</v>
      </c>
      <c r="AB27" s="671">
        <v>2588</v>
      </c>
      <c r="AC27" s="20">
        <v>1341.8779999999999</v>
      </c>
      <c r="AD27" s="20">
        <v>1656.0612000000001</v>
      </c>
      <c r="AE27" s="20">
        <v>1753.1112000000001</v>
      </c>
      <c r="AF27" s="20">
        <v>1775.8856000000001</v>
      </c>
      <c r="AG27" s="773">
        <v>1665</v>
      </c>
      <c r="AH27" s="20">
        <v>872.95949999999993</v>
      </c>
      <c r="AI27" s="20">
        <v>1000.9979999999999</v>
      </c>
      <c r="AJ27" s="20">
        <v>1072.9259999999999</v>
      </c>
      <c r="AK27" s="20">
        <v>1156.0095000000001</v>
      </c>
      <c r="AL27" s="671">
        <v>1143</v>
      </c>
      <c r="AM27" s="20">
        <v>572.98590000000013</v>
      </c>
      <c r="AN27" s="20">
        <v>714.03210000000001</v>
      </c>
      <c r="AO27" s="20">
        <v>767.98169999999993</v>
      </c>
      <c r="AP27" s="20">
        <v>806.04359999999997</v>
      </c>
      <c r="AQ27" s="671">
        <v>2808</v>
      </c>
      <c r="AR27" s="20">
        <v>1446.1200000000001</v>
      </c>
      <c r="AS27" s="20">
        <v>1715.1264000000001</v>
      </c>
      <c r="AT27" s="20">
        <v>1840.9248000000002</v>
      </c>
      <c r="AU27" s="21">
        <v>1961.9496000000004</v>
      </c>
      <c r="AW27" s="61">
        <v>52.54</v>
      </c>
      <c r="AX27" s="6">
        <v>64.39</v>
      </c>
      <c r="AY27" s="6">
        <v>69.180000000000007</v>
      </c>
      <c r="AZ27" s="6">
        <v>69.480000000000018</v>
      </c>
      <c r="BA27" s="6">
        <v>47.66</v>
      </c>
      <c r="BB27" s="6">
        <v>61.28</v>
      </c>
      <c r="BC27" s="6">
        <v>65.8</v>
      </c>
      <c r="BD27" s="6">
        <v>67.45</v>
      </c>
      <c r="BE27" s="61">
        <v>52.65</v>
      </c>
      <c r="BF27" s="6">
        <v>64.25</v>
      </c>
      <c r="BG27" s="6">
        <v>68.620000000000019</v>
      </c>
      <c r="BH27" s="6">
        <v>69.490000000000009</v>
      </c>
      <c r="BI27" s="6">
        <v>50.56</v>
      </c>
      <c r="BJ27" s="6">
        <v>63.55</v>
      </c>
      <c r="BK27" s="6">
        <v>66.290000000000006</v>
      </c>
      <c r="BL27" s="6">
        <v>67.209999999999994</v>
      </c>
      <c r="BM27" s="61">
        <v>52.43</v>
      </c>
      <c r="BN27" s="6">
        <v>60.12</v>
      </c>
      <c r="BO27" s="6">
        <v>64.44</v>
      </c>
      <c r="BP27" s="6">
        <v>69.430000000000007</v>
      </c>
      <c r="BQ27" s="6">
        <v>50.13000000000001</v>
      </c>
      <c r="BR27" s="6">
        <v>62.470000000000006</v>
      </c>
      <c r="BS27" s="6">
        <v>67.19</v>
      </c>
      <c r="BT27" s="82">
        <v>70.52</v>
      </c>
      <c r="BV27" s="59">
        <f t="shared" si="12"/>
        <v>-4.8800000000000026</v>
      </c>
      <c r="BW27" s="57">
        <f t="shared" si="12"/>
        <v>-3.1099999999999994</v>
      </c>
      <c r="BX27" s="57">
        <f t="shared" si="12"/>
        <v>-3.3800000000000097</v>
      </c>
      <c r="BY27" s="57">
        <f t="shared" si="12"/>
        <v>-2.0300000000000153</v>
      </c>
      <c r="BZ27" s="59">
        <f t="shared" si="13"/>
        <v>-2.0899999999999963</v>
      </c>
      <c r="CA27" s="57">
        <f t="shared" si="13"/>
        <v>-0.70000000000000284</v>
      </c>
      <c r="CB27" s="57">
        <f t="shared" si="13"/>
        <v>-2.3300000000000125</v>
      </c>
      <c r="CC27" s="57">
        <f t="shared" si="13"/>
        <v>-2.2800000000000153</v>
      </c>
      <c r="CD27" s="59">
        <f t="shared" si="14"/>
        <v>-2.2999999999999901</v>
      </c>
      <c r="CE27" s="57">
        <f t="shared" si="14"/>
        <v>2.3500000000000085</v>
      </c>
      <c r="CF27" s="57">
        <f t="shared" si="14"/>
        <v>2.75</v>
      </c>
      <c r="CG27" s="60">
        <f t="shared" si="14"/>
        <v>1.0899999999999892</v>
      </c>
    </row>
    <row r="28" spans="1:85" x14ac:dyDescent="0.25">
      <c r="A28" s="1869"/>
      <c r="B28" s="855" t="s">
        <v>316</v>
      </c>
      <c r="C28" s="773">
        <v>870</v>
      </c>
      <c r="D28" s="20">
        <v>465.97200000000009</v>
      </c>
      <c r="E28" s="20">
        <v>580.9860000000001</v>
      </c>
      <c r="F28" s="20">
        <v>600.99599999999998</v>
      </c>
      <c r="G28" s="20">
        <v>602.04000000000008</v>
      </c>
      <c r="H28" s="671">
        <v>1155</v>
      </c>
      <c r="I28" s="20">
        <v>575.99849999999992</v>
      </c>
      <c r="J28" s="20">
        <v>734.00249999999994</v>
      </c>
      <c r="K28" s="20">
        <v>790.94400000000007</v>
      </c>
      <c r="L28" s="20">
        <v>790.0200000000001</v>
      </c>
      <c r="M28" s="671">
        <v>2025</v>
      </c>
      <c r="N28" s="20">
        <v>1042.0650000000001</v>
      </c>
      <c r="O28" s="20">
        <v>1315.0349999999999</v>
      </c>
      <c r="P28" s="20">
        <v>1391.9849999999999</v>
      </c>
      <c r="Q28" s="20">
        <v>1391.9849999999999</v>
      </c>
      <c r="R28" s="773">
        <v>826</v>
      </c>
      <c r="S28" s="20">
        <v>444.96619999999996</v>
      </c>
      <c r="T28" s="20">
        <v>535.9914</v>
      </c>
      <c r="U28" s="20">
        <v>527.97919999999999</v>
      </c>
      <c r="V28" s="20">
        <v>561.01920000000007</v>
      </c>
      <c r="W28" s="671">
        <v>1213</v>
      </c>
      <c r="X28" s="20">
        <v>631.00260000000003</v>
      </c>
      <c r="Y28" s="20">
        <v>737.9892000000001</v>
      </c>
      <c r="Z28" s="20">
        <v>778.98860000000002</v>
      </c>
      <c r="AA28" s="20">
        <v>778.98860000000002</v>
      </c>
      <c r="AB28" s="671">
        <v>2039</v>
      </c>
      <c r="AC28" s="20">
        <v>1075.9803000000002</v>
      </c>
      <c r="AD28" s="20">
        <v>1273.9672</v>
      </c>
      <c r="AE28" s="20">
        <v>1306.9989999999998</v>
      </c>
      <c r="AF28" s="20">
        <v>1340.0308</v>
      </c>
      <c r="AG28" s="773">
        <v>1066</v>
      </c>
      <c r="AH28" s="20">
        <v>569.99019999999996</v>
      </c>
      <c r="AI28" s="20">
        <v>630.00599999999997</v>
      </c>
      <c r="AJ28" s="20">
        <v>669.98100000000011</v>
      </c>
      <c r="AK28" s="20">
        <v>698.0168000000001</v>
      </c>
      <c r="AL28" s="671">
        <v>1430</v>
      </c>
      <c r="AM28" s="20">
        <v>743.02800000000013</v>
      </c>
      <c r="AN28" s="20">
        <v>867.00900000000013</v>
      </c>
      <c r="AO28" s="20">
        <v>889.03100000000006</v>
      </c>
      <c r="AP28" s="20">
        <v>915.05700000000002</v>
      </c>
      <c r="AQ28" s="671">
        <v>2496</v>
      </c>
      <c r="AR28" s="20">
        <v>1312.896</v>
      </c>
      <c r="AS28" s="20">
        <v>1497.1007999999999</v>
      </c>
      <c r="AT28" s="20">
        <v>1559.0016000000001</v>
      </c>
      <c r="AU28" s="21">
        <v>1612.9151999999999</v>
      </c>
      <c r="AW28" s="61">
        <v>53.560000000000009</v>
      </c>
      <c r="AX28" s="6">
        <v>66.780000000000015</v>
      </c>
      <c r="AY28" s="6">
        <v>69.08</v>
      </c>
      <c r="AZ28" s="6">
        <v>69.2</v>
      </c>
      <c r="BA28" s="6">
        <v>49.86999999999999</v>
      </c>
      <c r="BB28" s="6">
        <v>63.55</v>
      </c>
      <c r="BC28" s="6">
        <v>68.48</v>
      </c>
      <c r="BD28" s="6">
        <v>68.400000000000006</v>
      </c>
      <c r="BE28" s="61">
        <v>53.87</v>
      </c>
      <c r="BF28" s="6">
        <v>64.89</v>
      </c>
      <c r="BG28" s="6">
        <v>63.92</v>
      </c>
      <c r="BH28" s="6">
        <v>67.920000000000016</v>
      </c>
      <c r="BI28" s="6">
        <v>52.019999999999996</v>
      </c>
      <c r="BJ28" s="6">
        <v>60.84</v>
      </c>
      <c r="BK28" s="6">
        <v>64.22</v>
      </c>
      <c r="BL28" s="6">
        <v>64.22</v>
      </c>
      <c r="BM28" s="61">
        <v>53.47</v>
      </c>
      <c r="BN28" s="6">
        <v>59.099999999999994</v>
      </c>
      <c r="BO28" s="6">
        <v>62.850000000000009</v>
      </c>
      <c r="BP28" s="6">
        <v>65.48</v>
      </c>
      <c r="BQ28" s="6">
        <v>51.960000000000008</v>
      </c>
      <c r="BR28" s="6">
        <v>60.63000000000001</v>
      </c>
      <c r="BS28" s="6">
        <v>62.17</v>
      </c>
      <c r="BT28" s="82">
        <v>63.99</v>
      </c>
      <c r="BV28" s="59">
        <f t="shared" si="12"/>
        <v>-3.690000000000019</v>
      </c>
      <c r="BW28" s="57">
        <f t="shared" si="12"/>
        <v>-3.2300000000000182</v>
      </c>
      <c r="BX28" s="57">
        <f t="shared" si="12"/>
        <v>-0.59999999999999432</v>
      </c>
      <c r="BY28" s="57">
        <f t="shared" si="12"/>
        <v>-0.79999999999999716</v>
      </c>
      <c r="BZ28" s="59">
        <f t="shared" si="13"/>
        <v>-1.8500000000000014</v>
      </c>
      <c r="CA28" s="57">
        <f t="shared" si="13"/>
        <v>-4.0499999999999972</v>
      </c>
      <c r="CB28" s="57">
        <f t="shared" si="13"/>
        <v>0.29999999999999716</v>
      </c>
      <c r="CC28" s="57">
        <f t="shared" si="13"/>
        <v>-3.7000000000000171</v>
      </c>
      <c r="CD28" s="59">
        <f t="shared" si="14"/>
        <v>-1.5099999999999909</v>
      </c>
      <c r="CE28" s="57">
        <f t="shared" si="14"/>
        <v>1.5300000000000153</v>
      </c>
      <c r="CF28" s="57">
        <f t="shared" si="14"/>
        <v>-0.68000000000000682</v>
      </c>
      <c r="CG28" s="60">
        <f t="shared" si="14"/>
        <v>-1.490000000000002</v>
      </c>
    </row>
    <row r="29" spans="1:85" x14ac:dyDescent="0.25">
      <c r="A29" s="1869"/>
      <c r="B29" s="855" t="s">
        <v>212</v>
      </c>
      <c r="C29" s="773">
        <v>4061</v>
      </c>
      <c r="D29" s="20">
        <v>2261.1648</v>
      </c>
      <c r="E29" s="20">
        <v>2428.0718999999999</v>
      </c>
      <c r="F29" s="20">
        <v>2545.8409000000001</v>
      </c>
      <c r="G29" s="20">
        <v>2579.1410999999998</v>
      </c>
      <c r="H29" s="671">
        <v>2977</v>
      </c>
      <c r="I29" s="20">
        <v>1565.0089000000003</v>
      </c>
      <c r="J29" s="20">
        <v>1659.0821000000001</v>
      </c>
      <c r="K29" s="20">
        <v>1759.1092999999998</v>
      </c>
      <c r="L29" s="20">
        <v>1793.0470999999998</v>
      </c>
      <c r="M29" s="671">
        <v>7038</v>
      </c>
      <c r="N29" s="20">
        <v>3825.8568</v>
      </c>
      <c r="O29" s="20">
        <v>4086.9665999999997</v>
      </c>
      <c r="P29" s="20">
        <v>4305.1446000000005</v>
      </c>
      <c r="Q29" s="20">
        <v>4372.0055999999995</v>
      </c>
      <c r="R29" s="773">
        <v>4385</v>
      </c>
      <c r="S29" s="20">
        <v>2559.9629999999997</v>
      </c>
      <c r="T29" s="20">
        <v>2748.0795000000003</v>
      </c>
      <c r="U29" s="20">
        <v>2752.9030000000002</v>
      </c>
      <c r="V29" s="20">
        <v>2826.1325000000002</v>
      </c>
      <c r="W29" s="671">
        <v>3582</v>
      </c>
      <c r="X29" s="20">
        <v>1947.8916000000002</v>
      </c>
      <c r="Y29" s="20">
        <v>2017.0242000000001</v>
      </c>
      <c r="Z29" s="20">
        <v>2078.9928</v>
      </c>
      <c r="AA29" s="20">
        <v>2140.9614000000001</v>
      </c>
      <c r="AB29" s="671">
        <v>7967</v>
      </c>
      <c r="AC29" s="20">
        <v>4507.7285999999995</v>
      </c>
      <c r="AD29" s="20">
        <v>4765.0627000000004</v>
      </c>
      <c r="AE29" s="20">
        <v>4831.9855000000007</v>
      </c>
      <c r="AF29" s="20">
        <v>4966.6278000000002</v>
      </c>
      <c r="AG29" s="773">
        <v>5221</v>
      </c>
      <c r="AH29" s="20">
        <v>3048.0198</v>
      </c>
      <c r="AI29" s="20">
        <v>3135.2104999999997</v>
      </c>
      <c r="AJ29" s="20">
        <v>3181.1552999999999</v>
      </c>
      <c r="AK29" s="20">
        <v>3383.2080000000001</v>
      </c>
      <c r="AL29" s="671">
        <v>3737</v>
      </c>
      <c r="AM29" s="20">
        <v>1973.1360000000002</v>
      </c>
      <c r="AN29" s="20">
        <v>2035.9175999999998</v>
      </c>
      <c r="AO29" s="20">
        <v>2075.1561000000002</v>
      </c>
      <c r="AP29" s="20">
        <v>2183.1554000000001</v>
      </c>
      <c r="AQ29" s="671">
        <v>8958</v>
      </c>
      <c r="AR29" s="20">
        <v>5020.9589999999998</v>
      </c>
      <c r="AS29" s="20">
        <v>5170.5575999999992</v>
      </c>
      <c r="AT29" s="20">
        <v>5255.6585999999998</v>
      </c>
      <c r="AU29" s="21">
        <v>5565.6054000000004</v>
      </c>
      <c r="AW29" s="61">
        <v>55.679999999999993</v>
      </c>
      <c r="AX29" s="6">
        <v>59.79</v>
      </c>
      <c r="AY29" s="6">
        <v>62.69</v>
      </c>
      <c r="AZ29" s="6">
        <v>63.51</v>
      </c>
      <c r="BA29" s="6">
        <v>52.570000000000007</v>
      </c>
      <c r="BB29" s="6">
        <v>55.730000000000004</v>
      </c>
      <c r="BC29" s="6">
        <v>59.089999999999996</v>
      </c>
      <c r="BD29" s="6">
        <v>60.23</v>
      </c>
      <c r="BE29" s="61">
        <v>58.379999999999995</v>
      </c>
      <c r="BF29" s="6">
        <v>62.67</v>
      </c>
      <c r="BG29" s="6">
        <v>62.78</v>
      </c>
      <c r="BH29" s="6">
        <v>64.45</v>
      </c>
      <c r="BI29" s="6">
        <v>54.38000000000001</v>
      </c>
      <c r="BJ29" s="6">
        <v>56.31</v>
      </c>
      <c r="BK29" s="6">
        <v>58.040000000000006</v>
      </c>
      <c r="BL29" s="6">
        <v>59.77</v>
      </c>
      <c r="BM29" s="61">
        <v>58.379999999999995</v>
      </c>
      <c r="BN29" s="6">
        <v>60.04999999999999</v>
      </c>
      <c r="BO29" s="6">
        <v>60.929999999999993</v>
      </c>
      <c r="BP29" s="6">
        <v>64.8</v>
      </c>
      <c r="BQ29" s="6">
        <v>52.800000000000004</v>
      </c>
      <c r="BR29" s="6">
        <v>54.48</v>
      </c>
      <c r="BS29" s="6">
        <v>55.53</v>
      </c>
      <c r="BT29" s="82">
        <v>58.42</v>
      </c>
      <c r="BV29" s="59">
        <f t="shared" si="12"/>
        <v>-3.1099999999999852</v>
      </c>
      <c r="BW29" s="57">
        <f t="shared" si="12"/>
        <v>-4.0599999999999952</v>
      </c>
      <c r="BX29" s="57">
        <f t="shared" si="12"/>
        <v>-3.6000000000000014</v>
      </c>
      <c r="BY29" s="57">
        <f t="shared" si="12"/>
        <v>-3.2800000000000011</v>
      </c>
      <c r="BZ29" s="59">
        <f t="shared" si="13"/>
        <v>-3.9999999999999858</v>
      </c>
      <c r="CA29" s="57">
        <f t="shared" si="13"/>
        <v>-6.3599999999999994</v>
      </c>
      <c r="CB29" s="57">
        <f t="shared" si="13"/>
        <v>-4.7399999999999949</v>
      </c>
      <c r="CC29" s="57">
        <f t="shared" si="13"/>
        <v>-4.68</v>
      </c>
      <c r="CD29" s="59">
        <f t="shared" si="14"/>
        <v>-5.5799999999999912</v>
      </c>
      <c r="CE29" s="57">
        <f t="shared" si="14"/>
        <v>-5.5699999999999932</v>
      </c>
      <c r="CF29" s="57">
        <f t="shared" si="14"/>
        <v>-5.3999999999999915</v>
      </c>
      <c r="CG29" s="60">
        <f t="shared" si="14"/>
        <v>-6.3799999999999955</v>
      </c>
    </row>
    <row r="30" spans="1:85" x14ac:dyDescent="0.25">
      <c r="A30" s="1869"/>
      <c r="B30" s="855" t="s">
        <v>323</v>
      </c>
      <c r="C30" s="773">
        <v>2092</v>
      </c>
      <c r="D30" s="20">
        <v>1352.8964000000001</v>
      </c>
      <c r="E30" s="20">
        <v>1469.0023999999999</v>
      </c>
      <c r="F30" s="20">
        <v>1498.0811999999999</v>
      </c>
      <c r="G30" s="20">
        <v>1489.0856000000001</v>
      </c>
      <c r="H30" s="671">
        <v>4387</v>
      </c>
      <c r="I30" s="20">
        <v>3083.1835999999998</v>
      </c>
      <c r="J30" s="20">
        <v>3287.1791000000003</v>
      </c>
      <c r="K30" s="20">
        <v>3307.7980000000002</v>
      </c>
      <c r="L30" s="20">
        <v>3280.1598999999997</v>
      </c>
      <c r="M30" s="671">
        <v>6479</v>
      </c>
      <c r="N30" s="20">
        <v>4436.1713</v>
      </c>
      <c r="O30" s="20">
        <v>4756.2339000000002</v>
      </c>
      <c r="P30" s="20">
        <v>4806.1221999999998</v>
      </c>
      <c r="Q30" s="20">
        <v>4769.1918999999998</v>
      </c>
      <c r="R30" s="773">
        <v>2393</v>
      </c>
      <c r="S30" s="20">
        <v>1592.0628999999999</v>
      </c>
      <c r="T30" s="20">
        <v>1683.9540999999999</v>
      </c>
      <c r="U30" s="20">
        <v>1661.9385</v>
      </c>
      <c r="V30" s="20">
        <v>1671.9891000000002</v>
      </c>
      <c r="W30" s="671">
        <v>5254</v>
      </c>
      <c r="X30" s="20">
        <v>3689.8842</v>
      </c>
      <c r="Y30" s="20">
        <v>3850.1312000000003</v>
      </c>
      <c r="Z30" s="20">
        <v>3803.8960000000006</v>
      </c>
      <c r="AA30" s="20">
        <v>3799.1674000000003</v>
      </c>
      <c r="AB30" s="671">
        <v>7647</v>
      </c>
      <c r="AC30" s="20">
        <v>5281.7829000000002</v>
      </c>
      <c r="AD30" s="20">
        <v>5534.1338999999998</v>
      </c>
      <c r="AE30" s="20">
        <v>5466.0756000000001</v>
      </c>
      <c r="AF30" s="20">
        <v>5470.6638000000003</v>
      </c>
      <c r="AG30" s="773">
        <v>2588</v>
      </c>
      <c r="AH30" s="20">
        <v>1759.0636</v>
      </c>
      <c r="AI30" s="20">
        <v>1806.9415999999999</v>
      </c>
      <c r="AJ30" s="20">
        <v>1853.0079999999998</v>
      </c>
      <c r="AK30" s="20">
        <v>1858.9603999999999</v>
      </c>
      <c r="AL30" s="671">
        <v>5736</v>
      </c>
      <c r="AM30" s="20">
        <v>4019.2151999999992</v>
      </c>
      <c r="AN30" s="20">
        <v>4073.1336000000006</v>
      </c>
      <c r="AO30" s="20">
        <v>4120.1687999999995</v>
      </c>
      <c r="AP30" s="20">
        <v>4198.7519999999995</v>
      </c>
      <c r="AQ30" s="671">
        <v>8324</v>
      </c>
      <c r="AR30" s="20">
        <v>5777.6883999999991</v>
      </c>
      <c r="AS30" s="20">
        <v>5880.0736000000006</v>
      </c>
      <c r="AT30" s="20">
        <v>5973.3024000000005</v>
      </c>
      <c r="AU30" s="21">
        <v>6058.2071999999998</v>
      </c>
      <c r="AW30" s="61">
        <v>64.67</v>
      </c>
      <c r="AX30" s="6">
        <v>70.22</v>
      </c>
      <c r="AY30" s="6">
        <v>71.61</v>
      </c>
      <c r="AZ30" s="6">
        <v>71.180000000000007</v>
      </c>
      <c r="BA30" s="6">
        <v>70.28</v>
      </c>
      <c r="BB30" s="6">
        <v>74.930000000000007</v>
      </c>
      <c r="BC30" s="6">
        <v>75.400000000000006</v>
      </c>
      <c r="BD30" s="6">
        <v>74.77</v>
      </c>
      <c r="BE30" s="61">
        <v>66.53</v>
      </c>
      <c r="BF30" s="6">
        <v>70.37</v>
      </c>
      <c r="BG30" s="6">
        <v>69.45</v>
      </c>
      <c r="BH30" s="6">
        <v>69.87</v>
      </c>
      <c r="BI30" s="6">
        <v>70.23</v>
      </c>
      <c r="BJ30" s="6">
        <v>73.28</v>
      </c>
      <c r="BK30" s="6">
        <v>72.400000000000006</v>
      </c>
      <c r="BL30" s="6">
        <v>72.31</v>
      </c>
      <c r="BM30" s="61">
        <v>67.97</v>
      </c>
      <c r="BN30" s="6">
        <v>69.819999999999993</v>
      </c>
      <c r="BO30" s="6">
        <v>71.599999999999994</v>
      </c>
      <c r="BP30" s="6">
        <v>71.83</v>
      </c>
      <c r="BQ30" s="6">
        <v>70.069999999999993</v>
      </c>
      <c r="BR30" s="6">
        <v>71.010000000000005</v>
      </c>
      <c r="BS30" s="6">
        <v>71.83</v>
      </c>
      <c r="BT30" s="82">
        <v>73.199999999999989</v>
      </c>
      <c r="BV30" s="59">
        <f t="shared" si="12"/>
        <v>5.6099999999999994</v>
      </c>
      <c r="BW30" s="57">
        <f t="shared" si="12"/>
        <v>4.710000000000008</v>
      </c>
      <c r="BX30" s="57">
        <f t="shared" si="12"/>
        <v>3.7900000000000063</v>
      </c>
      <c r="BY30" s="57">
        <f t="shared" si="12"/>
        <v>3.5899999999999892</v>
      </c>
      <c r="BZ30" s="59">
        <f t="shared" si="13"/>
        <v>3.7000000000000028</v>
      </c>
      <c r="CA30" s="57">
        <f t="shared" si="13"/>
        <v>2.9099999999999966</v>
      </c>
      <c r="CB30" s="57">
        <f t="shared" si="13"/>
        <v>2.9500000000000028</v>
      </c>
      <c r="CC30" s="57">
        <f t="shared" si="13"/>
        <v>2.4399999999999977</v>
      </c>
      <c r="CD30" s="59">
        <f t="shared" si="14"/>
        <v>2.0999999999999943</v>
      </c>
      <c r="CE30" s="57">
        <f t="shared" si="14"/>
        <v>1.1900000000000119</v>
      </c>
      <c r="CF30" s="57">
        <f t="shared" si="14"/>
        <v>0.23000000000000398</v>
      </c>
      <c r="CG30" s="60">
        <f t="shared" si="14"/>
        <v>1.3699999999999903</v>
      </c>
    </row>
    <row r="31" spans="1:85" x14ac:dyDescent="0.25">
      <c r="A31" s="1869"/>
      <c r="B31" s="855" t="s">
        <v>319</v>
      </c>
      <c r="C31" s="773">
        <v>2310</v>
      </c>
      <c r="D31" s="20">
        <v>966.96599999999989</v>
      </c>
      <c r="E31" s="20">
        <v>1088.934</v>
      </c>
      <c r="F31" s="20">
        <v>1154.076</v>
      </c>
      <c r="G31" s="20">
        <v>1206.0509999999999</v>
      </c>
      <c r="H31" s="671">
        <v>1412</v>
      </c>
      <c r="I31" s="20">
        <v>530.06479999999999</v>
      </c>
      <c r="J31" s="20">
        <v>612.94920000000002</v>
      </c>
      <c r="K31" s="20">
        <v>662.93400000000008</v>
      </c>
      <c r="L31" s="20">
        <v>655.02679999999998</v>
      </c>
      <c r="M31" s="671">
        <v>3722</v>
      </c>
      <c r="N31" s="20">
        <v>1496.9884</v>
      </c>
      <c r="O31" s="20">
        <v>1702.0706</v>
      </c>
      <c r="P31" s="20">
        <v>1817.0804000000001</v>
      </c>
      <c r="Q31" s="20">
        <v>1861</v>
      </c>
      <c r="R31" s="773">
        <v>2549</v>
      </c>
      <c r="S31" s="20">
        <v>1164.893</v>
      </c>
      <c r="T31" s="20">
        <v>1263.0295000000001</v>
      </c>
      <c r="U31" s="20">
        <v>1307.1272000000001</v>
      </c>
      <c r="V31" s="20">
        <v>1302.0292000000002</v>
      </c>
      <c r="W31" s="671">
        <v>1428</v>
      </c>
      <c r="X31" s="20">
        <v>615.03960000000006</v>
      </c>
      <c r="Y31" s="20">
        <v>661.02120000000002</v>
      </c>
      <c r="Z31" s="20">
        <v>696.00720000000001</v>
      </c>
      <c r="AA31" s="20">
        <v>700.00560000000007</v>
      </c>
      <c r="AB31" s="671">
        <v>3977</v>
      </c>
      <c r="AC31" s="20">
        <v>1780.1052</v>
      </c>
      <c r="AD31" s="20">
        <v>1924.0726</v>
      </c>
      <c r="AE31" s="20">
        <v>2002.8172000000002</v>
      </c>
      <c r="AF31" s="20">
        <v>2002.0218000000002</v>
      </c>
      <c r="AG31" s="773">
        <v>2900</v>
      </c>
      <c r="AH31" s="20">
        <v>1278.9000000000001</v>
      </c>
      <c r="AI31" s="20">
        <v>1378.08</v>
      </c>
      <c r="AJ31" s="20">
        <v>1445.07</v>
      </c>
      <c r="AK31" s="20">
        <v>1525.98</v>
      </c>
      <c r="AL31" s="671">
        <v>1530</v>
      </c>
      <c r="AM31" s="20">
        <v>686.05200000000002</v>
      </c>
      <c r="AN31" s="20">
        <v>718.94700000000012</v>
      </c>
      <c r="AO31" s="20">
        <v>740.97900000000004</v>
      </c>
      <c r="AP31" s="20">
        <v>819.00900000000001</v>
      </c>
      <c r="AQ31" s="671">
        <v>4430</v>
      </c>
      <c r="AR31" s="20">
        <v>1965.1479999999999</v>
      </c>
      <c r="AS31" s="20">
        <v>2097.1620000000003</v>
      </c>
      <c r="AT31" s="20">
        <v>2186.2049999999999</v>
      </c>
      <c r="AU31" s="21">
        <v>2344.799</v>
      </c>
      <c r="AW31" s="61">
        <v>41.86</v>
      </c>
      <c r="AX31" s="6">
        <v>47.14</v>
      </c>
      <c r="AY31" s="6">
        <v>49.96</v>
      </c>
      <c r="AZ31" s="6">
        <v>52.21</v>
      </c>
      <c r="BA31" s="6">
        <v>37.54</v>
      </c>
      <c r="BB31" s="6">
        <v>43.41</v>
      </c>
      <c r="BC31" s="6">
        <v>46.95000000000001</v>
      </c>
      <c r="BD31" s="6">
        <v>46.39</v>
      </c>
      <c r="BE31" s="61">
        <v>45.7</v>
      </c>
      <c r="BF31" s="6">
        <v>49.550000000000004</v>
      </c>
      <c r="BG31" s="6">
        <v>51.28</v>
      </c>
      <c r="BH31" s="6">
        <v>51.080000000000005</v>
      </c>
      <c r="BI31" s="6">
        <v>43.07</v>
      </c>
      <c r="BJ31" s="6">
        <v>46.290000000000006</v>
      </c>
      <c r="BK31" s="6">
        <v>48.74</v>
      </c>
      <c r="BL31" s="6">
        <v>49.02</v>
      </c>
      <c r="BM31" s="61">
        <v>44.100000000000009</v>
      </c>
      <c r="BN31" s="6">
        <v>47.519999999999996</v>
      </c>
      <c r="BO31" s="6">
        <v>49.83</v>
      </c>
      <c r="BP31" s="6">
        <v>52.62</v>
      </c>
      <c r="BQ31" s="6">
        <v>44.84</v>
      </c>
      <c r="BR31" s="6">
        <v>46.990000000000009</v>
      </c>
      <c r="BS31" s="6">
        <v>48.43</v>
      </c>
      <c r="BT31" s="82">
        <v>53.53</v>
      </c>
      <c r="BV31" s="59">
        <f t="shared" si="12"/>
        <v>-4.32</v>
      </c>
      <c r="BW31" s="57">
        <f t="shared" si="12"/>
        <v>-3.730000000000004</v>
      </c>
      <c r="BX31" s="57">
        <f t="shared" si="12"/>
        <v>-3.0099999999999909</v>
      </c>
      <c r="BY31" s="57">
        <f t="shared" si="12"/>
        <v>-5.82</v>
      </c>
      <c r="BZ31" s="59">
        <f t="shared" si="13"/>
        <v>-2.6300000000000026</v>
      </c>
      <c r="CA31" s="57">
        <f t="shared" si="13"/>
        <v>-3.259999999999998</v>
      </c>
      <c r="CB31" s="57">
        <f t="shared" si="13"/>
        <v>-2.5399999999999991</v>
      </c>
      <c r="CC31" s="57">
        <f t="shared" si="13"/>
        <v>-2.0600000000000023</v>
      </c>
      <c r="CD31" s="59">
        <f t="shared" si="14"/>
        <v>0.73999999999999488</v>
      </c>
      <c r="CE31" s="57">
        <f t="shared" si="14"/>
        <v>-0.52999999999998693</v>
      </c>
      <c r="CF31" s="57">
        <f t="shared" si="14"/>
        <v>-1.3999999999999986</v>
      </c>
      <c r="CG31" s="60">
        <f t="shared" si="14"/>
        <v>0.91000000000000369</v>
      </c>
    </row>
    <row r="32" spans="1:85" x14ac:dyDescent="0.25">
      <c r="A32" s="1869"/>
      <c r="B32" s="856" t="s">
        <v>199</v>
      </c>
      <c r="C32" s="784">
        <v>50</v>
      </c>
      <c r="D32" s="20">
        <v>35</v>
      </c>
      <c r="E32" s="20">
        <v>37</v>
      </c>
      <c r="F32" s="20">
        <v>34</v>
      </c>
      <c r="G32" s="56">
        <v>36</v>
      </c>
      <c r="H32" s="140">
        <v>24</v>
      </c>
      <c r="I32" s="785" t="s">
        <v>463</v>
      </c>
      <c r="J32" s="785" t="s">
        <v>463</v>
      </c>
      <c r="K32" s="785" t="s">
        <v>463</v>
      </c>
      <c r="L32" s="785" t="s">
        <v>463</v>
      </c>
      <c r="M32" s="140">
        <v>74</v>
      </c>
      <c r="N32" s="56">
        <v>45.998399999999997</v>
      </c>
      <c r="O32" s="56">
        <v>49.002800000000001</v>
      </c>
      <c r="P32" s="56">
        <v>44.000399999999999</v>
      </c>
      <c r="Q32" s="56">
        <v>49.002800000000001</v>
      </c>
      <c r="R32" s="784">
        <v>50</v>
      </c>
      <c r="S32" s="56">
        <v>20</v>
      </c>
      <c r="T32" s="56">
        <v>26</v>
      </c>
      <c r="U32" s="56">
        <v>24</v>
      </c>
      <c r="V32" s="56">
        <v>28.999999999999996</v>
      </c>
      <c r="W32" s="140">
        <v>20</v>
      </c>
      <c r="X32" s="785" t="s">
        <v>463</v>
      </c>
      <c r="Y32" s="785" t="s">
        <v>463</v>
      </c>
      <c r="Z32" s="785" t="s">
        <v>463</v>
      </c>
      <c r="AA32" s="785" t="s">
        <v>463</v>
      </c>
      <c r="AB32" s="140">
        <v>70</v>
      </c>
      <c r="AC32" s="56">
        <v>31.003</v>
      </c>
      <c r="AD32" s="56">
        <v>37.001999999999995</v>
      </c>
      <c r="AE32" s="56">
        <v>35</v>
      </c>
      <c r="AF32" s="56">
        <v>38.997</v>
      </c>
      <c r="AG32" s="784">
        <v>31</v>
      </c>
      <c r="AH32" s="56">
        <v>18.9999</v>
      </c>
      <c r="AI32" s="56">
        <v>18.9999</v>
      </c>
      <c r="AJ32" s="56">
        <v>17.9986</v>
      </c>
      <c r="AK32" s="56">
        <v>18.9999</v>
      </c>
      <c r="AL32" s="140">
        <v>16</v>
      </c>
      <c r="AM32" s="785" t="s">
        <v>463</v>
      </c>
      <c r="AN32" s="785" t="s">
        <v>463</v>
      </c>
      <c r="AO32" s="785" t="s">
        <v>463</v>
      </c>
      <c r="AP32" s="785" t="s">
        <v>463</v>
      </c>
      <c r="AQ32" s="140">
        <v>47</v>
      </c>
      <c r="AR32" s="20">
        <v>30.0001</v>
      </c>
      <c r="AS32" s="20">
        <v>28.998999999999999</v>
      </c>
      <c r="AT32" s="20">
        <v>28.998999999999999</v>
      </c>
      <c r="AU32" s="21">
        <v>31.001199999999997</v>
      </c>
      <c r="AW32" s="100">
        <v>70</v>
      </c>
      <c r="AX32" s="98">
        <v>74</v>
      </c>
      <c r="AY32" s="98">
        <v>68</v>
      </c>
      <c r="AZ32" s="98">
        <v>72</v>
      </c>
      <c r="BA32" s="98" t="s">
        <v>463</v>
      </c>
      <c r="BB32" s="98" t="s">
        <v>463</v>
      </c>
      <c r="BC32" s="98" t="s">
        <v>463</v>
      </c>
      <c r="BD32" s="98" t="s">
        <v>463</v>
      </c>
      <c r="BE32" s="100">
        <v>40</v>
      </c>
      <c r="BF32" s="98">
        <v>52</v>
      </c>
      <c r="BG32" s="98">
        <v>48</v>
      </c>
      <c r="BH32" s="98">
        <v>57.999999999999993</v>
      </c>
      <c r="BI32" s="98" t="s">
        <v>463</v>
      </c>
      <c r="BJ32" s="98" t="s">
        <v>463</v>
      </c>
      <c r="BK32" s="98" t="s">
        <v>463</v>
      </c>
      <c r="BL32" s="98" t="s">
        <v>463</v>
      </c>
      <c r="BM32" s="100">
        <v>61.29</v>
      </c>
      <c r="BN32" s="98">
        <v>61.29</v>
      </c>
      <c r="BO32" s="98">
        <v>58.06</v>
      </c>
      <c r="BP32" s="98">
        <v>61.29</v>
      </c>
      <c r="BQ32" s="98" t="s">
        <v>463</v>
      </c>
      <c r="BR32" s="98" t="s">
        <v>463</v>
      </c>
      <c r="BS32" s="98" t="s">
        <v>463</v>
      </c>
      <c r="BT32" s="99" t="s">
        <v>463</v>
      </c>
      <c r="BV32" s="27"/>
      <c r="BW32" s="11"/>
      <c r="BX32" s="11"/>
      <c r="BY32" s="11"/>
      <c r="BZ32" s="11"/>
      <c r="CA32" s="11"/>
      <c r="CB32" s="11"/>
      <c r="CC32" s="11"/>
      <c r="CD32" s="11"/>
      <c r="CE32" s="11"/>
      <c r="CF32" s="11"/>
      <c r="CG32" s="28"/>
    </row>
    <row r="33" spans="1:85" x14ac:dyDescent="0.25">
      <c r="A33" s="1869" t="s">
        <v>811</v>
      </c>
      <c r="B33" s="849" t="s">
        <v>1077</v>
      </c>
      <c r="C33" s="917">
        <v>13219</v>
      </c>
      <c r="D33" s="843">
        <v>7777.9266999999991</v>
      </c>
      <c r="E33" s="843">
        <v>8212.9126999999989</v>
      </c>
      <c r="F33" s="843">
        <v>8388.9237999999987</v>
      </c>
      <c r="G33" s="843">
        <v>8415.6507000000001</v>
      </c>
      <c r="H33" s="918">
        <v>11286</v>
      </c>
      <c r="I33" s="843">
        <v>6091.1384999999991</v>
      </c>
      <c r="J33" s="843">
        <v>6455.1442000000006</v>
      </c>
      <c r="K33" s="843">
        <v>6569.0821999999998</v>
      </c>
      <c r="L33" s="843">
        <v>6600.8008</v>
      </c>
      <c r="M33" s="918">
        <v>24505</v>
      </c>
      <c r="N33" s="843">
        <v>13868.938699999999</v>
      </c>
      <c r="O33" s="843">
        <v>14667.8606</v>
      </c>
      <c r="P33" s="843">
        <v>14958.1613</v>
      </c>
      <c r="Q33" s="843">
        <v>15017.110600000002</v>
      </c>
      <c r="R33" s="917">
        <v>16851</v>
      </c>
      <c r="S33" s="843">
        <v>9812.1270999999997</v>
      </c>
      <c r="T33" s="843">
        <v>10254.173499999999</v>
      </c>
      <c r="U33" s="843">
        <v>10361.978200000001</v>
      </c>
      <c r="V33" s="843">
        <v>10522.9984</v>
      </c>
      <c r="W33" s="918">
        <v>13316</v>
      </c>
      <c r="X33" s="843">
        <v>7205.0640999999987</v>
      </c>
      <c r="Y33" s="843">
        <v>7428.1749</v>
      </c>
      <c r="Z33" s="843">
        <v>7461.1077999999998</v>
      </c>
      <c r="AA33" s="843">
        <v>7502.8212000000012</v>
      </c>
      <c r="AB33" s="918">
        <v>30167</v>
      </c>
      <c r="AC33" s="843">
        <v>17017.5288</v>
      </c>
      <c r="AD33" s="843">
        <v>17681.530600000002</v>
      </c>
      <c r="AE33" s="843">
        <v>17823.072000000004</v>
      </c>
      <c r="AF33" s="843">
        <v>18026.377399999998</v>
      </c>
      <c r="AG33" s="917">
        <v>19497</v>
      </c>
      <c r="AH33" s="843">
        <v>10754.747100000001</v>
      </c>
      <c r="AI33" s="843">
        <v>11187.1322</v>
      </c>
      <c r="AJ33" s="843">
        <v>11370.4169</v>
      </c>
      <c r="AK33" s="843">
        <v>11674.1558</v>
      </c>
      <c r="AL33" s="918">
        <v>15209</v>
      </c>
      <c r="AM33" s="843">
        <v>7622.9757999999993</v>
      </c>
      <c r="AN33" s="843">
        <v>7833.1938</v>
      </c>
      <c r="AO33" s="843">
        <v>7940.8190999999997</v>
      </c>
      <c r="AP33" s="843">
        <v>8105.1272000000008</v>
      </c>
      <c r="AQ33" s="918">
        <v>34706</v>
      </c>
      <c r="AR33" s="843">
        <v>18378.220800000003</v>
      </c>
      <c r="AS33" s="843">
        <v>19019.940699999999</v>
      </c>
      <c r="AT33" s="843">
        <v>19311.405599999998</v>
      </c>
      <c r="AU33" s="844">
        <v>19779.798299999999</v>
      </c>
      <c r="AW33" s="769">
        <v>58.838994628943176</v>
      </c>
      <c r="AX33" s="87">
        <v>62.129606626825016</v>
      </c>
      <c r="AY33" s="87">
        <v>63.461107496784919</v>
      </c>
      <c r="AZ33" s="87">
        <v>63.663292987366674</v>
      </c>
      <c r="BA33" s="87">
        <v>53.970746943115358</v>
      </c>
      <c r="BB33" s="87">
        <v>57.196032252348047</v>
      </c>
      <c r="BC33" s="87">
        <v>58.205583909268121</v>
      </c>
      <c r="BD33" s="87">
        <v>58.486627680311884</v>
      </c>
      <c r="BE33" s="769">
        <v>58.228752596285084</v>
      </c>
      <c r="BF33" s="87">
        <v>60.85201768441042</v>
      </c>
      <c r="BG33" s="87">
        <v>61.491770221351857</v>
      </c>
      <c r="BH33" s="87">
        <v>62.447323007536646</v>
      </c>
      <c r="BI33" s="87">
        <v>54.108321568038441</v>
      </c>
      <c r="BJ33" s="87">
        <v>55.783830729948939</v>
      </c>
      <c r="BK33" s="87">
        <v>56.031148993691794</v>
      </c>
      <c r="BL33" s="87">
        <v>56.344406728747373</v>
      </c>
      <c r="BM33" s="769">
        <v>55.161035543929835</v>
      </c>
      <c r="BN33" s="87">
        <v>57.378736215828077</v>
      </c>
      <c r="BO33" s="87">
        <v>58.31880237985331</v>
      </c>
      <c r="BP33" s="87">
        <v>59.876677437554491</v>
      </c>
      <c r="BQ33" s="87">
        <v>50.121479387204936</v>
      </c>
      <c r="BR33" s="87">
        <v>51.503674140311659</v>
      </c>
      <c r="BS33" s="87">
        <v>52.211316325859691</v>
      </c>
      <c r="BT33" s="768">
        <v>53.291650996120723</v>
      </c>
      <c r="BV33" s="59">
        <f t="shared" ref="BV33:BY37" si="15">BA33-AW33</f>
        <v>-4.8682476858278179</v>
      </c>
      <c r="BW33" s="57">
        <f t="shared" si="15"/>
        <v>-4.9335743744769687</v>
      </c>
      <c r="BX33" s="57">
        <f t="shared" si="15"/>
        <v>-5.255523587516798</v>
      </c>
      <c r="BY33" s="57">
        <f t="shared" si="15"/>
        <v>-5.1766653070547903</v>
      </c>
      <c r="BZ33" s="59">
        <f t="shared" ref="BZ33:CC37" si="16">BI33-BE33</f>
        <v>-4.1204310282466423</v>
      </c>
      <c r="CA33" s="57">
        <f t="shared" si="16"/>
        <v>-5.0681869544614813</v>
      </c>
      <c r="CB33" s="57">
        <f t="shared" si="16"/>
        <v>-5.460621227660063</v>
      </c>
      <c r="CC33" s="57">
        <f t="shared" si="16"/>
        <v>-6.102916278789273</v>
      </c>
      <c r="CD33" s="59">
        <f t="shared" ref="CD33:CG37" si="17">BQ33-BM33</f>
        <v>-5.039556156724899</v>
      </c>
      <c r="CE33" s="57">
        <f t="shared" si="17"/>
        <v>-5.8750620755164178</v>
      </c>
      <c r="CF33" s="57">
        <f t="shared" si="17"/>
        <v>-6.1074860539936182</v>
      </c>
      <c r="CG33" s="60">
        <f t="shared" si="17"/>
        <v>-6.5850264414337687</v>
      </c>
    </row>
    <row r="34" spans="1:85" x14ac:dyDescent="0.25">
      <c r="A34" s="1869"/>
      <c r="B34" s="855" t="s">
        <v>320</v>
      </c>
      <c r="C34" s="773">
        <v>3587</v>
      </c>
      <c r="D34" s="20">
        <v>1746.1516000000001</v>
      </c>
      <c r="E34" s="20">
        <v>1787.0434</v>
      </c>
      <c r="F34" s="20">
        <v>1827.9352000000001</v>
      </c>
      <c r="G34" s="20">
        <v>1802.8261999999997</v>
      </c>
      <c r="H34" s="671">
        <v>3982</v>
      </c>
      <c r="I34" s="20">
        <v>1748.098</v>
      </c>
      <c r="J34" s="20">
        <v>1801.0585999999998</v>
      </c>
      <c r="K34" s="20">
        <v>1836.1002000000001</v>
      </c>
      <c r="L34" s="20">
        <v>1836.8966000000003</v>
      </c>
      <c r="M34" s="671">
        <v>7569</v>
      </c>
      <c r="N34" s="20">
        <v>3493.8503999999998</v>
      </c>
      <c r="O34" s="20">
        <v>3587.7059999999997</v>
      </c>
      <c r="P34" s="20">
        <v>3664.1528999999996</v>
      </c>
      <c r="Q34" s="20">
        <v>3639.9321000000004</v>
      </c>
      <c r="R34" s="773">
        <v>4388</v>
      </c>
      <c r="S34" s="20">
        <v>2057.9719999999998</v>
      </c>
      <c r="T34" s="20">
        <v>2100.0967999999998</v>
      </c>
      <c r="U34" s="20">
        <v>2089.1268</v>
      </c>
      <c r="V34" s="20">
        <v>2104.9236000000001</v>
      </c>
      <c r="W34" s="671">
        <v>4591</v>
      </c>
      <c r="X34" s="20">
        <v>1868.9961000000001</v>
      </c>
      <c r="Y34" s="20">
        <v>1896.0829999999999</v>
      </c>
      <c r="Z34" s="20">
        <v>1897.9194000000002</v>
      </c>
      <c r="AA34" s="20">
        <v>1904.8059000000003</v>
      </c>
      <c r="AB34" s="671">
        <v>8979</v>
      </c>
      <c r="AC34" s="20">
        <v>3927.4146000000001</v>
      </c>
      <c r="AD34" s="20">
        <v>3995.6550000000002</v>
      </c>
      <c r="AE34" s="20">
        <v>3986.6759999999999</v>
      </c>
      <c r="AF34" s="20">
        <v>4010.0213999999996</v>
      </c>
      <c r="AG34" s="773">
        <v>5382</v>
      </c>
      <c r="AH34" s="20">
        <v>2161.9494</v>
      </c>
      <c r="AI34" s="20">
        <v>2151.1853999999998</v>
      </c>
      <c r="AJ34" s="20">
        <v>2177.0190000000002</v>
      </c>
      <c r="AK34" s="20">
        <v>2222.2278000000001</v>
      </c>
      <c r="AL34" s="671">
        <v>5529</v>
      </c>
      <c r="AM34" s="20">
        <v>1994.8632</v>
      </c>
      <c r="AN34" s="20">
        <v>1983.2522999999999</v>
      </c>
      <c r="AO34" s="20">
        <v>2016.9791999999998</v>
      </c>
      <c r="AP34" s="20">
        <v>2058.9996000000001</v>
      </c>
      <c r="AQ34" s="671">
        <v>10911</v>
      </c>
      <c r="AR34" s="20">
        <v>4157.0910000000003</v>
      </c>
      <c r="AS34" s="20">
        <v>4134.1779000000006</v>
      </c>
      <c r="AT34" s="20">
        <v>4194.1884</v>
      </c>
      <c r="AU34" s="21">
        <v>4281.4764000000005</v>
      </c>
      <c r="AW34" s="61">
        <v>48.680000000000007</v>
      </c>
      <c r="AX34" s="6">
        <v>49.82</v>
      </c>
      <c r="AY34" s="6">
        <v>50.960000000000008</v>
      </c>
      <c r="AZ34" s="6">
        <v>50.259999999999991</v>
      </c>
      <c r="BA34" s="6">
        <v>43.9</v>
      </c>
      <c r="BB34" s="6">
        <v>45.23</v>
      </c>
      <c r="BC34" s="6">
        <v>46.11</v>
      </c>
      <c r="BD34" s="6">
        <v>46.13</v>
      </c>
      <c r="BE34" s="61">
        <v>46.899999999999991</v>
      </c>
      <c r="BF34" s="6">
        <v>47.86</v>
      </c>
      <c r="BG34" s="6">
        <v>47.61</v>
      </c>
      <c r="BH34" s="6">
        <v>47.97</v>
      </c>
      <c r="BI34" s="6">
        <v>40.71</v>
      </c>
      <c r="BJ34" s="6">
        <v>41.3</v>
      </c>
      <c r="BK34" s="6">
        <v>41.34</v>
      </c>
      <c r="BL34" s="6">
        <v>41.49</v>
      </c>
      <c r="BM34" s="61">
        <v>40.17</v>
      </c>
      <c r="BN34" s="6">
        <v>39.969999999999992</v>
      </c>
      <c r="BO34" s="6">
        <v>40.450000000000003</v>
      </c>
      <c r="BP34" s="6">
        <v>41.290000000000006</v>
      </c>
      <c r="BQ34" s="6">
        <v>36.08</v>
      </c>
      <c r="BR34" s="6">
        <v>35.869999999999997</v>
      </c>
      <c r="BS34" s="6">
        <v>36.479999999999997</v>
      </c>
      <c r="BT34" s="82">
        <v>37.24</v>
      </c>
      <c r="BV34" s="59">
        <f t="shared" si="15"/>
        <v>-4.7800000000000082</v>
      </c>
      <c r="BW34" s="57">
        <f t="shared" si="15"/>
        <v>-4.5900000000000034</v>
      </c>
      <c r="BX34" s="57">
        <f t="shared" si="15"/>
        <v>-4.8500000000000085</v>
      </c>
      <c r="BY34" s="57">
        <f t="shared" si="15"/>
        <v>-4.1299999999999883</v>
      </c>
      <c r="BZ34" s="59">
        <f t="shared" si="16"/>
        <v>-6.1899999999999906</v>
      </c>
      <c r="CA34" s="57">
        <f t="shared" si="16"/>
        <v>-6.5600000000000023</v>
      </c>
      <c r="CB34" s="57">
        <f t="shared" si="16"/>
        <v>-6.269999999999996</v>
      </c>
      <c r="CC34" s="57">
        <f t="shared" si="16"/>
        <v>-6.4799999999999969</v>
      </c>
      <c r="CD34" s="59">
        <f t="shared" si="17"/>
        <v>-4.0900000000000034</v>
      </c>
      <c r="CE34" s="57">
        <f t="shared" si="17"/>
        <v>-4.0999999999999943</v>
      </c>
      <c r="CF34" s="57">
        <f t="shared" si="17"/>
        <v>-3.970000000000006</v>
      </c>
      <c r="CG34" s="60">
        <f t="shared" si="17"/>
        <v>-4.0500000000000043</v>
      </c>
    </row>
    <row r="35" spans="1:85" x14ac:dyDescent="0.25">
      <c r="A35" s="1869"/>
      <c r="B35" s="855" t="s">
        <v>335</v>
      </c>
      <c r="C35" s="773">
        <v>210</v>
      </c>
      <c r="D35" s="20">
        <v>124.00500000000001</v>
      </c>
      <c r="E35" s="20">
        <v>140.994</v>
      </c>
      <c r="F35" s="20">
        <v>140.00700000000001</v>
      </c>
      <c r="G35" s="20">
        <v>145.99199999999999</v>
      </c>
      <c r="H35" s="671">
        <v>593</v>
      </c>
      <c r="I35" s="20">
        <v>327.98830000000004</v>
      </c>
      <c r="J35" s="20">
        <v>386.99180000000007</v>
      </c>
      <c r="K35" s="20">
        <v>385.9837</v>
      </c>
      <c r="L35" s="20">
        <v>406.97589999999997</v>
      </c>
      <c r="M35" s="671">
        <v>803</v>
      </c>
      <c r="N35" s="20">
        <v>452.00869999999998</v>
      </c>
      <c r="O35" s="20">
        <v>527.97249999999997</v>
      </c>
      <c r="P35" s="20">
        <v>525.96500000000003</v>
      </c>
      <c r="Q35" s="20">
        <v>553.02610000000004</v>
      </c>
      <c r="R35" s="773">
        <v>209</v>
      </c>
      <c r="S35" s="20">
        <v>139.0059</v>
      </c>
      <c r="T35" s="20">
        <v>136.99949999999998</v>
      </c>
      <c r="U35" s="20">
        <v>140.9914</v>
      </c>
      <c r="V35" s="20">
        <v>148.99610000000001</v>
      </c>
      <c r="W35" s="671">
        <v>613</v>
      </c>
      <c r="X35" s="20">
        <v>377.97579999999994</v>
      </c>
      <c r="Y35" s="20">
        <v>415.98179999999996</v>
      </c>
      <c r="Z35" s="20">
        <v>425.97369999999995</v>
      </c>
      <c r="AA35" s="20">
        <v>421.98919999999998</v>
      </c>
      <c r="AB35" s="671">
        <v>822</v>
      </c>
      <c r="AC35" s="20">
        <v>517.03800000000001</v>
      </c>
      <c r="AD35" s="20">
        <v>552.95939999999996</v>
      </c>
      <c r="AE35" s="20">
        <v>567.01560000000006</v>
      </c>
      <c r="AF35" s="20">
        <v>570.96119999999985</v>
      </c>
      <c r="AG35" s="773">
        <v>283</v>
      </c>
      <c r="AH35" s="20">
        <v>163.99850000000001</v>
      </c>
      <c r="AI35" s="20">
        <v>175.99770000000001</v>
      </c>
      <c r="AJ35" s="20">
        <v>193.9965</v>
      </c>
      <c r="AK35" s="20">
        <v>196.00580000000002</v>
      </c>
      <c r="AL35" s="671">
        <v>755</v>
      </c>
      <c r="AM35" s="20">
        <v>423.0265</v>
      </c>
      <c r="AN35" s="20">
        <v>457.00150000000002</v>
      </c>
      <c r="AO35" s="20">
        <v>482.97349999999994</v>
      </c>
      <c r="AP35" s="20">
        <v>514.9855</v>
      </c>
      <c r="AQ35" s="671">
        <v>1038</v>
      </c>
      <c r="AR35" s="20">
        <v>586.98900000000003</v>
      </c>
      <c r="AS35" s="20">
        <v>632.97239999999999</v>
      </c>
      <c r="AT35" s="20">
        <v>676.98360000000002</v>
      </c>
      <c r="AU35" s="21">
        <v>711.03000000000009</v>
      </c>
      <c r="AW35" s="61">
        <v>59.050000000000004</v>
      </c>
      <c r="AX35" s="6">
        <v>67.14</v>
      </c>
      <c r="AY35" s="6">
        <v>66.67</v>
      </c>
      <c r="AZ35" s="6">
        <v>69.52</v>
      </c>
      <c r="BA35" s="6">
        <v>55.31</v>
      </c>
      <c r="BB35" s="6">
        <v>65.260000000000005</v>
      </c>
      <c r="BC35" s="6">
        <v>65.09</v>
      </c>
      <c r="BD35" s="6">
        <v>68.63</v>
      </c>
      <c r="BE35" s="61">
        <v>66.510000000000005</v>
      </c>
      <c r="BF35" s="6">
        <v>65.55</v>
      </c>
      <c r="BG35" s="6">
        <v>67.459999999999994</v>
      </c>
      <c r="BH35" s="6">
        <v>71.290000000000006</v>
      </c>
      <c r="BI35" s="6">
        <v>61.659999999999989</v>
      </c>
      <c r="BJ35" s="6">
        <v>67.86</v>
      </c>
      <c r="BK35" s="6">
        <v>69.489999999999995</v>
      </c>
      <c r="BL35" s="6">
        <v>68.84</v>
      </c>
      <c r="BM35" s="61">
        <v>57.95</v>
      </c>
      <c r="BN35" s="6">
        <v>62.19</v>
      </c>
      <c r="BO35" s="6">
        <v>68.55</v>
      </c>
      <c r="BP35" s="6">
        <v>69.260000000000005</v>
      </c>
      <c r="BQ35" s="6">
        <v>56.03</v>
      </c>
      <c r="BR35" s="6">
        <v>60.530000000000008</v>
      </c>
      <c r="BS35" s="6">
        <v>63.969999999999992</v>
      </c>
      <c r="BT35" s="82">
        <v>68.210000000000008</v>
      </c>
      <c r="BV35" s="59">
        <f t="shared" si="15"/>
        <v>-3.740000000000002</v>
      </c>
      <c r="BW35" s="57">
        <f t="shared" si="15"/>
        <v>-1.8799999999999955</v>
      </c>
      <c r="BX35" s="57">
        <f t="shared" si="15"/>
        <v>-1.5799999999999983</v>
      </c>
      <c r="BY35" s="57">
        <f t="shared" si="15"/>
        <v>-0.89000000000000057</v>
      </c>
      <c r="BZ35" s="59">
        <f t="shared" si="16"/>
        <v>-4.8500000000000156</v>
      </c>
      <c r="CA35" s="57">
        <f t="shared" si="16"/>
        <v>2.3100000000000023</v>
      </c>
      <c r="CB35" s="57">
        <f t="shared" si="16"/>
        <v>2.0300000000000011</v>
      </c>
      <c r="CC35" s="57">
        <f t="shared" si="16"/>
        <v>-2.4500000000000028</v>
      </c>
      <c r="CD35" s="59">
        <f t="shared" si="17"/>
        <v>-1.9200000000000017</v>
      </c>
      <c r="CE35" s="57">
        <f t="shared" si="17"/>
        <v>-1.6599999999999895</v>
      </c>
      <c r="CF35" s="57">
        <f t="shared" si="17"/>
        <v>-4.5800000000000054</v>
      </c>
      <c r="CG35" s="60">
        <f t="shared" si="17"/>
        <v>-1.0499999999999972</v>
      </c>
    </row>
    <row r="36" spans="1:85" x14ac:dyDescent="0.25">
      <c r="A36" s="1869"/>
      <c r="B36" s="855" t="s">
        <v>200</v>
      </c>
      <c r="C36" s="773">
        <v>492</v>
      </c>
      <c r="D36" s="20">
        <v>147.00960000000001</v>
      </c>
      <c r="E36" s="20">
        <v>156.01319999999998</v>
      </c>
      <c r="F36" s="20">
        <v>154.97999999999999</v>
      </c>
      <c r="G36" s="20">
        <v>159.99840000000003</v>
      </c>
      <c r="H36" s="671">
        <v>787</v>
      </c>
      <c r="I36" s="20">
        <v>236.0213</v>
      </c>
      <c r="J36" s="20">
        <v>264.98289999999997</v>
      </c>
      <c r="K36" s="20">
        <v>278.99150000000003</v>
      </c>
      <c r="L36" s="20">
        <v>278.99150000000003</v>
      </c>
      <c r="M36" s="671">
        <v>1279</v>
      </c>
      <c r="N36" s="20">
        <v>383.06049999999999</v>
      </c>
      <c r="O36" s="20">
        <v>421.04680000000002</v>
      </c>
      <c r="P36" s="20">
        <v>433.96469999999999</v>
      </c>
      <c r="Q36" s="20">
        <v>438.95280000000002</v>
      </c>
      <c r="R36" s="773">
        <v>547</v>
      </c>
      <c r="S36" s="20">
        <v>137.02350000000001</v>
      </c>
      <c r="T36" s="20">
        <v>142.98580000000001</v>
      </c>
      <c r="U36" s="20">
        <v>144.02509999999998</v>
      </c>
      <c r="V36" s="20">
        <v>148.01820000000001</v>
      </c>
      <c r="W36" s="671">
        <v>658</v>
      </c>
      <c r="X36" s="20">
        <v>192.9914</v>
      </c>
      <c r="Y36" s="20">
        <v>222.00920000000002</v>
      </c>
      <c r="Z36" s="20">
        <v>216.0214</v>
      </c>
      <c r="AA36" s="20">
        <v>208.98079999999999</v>
      </c>
      <c r="AB36" s="671">
        <v>1205</v>
      </c>
      <c r="AC36" s="20">
        <v>330.04950000000002</v>
      </c>
      <c r="AD36" s="20">
        <v>364.99450000000002</v>
      </c>
      <c r="AE36" s="20">
        <v>360.05400000000003</v>
      </c>
      <c r="AF36" s="20">
        <v>357.04149999999998</v>
      </c>
      <c r="AG36" s="773">
        <v>626</v>
      </c>
      <c r="AH36" s="20">
        <v>176.03120000000001</v>
      </c>
      <c r="AI36" s="20">
        <v>173.0264</v>
      </c>
      <c r="AJ36" s="20">
        <v>170.02160000000001</v>
      </c>
      <c r="AK36" s="20">
        <v>180.97660000000002</v>
      </c>
      <c r="AL36" s="671">
        <v>766</v>
      </c>
      <c r="AM36" s="20">
        <v>218.99939999999998</v>
      </c>
      <c r="AN36" s="20">
        <v>245.96260000000001</v>
      </c>
      <c r="AO36" s="20">
        <v>237.00040000000001</v>
      </c>
      <c r="AP36" s="20">
        <v>248.03080000000003</v>
      </c>
      <c r="AQ36" s="671">
        <v>1392</v>
      </c>
      <c r="AR36" s="20">
        <v>395.0496</v>
      </c>
      <c r="AS36" s="20">
        <v>418.99199999999996</v>
      </c>
      <c r="AT36" s="20">
        <v>407.02080000000001</v>
      </c>
      <c r="AU36" s="21">
        <v>429.01440000000002</v>
      </c>
      <c r="AW36" s="61">
        <v>29.880000000000003</v>
      </c>
      <c r="AX36" s="6">
        <v>31.71</v>
      </c>
      <c r="AY36" s="6">
        <v>31.5</v>
      </c>
      <c r="AZ36" s="6">
        <v>32.520000000000003</v>
      </c>
      <c r="BA36" s="6">
        <v>29.99</v>
      </c>
      <c r="BB36" s="6">
        <v>33.669999999999995</v>
      </c>
      <c r="BC36" s="6">
        <v>35.450000000000003</v>
      </c>
      <c r="BD36" s="6">
        <v>35.450000000000003</v>
      </c>
      <c r="BE36" s="61">
        <v>25.05</v>
      </c>
      <c r="BF36" s="6">
        <v>26.14</v>
      </c>
      <c r="BG36" s="6">
        <v>26.33</v>
      </c>
      <c r="BH36" s="6">
        <v>27.060000000000002</v>
      </c>
      <c r="BI36" s="6">
        <v>29.330000000000002</v>
      </c>
      <c r="BJ36" s="6">
        <v>33.74</v>
      </c>
      <c r="BK36" s="6">
        <v>32.83</v>
      </c>
      <c r="BL36" s="6">
        <v>31.759999999999998</v>
      </c>
      <c r="BM36" s="61">
        <v>28.12</v>
      </c>
      <c r="BN36" s="6">
        <v>27.639999999999997</v>
      </c>
      <c r="BO36" s="6">
        <v>27.16</v>
      </c>
      <c r="BP36" s="6">
        <v>28.910000000000004</v>
      </c>
      <c r="BQ36" s="6">
        <v>28.59</v>
      </c>
      <c r="BR36" s="6">
        <v>32.11</v>
      </c>
      <c r="BS36" s="6">
        <v>30.94</v>
      </c>
      <c r="BT36" s="82">
        <v>32.380000000000003</v>
      </c>
      <c r="BV36" s="59">
        <f t="shared" si="15"/>
        <v>0.10999999999999588</v>
      </c>
      <c r="BW36" s="57">
        <f t="shared" si="15"/>
        <v>1.9599999999999937</v>
      </c>
      <c r="BX36" s="57">
        <f t="shared" si="15"/>
        <v>3.9500000000000028</v>
      </c>
      <c r="BY36" s="57">
        <f t="shared" si="15"/>
        <v>2.9299999999999997</v>
      </c>
      <c r="BZ36" s="59">
        <f t="shared" si="16"/>
        <v>4.2800000000000011</v>
      </c>
      <c r="CA36" s="57">
        <f t="shared" si="16"/>
        <v>7.6000000000000014</v>
      </c>
      <c r="CB36" s="57">
        <f t="shared" si="16"/>
        <v>6.5</v>
      </c>
      <c r="CC36" s="57">
        <f t="shared" si="16"/>
        <v>4.6999999999999957</v>
      </c>
      <c r="CD36" s="59">
        <f t="shared" si="17"/>
        <v>0.46999999999999886</v>
      </c>
      <c r="CE36" s="57">
        <f t="shared" si="17"/>
        <v>4.4700000000000024</v>
      </c>
      <c r="CF36" s="57">
        <f t="shared" si="17"/>
        <v>3.7800000000000011</v>
      </c>
      <c r="CG36" s="60">
        <f t="shared" si="17"/>
        <v>3.4699999999999989</v>
      </c>
    </row>
    <row r="37" spans="1:85" x14ac:dyDescent="0.25">
      <c r="A37" s="1869"/>
      <c r="B37" s="855" t="s">
        <v>324</v>
      </c>
      <c r="C37" s="773">
        <v>743</v>
      </c>
      <c r="D37" s="20">
        <v>594.02850000000001</v>
      </c>
      <c r="E37" s="20">
        <v>644.99829999999997</v>
      </c>
      <c r="F37" s="20">
        <v>653.98860000000002</v>
      </c>
      <c r="G37" s="20">
        <v>675.98140000000001</v>
      </c>
      <c r="H37" s="671">
        <v>192</v>
      </c>
      <c r="I37" s="20">
        <v>134.99520000000001</v>
      </c>
      <c r="J37" s="20">
        <v>148.99199999999999</v>
      </c>
      <c r="K37" s="20">
        <v>153.00479999999999</v>
      </c>
      <c r="L37" s="20">
        <v>165.00479999999999</v>
      </c>
      <c r="M37" s="671">
        <v>935</v>
      </c>
      <c r="N37" s="20">
        <v>729.01949999999999</v>
      </c>
      <c r="O37" s="20">
        <v>794.00200000000007</v>
      </c>
      <c r="P37" s="20">
        <v>806.99850000000004</v>
      </c>
      <c r="Q37" s="20">
        <v>841.03250000000003</v>
      </c>
      <c r="R37" s="773">
        <v>728</v>
      </c>
      <c r="S37" s="20">
        <v>597.97919999999999</v>
      </c>
      <c r="T37" s="20">
        <v>627.02639999999997</v>
      </c>
      <c r="U37" s="20">
        <v>657.96639999999991</v>
      </c>
      <c r="V37" s="20">
        <v>654.03520000000003</v>
      </c>
      <c r="W37" s="671">
        <v>216</v>
      </c>
      <c r="X37" s="20">
        <v>166.9896</v>
      </c>
      <c r="Y37" s="20">
        <v>182.0016</v>
      </c>
      <c r="Z37" s="20">
        <v>186.99119999999999</v>
      </c>
      <c r="AA37" s="20">
        <v>189</v>
      </c>
      <c r="AB37" s="671">
        <v>944</v>
      </c>
      <c r="AC37" s="20">
        <v>765.01760000000002</v>
      </c>
      <c r="AD37" s="20">
        <v>809.00800000000004</v>
      </c>
      <c r="AE37" s="20">
        <v>844.97440000000006</v>
      </c>
      <c r="AF37" s="20">
        <v>842.99199999999996</v>
      </c>
      <c r="AG37" s="773">
        <v>742</v>
      </c>
      <c r="AH37" s="20">
        <v>607.99480000000005</v>
      </c>
      <c r="AI37" s="20">
        <v>643.98180000000013</v>
      </c>
      <c r="AJ37" s="20">
        <v>664.0157999999999</v>
      </c>
      <c r="AK37" s="20">
        <v>664.0157999999999</v>
      </c>
      <c r="AL37" s="671">
        <v>202</v>
      </c>
      <c r="AM37" s="20">
        <v>162.00400000000002</v>
      </c>
      <c r="AN37" s="20">
        <v>176.99240000000003</v>
      </c>
      <c r="AO37" s="20">
        <v>178.00240000000002</v>
      </c>
      <c r="AP37" s="20">
        <v>174.99259999999998</v>
      </c>
      <c r="AQ37" s="671">
        <v>944</v>
      </c>
      <c r="AR37" s="20">
        <v>770.02080000000001</v>
      </c>
      <c r="AS37" s="20">
        <v>820.99680000000001</v>
      </c>
      <c r="AT37" s="20">
        <v>841.95360000000005</v>
      </c>
      <c r="AU37" s="21">
        <v>839.02719999999988</v>
      </c>
      <c r="AW37" s="61">
        <v>79.95</v>
      </c>
      <c r="AX37" s="6">
        <v>86.81</v>
      </c>
      <c r="AY37" s="6">
        <v>88.02</v>
      </c>
      <c r="AZ37" s="6">
        <v>90.98</v>
      </c>
      <c r="BA37" s="6">
        <v>70.31</v>
      </c>
      <c r="BB37" s="6">
        <v>77.599999999999994</v>
      </c>
      <c r="BC37" s="6">
        <v>79.69</v>
      </c>
      <c r="BD37" s="6">
        <v>85.94</v>
      </c>
      <c r="BE37" s="61">
        <v>82.14</v>
      </c>
      <c r="BF37" s="6">
        <v>86.13</v>
      </c>
      <c r="BG37" s="6">
        <v>90.379999999999981</v>
      </c>
      <c r="BH37" s="6">
        <v>89.84</v>
      </c>
      <c r="BI37" s="6">
        <v>77.31</v>
      </c>
      <c r="BJ37" s="6">
        <v>84.26</v>
      </c>
      <c r="BK37" s="6">
        <v>86.57</v>
      </c>
      <c r="BL37" s="6">
        <v>87.5</v>
      </c>
      <c r="BM37" s="61">
        <v>81.940000000000012</v>
      </c>
      <c r="BN37" s="6">
        <v>86.79000000000002</v>
      </c>
      <c r="BO37" s="6">
        <v>89.49</v>
      </c>
      <c r="BP37" s="6">
        <v>89.49</v>
      </c>
      <c r="BQ37" s="6">
        <v>80.2</v>
      </c>
      <c r="BR37" s="6">
        <v>87.620000000000019</v>
      </c>
      <c r="BS37" s="6">
        <v>88.12</v>
      </c>
      <c r="BT37" s="82">
        <v>86.63</v>
      </c>
      <c r="BV37" s="59">
        <f t="shared" si="15"/>
        <v>-9.64</v>
      </c>
      <c r="BW37" s="57">
        <f t="shared" si="15"/>
        <v>-9.210000000000008</v>
      </c>
      <c r="BX37" s="57">
        <f t="shared" si="15"/>
        <v>-8.3299999999999983</v>
      </c>
      <c r="BY37" s="57">
        <f t="shared" si="15"/>
        <v>-5.0400000000000063</v>
      </c>
      <c r="BZ37" s="59">
        <f t="shared" si="16"/>
        <v>-4.8299999999999983</v>
      </c>
      <c r="CA37" s="57">
        <f t="shared" si="16"/>
        <v>-1.8699999999999903</v>
      </c>
      <c r="CB37" s="57">
        <f t="shared" si="16"/>
        <v>-3.8099999999999881</v>
      </c>
      <c r="CC37" s="57">
        <f t="shared" si="16"/>
        <v>-2.3400000000000034</v>
      </c>
      <c r="CD37" s="59">
        <f t="shared" si="17"/>
        <v>-1.7400000000000091</v>
      </c>
      <c r="CE37" s="57">
        <f t="shared" si="17"/>
        <v>0.82999999999999829</v>
      </c>
      <c r="CF37" s="57">
        <f t="shared" si="17"/>
        <v>-1.3699999999999903</v>
      </c>
      <c r="CG37" s="60">
        <f t="shared" si="17"/>
        <v>-2.8599999999999994</v>
      </c>
    </row>
    <row r="38" spans="1:85" x14ac:dyDescent="0.25">
      <c r="A38" s="1869"/>
      <c r="B38" s="855" t="s">
        <v>327</v>
      </c>
      <c r="C38" s="773">
        <v>5</v>
      </c>
      <c r="D38" s="45" t="s">
        <v>463</v>
      </c>
      <c r="E38" s="45" t="s">
        <v>463</v>
      </c>
      <c r="F38" s="45" t="s">
        <v>463</v>
      </c>
      <c r="G38" s="45" t="s">
        <v>463</v>
      </c>
      <c r="H38" s="671">
        <v>0</v>
      </c>
      <c r="I38" s="45" t="s">
        <v>463</v>
      </c>
      <c r="J38" s="45" t="s">
        <v>463</v>
      </c>
      <c r="K38" s="45" t="s">
        <v>463</v>
      </c>
      <c r="L38" s="45" t="s">
        <v>463</v>
      </c>
      <c r="M38" s="671">
        <v>5</v>
      </c>
      <c r="N38" s="45" t="s">
        <v>463</v>
      </c>
      <c r="O38" s="45" t="s">
        <v>463</v>
      </c>
      <c r="P38" s="45" t="s">
        <v>463</v>
      </c>
      <c r="Q38" s="45" t="s">
        <v>463</v>
      </c>
      <c r="R38" s="787">
        <v>7</v>
      </c>
      <c r="S38" s="45" t="s">
        <v>463</v>
      </c>
      <c r="T38" s="45" t="s">
        <v>463</v>
      </c>
      <c r="U38" s="45" t="s">
        <v>463</v>
      </c>
      <c r="V38" s="45" t="s">
        <v>463</v>
      </c>
      <c r="W38" s="923">
        <v>0</v>
      </c>
      <c r="X38" s="45" t="s">
        <v>37</v>
      </c>
      <c r="Y38" s="45" t="s">
        <v>37</v>
      </c>
      <c r="Z38" s="45" t="s">
        <v>37</v>
      </c>
      <c r="AA38" s="45" t="s">
        <v>37</v>
      </c>
      <c r="AB38" s="923">
        <v>7</v>
      </c>
      <c r="AC38" s="45" t="s">
        <v>463</v>
      </c>
      <c r="AD38" s="45" t="s">
        <v>463</v>
      </c>
      <c r="AE38" s="45" t="s">
        <v>463</v>
      </c>
      <c r="AF38" s="45" t="s">
        <v>463</v>
      </c>
      <c r="AG38" s="787">
        <v>14</v>
      </c>
      <c r="AH38" s="45" t="s">
        <v>463</v>
      </c>
      <c r="AI38" s="45" t="s">
        <v>463</v>
      </c>
      <c r="AJ38" s="45" t="s">
        <v>463</v>
      </c>
      <c r="AK38" s="45" t="s">
        <v>463</v>
      </c>
      <c r="AL38" s="923">
        <v>1</v>
      </c>
      <c r="AM38" s="45" t="s">
        <v>463</v>
      </c>
      <c r="AN38" s="45" t="s">
        <v>463</v>
      </c>
      <c r="AO38" s="45" t="s">
        <v>463</v>
      </c>
      <c r="AP38" s="45" t="s">
        <v>463</v>
      </c>
      <c r="AQ38" s="923">
        <v>15</v>
      </c>
      <c r="AR38" s="45" t="s">
        <v>463</v>
      </c>
      <c r="AS38" s="45" t="s">
        <v>463</v>
      </c>
      <c r="AT38" s="45" t="s">
        <v>463</v>
      </c>
      <c r="AU38" s="780" t="s">
        <v>463</v>
      </c>
      <c r="AW38" s="767" t="s">
        <v>463</v>
      </c>
      <c r="AX38" s="45" t="s">
        <v>463</v>
      </c>
      <c r="AY38" s="45" t="s">
        <v>463</v>
      </c>
      <c r="AZ38" s="45" t="s">
        <v>463</v>
      </c>
      <c r="BA38" s="45" t="s">
        <v>463</v>
      </c>
      <c r="BB38" s="45" t="s">
        <v>463</v>
      </c>
      <c r="BC38" s="45" t="s">
        <v>463</v>
      </c>
      <c r="BD38" s="45" t="s">
        <v>463</v>
      </c>
      <c r="BE38" s="767" t="s">
        <v>463</v>
      </c>
      <c r="BF38" s="45" t="s">
        <v>463</v>
      </c>
      <c r="BG38" s="45" t="s">
        <v>463</v>
      </c>
      <c r="BH38" s="45" t="s">
        <v>463</v>
      </c>
      <c r="BI38" s="45" t="s">
        <v>463</v>
      </c>
      <c r="BJ38" s="45" t="s">
        <v>463</v>
      </c>
      <c r="BK38" s="45" t="s">
        <v>463</v>
      </c>
      <c r="BL38" s="45" t="s">
        <v>463</v>
      </c>
      <c r="BM38" s="767" t="s">
        <v>463</v>
      </c>
      <c r="BN38" s="45" t="s">
        <v>463</v>
      </c>
      <c r="BO38" s="45" t="s">
        <v>463</v>
      </c>
      <c r="BP38" s="45" t="s">
        <v>463</v>
      </c>
      <c r="BQ38" s="45" t="s">
        <v>463</v>
      </c>
      <c r="BR38" s="45" t="s">
        <v>463</v>
      </c>
      <c r="BS38" s="45" t="s">
        <v>463</v>
      </c>
      <c r="BT38" s="780" t="s">
        <v>463</v>
      </c>
      <c r="BV38" s="27"/>
      <c r="BW38" s="11"/>
      <c r="BX38" s="11"/>
      <c r="BY38" s="11"/>
      <c r="BZ38" s="11"/>
      <c r="CA38" s="11"/>
      <c r="CB38" s="11"/>
      <c r="CC38" s="11"/>
      <c r="CD38" s="11"/>
      <c r="CE38" s="11"/>
      <c r="CF38" s="11"/>
      <c r="CG38" s="28"/>
    </row>
    <row r="39" spans="1:85" x14ac:dyDescent="0.25">
      <c r="A39" s="1869"/>
      <c r="B39" s="855" t="s">
        <v>328</v>
      </c>
      <c r="C39" s="773">
        <v>243</v>
      </c>
      <c r="D39" s="20">
        <v>163.00439999999998</v>
      </c>
      <c r="E39" s="20">
        <v>184.99590000000001</v>
      </c>
      <c r="F39" s="20">
        <v>189.00540000000001</v>
      </c>
      <c r="G39" s="20">
        <v>203.00220000000002</v>
      </c>
      <c r="H39" s="671">
        <v>27</v>
      </c>
      <c r="I39" s="20">
        <v>16.999200000000002</v>
      </c>
      <c r="J39" s="20">
        <v>19.998899999999999</v>
      </c>
      <c r="K39" s="20">
        <v>23.001300000000001</v>
      </c>
      <c r="L39" s="20">
        <v>23.001300000000001</v>
      </c>
      <c r="M39" s="671">
        <v>270</v>
      </c>
      <c r="N39" s="20">
        <v>180.00900000000001</v>
      </c>
      <c r="O39" s="20">
        <v>205.01100000000002</v>
      </c>
      <c r="P39" s="20">
        <v>212.00399999999999</v>
      </c>
      <c r="Q39" s="20">
        <v>225.99</v>
      </c>
      <c r="R39" s="773">
        <v>381</v>
      </c>
      <c r="S39" s="20">
        <v>260.98500000000001</v>
      </c>
      <c r="T39" s="20">
        <v>260.98500000000001</v>
      </c>
      <c r="U39" s="20">
        <v>283.0068</v>
      </c>
      <c r="V39" s="20">
        <v>300.99</v>
      </c>
      <c r="W39" s="671">
        <v>58</v>
      </c>
      <c r="X39" s="20">
        <v>33.001999999999995</v>
      </c>
      <c r="Y39" s="20">
        <v>33.999599999999994</v>
      </c>
      <c r="Z39" s="20">
        <v>38.999200000000002</v>
      </c>
      <c r="AA39" s="20">
        <v>38.999200000000002</v>
      </c>
      <c r="AB39" s="671">
        <v>439</v>
      </c>
      <c r="AC39" s="20">
        <v>293.99829999999997</v>
      </c>
      <c r="AD39" s="20">
        <v>295.00800000000004</v>
      </c>
      <c r="AE39" s="20">
        <v>322.00649999999996</v>
      </c>
      <c r="AF39" s="20">
        <v>340.00550000000004</v>
      </c>
      <c r="AG39" s="773">
        <v>633</v>
      </c>
      <c r="AH39" s="20">
        <v>419.99549999999999</v>
      </c>
      <c r="AI39" s="20">
        <v>478.99110000000002</v>
      </c>
      <c r="AJ39" s="20">
        <v>503.99459999999999</v>
      </c>
      <c r="AK39" s="20">
        <v>497.98110000000003</v>
      </c>
      <c r="AL39" s="671">
        <v>85</v>
      </c>
      <c r="AM39" s="20">
        <v>57.000999999999998</v>
      </c>
      <c r="AN39" s="20">
        <v>58.998499999999993</v>
      </c>
      <c r="AO39" s="20">
        <v>58.998499999999993</v>
      </c>
      <c r="AP39" s="20">
        <v>60.996000000000002</v>
      </c>
      <c r="AQ39" s="671">
        <v>718</v>
      </c>
      <c r="AR39" s="20">
        <v>476.96740000000005</v>
      </c>
      <c r="AS39" s="20">
        <v>537.99740000000008</v>
      </c>
      <c r="AT39" s="20">
        <v>562.98379999999997</v>
      </c>
      <c r="AU39" s="21">
        <v>559.03480000000002</v>
      </c>
      <c r="AW39" s="61">
        <v>67.08</v>
      </c>
      <c r="AX39" s="6">
        <v>76.13</v>
      </c>
      <c r="AY39" s="6">
        <v>77.78</v>
      </c>
      <c r="AZ39" s="6">
        <v>83.54</v>
      </c>
      <c r="BA39" s="6">
        <v>62.960000000000008</v>
      </c>
      <c r="BB39" s="6">
        <v>74.069999999999993</v>
      </c>
      <c r="BC39" s="6">
        <v>85.19</v>
      </c>
      <c r="BD39" s="6">
        <v>85.19</v>
      </c>
      <c r="BE39" s="61">
        <v>68.5</v>
      </c>
      <c r="BF39" s="6">
        <v>68.5</v>
      </c>
      <c r="BG39" s="6">
        <v>74.28</v>
      </c>
      <c r="BH39" s="6">
        <v>79</v>
      </c>
      <c r="BI39" s="6">
        <v>56.899999999999991</v>
      </c>
      <c r="BJ39" s="6">
        <v>58.62</v>
      </c>
      <c r="BK39" s="6">
        <v>67.239999999999995</v>
      </c>
      <c r="BL39" s="6">
        <v>67.239999999999995</v>
      </c>
      <c r="BM39" s="61">
        <v>66.349999999999994</v>
      </c>
      <c r="BN39" s="6">
        <v>75.67</v>
      </c>
      <c r="BO39" s="6">
        <v>79.62</v>
      </c>
      <c r="BP39" s="6">
        <v>78.67</v>
      </c>
      <c r="BQ39" s="6">
        <v>67.06</v>
      </c>
      <c r="BR39" s="6">
        <v>69.41</v>
      </c>
      <c r="BS39" s="6">
        <v>69.41</v>
      </c>
      <c r="BT39" s="82">
        <v>71.760000000000005</v>
      </c>
      <c r="BV39" s="59">
        <f t="shared" ref="BV39:BV55" si="18">BA39-AW39</f>
        <v>-4.1199999999999903</v>
      </c>
      <c r="BW39" s="57">
        <f t="shared" ref="BW39:BW55" si="19">BB39-AX39</f>
        <v>-2.0600000000000023</v>
      </c>
      <c r="BX39" s="57">
        <f t="shared" ref="BX39:BX55" si="20">BC39-AY39</f>
        <v>7.4099999999999966</v>
      </c>
      <c r="BY39" s="57">
        <f t="shared" ref="BY39:BY55" si="21">BD39-AZ39</f>
        <v>1.6499999999999915</v>
      </c>
      <c r="BZ39" s="59">
        <f t="shared" ref="BZ39:BZ55" si="22">BI39-BE39</f>
        <v>-11.600000000000009</v>
      </c>
      <c r="CA39" s="57">
        <f t="shared" ref="CA39:CA55" si="23">BJ39-BF39</f>
        <v>-9.8800000000000026</v>
      </c>
      <c r="CB39" s="57">
        <f t="shared" ref="CB39:CB55" si="24">BK39-BG39</f>
        <v>-7.0400000000000063</v>
      </c>
      <c r="CC39" s="57">
        <f t="shared" ref="CC39:CC55" si="25">BL39-BH39</f>
        <v>-11.760000000000005</v>
      </c>
      <c r="CD39" s="59">
        <f t="shared" ref="CD39:CD55" si="26">BQ39-BM39</f>
        <v>0.71000000000000796</v>
      </c>
      <c r="CE39" s="57">
        <f t="shared" ref="CE39:CE55" si="27">BR39-BN39</f>
        <v>-6.2600000000000051</v>
      </c>
      <c r="CF39" s="57">
        <f t="shared" ref="CF39:CF55" si="28">BS39-BO39</f>
        <v>-10.210000000000008</v>
      </c>
      <c r="CG39" s="60">
        <f t="shared" ref="CG39:CG55" si="29">BT39-BP39</f>
        <v>-6.9099999999999966</v>
      </c>
    </row>
    <row r="40" spans="1:85" x14ac:dyDescent="0.25">
      <c r="A40" s="1869"/>
      <c r="B40" s="855" t="s">
        <v>219</v>
      </c>
      <c r="C40" s="773">
        <v>299</v>
      </c>
      <c r="D40" s="20">
        <v>170.01140000000001</v>
      </c>
      <c r="E40" s="20">
        <v>173.00139999999999</v>
      </c>
      <c r="F40" s="20">
        <v>173.9881</v>
      </c>
      <c r="G40" s="20">
        <v>175.00470000000001</v>
      </c>
      <c r="H40" s="671">
        <v>1186</v>
      </c>
      <c r="I40" s="20">
        <v>805.05679999999995</v>
      </c>
      <c r="J40" s="20">
        <v>820.00040000000001</v>
      </c>
      <c r="K40" s="20">
        <v>817.03539999999998</v>
      </c>
      <c r="L40" s="20">
        <v>810.9867999999999</v>
      </c>
      <c r="M40" s="671">
        <v>1485</v>
      </c>
      <c r="N40" s="20">
        <v>975.05099999999993</v>
      </c>
      <c r="O40" s="20">
        <v>993.01950000000011</v>
      </c>
      <c r="P40" s="20">
        <v>990.94050000000004</v>
      </c>
      <c r="Q40" s="20">
        <v>986.04000000000008</v>
      </c>
      <c r="R40" s="773">
        <v>319</v>
      </c>
      <c r="S40" s="20">
        <v>171.01590000000002</v>
      </c>
      <c r="T40" s="20">
        <v>177.01310000000001</v>
      </c>
      <c r="U40" s="20">
        <v>175.0034</v>
      </c>
      <c r="V40" s="20">
        <v>178.00199999999998</v>
      </c>
      <c r="W40" s="671">
        <v>1455</v>
      </c>
      <c r="X40" s="20">
        <v>942.9855</v>
      </c>
      <c r="Y40" s="20">
        <v>954.04349999999988</v>
      </c>
      <c r="Z40" s="20">
        <v>944.00399999999991</v>
      </c>
      <c r="AA40" s="20">
        <v>949.96950000000004</v>
      </c>
      <c r="AB40" s="671">
        <v>1774</v>
      </c>
      <c r="AC40" s="20">
        <v>1114.0720000000001</v>
      </c>
      <c r="AD40" s="20">
        <v>1130.925</v>
      </c>
      <c r="AE40" s="20">
        <v>1119.0391999999999</v>
      </c>
      <c r="AF40" s="20">
        <v>1128.0866000000001</v>
      </c>
      <c r="AG40" s="773">
        <v>408</v>
      </c>
      <c r="AH40" s="20">
        <v>241.00560000000002</v>
      </c>
      <c r="AI40" s="20">
        <v>253.98000000000002</v>
      </c>
      <c r="AJ40" s="20">
        <v>262.99680000000001</v>
      </c>
      <c r="AK40" s="20">
        <v>262.01760000000002</v>
      </c>
      <c r="AL40" s="671">
        <v>1520</v>
      </c>
      <c r="AM40" s="20">
        <v>1041.048</v>
      </c>
      <c r="AN40" s="20">
        <v>1065.0639999999999</v>
      </c>
      <c r="AO40" s="20">
        <v>1076.008</v>
      </c>
      <c r="AP40" s="20">
        <v>1057.008</v>
      </c>
      <c r="AQ40" s="671">
        <v>1928</v>
      </c>
      <c r="AR40" s="20">
        <v>1281.9271999999999</v>
      </c>
      <c r="AS40" s="20">
        <v>1318.9447999999998</v>
      </c>
      <c r="AT40" s="20">
        <v>1338.9960000000001</v>
      </c>
      <c r="AU40" s="21">
        <v>1318.9447999999998</v>
      </c>
      <c r="AW40" s="61">
        <v>56.86</v>
      </c>
      <c r="AX40" s="6">
        <v>57.86</v>
      </c>
      <c r="AY40" s="6">
        <v>58.19</v>
      </c>
      <c r="AZ40" s="6">
        <v>58.53</v>
      </c>
      <c r="BA40" s="6">
        <v>67.88</v>
      </c>
      <c r="BB40" s="6">
        <v>69.14</v>
      </c>
      <c r="BC40" s="6">
        <v>68.89</v>
      </c>
      <c r="BD40" s="6">
        <v>68.38</v>
      </c>
      <c r="BE40" s="61">
        <v>53.61</v>
      </c>
      <c r="BF40" s="6">
        <v>55.490000000000009</v>
      </c>
      <c r="BG40" s="6">
        <v>54.86</v>
      </c>
      <c r="BH40" s="6">
        <v>55.8</v>
      </c>
      <c r="BI40" s="6">
        <v>64.81</v>
      </c>
      <c r="BJ40" s="6">
        <v>65.569999999999993</v>
      </c>
      <c r="BK40" s="6">
        <v>64.88</v>
      </c>
      <c r="BL40" s="6">
        <v>65.290000000000006</v>
      </c>
      <c r="BM40" s="61">
        <v>59.07</v>
      </c>
      <c r="BN40" s="6">
        <v>62.250000000000007</v>
      </c>
      <c r="BO40" s="6">
        <v>64.460000000000008</v>
      </c>
      <c r="BP40" s="6">
        <v>64.22</v>
      </c>
      <c r="BQ40" s="6">
        <v>68.489999999999995</v>
      </c>
      <c r="BR40" s="6">
        <v>70.069999999999993</v>
      </c>
      <c r="BS40" s="6">
        <v>70.789999999999992</v>
      </c>
      <c r="BT40" s="82">
        <v>69.540000000000006</v>
      </c>
      <c r="BV40" s="59">
        <f t="shared" si="18"/>
        <v>11.019999999999996</v>
      </c>
      <c r="BW40" s="57">
        <f t="shared" si="19"/>
        <v>11.280000000000001</v>
      </c>
      <c r="BX40" s="57">
        <f t="shared" si="20"/>
        <v>10.700000000000003</v>
      </c>
      <c r="BY40" s="57">
        <f t="shared" si="21"/>
        <v>9.8499999999999943</v>
      </c>
      <c r="BZ40" s="59">
        <f t="shared" si="22"/>
        <v>11.200000000000003</v>
      </c>
      <c r="CA40" s="57">
        <f t="shared" si="23"/>
        <v>10.079999999999984</v>
      </c>
      <c r="CB40" s="57">
        <f t="shared" si="24"/>
        <v>10.019999999999996</v>
      </c>
      <c r="CC40" s="57">
        <f t="shared" si="25"/>
        <v>9.4900000000000091</v>
      </c>
      <c r="CD40" s="59">
        <f t="shared" si="26"/>
        <v>9.4199999999999946</v>
      </c>
      <c r="CE40" s="57">
        <f t="shared" si="27"/>
        <v>7.8199999999999861</v>
      </c>
      <c r="CF40" s="57">
        <f t="shared" si="28"/>
        <v>6.3299999999999841</v>
      </c>
      <c r="CG40" s="60">
        <f t="shared" si="29"/>
        <v>5.3200000000000074</v>
      </c>
    </row>
    <row r="41" spans="1:85" x14ac:dyDescent="0.25">
      <c r="A41" s="1869"/>
      <c r="B41" s="855" t="s">
        <v>322</v>
      </c>
      <c r="C41" s="773">
        <v>157</v>
      </c>
      <c r="D41" s="20">
        <v>93.006800000000013</v>
      </c>
      <c r="E41" s="20">
        <v>102.0029</v>
      </c>
      <c r="F41" s="20">
        <v>103.0077</v>
      </c>
      <c r="G41" s="20">
        <v>102.0029</v>
      </c>
      <c r="H41" s="671">
        <v>274</v>
      </c>
      <c r="I41" s="20">
        <v>143.98699999999999</v>
      </c>
      <c r="J41" s="20">
        <v>165.00279999999998</v>
      </c>
      <c r="K41" s="20">
        <v>177.99039999999999</v>
      </c>
      <c r="L41" s="20">
        <v>171.0034</v>
      </c>
      <c r="M41" s="671">
        <v>431</v>
      </c>
      <c r="N41" s="20">
        <v>237.00690000000003</v>
      </c>
      <c r="O41" s="20">
        <v>267.00450000000001</v>
      </c>
      <c r="P41" s="20">
        <v>281.012</v>
      </c>
      <c r="Q41" s="20">
        <v>272.99540000000002</v>
      </c>
      <c r="R41" s="773">
        <v>205</v>
      </c>
      <c r="S41" s="20">
        <v>126.99750000000002</v>
      </c>
      <c r="T41" s="20">
        <v>140.999</v>
      </c>
      <c r="U41" s="20">
        <v>148.99400000000003</v>
      </c>
      <c r="V41" s="20">
        <v>148.99400000000003</v>
      </c>
      <c r="W41" s="671">
        <v>377</v>
      </c>
      <c r="X41" s="20">
        <v>226.99169999999998</v>
      </c>
      <c r="Y41" s="20">
        <v>253.00470000000001</v>
      </c>
      <c r="Z41" s="20">
        <v>255.00280000000001</v>
      </c>
      <c r="AA41" s="20">
        <v>253.00470000000001</v>
      </c>
      <c r="AB41" s="671">
        <v>582</v>
      </c>
      <c r="AC41" s="20">
        <v>353.97239999999999</v>
      </c>
      <c r="AD41" s="20">
        <v>394.01400000000001</v>
      </c>
      <c r="AE41" s="20">
        <v>404.02440000000001</v>
      </c>
      <c r="AF41" s="20">
        <v>401.98739999999998</v>
      </c>
      <c r="AG41" s="773">
        <v>209</v>
      </c>
      <c r="AH41" s="20">
        <v>140.9914</v>
      </c>
      <c r="AI41" s="20">
        <v>139.0059</v>
      </c>
      <c r="AJ41" s="20">
        <v>151.0025</v>
      </c>
      <c r="AK41" s="20">
        <v>146.9897</v>
      </c>
      <c r="AL41" s="671">
        <v>470</v>
      </c>
      <c r="AM41" s="20">
        <v>289.99</v>
      </c>
      <c r="AN41" s="20">
        <v>307.99099999999999</v>
      </c>
      <c r="AO41" s="20">
        <v>321.01</v>
      </c>
      <c r="AP41" s="20">
        <v>318.98900000000003</v>
      </c>
      <c r="AQ41" s="671">
        <v>679</v>
      </c>
      <c r="AR41" s="20">
        <v>431.02919999999995</v>
      </c>
      <c r="AS41" s="20">
        <v>446.98570000000001</v>
      </c>
      <c r="AT41" s="20">
        <v>471.97290000000004</v>
      </c>
      <c r="AU41" s="21">
        <v>465.99769999999995</v>
      </c>
      <c r="AW41" s="61">
        <v>59.24</v>
      </c>
      <c r="AX41" s="6">
        <v>64.97</v>
      </c>
      <c r="AY41" s="6">
        <v>65.61</v>
      </c>
      <c r="AZ41" s="6">
        <v>64.97</v>
      </c>
      <c r="BA41" s="6">
        <v>52.55</v>
      </c>
      <c r="BB41" s="6">
        <v>60.22</v>
      </c>
      <c r="BC41" s="6">
        <v>64.959999999999994</v>
      </c>
      <c r="BD41" s="6">
        <v>62.41</v>
      </c>
      <c r="BE41" s="61">
        <v>61.95</v>
      </c>
      <c r="BF41" s="6">
        <v>68.78</v>
      </c>
      <c r="BG41" s="6">
        <v>72.680000000000007</v>
      </c>
      <c r="BH41" s="6">
        <v>72.680000000000007</v>
      </c>
      <c r="BI41" s="6">
        <v>60.209999999999994</v>
      </c>
      <c r="BJ41" s="6">
        <v>67.11</v>
      </c>
      <c r="BK41" s="6">
        <v>67.64</v>
      </c>
      <c r="BL41" s="6">
        <v>67.11</v>
      </c>
      <c r="BM41" s="61">
        <v>67.459999999999994</v>
      </c>
      <c r="BN41" s="6">
        <v>66.510000000000005</v>
      </c>
      <c r="BO41" s="6">
        <v>72.25</v>
      </c>
      <c r="BP41" s="6">
        <v>70.33</v>
      </c>
      <c r="BQ41" s="6">
        <v>61.7</v>
      </c>
      <c r="BR41" s="6">
        <v>65.53</v>
      </c>
      <c r="BS41" s="6">
        <v>68.3</v>
      </c>
      <c r="BT41" s="82">
        <v>67.87</v>
      </c>
      <c r="BV41" s="59">
        <f t="shared" si="18"/>
        <v>-6.6900000000000048</v>
      </c>
      <c r="BW41" s="57">
        <f t="shared" si="19"/>
        <v>-4.75</v>
      </c>
      <c r="BX41" s="57">
        <f t="shared" si="20"/>
        <v>-0.65000000000000568</v>
      </c>
      <c r="BY41" s="57">
        <f t="shared" si="21"/>
        <v>-2.5600000000000023</v>
      </c>
      <c r="BZ41" s="59">
        <f t="shared" si="22"/>
        <v>-1.7400000000000091</v>
      </c>
      <c r="CA41" s="57">
        <f t="shared" si="23"/>
        <v>-1.6700000000000017</v>
      </c>
      <c r="CB41" s="57">
        <f t="shared" si="24"/>
        <v>-5.0400000000000063</v>
      </c>
      <c r="CC41" s="57">
        <f t="shared" si="25"/>
        <v>-5.5700000000000074</v>
      </c>
      <c r="CD41" s="59">
        <f t="shared" si="26"/>
        <v>-5.7599999999999909</v>
      </c>
      <c r="CE41" s="57">
        <f t="shared" si="27"/>
        <v>-0.98000000000000398</v>
      </c>
      <c r="CF41" s="57">
        <f t="shared" si="28"/>
        <v>-3.9500000000000028</v>
      </c>
      <c r="CG41" s="60">
        <f t="shared" si="29"/>
        <v>-2.4599999999999937</v>
      </c>
    </row>
    <row r="42" spans="1:85" x14ac:dyDescent="0.25">
      <c r="A42" s="1869"/>
      <c r="B42" s="855" t="s">
        <v>236</v>
      </c>
      <c r="C42" s="773">
        <v>908</v>
      </c>
      <c r="D42" s="20">
        <v>681</v>
      </c>
      <c r="E42" s="20">
        <v>711.96280000000002</v>
      </c>
      <c r="F42" s="20">
        <v>737.02359999999999</v>
      </c>
      <c r="G42" s="20">
        <v>731.0308</v>
      </c>
      <c r="H42" s="671">
        <v>421</v>
      </c>
      <c r="I42" s="20">
        <v>285.017</v>
      </c>
      <c r="J42" s="20">
        <v>301.01499999999999</v>
      </c>
      <c r="K42" s="20">
        <v>306.9932</v>
      </c>
      <c r="L42" s="20">
        <v>305.98280000000005</v>
      </c>
      <c r="M42" s="671">
        <v>1329</v>
      </c>
      <c r="N42" s="20">
        <v>966.05010000000004</v>
      </c>
      <c r="O42" s="20">
        <v>1012.9638</v>
      </c>
      <c r="P42" s="20">
        <v>1044.0624</v>
      </c>
      <c r="Q42" s="20">
        <v>1037.0187000000001</v>
      </c>
      <c r="R42" s="773">
        <v>1159</v>
      </c>
      <c r="S42" s="20">
        <v>874.00189999999998</v>
      </c>
      <c r="T42" s="20">
        <v>921.05729999999994</v>
      </c>
      <c r="U42" s="20">
        <v>937.05150000000003</v>
      </c>
      <c r="V42" s="20">
        <v>947.01889999999992</v>
      </c>
      <c r="W42" s="671">
        <v>609</v>
      </c>
      <c r="X42" s="20">
        <v>435.98309999999998</v>
      </c>
      <c r="Y42" s="20">
        <v>449.01570000000004</v>
      </c>
      <c r="Z42" s="20">
        <v>463.02269999999999</v>
      </c>
      <c r="AA42" s="20">
        <v>459.97769999999997</v>
      </c>
      <c r="AB42" s="671">
        <v>1768</v>
      </c>
      <c r="AC42" s="20">
        <v>1310.088</v>
      </c>
      <c r="AD42" s="20">
        <v>1370.0231999999999</v>
      </c>
      <c r="AE42" s="20">
        <v>1400.0791999999999</v>
      </c>
      <c r="AF42" s="20">
        <v>1406.9743999999998</v>
      </c>
      <c r="AG42" s="773">
        <v>1143</v>
      </c>
      <c r="AH42" s="20">
        <v>863.99369999999999</v>
      </c>
      <c r="AI42" s="20">
        <v>902.97</v>
      </c>
      <c r="AJ42" s="20">
        <v>920.00069999999994</v>
      </c>
      <c r="AK42" s="20">
        <v>925.0299</v>
      </c>
      <c r="AL42" s="671">
        <v>533</v>
      </c>
      <c r="AM42" s="20">
        <v>349.00840000000005</v>
      </c>
      <c r="AN42" s="20">
        <v>367.98320000000001</v>
      </c>
      <c r="AO42" s="20">
        <v>368.99590000000001</v>
      </c>
      <c r="AP42" s="20">
        <v>378.00360000000001</v>
      </c>
      <c r="AQ42" s="671">
        <v>1676</v>
      </c>
      <c r="AR42" s="20">
        <v>1212.9212</v>
      </c>
      <c r="AS42" s="20">
        <v>1271.0784000000001</v>
      </c>
      <c r="AT42" s="20">
        <v>1289.0116</v>
      </c>
      <c r="AU42" s="21">
        <v>1302.9223999999999</v>
      </c>
      <c r="AW42" s="61">
        <v>75</v>
      </c>
      <c r="AX42" s="6">
        <v>78.41</v>
      </c>
      <c r="AY42" s="6">
        <v>81.17</v>
      </c>
      <c r="AZ42" s="6">
        <v>80.510000000000005</v>
      </c>
      <c r="BA42" s="6">
        <v>67.699999999999989</v>
      </c>
      <c r="BB42" s="6">
        <v>71.5</v>
      </c>
      <c r="BC42" s="6">
        <v>72.92</v>
      </c>
      <c r="BD42" s="6">
        <v>72.680000000000007</v>
      </c>
      <c r="BE42" s="61">
        <v>75.41</v>
      </c>
      <c r="BF42" s="6">
        <v>79.47</v>
      </c>
      <c r="BG42" s="6">
        <v>80.849999999999994</v>
      </c>
      <c r="BH42" s="6">
        <v>81.709999999999994</v>
      </c>
      <c r="BI42" s="6">
        <v>71.59</v>
      </c>
      <c r="BJ42" s="6">
        <v>73.73</v>
      </c>
      <c r="BK42" s="6">
        <v>76.03</v>
      </c>
      <c r="BL42" s="6">
        <v>75.53</v>
      </c>
      <c r="BM42" s="61">
        <v>75.59</v>
      </c>
      <c r="BN42" s="6">
        <v>79</v>
      </c>
      <c r="BO42" s="6">
        <v>80.489999999999995</v>
      </c>
      <c r="BP42" s="6">
        <v>80.930000000000007</v>
      </c>
      <c r="BQ42" s="6">
        <v>65.48</v>
      </c>
      <c r="BR42" s="6">
        <v>69.040000000000006</v>
      </c>
      <c r="BS42" s="6">
        <v>69.23</v>
      </c>
      <c r="BT42" s="82">
        <v>70.92</v>
      </c>
      <c r="BV42" s="59">
        <f t="shared" si="18"/>
        <v>-7.3000000000000114</v>
      </c>
      <c r="BW42" s="57">
        <f t="shared" si="19"/>
        <v>-6.9099999999999966</v>
      </c>
      <c r="BX42" s="57">
        <f t="shared" si="20"/>
        <v>-8.25</v>
      </c>
      <c r="BY42" s="57">
        <f t="shared" si="21"/>
        <v>-7.8299999999999983</v>
      </c>
      <c r="BZ42" s="59">
        <f t="shared" si="22"/>
        <v>-3.8199999999999932</v>
      </c>
      <c r="CA42" s="57">
        <f t="shared" si="23"/>
        <v>-5.7399999999999949</v>
      </c>
      <c r="CB42" s="57">
        <f t="shared" si="24"/>
        <v>-4.8199999999999932</v>
      </c>
      <c r="CC42" s="57">
        <f t="shared" si="25"/>
        <v>-6.1799999999999926</v>
      </c>
      <c r="CD42" s="59">
        <f t="shared" si="26"/>
        <v>-10.11</v>
      </c>
      <c r="CE42" s="57">
        <f t="shared" si="27"/>
        <v>-9.9599999999999937</v>
      </c>
      <c r="CF42" s="57">
        <f t="shared" si="28"/>
        <v>-11.259999999999991</v>
      </c>
      <c r="CG42" s="60">
        <f t="shared" si="29"/>
        <v>-10.010000000000005</v>
      </c>
    </row>
    <row r="43" spans="1:85" x14ac:dyDescent="0.25">
      <c r="A43" s="1869"/>
      <c r="B43" s="855" t="s">
        <v>321</v>
      </c>
      <c r="C43" s="773">
        <v>1923</v>
      </c>
      <c r="D43" s="20">
        <v>1260.9110999999998</v>
      </c>
      <c r="E43" s="20">
        <v>1268.9876999999999</v>
      </c>
      <c r="F43" s="20">
        <v>1297.0635</v>
      </c>
      <c r="G43" s="20">
        <v>1288.9869000000001</v>
      </c>
      <c r="H43" s="671">
        <v>1753</v>
      </c>
      <c r="I43" s="20">
        <v>1171.0039999999999</v>
      </c>
      <c r="J43" s="20">
        <v>1196.0719000000001</v>
      </c>
      <c r="K43" s="20">
        <v>1198.0001999999999</v>
      </c>
      <c r="L43" s="20">
        <v>1212.0242000000001</v>
      </c>
      <c r="M43" s="671">
        <v>3676</v>
      </c>
      <c r="N43" s="20">
        <v>2432.0416</v>
      </c>
      <c r="O43" s="20">
        <v>2465.1255999999998</v>
      </c>
      <c r="P43" s="20">
        <v>2494.9012000000002</v>
      </c>
      <c r="Q43" s="20">
        <v>2501.1504000000004</v>
      </c>
      <c r="R43" s="773">
        <v>2482</v>
      </c>
      <c r="S43" s="20">
        <v>1515.0128</v>
      </c>
      <c r="T43" s="20">
        <v>1507.0703999999998</v>
      </c>
      <c r="U43" s="20">
        <v>1488.9518</v>
      </c>
      <c r="V43" s="20">
        <v>1492.923</v>
      </c>
      <c r="W43" s="671">
        <v>2268</v>
      </c>
      <c r="X43" s="20">
        <v>1485.0864000000001</v>
      </c>
      <c r="Y43" s="20">
        <v>1475.1072000000001</v>
      </c>
      <c r="Z43" s="20">
        <v>1458.0972000000002</v>
      </c>
      <c r="AA43" s="20">
        <v>1461.0455999999999</v>
      </c>
      <c r="AB43" s="671">
        <v>4750</v>
      </c>
      <c r="AC43" s="20">
        <v>3000.1</v>
      </c>
      <c r="AD43" s="20">
        <v>2982.05</v>
      </c>
      <c r="AE43" s="20">
        <v>2946.8999999999996</v>
      </c>
      <c r="AF43" s="20">
        <v>2954.0250000000001</v>
      </c>
      <c r="AG43" s="773">
        <v>3385</v>
      </c>
      <c r="AH43" s="20">
        <v>1695.885</v>
      </c>
      <c r="AI43" s="20">
        <v>1669.1435000000001</v>
      </c>
      <c r="AJ43" s="20">
        <v>1666.097</v>
      </c>
      <c r="AK43" s="20">
        <v>1726.0115000000001</v>
      </c>
      <c r="AL43" s="671">
        <v>2809</v>
      </c>
      <c r="AM43" s="20">
        <v>1555.0624</v>
      </c>
      <c r="AN43" s="20">
        <v>1550.0061999999998</v>
      </c>
      <c r="AO43" s="20">
        <v>1537.9275</v>
      </c>
      <c r="AP43" s="20">
        <v>1569.1073999999999</v>
      </c>
      <c r="AQ43" s="671">
        <v>6194</v>
      </c>
      <c r="AR43" s="20">
        <v>3251.2306000000003</v>
      </c>
      <c r="AS43" s="20">
        <v>3219.0217999999995</v>
      </c>
      <c r="AT43" s="20">
        <v>3204.1561999999999</v>
      </c>
      <c r="AU43" s="21">
        <v>3295.2080000000001</v>
      </c>
      <c r="AW43" s="61">
        <v>65.569999999999993</v>
      </c>
      <c r="AX43" s="6">
        <v>65.989999999999995</v>
      </c>
      <c r="AY43" s="6">
        <v>67.45</v>
      </c>
      <c r="AZ43" s="6">
        <v>67.03</v>
      </c>
      <c r="BA43" s="6">
        <v>66.8</v>
      </c>
      <c r="BB43" s="6">
        <v>68.230000000000018</v>
      </c>
      <c r="BC43" s="6">
        <v>68.34</v>
      </c>
      <c r="BD43" s="6">
        <v>69.14</v>
      </c>
      <c r="BE43" s="61">
        <v>61.039999999999992</v>
      </c>
      <c r="BF43" s="6">
        <v>60.72</v>
      </c>
      <c r="BG43" s="6">
        <v>59.99</v>
      </c>
      <c r="BH43" s="6">
        <v>60.150000000000006</v>
      </c>
      <c r="BI43" s="6">
        <v>65.48</v>
      </c>
      <c r="BJ43" s="6">
        <v>65.040000000000006</v>
      </c>
      <c r="BK43" s="6">
        <v>64.290000000000006</v>
      </c>
      <c r="BL43" s="6">
        <v>64.42</v>
      </c>
      <c r="BM43" s="61">
        <v>50.1</v>
      </c>
      <c r="BN43" s="6">
        <v>49.31</v>
      </c>
      <c r="BO43" s="6">
        <v>49.22</v>
      </c>
      <c r="BP43" s="6">
        <v>50.99</v>
      </c>
      <c r="BQ43" s="6">
        <v>55.36</v>
      </c>
      <c r="BR43" s="6">
        <v>55.179999999999993</v>
      </c>
      <c r="BS43" s="6">
        <v>54.75</v>
      </c>
      <c r="BT43" s="82">
        <v>55.86</v>
      </c>
      <c r="BV43" s="59">
        <f t="shared" si="18"/>
        <v>1.230000000000004</v>
      </c>
      <c r="BW43" s="57">
        <f t="shared" si="19"/>
        <v>2.2400000000000233</v>
      </c>
      <c r="BX43" s="57">
        <f t="shared" si="20"/>
        <v>0.89000000000000057</v>
      </c>
      <c r="BY43" s="57">
        <f t="shared" si="21"/>
        <v>2.1099999999999994</v>
      </c>
      <c r="BZ43" s="59">
        <f t="shared" si="22"/>
        <v>4.4400000000000119</v>
      </c>
      <c r="CA43" s="57">
        <f t="shared" si="23"/>
        <v>4.3200000000000074</v>
      </c>
      <c r="CB43" s="57">
        <f t="shared" si="24"/>
        <v>4.3000000000000043</v>
      </c>
      <c r="CC43" s="57">
        <f t="shared" si="25"/>
        <v>4.269999999999996</v>
      </c>
      <c r="CD43" s="59">
        <f t="shared" si="26"/>
        <v>5.259999999999998</v>
      </c>
      <c r="CE43" s="57">
        <f t="shared" si="27"/>
        <v>5.8699999999999903</v>
      </c>
      <c r="CF43" s="57">
        <f t="shared" si="28"/>
        <v>5.5300000000000011</v>
      </c>
      <c r="CG43" s="60">
        <f t="shared" si="29"/>
        <v>4.8699999999999974</v>
      </c>
    </row>
    <row r="44" spans="1:85" x14ac:dyDescent="0.25">
      <c r="A44" s="1869"/>
      <c r="B44" s="855" t="s">
        <v>325</v>
      </c>
      <c r="C44" s="773">
        <v>3291</v>
      </c>
      <c r="D44" s="20">
        <v>2187.8568</v>
      </c>
      <c r="E44" s="20">
        <v>2389.9242000000004</v>
      </c>
      <c r="F44" s="20">
        <v>2444.8839000000003</v>
      </c>
      <c r="G44" s="20">
        <v>2473.8447000000001</v>
      </c>
      <c r="H44" s="671">
        <v>1432</v>
      </c>
      <c r="I44" s="20">
        <v>935.95519999999999</v>
      </c>
      <c r="J44" s="20">
        <v>1029.0352</v>
      </c>
      <c r="K44" s="20">
        <v>1056.9592</v>
      </c>
      <c r="L44" s="20">
        <v>1055.9567999999999</v>
      </c>
      <c r="M44" s="671">
        <v>4723</v>
      </c>
      <c r="N44" s="20">
        <v>3123.7921999999999</v>
      </c>
      <c r="O44" s="20">
        <v>3418.9796999999999</v>
      </c>
      <c r="P44" s="20">
        <v>3502.1045000000004</v>
      </c>
      <c r="Q44" s="20">
        <v>3529.9701999999997</v>
      </c>
      <c r="R44" s="773">
        <v>4686</v>
      </c>
      <c r="S44" s="20">
        <v>3251.1468</v>
      </c>
      <c r="T44" s="20">
        <v>3523.8719999999998</v>
      </c>
      <c r="U44" s="20">
        <v>3568.8575999999998</v>
      </c>
      <c r="V44" s="20">
        <v>3677.1041999999998</v>
      </c>
      <c r="W44" s="671">
        <v>1709</v>
      </c>
      <c r="X44" s="20">
        <v>1140.0738999999999</v>
      </c>
      <c r="Y44" s="20">
        <v>1208.9465999999998</v>
      </c>
      <c r="Z44" s="20">
        <v>1234.0689</v>
      </c>
      <c r="AA44" s="20">
        <v>1261.0711000000001</v>
      </c>
      <c r="AB44" s="671">
        <v>6395</v>
      </c>
      <c r="AC44" s="20">
        <v>4390.8069999999998</v>
      </c>
      <c r="AD44" s="20">
        <v>4732.9395000000004</v>
      </c>
      <c r="AE44" s="20">
        <v>4803.2844999999998</v>
      </c>
      <c r="AF44" s="20">
        <v>4938.2190000000001</v>
      </c>
      <c r="AG44" s="773">
        <v>5084</v>
      </c>
      <c r="AH44" s="20">
        <v>3595.9132000000004</v>
      </c>
      <c r="AI44" s="20">
        <v>3892.8187999999996</v>
      </c>
      <c r="AJ44" s="20">
        <v>3977.2132000000001</v>
      </c>
      <c r="AK44" s="20">
        <v>4108.8887999999997</v>
      </c>
      <c r="AL44" s="671">
        <v>1798</v>
      </c>
      <c r="AM44" s="20">
        <v>1208.9752000000001</v>
      </c>
      <c r="AN44" s="20">
        <v>1285.9295999999999</v>
      </c>
      <c r="AO44" s="20">
        <v>1319.9117999999999</v>
      </c>
      <c r="AP44" s="20">
        <v>1351.0172</v>
      </c>
      <c r="AQ44" s="671">
        <v>6882</v>
      </c>
      <c r="AR44" s="20">
        <v>4805.0123999999996</v>
      </c>
      <c r="AS44" s="20">
        <v>5178.7049999999999</v>
      </c>
      <c r="AT44" s="20">
        <v>5297.0753999999997</v>
      </c>
      <c r="AU44" s="21">
        <v>5460.1787999999997</v>
      </c>
      <c r="AW44" s="61">
        <v>66.48</v>
      </c>
      <c r="AX44" s="6">
        <v>72.62</v>
      </c>
      <c r="AY44" s="6">
        <v>74.290000000000006</v>
      </c>
      <c r="AZ44" s="6">
        <v>75.17</v>
      </c>
      <c r="BA44" s="6">
        <v>65.36</v>
      </c>
      <c r="BB44" s="6">
        <v>71.86</v>
      </c>
      <c r="BC44" s="6">
        <v>73.81</v>
      </c>
      <c r="BD44" s="6">
        <v>73.739999999999995</v>
      </c>
      <c r="BE44" s="61">
        <v>69.38</v>
      </c>
      <c r="BF44" s="6">
        <v>75.2</v>
      </c>
      <c r="BG44" s="6">
        <v>76.16</v>
      </c>
      <c r="BH44" s="6">
        <v>78.47</v>
      </c>
      <c r="BI44" s="6">
        <v>66.709999999999994</v>
      </c>
      <c r="BJ44" s="6">
        <v>70.739999999999981</v>
      </c>
      <c r="BK44" s="6">
        <v>72.209999999999994</v>
      </c>
      <c r="BL44" s="6">
        <v>73.790000000000006</v>
      </c>
      <c r="BM44" s="61">
        <v>70.73</v>
      </c>
      <c r="BN44" s="6">
        <v>76.569999999999993</v>
      </c>
      <c r="BO44" s="6">
        <v>78.23</v>
      </c>
      <c r="BP44" s="6">
        <v>80.819999999999993</v>
      </c>
      <c r="BQ44" s="6">
        <v>67.239999999999995</v>
      </c>
      <c r="BR44" s="6">
        <v>71.52</v>
      </c>
      <c r="BS44" s="6">
        <v>73.41</v>
      </c>
      <c r="BT44" s="82">
        <v>75.14</v>
      </c>
      <c r="BV44" s="59">
        <f t="shared" si="18"/>
        <v>-1.1200000000000045</v>
      </c>
      <c r="BW44" s="57">
        <f t="shared" si="19"/>
        <v>-0.76000000000000512</v>
      </c>
      <c r="BX44" s="57">
        <f t="shared" si="20"/>
        <v>-0.48000000000000398</v>
      </c>
      <c r="BY44" s="57">
        <f t="shared" si="21"/>
        <v>-1.4300000000000068</v>
      </c>
      <c r="BZ44" s="59">
        <f t="shared" si="22"/>
        <v>-2.6700000000000017</v>
      </c>
      <c r="CA44" s="57">
        <f t="shared" si="23"/>
        <v>-4.4600000000000222</v>
      </c>
      <c r="CB44" s="57">
        <f t="shared" si="24"/>
        <v>-3.9500000000000028</v>
      </c>
      <c r="CC44" s="57">
        <f t="shared" si="25"/>
        <v>-4.6799999999999926</v>
      </c>
      <c r="CD44" s="59">
        <f t="shared" si="26"/>
        <v>-3.4900000000000091</v>
      </c>
      <c r="CE44" s="57">
        <f t="shared" si="27"/>
        <v>-5.0499999999999972</v>
      </c>
      <c r="CF44" s="57">
        <f t="shared" si="28"/>
        <v>-4.8200000000000074</v>
      </c>
      <c r="CG44" s="60">
        <f t="shared" si="29"/>
        <v>-5.6799999999999926</v>
      </c>
    </row>
    <row r="45" spans="1:85" x14ac:dyDescent="0.25">
      <c r="A45" s="1869"/>
      <c r="B45" s="855" t="s">
        <v>333</v>
      </c>
      <c r="C45" s="773">
        <v>899</v>
      </c>
      <c r="D45" s="20">
        <v>408.95510000000002</v>
      </c>
      <c r="E45" s="20">
        <v>437.00389999999999</v>
      </c>
      <c r="F45" s="20">
        <v>450.03940000000006</v>
      </c>
      <c r="G45" s="20">
        <v>447.97169999999994</v>
      </c>
      <c r="H45" s="671">
        <v>449</v>
      </c>
      <c r="I45" s="20">
        <v>209.00949999999997</v>
      </c>
      <c r="J45" s="20">
        <v>239.0027</v>
      </c>
      <c r="K45" s="20">
        <v>245.01929999999999</v>
      </c>
      <c r="L45" s="20">
        <v>247.98269999999999</v>
      </c>
      <c r="M45" s="671">
        <v>1348</v>
      </c>
      <c r="N45" s="20">
        <v>618.05799999999999</v>
      </c>
      <c r="O45" s="20">
        <v>676.02199999999993</v>
      </c>
      <c r="P45" s="20">
        <v>695.02880000000005</v>
      </c>
      <c r="Q45" s="20">
        <v>695.97239999999999</v>
      </c>
      <c r="R45" s="773">
        <v>998</v>
      </c>
      <c r="S45" s="20">
        <v>458.98020000000002</v>
      </c>
      <c r="T45" s="20">
        <v>480.03800000000001</v>
      </c>
      <c r="U45" s="20">
        <v>493.012</v>
      </c>
      <c r="V45" s="20">
        <v>493.012</v>
      </c>
      <c r="W45" s="671">
        <v>487</v>
      </c>
      <c r="X45" s="20">
        <v>239.99360000000001</v>
      </c>
      <c r="Y45" s="20">
        <v>243.98699999999999</v>
      </c>
      <c r="Z45" s="20">
        <v>250.99979999999999</v>
      </c>
      <c r="AA45" s="20">
        <v>262.98</v>
      </c>
      <c r="AB45" s="671">
        <v>1485</v>
      </c>
      <c r="AC45" s="20">
        <v>698.98950000000002</v>
      </c>
      <c r="AD45" s="20">
        <v>723.9375</v>
      </c>
      <c r="AE45" s="20">
        <v>743.98500000000001</v>
      </c>
      <c r="AF45" s="20">
        <v>756.01350000000002</v>
      </c>
      <c r="AG45" s="773">
        <v>936</v>
      </c>
      <c r="AH45" s="20">
        <v>450.96480000000003</v>
      </c>
      <c r="AI45" s="20">
        <v>469.02960000000002</v>
      </c>
      <c r="AJ45" s="20">
        <v>469.02960000000002</v>
      </c>
      <c r="AK45" s="20">
        <v>492.99120000000005</v>
      </c>
      <c r="AL45" s="671">
        <v>489</v>
      </c>
      <c r="AM45" s="20">
        <v>233.0085</v>
      </c>
      <c r="AN45" s="20">
        <v>251.00369999999998</v>
      </c>
      <c r="AO45" s="20">
        <v>255.01349999999999</v>
      </c>
      <c r="AP45" s="20">
        <v>273.98669999999998</v>
      </c>
      <c r="AQ45" s="671">
        <v>1425</v>
      </c>
      <c r="AR45" s="20">
        <v>684</v>
      </c>
      <c r="AS45" s="20">
        <v>720.05250000000001</v>
      </c>
      <c r="AT45" s="20">
        <v>724.04250000000002</v>
      </c>
      <c r="AU45" s="21">
        <v>766.93500000000006</v>
      </c>
      <c r="AW45" s="61">
        <v>45.49</v>
      </c>
      <c r="AX45" s="6">
        <v>48.61</v>
      </c>
      <c r="AY45" s="6">
        <v>50.06</v>
      </c>
      <c r="AZ45" s="6">
        <v>49.829999999999991</v>
      </c>
      <c r="BA45" s="6">
        <v>46.55</v>
      </c>
      <c r="BB45" s="6">
        <v>53.23</v>
      </c>
      <c r="BC45" s="6">
        <v>54.569999999999993</v>
      </c>
      <c r="BD45" s="6">
        <v>55.230000000000004</v>
      </c>
      <c r="BE45" s="61">
        <v>45.99</v>
      </c>
      <c r="BF45" s="6">
        <v>48.1</v>
      </c>
      <c r="BG45" s="6">
        <v>49.4</v>
      </c>
      <c r="BH45" s="6">
        <v>49.4</v>
      </c>
      <c r="BI45" s="6">
        <v>49.28</v>
      </c>
      <c r="BJ45" s="6">
        <v>50.1</v>
      </c>
      <c r="BK45" s="6">
        <v>51.54</v>
      </c>
      <c r="BL45" s="6">
        <v>54</v>
      </c>
      <c r="BM45" s="61">
        <v>48.18</v>
      </c>
      <c r="BN45" s="6">
        <v>50.11</v>
      </c>
      <c r="BO45" s="6">
        <v>50.11</v>
      </c>
      <c r="BP45" s="6">
        <v>52.670000000000009</v>
      </c>
      <c r="BQ45" s="6">
        <v>47.65</v>
      </c>
      <c r="BR45" s="6">
        <v>51.33</v>
      </c>
      <c r="BS45" s="6">
        <v>52.15</v>
      </c>
      <c r="BT45" s="82">
        <v>56.03</v>
      </c>
      <c r="BV45" s="59">
        <f t="shared" si="18"/>
        <v>1.0599999999999952</v>
      </c>
      <c r="BW45" s="57">
        <f t="shared" si="19"/>
        <v>4.6199999999999974</v>
      </c>
      <c r="BX45" s="57">
        <f t="shared" si="20"/>
        <v>4.5099999999999909</v>
      </c>
      <c r="BY45" s="57">
        <f t="shared" si="21"/>
        <v>5.4000000000000128</v>
      </c>
      <c r="BZ45" s="59">
        <f t="shared" si="22"/>
        <v>3.2899999999999991</v>
      </c>
      <c r="CA45" s="57">
        <f t="shared" si="23"/>
        <v>2</v>
      </c>
      <c r="CB45" s="57">
        <f t="shared" si="24"/>
        <v>2.1400000000000006</v>
      </c>
      <c r="CC45" s="57">
        <f t="shared" si="25"/>
        <v>4.6000000000000014</v>
      </c>
      <c r="CD45" s="59">
        <f t="shared" si="26"/>
        <v>-0.53000000000000114</v>
      </c>
      <c r="CE45" s="57">
        <f t="shared" si="27"/>
        <v>1.2199999999999989</v>
      </c>
      <c r="CF45" s="57">
        <f t="shared" si="28"/>
        <v>2.0399999999999991</v>
      </c>
      <c r="CG45" s="60">
        <f t="shared" si="29"/>
        <v>3.3599999999999923</v>
      </c>
    </row>
    <row r="46" spans="1:85" x14ac:dyDescent="0.25">
      <c r="A46" s="1869"/>
      <c r="B46" s="856" t="s">
        <v>326</v>
      </c>
      <c r="C46" s="784">
        <v>462</v>
      </c>
      <c r="D46" s="56">
        <v>201.9864</v>
      </c>
      <c r="E46" s="56">
        <v>215.98500000000001</v>
      </c>
      <c r="F46" s="56">
        <v>217.00139999999999</v>
      </c>
      <c r="G46" s="56">
        <v>209.00880000000001</v>
      </c>
      <c r="H46" s="140">
        <v>190</v>
      </c>
      <c r="I46" s="56">
        <v>77.007000000000005</v>
      </c>
      <c r="J46" s="56">
        <v>82.992000000000004</v>
      </c>
      <c r="K46" s="56">
        <v>90.002999999999986</v>
      </c>
      <c r="L46" s="56">
        <v>85.994</v>
      </c>
      <c r="M46" s="140">
        <v>652</v>
      </c>
      <c r="N46" s="56">
        <v>278.99079999999998</v>
      </c>
      <c r="O46" s="56">
        <v>299.00720000000001</v>
      </c>
      <c r="P46" s="56">
        <v>307.02680000000004</v>
      </c>
      <c r="Q46" s="56">
        <v>295.03000000000003</v>
      </c>
      <c r="R46" s="784">
        <v>742</v>
      </c>
      <c r="S46" s="56">
        <v>222.00640000000001</v>
      </c>
      <c r="T46" s="56">
        <v>236.03020000000001</v>
      </c>
      <c r="U46" s="56">
        <v>234.99140000000003</v>
      </c>
      <c r="V46" s="56">
        <v>228.9812</v>
      </c>
      <c r="W46" s="140">
        <v>275</v>
      </c>
      <c r="X46" s="56">
        <v>93.995000000000005</v>
      </c>
      <c r="Y46" s="56">
        <v>93.995000000000005</v>
      </c>
      <c r="Z46" s="56">
        <v>90.007499999999993</v>
      </c>
      <c r="AA46" s="56">
        <v>90.997500000000002</v>
      </c>
      <c r="AB46" s="140">
        <v>1017</v>
      </c>
      <c r="AC46" s="56">
        <v>315.9819</v>
      </c>
      <c r="AD46" s="56">
        <v>330.01650000000001</v>
      </c>
      <c r="AE46" s="56">
        <v>325.03320000000002</v>
      </c>
      <c r="AF46" s="56">
        <v>320.04989999999998</v>
      </c>
      <c r="AG46" s="784">
        <v>652</v>
      </c>
      <c r="AH46" s="56">
        <v>236.02400000000003</v>
      </c>
      <c r="AI46" s="56">
        <v>237.00199999999998</v>
      </c>
      <c r="AJ46" s="56">
        <v>215.02959999999999</v>
      </c>
      <c r="AK46" s="56">
        <v>251.02</v>
      </c>
      <c r="AL46" s="140">
        <v>252</v>
      </c>
      <c r="AM46" s="56">
        <v>89.989200000000011</v>
      </c>
      <c r="AN46" s="56">
        <v>83.008799999999994</v>
      </c>
      <c r="AO46" s="56">
        <v>87.998400000000004</v>
      </c>
      <c r="AP46" s="56">
        <v>99.010799999999989</v>
      </c>
      <c r="AQ46" s="671">
        <v>904</v>
      </c>
      <c r="AR46" s="56">
        <v>325.98240000000004</v>
      </c>
      <c r="AS46" s="56">
        <v>320.01599999999996</v>
      </c>
      <c r="AT46" s="56">
        <v>303.02080000000007</v>
      </c>
      <c r="AU46" s="116">
        <v>350.02879999999999</v>
      </c>
      <c r="AW46" s="100">
        <v>43.720000000000006</v>
      </c>
      <c r="AX46" s="98">
        <v>46.75</v>
      </c>
      <c r="AY46" s="98">
        <v>46.969999999999992</v>
      </c>
      <c r="AZ46" s="98">
        <v>45.24</v>
      </c>
      <c r="BA46" s="98">
        <v>40.530000000000008</v>
      </c>
      <c r="BB46" s="98">
        <v>43.68</v>
      </c>
      <c r="BC46" s="98">
        <v>47.36999999999999</v>
      </c>
      <c r="BD46" s="98">
        <v>45.26</v>
      </c>
      <c r="BE46" s="100">
        <v>29.92</v>
      </c>
      <c r="BF46" s="98">
        <v>31.81</v>
      </c>
      <c r="BG46" s="98">
        <v>31.670000000000005</v>
      </c>
      <c r="BH46" s="98">
        <v>30.86</v>
      </c>
      <c r="BI46" s="98">
        <v>34.18</v>
      </c>
      <c r="BJ46" s="98">
        <v>34.18</v>
      </c>
      <c r="BK46" s="98">
        <v>32.729999999999997</v>
      </c>
      <c r="BL46" s="98">
        <v>33.090000000000003</v>
      </c>
      <c r="BM46" s="100">
        <v>36.200000000000003</v>
      </c>
      <c r="BN46" s="98">
        <v>36.35</v>
      </c>
      <c r="BO46" s="98">
        <v>32.979999999999997</v>
      </c>
      <c r="BP46" s="98">
        <v>38.5</v>
      </c>
      <c r="BQ46" s="98">
        <v>35.71</v>
      </c>
      <c r="BR46" s="98">
        <v>32.94</v>
      </c>
      <c r="BS46" s="98">
        <v>34.92</v>
      </c>
      <c r="BT46" s="99">
        <v>39.29</v>
      </c>
      <c r="BV46" s="59">
        <f t="shared" si="18"/>
        <v>-3.1899999999999977</v>
      </c>
      <c r="BW46" s="57">
        <f t="shared" si="19"/>
        <v>-3.0700000000000003</v>
      </c>
      <c r="BX46" s="57">
        <f t="shared" si="20"/>
        <v>0.39999999999999858</v>
      </c>
      <c r="BY46" s="57">
        <f t="shared" si="21"/>
        <v>1.9999999999996021E-2</v>
      </c>
      <c r="BZ46" s="59">
        <f t="shared" si="22"/>
        <v>4.259999999999998</v>
      </c>
      <c r="CA46" s="57">
        <f t="shared" si="23"/>
        <v>2.370000000000001</v>
      </c>
      <c r="CB46" s="57">
        <f t="shared" si="24"/>
        <v>1.0599999999999916</v>
      </c>
      <c r="CC46" s="57">
        <f t="shared" si="25"/>
        <v>2.230000000000004</v>
      </c>
      <c r="CD46" s="59">
        <f t="shared" si="26"/>
        <v>-0.49000000000000199</v>
      </c>
      <c r="CE46" s="57">
        <f t="shared" si="27"/>
        <v>-3.4100000000000037</v>
      </c>
      <c r="CF46" s="57">
        <f t="shared" si="28"/>
        <v>1.9400000000000048</v>
      </c>
      <c r="CG46" s="60">
        <f t="shared" si="29"/>
        <v>0.78999999999999915</v>
      </c>
    </row>
    <row r="47" spans="1:85" x14ac:dyDescent="0.25">
      <c r="A47" s="1869" t="s">
        <v>248</v>
      </c>
      <c r="B47" s="849" t="s">
        <v>1077</v>
      </c>
      <c r="C47" s="917">
        <v>25905</v>
      </c>
      <c r="D47" s="843">
        <v>14765.612000000001</v>
      </c>
      <c r="E47" s="843">
        <v>16369.326299999997</v>
      </c>
      <c r="F47" s="843">
        <v>17698.431</v>
      </c>
      <c r="G47" s="843">
        <v>17986.617200000001</v>
      </c>
      <c r="H47" s="918">
        <v>14959</v>
      </c>
      <c r="I47" s="843">
        <v>8518.5861999999997</v>
      </c>
      <c r="J47" s="843">
        <v>9585.204899999997</v>
      </c>
      <c r="K47" s="843">
        <v>10326.773400000002</v>
      </c>
      <c r="L47" s="843">
        <v>10470.977699999998</v>
      </c>
      <c r="M47" s="918">
        <v>40864</v>
      </c>
      <c r="N47" s="843">
        <v>23285.176100000001</v>
      </c>
      <c r="O47" s="843">
        <v>25953.747100000001</v>
      </c>
      <c r="P47" s="843">
        <v>28024.752800000002</v>
      </c>
      <c r="Q47" s="843">
        <v>28456.604799999997</v>
      </c>
      <c r="R47" s="917">
        <v>26477</v>
      </c>
      <c r="S47" s="843">
        <v>15550.795000000002</v>
      </c>
      <c r="T47" s="843">
        <v>17771.730700000004</v>
      </c>
      <c r="U47" s="843">
        <v>18285.383099999995</v>
      </c>
      <c r="V47" s="843">
        <v>19123.9611</v>
      </c>
      <c r="W47" s="918">
        <v>15082</v>
      </c>
      <c r="X47" s="843">
        <v>9043.0416999999998</v>
      </c>
      <c r="Y47" s="843">
        <v>10381.276699999999</v>
      </c>
      <c r="Z47" s="843">
        <v>10710.137899999998</v>
      </c>
      <c r="AA47" s="843">
        <v>11316.0478</v>
      </c>
      <c r="AB47" s="918">
        <v>41559</v>
      </c>
      <c r="AC47" s="843">
        <v>24594.78</v>
      </c>
      <c r="AD47" s="843">
        <v>28151.924999999999</v>
      </c>
      <c r="AE47" s="843">
        <v>28994.653999999999</v>
      </c>
      <c r="AF47" s="843">
        <v>30440.346800000003</v>
      </c>
      <c r="AG47" s="917">
        <v>30080</v>
      </c>
      <c r="AH47" s="843">
        <v>19453.035199999998</v>
      </c>
      <c r="AI47" s="843">
        <v>20379.5779</v>
      </c>
      <c r="AJ47" s="843">
        <v>22136.313699999999</v>
      </c>
      <c r="AK47" s="843">
        <v>22885.641800000001</v>
      </c>
      <c r="AL47" s="918">
        <v>16339</v>
      </c>
      <c r="AM47" s="843">
        <v>10597.6759</v>
      </c>
      <c r="AN47" s="843">
        <v>11058.1216</v>
      </c>
      <c r="AO47" s="843">
        <v>12040.146899999998</v>
      </c>
      <c r="AP47" s="843">
        <v>12586.2994</v>
      </c>
      <c r="AQ47" s="918">
        <v>46419</v>
      </c>
      <c r="AR47" s="843">
        <v>30051.981500000002</v>
      </c>
      <c r="AS47" s="843">
        <v>31436.7932</v>
      </c>
      <c r="AT47" s="843">
        <v>34175.902099999999</v>
      </c>
      <c r="AU47" s="844">
        <v>35471.822499999995</v>
      </c>
      <c r="AW47" s="769">
        <v>56.99908125844432</v>
      </c>
      <c r="AX47" s="87">
        <v>63.189833236826857</v>
      </c>
      <c r="AY47" s="87">
        <v>68.320521134916049</v>
      </c>
      <c r="AZ47" s="87">
        <v>69.432994402624985</v>
      </c>
      <c r="BA47" s="87">
        <v>56.946227689016652</v>
      </c>
      <c r="BB47" s="87">
        <v>64.076508456447598</v>
      </c>
      <c r="BC47" s="87">
        <v>69.033848519286053</v>
      </c>
      <c r="BD47" s="87">
        <v>69.997845444214164</v>
      </c>
      <c r="BE47" s="769">
        <v>58.733221286399527</v>
      </c>
      <c r="BF47" s="87">
        <v>67.121391018619946</v>
      </c>
      <c r="BG47" s="87">
        <v>69.061385731011811</v>
      </c>
      <c r="BH47" s="87">
        <v>72.228579899535447</v>
      </c>
      <c r="BI47" s="87">
        <v>59.959167882243733</v>
      </c>
      <c r="BJ47" s="87">
        <v>68.832228484285892</v>
      </c>
      <c r="BK47" s="87">
        <v>71.01271648322502</v>
      </c>
      <c r="BL47" s="87">
        <v>75.030153825752549</v>
      </c>
      <c r="BM47" s="769">
        <v>64.670994680851052</v>
      </c>
      <c r="BN47" s="87">
        <v>67.751256316489361</v>
      </c>
      <c r="BO47" s="87">
        <v>73.591468417553187</v>
      </c>
      <c r="BP47" s="87">
        <v>76.082585771276598</v>
      </c>
      <c r="BQ47" s="87">
        <v>64.861227125283065</v>
      </c>
      <c r="BR47" s="87">
        <v>67.679304731011698</v>
      </c>
      <c r="BS47" s="87">
        <v>73.689619315747592</v>
      </c>
      <c r="BT47" s="768">
        <v>77.032250443723598</v>
      </c>
      <c r="BU47" s="5"/>
      <c r="BV47" s="59">
        <f t="shared" si="18"/>
        <v>-5.285356942766839E-2</v>
      </c>
      <c r="BW47" s="57">
        <f t="shared" si="19"/>
        <v>0.88667521962074147</v>
      </c>
      <c r="BX47" s="57">
        <f t="shared" si="20"/>
        <v>0.71332738437000387</v>
      </c>
      <c r="BY47" s="57">
        <f t="shared" si="21"/>
        <v>0.5648510415891792</v>
      </c>
      <c r="BZ47" s="59">
        <f t="shared" si="22"/>
        <v>1.2259465958442064</v>
      </c>
      <c r="CA47" s="57">
        <f t="shared" si="23"/>
        <v>1.7108374656659464</v>
      </c>
      <c r="CB47" s="57">
        <f t="shared" si="24"/>
        <v>1.9513307522132095</v>
      </c>
      <c r="CC47" s="57">
        <f t="shared" si="25"/>
        <v>2.8015739262171024</v>
      </c>
      <c r="CD47" s="59">
        <f t="shared" si="26"/>
        <v>0.19023244443201293</v>
      </c>
      <c r="CE47" s="57">
        <f t="shared" si="27"/>
        <v>-7.1951585477663116E-2</v>
      </c>
      <c r="CF47" s="57">
        <f t="shared" si="28"/>
        <v>9.815089819440459E-2</v>
      </c>
      <c r="CG47" s="60">
        <f t="shared" si="29"/>
        <v>0.9496646724469997</v>
      </c>
    </row>
    <row r="48" spans="1:85" x14ac:dyDescent="0.25">
      <c r="A48" s="1869"/>
      <c r="B48" s="855" t="s">
        <v>331</v>
      </c>
      <c r="C48" s="773">
        <v>856</v>
      </c>
      <c r="D48" s="20">
        <v>376.98239999999998</v>
      </c>
      <c r="E48" s="20">
        <v>455.99120000000005</v>
      </c>
      <c r="F48" s="20">
        <v>474.99440000000004</v>
      </c>
      <c r="G48" s="20">
        <v>479.95919999999995</v>
      </c>
      <c r="H48" s="671">
        <v>561</v>
      </c>
      <c r="I48" s="20">
        <v>210.99209999999999</v>
      </c>
      <c r="J48" s="20">
        <v>252.00120000000001</v>
      </c>
      <c r="K48" s="20">
        <v>266.97990000000004</v>
      </c>
      <c r="L48" s="20">
        <v>259.01369999999997</v>
      </c>
      <c r="M48" s="671">
        <v>1417</v>
      </c>
      <c r="N48" s="20">
        <v>588.05499999999995</v>
      </c>
      <c r="O48" s="20">
        <v>707.93319999999994</v>
      </c>
      <c r="P48" s="20">
        <v>741.94119999999998</v>
      </c>
      <c r="Q48" s="20">
        <v>738.96549999999991</v>
      </c>
      <c r="R48" s="773">
        <v>897</v>
      </c>
      <c r="S48" s="20">
        <v>404.99549999999999</v>
      </c>
      <c r="T48" s="20">
        <v>463.03140000000002</v>
      </c>
      <c r="U48" s="20">
        <v>473.97479999999996</v>
      </c>
      <c r="V48" s="20">
        <v>481.9581</v>
      </c>
      <c r="W48" s="671">
        <v>625</v>
      </c>
      <c r="X48" s="20">
        <v>254.99999999999997</v>
      </c>
      <c r="Y48" s="20">
        <v>281</v>
      </c>
      <c r="Z48" s="20">
        <v>288</v>
      </c>
      <c r="AA48" s="20">
        <v>298</v>
      </c>
      <c r="AB48" s="671">
        <v>1522</v>
      </c>
      <c r="AC48" s="20">
        <v>659.93920000000003</v>
      </c>
      <c r="AD48" s="20">
        <v>743.95360000000005</v>
      </c>
      <c r="AE48" s="20">
        <v>762.06540000000007</v>
      </c>
      <c r="AF48" s="20">
        <v>780.02499999999998</v>
      </c>
      <c r="AG48" s="773">
        <v>922</v>
      </c>
      <c r="AH48" s="20">
        <v>456.02119999999996</v>
      </c>
      <c r="AI48" s="20">
        <v>485.9862</v>
      </c>
      <c r="AJ48" s="20">
        <v>477.96480000000008</v>
      </c>
      <c r="AK48" s="20">
        <v>537.98699999999997</v>
      </c>
      <c r="AL48" s="671">
        <v>623</v>
      </c>
      <c r="AM48" s="20">
        <v>274.99220000000003</v>
      </c>
      <c r="AN48" s="20">
        <v>292.00009999999997</v>
      </c>
      <c r="AO48" s="20">
        <v>299.97449999999998</v>
      </c>
      <c r="AP48" s="20">
        <v>316.98240000000004</v>
      </c>
      <c r="AQ48" s="671">
        <v>1545</v>
      </c>
      <c r="AR48" s="20">
        <v>730.93950000000007</v>
      </c>
      <c r="AS48" s="20">
        <v>778.06200000000013</v>
      </c>
      <c r="AT48" s="20">
        <v>778.06200000000013</v>
      </c>
      <c r="AU48" s="21">
        <v>855.00300000000004</v>
      </c>
      <c r="AW48" s="61">
        <v>44.04</v>
      </c>
      <c r="AX48" s="6">
        <v>53.27</v>
      </c>
      <c r="AY48" s="6">
        <v>55.490000000000009</v>
      </c>
      <c r="AZ48" s="6">
        <v>56.07</v>
      </c>
      <c r="BA48" s="6">
        <v>37.61</v>
      </c>
      <c r="BB48" s="6">
        <v>44.92</v>
      </c>
      <c r="BC48" s="6">
        <v>47.590000000000011</v>
      </c>
      <c r="BD48" s="6">
        <v>46.169999999999995</v>
      </c>
      <c r="BE48" s="61">
        <v>45.15</v>
      </c>
      <c r="BF48" s="6">
        <v>51.62</v>
      </c>
      <c r="BG48" s="6">
        <v>52.839999999999996</v>
      </c>
      <c r="BH48" s="6">
        <v>53.73</v>
      </c>
      <c r="BI48" s="6">
        <v>40.799999999999997</v>
      </c>
      <c r="BJ48" s="6">
        <v>44.96</v>
      </c>
      <c r="BK48" s="6">
        <v>46.08</v>
      </c>
      <c r="BL48" s="6">
        <v>47.68</v>
      </c>
      <c r="BM48" s="61">
        <v>49.46</v>
      </c>
      <c r="BN48" s="6">
        <v>52.71</v>
      </c>
      <c r="BO48" s="6">
        <v>51.840000000000011</v>
      </c>
      <c r="BP48" s="6">
        <v>58.35</v>
      </c>
      <c r="BQ48" s="6">
        <v>44.14</v>
      </c>
      <c r="BR48" s="6">
        <v>46.87</v>
      </c>
      <c r="BS48" s="6">
        <v>48.15</v>
      </c>
      <c r="BT48" s="82">
        <v>50.88</v>
      </c>
      <c r="BV48" s="59">
        <f t="shared" si="18"/>
        <v>-6.43</v>
      </c>
      <c r="BW48" s="57">
        <f t="shared" si="19"/>
        <v>-8.3500000000000014</v>
      </c>
      <c r="BX48" s="57">
        <f t="shared" si="20"/>
        <v>-7.8999999999999986</v>
      </c>
      <c r="BY48" s="57">
        <f t="shared" si="21"/>
        <v>-9.9000000000000057</v>
      </c>
      <c r="BZ48" s="59">
        <f t="shared" si="22"/>
        <v>-4.3500000000000014</v>
      </c>
      <c r="CA48" s="57">
        <f t="shared" si="23"/>
        <v>-6.6599999999999966</v>
      </c>
      <c r="CB48" s="57">
        <f t="shared" si="24"/>
        <v>-6.759999999999998</v>
      </c>
      <c r="CC48" s="57">
        <f t="shared" si="25"/>
        <v>-6.0499999999999972</v>
      </c>
      <c r="CD48" s="59">
        <f t="shared" si="26"/>
        <v>-5.32</v>
      </c>
      <c r="CE48" s="57">
        <f t="shared" si="27"/>
        <v>-5.8400000000000034</v>
      </c>
      <c r="CF48" s="57">
        <f t="shared" si="28"/>
        <v>-3.6900000000000119</v>
      </c>
      <c r="CG48" s="60">
        <f t="shared" si="29"/>
        <v>-7.4699999999999989</v>
      </c>
    </row>
    <row r="49" spans="1:85" x14ac:dyDescent="0.25">
      <c r="A49" s="1869"/>
      <c r="B49" s="855" t="s">
        <v>266</v>
      </c>
      <c r="C49" s="773">
        <v>976</v>
      </c>
      <c r="D49" s="20">
        <v>430.02560000000005</v>
      </c>
      <c r="E49" s="20">
        <v>515.03520000000003</v>
      </c>
      <c r="F49" s="20">
        <v>553.00159999999994</v>
      </c>
      <c r="G49" s="20">
        <v>562.95679999999993</v>
      </c>
      <c r="H49" s="671">
        <v>1098</v>
      </c>
      <c r="I49" s="20">
        <v>447.98399999999998</v>
      </c>
      <c r="J49" s="20">
        <v>561.95640000000003</v>
      </c>
      <c r="K49" s="20">
        <v>605.98619999999994</v>
      </c>
      <c r="L49" s="20">
        <v>639.03600000000006</v>
      </c>
      <c r="M49" s="671">
        <v>2074</v>
      </c>
      <c r="N49" s="20">
        <v>877.92420000000004</v>
      </c>
      <c r="O49" s="20">
        <v>1077.0282</v>
      </c>
      <c r="P49" s="20">
        <v>1158.9512000000002</v>
      </c>
      <c r="Q49" s="20">
        <v>1202.0904</v>
      </c>
      <c r="R49" s="773">
        <v>847</v>
      </c>
      <c r="S49" s="20">
        <v>440.01650000000006</v>
      </c>
      <c r="T49" s="20">
        <v>501.00050000000005</v>
      </c>
      <c r="U49" s="20">
        <v>520.98969999999997</v>
      </c>
      <c r="V49" s="20">
        <v>523.02250000000004</v>
      </c>
      <c r="W49" s="671">
        <v>1004</v>
      </c>
      <c r="X49" s="20">
        <v>440.95680000000004</v>
      </c>
      <c r="Y49" s="20">
        <v>528.00360000000001</v>
      </c>
      <c r="Z49" s="20">
        <v>548.98719999999992</v>
      </c>
      <c r="AA49" s="20">
        <v>598.9864</v>
      </c>
      <c r="AB49" s="671">
        <v>1851</v>
      </c>
      <c r="AC49" s="20">
        <v>881.07600000000002</v>
      </c>
      <c r="AD49" s="20">
        <v>1028.9709</v>
      </c>
      <c r="AE49" s="20">
        <v>1070.0631000000001</v>
      </c>
      <c r="AF49" s="20">
        <v>1122.0762</v>
      </c>
      <c r="AG49" s="773">
        <v>967</v>
      </c>
      <c r="AH49" s="20">
        <v>459.03489999999999</v>
      </c>
      <c r="AI49" s="20">
        <v>501.96969999999999</v>
      </c>
      <c r="AJ49" s="20">
        <v>535.04110000000003</v>
      </c>
      <c r="AK49" s="20">
        <v>577.97590000000002</v>
      </c>
      <c r="AL49" s="671">
        <v>1069</v>
      </c>
      <c r="AM49" s="20">
        <v>481.05</v>
      </c>
      <c r="AN49" s="20">
        <v>533.00339999999994</v>
      </c>
      <c r="AO49" s="20">
        <v>595.00540000000001</v>
      </c>
      <c r="AP49" s="20">
        <v>648.98989999999992</v>
      </c>
      <c r="AQ49" s="671">
        <v>2036</v>
      </c>
      <c r="AR49" s="20">
        <v>940.02120000000002</v>
      </c>
      <c r="AS49" s="20">
        <v>1034.8987999999999</v>
      </c>
      <c r="AT49" s="20">
        <v>1129.98</v>
      </c>
      <c r="AU49" s="21">
        <v>1227.0971999999999</v>
      </c>
      <c r="AW49" s="61">
        <v>44.06</v>
      </c>
      <c r="AX49" s="6">
        <v>52.77</v>
      </c>
      <c r="AY49" s="6">
        <v>56.66</v>
      </c>
      <c r="AZ49" s="6">
        <v>57.68</v>
      </c>
      <c r="BA49" s="6">
        <v>40.799999999999997</v>
      </c>
      <c r="BB49" s="6">
        <v>51.180000000000007</v>
      </c>
      <c r="BC49" s="6">
        <v>55.19</v>
      </c>
      <c r="BD49" s="6">
        <v>58.20000000000001</v>
      </c>
      <c r="BE49" s="61">
        <v>51.95000000000001</v>
      </c>
      <c r="BF49" s="6">
        <v>59.150000000000006</v>
      </c>
      <c r="BG49" s="6">
        <v>61.51</v>
      </c>
      <c r="BH49" s="6">
        <v>61.750000000000007</v>
      </c>
      <c r="BI49" s="6">
        <v>43.92</v>
      </c>
      <c r="BJ49" s="6">
        <v>52.59</v>
      </c>
      <c r="BK49" s="6">
        <v>54.679999999999993</v>
      </c>
      <c r="BL49" s="6">
        <v>59.660000000000004</v>
      </c>
      <c r="BM49" s="61">
        <v>47.47</v>
      </c>
      <c r="BN49" s="6">
        <v>51.910000000000004</v>
      </c>
      <c r="BO49" s="6">
        <v>55.33</v>
      </c>
      <c r="BP49" s="6">
        <v>59.77</v>
      </c>
      <c r="BQ49" s="6">
        <v>45</v>
      </c>
      <c r="BR49" s="6">
        <v>49.859999999999992</v>
      </c>
      <c r="BS49" s="6">
        <v>55.66</v>
      </c>
      <c r="BT49" s="82">
        <v>60.709999999999994</v>
      </c>
      <c r="BV49" s="59">
        <f t="shared" si="18"/>
        <v>-3.2600000000000051</v>
      </c>
      <c r="BW49" s="57">
        <f t="shared" si="19"/>
        <v>-1.5899999999999963</v>
      </c>
      <c r="BX49" s="57">
        <f t="shared" si="20"/>
        <v>-1.4699999999999989</v>
      </c>
      <c r="BY49" s="57">
        <f t="shared" si="21"/>
        <v>0.52000000000001023</v>
      </c>
      <c r="BZ49" s="59">
        <f t="shared" si="22"/>
        <v>-8.0300000000000082</v>
      </c>
      <c r="CA49" s="57">
        <f t="shared" si="23"/>
        <v>-6.5600000000000023</v>
      </c>
      <c r="CB49" s="57">
        <f t="shared" si="24"/>
        <v>-6.8300000000000054</v>
      </c>
      <c r="CC49" s="57">
        <f t="shared" si="25"/>
        <v>-2.0900000000000034</v>
      </c>
      <c r="CD49" s="59">
        <f t="shared" si="26"/>
        <v>-2.4699999999999989</v>
      </c>
      <c r="CE49" s="57">
        <f t="shared" si="27"/>
        <v>-2.0500000000000114</v>
      </c>
      <c r="CF49" s="57">
        <f t="shared" si="28"/>
        <v>0.32999999999999829</v>
      </c>
      <c r="CG49" s="60">
        <f t="shared" si="29"/>
        <v>0.93999999999999062</v>
      </c>
    </row>
    <row r="50" spans="1:85" x14ac:dyDescent="0.25">
      <c r="A50" s="1869"/>
      <c r="B50" s="855" t="s">
        <v>332</v>
      </c>
      <c r="C50" s="773">
        <v>1548</v>
      </c>
      <c r="D50" s="20">
        <v>613.00800000000004</v>
      </c>
      <c r="E50" s="20">
        <v>697.06440000000009</v>
      </c>
      <c r="F50" s="20">
        <v>758.98440000000005</v>
      </c>
      <c r="G50" s="20">
        <v>756.04320000000007</v>
      </c>
      <c r="H50" s="671">
        <v>559</v>
      </c>
      <c r="I50" s="20">
        <v>213.98520000000002</v>
      </c>
      <c r="J50" s="20">
        <v>249.98479999999998</v>
      </c>
      <c r="K50" s="20">
        <v>260.99709999999999</v>
      </c>
      <c r="L50" s="20">
        <v>275.97829999999999</v>
      </c>
      <c r="M50" s="671">
        <v>2107</v>
      </c>
      <c r="N50" s="20">
        <v>826.99750000000006</v>
      </c>
      <c r="O50" s="20">
        <v>947.09649999999999</v>
      </c>
      <c r="P50" s="20">
        <v>1019.9987</v>
      </c>
      <c r="Q50" s="20">
        <v>1032.0085999999999</v>
      </c>
      <c r="R50" s="773">
        <v>1656</v>
      </c>
      <c r="S50" s="20">
        <v>697.01040000000012</v>
      </c>
      <c r="T50" s="20">
        <v>783.95040000000006</v>
      </c>
      <c r="U50" s="20">
        <v>812.93040000000008</v>
      </c>
      <c r="V50" s="20">
        <v>881.98559999999998</v>
      </c>
      <c r="W50" s="671">
        <v>585</v>
      </c>
      <c r="X50" s="20">
        <v>226.97999999999996</v>
      </c>
      <c r="Y50" s="20">
        <v>290.97899999999998</v>
      </c>
      <c r="Z50" s="20">
        <v>301.97699999999998</v>
      </c>
      <c r="AA50" s="20">
        <v>320.98949999999996</v>
      </c>
      <c r="AB50" s="671">
        <v>2241</v>
      </c>
      <c r="AC50" s="20">
        <v>923.96429999999987</v>
      </c>
      <c r="AD50" s="20">
        <v>1075.0077000000001</v>
      </c>
      <c r="AE50" s="20">
        <v>1114.8975</v>
      </c>
      <c r="AF50" s="20">
        <v>1202.9687999999999</v>
      </c>
      <c r="AG50" s="773">
        <v>1800</v>
      </c>
      <c r="AH50" s="20">
        <v>727.92</v>
      </c>
      <c r="AI50" s="20">
        <v>793.98</v>
      </c>
      <c r="AJ50" s="20">
        <v>867.06000000000006</v>
      </c>
      <c r="AK50" s="20">
        <v>916.02</v>
      </c>
      <c r="AL50" s="671">
        <v>643</v>
      </c>
      <c r="AM50" s="20">
        <v>244.01849999999999</v>
      </c>
      <c r="AN50" s="20">
        <v>280.0265</v>
      </c>
      <c r="AO50" s="20">
        <v>282.01979999999998</v>
      </c>
      <c r="AP50" s="20">
        <v>304.97489999999999</v>
      </c>
      <c r="AQ50" s="671">
        <v>2443</v>
      </c>
      <c r="AR50" s="20">
        <v>972.0696999999999</v>
      </c>
      <c r="AS50" s="20">
        <v>1073.9428</v>
      </c>
      <c r="AT50" s="20">
        <v>1148.9429</v>
      </c>
      <c r="AU50" s="21">
        <v>1221.0113999999999</v>
      </c>
      <c r="AW50" s="61">
        <v>39.6</v>
      </c>
      <c r="AX50" s="6">
        <v>45.03</v>
      </c>
      <c r="AY50" s="6">
        <v>49.03</v>
      </c>
      <c r="AZ50" s="6">
        <v>48.84</v>
      </c>
      <c r="BA50" s="6">
        <v>38.28</v>
      </c>
      <c r="BB50" s="6">
        <v>44.72</v>
      </c>
      <c r="BC50" s="6">
        <v>46.69</v>
      </c>
      <c r="BD50" s="6">
        <v>49.37</v>
      </c>
      <c r="BE50" s="61">
        <v>42.09</v>
      </c>
      <c r="BF50" s="6">
        <v>47.34</v>
      </c>
      <c r="BG50" s="6">
        <v>49.09</v>
      </c>
      <c r="BH50" s="6">
        <v>53.26</v>
      </c>
      <c r="BI50" s="6">
        <v>38.799999999999997</v>
      </c>
      <c r="BJ50" s="6">
        <v>49.739999999999995</v>
      </c>
      <c r="BK50" s="6">
        <v>51.62</v>
      </c>
      <c r="BL50" s="6">
        <v>54.87</v>
      </c>
      <c r="BM50" s="61">
        <v>40.44</v>
      </c>
      <c r="BN50" s="6">
        <v>44.11</v>
      </c>
      <c r="BO50" s="6">
        <v>48.17</v>
      </c>
      <c r="BP50" s="6">
        <v>50.89</v>
      </c>
      <c r="BQ50" s="6">
        <v>37.950000000000003</v>
      </c>
      <c r="BR50" s="6">
        <v>43.55</v>
      </c>
      <c r="BS50" s="6">
        <v>43.859999999999992</v>
      </c>
      <c r="BT50" s="82">
        <v>47.43</v>
      </c>
      <c r="BV50" s="59">
        <f t="shared" si="18"/>
        <v>-1.3200000000000003</v>
      </c>
      <c r="BW50" s="57">
        <f t="shared" si="19"/>
        <v>-0.31000000000000227</v>
      </c>
      <c r="BX50" s="57">
        <f t="shared" si="20"/>
        <v>-2.3400000000000034</v>
      </c>
      <c r="BY50" s="57">
        <f t="shared" si="21"/>
        <v>0.52999999999999403</v>
      </c>
      <c r="BZ50" s="59">
        <f t="shared" si="22"/>
        <v>-3.2900000000000063</v>
      </c>
      <c r="CA50" s="57">
        <f t="shared" si="23"/>
        <v>2.3999999999999915</v>
      </c>
      <c r="CB50" s="57">
        <f t="shared" si="24"/>
        <v>2.529999999999994</v>
      </c>
      <c r="CC50" s="57">
        <f t="shared" si="25"/>
        <v>1.6099999999999994</v>
      </c>
      <c r="CD50" s="59">
        <f t="shared" si="26"/>
        <v>-2.4899999999999949</v>
      </c>
      <c r="CE50" s="57">
        <f t="shared" si="27"/>
        <v>-0.56000000000000227</v>
      </c>
      <c r="CF50" s="57">
        <f t="shared" si="28"/>
        <v>-4.3100000000000094</v>
      </c>
      <c r="CG50" s="60">
        <f t="shared" si="29"/>
        <v>-3.4600000000000009</v>
      </c>
    </row>
    <row r="51" spans="1:85" x14ac:dyDescent="0.25">
      <c r="A51" s="1869"/>
      <c r="B51" s="855" t="s">
        <v>329</v>
      </c>
      <c r="C51" s="773">
        <v>16051</v>
      </c>
      <c r="D51" s="20">
        <v>9418.7268000000004</v>
      </c>
      <c r="E51" s="20">
        <v>10404.258199999998</v>
      </c>
      <c r="F51" s="20">
        <v>11383.369200000001</v>
      </c>
      <c r="G51" s="20">
        <v>11601.6628</v>
      </c>
      <c r="H51" s="671">
        <v>9430</v>
      </c>
      <c r="I51" s="20">
        <v>5662.7149999999992</v>
      </c>
      <c r="J51" s="20">
        <v>6383.1669999999995</v>
      </c>
      <c r="K51" s="20">
        <v>6983.8580000000002</v>
      </c>
      <c r="L51" s="20">
        <v>7066.8419999999996</v>
      </c>
      <c r="M51" s="671">
        <v>25481</v>
      </c>
      <c r="N51" s="20">
        <v>15082.2039</v>
      </c>
      <c r="O51" s="20">
        <v>16786.882799999999</v>
      </c>
      <c r="P51" s="20">
        <v>18366.7048</v>
      </c>
      <c r="Q51" s="20">
        <v>18667.3806</v>
      </c>
      <c r="R51" s="773">
        <v>17542</v>
      </c>
      <c r="S51" s="20">
        <v>10656.765000000001</v>
      </c>
      <c r="T51" s="20">
        <v>12461.836800000001</v>
      </c>
      <c r="U51" s="20">
        <v>12814.430999999999</v>
      </c>
      <c r="V51" s="20">
        <v>13530.1446</v>
      </c>
      <c r="W51" s="671">
        <v>9694</v>
      </c>
      <c r="X51" s="20">
        <v>6177.0168000000003</v>
      </c>
      <c r="Y51" s="20">
        <v>7277.2857999999997</v>
      </c>
      <c r="Z51" s="20">
        <v>7537.085</v>
      </c>
      <c r="AA51" s="20">
        <v>8015.9685999999992</v>
      </c>
      <c r="AB51" s="671">
        <v>27236</v>
      </c>
      <c r="AC51" s="20">
        <v>16834.571599999999</v>
      </c>
      <c r="AD51" s="20">
        <v>19737.929199999999</v>
      </c>
      <c r="AE51" s="20">
        <v>20350.7392</v>
      </c>
      <c r="AF51" s="20">
        <v>21546.399600000001</v>
      </c>
      <c r="AG51" s="773">
        <v>20323</v>
      </c>
      <c r="AH51" s="20">
        <v>14045.2253</v>
      </c>
      <c r="AI51" s="20">
        <v>14581.752500000001</v>
      </c>
      <c r="AJ51" s="20">
        <v>16120.203599999999</v>
      </c>
      <c r="AK51" s="20">
        <v>16591.697199999999</v>
      </c>
      <c r="AL51" s="671">
        <v>10876</v>
      </c>
      <c r="AM51" s="20">
        <v>7655.6163999999999</v>
      </c>
      <c r="AN51" s="20">
        <v>7973.1956</v>
      </c>
      <c r="AO51" s="20">
        <v>8830.2243999999992</v>
      </c>
      <c r="AP51" s="20">
        <v>9241.3371999999999</v>
      </c>
      <c r="AQ51" s="671">
        <v>31199</v>
      </c>
      <c r="AR51" s="20">
        <v>21702.024399999998</v>
      </c>
      <c r="AS51" s="20">
        <v>22553.757100000003</v>
      </c>
      <c r="AT51" s="20">
        <v>24949.8403</v>
      </c>
      <c r="AU51" s="21">
        <v>25832.771999999997</v>
      </c>
      <c r="AW51" s="61">
        <v>58.68</v>
      </c>
      <c r="AX51" s="6">
        <v>64.819999999999993</v>
      </c>
      <c r="AY51" s="6">
        <v>70.92</v>
      </c>
      <c r="AZ51" s="6">
        <v>72.28</v>
      </c>
      <c r="BA51" s="6">
        <v>60.04999999999999</v>
      </c>
      <c r="BB51" s="6">
        <v>67.69</v>
      </c>
      <c r="BC51" s="6">
        <v>74.06</v>
      </c>
      <c r="BD51" s="6">
        <v>74.94</v>
      </c>
      <c r="BE51" s="61">
        <v>60.750000000000007</v>
      </c>
      <c r="BF51" s="6">
        <v>71.040000000000006</v>
      </c>
      <c r="BG51" s="6">
        <v>73.05</v>
      </c>
      <c r="BH51" s="6">
        <v>77.13</v>
      </c>
      <c r="BI51" s="6">
        <v>63.72</v>
      </c>
      <c r="BJ51" s="6">
        <v>75.069999999999993</v>
      </c>
      <c r="BK51" s="6">
        <v>77.75</v>
      </c>
      <c r="BL51" s="6">
        <v>82.69</v>
      </c>
      <c r="BM51" s="61">
        <v>69.11</v>
      </c>
      <c r="BN51" s="6">
        <v>71.75</v>
      </c>
      <c r="BO51" s="6">
        <v>79.319999999999993</v>
      </c>
      <c r="BP51" s="6">
        <v>81.639999999999986</v>
      </c>
      <c r="BQ51" s="6">
        <v>70.39</v>
      </c>
      <c r="BR51" s="6">
        <v>73.31</v>
      </c>
      <c r="BS51" s="6">
        <v>81.19</v>
      </c>
      <c r="BT51" s="82">
        <v>84.97</v>
      </c>
      <c r="BV51" s="59">
        <f t="shared" si="18"/>
        <v>1.3699999999999903</v>
      </c>
      <c r="BW51" s="57">
        <f t="shared" si="19"/>
        <v>2.8700000000000045</v>
      </c>
      <c r="BX51" s="57">
        <f t="shared" si="20"/>
        <v>3.1400000000000006</v>
      </c>
      <c r="BY51" s="57">
        <f t="shared" si="21"/>
        <v>2.6599999999999966</v>
      </c>
      <c r="BZ51" s="59">
        <f t="shared" si="22"/>
        <v>2.9699999999999918</v>
      </c>
      <c r="CA51" s="57">
        <f t="shared" si="23"/>
        <v>4.0299999999999869</v>
      </c>
      <c r="CB51" s="57">
        <f t="shared" si="24"/>
        <v>4.7000000000000028</v>
      </c>
      <c r="CC51" s="57">
        <f t="shared" si="25"/>
        <v>5.5600000000000023</v>
      </c>
      <c r="CD51" s="59">
        <f t="shared" si="26"/>
        <v>1.2800000000000011</v>
      </c>
      <c r="CE51" s="57">
        <f t="shared" si="27"/>
        <v>1.5600000000000023</v>
      </c>
      <c r="CF51" s="57">
        <f t="shared" si="28"/>
        <v>1.8700000000000045</v>
      </c>
      <c r="CG51" s="60">
        <f t="shared" si="29"/>
        <v>3.3300000000000125</v>
      </c>
    </row>
    <row r="52" spans="1:85" x14ac:dyDescent="0.25">
      <c r="A52" s="1869"/>
      <c r="B52" s="855" t="s">
        <v>336</v>
      </c>
      <c r="C52" s="773">
        <v>2005</v>
      </c>
      <c r="D52" s="20">
        <v>1423.9509999999998</v>
      </c>
      <c r="E52" s="20">
        <v>1487.9105</v>
      </c>
      <c r="F52" s="20">
        <v>1536.0305000000001</v>
      </c>
      <c r="G52" s="20">
        <v>1535.028</v>
      </c>
      <c r="H52" s="671">
        <v>2067</v>
      </c>
      <c r="I52" s="20">
        <v>1348.9242000000002</v>
      </c>
      <c r="J52" s="20">
        <v>1409.0738999999999</v>
      </c>
      <c r="K52" s="20">
        <v>1442.9727</v>
      </c>
      <c r="L52" s="20">
        <v>1453.1009999999999</v>
      </c>
      <c r="M52" s="671">
        <v>4072</v>
      </c>
      <c r="N52" s="20">
        <v>2773.0319999999997</v>
      </c>
      <c r="O52" s="20">
        <v>2896.8208</v>
      </c>
      <c r="P52" s="20">
        <v>2979.0751999999998</v>
      </c>
      <c r="Q52" s="20">
        <v>2988.0336000000002</v>
      </c>
      <c r="R52" s="773">
        <v>1837</v>
      </c>
      <c r="S52" s="20">
        <v>1296.922</v>
      </c>
      <c r="T52" s="20">
        <v>1343.9491999999998</v>
      </c>
      <c r="U52" s="20">
        <v>1381.9751000000001</v>
      </c>
      <c r="V52" s="20">
        <v>1377.9337000000003</v>
      </c>
      <c r="W52" s="671">
        <v>2143</v>
      </c>
      <c r="X52" s="20">
        <v>1416.0944</v>
      </c>
      <c r="Y52" s="20">
        <v>1454.0255</v>
      </c>
      <c r="Z52" s="20">
        <v>1467.0978</v>
      </c>
      <c r="AA52" s="20">
        <v>1482.0988</v>
      </c>
      <c r="AB52" s="671">
        <v>3980</v>
      </c>
      <c r="AC52" s="20">
        <v>2713.1659999999997</v>
      </c>
      <c r="AD52" s="20">
        <v>2797.94</v>
      </c>
      <c r="AE52" s="20">
        <v>2848.884</v>
      </c>
      <c r="AF52" s="20">
        <v>2860.0280000000002</v>
      </c>
      <c r="AG52" s="773">
        <v>1951</v>
      </c>
      <c r="AH52" s="20">
        <v>1401.9886000000001</v>
      </c>
      <c r="AI52" s="20">
        <v>1448.0321999999999</v>
      </c>
      <c r="AJ52" s="20">
        <v>1458.9578000000001</v>
      </c>
      <c r="AK52" s="20">
        <v>1490.9541999999999</v>
      </c>
      <c r="AL52" s="671">
        <v>2024</v>
      </c>
      <c r="AM52" s="20">
        <v>1350.008</v>
      </c>
      <c r="AN52" s="20">
        <v>1374.9032</v>
      </c>
      <c r="AO52" s="20">
        <v>1392.9167999999997</v>
      </c>
      <c r="AP52" s="20">
        <v>1415.9903999999997</v>
      </c>
      <c r="AQ52" s="671">
        <v>3975</v>
      </c>
      <c r="AR52" s="20">
        <v>2751.8924999999999</v>
      </c>
      <c r="AS52" s="20">
        <v>2823.0449999999996</v>
      </c>
      <c r="AT52" s="20">
        <v>2852.0625</v>
      </c>
      <c r="AU52" s="21">
        <v>2906.9175</v>
      </c>
      <c r="AW52" s="61">
        <v>71.02</v>
      </c>
      <c r="AX52" s="6">
        <v>74.209999999999994</v>
      </c>
      <c r="AY52" s="6">
        <v>76.61</v>
      </c>
      <c r="AZ52" s="6">
        <v>76.56</v>
      </c>
      <c r="BA52" s="6">
        <v>65.260000000000005</v>
      </c>
      <c r="BB52" s="6">
        <v>68.17</v>
      </c>
      <c r="BC52" s="6">
        <v>69.81</v>
      </c>
      <c r="BD52" s="6">
        <v>70.3</v>
      </c>
      <c r="BE52" s="61">
        <v>70.599999999999994</v>
      </c>
      <c r="BF52" s="6">
        <v>73.16</v>
      </c>
      <c r="BG52" s="6">
        <v>75.23</v>
      </c>
      <c r="BH52" s="6">
        <v>75.010000000000005</v>
      </c>
      <c r="BI52" s="6">
        <v>66.08</v>
      </c>
      <c r="BJ52" s="6">
        <v>67.849999999999994</v>
      </c>
      <c r="BK52" s="6">
        <v>68.459999999999994</v>
      </c>
      <c r="BL52" s="6">
        <v>69.16</v>
      </c>
      <c r="BM52" s="61">
        <v>71.86</v>
      </c>
      <c r="BN52" s="6">
        <v>74.22</v>
      </c>
      <c r="BO52" s="6">
        <v>74.78</v>
      </c>
      <c r="BP52" s="6">
        <v>76.42</v>
      </c>
      <c r="BQ52" s="6">
        <v>66.7</v>
      </c>
      <c r="BR52" s="6">
        <v>67.930000000000007</v>
      </c>
      <c r="BS52" s="6">
        <v>68.819999999999993</v>
      </c>
      <c r="BT52" s="82">
        <v>69.959999999999994</v>
      </c>
      <c r="BV52" s="59">
        <f t="shared" si="18"/>
        <v>-5.7599999999999909</v>
      </c>
      <c r="BW52" s="57">
        <f t="shared" si="19"/>
        <v>-6.039999999999992</v>
      </c>
      <c r="BX52" s="57">
        <f t="shared" si="20"/>
        <v>-6.7999999999999972</v>
      </c>
      <c r="BY52" s="57">
        <f t="shared" si="21"/>
        <v>-6.2600000000000051</v>
      </c>
      <c r="BZ52" s="59">
        <f t="shared" si="22"/>
        <v>-4.519999999999996</v>
      </c>
      <c r="CA52" s="57">
        <f t="shared" si="23"/>
        <v>-5.3100000000000023</v>
      </c>
      <c r="CB52" s="57">
        <f t="shared" si="24"/>
        <v>-6.7700000000000102</v>
      </c>
      <c r="CC52" s="57">
        <f t="shared" si="25"/>
        <v>-5.8500000000000085</v>
      </c>
      <c r="CD52" s="59">
        <f t="shared" si="26"/>
        <v>-5.1599999999999966</v>
      </c>
      <c r="CE52" s="57">
        <f t="shared" si="27"/>
        <v>-6.289999999999992</v>
      </c>
      <c r="CF52" s="57">
        <f t="shared" si="28"/>
        <v>-5.960000000000008</v>
      </c>
      <c r="CG52" s="60">
        <f t="shared" si="29"/>
        <v>-6.460000000000008</v>
      </c>
    </row>
    <row r="53" spans="1:85" x14ac:dyDescent="0.25">
      <c r="A53" s="1869"/>
      <c r="B53" s="855" t="s">
        <v>276</v>
      </c>
      <c r="C53" s="773">
        <v>2862</v>
      </c>
      <c r="D53" s="20">
        <v>1570.9518</v>
      </c>
      <c r="E53" s="20">
        <v>1760.1299999999999</v>
      </c>
      <c r="F53" s="20">
        <v>1890.0648000000003</v>
      </c>
      <c r="G53" s="20">
        <v>1934.9982</v>
      </c>
      <c r="H53" s="671">
        <v>649</v>
      </c>
      <c r="I53" s="20">
        <v>325.99269999999996</v>
      </c>
      <c r="J53" s="20">
        <v>389.01059999999995</v>
      </c>
      <c r="K53" s="20">
        <v>404.00250000000005</v>
      </c>
      <c r="L53" s="20">
        <v>411.01169999999996</v>
      </c>
      <c r="M53" s="671">
        <v>3511</v>
      </c>
      <c r="N53" s="20">
        <v>1896.9933000000001</v>
      </c>
      <c r="O53" s="20">
        <v>2149.0830999999998</v>
      </c>
      <c r="P53" s="20">
        <v>2294.0873999999999</v>
      </c>
      <c r="Q53" s="20">
        <v>2346.0501999999997</v>
      </c>
      <c r="R53" s="773">
        <v>2161</v>
      </c>
      <c r="S53" s="20">
        <v>1134.0927999999999</v>
      </c>
      <c r="T53" s="20">
        <v>1219.0201</v>
      </c>
      <c r="U53" s="20">
        <v>1263.1045000000001</v>
      </c>
      <c r="V53" s="20">
        <v>1305.8923</v>
      </c>
      <c r="W53" s="671">
        <v>453</v>
      </c>
      <c r="X53" s="20">
        <v>214.99380000000002</v>
      </c>
      <c r="Y53" s="20">
        <v>232.97789999999998</v>
      </c>
      <c r="Z53" s="20">
        <v>231.9813</v>
      </c>
      <c r="AA53" s="20">
        <v>244.98239999999998</v>
      </c>
      <c r="AB53" s="671">
        <v>2614</v>
      </c>
      <c r="AC53" s="20">
        <v>1349.0853999999999</v>
      </c>
      <c r="AD53" s="20">
        <v>1452.077</v>
      </c>
      <c r="AE53" s="20">
        <v>1494.9466</v>
      </c>
      <c r="AF53" s="20">
        <v>1550.8861999999999</v>
      </c>
      <c r="AG53" s="773">
        <v>2279</v>
      </c>
      <c r="AH53" s="20">
        <v>1217.8976</v>
      </c>
      <c r="AI53" s="20">
        <v>1320.9084</v>
      </c>
      <c r="AJ53" s="20">
        <v>1368.0837000000001</v>
      </c>
      <c r="AK53" s="20">
        <v>1430.9841000000001</v>
      </c>
      <c r="AL53" s="671">
        <v>464</v>
      </c>
      <c r="AM53" s="20">
        <v>226.9888</v>
      </c>
      <c r="AN53" s="20">
        <v>232</v>
      </c>
      <c r="AO53" s="20">
        <v>242.99679999999998</v>
      </c>
      <c r="AP53" s="20">
        <v>253.01920000000001</v>
      </c>
      <c r="AQ53" s="671">
        <v>2743</v>
      </c>
      <c r="AR53" s="20">
        <v>1445.0124000000001</v>
      </c>
      <c r="AS53" s="20">
        <v>1553.0865999999999</v>
      </c>
      <c r="AT53" s="20">
        <v>1610.9638999999997</v>
      </c>
      <c r="AU53" s="21">
        <v>1683.9277</v>
      </c>
      <c r="AW53" s="61">
        <v>54.890000000000008</v>
      </c>
      <c r="AX53" s="6">
        <v>61.5</v>
      </c>
      <c r="AY53" s="6">
        <v>66.040000000000006</v>
      </c>
      <c r="AZ53" s="6">
        <v>67.61</v>
      </c>
      <c r="BA53" s="6">
        <v>50.23</v>
      </c>
      <c r="BB53" s="6">
        <v>59.939999999999991</v>
      </c>
      <c r="BC53" s="6">
        <v>62.250000000000007</v>
      </c>
      <c r="BD53" s="6">
        <v>63.33</v>
      </c>
      <c r="BE53" s="61">
        <v>52.47999999999999</v>
      </c>
      <c r="BF53" s="6">
        <v>56.41</v>
      </c>
      <c r="BG53" s="6">
        <v>58.45</v>
      </c>
      <c r="BH53" s="6">
        <v>60.429999999999993</v>
      </c>
      <c r="BI53" s="6">
        <v>47.46</v>
      </c>
      <c r="BJ53" s="6">
        <v>51.43</v>
      </c>
      <c r="BK53" s="6">
        <v>51.21</v>
      </c>
      <c r="BL53" s="6">
        <v>54.08</v>
      </c>
      <c r="BM53" s="61">
        <v>53.44</v>
      </c>
      <c r="BN53" s="6">
        <v>57.96</v>
      </c>
      <c r="BO53" s="6">
        <v>60.030000000000008</v>
      </c>
      <c r="BP53" s="6">
        <v>62.79</v>
      </c>
      <c r="BQ53" s="6">
        <v>48.919999999999995</v>
      </c>
      <c r="BR53" s="6">
        <v>50</v>
      </c>
      <c r="BS53" s="6">
        <v>52.37</v>
      </c>
      <c r="BT53" s="82">
        <v>54.53</v>
      </c>
      <c r="BV53" s="59">
        <f t="shared" si="18"/>
        <v>-4.6600000000000108</v>
      </c>
      <c r="BW53" s="57">
        <f t="shared" si="19"/>
        <v>-1.5600000000000094</v>
      </c>
      <c r="BX53" s="57">
        <f t="shared" si="20"/>
        <v>-3.7899999999999991</v>
      </c>
      <c r="BY53" s="57">
        <f t="shared" si="21"/>
        <v>-4.2800000000000011</v>
      </c>
      <c r="BZ53" s="59">
        <f t="shared" si="22"/>
        <v>-5.0199999999999889</v>
      </c>
      <c r="CA53" s="57">
        <f t="shared" si="23"/>
        <v>-4.9799999999999969</v>
      </c>
      <c r="CB53" s="57">
        <f t="shared" si="24"/>
        <v>-7.240000000000002</v>
      </c>
      <c r="CC53" s="57">
        <f t="shared" si="25"/>
        <v>-6.3499999999999943</v>
      </c>
      <c r="CD53" s="59">
        <f t="shared" si="26"/>
        <v>-4.5200000000000031</v>
      </c>
      <c r="CE53" s="57">
        <f t="shared" si="27"/>
        <v>-7.9600000000000009</v>
      </c>
      <c r="CF53" s="57">
        <f t="shared" si="28"/>
        <v>-7.6600000000000108</v>
      </c>
      <c r="CG53" s="60">
        <f t="shared" si="29"/>
        <v>-8.259999999999998</v>
      </c>
    </row>
    <row r="54" spans="1:85" x14ac:dyDescent="0.25">
      <c r="A54" s="1869"/>
      <c r="B54" s="855" t="s">
        <v>330</v>
      </c>
      <c r="C54" s="773">
        <v>403</v>
      </c>
      <c r="D54" s="20">
        <v>181.99479999999997</v>
      </c>
      <c r="E54" s="20">
        <v>196.9864</v>
      </c>
      <c r="F54" s="20">
        <v>205.00609999999998</v>
      </c>
      <c r="G54" s="20">
        <v>208.99579999999997</v>
      </c>
      <c r="H54" s="671">
        <v>350</v>
      </c>
      <c r="I54" s="20">
        <v>168</v>
      </c>
      <c r="J54" s="20">
        <v>183.01500000000001</v>
      </c>
      <c r="K54" s="20">
        <v>194.98500000000001</v>
      </c>
      <c r="L54" s="20">
        <v>194.005</v>
      </c>
      <c r="M54" s="671">
        <v>753</v>
      </c>
      <c r="N54" s="20">
        <v>349.99439999999998</v>
      </c>
      <c r="O54" s="20">
        <v>379.96380000000005</v>
      </c>
      <c r="P54" s="20">
        <v>399.99360000000001</v>
      </c>
      <c r="Q54" s="20">
        <v>403.00560000000002</v>
      </c>
      <c r="R54" s="773">
        <v>467</v>
      </c>
      <c r="S54" s="20">
        <v>215.0068</v>
      </c>
      <c r="T54" s="20">
        <v>239.99130000000002</v>
      </c>
      <c r="U54" s="20">
        <v>225.00059999999999</v>
      </c>
      <c r="V54" s="20">
        <v>225.9813</v>
      </c>
      <c r="W54" s="671">
        <v>325</v>
      </c>
      <c r="X54" s="20">
        <v>159.99749999999997</v>
      </c>
      <c r="Y54" s="20">
        <v>165.00250000000003</v>
      </c>
      <c r="Z54" s="20">
        <v>171.01499999999999</v>
      </c>
      <c r="AA54" s="20">
        <v>179.01</v>
      </c>
      <c r="AB54" s="671">
        <v>792</v>
      </c>
      <c r="AC54" s="20">
        <v>375.012</v>
      </c>
      <c r="AD54" s="20">
        <v>405.02879999999999</v>
      </c>
      <c r="AE54" s="20">
        <v>396</v>
      </c>
      <c r="AF54" s="20">
        <v>405.02879999999999</v>
      </c>
      <c r="AG54" s="773">
        <v>545</v>
      </c>
      <c r="AH54" s="20">
        <v>258.98399999999998</v>
      </c>
      <c r="AI54" s="20">
        <v>281.983</v>
      </c>
      <c r="AJ54" s="20">
        <v>298.00599999999997</v>
      </c>
      <c r="AK54" s="20">
        <v>312.99350000000004</v>
      </c>
      <c r="AL54" s="671">
        <v>358</v>
      </c>
      <c r="AM54" s="20">
        <v>174.99039999999999</v>
      </c>
      <c r="AN54" s="20">
        <v>171.98320000000001</v>
      </c>
      <c r="AO54" s="20">
        <v>186.01680000000002</v>
      </c>
      <c r="AP54" s="20">
        <v>192.99779999999996</v>
      </c>
      <c r="AQ54" s="671">
        <v>903</v>
      </c>
      <c r="AR54" s="20">
        <v>433.98180000000002</v>
      </c>
      <c r="AS54" s="20">
        <v>454.02840000000003</v>
      </c>
      <c r="AT54" s="20">
        <v>484.00800000000004</v>
      </c>
      <c r="AU54" s="21">
        <v>506.0412</v>
      </c>
      <c r="AW54" s="61">
        <v>45.16</v>
      </c>
      <c r="AX54" s="6">
        <v>48.88</v>
      </c>
      <c r="AY54" s="6">
        <v>50.86999999999999</v>
      </c>
      <c r="AZ54" s="6">
        <v>51.859999999999992</v>
      </c>
      <c r="BA54" s="6">
        <v>48</v>
      </c>
      <c r="BB54" s="6">
        <v>52.290000000000006</v>
      </c>
      <c r="BC54" s="6">
        <v>55.71</v>
      </c>
      <c r="BD54" s="6">
        <v>55.43</v>
      </c>
      <c r="BE54" s="61">
        <v>46.04</v>
      </c>
      <c r="BF54" s="6">
        <v>51.39</v>
      </c>
      <c r="BG54" s="6">
        <v>48.18</v>
      </c>
      <c r="BH54" s="6">
        <v>48.39</v>
      </c>
      <c r="BI54" s="6">
        <v>49.22999999999999</v>
      </c>
      <c r="BJ54" s="6">
        <v>50.77</v>
      </c>
      <c r="BK54" s="6">
        <v>52.62</v>
      </c>
      <c r="BL54" s="6">
        <v>55.08</v>
      </c>
      <c r="BM54" s="61">
        <v>47.519999999999996</v>
      </c>
      <c r="BN54" s="6">
        <v>51.739999999999995</v>
      </c>
      <c r="BO54" s="6">
        <v>54.679999999999993</v>
      </c>
      <c r="BP54" s="6">
        <v>57.430000000000007</v>
      </c>
      <c r="BQ54" s="6">
        <v>48.879999999999995</v>
      </c>
      <c r="BR54" s="6">
        <v>48.040000000000006</v>
      </c>
      <c r="BS54" s="6">
        <v>51.960000000000008</v>
      </c>
      <c r="BT54" s="82">
        <v>53.909999999999989</v>
      </c>
      <c r="BV54" s="59">
        <f t="shared" si="18"/>
        <v>2.8400000000000034</v>
      </c>
      <c r="BW54" s="57">
        <f t="shared" si="19"/>
        <v>3.4100000000000037</v>
      </c>
      <c r="BX54" s="57">
        <f t="shared" si="20"/>
        <v>4.8400000000000105</v>
      </c>
      <c r="BY54" s="57">
        <f t="shared" si="21"/>
        <v>3.5700000000000074</v>
      </c>
      <c r="BZ54" s="59">
        <f t="shared" si="22"/>
        <v>3.1899999999999906</v>
      </c>
      <c r="CA54" s="57">
        <f t="shared" si="23"/>
        <v>-0.61999999999999744</v>
      </c>
      <c r="CB54" s="57">
        <f t="shared" si="24"/>
        <v>4.4399999999999977</v>
      </c>
      <c r="CC54" s="57">
        <f t="shared" si="25"/>
        <v>6.6899999999999977</v>
      </c>
      <c r="CD54" s="59">
        <f t="shared" si="26"/>
        <v>1.3599999999999994</v>
      </c>
      <c r="CE54" s="57">
        <f t="shared" si="27"/>
        <v>-3.6999999999999886</v>
      </c>
      <c r="CF54" s="57">
        <f t="shared" si="28"/>
        <v>-2.7199999999999847</v>
      </c>
      <c r="CG54" s="60">
        <f t="shared" si="29"/>
        <v>-3.5200000000000173</v>
      </c>
    </row>
    <row r="55" spans="1:85" x14ac:dyDescent="0.25">
      <c r="A55" s="1869"/>
      <c r="B55" s="856" t="s">
        <v>334</v>
      </c>
      <c r="C55" s="784">
        <v>1204</v>
      </c>
      <c r="D55" s="56">
        <v>749.97159999999997</v>
      </c>
      <c r="E55" s="56">
        <v>851.95040000000006</v>
      </c>
      <c r="F55" s="56">
        <v>896.98</v>
      </c>
      <c r="G55" s="56">
        <v>906.97320000000002</v>
      </c>
      <c r="H55" s="140">
        <v>245</v>
      </c>
      <c r="I55" s="56">
        <v>139.99299999999999</v>
      </c>
      <c r="J55" s="56">
        <v>156.99600000000001</v>
      </c>
      <c r="K55" s="56">
        <v>166.99199999999999</v>
      </c>
      <c r="L55" s="56">
        <v>171.99</v>
      </c>
      <c r="M55" s="140">
        <v>1449</v>
      </c>
      <c r="N55" s="56">
        <v>889.97579999999994</v>
      </c>
      <c r="O55" s="56">
        <v>1008.9386999999999</v>
      </c>
      <c r="P55" s="56">
        <v>1064.0007000000001</v>
      </c>
      <c r="Q55" s="56">
        <v>1079.0703000000001</v>
      </c>
      <c r="R55" s="784">
        <v>1070</v>
      </c>
      <c r="S55" s="56">
        <v>705.9860000000001</v>
      </c>
      <c r="T55" s="56">
        <v>758.95100000000002</v>
      </c>
      <c r="U55" s="56">
        <v>792.97699999999998</v>
      </c>
      <c r="V55" s="56">
        <v>797.04299999999989</v>
      </c>
      <c r="W55" s="140">
        <v>253</v>
      </c>
      <c r="X55" s="56">
        <v>152.00239999999999</v>
      </c>
      <c r="Y55" s="56">
        <v>152.00239999999999</v>
      </c>
      <c r="Z55" s="56">
        <v>163.99459999999996</v>
      </c>
      <c r="AA55" s="56">
        <v>176.0121</v>
      </c>
      <c r="AB55" s="140">
        <v>1323</v>
      </c>
      <c r="AC55" s="56">
        <v>857.96549999999991</v>
      </c>
      <c r="AD55" s="56">
        <v>911.01779999999997</v>
      </c>
      <c r="AE55" s="56">
        <v>957.05820000000006</v>
      </c>
      <c r="AF55" s="56">
        <v>972.93420000000003</v>
      </c>
      <c r="AG55" s="784">
        <v>1293</v>
      </c>
      <c r="AH55" s="56">
        <v>885.96359999999993</v>
      </c>
      <c r="AI55" s="56">
        <v>964.96589999999992</v>
      </c>
      <c r="AJ55" s="56">
        <v>1010.9966999999999</v>
      </c>
      <c r="AK55" s="56">
        <v>1027.0299000000002</v>
      </c>
      <c r="AL55" s="140">
        <v>282</v>
      </c>
      <c r="AM55" s="56">
        <v>190.01159999999999</v>
      </c>
      <c r="AN55" s="56">
        <v>201.00960000000001</v>
      </c>
      <c r="AO55" s="56">
        <v>210.9924</v>
      </c>
      <c r="AP55" s="56">
        <v>212.0076</v>
      </c>
      <c r="AQ55" s="140">
        <v>1575</v>
      </c>
      <c r="AR55" s="56">
        <v>1076.04</v>
      </c>
      <c r="AS55" s="56">
        <v>1165.9724999999999</v>
      </c>
      <c r="AT55" s="56">
        <v>1222.0425</v>
      </c>
      <c r="AU55" s="116">
        <v>1239.0525</v>
      </c>
      <c r="AW55" s="100">
        <v>62.29</v>
      </c>
      <c r="AX55" s="98">
        <v>70.760000000000005</v>
      </c>
      <c r="AY55" s="98">
        <v>74.5</v>
      </c>
      <c r="AZ55" s="98">
        <v>75.33</v>
      </c>
      <c r="BA55" s="98">
        <v>57.14</v>
      </c>
      <c r="BB55" s="98">
        <v>64.08</v>
      </c>
      <c r="BC55" s="98">
        <v>68.16</v>
      </c>
      <c r="BD55" s="98">
        <v>70.2</v>
      </c>
      <c r="BE55" s="100">
        <v>65.98</v>
      </c>
      <c r="BF55" s="98">
        <v>70.930000000000007</v>
      </c>
      <c r="BG55" s="98">
        <v>74.11</v>
      </c>
      <c r="BH55" s="98">
        <v>74.489999999999995</v>
      </c>
      <c r="BI55" s="98">
        <v>60.08</v>
      </c>
      <c r="BJ55" s="98">
        <v>60.08</v>
      </c>
      <c r="BK55" s="98">
        <v>64.819999999999993</v>
      </c>
      <c r="BL55" s="98">
        <v>69.569999999999993</v>
      </c>
      <c r="BM55" s="100">
        <v>68.52</v>
      </c>
      <c r="BN55" s="98">
        <v>74.63</v>
      </c>
      <c r="BO55" s="98">
        <v>78.19</v>
      </c>
      <c r="BP55" s="98">
        <v>79.430000000000021</v>
      </c>
      <c r="BQ55" s="98">
        <v>67.38</v>
      </c>
      <c r="BR55" s="98">
        <v>71.28</v>
      </c>
      <c r="BS55" s="98">
        <v>74.819999999999993</v>
      </c>
      <c r="BT55" s="99">
        <v>75.180000000000007</v>
      </c>
      <c r="BV55" s="108">
        <f t="shared" si="18"/>
        <v>-5.1499999999999986</v>
      </c>
      <c r="BW55" s="109">
        <f t="shared" si="19"/>
        <v>-6.6800000000000068</v>
      </c>
      <c r="BX55" s="109">
        <f t="shared" si="20"/>
        <v>-6.3400000000000034</v>
      </c>
      <c r="BY55" s="109">
        <f t="shared" si="21"/>
        <v>-5.1299999999999955</v>
      </c>
      <c r="BZ55" s="108">
        <f t="shared" si="22"/>
        <v>-5.9000000000000057</v>
      </c>
      <c r="CA55" s="109">
        <f t="shared" si="23"/>
        <v>-10.850000000000009</v>
      </c>
      <c r="CB55" s="109">
        <f t="shared" si="24"/>
        <v>-9.2900000000000063</v>
      </c>
      <c r="CC55" s="109">
        <f t="shared" si="25"/>
        <v>-4.9200000000000017</v>
      </c>
      <c r="CD55" s="108">
        <f t="shared" si="26"/>
        <v>-1.1400000000000006</v>
      </c>
      <c r="CE55" s="109">
        <f t="shared" si="27"/>
        <v>-3.3499999999999943</v>
      </c>
      <c r="CF55" s="109">
        <f t="shared" si="28"/>
        <v>-3.3700000000000045</v>
      </c>
      <c r="CG55" s="236">
        <f t="shared" si="29"/>
        <v>-4.2500000000000142</v>
      </c>
    </row>
    <row r="56" spans="1:85" x14ac:dyDescent="0.25">
      <c r="A56" s="414"/>
      <c r="B56" s="414"/>
      <c r="C56" s="414"/>
      <c r="D56" s="414"/>
      <c r="E56" s="414"/>
      <c r="F56" s="414"/>
      <c r="G56" s="414"/>
      <c r="AG56" s="139"/>
    </row>
    <row r="57" spans="1:85" x14ac:dyDescent="0.25">
      <c r="AG57" s="139"/>
    </row>
    <row r="58" spans="1:85" x14ac:dyDescent="0.25">
      <c r="AG58" s="139"/>
    </row>
    <row r="59" spans="1:85" ht="15" customHeight="1" x14ac:dyDescent="0.25">
      <c r="A59" s="1843" t="s">
        <v>1277</v>
      </c>
      <c r="B59" s="1744"/>
      <c r="C59" s="1744"/>
      <c r="D59" s="1744"/>
      <c r="E59" s="1744"/>
      <c r="F59" s="1744"/>
      <c r="G59" s="1745"/>
      <c r="AG59" s="139"/>
    </row>
    <row r="60" spans="1:85" ht="46.5" customHeight="1" x14ac:dyDescent="0.25">
      <c r="A60" s="1845"/>
      <c r="B60" s="1750"/>
      <c r="C60" s="1750"/>
      <c r="D60" s="1750"/>
      <c r="E60" s="1750"/>
      <c r="F60" s="1750"/>
      <c r="G60" s="1751"/>
      <c r="AG60" s="139"/>
    </row>
    <row r="61" spans="1:85" ht="15" customHeight="1" x14ac:dyDescent="0.25">
      <c r="A61" s="1746" t="s">
        <v>1273</v>
      </c>
      <c r="B61" s="1747"/>
      <c r="C61" s="1747"/>
      <c r="D61" s="1747"/>
      <c r="E61" s="1747"/>
      <c r="F61" s="1747"/>
      <c r="G61" s="1748"/>
    </row>
    <row r="62" spans="1:85" x14ac:dyDescent="0.25">
      <c r="A62" s="1746"/>
      <c r="B62" s="1747"/>
      <c r="C62" s="1747"/>
      <c r="D62" s="1747"/>
      <c r="E62" s="1747"/>
      <c r="F62" s="1747"/>
      <c r="G62" s="1748"/>
    </row>
    <row r="63" spans="1:85" x14ac:dyDescent="0.25">
      <c r="A63" s="1749"/>
      <c r="B63" s="1750"/>
      <c r="C63" s="1750"/>
      <c r="D63" s="1750"/>
      <c r="E63" s="1750"/>
      <c r="F63" s="1750"/>
      <c r="G63" s="1751"/>
      <c r="R63"/>
      <c r="W63"/>
    </row>
    <row r="64" spans="1:85" x14ac:dyDescent="0.25">
      <c r="R64"/>
      <c r="W64"/>
    </row>
    <row r="65" spans="18:23" x14ac:dyDescent="0.25">
      <c r="R65"/>
      <c r="W65"/>
    </row>
    <row r="66" spans="18:23" x14ac:dyDescent="0.25">
      <c r="R66"/>
      <c r="W66"/>
    </row>
    <row r="67" spans="18:23" x14ac:dyDescent="0.25">
      <c r="R67"/>
      <c r="W67"/>
    </row>
    <row r="68" spans="18:23" x14ac:dyDescent="0.25">
      <c r="R68"/>
      <c r="W68"/>
    </row>
    <row r="69" spans="18:23" x14ac:dyDescent="0.25">
      <c r="R69"/>
      <c r="W69"/>
    </row>
    <row r="70" spans="18:23" x14ac:dyDescent="0.25">
      <c r="R70"/>
      <c r="W70"/>
    </row>
    <row r="71" spans="18:23" x14ac:dyDescent="0.25">
      <c r="R71"/>
      <c r="W71"/>
    </row>
    <row r="72" spans="18:23" x14ac:dyDescent="0.25">
      <c r="R72"/>
      <c r="W72"/>
    </row>
    <row r="73" spans="18:23" x14ac:dyDescent="0.25">
      <c r="R73"/>
      <c r="W73"/>
    </row>
    <row r="74" spans="18:23" x14ac:dyDescent="0.25">
      <c r="R74"/>
      <c r="W74"/>
    </row>
    <row r="75" spans="18:23" x14ac:dyDescent="0.25">
      <c r="R75"/>
      <c r="W75"/>
    </row>
    <row r="76" spans="18:23" x14ac:dyDescent="0.25">
      <c r="R76"/>
      <c r="W76"/>
    </row>
    <row r="77" spans="18:23" x14ac:dyDescent="0.25">
      <c r="R77"/>
      <c r="W77"/>
    </row>
    <row r="78" spans="18:23" x14ac:dyDescent="0.25">
      <c r="R78"/>
      <c r="W78"/>
    </row>
    <row r="79" spans="18:23" x14ac:dyDescent="0.25">
      <c r="R79"/>
      <c r="W79"/>
    </row>
    <row r="80" spans="18:23" x14ac:dyDescent="0.25">
      <c r="R80"/>
      <c r="W80"/>
    </row>
    <row r="81" spans="18:23" x14ac:dyDescent="0.25">
      <c r="R81"/>
      <c r="W81"/>
    </row>
    <row r="82" spans="18:23" x14ac:dyDescent="0.25">
      <c r="R82"/>
      <c r="W82"/>
    </row>
    <row r="83" spans="18:23" x14ac:dyDescent="0.25">
      <c r="R83"/>
      <c r="W83"/>
    </row>
    <row r="84" spans="18:23" x14ac:dyDescent="0.25">
      <c r="R84"/>
      <c r="W84"/>
    </row>
    <row r="85" spans="18:23" x14ac:dyDescent="0.25">
      <c r="R85"/>
      <c r="W85"/>
    </row>
    <row r="86" spans="18:23" x14ac:dyDescent="0.25">
      <c r="R86"/>
      <c r="W86"/>
    </row>
    <row r="87" spans="18:23" x14ac:dyDescent="0.25">
      <c r="R87"/>
      <c r="W87"/>
    </row>
    <row r="88" spans="18:23" x14ac:dyDescent="0.25">
      <c r="R88"/>
      <c r="W88"/>
    </row>
    <row r="89" spans="18:23" x14ac:dyDescent="0.25">
      <c r="R89"/>
      <c r="W89"/>
    </row>
    <row r="90" spans="18:23" x14ac:dyDescent="0.25">
      <c r="R90"/>
      <c r="W90"/>
    </row>
    <row r="91" spans="18:23" x14ac:dyDescent="0.25">
      <c r="R91"/>
      <c r="W91"/>
    </row>
    <row r="92" spans="18:23" x14ac:dyDescent="0.25">
      <c r="R92"/>
      <c r="W92"/>
    </row>
    <row r="93" spans="18:23" x14ac:dyDescent="0.25">
      <c r="R93"/>
      <c r="W93"/>
    </row>
    <row r="94" spans="18:23" x14ac:dyDescent="0.25">
      <c r="R94"/>
      <c r="W94"/>
    </row>
    <row r="95" spans="18:23" x14ac:dyDescent="0.25">
      <c r="R95"/>
      <c r="W95"/>
    </row>
    <row r="96" spans="18:23" x14ac:dyDescent="0.25">
      <c r="R96"/>
      <c r="W96"/>
    </row>
    <row r="97" spans="18:23" x14ac:dyDescent="0.25">
      <c r="R97"/>
      <c r="W97"/>
    </row>
    <row r="98" spans="18:23" x14ac:dyDescent="0.25">
      <c r="R98"/>
      <c r="W98"/>
    </row>
    <row r="99" spans="18:23" x14ac:dyDescent="0.25">
      <c r="R99"/>
      <c r="W99"/>
    </row>
    <row r="100" spans="18:23" x14ac:dyDescent="0.25">
      <c r="R100"/>
      <c r="W100"/>
    </row>
  </sheetData>
  <sheetProtection algorithmName="SHA-512" hashValue="IZEpP8poFpIRQcDBuA3EEntEpRyVcyQn8QlwnndRYrXo8uhpfJ3tXRnEz6cuGPrp1RidMevKrkaKKbYjMFrZtw==" saltValue="t13TChXd+k0SyX7p4PLqfg==" spinCount="100000" sheet="1" objects="1" scenarios="1"/>
  <mergeCells count="61">
    <mergeCell ref="A61:G63"/>
    <mergeCell ref="A59:G60"/>
    <mergeCell ref="C11:G11"/>
    <mergeCell ref="R21:AF21"/>
    <mergeCell ref="AB22:AF22"/>
    <mergeCell ref="R11:V11"/>
    <mergeCell ref="M11:Q11"/>
    <mergeCell ref="W11:AA11"/>
    <mergeCell ref="AB11:AF11"/>
    <mergeCell ref="H11:L11"/>
    <mergeCell ref="A47:A55"/>
    <mergeCell ref="C22:G22"/>
    <mergeCell ref="H22:L22"/>
    <mergeCell ref="M22:Q22"/>
    <mergeCell ref="A24:A32"/>
    <mergeCell ref="A33:A46"/>
    <mergeCell ref="BV20:CG20"/>
    <mergeCell ref="AH21:AU21"/>
    <mergeCell ref="BV21:BY22"/>
    <mergeCell ref="BZ21:CC22"/>
    <mergeCell ref="CD21:CG22"/>
    <mergeCell ref="C20:AU20"/>
    <mergeCell ref="AW22:AZ22"/>
    <mergeCell ref="BA22:BD22"/>
    <mergeCell ref="BE22:BH22"/>
    <mergeCell ref="BI22:BL22"/>
    <mergeCell ref="BM22:BP22"/>
    <mergeCell ref="BQ22:BT22"/>
    <mergeCell ref="W22:AA22"/>
    <mergeCell ref="AG22:AK22"/>
    <mergeCell ref="AL22:AP22"/>
    <mergeCell ref="AQ22:AU22"/>
    <mergeCell ref="BV9:CG9"/>
    <mergeCell ref="AH10:AU10"/>
    <mergeCell ref="BV10:BY11"/>
    <mergeCell ref="BZ10:CC11"/>
    <mergeCell ref="CD10:CG11"/>
    <mergeCell ref="AW11:AZ11"/>
    <mergeCell ref="BA11:BD11"/>
    <mergeCell ref="BE11:BH11"/>
    <mergeCell ref="BI11:BL11"/>
    <mergeCell ref="BM11:BP11"/>
    <mergeCell ref="BQ11:BT11"/>
    <mergeCell ref="BM10:BT10"/>
    <mergeCell ref="BE10:BL10"/>
    <mergeCell ref="C9:AU9"/>
    <mergeCell ref="AW9:BT9"/>
    <mergeCell ref="R22:V22"/>
    <mergeCell ref="A1:T2"/>
    <mergeCell ref="BM21:BT21"/>
    <mergeCell ref="BE21:BL21"/>
    <mergeCell ref="AQ11:AU11"/>
    <mergeCell ref="AG11:AK11"/>
    <mergeCell ref="AL11:AP11"/>
    <mergeCell ref="AW20:BT20"/>
    <mergeCell ref="A13:A15"/>
    <mergeCell ref="AW21:BD21"/>
    <mergeCell ref="C10:Q10"/>
    <mergeCell ref="C21:Q21"/>
    <mergeCell ref="R10:AF10"/>
    <mergeCell ref="AW10:BD10"/>
  </mergeCells>
  <conditionalFormatting sqref="BV13:CG15">
    <cfRule type="cellIs" dxfId="114" priority="1" operator="lessThan">
      <formula>0</formula>
    </cfRule>
  </conditionalFormatting>
  <conditionalFormatting sqref="BV24:CG55">
    <cfRule type="cellIs" dxfId="113" priority="2" operator="lessThan">
      <formula>0</formula>
    </cfRule>
  </conditionalFormatting>
  <hyperlinks>
    <hyperlink ref="A5" location="Índice!A1" display="⌂ Volver al ÍNDICE" xr:uid="{680E9781-EF99-4124-B0CA-A508FCD4FCE8}"/>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32DF2-B7A1-49F6-A229-3A324B9E39E9}">
  <sheetPr codeName="Hoja38">
    <tabColor rgb="FFEDCFDD"/>
  </sheetPr>
  <dimension ref="A1:AZ70"/>
  <sheetViews>
    <sheetView zoomScale="82" zoomScaleNormal="82" workbookViewId="0">
      <pane xSplit="1" topLeftCell="B1" activePane="topRight" state="frozen"/>
      <selection activeCell="T96" sqref="T96:T97"/>
      <selection pane="topRight" activeCell="B56" sqref="B56"/>
    </sheetView>
  </sheetViews>
  <sheetFormatPr baseColWidth="10" defaultRowHeight="15" x14ac:dyDescent="0.25"/>
  <cols>
    <col min="1" max="1" width="43.140625" customWidth="1"/>
    <col min="2" max="2" width="34.140625" customWidth="1"/>
    <col min="3" max="51" width="5.7109375" customWidth="1"/>
    <col min="52" max="52" width="5.42578125" customWidth="1"/>
  </cols>
  <sheetData>
    <row r="1" spans="1:52" ht="24" customHeight="1" x14ac:dyDescent="0.25">
      <c r="A1" s="1755" t="s">
        <v>1084</v>
      </c>
      <c r="B1" s="1756"/>
      <c r="C1" s="1756"/>
      <c r="D1" s="1756"/>
      <c r="E1" s="1756"/>
      <c r="F1" s="1756"/>
      <c r="G1" s="1756"/>
      <c r="H1" s="1756"/>
      <c r="I1" s="1756"/>
      <c r="J1" s="1756"/>
      <c r="K1" s="1756"/>
      <c r="L1" s="1756"/>
      <c r="M1" s="1756"/>
      <c r="N1" s="1756"/>
      <c r="O1" s="1756"/>
      <c r="P1" s="1756"/>
      <c r="Q1" s="1756"/>
      <c r="R1" s="1756"/>
      <c r="S1" s="1756"/>
      <c r="T1" s="1757"/>
    </row>
    <row r="2" spans="1:52" ht="15.75" customHeight="1" thickBot="1" x14ac:dyDescent="0.3">
      <c r="A2" s="1758"/>
      <c r="B2" s="1759"/>
      <c r="C2" s="1759"/>
      <c r="D2" s="1759"/>
      <c r="E2" s="1759"/>
      <c r="F2" s="1759"/>
      <c r="G2" s="1759"/>
      <c r="H2" s="1759"/>
      <c r="I2" s="1759"/>
      <c r="J2" s="1759"/>
      <c r="K2" s="1759"/>
      <c r="L2" s="1759"/>
      <c r="M2" s="1759"/>
      <c r="N2" s="1759"/>
      <c r="O2" s="1759"/>
      <c r="P2" s="1759"/>
      <c r="Q2" s="1759"/>
      <c r="R2" s="1759"/>
      <c r="S2" s="1759"/>
      <c r="T2" s="1760"/>
    </row>
    <row r="3" spans="1:52" x14ac:dyDescent="0.25">
      <c r="A3" s="46" t="s">
        <v>1034</v>
      </c>
    </row>
    <row r="4" spans="1:52" x14ac:dyDescent="0.25">
      <c r="A4" s="46" t="s">
        <v>988</v>
      </c>
    </row>
    <row r="5" spans="1:52" x14ac:dyDescent="0.25">
      <c r="A5" s="132" t="s">
        <v>712</v>
      </c>
      <c r="I5" s="4"/>
    </row>
    <row r="6" spans="1:52" x14ac:dyDescent="0.25">
      <c r="A6" s="132"/>
    </row>
    <row r="7" spans="1:52" x14ac:dyDescent="0.25">
      <c r="A7" s="5" t="s">
        <v>1188</v>
      </c>
    </row>
    <row r="8" spans="1:52" x14ac:dyDescent="0.25">
      <c r="A8" s="5"/>
    </row>
    <row r="9" spans="1:52" s="1" customFormat="1" ht="33" customHeight="1" x14ac:dyDescent="0.25">
      <c r="C9" s="1885" t="s">
        <v>952</v>
      </c>
      <c r="D9" s="1885"/>
      <c r="E9" s="1885"/>
      <c r="F9" s="1885"/>
      <c r="G9" s="1885"/>
      <c r="H9" s="1885"/>
      <c r="I9" s="1885"/>
      <c r="J9" s="1885"/>
      <c r="K9" s="1885"/>
      <c r="L9" s="1885"/>
      <c r="M9" s="1885"/>
      <c r="N9" s="1885"/>
      <c r="O9" s="1885"/>
      <c r="P9" s="1885"/>
      <c r="Q9" s="1885"/>
      <c r="R9" s="1885"/>
      <c r="S9" s="1885"/>
      <c r="T9" s="1885"/>
      <c r="U9" s="1885"/>
      <c r="V9" s="1885"/>
      <c r="W9" s="1885"/>
      <c r="X9" s="1885"/>
      <c r="Y9" s="1885"/>
      <c r="Z9" s="1885"/>
      <c r="AA9" s="1885"/>
      <c r="AB9" s="1885"/>
      <c r="AC9" s="1885"/>
      <c r="AE9" s="1869" t="s">
        <v>747</v>
      </c>
      <c r="AF9" s="1869"/>
      <c r="AG9" s="1869"/>
      <c r="AH9" s="1869"/>
      <c r="AI9" s="1869"/>
      <c r="AJ9" s="1869"/>
      <c r="AK9" s="1869"/>
      <c r="AL9" s="1869"/>
      <c r="AM9" s="1869"/>
      <c r="AN9" s="1869"/>
      <c r="AO9" s="1869"/>
      <c r="AP9" s="1869"/>
      <c r="AQ9" s="1869"/>
      <c r="AR9" s="1869"/>
      <c r="AT9" s="1925" t="s">
        <v>853</v>
      </c>
      <c r="AU9" s="1869"/>
      <c r="AV9" s="1869"/>
      <c r="AW9" s="1869"/>
      <c r="AX9" s="1869"/>
      <c r="AY9" s="1869"/>
      <c r="AZ9" s="1869"/>
    </row>
    <row r="10" spans="1:52" x14ac:dyDescent="0.25">
      <c r="B10" s="852" t="s">
        <v>994</v>
      </c>
      <c r="C10" s="1875" t="s">
        <v>167</v>
      </c>
      <c r="D10" s="1875"/>
      <c r="E10" s="1875"/>
      <c r="F10" s="1875"/>
      <c r="G10" s="1875"/>
      <c r="H10" s="1875"/>
      <c r="I10" s="1875"/>
      <c r="J10" s="1875"/>
      <c r="K10" s="1875"/>
      <c r="L10" s="1875"/>
      <c r="M10" s="1875"/>
      <c r="N10" s="1875"/>
      <c r="O10" s="1875"/>
      <c r="P10" s="1875"/>
      <c r="Q10" s="1875"/>
      <c r="R10" s="1875" t="s">
        <v>168</v>
      </c>
      <c r="S10" s="1875"/>
      <c r="T10" s="1875"/>
      <c r="U10" s="1875"/>
      <c r="V10" s="1875"/>
      <c r="W10" s="1875"/>
      <c r="X10" s="1875"/>
      <c r="Y10" s="1875"/>
      <c r="Z10" s="1875"/>
      <c r="AA10" s="1875"/>
      <c r="AB10" s="1875"/>
      <c r="AC10" s="1875"/>
      <c r="AE10" s="1875" t="s">
        <v>167</v>
      </c>
      <c r="AF10" s="1875"/>
      <c r="AG10" s="1875"/>
      <c r="AH10" s="1875"/>
      <c r="AI10" s="1875"/>
      <c r="AJ10" s="1875"/>
      <c r="AK10" s="1875"/>
      <c r="AL10" s="1875"/>
      <c r="AM10" s="1875" t="s">
        <v>168</v>
      </c>
      <c r="AN10" s="1875"/>
      <c r="AO10" s="1875"/>
      <c r="AP10" s="1875"/>
      <c r="AQ10" s="1875"/>
      <c r="AR10" s="1875"/>
      <c r="AT10" s="1874" t="s">
        <v>167</v>
      </c>
      <c r="AU10" s="1874"/>
      <c r="AV10" s="1874"/>
      <c r="AW10" s="1874"/>
      <c r="AX10" s="1874" t="s">
        <v>168</v>
      </c>
      <c r="AY10" s="1874"/>
      <c r="AZ10" s="1874"/>
    </row>
    <row r="11" spans="1:52" x14ac:dyDescent="0.25">
      <c r="B11" s="271" t="s">
        <v>30</v>
      </c>
      <c r="C11" s="1876" t="s">
        <v>31</v>
      </c>
      <c r="D11" s="1876"/>
      <c r="E11" s="1876"/>
      <c r="F11" s="1876"/>
      <c r="G11" s="1876"/>
      <c r="H11" s="1876" t="s">
        <v>32</v>
      </c>
      <c r="I11" s="1876"/>
      <c r="J11" s="1876"/>
      <c r="K11" s="1876"/>
      <c r="L11" s="1876"/>
      <c r="M11" s="1876" t="s">
        <v>33</v>
      </c>
      <c r="N11" s="1876"/>
      <c r="O11" s="1876"/>
      <c r="P11" s="1876"/>
      <c r="Q11" s="1876"/>
      <c r="R11" s="1876" t="s">
        <v>31</v>
      </c>
      <c r="S11" s="1876"/>
      <c r="T11" s="1876"/>
      <c r="U11" s="1876"/>
      <c r="V11" s="1876" t="s">
        <v>32</v>
      </c>
      <c r="W11" s="1876"/>
      <c r="X11" s="1876"/>
      <c r="Y11" s="1876"/>
      <c r="Z11" s="1876" t="s">
        <v>33</v>
      </c>
      <c r="AA11" s="1876"/>
      <c r="AB11" s="1876"/>
      <c r="AC11" s="1876"/>
      <c r="AE11" s="1876" t="s">
        <v>31</v>
      </c>
      <c r="AF11" s="1876"/>
      <c r="AG11" s="1876"/>
      <c r="AH11" s="1876"/>
      <c r="AI11" s="1876" t="s">
        <v>32</v>
      </c>
      <c r="AJ11" s="1876"/>
      <c r="AK11" s="1876"/>
      <c r="AL11" s="1876"/>
      <c r="AM11" s="1876" t="s">
        <v>31</v>
      </c>
      <c r="AN11" s="1876"/>
      <c r="AO11" s="1876"/>
      <c r="AP11" s="1876" t="s">
        <v>32</v>
      </c>
      <c r="AQ11" s="1876"/>
      <c r="AR11" s="1876"/>
      <c r="AT11" s="1874"/>
      <c r="AU11" s="1874"/>
      <c r="AV11" s="1874"/>
      <c r="AW11" s="1874"/>
      <c r="AX11" s="1874"/>
      <c r="AY11" s="1874"/>
      <c r="AZ11" s="1874"/>
    </row>
    <row r="12" spans="1:52" ht="176.25" x14ac:dyDescent="0.25">
      <c r="B12" s="1608" t="s">
        <v>1081</v>
      </c>
      <c r="C12" s="915" t="s">
        <v>952</v>
      </c>
      <c r="D12" s="859" t="s">
        <v>958</v>
      </c>
      <c r="E12" s="859" t="s">
        <v>959</v>
      </c>
      <c r="F12" s="859" t="s">
        <v>960</v>
      </c>
      <c r="G12" s="859" t="s">
        <v>961</v>
      </c>
      <c r="H12" s="915" t="s">
        <v>952</v>
      </c>
      <c r="I12" s="859" t="s">
        <v>958</v>
      </c>
      <c r="J12" s="859" t="s">
        <v>959</v>
      </c>
      <c r="K12" s="859" t="s">
        <v>960</v>
      </c>
      <c r="L12" s="859" t="s">
        <v>961</v>
      </c>
      <c r="M12" s="915" t="s">
        <v>952</v>
      </c>
      <c r="N12" s="859" t="s">
        <v>958</v>
      </c>
      <c r="O12" s="859" t="s">
        <v>959</v>
      </c>
      <c r="P12" s="859" t="s">
        <v>960</v>
      </c>
      <c r="Q12" s="859" t="s">
        <v>961</v>
      </c>
      <c r="R12" s="915" t="s">
        <v>956</v>
      </c>
      <c r="S12" s="859" t="s">
        <v>958</v>
      </c>
      <c r="T12" s="859" t="s">
        <v>959</v>
      </c>
      <c r="U12" s="859" t="s">
        <v>960</v>
      </c>
      <c r="V12" s="915" t="s">
        <v>952</v>
      </c>
      <c r="W12" s="859" t="s">
        <v>958</v>
      </c>
      <c r="X12" s="859" t="s">
        <v>959</v>
      </c>
      <c r="Y12" s="859" t="s">
        <v>960</v>
      </c>
      <c r="Z12" s="915" t="s">
        <v>952</v>
      </c>
      <c r="AA12" s="859" t="s">
        <v>958</v>
      </c>
      <c r="AB12" s="859" t="s">
        <v>959</v>
      </c>
      <c r="AC12" s="860" t="s">
        <v>960</v>
      </c>
      <c r="AE12" s="858" t="s">
        <v>958</v>
      </c>
      <c r="AF12" s="859" t="s">
        <v>959</v>
      </c>
      <c r="AG12" s="859" t="s">
        <v>960</v>
      </c>
      <c r="AH12" s="859" t="s">
        <v>961</v>
      </c>
      <c r="AI12" s="859" t="s">
        <v>527</v>
      </c>
      <c r="AJ12" s="859" t="s">
        <v>959</v>
      </c>
      <c r="AK12" s="859" t="s">
        <v>960</v>
      </c>
      <c r="AL12" s="859" t="s">
        <v>961</v>
      </c>
      <c r="AM12" s="858" t="s">
        <v>958</v>
      </c>
      <c r="AN12" s="859" t="s">
        <v>959</v>
      </c>
      <c r="AO12" s="859" t="s">
        <v>960</v>
      </c>
      <c r="AP12" s="859" t="s">
        <v>527</v>
      </c>
      <c r="AQ12" s="859" t="s">
        <v>959</v>
      </c>
      <c r="AR12" s="860" t="s">
        <v>960</v>
      </c>
      <c r="AT12" s="858" t="s">
        <v>958</v>
      </c>
      <c r="AU12" s="859" t="s">
        <v>959</v>
      </c>
      <c r="AV12" s="859" t="s">
        <v>960</v>
      </c>
      <c r="AW12" s="859" t="s">
        <v>961</v>
      </c>
      <c r="AX12" s="858" t="s">
        <v>958</v>
      </c>
      <c r="AY12" s="859" t="s">
        <v>959</v>
      </c>
      <c r="AZ12" s="860" t="s">
        <v>960</v>
      </c>
    </row>
    <row r="13" spans="1:52" x14ac:dyDescent="0.25">
      <c r="A13" s="1903" t="s">
        <v>1080</v>
      </c>
      <c r="B13" s="849" t="s">
        <v>809</v>
      </c>
      <c r="C13" s="787">
        <v>1073</v>
      </c>
      <c r="D13" s="45">
        <v>44.76</v>
      </c>
      <c r="E13" s="45">
        <v>109.732</v>
      </c>
      <c r="F13" s="45">
        <v>289.85999999999996</v>
      </c>
      <c r="G13" s="45">
        <v>444.47300000000001</v>
      </c>
      <c r="H13" s="787">
        <v>6120</v>
      </c>
      <c r="I13" s="45">
        <v>264.55700000000002</v>
      </c>
      <c r="J13" s="45">
        <v>1042.106</v>
      </c>
      <c r="K13" s="45">
        <v>2188.19</v>
      </c>
      <c r="L13" s="45">
        <v>3215.4250000000002</v>
      </c>
      <c r="M13" s="787">
        <v>7193</v>
      </c>
      <c r="N13" s="45">
        <v>321.17700000000002</v>
      </c>
      <c r="O13" s="45">
        <v>1157.3220000000001</v>
      </c>
      <c r="P13" s="45">
        <v>2490.0249999999996</v>
      </c>
      <c r="Q13" s="45">
        <v>3672.9470000000001</v>
      </c>
      <c r="R13" s="787">
        <v>1140</v>
      </c>
      <c r="S13" s="45">
        <v>17.364999999999998</v>
      </c>
      <c r="T13" s="45">
        <v>232.56099999999998</v>
      </c>
      <c r="U13" s="45">
        <v>375.10899999999998</v>
      </c>
      <c r="V13" s="787">
        <v>6591</v>
      </c>
      <c r="W13" s="45">
        <v>172.24200000000002</v>
      </c>
      <c r="X13" s="45">
        <v>1660.431</v>
      </c>
      <c r="Y13" s="45">
        <v>2717.6579999999999</v>
      </c>
      <c r="Z13" s="787">
        <v>7731</v>
      </c>
      <c r="AA13" s="45">
        <v>192.72800000000001</v>
      </c>
      <c r="AB13" s="45">
        <v>1895.421</v>
      </c>
      <c r="AC13" s="780">
        <v>3103.739</v>
      </c>
      <c r="AE13" s="61">
        <v>4.1714818266542402</v>
      </c>
      <c r="AF13" s="6">
        <v>10.226654240447344</v>
      </c>
      <c r="AG13" s="6">
        <v>27.013979496738109</v>
      </c>
      <c r="AH13" s="6">
        <v>41.423392357875116</v>
      </c>
      <c r="AI13" s="6">
        <v>4.3228267973856216</v>
      </c>
      <c r="AJ13" s="6">
        <v>17.027875816993465</v>
      </c>
      <c r="AK13" s="6">
        <v>35.754738562091504</v>
      </c>
      <c r="AL13" s="6">
        <v>52.539624183006538</v>
      </c>
      <c r="AM13" s="61">
        <v>1.5232456140350874</v>
      </c>
      <c r="AN13" s="6">
        <v>20.400087719298241</v>
      </c>
      <c r="AO13" s="6">
        <v>32.904298245614036</v>
      </c>
      <c r="AP13" s="6">
        <v>2.6132908511606741</v>
      </c>
      <c r="AQ13" s="6">
        <v>25.192398725534819</v>
      </c>
      <c r="AR13" s="82">
        <v>41.23286299499317</v>
      </c>
      <c r="AT13" s="178">
        <f t="shared" ref="AT13:AW15" si="0">AI13-AE13</f>
        <v>0.15134497073138142</v>
      </c>
      <c r="AU13" s="174">
        <f t="shared" si="0"/>
        <v>6.801221576546121</v>
      </c>
      <c r="AV13" s="174">
        <f t="shared" si="0"/>
        <v>8.7407590653533944</v>
      </c>
      <c r="AW13" s="174">
        <f t="shared" si="0"/>
        <v>11.116231825131422</v>
      </c>
      <c r="AX13" s="178">
        <f t="shared" ref="AX13:AZ15" si="1">AP13-AM13</f>
        <v>1.0900452371255867</v>
      </c>
      <c r="AY13" s="174">
        <f t="shared" si="1"/>
        <v>4.7923110062365772</v>
      </c>
      <c r="AZ13" s="179">
        <f t="shared" si="1"/>
        <v>8.328564749379133</v>
      </c>
    </row>
    <row r="14" spans="1:52" x14ac:dyDescent="0.25">
      <c r="A14" s="1904"/>
      <c r="B14" s="1617" t="s">
        <v>346</v>
      </c>
      <c r="C14" s="787">
        <v>1266</v>
      </c>
      <c r="D14" s="45">
        <v>46.991</v>
      </c>
      <c r="E14" s="45">
        <v>88.637</v>
      </c>
      <c r="F14" s="45">
        <v>302.83200000000005</v>
      </c>
      <c r="G14" s="45">
        <v>478.63600000000002</v>
      </c>
      <c r="H14" s="787">
        <v>4713</v>
      </c>
      <c r="I14" s="45">
        <v>170.84</v>
      </c>
      <c r="J14" s="45">
        <v>647.48900000000003</v>
      </c>
      <c r="K14" s="45">
        <v>1428.9660000000001</v>
      </c>
      <c r="L14" s="45">
        <v>2169.85</v>
      </c>
      <c r="M14" s="787">
        <v>5979</v>
      </c>
      <c r="N14" s="45">
        <v>221.154</v>
      </c>
      <c r="O14" s="45">
        <v>743.83799999999997</v>
      </c>
      <c r="P14" s="45">
        <v>1753.777</v>
      </c>
      <c r="Q14" s="45">
        <v>2683.884</v>
      </c>
      <c r="R14" s="787">
        <v>1421</v>
      </c>
      <c r="S14" s="45">
        <v>27.725000000000001</v>
      </c>
      <c r="T14" s="45">
        <v>267.10599999999999</v>
      </c>
      <c r="U14" s="45">
        <v>446.64</v>
      </c>
      <c r="V14" s="787">
        <v>5185</v>
      </c>
      <c r="W14" s="45">
        <v>107.79300000000001</v>
      </c>
      <c r="X14" s="45">
        <v>1092.1099999999999</v>
      </c>
      <c r="Y14" s="45">
        <v>1808.8119999999999</v>
      </c>
      <c r="Z14" s="787">
        <v>6606</v>
      </c>
      <c r="AA14" s="45">
        <v>144.04400000000004</v>
      </c>
      <c r="AB14" s="45">
        <v>1363.421</v>
      </c>
      <c r="AC14" s="780">
        <v>2264.8729999999996</v>
      </c>
      <c r="AE14" s="61">
        <v>3.7117693522906796</v>
      </c>
      <c r="AF14" s="6">
        <v>7.0013428120063201</v>
      </c>
      <c r="AG14" s="6">
        <v>23.920379146919434</v>
      </c>
      <c r="AH14" s="6">
        <v>37.806951026856247</v>
      </c>
      <c r="AI14" s="6">
        <v>3.6248673880755358</v>
      </c>
      <c r="AJ14" s="6">
        <v>13.738361977509017</v>
      </c>
      <c r="AK14" s="6">
        <v>30.319669000636541</v>
      </c>
      <c r="AL14" s="6">
        <v>46.0396774877997</v>
      </c>
      <c r="AM14" s="61">
        <v>1.9510907811400424</v>
      </c>
      <c r="AN14" s="6">
        <v>18.797044334975368</v>
      </c>
      <c r="AO14" s="6">
        <v>31.431386347642505</v>
      </c>
      <c r="AP14" s="6">
        <v>2.0789392478302795</v>
      </c>
      <c r="AQ14" s="6">
        <v>21.062873674059787</v>
      </c>
      <c r="AR14" s="82">
        <v>34.88547733847637</v>
      </c>
      <c r="AT14" s="59">
        <f t="shared" si="0"/>
        <v>-8.6901964215143845E-2</v>
      </c>
      <c r="AU14" s="57">
        <f t="shared" si="0"/>
        <v>6.737019165502697</v>
      </c>
      <c r="AV14" s="57">
        <f t="shared" si="0"/>
        <v>6.3992898537171072</v>
      </c>
      <c r="AW14" s="57">
        <f t="shared" si="0"/>
        <v>8.2327264609434536</v>
      </c>
      <c r="AX14" s="59">
        <f t="shared" si="1"/>
        <v>0.12784846669023708</v>
      </c>
      <c r="AY14" s="57">
        <f t="shared" si="1"/>
        <v>2.2658293390844193</v>
      </c>
      <c r="AZ14" s="60">
        <f t="shared" si="1"/>
        <v>3.4540909908338655</v>
      </c>
    </row>
    <row r="15" spans="1:52" x14ac:dyDescent="0.25">
      <c r="A15" s="1905"/>
      <c r="B15" s="1617" t="s">
        <v>248</v>
      </c>
      <c r="C15" s="788">
        <v>3109</v>
      </c>
      <c r="D15" s="785">
        <v>104.169</v>
      </c>
      <c r="E15" s="785">
        <v>240.63900000000001</v>
      </c>
      <c r="F15" s="785">
        <v>773</v>
      </c>
      <c r="G15" s="785">
        <v>1233.0039999999999</v>
      </c>
      <c r="H15" s="788">
        <v>1944</v>
      </c>
      <c r="I15" s="785">
        <v>69.784999999999997</v>
      </c>
      <c r="J15" s="785">
        <v>235.23299999999998</v>
      </c>
      <c r="K15" s="785">
        <v>543.75</v>
      </c>
      <c r="L15" s="785">
        <v>850.67600000000004</v>
      </c>
      <c r="M15" s="788">
        <v>5053</v>
      </c>
      <c r="N15" s="785">
        <v>174.548</v>
      </c>
      <c r="O15" s="785">
        <v>476.40999999999997</v>
      </c>
      <c r="P15" s="785">
        <v>1316.1959999999999</v>
      </c>
      <c r="Q15" s="785">
        <v>2084.8009999999999</v>
      </c>
      <c r="R15" s="788">
        <v>3534</v>
      </c>
      <c r="S15" s="785">
        <v>41.46</v>
      </c>
      <c r="T15" s="785">
        <v>595.72199999999998</v>
      </c>
      <c r="U15" s="785">
        <v>1053.5340000000001</v>
      </c>
      <c r="V15" s="788">
        <v>2138</v>
      </c>
      <c r="W15" s="785">
        <v>30.032</v>
      </c>
      <c r="X15" s="785">
        <v>402.63800000000003</v>
      </c>
      <c r="Y15" s="785">
        <v>735.49399999999991</v>
      </c>
      <c r="Z15" s="788">
        <v>5672</v>
      </c>
      <c r="AA15" s="785">
        <v>74.143000000000001</v>
      </c>
      <c r="AB15" s="785">
        <v>998.93299999999999</v>
      </c>
      <c r="AC15" s="791">
        <v>1789.7830000000001</v>
      </c>
      <c r="AE15" s="100">
        <v>3.3505628819556126</v>
      </c>
      <c r="AF15" s="98">
        <v>7.7400771952396266</v>
      </c>
      <c r="AG15" s="98">
        <v>24.863300096494047</v>
      </c>
      <c r="AH15" s="98">
        <v>39.659183017047276</v>
      </c>
      <c r="AI15" s="98">
        <v>3.5897633744855968</v>
      </c>
      <c r="AJ15" s="98">
        <v>12.100462962962961</v>
      </c>
      <c r="AK15" s="98">
        <v>27.970679012345677</v>
      </c>
      <c r="AL15" s="98">
        <v>43.759053497942389</v>
      </c>
      <c r="AM15" s="100">
        <v>1.1731748726655349</v>
      </c>
      <c r="AN15" s="98">
        <v>16.856876061120545</v>
      </c>
      <c r="AO15" s="98">
        <v>29.81137521222411</v>
      </c>
      <c r="AP15" s="98">
        <v>1.4046772684752105</v>
      </c>
      <c r="AQ15" s="98">
        <v>18.832460243217962</v>
      </c>
      <c r="AR15" s="99">
        <v>34.401028999064543</v>
      </c>
      <c r="AT15" s="108">
        <f t="shared" si="0"/>
        <v>0.23920049252998421</v>
      </c>
      <c r="AU15" s="109">
        <f t="shared" si="0"/>
        <v>4.3603857677233346</v>
      </c>
      <c r="AV15" s="109">
        <f t="shared" si="0"/>
        <v>3.1073789158516298</v>
      </c>
      <c r="AW15" s="109">
        <f t="shared" si="0"/>
        <v>4.0998704808951132</v>
      </c>
      <c r="AX15" s="108">
        <f t="shared" si="1"/>
        <v>0.23150239580967558</v>
      </c>
      <c r="AY15" s="109">
        <f t="shared" si="1"/>
        <v>1.9755841820974176</v>
      </c>
      <c r="AZ15" s="236">
        <f t="shared" si="1"/>
        <v>4.589653786840433</v>
      </c>
    </row>
    <row r="16" spans="1:52" x14ac:dyDescent="0.25">
      <c r="A16" s="20"/>
      <c r="B16" s="20"/>
    </row>
    <row r="18" spans="1:52" x14ac:dyDescent="0.25">
      <c r="A18" s="5" t="s">
        <v>1189</v>
      </c>
    </row>
    <row r="19" spans="1:52" x14ac:dyDescent="0.25">
      <c r="A19" s="5"/>
    </row>
    <row r="20" spans="1:52" s="1" customFormat="1" ht="32.25" customHeight="1" x14ac:dyDescent="0.25">
      <c r="C20" s="1869" t="s">
        <v>952</v>
      </c>
      <c r="D20" s="1869"/>
      <c r="E20" s="1869"/>
      <c r="F20" s="1869"/>
      <c r="G20" s="1869"/>
      <c r="H20" s="1869"/>
      <c r="I20" s="1869"/>
      <c r="J20" s="1869"/>
      <c r="K20" s="1869"/>
      <c r="L20" s="1869"/>
      <c r="M20" s="1869"/>
      <c r="N20" s="1869"/>
      <c r="O20" s="1869"/>
      <c r="P20" s="1869"/>
      <c r="Q20" s="1869"/>
      <c r="R20" s="1869"/>
      <c r="S20" s="1869"/>
      <c r="T20" s="1869"/>
      <c r="U20" s="1869"/>
      <c r="V20" s="1869"/>
      <c r="W20" s="1869"/>
      <c r="X20" s="1869"/>
      <c r="Y20" s="1869"/>
      <c r="Z20" s="1869"/>
      <c r="AA20" s="1869"/>
      <c r="AB20" s="1869"/>
      <c r="AC20" s="1869"/>
      <c r="AE20" s="1869" t="s">
        <v>747</v>
      </c>
      <c r="AF20" s="1869"/>
      <c r="AG20" s="1869"/>
      <c r="AH20" s="1869"/>
      <c r="AI20" s="1869"/>
      <c r="AJ20" s="1869"/>
      <c r="AK20" s="1869"/>
      <c r="AL20" s="1869"/>
      <c r="AM20" s="1869"/>
      <c r="AN20" s="1869"/>
      <c r="AO20" s="1869"/>
      <c r="AP20" s="1869"/>
      <c r="AQ20" s="1869"/>
      <c r="AR20" s="1869"/>
      <c r="AT20" s="1925" t="s">
        <v>853</v>
      </c>
      <c r="AU20" s="1869"/>
      <c r="AV20" s="1869"/>
      <c r="AW20" s="1869"/>
      <c r="AX20" s="1869"/>
      <c r="AY20" s="1869"/>
      <c r="AZ20" s="1869"/>
    </row>
    <row r="21" spans="1:52" ht="15" customHeight="1" x14ac:dyDescent="0.25">
      <c r="B21" s="852" t="s">
        <v>994</v>
      </c>
      <c r="C21" s="1875" t="s">
        <v>167</v>
      </c>
      <c r="D21" s="1875"/>
      <c r="E21" s="1875"/>
      <c r="F21" s="1875"/>
      <c r="G21" s="1875"/>
      <c r="H21" s="1875"/>
      <c r="I21" s="1875"/>
      <c r="J21" s="1875"/>
      <c r="K21" s="1875"/>
      <c r="L21" s="1875"/>
      <c r="M21" s="1875"/>
      <c r="N21" s="1875"/>
      <c r="O21" s="1875"/>
      <c r="P21" s="1875"/>
      <c r="Q21" s="1875"/>
      <c r="R21" s="1875" t="s">
        <v>168</v>
      </c>
      <c r="S21" s="1875"/>
      <c r="T21" s="1875"/>
      <c r="U21" s="1875"/>
      <c r="V21" s="1875"/>
      <c r="W21" s="1875"/>
      <c r="X21" s="1875"/>
      <c r="Y21" s="1875"/>
      <c r="Z21" s="1875"/>
      <c r="AA21" s="1875"/>
      <c r="AB21" s="1875"/>
      <c r="AC21" s="1875"/>
      <c r="AE21" s="1875" t="s">
        <v>167</v>
      </c>
      <c r="AF21" s="1875"/>
      <c r="AG21" s="1875"/>
      <c r="AH21" s="1875"/>
      <c r="AI21" s="1875"/>
      <c r="AJ21" s="1875"/>
      <c r="AK21" s="1875"/>
      <c r="AL21" s="1875"/>
      <c r="AM21" s="1875" t="s">
        <v>168</v>
      </c>
      <c r="AN21" s="1875"/>
      <c r="AO21" s="1875"/>
      <c r="AP21" s="1875"/>
      <c r="AQ21" s="1875"/>
      <c r="AR21" s="1875"/>
      <c r="AT21" s="1874" t="s">
        <v>167</v>
      </c>
      <c r="AU21" s="1874"/>
      <c r="AV21" s="1874"/>
      <c r="AW21" s="1874"/>
      <c r="AX21" s="1874" t="s">
        <v>168</v>
      </c>
      <c r="AY21" s="1874"/>
      <c r="AZ21" s="1874"/>
    </row>
    <row r="22" spans="1:52" ht="17.25" customHeight="1" x14ac:dyDescent="0.25">
      <c r="B22" s="271" t="s">
        <v>30</v>
      </c>
      <c r="C22" s="1876" t="s">
        <v>31</v>
      </c>
      <c r="D22" s="1876"/>
      <c r="E22" s="1876"/>
      <c r="F22" s="1876"/>
      <c r="G22" s="1876"/>
      <c r="H22" s="1876" t="s">
        <v>32</v>
      </c>
      <c r="I22" s="1876"/>
      <c r="J22" s="1876"/>
      <c r="K22" s="1876"/>
      <c r="L22" s="1876"/>
      <c r="M22" s="1876" t="s">
        <v>33</v>
      </c>
      <c r="N22" s="1876"/>
      <c r="O22" s="1876"/>
      <c r="P22" s="1876"/>
      <c r="Q22" s="1876"/>
      <c r="R22" s="1876" t="s">
        <v>31</v>
      </c>
      <c r="S22" s="1876"/>
      <c r="T22" s="1876"/>
      <c r="U22" s="1876"/>
      <c r="V22" s="1876" t="s">
        <v>32</v>
      </c>
      <c r="W22" s="1876"/>
      <c r="X22" s="1876"/>
      <c r="Y22" s="1876"/>
      <c r="Z22" s="1876" t="s">
        <v>33</v>
      </c>
      <c r="AA22" s="1876"/>
      <c r="AB22" s="1876"/>
      <c r="AC22" s="1876"/>
      <c r="AE22" s="1876" t="s">
        <v>31</v>
      </c>
      <c r="AF22" s="1876"/>
      <c r="AG22" s="1876"/>
      <c r="AH22" s="1876"/>
      <c r="AI22" s="1876" t="s">
        <v>32</v>
      </c>
      <c r="AJ22" s="1876"/>
      <c r="AK22" s="1876"/>
      <c r="AL22" s="1876"/>
      <c r="AM22" s="1876" t="s">
        <v>31</v>
      </c>
      <c r="AN22" s="1876"/>
      <c r="AO22" s="1876"/>
      <c r="AP22" s="1876" t="s">
        <v>32</v>
      </c>
      <c r="AQ22" s="1876"/>
      <c r="AR22" s="1876"/>
      <c r="AT22" s="1874"/>
      <c r="AU22" s="1874"/>
      <c r="AV22" s="1874"/>
      <c r="AW22" s="1874"/>
      <c r="AX22" s="1874"/>
      <c r="AY22" s="1874"/>
      <c r="AZ22" s="1874"/>
    </row>
    <row r="23" spans="1:52" s="18" customFormat="1" ht="177" customHeight="1" x14ac:dyDescent="0.25">
      <c r="B23" s="1608" t="s">
        <v>1081</v>
      </c>
      <c r="C23" s="915" t="s">
        <v>951</v>
      </c>
      <c r="D23" s="859" t="s">
        <v>958</v>
      </c>
      <c r="E23" s="859" t="s">
        <v>959</v>
      </c>
      <c r="F23" s="859" t="s">
        <v>960</v>
      </c>
      <c r="G23" s="859" t="s">
        <v>961</v>
      </c>
      <c r="H23" s="915" t="s">
        <v>952</v>
      </c>
      <c r="I23" s="859" t="s">
        <v>958</v>
      </c>
      <c r="J23" s="859" t="s">
        <v>959</v>
      </c>
      <c r="K23" s="859" t="s">
        <v>960</v>
      </c>
      <c r="L23" s="859" t="s">
        <v>961</v>
      </c>
      <c r="M23" s="915" t="s">
        <v>952</v>
      </c>
      <c r="N23" s="859" t="s">
        <v>958</v>
      </c>
      <c r="O23" s="859" t="s">
        <v>959</v>
      </c>
      <c r="P23" s="859" t="s">
        <v>960</v>
      </c>
      <c r="Q23" s="859" t="s">
        <v>961</v>
      </c>
      <c r="R23" s="915" t="s">
        <v>952</v>
      </c>
      <c r="S23" s="859" t="s">
        <v>958</v>
      </c>
      <c r="T23" s="859" t="s">
        <v>959</v>
      </c>
      <c r="U23" s="859" t="s">
        <v>960</v>
      </c>
      <c r="V23" s="915" t="s">
        <v>957</v>
      </c>
      <c r="W23" s="859" t="s">
        <v>958</v>
      </c>
      <c r="X23" s="859" t="s">
        <v>959</v>
      </c>
      <c r="Y23" s="859" t="s">
        <v>960</v>
      </c>
      <c r="Z23" s="915" t="s">
        <v>952</v>
      </c>
      <c r="AA23" s="859" t="s">
        <v>958</v>
      </c>
      <c r="AB23" s="859" t="s">
        <v>959</v>
      </c>
      <c r="AC23" s="860" t="s">
        <v>960</v>
      </c>
      <c r="AE23" s="858" t="s">
        <v>958</v>
      </c>
      <c r="AF23" s="859" t="s">
        <v>959</v>
      </c>
      <c r="AG23" s="859" t="s">
        <v>960</v>
      </c>
      <c r="AH23" s="859" t="s">
        <v>961</v>
      </c>
      <c r="AI23" s="859" t="s">
        <v>527</v>
      </c>
      <c r="AJ23" s="859" t="s">
        <v>959</v>
      </c>
      <c r="AK23" s="859" t="s">
        <v>960</v>
      </c>
      <c r="AL23" s="859" t="s">
        <v>961</v>
      </c>
      <c r="AM23" s="858" t="s">
        <v>958</v>
      </c>
      <c r="AN23" s="859" t="s">
        <v>959</v>
      </c>
      <c r="AO23" s="859" t="s">
        <v>960</v>
      </c>
      <c r="AP23" s="859" t="s">
        <v>527</v>
      </c>
      <c r="AQ23" s="859" t="s">
        <v>959</v>
      </c>
      <c r="AR23" s="860" t="s">
        <v>960</v>
      </c>
      <c r="AS23"/>
      <c r="AT23" s="858" t="s">
        <v>958</v>
      </c>
      <c r="AU23" s="859" t="s">
        <v>959</v>
      </c>
      <c r="AV23" s="859" t="s">
        <v>960</v>
      </c>
      <c r="AW23" s="859" t="s">
        <v>961</v>
      </c>
      <c r="AX23" s="858" t="s">
        <v>958</v>
      </c>
      <c r="AY23" s="859" t="s">
        <v>959</v>
      </c>
      <c r="AZ23" s="860" t="s">
        <v>960</v>
      </c>
    </row>
    <row r="24" spans="1:52" x14ac:dyDescent="0.25">
      <c r="A24" s="1869" t="s">
        <v>809</v>
      </c>
      <c r="B24" s="849" t="s">
        <v>1078</v>
      </c>
      <c r="C24" s="928">
        <v>1073</v>
      </c>
      <c r="D24" s="927">
        <v>44.76</v>
      </c>
      <c r="E24" s="927">
        <v>109.732</v>
      </c>
      <c r="F24" s="927">
        <v>289.85999999999996</v>
      </c>
      <c r="G24" s="927">
        <v>444.47300000000001</v>
      </c>
      <c r="H24" s="928">
        <v>6120</v>
      </c>
      <c r="I24" s="927">
        <v>264.55700000000002</v>
      </c>
      <c r="J24" s="927">
        <v>1042.106</v>
      </c>
      <c r="K24" s="927">
        <v>2188.19</v>
      </c>
      <c r="L24" s="927">
        <v>3215.4250000000002</v>
      </c>
      <c r="M24" s="928">
        <v>7193</v>
      </c>
      <c r="N24" s="927">
        <v>321.17700000000002</v>
      </c>
      <c r="O24" s="927">
        <v>1157.3220000000001</v>
      </c>
      <c r="P24" s="927">
        <v>2490.0249999999996</v>
      </c>
      <c r="Q24" s="927">
        <v>3672.9470000000001</v>
      </c>
      <c r="R24" s="928">
        <v>1140</v>
      </c>
      <c r="S24" s="927">
        <v>17.364999999999998</v>
      </c>
      <c r="T24" s="927">
        <v>232.56099999999998</v>
      </c>
      <c r="U24" s="927">
        <v>375.10899999999998</v>
      </c>
      <c r="V24" s="928">
        <v>6591</v>
      </c>
      <c r="W24" s="927">
        <v>172.24200000000002</v>
      </c>
      <c r="X24" s="927">
        <v>1660.431</v>
      </c>
      <c r="Y24" s="927">
        <v>2717.6579999999999</v>
      </c>
      <c r="Z24" s="928">
        <v>7731</v>
      </c>
      <c r="AA24" s="927">
        <v>192.72800000000001</v>
      </c>
      <c r="AB24" s="927">
        <v>1895.421</v>
      </c>
      <c r="AC24" s="929">
        <v>3103.739</v>
      </c>
      <c r="AE24" s="176">
        <v>4.1714818266542402</v>
      </c>
      <c r="AF24" s="175">
        <v>10.226654240447344</v>
      </c>
      <c r="AG24" s="175">
        <v>27.013979496738109</v>
      </c>
      <c r="AH24" s="175">
        <v>41.423392357875116</v>
      </c>
      <c r="AI24" s="175">
        <v>4.3228267973856216</v>
      </c>
      <c r="AJ24" s="175">
        <v>17.027875816993465</v>
      </c>
      <c r="AK24" s="175">
        <v>35.754738562091504</v>
      </c>
      <c r="AL24" s="175">
        <v>52.539624183006538</v>
      </c>
      <c r="AM24" s="176">
        <v>1.5232456140350874</v>
      </c>
      <c r="AN24" s="175">
        <v>20.400087719298241</v>
      </c>
      <c r="AO24" s="175">
        <v>32.904298245614036</v>
      </c>
      <c r="AP24" s="175">
        <v>2.6132908511606741</v>
      </c>
      <c r="AQ24" s="175">
        <v>25.192398725534819</v>
      </c>
      <c r="AR24" s="181">
        <v>41.23286299499317</v>
      </c>
      <c r="AT24" s="178">
        <f>AI24-AE24</f>
        <v>0.15134497073138142</v>
      </c>
      <c r="AU24" s="174">
        <f>AJ24-AF24</f>
        <v>6.801221576546121</v>
      </c>
      <c r="AV24" s="174">
        <f>AK24-AG24</f>
        <v>8.7407590653533944</v>
      </c>
      <c r="AW24" s="174">
        <f>AL24-AH24</f>
        <v>11.116231825131422</v>
      </c>
      <c r="AX24" s="178">
        <f>AP24-AM24</f>
        <v>1.0900452371255867</v>
      </c>
      <c r="AY24" s="174">
        <f>AQ24-AN24</f>
        <v>4.7923110062365772</v>
      </c>
      <c r="AZ24" s="179">
        <f>AR24-AO24</f>
        <v>8.328564749379133</v>
      </c>
    </row>
    <row r="25" spans="1:52" x14ac:dyDescent="0.25">
      <c r="A25" s="1869"/>
      <c r="B25" s="855" t="s">
        <v>339</v>
      </c>
      <c r="C25" s="787">
        <v>218</v>
      </c>
      <c r="D25" s="45" t="s">
        <v>463</v>
      </c>
      <c r="E25" s="45">
        <v>20.492000000000001</v>
      </c>
      <c r="F25" s="45">
        <v>53.192</v>
      </c>
      <c r="G25" s="45">
        <v>74.556000000000012</v>
      </c>
      <c r="H25" s="787">
        <v>975</v>
      </c>
      <c r="I25" s="45">
        <v>29.25</v>
      </c>
      <c r="J25" s="45">
        <v>192.07499999999999</v>
      </c>
      <c r="K25" s="45">
        <v>354.9</v>
      </c>
      <c r="L25" s="45">
        <v>498.22500000000002</v>
      </c>
      <c r="M25" s="787">
        <v>1193</v>
      </c>
      <c r="N25" s="45">
        <v>34.596999999999994</v>
      </c>
      <c r="O25" s="45">
        <v>212.35400000000001</v>
      </c>
      <c r="P25" s="45">
        <v>406.81300000000005</v>
      </c>
      <c r="Q25" s="960">
        <v>571.447</v>
      </c>
      <c r="R25" s="923">
        <v>236</v>
      </c>
      <c r="S25" s="45" t="s">
        <v>463</v>
      </c>
      <c r="T25" s="45">
        <v>33.275999999999996</v>
      </c>
      <c r="U25" s="45">
        <v>70.091999999999999</v>
      </c>
      <c r="V25" s="787">
        <v>1028</v>
      </c>
      <c r="W25" s="45">
        <v>27.756000000000004</v>
      </c>
      <c r="X25" s="45">
        <v>263.16800000000001</v>
      </c>
      <c r="Y25" s="45">
        <v>408.11600000000004</v>
      </c>
      <c r="Z25" s="787">
        <v>1264</v>
      </c>
      <c r="AA25" s="45">
        <v>30.336000000000002</v>
      </c>
      <c r="AB25" s="45">
        <v>295.77599999999995</v>
      </c>
      <c r="AC25" s="780">
        <v>479.05599999999998</v>
      </c>
      <c r="AE25" s="71"/>
      <c r="AF25" s="6">
        <v>9.4</v>
      </c>
      <c r="AG25" s="6">
        <v>24.4</v>
      </c>
      <c r="AH25" s="6">
        <v>34.200000000000003</v>
      </c>
      <c r="AI25" s="6">
        <v>3</v>
      </c>
      <c r="AJ25" s="6">
        <v>19.7</v>
      </c>
      <c r="AK25" s="6">
        <v>36.4</v>
      </c>
      <c r="AL25" s="6">
        <v>51.1</v>
      </c>
      <c r="AM25" s="71"/>
      <c r="AN25" s="6">
        <v>14.099999999999998</v>
      </c>
      <c r="AO25" s="6">
        <v>29.7</v>
      </c>
      <c r="AP25" s="6">
        <v>2.7</v>
      </c>
      <c r="AQ25" s="6">
        <v>25.6</v>
      </c>
      <c r="AR25" s="82">
        <v>39.700000000000003</v>
      </c>
      <c r="AT25" s="71"/>
      <c r="AU25" s="57">
        <f t="shared" ref="AU25:AW27" si="2">AJ25-AF25</f>
        <v>10.299999999999999</v>
      </c>
      <c r="AV25" s="57">
        <f t="shared" si="2"/>
        <v>12</v>
      </c>
      <c r="AW25" s="57">
        <f t="shared" si="2"/>
        <v>16.899999999999999</v>
      </c>
      <c r="AX25" s="71"/>
      <c r="AY25" s="57">
        <f t="shared" ref="AY25:AZ27" si="3">AQ25-AN25</f>
        <v>11.500000000000004</v>
      </c>
      <c r="AZ25" s="60">
        <f t="shared" si="3"/>
        <v>10.000000000000004</v>
      </c>
    </row>
    <row r="26" spans="1:52" x14ac:dyDescent="0.25">
      <c r="A26" s="1869"/>
      <c r="B26" s="855" t="s">
        <v>532</v>
      </c>
      <c r="C26" s="787">
        <v>77</v>
      </c>
      <c r="D26" s="45" t="s">
        <v>463</v>
      </c>
      <c r="E26" s="45">
        <v>10.164</v>
      </c>
      <c r="F26" s="45">
        <v>20.327999999999999</v>
      </c>
      <c r="G26" s="45">
        <v>32.725000000000001</v>
      </c>
      <c r="H26" s="787">
        <v>2419</v>
      </c>
      <c r="I26" s="45">
        <v>84.665000000000006</v>
      </c>
      <c r="J26" s="45">
        <v>360.43099999999998</v>
      </c>
      <c r="K26" s="45">
        <v>807.94599999999991</v>
      </c>
      <c r="L26" s="45">
        <v>1224.0140000000001</v>
      </c>
      <c r="M26" s="787">
        <v>2496</v>
      </c>
      <c r="N26" s="45">
        <v>89.856000000000009</v>
      </c>
      <c r="O26" s="45">
        <v>369.40800000000007</v>
      </c>
      <c r="P26" s="45">
        <v>826.17600000000004</v>
      </c>
      <c r="Q26" s="780">
        <v>1255.4880000000001</v>
      </c>
      <c r="R26" s="923">
        <v>106</v>
      </c>
      <c r="S26" s="45" t="s">
        <v>463</v>
      </c>
      <c r="T26" s="45">
        <v>14.31</v>
      </c>
      <c r="U26" s="45">
        <v>30.951999999999998</v>
      </c>
      <c r="V26" s="787">
        <v>2621</v>
      </c>
      <c r="W26" s="45">
        <v>70.76700000000001</v>
      </c>
      <c r="X26" s="45">
        <v>581.86199999999997</v>
      </c>
      <c r="Y26" s="45">
        <v>988.11699999999996</v>
      </c>
      <c r="Z26" s="787">
        <v>2727</v>
      </c>
      <c r="AA26" s="45">
        <v>70.902000000000001</v>
      </c>
      <c r="AB26" s="45">
        <v>597.21299999999997</v>
      </c>
      <c r="AC26" s="780">
        <v>1022.625</v>
      </c>
      <c r="AE26" s="71"/>
      <c r="AF26" s="6">
        <v>13.200000000000001</v>
      </c>
      <c r="AG26" s="6">
        <v>26.400000000000002</v>
      </c>
      <c r="AH26" s="6">
        <v>42.500000000000007</v>
      </c>
      <c r="AI26" s="6">
        <v>3.5000000000000004</v>
      </c>
      <c r="AJ26" s="6">
        <v>14.899999999999999</v>
      </c>
      <c r="AK26" s="6">
        <v>33.4</v>
      </c>
      <c r="AL26" s="6">
        <v>50.6</v>
      </c>
      <c r="AM26" s="71"/>
      <c r="AN26" s="6">
        <v>13.5</v>
      </c>
      <c r="AO26" s="6">
        <v>29.2</v>
      </c>
      <c r="AP26" s="6">
        <v>2.7</v>
      </c>
      <c r="AQ26" s="6">
        <v>22.199999999999996</v>
      </c>
      <c r="AR26" s="82">
        <v>37.700000000000003</v>
      </c>
      <c r="AT26" s="71"/>
      <c r="AU26" s="57">
        <f t="shared" si="2"/>
        <v>1.6999999999999975</v>
      </c>
      <c r="AV26" s="57">
        <f t="shared" si="2"/>
        <v>6.9999999999999964</v>
      </c>
      <c r="AW26" s="57">
        <f t="shared" si="2"/>
        <v>8.0999999999999943</v>
      </c>
      <c r="AX26" s="71"/>
      <c r="AY26" s="57">
        <f t="shared" si="3"/>
        <v>8.6999999999999957</v>
      </c>
      <c r="AZ26" s="60">
        <f t="shared" si="3"/>
        <v>8.5000000000000036</v>
      </c>
    </row>
    <row r="27" spans="1:52" x14ac:dyDescent="0.25">
      <c r="A27" s="1869"/>
      <c r="B27" s="855" t="s">
        <v>536</v>
      </c>
      <c r="C27" s="787">
        <v>746</v>
      </c>
      <c r="D27" s="45">
        <v>44.76</v>
      </c>
      <c r="E27" s="45">
        <v>79.075999999999993</v>
      </c>
      <c r="F27" s="45">
        <v>216.33999999999997</v>
      </c>
      <c r="G27" s="45">
        <v>337.19200000000001</v>
      </c>
      <c r="H27" s="787">
        <v>1056</v>
      </c>
      <c r="I27" s="45">
        <v>65.471999999999994</v>
      </c>
      <c r="J27" s="45">
        <v>168.96</v>
      </c>
      <c r="K27" s="45">
        <v>410.78399999999999</v>
      </c>
      <c r="L27" s="45">
        <v>539.61599999999999</v>
      </c>
      <c r="M27" s="787">
        <v>1802</v>
      </c>
      <c r="N27" s="45">
        <v>109.922</v>
      </c>
      <c r="O27" s="45">
        <v>250.47800000000001</v>
      </c>
      <c r="P27" s="45">
        <v>630.69999999999993</v>
      </c>
      <c r="Q27" s="780">
        <v>877.57400000000007</v>
      </c>
      <c r="R27" s="923">
        <v>755</v>
      </c>
      <c r="S27" s="45">
        <v>17.364999999999998</v>
      </c>
      <c r="T27" s="45">
        <v>184.97499999999999</v>
      </c>
      <c r="U27" s="45">
        <v>274.065</v>
      </c>
      <c r="V27" s="787">
        <v>1143</v>
      </c>
      <c r="W27" s="45">
        <v>25.146000000000001</v>
      </c>
      <c r="X27" s="45">
        <v>331.46999999999997</v>
      </c>
      <c r="Y27" s="45">
        <v>528.06600000000003</v>
      </c>
      <c r="Z27" s="787">
        <v>1898</v>
      </c>
      <c r="AA27" s="45">
        <v>41.756000000000007</v>
      </c>
      <c r="AB27" s="45">
        <v>512.46</v>
      </c>
      <c r="AC27" s="780">
        <v>795.26199999999994</v>
      </c>
      <c r="AE27" s="61">
        <v>6</v>
      </c>
      <c r="AF27" s="6">
        <v>10.6</v>
      </c>
      <c r="AG27" s="6">
        <v>28.999999999999996</v>
      </c>
      <c r="AH27" s="6">
        <v>45.2</v>
      </c>
      <c r="AI27" s="6">
        <v>6.1999999999999993</v>
      </c>
      <c r="AJ27" s="6">
        <v>16</v>
      </c>
      <c r="AK27" s="6">
        <v>38.9</v>
      </c>
      <c r="AL27" s="6">
        <v>51.1</v>
      </c>
      <c r="AM27" s="61">
        <v>2.2999999999999998</v>
      </c>
      <c r="AN27" s="6">
        <v>24.5</v>
      </c>
      <c r="AO27" s="6">
        <v>36.299999999999997</v>
      </c>
      <c r="AP27" s="6">
        <v>2.2000000000000002</v>
      </c>
      <c r="AQ27" s="6">
        <v>28.999999999999996</v>
      </c>
      <c r="AR27" s="82">
        <v>46.2</v>
      </c>
      <c r="AT27" s="59">
        <f>AI27-AE27</f>
        <v>0.19999999999999929</v>
      </c>
      <c r="AU27" s="57">
        <f t="shared" si="2"/>
        <v>5.4</v>
      </c>
      <c r="AV27" s="57">
        <f t="shared" si="2"/>
        <v>9.9000000000000021</v>
      </c>
      <c r="AW27" s="57">
        <f t="shared" si="2"/>
        <v>5.8999999999999986</v>
      </c>
      <c r="AX27" s="59">
        <f>AP27-AM27</f>
        <v>-9.9999999999999645E-2</v>
      </c>
      <c r="AY27" s="57">
        <f t="shared" si="3"/>
        <v>4.4999999999999964</v>
      </c>
      <c r="AZ27" s="60">
        <f t="shared" si="3"/>
        <v>9.9000000000000057</v>
      </c>
    </row>
    <row r="28" spans="1:52" x14ac:dyDescent="0.25">
      <c r="A28" s="1869"/>
      <c r="B28" s="856" t="s">
        <v>538</v>
      </c>
      <c r="C28" s="788">
        <v>32</v>
      </c>
      <c r="D28" s="785" t="s">
        <v>463</v>
      </c>
      <c r="E28" s="785" t="s">
        <v>463</v>
      </c>
      <c r="F28" s="785" t="s">
        <v>463</v>
      </c>
      <c r="G28" s="785" t="s">
        <v>463</v>
      </c>
      <c r="H28" s="788">
        <v>1670</v>
      </c>
      <c r="I28" s="785">
        <v>85.169999999999987</v>
      </c>
      <c r="J28" s="785">
        <v>320.64</v>
      </c>
      <c r="K28" s="785">
        <v>614.55999999999995</v>
      </c>
      <c r="L28" s="791">
        <v>953.57</v>
      </c>
      <c r="M28" s="789">
        <v>1702</v>
      </c>
      <c r="N28" s="785">
        <v>86.801999999999992</v>
      </c>
      <c r="O28" s="785">
        <v>325.08199999999999</v>
      </c>
      <c r="P28" s="785">
        <v>626.33600000000001</v>
      </c>
      <c r="Q28" s="791">
        <v>968.43799999999987</v>
      </c>
      <c r="R28" s="789">
        <v>43</v>
      </c>
      <c r="S28" s="785" t="s">
        <v>463</v>
      </c>
      <c r="T28" s="785" t="s">
        <v>463</v>
      </c>
      <c r="U28" s="785" t="s">
        <v>463</v>
      </c>
      <c r="V28" s="788">
        <v>1799</v>
      </c>
      <c r="W28" s="785">
        <v>48.573000000000008</v>
      </c>
      <c r="X28" s="785">
        <v>483.93099999999993</v>
      </c>
      <c r="Y28" s="785">
        <v>793.35900000000004</v>
      </c>
      <c r="Z28" s="788">
        <v>1842</v>
      </c>
      <c r="AA28" s="785">
        <v>49.734000000000009</v>
      </c>
      <c r="AB28" s="785">
        <v>489.97200000000004</v>
      </c>
      <c r="AC28" s="791">
        <v>806.79599999999994</v>
      </c>
      <c r="AE28" s="771"/>
      <c r="AF28" s="770"/>
      <c r="AG28" s="770"/>
      <c r="AH28" s="770"/>
      <c r="AI28" s="98">
        <v>5.0999999999999988</v>
      </c>
      <c r="AJ28" s="98">
        <v>19.2</v>
      </c>
      <c r="AK28" s="98">
        <v>36.799999999999997</v>
      </c>
      <c r="AL28" s="98">
        <v>57.100000000000009</v>
      </c>
      <c r="AM28" s="771"/>
      <c r="AN28" s="770"/>
      <c r="AO28" s="770"/>
      <c r="AP28" s="98">
        <v>2.7</v>
      </c>
      <c r="AQ28" s="98">
        <v>26.899999999999995</v>
      </c>
      <c r="AR28" s="99">
        <v>44.1</v>
      </c>
      <c r="AT28" s="771"/>
      <c r="AU28" s="770"/>
      <c r="AV28" s="770"/>
      <c r="AW28" s="770"/>
      <c r="AX28" s="771"/>
      <c r="AY28" s="770"/>
      <c r="AZ28" s="886"/>
    </row>
    <row r="29" spans="1:52" x14ac:dyDescent="0.25">
      <c r="A29" s="1869" t="s">
        <v>346</v>
      </c>
      <c r="B29" s="849" t="s">
        <v>1078</v>
      </c>
      <c r="C29" s="928">
        <v>1266</v>
      </c>
      <c r="D29" s="927">
        <v>46.991</v>
      </c>
      <c r="E29" s="927">
        <v>88.637</v>
      </c>
      <c r="F29" s="927">
        <v>302.83200000000005</v>
      </c>
      <c r="G29" s="927">
        <v>478.63600000000002</v>
      </c>
      <c r="H29" s="928">
        <v>4713</v>
      </c>
      <c r="I29" s="927">
        <v>170.84</v>
      </c>
      <c r="J29" s="927">
        <v>647.48900000000003</v>
      </c>
      <c r="K29" s="927">
        <v>1428.9660000000001</v>
      </c>
      <c r="L29" s="927">
        <v>2169.85</v>
      </c>
      <c r="M29" s="928">
        <v>5979</v>
      </c>
      <c r="N29" s="927">
        <v>221.154</v>
      </c>
      <c r="O29" s="927">
        <v>743.83799999999997</v>
      </c>
      <c r="P29" s="927">
        <v>1753.777</v>
      </c>
      <c r="Q29" s="929">
        <v>2683.884</v>
      </c>
      <c r="R29" s="926">
        <v>1421</v>
      </c>
      <c r="S29" s="927">
        <v>27.725000000000001</v>
      </c>
      <c r="T29" s="927">
        <v>267.10599999999999</v>
      </c>
      <c r="U29" s="927">
        <v>446.64</v>
      </c>
      <c r="V29" s="928">
        <v>5185</v>
      </c>
      <c r="W29" s="927">
        <v>107.79300000000001</v>
      </c>
      <c r="X29" s="927">
        <v>1092.1099999999999</v>
      </c>
      <c r="Y29" s="927">
        <v>1808.8119999999999</v>
      </c>
      <c r="Z29" s="928">
        <v>6606</v>
      </c>
      <c r="AA29" s="927">
        <v>144.04400000000004</v>
      </c>
      <c r="AB29" s="927">
        <v>1363.421</v>
      </c>
      <c r="AC29" s="929">
        <v>2264.8729999999996</v>
      </c>
      <c r="AD29" s="5"/>
      <c r="AE29" s="61">
        <v>3.7117693522906796</v>
      </c>
      <c r="AF29" s="6">
        <v>7.0013428120063201</v>
      </c>
      <c r="AG29" s="6">
        <v>23.920379146919434</v>
      </c>
      <c r="AH29" s="6">
        <v>37.806951026856247</v>
      </c>
      <c r="AI29" s="6">
        <v>3.6248673880755358</v>
      </c>
      <c r="AJ29" s="6">
        <v>13.738361977509017</v>
      </c>
      <c r="AK29" s="6">
        <v>30.319669000636541</v>
      </c>
      <c r="AL29" s="6">
        <v>46.0396774877997</v>
      </c>
      <c r="AM29" s="61">
        <v>1.9510907811400424</v>
      </c>
      <c r="AN29" s="6">
        <v>18.797044334975368</v>
      </c>
      <c r="AO29" s="6">
        <v>31.431386347642505</v>
      </c>
      <c r="AP29" s="6">
        <v>2.0789392478302795</v>
      </c>
      <c r="AQ29" s="6">
        <v>21.062873674059787</v>
      </c>
      <c r="AR29" s="82">
        <v>34.88547733847637</v>
      </c>
      <c r="AT29" s="59">
        <f t="shared" ref="AT29:AW30" si="4">AI29-AE29</f>
        <v>-8.6901964215143845E-2</v>
      </c>
      <c r="AU29" s="57">
        <f t="shared" si="4"/>
        <v>6.737019165502697</v>
      </c>
      <c r="AV29" s="57">
        <f t="shared" si="4"/>
        <v>6.3992898537171072</v>
      </c>
      <c r="AW29" s="57">
        <f t="shared" si="4"/>
        <v>8.2327264609434536</v>
      </c>
      <c r="AX29" s="59">
        <f t="shared" ref="AX29:AZ30" si="5">AP29-AM29</f>
        <v>0.12784846669023708</v>
      </c>
      <c r="AY29" s="57">
        <f t="shared" si="5"/>
        <v>2.2658293390844193</v>
      </c>
      <c r="AZ29" s="60">
        <f t="shared" si="5"/>
        <v>3.4540909908338655</v>
      </c>
    </row>
    <row r="30" spans="1:52" x14ac:dyDescent="0.25">
      <c r="A30" s="1869"/>
      <c r="B30" s="855" t="s">
        <v>534</v>
      </c>
      <c r="C30" s="787">
        <v>663</v>
      </c>
      <c r="D30" s="45">
        <v>32.487000000000002</v>
      </c>
      <c r="E30" s="45">
        <v>52.377000000000002</v>
      </c>
      <c r="F30" s="45">
        <v>190.94400000000002</v>
      </c>
      <c r="G30" s="45">
        <v>277.13400000000001</v>
      </c>
      <c r="H30" s="787">
        <v>523</v>
      </c>
      <c r="I30" s="45">
        <v>21.966000000000001</v>
      </c>
      <c r="J30" s="45">
        <v>71.650999999999996</v>
      </c>
      <c r="K30" s="45">
        <v>169.452</v>
      </c>
      <c r="L30" s="45">
        <v>243.71800000000002</v>
      </c>
      <c r="M30" s="787">
        <v>1186</v>
      </c>
      <c r="N30" s="45">
        <v>54.555999999999997</v>
      </c>
      <c r="O30" s="45">
        <v>123.34400000000001</v>
      </c>
      <c r="P30" s="45">
        <v>359.358</v>
      </c>
      <c r="Q30" s="780">
        <v>520.654</v>
      </c>
      <c r="R30" s="923">
        <v>783</v>
      </c>
      <c r="S30" s="45">
        <v>14.876999999999999</v>
      </c>
      <c r="T30" s="45">
        <v>180.09</v>
      </c>
      <c r="U30" s="45">
        <v>281.09699999999998</v>
      </c>
      <c r="V30" s="787">
        <v>582</v>
      </c>
      <c r="W30" s="45">
        <v>15.714000000000002</v>
      </c>
      <c r="X30" s="45">
        <v>144.91800000000001</v>
      </c>
      <c r="Y30" s="45">
        <v>217.66800000000001</v>
      </c>
      <c r="Z30" s="787">
        <v>1365</v>
      </c>
      <c r="AA30" s="45">
        <v>30.030000000000005</v>
      </c>
      <c r="AB30" s="45">
        <v>324.87</v>
      </c>
      <c r="AC30" s="780">
        <v>498.22499999999997</v>
      </c>
      <c r="AE30" s="61">
        <v>4.9000000000000004</v>
      </c>
      <c r="AF30" s="6">
        <v>7.9</v>
      </c>
      <c r="AG30" s="6">
        <v>28.800000000000004</v>
      </c>
      <c r="AH30" s="6">
        <v>41.800000000000004</v>
      </c>
      <c r="AI30" s="6">
        <v>4.2</v>
      </c>
      <c r="AJ30" s="6">
        <v>13.699999999999998</v>
      </c>
      <c r="AK30" s="6">
        <v>32.4</v>
      </c>
      <c r="AL30" s="6">
        <v>46.6</v>
      </c>
      <c r="AM30" s="61">
        <v>1.9</v>
      </c>
      <c r="AN30" s="6">
        <v>23</v>
      </c>
      <c r="AO30" s="6">
        <v>35.9</v>
      </c>
      <c r="AP30" s="6">
        <v>2.7</v>
      </c>
      <c r="AQ30" s="6">
        <v>24.9</v>
      </c>
      <c r="AR30" s="82">
        <v>37.4</v>
      </c>
      <c r="AT30" s="59">
        <f t="shared" si="4"/>
        <v>-0.70000000000000018</v>
      </c>
      <c r="AU30" s="57">
        <f t="shared" si="4"/>
        <v>5.7999999999999972</v>
      </c>
      <c r="AV30" s="57">
        <f t="shared" si="4"/>
        <v>3.5999999999999943</v>
      </c>
      <c r="AW30" s="57">
        <f t="shared" si="4"/>
        <v>4.7999999999999972</v>
      </c>
      <c r="AX30" s="59">
        <f t="shared" si="5"/>
        <v>0.80000000000000027</v>
      </c>
      <c r="AY30" s="57">
        <f t="shared" si="5"/>
        <v>1.8999999999999986</v>
      </c>
      <c r="AZ30" s="60">
        <f t="shared" si="5"/>
        <v>1.5</v>
      </c>
    </row>
    <row r="31" spans="1:52" x14ac:dyDescent="0.25">
      <c r="A31" s="1869"/>
      <c r="B31" s="855" t="s">
        <v>531</v>
      </c>
      <c r="C31" s="787">
        <v>31</v>
      </c>
      <c r="D31" s="45" t="s">
        <v>463</v>
      </c>
      <c r="E31" s="45" t="s">
        <v>463</v>
      </c>
      <c r="F31" s="45" t="s">
        <v>463</v>
      </c>
      <c r="G31" s="45" t="s">
        <v>463</v>
      </c>
      <c r="H31" s="787">
        <v>1264</v>
      </c>
      <c r="I31" s="45">
        <v>41.712000000000003</v>
      </c>
      <c r="J31" s="45">
        <v>247.744</v>
      </c>
      <c r="K31" s="45">
        <v>470.20800000000008</v>
      </c>
      <c r="L31" s="45">
        <v>682.56000000000006</v>
      </c>
      <c r="M31" s="787">
        <v>1295</v>
      </c>
      <c r="N31" s="45">
        <v>44.03</v>
      </c>
      <c r="O31" s="45">
        <v>251.22999999999996</v>
      </c>
      <c r="P31" s="45">
        <v>480.44499999999999</v>
      </c>
      <c r="Q31" s="780">
        <v>696.70999999999992</v>
      </c>
      <c r="R31" s="923">
        <v>33</v>
      </c>
      <c r="S31" s="45" t="s">
        <v>463</v>
      </c>
      <c r="T31" s="45" t="s">
        <v>463</v>
      </c>
      <c r="U31" s="45" t="s">
        <v>463</v>
      </c>
      <c r="V31" s="787">
        <v>1382</v>
      </c>
      <c r="W31" s="45">
        <v>44.224000000000004</v>
      </c>
      <c r="X31" s="45">
        <v>382.81399999999996</v>
      </c>
      <c r="Y31" s="45">
        <v>569.38400000000001</v>
      </c>
      <c r="Z31" s="787">
        <v>1415</v>
      </c>
      <c r="AA31" s="45">
        <v>43.865000000000002</v>
      </c>
      <c r="AB31" s="45">
        <v>390.54</v>
      </c>
      <c r="AC31" s="780">
        <v>582.98</v>
      </c>
      <c r="AE31" s="71"/>
      <c r="AF31" s="66"/>
      <c r="AG31" s="66"/>
      <c r="AH31" s="66"/>
      <c r="AI31" s="6">
        <v>3.3000000000000003</v>
      </c>
      <c r="AJ31" s="6">
        <v>19.600000000000001</v>
      </c>
      <c r="AK31" s="6">
        <v>37.200000000000003</v>
      </c>
      <c r="AL31" s="6">
        <v>54</v>
      </c>
      <c r="AM31" s="71"/>
      <c r="AN31" s="66"/>
      <c r="AO31" s="66"/>
      <c r="AP31" s="6">
        <v>3.2</v>
      </c>
      <c r="AQ31" s="6">
        <v>27.699999999999996</v>
      </c>
      <c r="AR31" s="82">
        <v>41.2</v>
      </c>
      <c r="AT31" s="71"/>
      <c r="AU31" s="66"/>
      <c r="AV31" s="66"/>
      <c r="AW31" s="66"/>
      <c r="AX31" s="71"/>
      <c r="AY31" s="66"/>
      <c r="AZ31" s="88"/>
    </row>
    <row r="32" spans="1:52" x14ac:dyDescent="0.25">
      <c r="A32" s="1869"/>
      <c r="B32" s="855" t="s">
        <v>533</v>
      </c>
      <c r="C32" s="787">
        <v>518</v>
      </c>
      <c r="D32" s="45">
        <v>14.503999999999998</v>
      </c>
      <c r="E32" s="45">
        <v>36.260000000000005</v>
      </c>
      <c r="F32" s="45">
        <v>111.88800000000002</v>
      </c>
      <c r="G32" s="45">
        <v>201.50200000000001</v>
      </c>
      <c r="H32" s="787">
        <v>2560</v>
      </c>
      <c r="I32" s="45">
        <v>97.28</v>
      </c>
      <c r="J32" s="45">
        <v>266.24</v>
      </c>
      <c r="K32" s="45">
        <v>668.16000000000008</v>
      </c>
      <c r="L32" s="45">
        <v>1059.8399999999999</v>
      </c>
      <c r="M32" s="787">
        <v>3078</v>
      </c>
      <c r="N32" s="45">
        <v>110.80800000000001</v>
      </c>
      <c r="O32" s="45">
        <v>301.64400000000001</v>
      </c>
      <c r="P32" s="45">
        <v>778.73400000000004</v>
      </c>
      <c r="Q32" s="780">
        <v>1261.98</v>
      </c>
      <c r="R32" s="923">
        <v>584</v>
      </c>
      <c r="S32" s="45">
        <v>12.848000000000001</v>
      </c>
      <c r="T32" s="45">
        <v>87.015999999999991</v>
      </c>
      <c r="U32" s="45">
        <v>159.43200000000002</v>
      </c>
      <c r="V32" s="787">
        <v>2815</v>
      </c>
      <c r="W32" s="45">
        <v>47.855000000000004</v>
      </c>
      <c r="X32" s="45">
        <v>461.65999999999997</v>
      </c>
      <c r="Y32" s="45">
        <v>861.39</v>
      </c>
      <c r="Z32" s="787">
        <v>3399</v>
      </c>
      <c r="AA32" s="45">
        <v>61.182000000000009</v>
      </c>
      <c r="AB32" s="45">
        <v>547.23900000000003</v>
      </c>
      <c r="AC32" s="780">
        <v>1019.6999999999999</v>
      </c>
      <c r="AE32" s="61">
        <v>2.8</v>
      </c>
      <c r="AF32" s="6">
        <v>7.0000000000000009</v>
      </c>
      <c r="AG32" s="6">
        <v>21.6</v>
      </c>
      <c r="AH32" s="6">
        <v>38.9</v>
      </c>
      <c r="AI32" s="6">
        <v>3.8</v>
      </c>
      <c r="AJ32" s="6">
        <v>10.4</v>
      </c>
      <c r="AK32" s="6">
        <v>26.1</v>
      </c>
      <c r="AL32" s="6">
        <v>41.4</v>
      </c>
      <c r="AM32" s="61">
        <v>2.2000000000000002</v>
      </c>
      <c r="AN32" s="6">
        <v>14.899999999999999</v>
      </c>
      <c r="AO32" s="6">
        <v>27.3</v>
      </c>
      <c r="AP32" s="6">
        <v>1.7000000000000002</v>
      </c>
      <c r="AQ32" s="6">
        <v>16.399999999999999</v>
      </c>
      <c r="AR32" s="82">
        <v>30.599999999999998</v>
      </c>
      <c r="AT32" s="59">
        <f>AI32-AE32</f>
        <v>1</v>
      </c>
      <c r="AU32" s="57">
        <f>AJ32-AF32</f>
        <v>3.3999999999999995</v>
      </c>
      <c r="AV32" s="57">
        <f>AK32-AG32</f>
        <v>4.5</v>
      </c>
      <c r="AW32" s="57">
        <f>AL32-AH32</f>
        <v>2.5</v>
      </c>
      <c r="AX32" s="59">
        <f>AP32-AM32</f>
        <v>-0.5</v>
      </c>
      <c r="AY32" s="57">
        <f>AQ32-AN32</f>
        <v>1.5</v>
      </c>
      <c r="AZ32" s="60">
        <f>AR32-AO32</f>
        <v>3.2999999999999972</v>
      </c>
    </row>
    <row r="33" spans="1:52" x14ac:dyDescent="0.25">
      <c r="A33" s="1869"/>
      <c r="B33" s="856" t="s">
        <v>530</v>
      </c>
      <c r="C33" s="788">
        <v>54</v>
      </c>
      <c r="D33" s="785" t="s">
        <v>463</v>
      </c>
      <c r="E33" s="785" t="s">
        <v>463</v>
      </c>
      <c r="F33" s="785" t="s">
        <v>463</v>
      </c>
      <c r="G33" s="785" t="s">
        <v>463</v>
      </c>
      <c r="H33" s="788">
        <v>366</v>
      </c>
      <c r="I33" s="785">
        <v>9.8820000000000014</v>
      </c>
      <c r="J33" s="785">
        <v>61.853999999999992</v>
      </c>
      <c r="K33" s="785">
        <v>121.146</v>
      </c>
      <c r="L33" s="785">
        <v>183.732</v>
      </c>
      <c r="M33" s="788">
        <v>420</v>
      </c>
      <c r="N33" s="785">
        <v>11.759999999999998</v>
      </c>
      <c r="O33" s="785">
        <v>67.62</v>
      </c>
      <c r="P33" s="785">
        <v>135.24</v>
      </c>
      <c r="Q33" s="791">
        <v>204.54000000000002</v>
      </c>
      <c r="R33" s="789">
        <v>21</v>
      </c>
      <c r="S33" s="785" t="s">
        <v>463</v>
      </c>
      <c r="T33" s="785" t="s">
        <v>463</v>
      </c>
      <c r="U33" s="785">
        <v>6.1110000000000007</v>
      </c>
      <c r="V33" s="788">
        <v>406</v>
      </c>
      <c r="W33" s="785" t="s">
        <v>463</v>
      </c>
      <c r="X33" s="785">
        <v>102.718</v>
      </c>
      <c r="Y33" s="785">
        <v>160.37</v>
      </c>
      <c r="Z33" s="788">
        <v>427</v>
      </c>
      <c r="AA33" s="785">
        <v>8.9670000000000005</v>
      </c>
      <c r="AB33" s="785">
        <v>100.77200000000001</v>
      </c>
      <c r="AC33" s="791">
        <v>163.96799999999999</v>
      </c>
      <c r="AE33" s="771"/>
      <c r="AF33" s="770"/>
      <c r="AG33" s="770"/>
      <c r="AH33" s="770"/>
      <c r="AI33" s="98">
        <v>2.7</v>
      </c>
      <c r="AJ33" s="98">
        <v>16.899999999999999</v>
      </c>
      <c r="AK33" s="98">
        <v>33.1</v>
      </c>
      <c r="AL33" s="98">
        <v>50.2</v>
      </c>
      <c r="AM33" s="771"/>
      <c r="AN33" s="770"/>
      <c r="AO33" s="98">
        <v>29.100000000000005</v>
      </c>
      <c r="AP33" s="770"/>
      <c r="AQ33" s="98">
        <v>25.3</v>
      </c>
      <c r="AR33" s="99">
        <v>39.5</v>
      </c>
      <c r="AT33" s="771"/>
      <c r="AU33" s="770"/>
      <c r="AV33" s="770"/>
      <c r="AW33" s="770"/>
      <c r="AX33" s="771"/>
      <c r="AY33" s="770"/>
      <c r="AZ33" s="236">
        <f>AR33-AO33</f>
        <v>10.399999999999995</v>
      </c>
    </row>
    <row r="34" spans="1:52" x14ac:dyDescent="0.25">
      <c r="A34" s="1869" t="s">
        <v>248</v>
      </c>
      <c r="B34" s="849" t="s">
        <v>1078</v>
      </c>
      <c r="C34" s="928">
        <v>3109</v>
      </c>
      <c r="D34" s="927">
        <v>104.169</v>
      </c>
      <c r="E34" s="927">
        <v>240.63900000000001</v>
      </c>
      <c r="F34" s="927">
        <v>773</v>
      </c>
      <c r="G34" s="927">
        <v>1233.0039999999999</v>
      </c>
      <c r="H34" s="928">
        <v>1944</v>
      </c>
      <c r="I34" s="927">
        <v>69.784999999999997</v>
      </c>
      <c r="J34" s="927">
        <v>235.23299999999998</v>
      </c>
      <c r="K34" s="927">
        <v>543.75</v>
      </c>
      <c r="L34" s="927">
        <v>850.67600000000004</v>
      </c>
      <c r="M34" s="928">
        <v>5053</v>
      </c>
      <c r="N34" s="927">
        <v>174.548</v>
      </c>
      <c r="O34" s="927">
        <v>476.40999999999997</v>
      </c>
      <c r="P34" s="927">
        <v>1316.1959999999999</v>
      </c>
      <c r="Q34" s="929">
        <v>2084.8009999999999</v>
      </c>
      <c r="R34" s="926">
        <v>3534</v>
      </c>
      <c r="S34" s="927">
        <v>41.46</v>
      </c>
      <c r="T34" s="927">
        <v>595.72199999999998</v>
      </c>
      <c r="U34" s="927">
        <v>1053.5340000000001</v>
      </c>
      <c r="V34" s="928">
        <v>2138</v>
      </c>
      <c r="W34" s="927">
        <v>30.032</v>
      </c>
      <c r="X34" s="927">
        <v>402.63800000000003</v>
      </c>
      <c r="Y34" s="927">
        <v>735.49399999999991</v>
      </c>
      <c r="Z34" s="928">
        <v>5672</v>
      </c>
      <c r="AA34" s="927">
        <v>74.143000000000001</v>
      </c>
      <c r="AB34" s="927">
        <v>998.93299999999999</v>
      </c>
      <c r="AC34" s="929">
        <v>1789.7830000000001</v>
      </c>
      <c r="AD34" s="5"/>
      <c r="AE34" s="61">
        <v>3.3505628819556126</v>
      </c>
      <c r="AF34" s="6">
        <v>7.7400771952396266</v>
      </c>
      <c r="AG34" s="6">
        <v>24.863300096494047</v>
      </c>
      <c r="AH34" s="6">
        <v>39.659183017047276</v>
      </c>
      <c r="AI34" s="6">
        <v>3.5897633744855968</v>
      </c>
      <c r="AJ34" s="6">
        <v>12.100462962962961</v>
      </c>
      <c r="AK34" s="6">
        <v>27.970679012345677</v>
      </c>
      <c r="AL34" s="6">
        <v>43.759053497942389</v>
      </c>
      <c r="AM34" s="61">
        <v>1.1731748726655349</v>
      </c>
      <c r="AN34" s="6">
        <v>16.856876061120545</v>
      </c>
      <c r="AO34" s="6">
        <v>29.81137521222411</v>
      </c>
      <c r="AP34" s="6">
        <v>1.4046772684752105</v>
      </c>
      <c r="AQ34" s="6">
        <v>18.832460243217962</v>
      </c>
      <c r="AR34" s="82">
        <v>34.401028999064543</v>
      </c>
      <c r="AT34" s="59">
        <f t="shared" ref="AT34:AW36" si="6">AI34-AE34</f>
        <v>0.23920049252998421</v>
      </c>
      <c r="AU34" s="57">
        <f t="shared" si="6"/>
        <v>4.3603857677233346</v>
      </c>
      <c r="AV34" s="57">
        <f t="shared" si="6"/>
        <v>3.1073789158516298</v>
      </c>
      <c r="AW34" s="57">
        <f t="shared" si="6"/>
        <v>4.0998704808951132</v>
      </c>
      <c r="AX34" s="59">
        <f>AP34-AM34</f>
        <v>0.23150239580967558</v>
      </c>
      <c r="AY34" s="57">
        <f>AQ34-AN34</f>
        <v>1.9755841820974176</v>
      </c>
      <c r="AZ34" s="60">
        <f>AR34-AO34</f>
        <v>4.589653786840433</v>
      </c>
    </row>
    <row r="35" spans="1:52" x14ac:dyDescent="0.25">
      <c r="A35" s="1869"/>
      <c r="B35" s="855" t="s">
        <v>535</v>
      </c>
      <c r="C35" s="787">
        <v>1898</v>
      </c>
      <c r="D35" s="45">
        <v>56.94</v>
      </c>
      <c r="E35" s="45">
        <v>132.86000000000001</v>
      </c>
      <c r="F35" s="45">
        <v>446.03</v>
      </c>
      <c r="G35" s="45">
        <v>709.85199999999998</v>
      </c>
      <c r="H35" s="787">
        <v>1727</v>
      </c>
      <c r="I35" s="45">
        <v>58.718000000000004</v>
      </c>
      <c r="J35" s="45">
        <v>207.23999999999998</v>
      </c>
      <c r="K35" s="45">
        <v>468.01700000000005</v>
      </c>
      <c r="L35" s="45">
        <v>742.61</v>
      </c>
      <c r="M35" s="787">
        <v>3625</v>
      </c>
      <c r="N35" s="45">
        <v>116</v>
      </c>
      <c r="O35" s="45">
        <v>340.75</v>
      </c>
      <c r="P35" s="45">
        <v>913.5</v>
      </c>
      <c r="Q35" s="780">
        <v>1453.625</v>
      </c>
      <c r="R35" s="923">
        <v>2040</v>
      </c>
      <c r="S35" s="45">
        <v>26.520000000000003</v>
      </c>
      <c r="T35" s="45">
        <v>322.32</v>
      </c>
      <c r="U35" s="45">
        <v>603.84</v>
      </c>
      <c r="V35" s="787">
        <v>1877</v>
      </c>
      <c r="W35" s="45">
        <v>30.032</v>
      </c>
      <c r="X35" s="45">
        <v>339.73700000000002</v>
      </c>
      <c r="Y35" s="45">
        <v>626.91799999999989</v>
      </c>
      <c r="Z35" s="787">
        <v>3917</v>
      </c>
      <c r="AA35" s="45">
        <v>54.837999999999994</v>
      </c>
      <c r="AB35" s="45">
        <v>661.97299999999996</v>
      </c>
      <c r="AC35" s="780">
        <v>1229.9380000000001</v>
      </c>
      <c r="AE35" s="61">
        <v>3</v>
      </c>
      <c r="AF35" s="6">
        <v>7.0000000000000009</v>
      </c>
      <c r="AG35" s="6">
        <v>23.5</v>
      </c>
      <c r="AH35" s="6">
        <v>37.4</v>
      </c>
      <c r="AI35" s="6">
        <v>3.4000000000000004</v>
      </c>
      <c r="AJ35" s="6">
        <v>12</v>
      </c>
      <c r="AK35" s="6">
        <v>27.1</v>
      </c>
      <c r="AL35" s="6">
        <v>43</v>
      </c>
      <c r="AM35" s="61">
        <v>1.3</v>
      </c>
      <c r="AN35" s="6">
        <v>15.8</v>
      </c>
      <c r="AO35" s="6">
        <v>29.600000000000005</v>
      </c>
      <c r="AP35" s="6">
        <v>1.6</v>
      </c>
      <c r="AQ35" s="6">
        <v>18.100000000000001</v>
      </c>
      <c r="AR35" s="82">
        <v>33.4</v>
      </c>
      <c r="AT35" s="59">
        <f t="shared" si="6"/>
        <v>0.40000000000000036</v>
      </c>
      <c r="AU35" s="57">
        <f t="shared" si="6"/>
        <v>4.9999999999999991</v>
      </c>
      <c r="AV35" s="57">
        <f t="shared" si="6"/>
        <v>3.6000000000000014</v>
      </c>
      <c r="AW35" s="57">
        <f t="shared" si="6"/>
        <v>5.6000000000000014</v>
      </c>
      <c r="AX35" s="59">
        <f>AP35-AM35</f>
        <v>0.30000000000000004</v>
      </c>
      <c r="AY35" s="57">
        <f>AQ35-AN35</f>
        <v>2.3000000000000007</v>
      </c>
      <c r="AZ35" s="60">
        <f>AR35-AO35</f>
        <v>3.7999999999999936</v>
      </c>
    </row>
    <row r="36" spans="1:52" x14ac:dyDescent="0.25">
      <c r="A36" s="1869"/>
      <c r="B36" s="856" t="s">
        <v>537</v>
      </c>
      <c r="C36" s="788">
        <v>1211</v>
      </c>
      <c r="D36" s="785">
        <v>47.228999999999999</v>
      </c>
      <c r="E36" s="785">
        <v>107.77900000000001</v>
      </c>
      <c r="F36" s="785">
        <v>326.97000000000003</v>
      </c>
      <c r="G36" s="785">
        <v>523.15200000000004</v>
      </c>
      <c r="H36" s="788">
        <v>217</v>
      </c>
      <c r="I36" s="785">
        <v>11.067</v>
      </c>
      <c r="J36" s="785">
        <v>27.993000000000002</v>
      </c>
      <c r="K36" s="785">
        <v>75.73299999999999</v>
      </c>
      <c r="L36" s="785">
        <v>108.066</v>
      </c>
      <c r="M36" s="788">
        <v>1428</v>
      </c>
      <c r="N36" s="785">
        <v>58.547999999999995</v>
      </c>
      <c r="O36" s="785">
        <v>135.66</v>
      </c>
      <c r="P36" s="785">
        <v>402.69599999999997</v>
      </c>
      <c r="Q36" s="785">
        <v>631.17600000000004</v>
      </c>
      <c r="R36" s="788">
        <v>1494</v>
      </c>
      <c r="S36" s="785">
        <v>14.94</v>
      </c>
      <c r="T36" s="785">
        <v>273.40199999999999</v>
      </c>
      <c r="U36" s="785">
        <v>449.69399999999996</v>
      </c>
      <c r="V36" s="788">
        <v>261</v>
      </c>
      <c r="W36" s="785" t="s">
        <v>463</v>
      </c>
      <c r="X36" s="785">
        <v>62.901000000000003</v>
      </c>
      <c r="Y36" s="785">
        <v>108.57600000000001</v>
      </c>
      <c r="Z36" s="788">
        <v>1755</v>
      </c>
      <c r="AA36" s="785">
        <v>19.305000000000003</v>
      </c>
      <c r="AB36" s="785">
        <v>336.96</v>
      </c>
      <c r="AC36" s="791">
        <v>559.84500000000003</v>
      </c>
      <c r="AE36" s="100">
        <v>3.9</v>
      </c>
      <c r="AF36" s="98">
        <v>8.9</v>
      </c>
      <c r="AG36" s="98">
        <v>27</v>
      </c>
      <c r="AH36" s="98">
        <v>43.2</v>
      </c>
      <c r="AI36" s="98">
        <v>5.1000000000000005</v>
      </c>
      <c r="AJ36" s="98">
        <v>12.9</v>
      </c>
      <c r="AK36" s="98">
        <v>34.9</v>
      </c>
      <c r="AL36" s="98">
        <v>49.8</v>
      </c>
      <c r="AM36" s="100">
        <v>1</v>
      </c>
      <c r="AN36" s="98">
        <v>18.3</v>
      </c>
      <c r="AO36" s="98">
        <v>30.099999999999998</v>
      </c>
      <c r="AP36" s="770"/>
      <c r="AQ36" s="98">
        <v>24.1</v>
      </c>
      <c r="AR36" s="99">
        <v>41.6</v>
      </c>
      <c r="AT36" s="108">
        <f t="shared" si="6"/>
        <v>1.2000000000000006</v>
      </c>
      <c r="AU36" s="109">
        <f t="shared" si="6"/>
        <v>4</v>
      </c>
      <c r="AV36" s="109">
        <f t="shared" si="6"/>
        <v>7.8999999999999986</v>
      </c>
      <c r="AW36" s="109">
        <f t="shared" si="6"/>
        <v>6.5999999999999943</v>
      </c>
      <c r="AX36" s="771"/>
      <c r="AY36" s="109">
        <f>AQ36-AN36</f>
        <v>5.8000000000000007</v>
      </c>
      <c r="AZ36" s="236">
        <f>AR36-AO36</f>
        <v>11.500000000000004</v>
      </c>
    </row>
    <row r="37" spans="1:52" x14ac:dyDescent="0.25">
      <c r="A37" s="414"/>
      <c r="B37" s="414"/>
      <c r="C37" s="414"/>
      <c r="D37" s="414"/>
      <c r="E37" s="414"/>
      <c r="F37" s="414"/>
      <c r="G37" s="414"/>
    </row>
    <row r="39" spans="1:52" x14ac:dyDescent="0.25">
      <c r="A39" s="1531"/>
      <c r="B39" s="1531"/>
      <c r="C39" s="1531"/>
      <c r="D39" s="1531"/>
      <c r="E39" s="1531"/>
      <c r="F39" s="1531"/>
      <c r="G39" s="1531"/>
    </row>
    <row r="40" spans="1:52" ht="15" customHeight="1" x14ac:dyDescent="0.25">
      <c r="A40" s="1843" t="s">
        <v>1278</v>
      </c>
      <c r="B40" s="1744"/>
      <c r="C40" s="1744"/>
      <c r="D40" s="1744"/>
      <c r="E40" s="1744"/>
      <c r="F40" s="1744"/>
      <c r="G40" s="1745"/>
    </row>
    <row r="41" spans="1:52" ht="60.75" customHeight="1" x14ac:dyDescent="0.25">
      <c r="A41" s="1845"/>
      <c r="B41" s="1750"/>
      <c r="C41" s="1750"/>
      <c r="D41" s="1750"/>
      <c r="E41" s="1750"/>
      <c r="F41" s="1750"/>
      <c r="G41" s="1751"/>
    </row>
    <row r="42" spans="1:52" x14ac:dyDescent="0.25">
      <c r="A42" s="1743" t="s">
        <v>821</v>
      </c>
      <c r="B42" s="1744"/>
      <c r="C42" s="1744"/>
      <c r="D42" s="1744"/>
      <c r="E42" s="1744"/>
      <c r="F42" s="1744"/>
      <c r="G42" s="1745"/>
    </row>
    <row r="43" spans="1:52" x14ac:dyDescent="0.25">
      <c r="A43" s="1749"/>
      <c r="B43" s="1750"/>
      <c r="C43" s="1750"/>
      <c r="D43" s="1750"/>
      <c r="E43" s="1750"/>
      <c r="F43" s="1750"/>
      <c r="G43" s="1751"/>
    </row>
    <row r="44" spans="1:52" ht="15" customHeight="1" x14ac:dyDescent="0.25">
      <c r="A44" s="1743" t="s">
        <v>1279</v>
      </c>
      <c r="B44" s="1744"/>
      <c r="C44" s="1745"/>
      <c r="D44" s="1558"/>
    </row>
    <row r="45" spans="1:52" x14ac:dyDescent="0.25">
      <c r="A45" s="1749"/>
      <c r="B45" s="1750"/>
      <c r="C45" s="1751"/>
      <c r="D45" s="1531"/>
    </row>
    <row r="46" spans="1:52" ht="15.75" customHeight="1" x14ac:dyDescent="0.25">
      <c r="A46" s="1743" t="s">
        <v>1280</v>
      </c>
      <c r="B46" s="1744"/>
      <c r="C46" s="1744"/>
      <c r="D46" s="1745"/>
      <c r="E46" s="7"/>
    </row>
    <row r="47" spans="1:52" x14ac:dyDescent="0.25">
      <c r="A47" s="1749"/>
      <c r="B47" s="1750"/>
      <c r="C47" s="1750"/>
      <c r="D47" s="1751"/>
      <c r="E47" s="7"/>
      <c r="F47" s="18"/>
      <c r="G47" s="18"/>
      <c r="H47" s="18"/>
      <c r="I47" s="18"/>
    </row>
    <row r="48" spans="1:52" ht="15" customHeight="1" x14ac:dyDescent="0.25">
      <c r="A48" s="1743" t="s">
        <v>1281</v>
      </c>
      <c r="B48" s="1744"/>
      <c r="C48" s="1744"/>
      <c r="D48" s="1745"/>
      <c r="E48" s="47"/>
      <c r="F48" s="47"/>
      <c r="G48" s="47"/>
    </row>
    <row r="49" spans="1:23" x14ac:dyDescent="0.25">
      <c r="A49" s="1746"/>
      <c r="B49" s="1747"/>
      <c r="C49" s="1747"/>
      <c r="D49" s="1748"/>
      <c r="E49" s="47"/>
      <c r="F49" s="47"/>
      <c r="G49" s="47"/>
    </row>
    <row r="50" spans="1:23" x14ac:dyDescent="0.25">
      <c r="A50" s="1926" t="s">
        <v>822</v>
      </c>
      <c r="B50" s="1926"/>
      <c r="C50" s="1926"/>
      <c r="D50" s="1926"/>
      <c r="E50" s="1926"/>
      <c r="F50" s="1926"/>
      <c r="G50" s="1926"/>
    </row>
    <row r="51" spans="1:23" x14ac:dyDescent="0.25">
      <c r="A51" s="1926"/>
      <c r="B51" s="1926"/>
      <c r="C51" s="1926"/>
      <c r="D51" s="1926"/>
      <c r="E51" s="1926"/>
      <c r="F51" s="1926"/>
      <c r="G51" s="1926"/>
    </row>
    <row r="52" spans="1:23" ht="15" customHeight="1" x14ac:dyDescent="0.25">
      <c r="A52" s="1746" t="s">
        <v>1275</v>
      </c>
      <c r="B52" s="1747"/>
      <c r="C52" s="1747"/>
      <c r="D52" s="1747"/>
      <c r="E52" s="1747"/>
      <c r="F52" s="1747"/>
      <c r="G52" s="1748"/>
    </row>
    <row r="53" spans="1:23" x14ac:dyDescent="0.25">
      <c r="A53" s="1746"/>
      <c r="B53" s="1747"/>
      <c r="C53" s="1747"/>
      <c r="D53" s="1747"/>
      <c r="E53" s="1747"/>
      <c r="F53" s="1747"/>
      <c r="G53" s="1748"/>
    </row>
    <row r="54" spans="1:23" x14ac:dyDescent="0.25">
      <c r="A54" s="1749"/>
      <c r="B54" s="1750"/>
      <c r="C54" s="1750"/>
      <c r="D54" s="1750"/>
      <c r="E54" s="1750"/>
      <c r="F54" s="1750"/>
      <c r="G54" s="1751"/>
    </row>
    <row r="56" spans="1:23" ht="14.45" customHeight="1" x14ac:dyDescent="0.25"/>
    <row r="59" spans="1:23" s="18" customFormat="1" x14ac:dyDescent="0.25">
      <c r="Q59"/>
      <c r="R59"/>
      <c r="S59"/>
      <c r="T59"/>
      <c r="U59"/>
      <c r="V59"/>
      <c r="W59"/>
    </row>
    <row r="65" spans="1:16" x14ac:dyDescent="0.25">
      <c r="A65" s="5"/>
      <c r="B65" s="5"/>
      <c r="C65" s="5"/>
      <c r="D65" s="5"/>
      <c r="E65" s="5"/>
      <c r="F65" s="5"/>
      <c r="G65" s="5"/>
      <c r="H65" s="5"/>
      <c r="I65" s="5"/>
      <c r="J65" s="5"/>
      <c r="K65" s="5"/>
      <c r="L65" s="5"/>
      <c r="M65" s="5"/>
      <c r="N65" s="5"/>
      <c r="O65" s="5"/>
      <c r="P65" s="5"/>
    </row>
    <row r="70" spans="1:16" x14ac:dyDescent="0.25">
      <c r="A70" s="5"/>
      <c r="B70" s="5"/>
      <c r="C70" s="5"/>
      <c r="D70" s="5"/>
      <c r="E70" s="5"/>
      <c r="F70" s="5"/>
      <c r="G70" s="5"/>
      <c r="H70" s="5"/>
      <c r="I70" s="5"/>
      <c r="J70" s="5"/>
      <c r="K70" s="5"/>
      <c r="L70" s="5"/>
      <c r="M70" s="5"/>
      <c r="N70" s="5"/>
      <c r="O70" s="5"/>
      <c r="P70" s="5"/>
    </row>
  </sheetData>
  <sheetProtection algorithmName="SHA-512" hashValue="k/iCEJXLP60AMX0Y4CitdefhSoD2lq5E8bEuBBWR3dfv0gRY9vbBqcpjfnokH8sZdCPGzPmbitZHV3MEMG7tUg==" saltValue="MB+r5wzWrG84MAIRVZ3aTA==" spinCount="100000" sheet="1" objects="1" scenarios="1"/>
  <mergeCells count="50">
    <mergeCell ref="A13:A15"/>
    <mergeCell ref="V11:Y11"/>
    <mergeCell ref="A1:T2"/>
    <mergeCell ref="AT21:AW22"/>
    <mergeCell ref="A52:G54"/>
    <mergeCell ref="A40:G41"/>
    <mergeCell ref="A42:G43"/>
    <mergeCell ref="A50:G51"/>
    <mergeCell ref="A34:A36"/>
    <mergeCell ref="A48:D49"/>
    <mergeCell ref="A44:C45"/>
    <mergeCell ref="A46:D47"/>
    <mergeCell ref="A24:A28"/>
    <mergeCell ref="A29:A33"/>
    <mergeCell ref="H22:L22"/>
    <mergeCell ref="AI22:AL22"/>
    <mergeCell ref="AX21:AZ22"/>
    <mergeCell ref="Z11:AC11"/>
    <mergeCell ref="AT20:AZ20"/>
    <mergeCell ref="AE21:AL21"/>
    <mergeCell ref="C11:G11"/>
    <mergeCell ref="H11:L11"/>
    <mergeCell ref="AI11:AL11"/>
    <mergeCell ref="M11:Q11"/>
    <mergeCell ref="R11:U11"/>
    <mergeCell ref="AM21:AR21"/>
    <mergeCell ref="C20:AC20"/>
    <mergeCell ref="V22:Y22"/>
    <mergeCell ref="Z22:AC22"/>
    <mergeCell ref="AE20:AR20"/>
    <mergeCell ref="AE22:AH22"/>
    <mergeCell ref="AM22:AO22"/>
    <mergeCell ref="C9:AC9"/>
    <mergeCell ref="AT10:AW11"/>
    <mergeCell ref="AX10:AZ11"/>
    <mergeCell ref="AP11:AR11"/>
    <mergeCell ref="R10:AC10"/>
    <mergeCell ref="C10:Q10"/>
    <mergeCell ref="AE10:AL10"/>
    <mergeCell ref="AT9:AZ9"/>
    <mergeCell ref="AE11:AH11"/>
    <mergeCell ref="AE9:AR9"/>
    <mergeCell ref="AM10:AR10"/>
    <mergeCell ref="AM11:AO11"/>
    <mergeCell ref="AP22:AR22"/>
    <mergeCell ref="M22:Q22"/>
    <mergeCell ref="R22:U22"/>
    <mergeCell ref="C22:G22"/>
    <mergeCell ref="C21:Q21"/>
    <mergeCell ref="R21:AC21"/>
  </mergeCells>
  <conditionalFormatting sqref="AT13:AZ15">
    <cfRule type="cellIs" dxfId="112" priority="2" operator="lessThan">
      <formula>0</formula>
    </cfRule>
  </conditionalFormatting>
  <conditionalFormatting sqref="AT24:AZ36">
    <cfRule type="cellIs" dxfId="111" priority="1" operator="lessThan">
      <formula>0</formula>
    </cfRule>
  </conditionalFormatting>
  <hyperlinks>
    <hyperlink ref="A5" location="Índice!A1" display="⌂ Volver al ÍNDICE" xr:uid="{A24C4350-6CF9-431E-896D-CCD0A5EBDA68}"/>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17AEF-7973-402D-9F97-9711AA143257}">
  <sheetPr codeName="Hoja39">
    <tabColor rgb="FFEDCFDD"/>
  </sheetPr>
  <dimension ref="A1:CG64"/>
  <sheetViews>
    <sheetView zoomScale="84" zoomScaleNormal="84" workbookViewId="0">
      <pane xSplit="1" topLeftCell="B1" activePane="topRight" state="frozen"/>
      <selection activeCell="T96" sqref="T96:T97"/>
      <selection pane="topRight" activeCell="A60" sqref="A60:B61"/>
    </sheetView>
  </sheetViews>
  <sheetFormatPr baseColWidth="10" defaultRowHeight="15" x14ac:dyDescent="0.25"/>
  <cols>
    <col min="1" max="1" width="79.28515625" customWidth="1"/>
    <col min="2" max="2" width="33.28515625" customWidth="1"/>
    <col min="3" max="85" width="6.7109375" customWidth="1"/>
  </cols>
  <sheetData>
    <row r="1" spans="1:85" ht="24" customHeight="1" x14ac:dyDescent="0.25">
      <c r="A1" s="1755" t="s">
        <v>1083</v>
      </c>
      <c r="B1" s="1756"/>
      <c r="C1" s="1756"/>
      <c r="D1" s="1756"/>
      <c r="E1" s="1756"/>
      <c r="F1" s="1756"/>
      <c r="G1" s="1756"/>
      <c r="H1" s="1756"/>
      <c r="I1" s="1756"/>
      <c r="J1" s="1756"/>
      <c r="K1" s="1756"/>
      <c r="L1" s="1756"/>
      <c r="M1" s="1756"/>
      <c r="N1" s="1756"/>
      <c r="O1" s="1756"/>
      <c r="P1" s="1756"/>
      <c r="Q1" s="1756"/>
      <c r="R1" s="1756"/>
      <c r="S1" s="1756"/>
      <c r="T1" s="1757"/>
    </row>
    <row r="2" spans="1:85" ht="24" customHeight="1" thickBot="1" x14ac:dyDescent="0.3">
      <c r="A2" s="1758"/>
      <c r="B2" s="1759"/>
      <c r="C2" s="1759"/>
      <c r="D2" s="1759"/>
      <c r="E2" s="1759"/>
      <c r="F2" s="1759"/>
      <c r="G2" s="1759"/>
      <c r="H2" s="1759"/>
      <c r="I2" s="1759"/>
      <c r="J2" s="1759"/>
      <c r="K2" s="1759"/>
      <c r="L2" s="1759"/>
      <c r="M2" s="1759"/>
      <c r="N2" s="1759"/>
      <c r="O2" s="1759"/>
      <c r="P2" s="1759"/>
      <c r="Q2" s="1759"/>
      <c r="R2" s="1759"/>
      <c r="S2" s="1759"/>
      <c r="T2" s="1760"/>
    </row>
    <row r="3" spans="1:85" x14ac:dyDescent="0.25">
      <c r="A3" s="46" t="s">
        <v>1034</v>
      </c>
    </row>
    <row r="4" spans="1:85" x14ac:dyDescent="0.25">
      <c r="A4" s="46" t="s">
        <v>988</v>
      </c>
    </row>
    <row r="5" spans="1:85" x14ac:dyDescent="0.25">
      <c r="A5" s="132" t="s">
        <v>712</v>
      </c>
    </row>
    <row r="6" spans="1:85" x14ac:dyDescent="0.25">
      <c r="A6" s="132"/>
    </row>
    <row r="7" spans="1:85" x14ac:dyDescent="0.25">
      <c r="A7" s="5" t="s">
        <v>1187</v>
      </c>
    </row>
    <row r="8" spans="1:85" x14ac:dyDescent="0.25">
      <c r="A8" s="5"/>
    </row>
    <row r="9" spans="1:85" s="5" customFormat="1" x14ac:dyDescent="0.25">
      <c r="C9" s="1913" t="s">
        <v>952</v>
      </c>
      <c r="D9" s="1913"/>
      <c r="E9" s="1913"/>
      <c r="F9" s="1913"/>
      <c r="G9" s="1913"/>
      <c r="H9" s="1913"/>
      <c r="I9" s="1913"/>
      <c r="J9" s="1913"/>
      <c r="K9" s="1913"/>
      <c r="L9" s="1913"/>
      <c r="M9" s="1913"/>
      <c r="N9" s="1913"/>
      <c r="O9" s="1913"/>
      <c r="P9" s="1913"/>
      <c r="Q9" s="1913"/>
      <c r="R9" s="1913"/>
      <c r="S9" s="1913"/>
      <c r="T9" s="1913"/>
      <c r="U9" s="1913"/>
      <c r="V9" s="1913"/>
      <c r="W9" s="1913"/>
      <c r="X9" s="1913"/>
      <c r="Y9" s="1913"/>
      <c r="Z9" s="1913"/>
      <c r="AA9" s="1913"/>
      <c r="AB9" s="1913"/>
      <c r="AC9" s="1913"/>
      <c r="AD9" s="1913"/>
      <c r="AE9" s="1913"/>
      <c r="AF9" s="1913"/>
      <c r="AG9" s="1913"/>
      <c r="AH9" s="1913"/>
      <c r="AI9" s="1913"/>
      <c r="AJ9" s="1913"/>
      <c r="AK9" s="1913"/>
      <c r="AL9" s="1913"/>
      <c r="AM9" s="1913"/>
      <c r="AN9" s="1913"/>
      <c r="AO9" s="1913"/>
      <c r="AP9" s="1913"/>
      <c r="AQ9" s="1913"/>
      <c r="AR9" s="1913"/>
      <c r="AS9" s="1913"/>
      <c r="AT9" s="1913"/>
      <c r="AU9" s="1913"/>
      <c r="AW9" s="1876" t="s">
        <v>747</v>
      </c>
      <c r="AX9" s="1876"/>
      <c r="AY9" s="1876"/>
      <c r="AZ9" s="1876"/>
      <c r="BA9" s="1876"/>
      <c r="BB9" s="1876"/>
      <c r="BC9" s="1876"/>
      <c r="BD9" s="1876"/>
      <c r="BE9" s="1876"/>
      <c r="BF9" s="1876"/>
      <c r="BG9" s="1876"/>
      <c r="BH9" s="1876"/>
      <c r="BI9" s="1876"/>
      <c r="BJ9" s="1876"/>
      <c r="BK9" s="1876"/>
      <c r="BL9" s="1876"/>
      <c r="BM9" s="1876"/>
      <c r="BN9" s="1876"/>
      <c r="BO9" s="1876"/>
      <c r="BP9" s="1876"/>
      <c r="BQ9" s="1876"/>
      <c r="BR9" s="1876"/>
      <c r="BS9" s="1876"/>
      <c r="BT9" s="1876"/>
      <c r="BU9"/>
      <c r="BV9" s="1876" t="s">
        <v>631</v>
      </c>
      <c r="BW9" s="1876"/>
      <c r="BX9" s="1876"/>
      <c r="BY9" s="1876"/>
      <c r="BZ9" s="1876"/>
      <c r="CA9" s="1876"/>
      <c r="CB9" s="1876"/>
      <c r="CC9" s="1876"/>
      <c r="CD9" s="1876"/>
      <c r="CE9" s="1876"/>
      <c r="CF9" s="1876"/>
      <c r="CG9" s="1876"/>
    </row>
    <row r="10" spans="1:85" s="5" customFormat="1" x14ac:dyDescent="0.25">
      <c r="B10" s="852" t="s">
        <v>994</v>
      </c>
      <c r="C10" s="1875" t="s">
        <v>314</v>
      </c>
      <c r="D10" s="1875"/>
      <c r="E10" s="1875"/>
      <c r="F10" s="1875"/>
      <c r="G10" s="1875"/>
      <c r="H10" s="1875"/>
      <c r="I10" s="1875"/>
      <c r="J10" s="1875"/>
      <c r="K10" s="1875"/>
      <c r="L10" s="1875"/>
      <c r="M10" s="1875"/>
      <c r="N10" s="1875"/>
      <c r="O10" s="1875"/>
      <c r="P10" s="1875"/>
      <c r="Q10" s="1875"/>
      <c r="R10" s="1875"/>
      <c r="S10" s="1875"/>
      <c r="T10" s="1875"/>
      <c r="U10" s="1875" t="s">
        <v>167</v>
      </c>
      <c r="V10" s="1875"/>
      <c r="W10" s="1875"/>
      <c r="X10" s="1875"/>
      <c r="Y10" s="1875"/>
      <c r="Z10" s="1875"/>
      <c r="AA10" s="1875"/>
      <c r="AB10" s="1875"/>
      <c r="AC10" s="1875"/>
      <c r="AD10" s="1875"/>
      <c r="AE10" s="1875"/>
      <c r="AF10" s="1875"/>
      <c r="AG10" s="1875"/>
      <c r="AH10" s="1875"/>
      <c r="AI10" s="1875"/>
      <c r="AJ10" s="1875" t="s">
        <v>168</v>
      </c>
      <c r="AK10" s="1875"/>
      <c r="AL10" s="1875"/>
      <c r="AM10" s="1875"/>
      <c r="AN10" s="1875"/>
      <c r="AO10" s="1875"/>
      <c r="AP10" s="1875"/>
      <c r="AQ10" s="1875"/>
      <c r="AR10" s="1875"/>
      <c r="AS10" s="1875"/>
      <c r="AT10" s="1875"/>
      <c r="AU10" s="1875"/>
      <c r="AW10" s="1875" t="s">
        <v>314</v>
      </c>
      <c r="AX10" s="1875"/>
      <c r="AY10" s="1875"/>
      <c r="AZ10" s="1875"/>
      <c r="BA10" s="1875"/>
      <c r="BB10" s="1875"/>
      <c r="BC10" s="1875"/>
      <c r="BD10" s="1875"/>
      <c r="BE10" s="1875"/>
      <c r="BF10" s="1875"/>
      <c r="BG10" s="1875" t="s">
        <v>167</v>
      </c>
      <c r="BH10" s="1875"/>
      <c r="BI10" s="1875"/>
      <c r="BJ10" s="1875"/>
      <c r="BK10" s="1875"/>
      <c r="BL10" s="1875"/>
      <c r="BM10" s="1875"/>
      <c r="BN10" s="1875"/>
      <c r="BO10" s="1875" t="s">
        <v>168</v>
      </c>
      <c r="BP10" s="1875"/>
      <c r="BQ10" s="1875"/>
      <c r="BR10" s="1875"/>
      <c r="BS10" s="1875"/>
      <c r="BT10" s="1875"/>
      <c r="BU10"/>
      <c r="BV10" s="1874" t="s">
        <v>314</v>
      </c>
      <c r="BW10" s="1874"/>
      <c r="BX10" s="1874"/>
      <c r="BY10" s="1874"/>
      <c r="BZ10" s="1874"/>
      <c r="CA10" s="1874" t="s">
        <v>167</v>
      </c>
      <c r="CB10" s="1874"/>
      <c r="CC10" s="1874"/>
      <c r="CD10" s="1874"/>
      <c r="CE10" s="1874" t="s">
        <v>168</v>
      </c>
      <c r="CF10" s="1874"/>
      <c r="CG10" s="1874"/>
    </row>
    <row r="11" spans="1:85" s="5" customFormat="1" ht="26.25" customHeight="1" x14ac:dyDescent="0.25">
      <c r="B11" s="271" t="s">
        <v>30</v>
      </c>
      <c r="C11" s="1876" t="s">
        <v>31</v>
      </c>
      <c r="D11" s="1876"/>
      <c r="E11" s="1876"/>
      <c r="F11" s="1876"/>
      <c r="G11" s="1876"/>
      <c r="H11" s="1876"/>
      <c r="I11" s="1876" t="s">
        <v>32</v>
      </c>
      <c r="J11" s="1876"/>
      <c r="K11" s="1876"/>
      <c r="L11" s="1876"/>
      <c r="M11" s="1876"/>
      <c r="N11" s="1876"/>
      <c r="O11" s="1876" t="s">
        <v>33</v>
      </c>
      <c r="P11" s="1876"/>
      <c r="Q11" s="1876"/>
      <c r="R11" s="1876"/>
      <c r="S11" s="1876"/>
      <c r="T11" s="1876"/>
      <c r="U11" s="1876" t="s">
        <v>31</v>
      </c>
      <c r="V11" s="1876"/>
      <c r="W11" s="1876"/>
      <c r="X11" s="1876"/>
      <c r="Y11" s="1876"/>
      <c r="Z11" s="1876" t="s">
        <v>32</v>
      </c>
      <c r="AA11" s="1876"/>
      <c r="AB11" s="1876"/>
      <c r="AC11" s="1876"/>
      <c r="AD11" s="1876"/>
      <c r="AE11" s="1876" t="s">
        <v>33</v>
      </c>
      <c r="AF11" s="1876"/>
      <c r="AG11" s="1876"/>
      <c r="AH11" s="1876"/>
      <c r="AI11" s="1876"/>
      <c r="AJ11" s="1876" t="s">
        <v>31</v>
      </c>
      <c r="AK11" s="1876"/>
      <c r="AL11" s="1876"/>
      <c r="AM11" s="1876"/>
      <c r="AN11" s="1876" t="s">
        <v>32</v>
      </c>
      <c r="AO11" s="1876"/>
      <c r="AP11" s="1876"/>
      <c r="AQ11" s="1876"/>
      <c r="AR11" s="1876" t="s">
        <v>33</v>
      </c>
      <c r="AS11" s="1876"/>
      <c r="AT11" s="1876"/>
      <c r="AU11" s="1876"/>
      <c r="AW11" s="1876" t="s">
        <v>31</v>
      </c>
      <c r="AX11" s="1876"/>
      <c r="AY11" s="1876"/>
      <c r="AZ11" s="1876"/>
      <c r="BA11" s="1876"/>
      <c r="BB11" s="1876" t="s">
        <v>32</v>
      </c>
      <c r="BC11" s="1876"/>
      <c r="BD11" s="1876"/>
      <c r="BE11" s="1876"/>
      <c r="BF11" s="1876"/>
      <c r="BG11" s="1876" t="s">
        <v>31</v>
      </c>
      <c r="BH11" s="1876"/>
      <c r="BI11" s="1876"/>
      <c r="BJ11" s="1876"/>
      <c r="BK11" s="1876" t="s">
        <v>32</v>
      </c>
      <c r="BL11" s="1876"/>
      <c r="BM11" s="1876"/>
      <c r="BN11" s="1876"/>
      <c r="BO11" s="1876" t="s">
        <v>31</v>
      </c>
      <c r="BP11" s="1876"/>
      <c r="BQ11" s="1876"/>
      <c r="BR11" s="1876" t="s">
        <v>32</v>
      </c>
      <c r="BS11" s="1876"/>
      <c r="BT11" s="1876"/>
      <c r="BU11"/>
      <c r="BV11" s="1874"/>
      <c r="BW11" s="1874"/>
      <c r="BX11" s="1874"/>
      <c r="BY11" s="1874"/>
      <c r="BZ11" s="1874"/>
      <c r="CA11" s="1874"/>
      <c r="CB11" s="1874"/>
      <c r="CC11" s="1874"/>
      <c r="CD11" s="1874"/>
      <c r="CE11" s="1874"/>
      <c r="CF11" s="1874"/>
      <c r="CG11" s="1874"/>
    </row>
    <row r="12" spans="1:85" s="102" customFormat="1" ht="172.5" customHeight="1" x14ac:dyDescent="0.25">
      <c r="B12" s="1608" t="s">
        <v>1081</v>
      </c>
      <c r="C12" s="915" t="s">
        <v>952</v>
      </c>
      <c r="D12" s="859" t="s">
        <v>958</v>
      </c>
      <c r="E12" s="859" t="s">
        <v>959</v>
      </c>
      <c r="F12" s="859" t="s">
        <v>960</v>
      </c>
      <c r="G12" s="859" t="s">
        <v>961</v>
      </c>
      <c r="H12" s="859" t="s">
        <v>965</v>
      </c>
      <c r="I12" s="915" t="s">
        <v>952</v>
      </c>
      <c r="J12" s="859" t="s">
        <v>958</v>
      </c>
      <c r="K12" s="859" t="s">
        <v>959</v>
      </c>
      <c r="L12" s="859" t="s">
        <v>960</v>
      </c>
      <c r="M12" s="859" t="s">
        <v>961</v>
      </c>
      <c r="N12" s="860" t="s">
        <v>965</v>
      </c>
      <c r="O12" s="915" t="s">
        <v>952</v>
      </c>
      <c r="P12" s="859" t="s">
        <v>958</v>
      </c>
      <c r="Q12" s="859" t="s">
        <v>959</v>
      </c>
      <c r="R12" s="859" t="s">
        <v>960</v>
      </c>
      <c r="S12" s="859" t="s">
        <v>961</v>
      </c>
      <c r="T12" s="860" t="s">
        <v>965</v>
      </c>
      <c r="U12" s="915" t="s">
        <v>952</v>
      </c>
      <c r="V12" s="859" t="s">
        <v>958</v>
      </c>
      <c r="W12" s="859" t="s">
        <v>959</v>
      </c>
      <c r="X12" s="859" t="s">
        <v>960</v>
      </c>
      <c r="Y12" s="859" t="s">
        <v>961</v>
      </c>
      <c r="Z12" s="915" t="s">
        <v>952</v>
      </c>
      <c r="AA12" s="859" t="s">
        <v>958</v>
      </c>
      <c r="AB12" s="859" t="s">
        <v>959</v>
      </c>
      <c r="AC12" s="859" t="s">
        <v>960</v>
      </c>
      <c r="AD12" s="859" t="s">
        <v>961</v>
      </c>
      <c r="AE12" s="915" t="s">
        <v>952</v>
      </c>
      <c r="AF12" s="859" t="s">
        <v>958</v>
      </c>
      <c r="AG12" s="859" t="s">
        <v>528</v>
      </c>
      <c r="AH12" s="859" t="s">
        <v>960</v>
      </c>
      <c r="AI12" s="859" t="s">
        <v>961</v>
      </c>
      <c r="AJ12" s="915" t="s">
        <v>952</v>
      </c>
      <c r="AK12" s="859" t="s">
        <v>958</v>
      </c>
      <c r="AL12" s="859" t="s">
        <v>959</v>
      </c>
      <c r="AM12" s="859" t="s">
        <v>960</v>
      </c>
      <c r="AN12" s="915" t="s">
        <v>952</v>
      </c>
      <c r="AO12" s="859" t="s">
        <v>958</v>
      </c>
      <c r="AP12" s="859" t="s">
        <v>959</v>
      </c>
      <c r="AQ12" s="859" t="s">
        <v>960</v>
      </c>
      <c r="AR12" s="915" t="s">
        <v>952</v>
      </c>
      <c r="AS12" s="859" t="s">
        <v>958</v>
      </c>
      <c r="AT12" s="859" t="s">
        <v>959</v>
      </c>
      <c r="AU12" s="860" t="s">
        <v>960</v>
      </c>
      <c r="AW12" s="858" t="s">
        <v>958</v>
      </c>
      <c r="AX12" s="859" t="s">
        <v>959</v>
      </c>
      <c r="AY12" s="859" t="s">
        <v>960</v>
      </c>
      <c r="AZ12" s="859" t="s">
        <v>961</v>
      </c>
      <c r="BA12" s="859" t="s">
        <v>965</v>
      </c>
      <c r="BB12" s="859" t="s">
        <v>958</v>
      </c>
      <c r="BC12" s="859" t="s">
        <v>959</v>
      </c>
      <c r="BD12" s="859" t="s">
        <v>960</v>
      </c>
      <c r="BE12" s="859" t="s">
        <v>961</v>
      </c>
      <c r="BF12" s="859" t="s">
        <v>965</v>
      </c>
      <c r="BG12" s="858" t="s">
        <v>958</v>
      </c>
      <c r="BH12" s="859" t="s">
        <v>959</v>
      </c>
      <c r="BI12" s="859" t="s">
        <v>960</v>
      </c>
      <c r="BJ12" s="859" t="s">
        <v>961</v>
      </c>
      <c r="BK12" s="859" t="s">
        <v>958</v>
      </c>
      <c r="BL12" s="859" t="s">
        <v>959</v>
      </c>
      <c r="BM12" s="859" t="s">
        <v>960</v>
      </c>
      <c r="BN12" s="859" t="s">
        <v>961</v>
      </c>
      <c r="BO12" s="858" t="s">
        <v>958</v>
      </c>
      <c r="BP12" s="859" t="s">
        <v>959</v>
      </c>
      <c r="BQ12" s="859" t="s">
        <v>960</v>
      </c>
      <c r="BR12" s="859" t="s">
        <v>958</v>
      </c>
      <c r="BS12" s="859" t="s">
        <v>959</v>
      </c>
      <c r="BT12" s="860" t="s">
        <v>960</v>
      </c>
      <c r="BU12"/>
      <c r="BV12" s="858" t="s">
        <v>958</v>
      </c>
      <c r="BW12" s="859" t="s">
        <v>959</v>
      </c>
      <c r="BX12" s="859" t="s">
        <v>960</v>
      </c>
      <c r="BY12" s="859" t="s">
        <v>961</v>
      </c>
      <c r="BZ12" s="859" t="s">
        <v>965</v>
      </c>
      <c r="CA12" s="858" t="s">
        <v>958</v>
      </c>
      <c r="CB12" s="859" t="s">
        <v>959</v>
      </c>
      <c r="CC12" s="859" t="s">
        <v>960</v>
      </c>
      <c r="CD12" s="859" t="s">
        <v>961</v>
      </c>
      <c r="CE12" s="858" t="s">
        <v>958</v>
      </c>
      <c r="CF12" s="859" t="s">
        <v>959</v>
      </c>
      <c r="CG12" s="860" t="s">
        <v>960</v>
      </c>
    </row>
    <row r="13" spans="1:85" x14ac:dyDescent="0.25">
      <c r="A13" s="1903" t="s">
        <v>1080</v>
      </c>
      <c r="B13" s="849" t="s">
        <v>809</v>
      </c>
      <c r="C13" s="922">
        <v>4684</v>
      </c>
      <c r="D13" s="305">
        <v>737.07899999999995</v>
      </c>
      <c r="E13" s="305">
        <v>2070.252</v>
      </c>
      <c r="F13" s="305">
        <v>2474.4349999999995</v>
      </c>
      <c r="G13" s="305">
        <v>2873.58</v>
      </c>
      <c r="H13" s="305">
        <v>2985.8259999999996</v>
      </c>
      <c r="I13" s="922">
        <v>26799</v>
      </c>
      <c r="J13" s="305">
        <v>3175.8320000000003</v>
      </c>
      <c r="K13" s="305">
        <v>11815.14</v>
      </c>
      <c r="L13" s="305">
        <v>14812.611999999999</v>
      </c>
      <c r="M13" s="305">
        <v>18431.202999999998</v>
      </c>
      <c r="N13" s="305">
        <v>19538.059000000001</v>
      </c>
      <c r="O13" s="922">
        <v>31483</v>
      </c>
      <c r="P13" s="305">
        <v>3938.212</v>
      </c>
      <c r="Q13" s="305">
        <v>13919.965</v>
      </c>
      <c r="R13" s="305">
        <v>17326.128000000001</v>
      </c>
      <c r="S13" s="305">
        <v>21345.788</v>
      </c>
      <c r="T13" s="305">
        <v>22580.140999999996</v>
      </c>
      <c r="U13" s="922">
        <v>4893</v>
      </c>
      <c r="V13" s="305">
        <v>960.08299999999997</v>
      </c>
      <c r="W13" s="305">
        <v>1332.9960000000001</v>
      </c>
      <c r="X13" s="305">
        <v>2214.4770000000003</v>
      </c>
      <c r="Y13" s="305">
        <v>2968.1210000000001</v>
      </c>
      <c r="Z13" s="922">
        <v>26170</v>
      </c>
      <c r="AA13" s="305">
        <v>4328.0720000000001</v>
      </c>
      <c r="AB13" s="305">
        <v>8401.7420000000002</v>
      </c>
      <c r="AC13" s="305">
        <v>12619.051000000001</v>
      </c>
      <c r="AD13" s="305">
        <v>17273.633999999998</v>
      </c>
      <c r="AE13" s="922">
        <v>31063</v>
      </c>
      <c r="AF13" s="305">
        <v>5316.0079999999998</v>
      </c>
      <c r="AG13" s="305">
        <v>9758.2019999999975</v>
      </c>
      <c r="AH13" s="305">
        <v>14847.014999999999</v>
      </c>
      <c r="AI13" s="305">
        <v>20283.249000000003</v>
      </c>
      <c r="AJ13" s="922">
        <v>5135</v>
      </c>
      <c r="AK13" s="305">
        <v>608.16599999999994</v>
      </c>
      <c r="AL13" s="305">
        <v>2005.981</v>
      </c>
      <c r="AM13" s="305">
        <v>2494.0880000000002</v>
      </c>
      <c r="AN13" s="922">
        <v>26277</v>
      </c>
      <c r="AO13" s="305">
        <v>2948.7530000000002</v>
      </c>
      <c r="AP13" s="305">
        <v>10670.73</v>
      </c>
      <c r="AQ13" s="305">
        <v>13678.859999999999</v>
      </c>
      <c r="AR13" s="922">
        <v>31412</v>
      </c>
      <c r="AS13" s="305">
        <v>3570.145</v>
      </c>
      <c r="AT13" s="305">
        <v>12698.113000000001</v>
      </c>
      <c r="AU13" s="306">
        <v>16189.169</v>
      </c>
      <c r="AW13" s="176">
        <v>15.736101622544831</v>
      </c>
      <c r="AX13" s="175">
        <v>44.198377455166522</v>
      </c>
      <c r="AY13" s="175">
        <v>52.827391118701946</v>
      </c>
      <c r="AZ13" s="175">
        <v>61.348847139197268</v>
      </c>
      <c r="BA13" s="175">
        <v>63.745217762596063</v>
      </c>
      <c r="BB13" s="175">
        <v>11.850561588118962</v>
      </c>
      <c r="BC13" s="175">
        <v>44.087988357774542</v>
      </c>
      <c r="BD13" s="175">
        <v>55.273002723982231</v>
      </c>
      <c r="BE13" s="175">
        <v>68.775711780290308</v>
      </c>
      <c r="BF13" s="175">
        <v>72.905925594238596</v>
      </c>
      <c r="BG13" s="176">
        <v>19.621561414265276</v>
      </c>
      <c r="BH13" s="175">
        <v>27.242918454935623</v>
      </c>
      <c r="BI13" s="175">
        <v>45.258062538320054</v>
      </c>
      <c r="BJ13" s="175">
        <v>60.660555896178217</v>
      </c>
      <c r="BK13" s="175">
        <v>16.538295758502102</v>
      </c>
      <c r="BL13" s="175">
        <v>32.104478410393583</v>
      </c>
      <c r="BM13" s="175">
        <v>48.219529996178835</v>
      </c>
      <c r="BN13" s="175">
        <v>66.005479556744362</v>
      </c>
      <c r="BO13" s="176">
        <v>11.843544303797467</v>
      </c>
      <c r="BP13" s="175">
        <v>39.064868549172346</v>
      </c>
      <c r="BQ13" s="175">
        <v>48.570360272638759</v>
      </c>
      <c r="BR13" s="175">
        <v>11.221802336644213</v>
      </c>
      <c r="BS13" s="175">
        <v>40.608631122274232</v>
      </c>
      <c r="BT13" s="181">
        <v>52.05639913232104</v>
      </c>
      <c r="BV13" s="178">
        <f t="shared" ref="BV13:BZ15" si="0">BB13-AW13</f>
        <v>-3.885540034425869</v>
      </c>
      <c r="BW13" s="174">
        <f t="shared" si="0"/>
        <v>-0.11038909739198033</v>
      </c>
      <c r="BX13" s="174">
        <f t="shared" si="0"/>
        <v>2.4456116052802841</v>
      </c>
      <c r="BY13" s="174">
        <f t="shared" si="0"/>
        <v>7.4268646410930401</v>
      </c>
      <c r="BZ13" s="174">
        <f t="shared" si="0"/>
        <v>9.160707831642533</v>
      </c>
      <c r="CA13" s="178">
        <f t="shared" ref="CA13:CD15" si="1">BK13-BG13</f>
        <v>-3.0832656557631744</v>
      </c>
      <c r="CB13" s="174">
        <f t="shared" si="1"/>
        <v>4.8615599554579596</v>
      </c>
      <c r="CC13" s="174">
        <f t="shared" si="1"/>
        <v>2.961467457858781</v>
      </c>
      <c r="CD13" s="174">
        <f t="shared" si="1"/>
        <v>5.3449236605661454</v>
      </c>
      <c r="CE13" s="174">
        <f t="shared" ref="CE13:CG15" si="2">BR13-BO13</f>
        <v>-0.62174196715325358</v>
      </c>
      <c r="CF13" s="174">
        <f t="shared" si="2"/>
        <v>1.5437625731018869</v>
      </c>
      <c r="CG13" s="179">
        <f t="shared" si="2"/>
        <v>3.4860388596822816</v>
      </c>
    </row>
    <row r="14" spans="1:85" x14ac:dyDescent="0.25">
      <c r="A14" s="1904"/>
      <c r="B14" s="1617" t="s">
        <v>346</v>
      </c>
      <c r="C14" s="773">
        <v>27529</v>
      </c>
      <c r="D14" s="20">
        <v>4052.0450000000001</v>
      </c>
      <c r="E14" s="20">
        <v>13502.334000000001</v>
      </c>
      <c r="F14" s="20">
        <v>15560.489999999998</v>
      </c>
      <c r="G14" s="20">
        <v>17775.912</v>
      </c>
      <c r="H14" s="20">
        <v>19118.294999999998</v>
      </c>
      <c r="I14" s="773">
        <v>19403</v>
      </c>
      <c r="J14" s="20">
        <v>2398.9070000000002</v>
      </c>
      <c r="K14" s="20">
        <v>8019.5869999999995</v>
      </c>
      <c r="L14" s="20">
        <v>10054.126</v>
      </c>
      <c r="M14" s="20">
        <v>12400.056</v>
      </c>
      <c r="N14" s="20">
        <v>13448.807000000001</v>
      </c>
      <c r="O14" s="773">
        <v>46932</v>
      </c>
      <c r="P14" s="20">
        <v>6452.5730000000003</v>
      </c>
      <c r="Q14" s="20">
        <v>21531.462000000003</v>
      </c>
      <c r="R14" s="20">
        <v>25634.809000000001</v>
      </c>
      <c r="S14" s="20">
        <v>30194.484</v>
      </c>
      <c r="T14" s="20">
        <v>32593.676000000003</v>
      </c>
      <c r="U14" s="773">
        <v>30258</v>
      </c>
      <c r="V14" s="20">
        <v>5317.8779999999997</v>
      </c>
      <c r="W14" s="20">
        <v>12988.299000000001</v>
      </c>
      <c r="X14" s="20">
        <v>15755.257000000001</v>
      </c>
      <c r="Y14" s="20">
        <v>19118.180999999997</v>
      </c>
      <c r="Z14" s="773">
        <v>21173</v>
      </c>
      <c r="AA14" s="20">
        <v>3302.6390000000001</v>
      </c>
      <c r="AB14" s="20">
        <v>6765.9790000000003</v>
      </c>
      <c r="AC14" s="20">
        <v>9404.8279999999995</v>
      </c>
      <c r="AD14" s="20">
        <v>12830.243000000002</v>
      </c>
      <c r="AE14" s="773">
        <v>51431</v>
      </c>
      <c r="AF14" s="20">
        <v>8586.3009999999995</v>
      </c>
      <c r="AG14" s="20">
        <v>19751.001</v>
      </c>
      <c r="AH14" s="20">
        <v>25168.692000000006</v>
      </c>
      <c r="AI14" s="20">
        <v>31949.376000000004</v>
      </c>
      <c r="AJ14" s="773">
        <v>32187</v>
      </c>
      <c r="AK14" s="20">
        <v>4710.7650000000003</v>
      </c>
      <c r="AL14" s="20">
        <v>15459.555</v>
      </c>
      <c r="AM14" s="20">
        <v>17177.572</v>
      </c>
      <c r="AN14" s="773">
        <v>21975</v>
      </c>
      <c r="AO14" s="20">
        <v>2578.6669999999999</v>
      </c>
      <c r="AP14" s="20">
        <v>8323.5169999999998</v>
      </c>
      <c r="AQ14" s="20">
        <v>10434.280999999999</v>
      </c>
      <c r="AR14" s="773">
        <v>54162</v>
      </c>
      <c r="AS14" s="20">
        <v>7294.6980000000003</v>
      </c>
      <c r="AT14" s="20">
        <v>23757.364999999998</v>
      </c>
      <c r="AU14" s="21">
        <v>27623.186999999998</v>
      </c>
      <c r="AW14" s="61">
        <v>14.71918703912238</v>
      </c>
      <c r="AX14" s="6">
        <v>49.04767336263577</v>
      </c>
      <c r="AY14" s="6">
        <v>56.523992880235383</v>
      </c>
      <c r="AZ14" s="6">
        <v>64.571586327145923</v>
      </c>
      <c r="BA14" s="6">
        <v>69.447836826619195</v>
      </c>
      <c r="BB14" s="6">
        <v>12.363588104932226</v>
      </c>
      <c r="BC14" s="6">
        <v>41.331685821780134</v>
      </c>
      <c r="BD14" s="6">
        <v>51.817378755862499</v>
      </c>
      <c r="BE14" s="6">
        <v>63.907931763129412</v>
      </c>
      <c r="BF14" s="6">
        <v>69.31302891305468</v>
      </c>
      <c r="BG14" s="61">
        <v>17.575114019432878</v>
      </c>
      <c r="BH14" s="6">
        <v>42.925173507832639</v>
      </c>
      <c r="BI14" s="6">
        <v>52.069723709432225</v>
      </c>
      <c r="BJ14" s="6">
        <v>63.183888558397769</v>
      </c>
      <c r="BK14" s="6">
        <v>15.598351674302178</v>
      </c>
      <c r="BL14" s="6">
        <v>31.95569357200208</v>
      </c>
      <c r="BM14" s="6">
        <v>44.418967553015634</v>
      </c>
      <c r="BN14" s="6">
        <v>60.597189817220055</v>
      </c>
      <c r="BO14" s="61">
        <v>14.635613757106908</v>
      </c>
      <c r="BP14" s="6">
        <v>48.030431540684127</v>
      </c>
      <c r="BQ14" s="6">
        <v>53.368042998726196</v>
      </c>
      <c r="BR14" s="6">
        <v>11.734548350398178</v>
      </c>
      <c r="BS14" s="6">
        <v>37.877210466439138</v>
      </c>
      <c r="BT14" s="82">
        <v>47.482507394766778</v>
      </c>
      <c r="BV14" s="59">
        <f t="shared" si="0"/>
        <v>-2.3555989341901533</v>
      </c>
      <c r="BW14" s="57">
        <f t="shared" si="0"/>
        <v>-7.715987540855636</v>
      </c>
      <c r="BX14" s="57">
        <f t="shared" si="0"/>
        <v>-4.7066141243728836</v>
      </c>
      <c r="BY14" s="57">
        <f t="shared" si="0"/>
        <v>-0.66365456401651102</v>
      </c>
      <c r="BZ14" s="57">
        <f t="shared" si="0"/>
        <v>-0.13480791356451505</v>
      </c>
      <c r="CA14" s="59">
        <f t="shared" si="1"/>
        <v>-1.9767623451306999</v>
      </c>
      <c r="CB14" s="57">
        <f t="shared" si="1"/>
        <v>-10.969479935830559</v>
      </c>
      <c r="CC14" s="57">
        <f t="shared" si="1"/>
        <v>-7.6507561564165911</v>
      </c>
      <c r="CD14" s="57">
        <f t="shared" si="1"/>
        <v>-2.5866987411777131</v>
      </c>
      <c r="CE14" s="57">
        <f t="shared" si="2"/>
        <v>-2.9010654067087298</v>
      </c>
      <c r="CF14" s="57">
        <f t="shared" si="2"/>
        <v>-10.153221074244989</v>
      </c>
      <c r="CG14" s="60">
        <f t="shared" si="2"/>
        <v>-5.8855356039594184</v>
      </c>
    </row>
    <row r="15" spans="1:85" x14ac:dyDescent="0.25">
      <c r="A15" s="1905"/>
      <c r="B15" s="1617" t="s">
        <v>248</v>
      </c>
      <c r="C15" s="784">
        <v>16547</v>
      </c>
      <c r="D15" s="56">
        <v>1629.1870000000001</v>
      </c>
      <c r="E15" s="56">
        <v>6024.9239999999991</v>
      </c>
      <c r="F15" s="56">
        <v>7601.8490000000011</v>
      </c>
      <c r="G15" s="56">
        <v>9900.8940000000002</v>
      </c>
      <c r="H15" s="56">
        <v>10627.573</v>
      </c>
      <c r="I15" s="784">
        <v>5810</v>
      </c>
      <c r="J15" s="56">
        <v>468.93900000000002</v>
      </c>
      <c r="K15" s="56">
        <v>1694.1709999999998</v>
      </c>
      <c r="L15" s="56">
        <v>2336.7789999999995</v>
      </c>
      <c r="M15" s="56">
        <v>3219.3909999999996</v>
      </c>
      <c r="N15" s="56">
        <v>3545.252</v>
      </c>
      <c r="O15" s="784">
        <v>22357</v>
      </c>
      <c r="P15" s="56">
        <v>2098.2879999999996</v>
      </c>
      <c r="Q15" s="56">
        <v>7736.0670000000009</v>
      </c>
      <c r="R15" s="56">
        <v>9951.1720000000023</v>
      </c>
      <c r="S15" s="56">
        <v>13126.533000000001</v>
      </c>
      <c r="T15" s="56">
        <v>14183.223999999998</v>
      </c>
      <c r="U15" s="784">
        <v>13841</v>
      </c>
      <c r="V15" s="56">
        <v>2127.21</v>
      </c>
      <c r="W15" s="56">
        <v>3326.9220000000005</v>
      </c>
      <c r="X15" s="56">
        <v>5756.2860000000001</v>
      </c>
      <c r="Y15" s="56">
        <v>8309.15</v>
      </c>
      <c r="Z15" s="784">
        <v>6775</v>
      </c>
      <c r="AA15" s="56">
        <v>894.74600000000009</v>
      </c>
      <c r="AB15" s="56">
        <v>1456.8820000000001</v>
      </c>
      <c r="AC15" s="56">
        <v>2475.3199999999997</v>
      </c>
      <c r="AD15" s="56">
        <v>3768.4780000000001</v>
      </c>
      <c r="AE15" s="784">
        <v>20616</v>
      </c>
      <c r="AF15" s="56">
        <v>3016.9389999999999</v>
      </c>
      <c r="AG15" s="56">
        <v>4778.915</v>
      </c>
      <c r="AH15" s="56">
        <v>8224.268</v>
      </c>
      <c r="AI15" s="56">
        <v>12060.67</v>
      </c>
      <c r="AJ15" s="784">
        <v>13245</v>
      </c>
      <c r="AK15" s="56">
        <v>1214.3900000000001</v>
      </c>
      <c r="AL15" s="56">
        <v>4972.518</v>
      </c>
      <c r="AM15" s="56">
        <v>6234.6829999999991</v>
      </c>
      <c r="AN15" s="784">
        <v>7157</v>
      </c>
      <c r="AO15" s="56">
        <v>557.13900000000001</v>
      </c>
      <c r="AP15" s="56">
        <v>2168.181</v>
      </c>
      <c r="AQ15" s="56">
        <v>3016.6080000000002</v>
      </c>
      <c r="AR15" s="784">
        <v>20402</v>
      </c>
      <c r="AS15" s="56">
        <v>1773.7529999999997</v>
      </c>
      <c r="AT15" s="56">
        <v>7155.7489999999998</v>
      </c>
      <c r="AU15" s="116">
        <v>9268.4999999999982</v>
      </c>
      <c r="AW15" s="100">
        <v>9.8458149513506985</v>
      </c>
      <c r="AX15" s="98">
        <v>36.410974799057229</v>
      </c>
      <c r="AY15" s="98">
        <v>45.940950021151878</v>
      </c>
      <c r="AZ15" s="98">
        <v>59.834979150299148</v>
      </c>
      <c r="BA15" s="98">
        <v>64.226584879434341</v>
      </c>
      <c r="BB15" s="98">
        <v>8.0712392426850261</v>
      </c>
      <c r="BC15" s="98">
        <v>29.15956970740103</v>
      </c>
      <c r="BD15" s="98">
        <v>40.219948364888111</v>
      </c>
      <c r="BE15" s="98">
        <v>55.411204819277103</v>
      </c>
      <c r="BF15" s="98">
        <v>61.019827882960406</v>
      </c>
      <c r="BG15" s="100">
        <v>15.368903980926236</v>
      </c>
      <c r="BH15" s="98">
        <v>24.036717000216751</v>
      </c>
      <c r="BI15" s="98">
        <v>41.588656888953111</v>
      </c>
      <c r="BJ15" s="98">
        <v>60.032873347301496</v>
      </c>
      <c r="BK15" s="98">
        <v>13.206583025830259</v>
      </c>
      <c r="BL15" s="98">
        <v>21.503793357933581</v>
      </c>
      <c r="BM15" s="98">
        <v>36.536088560885602</v>
      </c>
      <c r="BN15" s="98">
        <v>55.623291512915131</v>
      </c>
      <c r="BO15" s="100">
        <v>9.1686674216685553</v>
      </c>
      <c r="BP15" s="98">
        <v>37.542604756511892</v>
      </c>
      <c r="BQ15" s="98">
        <v>47.07197432993582</v>
      </c>
      <c r="BR15" s="98">
        <v>7.7845326254017051</v>
      </c>
      <c r="BS15" s="98">
        <v>30.294550789436915</v>
      </c>
      <c r="BT15" s="99">
        <v>42.149056867402543</v>
      </c>
      <c r="BV15" s="108">
        <f t="shared" si="0"/>
        <v>-1.7745757086656724</v>
      </c>
      <c r="BW15" s="109">
        <f t="shared" si="0"/>
        <v>-7.2514050916561992</v>
      </c>
      <c r="BX15" s="109">
        <f t="shared" si="0"/>
        <v>-5.7210016562637662</v>
      </c>
      <c r="BY15" s="109">
        <f t="shared" si="0"/>
        <v>-4.4237743310220452</v>
      </c>
      <c r="BZ15" s="109">
        <f t="shared" si="0"/>
        <v>-3.2067569964739349</v>
      </c>
      <c r="CA15" s="108">
        <f t="shared" si="1"/>
        <v>-2.1623209550959768</v>
      </c>
      <c r="CB15" s="109">
        <f t="shared" si="1"/>
        <v>-2.5329236422831691</v>
      </c>
      <c r="CC15" s="109">
        <f t="shared" si="1"/>
        <v>-5.0525683280675082</v>
      </c>
      <c r="CD15" s="109">
        <f t="shared" si="1"/>
        <v>-4.4095818343863655</v>
      </c>
      <c r="CE15" s="109">
        <f t="shared" si="2"/>
        <v>-1.3841347962668502</v>
      </c>
      <c r="CF15" s="109">
        <f t="shared" si="2"/>
        <v>-7.2480539670749771</v>
      </c>
      <c r="CG15" s="236">
        <f t="shared" si="2"/>
        <v>-4.9229174625332774</v>
      </c>
    </row>
    <row r="18" spans="1:85" x14ac:dyDescent="0.25">
      <c r="A18" s="5" t="s">
        <v>1184</v>
      </c>
    </row>
    <row r="19" spans="1:85" x14ac:dyDescent="0.25">
      <c r="A19" s="5"/>
    </row>
    <row r="20" spans="1:85" s="5" customFormat="1" x14ac:dyDescent="0.25">
      <c r="C20" s="1876" t="s">
        <v>952</v>
      </c>
      <c r="D20" s="1876"/>
      <c r="E20" s="1876"/>
      <c r="F20" s="1876"/>
      <c r="G20" s="1876"/>
      <c r="H20" s="1876"/>
      <c r="I20" s="1876"/>
      <c r="J20" s="1876"/>
      <c r="K20" s="1876"/>
      <c r="L20" s="1876"/>
      <c r="M20" s="1876"/>
      <c r="N20" s="1876"/>
      <c r="O20" s="1876"/>
      <c r="P20" s="1876"/>
      <c r="Q20" s="1876"/>
      <c r="R20" s="1876"/>
      <c r="S20" s="1876"/>
      <c r="T20" s="1876"/>
      <c r="U20" s="1876"/>
      <c r="V20" s="1876"/>
      <c r="W20" s="1876"/>
      <c r="X20" s="1876"/>
      <c r="Y20" s="1876"/>
      <c r="Z20" s="1876"/>
      <c r="AA20" s="1876"/>
      <c r="AB20" s="1876"/>
      <c r="AC20" s="1876"/>
      <c r="AD20" s="1876"/>
      <c r="AE20" s="1876"/>
      <c r="AF20" s="1876"/>
      <c r="AG20" s="1876"/>
      <c r="AH20" s="1876"/>
      <c r="AI20" s="1876"/>
      <c r="AJ20" s="1876"/>
      <c r="AK20" s="1876"/>
      <c r="AL20" s="1876"/>
      <c r="AM20" s="1876"/>
      <c r="AN20" s="1876"/>
      <c r="AO20" s="1876"/>
      <c r="AP20" s="1876"/>
      <c r="AQ20" s="1876"/>
      <c r="AR20" s="1876"/>
      <c r="AS20" s="1876"/>
      <c r="AT20" s="1876"/>
      <c r="AU20" s="1876"/>
      <c r="AW20" s="1876" t="s">
        <v>747</v>
      </c>
      <c r="AX20" s="1876"/>
      <c r="AY20" s="1876"/>
      <c r="AZ20" s="1876"/>
      <c r="BA20" s="1876"/>
      <c r="BB20" s="1876"/>
      <c r="BC20" s="1876"/>
      <c r="BD20" s="1876"/>
      <c r="BE20" s="1876"/>
      <c r="BF20" s="1876"/>
      <c r="BG20" s="1876"/>
      <c r="BH20" s="1876"/>
      <c r="BI20" s="1876"/>
      <c r="BJ20" s="1876"/>
      <c r="BK20" s="1876"/>
      <c r="BL20" s="1876"/>
      <c r="BM20" s="1876"/>
      <c r="BN20" s="1876"/>
      <c r="BO20" s="1876"/>
      <c r="BP20" s="1876"/>
      <c r="BQ20" s="1876"/>
      <c r="BR20" s="1876"/>
      <c r="BS20" s="1876"/>
      <c r="BT20" s="1876"/>
      <c r="BU20"/>
      <c r="BV20" s="1876" t="s">
        <v>631</v>
      </c>
      <c r="BW20" s="1876"/>
      <c r="BX20" s="1876"/>
      <c r="BY20" s="1876"/>
      <c r="BZ20" s="1876"/>
      <c r="CA20" s="1876"/>
      <c r="CB20" s="1876"/>
      <c r="CC20" s="1876"/>
      <c r="CD20" s="1876"/>
      <c r="CE20" s="1876"/>
      <c r="CF20" s="1876"/>
      <c r="CG20" s="1876"/>
    </row>
    <row r="21" spans="1:85" s="5" customFormat="1" x14ac:dyDescent="0.25">
      <c r="B21" s="852" t="s">
        <v>994</v>
      </c>
      <c r="C21" s="1881" t="s">
        <v>314</v>
      </c>
      <c r="D21" s="1875"/>
      <c r="E21" s="1875"/>
      <c r="F21" s="1875"/>
      <c r="G21" s="1875"/>
      <c r="H21" s="1875"/>
      <c r="I21" s="1875"/>
      <c r="J21" s="1875"/>
      <c r="K21" s="1875"/>
      <c r="L21" s="1875"/>
      <c r="M21" s="1875"/>
      <c r="N21" s="1875"/>
      <c r="O21" s="1875"/>
      <c r="P21" s="1875"/>
      <c r="Q21" s="1875"/>
      <c r="R21" s="1875"/>
      <c r="S21" s="1875"/>
      <c r="T21" s="1875"/>
      <c r="U21" s="1875" t="s">
        <v>167</v>
      </c>
      <c r="V21" s="1875"/>
      <c r="W21" s="1875"/>
      <c r="X21" s="1875"/>
      <c r="Y21" s="1875"/>
      <c r="Z21" s="1875"/>
      <c r="AA21" s="1875"/>
      <c r="AB21" s="1875"/>
      <c r="AC21" s="1875"/>
      <c r="AD21" s="1875"/>
      <c r="AE21" s="1875"/>
      <c r="AF21" s="1875"/>
      <c r="AG21" s="1875"/>
      <c r="AH21" s="1875"/>
      <c r="AI21" s="1875"/>
      <c r="AJ21" s="1875" t="s">
        <v>168</v>
      </c>
      <c r="AK21" s="1875"/>
      <c r="AL21" s="1875"/>
      <c r="AM21" s="1875"/>
      <c r="AN21" s="1875"/>
      <c r="AO21" s="1875"/>
      <c r="AP21" s="1875"/>
      <c r="AQ21" s="1875"/>
      <c r="AR21" s="1875"/>
      <c r="AS21" s="1875"/>
      <c r="AT21" s="1875"/>
      <c r="AU21" s="1875"/>
      <c r="AW21" s="1875" t="s">
        <v>314</v>
      </c>
      <c r="AX21" s="1875"/>
      <c r="AY21" s="1875"/>
      <c r="AZ21" s="1875"/>
      <c r="BA21" s="1875"/>
      <c r="BB21" s="1875"/>
      <c r="BC21" s="1875"/>
      <c r="BD21" s="1875"/>
      <c r="BE21" s="1875"/>
      <c r="BF21" s="1875"/>
      <c r="BG21" s="1875" t="s">
        <v>167</v>
      </c>
      <c r="BH21" s="1875"/>
      <c r="BI21" s="1875"/>
      <c r="BJ21" s="1875"/>
      <c r="BK21" s="1875"/>
      <c r="BL21" s="1875"/>
      <c r="BM21" s="1875"/>
      <c r="BN21" s="1875"/>
      <c r="BO21" s="1875" t="s">
        <v>168</v>
      </c>
      <c r="BP21" s="1875"/>
      <c r="BQ21" s="1875"/>
      <c r="BR21" s="1875"/>
      <c r="BS21" s="1875"/>
      <c r="BT21" s="1875"/>
      <c r="BU21"/>
      <c r="BV21" s="1874" t="s">
        <v>314</v>
      </c>
      <c r="BW21" s="1874"/>
      <c r="BX21" s="1874"/>
      <c r="BY21" s="1874"/>
      <c r="BZ21" s="1874"/>
      <c r="CA21" s="1874" t="s">
        <v>167</v>
      </c>
      <c r="CB21" s="1874"/>
      <c r="CC21" s="1874"/>
      <c r="CD21" s="1874"/>
      <c r="CE21" s="1874" t="s">
        <v>168</v>
      </c>
      <c r="CF21" s="1874"/>
      <c r="CG21" s="1874"/>
    </row>
    <row r="22" spans="1:85" s="5" customFormat="1" x14ac:dyDescent="0.25">
      <c r="B22" s="271" t="s">
        <v>30</v>
      </c>
      <c r="C22" s="1882" t="s">
        <v>31</v>
      </c>
      <c r="D22" s="1876"/>
      <c r="E22" s="1876"/>
      <c r="F22" s="1876"/>
      <c r="G22" s="1876"/>
      <c r="H22" s="1876"/>
      <c r="I22" s="1876" t="s">
        <v>32</v>
      </c>
      <c r="J22" s="1876"/>
      <c r="K22" s="1876"/>
      <c r="L22" s="1876"/>
      <c r="M22" s="1876"/>
      <c r="N22" s="1876"/>
      <c r="O22" s="1876" t="s">
        <v>33</v>
      </c>
      <c r="P22" s="1876"/>
      <c r="Q22" s="1876"/>
      <c r="R22" s="1876"/>
      <c r="S22" s="1876"/>
      <c r="T22" s="1876"/>
      <c r="U22" s="1876" t="s">
        <v>31</v>
      </c>
      <c r="V22" s="1876"/>
      <c r="W22" s="1876"/>
      <c r="X22" s="1876"/>
      <c r="Y22" s="1876"/>
      <c r="Z22" s="1876" t="s">
        <v>32</v>
      </c>
      <c r="AA22" s="1876"/>
      <c r="AB22" s="1876"/>
      <c r="AC22" s="1876"/>
      <c r="AD22" s="1876"/>
      <c r="AE22" s="1876" t="s">
        <v>33</v>
      </c>
      <c r="AF22" s="1876"/>
      <c r="AG22" s="1876"/>
      <c r="AH22" s="1876"/>
      <c r="AI22" s="1876"/>
      <c r="AJ22" s="1876" t="s">
        <v>31</v>
      </c>
      <c r="AK22" s="1876"/>
      <c r="AL22" s="1876"/>
      <c r="AM22" s="1876"/>
      <c r="AN22" s="1876" t="s">
        <v>32</v>
      </c>
      <c r="AO22" s="1876"/>
      <c r="AP22" s="1876"/>
      <c r="AQ22" s="1876"/>
      <c r="AR22" s="1876" t="s">
        <v>33</v>
      </c>
      <c r="AS22" s="1876"/>
      <c r="AT22" s="1876"/>
      <c r="AU22" s="1876"/>
      <c r="AW22" s="1876" t="s">
        <v>31</v>
      </c>
      <c r="AX22" s="1876"/>
      <c r="AY22" s="1876"/>
      <c r="AZ22" s="1876"/>
      <c r="BA22" s="1876"/>
      <c r="BB22" s="1876" t="s">
        <v>32</v>
      </c>
      <c r="BC22" s="1876"/>
      <c r="BD22" s="1876"/>
      <c r="BE22" s="1876"/>
      <c r="BF22" s="1876"/>
      <c r="BG22" s="1876" t="s">
        <v>31</v>
      </c>
      <c r="BH22" s="1876"/>
      <c r="BI22" s="1876"/>
      <c r="BJ22" s="1876"/>
      <c r="BK22" s="1876" t="s">
        <v>32</v>
      </c>
      <c r="BL22" s="1876"/>
      <c r="BM22" s="1876"/>
      <c r="BN22" s="1876"/>
      <c r="BO22" s="1876" t="s">
        <v>31</v>
      </c>
      <c r="BP22" s="1876"/>
      <c r="BQ22" s="1876"/>
      <c r="BR22" s="1876" t="s">
        <v>32</v>
      </c>
      <c r="BS22" s="1876"/>
      <c r="BT22" s="1876"/>
      <c r="BU22"/>
      <c r="BV22" s="1874"/>
      <c r="BW22" s="1874"/>
      <c r="BX22" s="1874"/>
      <c r="BY22" s="1874"/>
      <c r="BZ22" s="1874"/>
      <c r="CA22" s="1874"/>
      <c r="CB22" s="1874"/>
      <c r="CC22" s="1874"/>
      <c r="CD22" s="1874"/>
      <c r="CE22" s="1874"/>
      <c r="CF22" s="1874"/>
      <c r="CG22" s="1874"/>
    </row>
    <row r="23" spans="1:85" s="102" customFormat="1" ht="182.25" customHeight="1" x14ac:dyDescent="0.25">
      <c r="B23" s="1608" t="s">
        <v>1081</v>
      </c>
      <c r="C23" s="915" t="s">
        <v>952</v>
      </c>
      <c r="D23" s="859" t="s">
        <v>958</v>
      </c>
      <c r="E23" s="859" t="s">
        <v>959</v>
      </c>
      <c r="F23" s="859" t="s">
        <v>960</v>
      </c>
      <c r="G23" s="859" t="s">
        <v>964</v>
      </c>
      <c r="H23" s="859" t="s">
        <v>965</v>
      </c>
      <c r="I23" s="915" t="s">
        <v>952</v>
      </c>
      <c r="J23" s="859" t="s">
        <v>958</v>
      </c>
      <c r="K23" s="859" t="s">
        <v>959</v>
      </c>
      <c r="L23" s="859" t="s">
        <v>960</v>
      </c>
      <c r="M23" s="859" t="s">
        <v>961</v>
      </c>
      <c r="N23" s="860" t="s">
        <v>965</v>
      </c>
      <c r="O23" s="915" t="s">
        <v>952</v>
      </c>
      <c r="P23" s="859" t="s">
        <v>958</v>
      </c>
      <c r="Q23" s="859" t="s">
        <v>959</v>
      </c>
      <c r="R23" s="859" t="s">
        <v>960</v>
      </c>
      <c r="S23" s="859" t="s">
        <v>961</v>
      </c>
      <c r="T23" s="859" t="s">
        <v>965</v>
      </c>
      <c r="U23" s="915" t="s">
        <v>952</v>
      </c>
      <c r="V23" s="859" t="s">
        <v>958</v>
      </c>
      <c r="W23" s="859" t="s">
        <v>959</v>
      </c>
      <c r="X23" s="859" t="s">
        <v>960</v>
      </c>
      <c r="Y23" s="859" t="s">
        <v>961</v>
      </c>
      <c r="Z23" s="915" t="s">
        <v>952</v>
      </c>
      <c r="AA23" s="859" t="s">
        <v>958</v>
      </c>
      <c r="AB23" s="859" t="s">
        <v>959</v>
      </c>
      <c r="AC23" s="859" t="s">
        <v>960</v>
      </c>
      <c r="AD23" s="859" t="s">
        <v>961</v>
      </c>
      <c r="AE23" s="915" t="s">
        <v>952</v>
      </c>
      <c r="AF23" s="859" t="s">
        <v>958</v>
      </c>
      <c r="AG23" s="859" t="s">
        <v>959</v>
      </c>
      <c r="AH23" s="859" t="s">
        <v>960</v>
      </c>
      <c r="AI23" s="859" t="s">
        <v>961</v>
      </c>
      <c r="AJ23" s="915" t="s">
        <v>952</v>
      </c>
      <c r="AK23" s="859" t="s">
        <v>958</v>
      </c>
      <c r="AL23" s="859" t="s">
        <v>959</v>
      </c>
      <c r="AM23" s="859" t="s">
        <v>960</v>
      </c>
      <c r="AN23" s="915" t="s">
        <v>952</v>
      </c>
      <c r="AO23" s="859" t="s">
        <v>958</v>
      </c>
      <c r="AP23" s="859" t="s">
        <v>963</v>
      </c>
      <c r="AQ23" s="859" t="s">
        <v>960</v>
      </c>
      <c r="AR23" s="915" t="s">
        <v>952</v>
      </c>
      <c r="AS23" s="859" t="s">
        <v>958</v>
      </c>
      <c r="AT23" s="859" t="s">
        <v>959</v>
      </c>
      <c r="AU23" s="860" t="s">
        <v>960</v>
      </c>
      <c r="AW23" s="858" t="s">
        <v>958</v>
      </c>
      <c r="AX23" s="859" t="s">
        <v>959</v>
      </c>
      <c r="AY23" s="859" t="s">
        <v>960</v>
      </c>
      <c r="AZ23" s="859" t="s">
        <v>962</v>
      </c>
      <c r="BA23" s="859" t="s">
        <v>965</v>
      </c>
      <c r="BB23" s="859" t="s">
        <v>958</v>
      </c>
      <c r="BC23" s="859" t="s">
        <v>959</v>
      </c>
      <c r="BD23" s="859" t="s">
        <v>960</v>
      </c>
      <c r="BE23" s="859" t="s">
        <v>961</v>
      </c>
      <c r="BF23" s="859" t="s">
        <v>965</v>
      </c>
      <c r="BG23" s="858" t="s">
        <v>958</v>
      </c>
      <c r="BH23" s="859" t="s">
        <v>959</v>
      </c>
      <c r="BI23" s="859" t="s">
        <v>960</v>
      </c>
      <c r="BJ23" s="859" t="s">
        <v>961</v>
      </c>
      <c r="BK23" s="859" t="s">
        <v>958</v>
      </c>
      <c r="BL23" s="859" t="s">
        <v>959</v>
      </c>
      <c r="BM23" s="859" t="s">
        <v>960</v>
      </c>
      <c r="BN23" s="859" t="s">
        <v>961</v>
      </c>
      <c r="BO23" s="858" t="s">
        <v>958</v>
      </c>
      <c r="BP23" s="859" t="s">
        <v>959</v>
      </c>
      <c r="BQ23" s="859" t="s">
        <v>960</v>
      </c>
      <c r="BR23" s="859" t="s">
        <v>958</v>
      </c>
      <c r="BS23" s="859" t="s">
        <v>959</v>
      </c>
      <c r="BT23" s="860" t="s">
        <v>960</v>
      </c>
      <c r="BU23"/>
      <c r="BV23" s="858" t="s">
        <v>958</v>
      </c>
      <c r="BW23" s="859" t="s">
        <v>959</v>
      </c>
      <c r="BX23" s="859" t="s">
        <v>960</v>
      </c>
      <c r="BY23" s="859" t="s">
        <v>961</v>
      </c>
      <c r="BZ23" s="859" t="s">
        <v>965</v>
      </c>
      <c r="CA23" s="858" t="s">
        <v>958</v>
      </c>
      <c r="CB23" s="859" t="s">
        <v>959</v>
      </c>
      <c r="CC23" s="859" t="s">
        <v>960</v>
      </c>
      <c r="CD23" s="859" t="s">
        <v>961</v>
      </c>
      <c r="CE23" s="858" t="s">
        <v>958</v>
      </c>
      <c r="CF23" s="859" t="s">
        <v>959</v>
      </c>
      <c r="CG23" s="860" t="s">
        <v>960</v>
      </c>
    </row>
    <row r="24" spans="1:85" x14ac:dyDescent="0.25">
      <c r="A24" s="1891" t="s">
        <v>809</v>
      </c>
      <c r="B24" s="849" t="s">
        <v>1078</v>
      </c>
      <c r="C24" s="790">
        <v>4684</v>
      </c>
      <c r="D24" s="930">
        <v>737.07899999999995</v>
      </c>
      <c r="E24" s="930">
        <v>2070.252</v>
      </c>
      <c r="F24" s="930">
        <v>2474.4349999999995</v>
      </c>
      <c r="G24" s="930">
        <v>2873.58</v>
      </c>
      <c r="H24" s="930">
        <v>2985.8259999999996</v>
      </c>
      <c r="I24" s="790">
        <v>26799</v>
      </c>
      <c r="J24" s="930">
        <v>3175.8320000000003</v>
      </c>
      <c r="K24" s="930">
        <v>11815.14</v>
      </c>
      <c r="L24" s="930">
        <v>14812.611999999999</v>
      </c>
      <c r="M24" s="930">
        <v>18431.202999999998</v>
      </c>
      <c r="N24" s="930">
        <v>19538.059000000001</v>
      </c>
      <c r="O24" s="790">
        <v>31483</v>
      </c>
      <c r="P24" s="930">
        <v>3938.212</v>
      </c>
      <c r="Q24" s="930">
        <v>13919.965</v>
      </c>
      <c r="R24" s="930">
        <v>17326.128000000001</v>
      </c>
      <c r="S24" s="930">
        <v>21345.788</v>
      </c>
      <c r="T24" s="930">
        <v>22580.140999999996</v>
      </c>
      <c r="U24" s="790">
        <v>4893</v>
      </c>
      <c r="V24" s="930">
        <v>960.08299999999997</v>
      </c>
      <c r="W24" s="930">
        <v>1332.9960000000001</v>
      </c>
      <c r="X24" s="930">
        <v>2214.4770000000003</v>
      </c>
      <c r="Y24" s="930">
        <v>2968.1210000000001</v>
      </c>
      <c r="Z24" s="790">
        <v>26170</v>
      </c>
      <c r="AA24" s="930">
        <v>4328.0720000000001</v>
      </c>
      <c r="AB24" s="930">
        <v>8401.7420000000002</v>
      </c>
      <c r="AC24" s="930">
        <v>12619.051000000001</v>
      </c>
      <c r="AD24" s="930">
        <v>17273.633999999998</v>
      </c>
      <c r="AE24" s="790">
        <v>31063</v>
      </c>
      <c r="AF24" s="930">
        <v>5316.0079999999998</v>
      </c>
      <c r="AG24" s="930">
        <v>9758.2019999999975</v>
      </c>
      <c r="AH24" s="930">
        <v>14847.014999999999</v>
      </c>
      <c r="AI24" s="930">
        <v>20283.249000000003</v>
      </c>
      <c r="AJ24" s="790">
        <v>5135</v>
      </c>
      <c r="AK24" s="930">
        <v>608.16599999999994</v>
      </c>
      <c r="AL24" s="930">
        <v>2005.981</v>
      </c>
      <c r="AM24" s="930">
        <v>2494.0880000000002</v>
      </c>
      <c r="AN24" s="790">
        <v>26277</v>
      </c>
      <c r="AO24" s="930">
        <v>2948.7530000000002</v>
      </c>
      <c r="AP24" s="930">
        <v>10670.73</v>
      </c>
      <c r="AQ24" s="930">
        <v>13678.859999999999</v>
      </c>
      <c r="AR24" s="790">
        <v>31412</v>
      </c>
      <c r="AS24" s="930">
        <v>3570.145</v>
      </c>
      <c r="AT24" s="930">
        <v>12698.113000000001</v>
      </c>
      <c r="AU24" s="931">
        <v>16189.169</v>
      </c>
      <c r="AV24" s="5"/>
      <c r="AW24" s="61">
        <v>15.736101622544831</v>
      </c>
      <c r="AX24" s="6">
        <v>44.198377455166522</v>
      </c>
      <c r="AY24" s="6">
        <v>52.827391118701946</v>
      </c>
      <c r="AZ24" s="6">
        <v>61.348847139197268</v>
      </c>
      <c r="BA24" s="6">
        <v>63.745217762596063</v>
      </c>
      <c r="BB24" s="6">
        <v>11.850561588118962</v>
      </c>
      <c r="BC24" s="6">
        <v>44.087988357774542</v>
      </c>
      <c r="BD24" s="6">
        <v>55.273002723982231</v>
      </c>
      <c r="BE24" s="6">
        <v>68.775711780290308</v>
      </c>
      <c r="BF24" s="6">
        <v>72.905925594238596</v>
      </c>
      <c r="BG24" s="61">
        <v>19.621561414265276</v>
      </c>
      <c r="BH24" s="6">
        <v>27.242918454935623</v>
      </c>
      <c r="BI24" s="6">
        <v>45.258062538320054</v>
      </c>
      <c r="BJ24" s="6">
        <v>60.660555896178217</v>
      </c>
      <c r="BK24" s="6">
        <v>16.538295758502102</v>
      </c>
      <c r="BL24" s="6">
        <v>32.104478410393583</v>
      </c>
      <c r="BM24" s="6">
        <v>48.219529996178835</v>
      </c>
      <c r="BN24" s="6">
        <v>66.005479556744362</v>
      </c>
      <c r="BO24" s="61">
        <v>11.843544303797467</v>
      </c>
      <c r="BP24" s="6">
        <v>39.064868549172346</v>
      </c>
      <c r="BQ24" s="6">
        <v>48.570360272638759</v>
      </c>
      <c r="BR24" s="6">
        <v>11.221802336644213</v>
      </c>
      <c r="BS24" s="6">
        <v>40.608631122274232</v>
      </c>
      <c r="BT24" s="82">
        <v>52.05639913232104</v>
      </c>
      <c r="BV24" s="178">
        <f t="shared" ref="BV24:BZ27" si="3">BB24-AW24</f>
        <v>-3.885540034425869</v>
      </c>
      <c r="BW24" s="174">
        <f t="shared" si="3"/>
        <v>-0.11038909739198033</v>
      </c>
      <c r="BX24" s="174">
        <f t="shared" si="3"/>
        <v>2.4456116052802841</v>
      </c>
      <c r="BY24" s="174">
        <f t="shared" si="3"/>
        <v>7.4268646410930401</v>
      </c>
      <c r="BZ24" s="174">
        <f t="shared" si="3"/>
        <v>9.160707831642533</v>
      </c>
      <c r="CA24" s="178">
        <f t="shared" ref="CA24:CD27" si="4">BK24-BG24</f>
        <v>-3.0832656557631744</v>
      </c>
      <c r="CB24" s="174">
        <f t="shared" si="4"/>
        <v>4.8615599554579596</v>
      </c>
      <c r="CC24" s="174">
        <f t="shared" si="4"/>
        <v>2.961467457858781</v>
      </c>
      <c r="CD24" s="174">
        <f t="shared" si="4"/>
        <v>5.3449236605661454</v>
      </c>
      <c r="CE24" s="178">
        <f t="shared" ref="CE24:CG27" si="5">BR24-BO24</f>
        <v>-0.62174196715325358</v>
      </c>
      <c r="CF24" s="174">
        <f t="shared" si="5"/>
        <v>1.5437625731018869</v>
      </c>
      <c r="CG24" s="179">
        <f t="shared" si="5"/>
        <v>3.4860388596822816</v>
      </c>
    </row>
    <row r="25" spans="1:85" x14ac:dyDescent="0.25">
      <c r="A25" s="1891"/>
      <c r="B25" s="855" t="s">
        <v>545</v>
      </c>
      <c r="C25" s="787">
        <v>575</v>
      </c>
      <c r="D25" s="45">
        <v>75.900000000000006</v>
      </c>
      <c r="E25" s="45">
        <v>185.15</v>
      </c>
      <c r="F25" s="45">
        <v>261.04999999999995</v>
      </c>
      <c r="G25" s="45">
        <v>313.95000000000005</v>
      </c>
      <c r="H25" s="45">
        <v>326.59999999999997</v>
      </c>
      <c r="I25" s="787">
        <v>2325</v>
      </c>
      <c r="J25" s="45">
        <v>195.3</v>
      </c>
      <c r="K25" s="45">
        <v>632.40000000000009</v>
      </c>
      <c r="L25" s="45">
        <v>939.3</v>
      </c>
      <c r="M25" s="45">
        <v>1311.3</v>
      </c>
      <c r="N25" s="45">
        <v>1455.45</v>
      </c>
      <c r="O25" s="787">
        <v>2900</v>
      </c>
      <c r="P25" s="45">
        <v>272.60000000000002</v>
      </c>
      <c r="Q25" s="45">
        <v>820.7</v>
      </c>
      <c r="R25" s="45">
        <v>1200.5999999999999</v>
      </c>
      <c r="S25" s="45">
        <v>1624.0000000000002</v>
      </c>
      <c r="T25" s="45">
        <v>1780.6</v>
      </c>
      <c r="U25" s="787">
        <v>1034</v>
      </c>
      <c r="V25" s="45">
        <v>160.27000000000001</v>
      </c>
      <c r="W25" s="45">
        <v>198.52799999999999</v>
      </c>
      <c r="X25" s="45">
        <v>429.10999999999996</v>
      </c>
      <c r="Y25" s="45">
        <v>621.43399999999997</v>
      </c>
      <c r="Z25" s="787">
        <v>4008</v>
      </c>
      <c r="AA25" s="45">
        <v>460.92</v>
      </c>
      <c r="AB25" s="45">
        <v>833.6640000000001</v>
      </c>
      <c r="AC25" s="45">
        <v>1551.096</v>
      </c>
      <c r="AD25" s="45">
        <v>2356.7039999999997</v>
      </c>
      <c r="AE25" s="787">
        <v>5042</v>
      </c>
      <c r="AF25" s="45">
        <v>620.16600000000005</v>
      </c>
      <c r="AG25" s="45">
        <v>1033.6099999999999</v>
      </c>
      <c r="AH25" s="45">
        <v>1976.4640000000002</v>
      </c>
      <c r="AI25" s="45">
        <v>2979.8219999999997</v>
      </c>
      <c r="AJ25" s="787">
        <v>1249</v>
      </c>
      <c r="AK25" s="45">
        <v>89.928000000000011</v>
      </c>
      <c r="AL25" s="45">
        <v>359.71200000000005</v>
      </c>
      <c r="AM25" s="45">
        <v>515.83699999999999</v>
      </c>
      <c r="AN25" s="787">
        <v>5113</v>
      </c>
      <c r="AO25" s="45">
        <v>414.15300000000002</v>
      </c>
      <c r="AP25" s="45">
        <v>1400.9619999999998</v>
      </c>
      <c r="AQ25" s="45">
        <v>2086.1039999999998</v>
      </c>
      <c r="AR25" s="787">
        <v>6362</v>
      </c>
      <c r="AS25" s="45">
        <v>502.59800000000001</v>
      </c>
      <c r="AT25" s="45">
        <v>1762.2739999999999</v>
      </c>
      <c r="AU25" s="780">
        <v>2602.058</v>
      </c>
      <c r="AW25" s="61">
        <v>13.200000000000001</v>
      </c>
      <c r="AX25" s="6">
        <v>32.200000000000003</v>
      </c>
      <c r="AY25" s="6">
        <v>45.399999999999991</v>
      </c>
      <c r="AZ25" s="6">
        <v>54.6</v>
      </c>
      <c r="BA25" s="6">
        <v>56.8</v>
      </c>
      <c r="BB25" s="6">
        <v>8.4</v>
      </c>
      <c r="BC25" s="6">
        <v>27.200000000000003</v>
      </c>
      <c r="BD25" s="6">
        <v>40.4</v>
      </c>
      <c r="BE25" s="6">
        <v>56.399999999999991</v>
      </c>
      <c r="BF25" s="6">
        <v>62.6</v>
      </c>
      <c r="BG25" s="61">
        <v>15.5</v>
      </c>
      <c r="BH25" s="6">
        <v>19.2</v>
      </c>
      <c r="BI25" s="6">
        <v>41.5</v>
      </c>
      <c r="BJ25" s="6">
        <v>60.099999999999994</v>
      </c>
      <c r="BK25" s="6">
        <v>11.5</v>
      </c>
      <c r="BL25" s="6">
        <v>20.8</v>
      </c>
      <c r="BM25" s="6">
        <v>38.700000000000003</v>
      </c>
      <c r="BN25" s="6">
        <v>58.8</v>
      </c>
      <c r="BO25" s="61">
        <v>7.2000000000000011</v>
      </c>
      <c r="BP25" s="6">
        <v>28.800000000000004</v>
      </c>
      <c r="BQ25" s="6">
        <v>41.3</v>
      </c>
      <c r="BR25" s="6">
        <v>8.1</v>
      </c>
      <c r="BS25" s="6">
        <v>27.399999999999995</v>
      </c>
      <c r="BT25" s="82">
        <v>40.799999999999997</v>
      </c>
      <c r="BV25" s="59">
        <f t="shared" si="3"/>
        <v>-4.8000000000000007</v>
      </c>
      <c r="BW25" s="57">
        <f t="shared" si="3"/>
        <v>-5</v>
      </c>
      <c r="BX25" s="57">
        <f t="shared" si="3"/>
        <v>-4.9999999999999929</v>
      </c>
      <c r="BY25" s="57">
        <f t="shared" si="3"/>
        <v>1.7999999999999901</v>
      </c>
      <c r="BZ25" s="57">
        <f t="shared" si="3"/>
        <v>5.8000000000000043</v>
      </c>
      <c r="CA25" s="59">
        <f t="shared" si="4"/>
        <v>-4</v>
      </c>
      <c r="CB25" s="57">
        <f t="shared" si="4"/>
        <v>1.6000000000000014</v>
      </c>
      <c r="CC25" s="57">
        <f t="shared" si="4"/>
        <v>-2.7999999999999972</v>
      </c>
      <c r="CD25" s="57">
        <f t="shared" si="4"/>
        <v>-1.2999999999999972</v>
      </c>
      <c r="CE25" s="59">
        <f t="shared" si="5"/>
        <v>0.89999999999999858</v>
      </c>
      <c r="CF25" s="57">
        <f t="shared" si="5"/>
        <v>-1.4000000000000092</v>
      </c>
      <c r="CG25" s="60">
        <f t="shared" si="5"/>
        <v>-0.5</v>
      </c>
    </row>
    <row r="26" spans="1:85" x14ac:dyDescent="0.25">
      <c r="A26" s="1891"/>
      <c r="B26" s="855" t="s">
        <v>339</v>
      </c>
      <c r="C26" s="787">
        <v>228</v>
      </c>
      <c r="D26" s="45">
        <v>32.147999999999996</v>
      </c>
      <c r="E26" s="45">
        <v>73.872</v>
      </c>
      <c r="F26" s="45">
        <v>92.796000000000006</v>
      </c>
      <c r="G26" s="45">
        <v>134.292</v>
      </c>
      <c r="H26" s="45">
        <v>136.34399999999999</v>
      </c>
      <c r="I26" s="787">
        <v>1216</v>
      </c>
      <c r="J26" s="45">
        <v>103.36000000000001</v>
      </c>
      <c r="K26" s="45">
        <v>418.30399999999997</v>
      </c>
      <c r="L26" s="45">
        <v>550.84799999999996</v>
      </c>
      <c r="M26" s="45">
        <v>766.08</v>
      </c>
      <c r="N26" s="45">
        <v>839.04</v>
      </c>
      <c r="O26" s="787">
        <v>1444</v>
      </c>
      <c r="P26" s="45">
        <v>132.84799999999998</v>
      </c>
      <c r="Q26" s="45">
        <v>492.40400000000005</v>
      </c>
      <c r="R26" s="45">
        <v>645.46799999999996</v>
      </c>
      <c r="S26" s="45">
        <v>902.5</v>
      </c>
      <c r="T26" s="45">
        <v>980.47600000000011</v>
      </c>
      <c r="U26" s="787">
        <v>307</v>
      </c>
      <c r="V26" s="45">
        <v>49.120000000000005</v>
      </c>
      <c r="W26" s="45">
        <v>84.117999999999995</v>
      </c>
      <c r="X26" s="45">
        <v>120.03700000000001</v>
      </c>
      <c r="Y26" s="45">
        <v>179.90199999999999</v>
      </c>
      <c r="Z26" s="787">
        <v>1861</v>
      </c>
      <c r="AA26" s="45">
        <v>245.65200000000002</v>
      </c>
      <c r="AB26" s="45">
        <v>532.24600000000009</v>
      </c>
      <c r="AC26" s="45">
        <v>779.75900000000001</v>
      </c>
      <c r="AD26" s="45">
        <v>1168.7080000000001</v>
      </c>
      <c r="AE26" s="787">
        <v>2168</v>
      </c>
      <c r="AF26" s="45">
        <v>297.01599999999996</v>
      </c>
      <c r="AG26" s="45">
        <v>615.71199999999999</v>
      </c>
      <c r="AH26" s="45">
        <v>899.71999999999991</v>
      </c>
      <c r="AI26" s="45">
        <v>1346.328</v>
      </c>
      <c r="AJ26" s="787">
        <v>351</v>
      </c>
      <c r="AK26" s="45">
        <v>47.736000000000004</v>
      </c>
      <c r="AL26" s="45">
        <v>120.39299999999999</v>
      </c>
      <c r="AM26" s="45">
        <v>146.36700000000002</v>
      </c>
      <c r="AN26" s="787">
        <v>1774</v>
      </c>
      <c r="AO26" s="45">
        <v>186.26999999999998</v>
      </c>
      <c r="AP26" s="45">
        <v>615.57800000000009</v>
      </c>
      <c r="AQ26" s="45">
        <v>824.91000000000008</v>
      </c>
      <c r="AR26" s="787">
        <v>2125</v>
      </c>
      <c r="AS26" s="45">
        <v>235.875</v>
      </c>
      <c r="AT26" s="45">
        <v>735.25000000000011</v>
      </c>
      <c r="AU26" s="780">
        <v>969</v>
      </c>
      <c r="AW26" s="61">
        <v>14.099999999999998</v>
      </c>
      <c r="AX26" s="6">
        <v>32.4</v>
      </c>
      <c r="AY26" s="6">
        <v>40.700000000000003</v>
      </c>
      <c r="AZ26" s="6">
        <v>58.9</v>
      </c>
      <c r="BA26" s="6">
        <v>59.8</v>
      </c>
      <c r="BB26" s="6">
        <v>8.5</v>
      </c>
      <c r="BC26" s="6">
        <v>34.4</v>
      </c>
      <c r="BD26" s="6">
        <v>45.3</v>
      </c>
      <c r="BE26" s="6">
        <v>63</v>
      </c>
      <c r="BF26" s="6">
        <v>69</v>
      </c>
      <c r="BG26" s="61">
        <v>16</v>
      </c>
      <c r="BH26" s="6">
        <v>27.399999999999995</v>
      </c>
      <c r="BI26" s="6">
        <v>39.1</v>
      </c>
      <c r="BJ26" s="6">
        <v>58.599999999999994</v>
      </c>
      <c r="BK26" s="6">
        <v>13.200000000000001</v>
      </c>
      <c r="BL26" s="6">
        <v>28.6</v>
      </c>
      <c r="BM26" s="6">
        <v>41.9</v>
      </c>
      <c r="BN26" s="6">
        <v>62.8</v>
      </c>
      <c r="BO26" s="61">
        <v>13.600000000000001</v>
      </c>
      <c r="BP26" s="6">
        <v>34.299999999999997</v>
      </c>
      <c r="BQ26" s="6">
        <v>41.7</v>
      </c>
      <c r="BR26" s="6">
        <v>10.5</v>
      </c>
      <c r="BS26" s="6">
        <v>34.700000000000003</v>
      </c>
      <c r="BT26" s="82">
        <v>46.5</v>
      </c>
      <c r="BV26" s="59">
        <f t="shared" si="3"/>
        <v>-5.5999999999999979</v>
      </c>
      <c r="BW26" s="57">
        <f t="shared" si="3"/>
        <v>2</v>
      </c>
      <c r="BX26" s="57">
        <f t="shared" si="3"/>
        <v>4.5999999999999943</v>
      </c>
      <c r="BY26" s="57">
        <f t="shared" si="3"/>
        <v>4.1000000000000014</v>
      </c>
      <c r="BZ26" s="57">
        <f t="shared" si="3"/>
        <v>9.2000000000000028</v>
      </c>
      <c r="CA26" s="59">
        <f t="shared" si="4"/>
        <v>-2.7999999999999989</v>
      </c>
      <c r="CB26" s="57">
        <f t="shared" si="4"/>
        <v>1.2000000000000064</v>
      </c>
      <c r="CC26" s="57">
        <f t="shared" si="4"/>
        <v>2.7999999999999972</v>
      </c>
      <c r="CD26" s="57">
        <f t="shared" si="4"/>
        <v>4.2000000000000028</v>
      </c>
      <c r="CE26" s="59">
        <f t="shared" si="5"/>
        <v>-3.1000000000000014</v>
      </c>
      <c r="CF26" s="57">
        <f t="shared" si="5"/>
        <v>0.40000000000000568</v>
      </c>
      <c r="CG26" s="60">
        <f t="shared" si="5"/>
        <v>4.7999999999999972</v>
      </c>
    </row>
    <row r="27" spans="1:85" x14ac:dyDescent="0.25">
      <c r="A27" s="1891"/>
      <c r="B27" s="855" t="s">
        <v>532</v>
      </c>
      <c r="C27" s="787">
        <v>147</v>
      </c>
      <c r="D27" s="45">
        <v>21.314999999999998</v>
      </c>
      <c r="E27" s="45">
        <v>47.334000000000003</v>
      </c>
      <c r="F27" s="45">
        <v>58.065000000000005</v>
      </c>
      <c r="G27" s="45">
        <v>93.786000000000001</v>
      </c>
      <c r="H27" s="45">
        <v>90.846000000000004</v>
      </c>
      <c r="I27" s="787">
        <v>7759</v>
      </c>
      <c r="J27" s="45">
        <v>737.10500000000002</v>
      </c>
      <c r="K27" s="45">
        <v>2863.0709999999999</v>
      </c>
      <c r="L27" s="45">
        <v>3739.8380000000002</v>
      </c>
      <c r="M27" s="45">
        <v>5128.6989999999996</v>
      </c>
      <c r="N27" s="45">
        <v>5501.1310000000003</v>
      </c>
      <c r="O27" s="787">
        <v>7906</v>
      </c>
      <c r="P27" s="45">
        <v>758.976</v>
      </c>
      <c r="Q27" s="45">
        <v>2909.4079999999999</v>
      </c>
      <c r="R27" s="45">
        <v>3794.8799999999997</v>
      </c>
      <c r="S27" s="45">
        <v>5217.96</v>
      </c>
      <c r="T27" s="45">
        <v>5589.5420000000004</v>
      </c>
      <c r="U27" s="787">
        <v>167</v>
      </c>
      <c r="V27" s="45">
        <v>23.546999999999997</v>
      </c>
      <c r="W27" s="45">
        <v>38.744</v>
      </c>
      <c r="X27" s="45">
        <v>64.128</v>
      </c>
      <c r="Y27" s="45">
        <v>103.874</v>
      </c>
      <c r="Z27" s="787">
        <v>6191</v>
      </c>
      <c r="AA27" s="45">
        <v>835.78500000000008</v>
      </c>
      <c r="AB27" s="45">
        <v>1721.0980000000002</v>
      </c>
      <c r="AC27" s="45">
        <v>2674.5120000000002</v>
      </c>
      <c r="AD27" s="45">
        <v>3937.4760000000001</v>
      </c>
      <c r="AE27" s="787">
        <v>6358</v>
      </c>
      <c r="AF27" s="45">
        <v>864.6880000000001</v>
      </c>
      <c r="AG27" s="45">
        <v>1761.1659999999997</v>
      </c>
      <c r="AH27" s="45">
        <v>2740.2979999999998</v>
      </c>
      <c r="AI27" s="45">
        <v>4037.33</v>
      </c>
      <c r="AJ27" s="787">
        <v>187</v>
      </c>
      <c r="AK27" s="45">
        <v>18.138999999999999</v>
      </c>
      <c r="AL27" s="45">
        <v>55.164999999999999</v>
      </c>
      <c r="AM27" s="45">
        <v>76.856999999999999</v>
      </c>
      <c r="AN27" s="787">
        <v>6004</v>
      </c>
      <c r="AO27" s="45">
        <v>546.36400000000003</v>
      </c>
      <c r="AP27" s="45">
        <v>2155.4359999999997</v>
      </c>
      <c r="AQ27" s="45">
        <v>2881.92</v>
      </c>
      <c r="AR27" s="787">
        <v>6191</v>
      </c>
      <c r="AS27" s="45">
        <v>563.38099999999997</v>
      </c>
      <c r="AT27" s="45">
        <v>2210.1870000000004</v>
      </c>
      <c r="AU27" s="780">
        <v>2959.2979999999998</v>
      </c>
      <c r="AW27" s="61">
        <v>14.499999999999998</v>
      </c>
      <c r="AX27" s="6">
        <v>32.200000000000003</v>
      </c>
      <c r="AY27" s="6">
        <v>39.5</v>
      </c>
      <c r="AZ27" s="6">
        <v>63.800000000000004</v>
      </c>
      <c r="BA27" s="6">
        <v>61.8</v>
      </c>
      <c r="BB27" s="6">
        <v>9.5</v>
      </c>
      <c r="BC27" s="6">
        <v>36.9</v>
      </c>
      <c r="BD27" s="6">
        <v>48.2</v>
      </c>
      <c r="BE27" s="6">
        <v>66.099999999999994</v>
      </c>
      <c r="BF27" s="6">
        <v>70.900000000000006</v>
      </c>
      <c r="BG27" s="61">
        <v>14.099999999999998</v>
      </c>
      <c r="BH27" s="6">
        <v>23.200000000000003</v>
      </c>
      <c r="BI27" s="6">
        <v>38.4</v>
      </c>
      <c r="BJ27" s="6">
        <v>62.2</v>
      </c>
      <c r="BK27" s="6">
        <v>13.5</v>
      </c>
      <c r="BL27" s="6">
        <v>27.800000000000004</v>
      </c>
      <c r="BM27" s="6">
        <v>43.2</v>
      </c>
      <c r="BN27" s="6">
        <v>63.6</v>
      </c>
      <c r="BO27" s="61">
        <v>9.7000000000000011</v>
      </c>
      <c r="BP27" s="6">
        <v>29.5</v>
      </c>
      <c r="BQ27" s="6">
        <v>41.099999999999994</v>
      </c>
      <c r="BR27" s="6">
        <v>9.1000000000000014</v>
      </c>
      <c r="BS27" s="6">
        <v>35.899999999999991</v>
      </c>
      <c r="BT27" s="82">
        <v>48.000000000000007</v>
      </c>
      <c r="BV27" s="59">
        <f t="shared" si="3"/>
        <v>-4.9999999999999982</v>
      </c>
      <c r="BW27" s="57">
        <f t="shared" si="3"/>
        <v>4.6999999999999957</v>
      </c>
      <c r="BX27" s="57">
        <f t="shared" si="3"/>
        <v>8.7000000000000028</v>
      </c>
      <c r="BY27" s="57">
        <f t="shared" si="3"/>
        <v>2.2999999999999901</v>
      </c>
      <c r="BZ27" s="57">
        <f t="shared" si="3"/>
        <v>9.1000000000000085</v>
      </c>
      <c r="CA27" s="59">
        <f t="shared" si="4"/>
        <v>-0.59999999999999787</v>
      </c>
      <c r="CB27" s="57">
        <f t="shared" si="4"/>
        <v>4.6000000000000014</v>
      </c>
      <c r="CC27" s="57">
        <f t="shared" si="4"/>
        <v>4.8000000000000043</v>
      </c>
      <c r="CD27" s="57">
        <f t="shared" si="4"/>
        <v>1.3999999999999986</v>
      </c>
      <c r="CE27" s="59">
        <f t="shared" si="5"/>
        <v>-0.59999999999999964</v>
      </c>
      <c r="CF27" s="57">
        <f t="shared" si="5"/>
        <v>6.3999999999999915</v>
      </c>
      <c r="CG27" s="60">
        <f t="shared" si="5"/>
        <v>6.9000000000000128</v>
      </c>
    </row>
    <row r="28" spans="1:85" x14ac:dyDescent="0.25">
      <c r="A28" s="1891"/>
      <c r="B28" s="855" t="s">
        <v>539</v>
      </c>
      <c r="C28" s="787">
        <v>0</v>
      </c>
      <c r="D28" s="45" t="s">
        <v>463</v>
      </c>
      <c r="E28" s="45" t="s">
        <v>463</v>
      </c>
      <c r="F28" s="45" t="s">
        <v>463</v>
      </c>
      <c r="G28" s="45" t="s">
        <v>463</v>
      </c>
      <c r="H28" s="45" t="s">
        <v>463</v>
      </c>
      <c r="I28" s="787"/>
      <c r="J28" s="45" t="s">
        <v>463</v>
      </c>
      <c r="K28" s="45" t="s">
        <v>463</v>
      </c>
      <c r="L28" s="45" t="s">
        <v>463</v>
      </c>
      <c r="M28" s="45" t="s">
        <v>463</v>
      </c>
      <c r="N28" s="45" t="s">
        <v>463</v>
      </c>
      <c r="O28" s="787">
        <v>0</v>
      </c>
      <c r="P28" s="45" t="s">
        <v>463</v>
      </c>
      <c r="Q28" s="45" t="s">
        <v>463</v>
      </c>
      <c r="R28" s="45" t="s">
        <v>463</v>
      </c>
      <c r="S28" s="45" t="s">
        <v>463</v>
      </c>
      <c r="T28" s="45" t="s">
        <v>463</v>
      </c>
      <c r="U28" s="787">
        <v>2</v>
      </c>
      <c r="V28" s="45" t="s">
        <v>463</v>
      </c>
      <c r="W28" s="45" t="s">
        <v>463</v>
      </c>
      <c r="X28" s="45" t="s">
        <v>463</v>
      </c>
      <c r="Y28" s="45" t="s">
        <v>463</v>
      </c>
      <c r="Z28" s="787">
        <v>24</v>
      </c>
      <c r="AA28" s="45" t="s">
        <v>463</v>
      </c>
      <c r="AB28" s="45" t="s">
        <v>463</v>
      </c>
      <c r="AC28" s="45" t="s">
        <v>463</v>
      </c>
      <c r="AD28" s="45" t="s">
        <v>463</v>
      </c>
      <c r="AE28" s="787">
        <v>26</v>
      </c>
      <c r="AF28" s="45">
        <v>16.510000000000002</v>
      </c>
      <c r="AG28" s="45">
        <v>13.987999999999998</v>
      </c>
      <c r="AH28" s="45">
        <v>17.497999999999998</v>
      </c>
      <c r="AI28" s="45">
        <v>19.5</v>
      </c>
      <c r="AJ28" s="787">
        <v>3</v>
      </c>
      <c r="AK28" s="45" t="s">
        <v>463</v>
      </c>
      <c r="AL28" s="45" t="s">
        <v>463</v>
      </c>
      <c r="AM28" s="45" t="s">
        <v>463</v>
      </c>
      <c r="AN28" s="787">
        <v>49</v>
      </c>
      <c r="AO28" s="45">
        <v>19.404</v>
      </c>
      <c r="AP28" s="45">
        <v>21.021000000000001</v>
      </c>
      <c r="AQ28" s="45">
        <v>29.056999999999999</v>
      </c>
      <c r="AR28" s="787">
        <v>52</v>
      </c>
      <c r="AS28" s="45">
        <v>21.736000000000001</v>
      </c>
      <c r="AT28" s="45">
        <v>23.867999999999999</v>
      </c>
      <c r="AU28" s="780">
        <v>31.823999999999998</v>
      </c>
      <c r="AW28" s="71"/>
      <c r="AX28" s="66"/>
      <c r="AY28" s="66"/>
      <c r="AZ28" s="66"/>
      <c r="BA28" s="66"/>
      <c r="BB28" s="66"/>
      <c r="BC28" s="66"/>
      <c r="BD28" s="66"/>
      <c r="BE28" s="66"/>
      <c r="BF28" s="66"/>
      <c r="BG28" s="71"/>
      <c r="BH28" s="66"/>
      <c r="BI28" s="66"/>
      <c r="BJ28" s="66"/>
      <c r="BK28" s="66"/>
      <c r="BL28" s="66"/>
      <c r="BM28" s="66"/>
      <c r="BN28" s="66"/>
      <c r="BO28" s="71"/>
      <c r="BP28" s="66"/>
      <c r="BQ28" s="66"/>
      <c r="BR28" s="6">
        <v>39.6</v>
      </c>
      <c r="BS28" s="6">
        <v>42.9</v>
      </c>
      <c r="BT28" s="82">
        <v>59.3</v>
      </c>
      <c r="BV28" s="71"/>
      <c r="BW28" s="66"/>
      <c r="BX28" s="66"/>
      <c r="BY28" s="66"/>
      <c r="BZ28" s="66"/>
      <c r="CA28" s="71"/>
      <c r="CB28" s="66"/>
      <c r="CC28" s="66"/>
      <c r="CD28" s="66"/>
      <c r="CE28" s="71"/>
      <c r="CF28" s="66"/>
      <c r="CG28" s="88"/>
    </row>
    <row r="29" spans="1:85" x14ac:dyDescent="0.25">
      <c r="A29" s="1891"/>
      <c r="B29" s="855" t="s">
        <v>536</v>
      </c>
      <c r="C29" s="787">
        <v>2209</v>
      </c>
      <c r="D29" s="45">
        <v>421.91899999999998</v>
      </c>
      <c r="E29" s="45">
        <v>1119.963</v>
      </c>
      <c r="F29" s="45">
        <v>1283.4289999999999</v>
      </c>
      <c r="G29" s="45">
        <v>1442.4770000000001</v>
      </c>
      <c r="H29" s="45">
        <v>1497.7019999999998</v>
      </c>
      <c r="I29" s="787">
        <v>3211</v>
      </c>
      <c r="J29" s="45">
        <v>645.41100000000006</v>
      </c>
      <c r="K29" s="45">
        <v>1756.4170000000001</v>
      </c>
      <c r="L29" s="45">
        <v>1987.6089999999999</v>
      </c>
      <c r="M29" s="45">
        <v>2202.7459999999996</v>
      </c>
      <c r="N29" s="45">
        <v>2241.2779999999998</v>
      </c>
      <c r="O29" s="787">
        <v>5420</v>
      </c>
      <c r="P29" s="45">
        <v>1067.7399999999998</v>
      </c>
      <c r="Q29" s="45">
        <v>2872.6000000000004</v>
      </c>
      <c r="R29" s="45">
        <v>3268.2599999999998</v>
      </c>
      <c r="S29" s="45">
        <v>3642.2400000000002</v>
      </c>
      <c r="T29" s="45">
        <v>3734.38</v>
      </c>
      <c r="U29" s="787">
        <v>1898</v>
      </c>
      <c r="V29" s="45">
        <v>455.52</v>
      </c>
      <c r="W29" s="45">
        <v>584.58399999999995</v>
      </c>
      <c r="X29" s="45">
        <v>920.53</v>
      </c>
      <c r="Y29" s="45">
        <v>1191.944</v>
      </c>
      <c r="Z29" s="787">
        <v>2721</v>
      </c>
      <c r="AA29" s="45">
        <v>688.41300000000001</v>
      </c>
      <c r="AB29" s="45">
        <v>900.65100000000007</v>
      </c>
      <c r="AC29" s="45">
        <v>1406.7570000000001</v>
      </c>
      <c r="AD29" s="45">
        <v>1801.3020000000001</v>
      </c>
      <c r="AE29" s="787">
        <v>4619</v>
      </c>
      <c r="AF29" s="45">
        <v>1140.893</v>
      </c>
      <c r="AG29" s="45">
        <v>1482.6990000000001</v>
      </c>
      <c r="AH29" s="45">
        <v>2323.357</v>
      </c>
      <c r="AI29" s="45">
        <v>2993.1120000000001</v>
      </c>
      <c r="AJ29" s="787">
        <v>1883</v>
      </c>
      <c r="AK29" s="45">
        <v>263.62</v>
      </c>
      <c r="AL29" s="45">
        <v>858.64800000000002</v>
      </c>
      <c r="AM29" s="45">
        <v>1011.171</v>
      </c>
      <c r="AN29" s="787">
        <v>2515</v>
      </c>
      <c r="AO29" s="45">
        <v>354.61499999999995</v>
      </c>
      <c r="AP29" s="45">
        <v>1247.44</v>
      </c>
      <c r="AQ29" s="45">
        <v>1423.4900000000002</v>
      </c>
      <c r="AR29" s="787">
        <v>4398</v>
      </c>
      <c r="AS29" s="45">
        <v>620.11799999999994</v>
      </c>
      <c r="AT29" s="45">
        <v>2106.6419999999998</v>
      </c>
      <c r="AU29" s="780">
        <v>2436.4919999999997</v>
      </c>
      <c r="AW29" s="61">
        <v>19.100000000000001</v>
      </c>
      <c r="AX29" s="6">
        <v>50.7</v>
      </c>
      <c r="AY29" s="6">
        <v>58.099999999999994</v>
      </c>
      <c r="AZ29" s="6">
        <v>65.3</v>
      </c>
      <c r="BA29" s="6">
        <v>67.8</v>
      </c>
      <c r="BB29" s="6">
        <v>20.100000000000001</v>
      </c>
      <c r="BC29" s="6">
        <v>54.7</v>
      </c>
      <c r="BD29" s="6">
        <v>61.9</v>
      </c>
      <c r="BE29" s="6">
        <v>68.599999999999994</v>
      </c>
      <c r="BF29" s="6">
        <v>69.8</v>
      </c>
      <c r="BG29" s="61">
        <v>24</v>
      </c>
      <c r="BH29" s="6">
        <v>30.8</v>
      </c>
      <c r="BI29" s="6">
        <v>48.5</v>
      </c>
      <c r="BJ29" s="6">
        <v>62.8</v>
      </c>
      <c r="BK29" s="6">
        <v>25.3</v>
      </c>
      <c r="BL29" s="6">
        <v>33.1</v>
      </c>
      <c r="BM29" s="6">
        <v>51.7</v>
      </c>
      <c r="BN29" s="6">
        <v>66.2</v>
      </c>
      <c r="BO29" s="61">
        <v>14.000000000000002</v>
      </c>
      <c r="BP29" s="6">
        <v>45.6</v>
      </c>
      <c r="BQ29" s="6">
        <v>53.7</v>
      </c>
      <c r="BR29" s="6">
        <v>14.099999999999998</v>
      </c>
      <c r="BS29" s="6">
        <v>49.6</v>
      </c>
      <c r="BT29" s="82">
        <v>56.600000000000009</v>
      </c>
      <c r="BV29" s="59">
        <f t="shared" ref="BV29:BZ30" si="6">BB29-AW29</f>
        <v>1</v>
      </c>
      <c r="BW29" s="57">
        <f t="shared" si="6"/>
        <v>4</v>
      </c>
      <c r="BX29" s="57">
        <f t="shared" si="6"/>
        <v>3.8000000000000043</v>
      </c>
      <c r="BY29" s="57">
        <f t="shared" si="6"/>
        <v>3.2999999999999972</v>
      </c>
      <c r="BZ29" s="57">
        <f t="shared" si="6"/>
        <v>2</v>
      </c>
      <c r="CA29" s="59">
        <f t="shared" ref="CA29:CD30" si="7">BK29-BG29</f>
        <v>1.3000000000000007</v>
      </c>
      <c r="CB29" s="57">
        <f t="shared" si="7"/>
        <v>2.3000000000000007</v>
      </c>
      <c r="CC29" s="57">
        <f t="shared" si="7"/>
        <v>3.2000000000000028</v>
      </c>
      <c r="CD29" s="57">
        <f t="shared" si="7"/>
        <v>3.4000000000000057</v>
      </c>
      <c r="CE29" s="59">
        <f t="shared" ref="CE29:CG30" si="8">BR29-BO29</f>
        <v>9.9999999999996092E-2</v>
      </c>
      <c r="CF29" s="57">
        <f t="shared" si="8"/>
        <v>4</v>
      </c>
      <c r="CG29" s="60">
        <f t="shared" si="8"/>
        <v>2.9000000000000057</v>
      </c>
    </row>
    <row r="30" spans="1:85" x14ac:dyDescent="0.25">
      <c r="A30" s="1891"/>
      <c r="B30" s="855" t="s">
        <v>540</v>
      </c>
      <c r="C30" s="787">
        <v>724</v>
      </c>
      <c r="D30" s="45">
        <v>96.292000000000002</v>
      </c>
      <c r="E30" s="45">
        <v>367.79200000000003</v>
      </c>
      <c r="F30" s="45">
        <v>417.74800000000005</v>
      </c>
      <c r="G30" s="45">
        <v>452.5</v>
      </c>
      <c r="H30" s="45">
        <v>465.53200000000004</v>
      </c>
      <c r="I30" s="787">
        <v>550</v>
      </c>
      <c r="J30" s="45">
        <v>84.7</v>
      </c>
      <c r="K30" s="45">
        <v>252.45</v>
      </c>
      <c r="L30" s="45">
        <v>316.25</v>
      </c>
      <c r="M30" s="45">
        <v>386.65</v>
      </c>
      <c r="N30" s="45">
        <v>386.65</v>
      </c>
      <c r="O30" s="787">
        <v>1274</v>
      </c>
      <c r="P30" s="45">
        <v>180.90799999999999</v>
      </c>
      <c r="Q30" s="45">
        <v>620.4380000000001</v>
      </c>
      <c r="R30" s="45">
        <v>733.82400000000007</v>
      </c>
      <c r="S30" s="45">
        <v>838.29199999999992</v>
      </c>
      <c r="T30" s="45">
        <v>851.03199999999993</v>
      </c>
      <c r="U30" s="787">
        <v>742</v>
      </c>
      <c r="V30" s="45">
        <v>161.01400000000001</v>
      </c>
      <c r="W30" s="45">
        <v>245.602</v>
      </c>
      <c r="X30" s="45">
        <v>382.87200000000001</v>
      </c>
      <c r="Y30" s="45">
        <v>445.2</v>
      </c>
      <c r="Z30" s="787">
        <v>553</v>
      </c>
      <c r="AA30" s="45">
        <v>115.577</v>
      </c>
      <c r="AB30" s="45">
        <v>187.46699999999998</v>
      </c>
      <c r="AC30" s="45">
        <v>253.82699999999997</v>
      </c>
      <c r="AD30" s="45">
        <v>348.39</v>
      </c>
      <c r="AE30" s="787">
        <v>1295</v>
      </c>
      <c r="AF30" s="45">
        <v>275.83499999999998</v>
      </c>
      <c r="AG30" s="45">
        <v>432.53</v>
      </c>
      <c r="AH30" s="45">
        <v>635.84500000000003</v>
      </c>
      <c r="AI30" s="45">
        <v>793.83500000000004</v>
      </c>
      <c r="AJ30" s="787">
        <v>671</v>
      </c>
      <c r="AK30" s="45">
        <v>89.914000000000001</v>
      </c>
      <c r="AL30" s="45">
        <v>289.20100000000002</v>
      </c>
      <c r="AM30" s="45">
        <v>347.57800000000003</v>
      </c>
      <c r="AN30" s="787">
        <v>510</v>
      </c>
      <c r="AO30" s="45">
        <v>71.400000000000006</v>
      </c>
      <c r="AP30" s="45">
        <v>226.95000000000002</v>
      </c>
      <c r="AQ30" s="45">
        <v>269.79000000000002</v>
      </c>
      <c r="AR30" s="787">
        <v>1181</v>
      </c>
      <c r="AS30" s="45">
        <v>160.61600000000001</v>
      </c>
      <c r="AT30" s="45">
        <v>514.91600000000005</v>
      </c>
      <c r="AU30" s="780">
        <v>616.48199999999997</v>
      </c>
      <c r="AW30" s="61">
        <v>13.3</v>
      </c>
      <c r="AX30" s="6">
        <v>50.8</v>
      </c>
      <c r="AY30" s="6">
        <v>57.70000000000001</v>
      </c>
      <c r="AZ30" s="6">
        <v>62.5</v>
      </c>
      <c r="BA30" s="6">
        <v>64.3</v>
      </c>
      <c r="BB30" s="6">
        <v>15.4</v>
      </c>
      <c r="BC30" s="6">
        <v>45.9</v>
      </c>
      <c r="BD30" s="6">
        <v>57.499999999999993</v>
      </c>
      <c r="BE30" s="6">
        <v>70.3</v>
      </c>
      <c r="BF30" s="6">
        <v>70.3</v>
      </c>
      <c r="BG30" s="61">
        <v>21.700000000000003</v>
      </c>
      <c r="BH30" s="6">
        <v>33.1</v>
      </c>
      <c r="BI30" s="6">
        <v>51.6</v>
      </c>
      <c r="BJ30" s="6">
        <v>60</v>
      </c>
      <c r="BK30" s="6">
        <v>20.9</v>
      </c>
      <c r="BL30" s="6">
        <v>33.9</v>
      </c>
      <c r="BM30" s="6">
        <v>45.9</v>
      </c>
      <c r="BN30" s="6">
        <v>63</v>
      </c>
      <c r="BO30" s="61">
        <v>13.4</v>
      </c>
      <c r="BP30" s="6">
        <v>43.100000000000009</v>
      </c>
      <c r="BQ30" s="6">
        <v>51.800000000000004</v>
      </c>
      <c r="BR30" s="6">
        <v>14.000000000000002</v>
      </c>
      <c r="BS30" s="6">
        <v>44.5</v>
      </c>
      <c r="BT30" s="82">
        <v>52.900000000000006</v>
      </c>
      <c r="BV30" s="59">
        <f t="shared" si="6"/>
        <v>2.0999999999999996</v>
      </c>
      <c r="BW30" s="57">
        <f t="shared" si="6"/>
        <v>-4.8999999999999986</v>
      </c>
      <c r="BX30" s="57">
        <f t="shared" si="6"/>
        <v>-0.20000000000001705</v>
      </c>
      <c r="BY30" s="57">
        <f t="shared" si="6"/>
        <v>7.7999999999999972</v>
      </c>
      <c r="BZ30" s="57">
        <f t="shared" si="6"/>
        <v>6</v>
      </c>
      <c r="CA30" s="59">
        <f t="shared" si="7"/>
        <v>-0.80000000000000426</v>
      </c>
      <c r="CB30" s="57">
        <f t="shared" si="7"/>
        <v>0.79999999999999716</v>
      </c>
      <c r="CC30" s="57">
        <f t="shared" si="7"/>
        <v>-5.7000000000000028</v>
      </c>
      <c r="CD30" s="57">
        <f t="shared" si="7"/>
        <v>3</v>
      </c>
      <c r="CE30" s="59">
        <f t="shared" si="8"/>
        <v>0.60000000000000142</v>
      </c>
      <c r="CF30" s="57">
        <f t="shared" si="8"/>
        <v>1.3999999999999915</v>
      </c>
      <c r="CG30" s="60">
        <f t="shared" si="8"/>
        <v>1.1000000000000014</v>
      </c>
    </row>
    <row r="31" spans="1:85" x14ac:dyDescent="0.25">
      <c r="A31" s="1891"/>
      <c r="B31" s="855" t="s">
        <v>543</v>
      </c>
      <c r="C31" s="787">
        <v>0</v>
      </c>
      <c r="D31" s="45" t="s">
        <v>463</v>
      </c>
      <c r="E31" s="45" t="s">
        <v>463</v>
      </c>
      <c r="F31" s="45" t="s">
        <v>463</v>
      </c>
      <c r="G31" s="45" t="s">
        <v>463</v>
      </c>
      <c r="H31" s="45" t="s">
        <v>463</v>
      </c>
      <c r="I31" s="787">
        <v>4</v>
      </c>
      <c r="J31" s="45" t="s">
        <v>463</v>
      </c>
      <c r="K31" s="45" t="s">
        <v>463</v>
      </c>
      <c r="L31" s="45" t="s">
        <v>463</v>
      </c>
      <c r="M31" s="45" t="s">
        <v>463</v>
      </c>
      <c r="N31" s="45" t="s">
        <v>463</v>
      </c>
      <c r="O31" s="787">
        <v>4</v>
      </c>
      <c r="P31" s="45" t="s">
        <v>463</v>
      </c>
      <c r="Q31" s="45" t="s">
        <v>463</v>
      </c>
      <c r="R31" s="45" t="s">
        <v>463</v>
      </c>
      <c r="S31" s="45" t="s">
        <v>463</v>
      </c>
      <c r="T31" s="45" t="s">
        <v>463</v>
      </c>
      <c r="U31" s="787">
        <v>1</v>
      </c>
      <c r="V31" s="45" t="s">
        <v>463</v>
      </c>
      <c r="W31" s="45" t="s">
        <v>463</v>
      </c>
      <c r="X31" s="45" t="s">
        <v>463</v>
      </c>
      <c r="Y31" s="45" t="s">
        <v>463</v>
      </c>
      <c r="Z31" s="787">
        <v>38</v>
      </c>
      <c r="AA31" s="45" t="s">
        <v>463</v>
      </c>
      <c r="AB31" s="45" t="s">
        <v>463</v>
      </c>
      <c r="AC31" s="45" t="s">
        <v>463</v>
      </c>
      <c r="AD31" s="45" t="s">
        <v>463</v>
      </c>
      <c r="AE31" s="787">
        <v>39</v>
      </c>
      <c r="AF31" s="45" t="s">
        <v>463</v>
      </c>
      <c r="AG31" s="45" t="s">
        <v>463</v>
      </c>
      <c r="AH31" s="45" t="s">
        <v>463</v>
      </c>
      <c r="AI31" s="45" t="s">
        <v>463</v>
      </c>
      <c r="AJ31" s="787">
        <v>0</v>
      </c>
      <c r="AK31" s="45" t="s">
        <v>463</v>
      </c>
      <c r="AL31" s="45" t="s">
        <v>463</v>
      </c>
      <c r="AM31" s="45" t="s">
        <v>463</v>
      </c>
      <c r="AN31" s="787">
        <v>47</v>
      </c>
      <c r="AO31" s="45">
        <v>16.355999999999998</v>
      </c>
      <c r="AP31" s="45">
        <v>35.625999999999998</v>
      </c>
      <c r="AQ31" s="45">
        <v>37.741</v>
      </c>
      <c r="AR31" s="787">
        <v>47</v>
      </c>
      <c r="AS31" s="45">
        <v>15.885999999999999</v>
      </c>
      <c r="AT31" s="45">
        <v>35.25</v>
      </c>
      <c r="AU31" s="780">
        <v>38.023000000000003</v>
      </c>
      <c r="AW31" s="71"/>
      <c r="AX31" s="66"/>
      <c r="AY31" s="66"/>
      <c r="AZ31" s="66"/>
      <c r="BA31" s="66"/>
      <c r="BB31" s="66"/>
      <c r="BC31" s="66"/>
      <c r="BD31" s="66"/>
      <c r="BE31" s="66"/>
      <c r="BF31" s="66"/>
      <c r="BG31" s="71"/>
      <c r="BH31" s="66"/>
      <c r="BI31" s="66"/>
      <c r="BJ31" s="66"/>
      <c r="BK31" s="66"/>
      <c r="BL31" s="66"/>
      <c r="BM31" s="66"/>
      <c r="BN31" s="66"/>
      <c r="BO31" s="71"/>
      <c r="BP31" s="66"/>
      <c r="BQ31" s="66"/>
      <c r="BR31" s="6">
        <v>34.799999999999997</v>
      </c>
      <c r="BS31" s="6">
        <v>75.799999999999983</v>
      </c>
      <c r="BT31" s="82">
        <v>80.300000000000011</v>
      </c>
      <c r="BV31" s="71"/>
      <c r="BW31" s="66"/>
      <c r="BX31" s="66"/>
      <c r="BY31" s="66"/>
      <c r="BZ31" s="66"/>
      <c r="CA31" s="71"/>
      <c r="CB31" s="66"/>
      <c r="CC31" s="66"/>
      <c r="CD31" s="66"/>
      <c r="CE31" s="71"/>
      <c r="CF31" s="66"/>
      <c r="CG31" s="88"/>
    </row>
    <row r="32" spans="1:85" x14ac:dyDescent="0.25">
      <c r="A32" s="1891"/>
      <c r="B32" s="855" t="s">
        <v>544</v>
      </c>
      <c r="C32" s="787">
        <v>48</v>
      </c>
      <c r="D32" s="45" t="s">
        <v>463</v>
      </c>
      <c r="E32" s="45" t="s">
        <v>463</v>
      </c>
      <c r="F32" s="45" t="s">
        <v>463</v>
      </c>
      <c r="G32" s="45" t="s">
        <v>463</v>
      </c>
      <c r="H32" s="45" t="s">
        <v>463</v>
      </c>
      <c r="I32" s="787">
        <v>3317</v>
      </c>
      <c r="J32" s="45">
        <v>507.50099999999998</v>
      </c>
      <c r="K32" s="45">
        <v>1678.402</v>
      </c>
      <c r="L32" s="45">
        <v>2093.027</v>
      </c>
      <c r="M32" s="45">
        <v>2481.116</v>
      </c>
      <c r="N32" s="45">
        <v>2593.8940000000002</v>
      </c>
      <c r="O32" s="787">
        <v>3365</v>
      </c>
      <c r="P32" s="45">
        <v>518.21</v>
      </c>
      <c r="Q32" s="45">
        <v>1699.325</v>
      </c>
      <c r="R32" s="45">
        <v>2119.9499999999998</v>
      </c>
      <c r="S32" s="45">
        <v>2517.02</v>
      </c>
      <c r="T32" s="45">
        <v>2628.0649999999996</v>
      </c>
      <c r="U32" s="787">
        <v>51</v>
      </c>
      <c r="V32" s="45" t="s">
        <v>463</v>
      </c>
      <c r="W32" s="45">
        <v>12.546000000000001</v>
      </c>
      <c r="X32" s="45">
        <v>19.227</v>
      </c>
      <c r="Y32" s="45">
        <v>38.454000000000001</v>
      </c>
      <c r="Z32" s="787">
        <v>2991</v>
      </c>
      <c r="AA32" s="45">
        <v>649.04700000000003</v>
      </c>
      <c r="AB32" s="45">
        <v>1199.3910000000001</v>
      </c>
      <c r="AC32" s="45">
        <v>1704.87</v>
      </c>
      <c r="AD32" s="45">
        <v>2132.5830000000001</v>
      </c>
      <c r="AE32" s="787">
        <v>3042</v>
      </c>
      <c r="AF32" s="45">
        <v>654.03</v>
      </c>
      <c r="AG32" s="45">
        <v>1210.7159999999999</v>
      </c>
      <c r="AH32" s="45">
        <v>1721.7720000000002</v>
      </c>
      <c r="AI32" s="45">
        <v>2171.9880000000003</v>
      </c>
      <c r="AJ32" s="787">
        <v>61</v>
      </c>
      <c r="AK32" s="45">
        <v>9.8209999999999997</v>
      </c>
      <c r="AL32" s="45">
        <v>34.098999999999997</v>
      </c>
      <c r="AM32" s="45">
        <v>32.817999999999998</v>
      </c>
      <c r="AN32" s="787">
        <v>3040</v>
      </c>
      <c r="AO32" s="45">
        <v>474.24</v>
      </c>
      <c r="AP32" s="45">
        <v>1377.12</v>
      </c>
      <c r="AQ32" s="45">
        <v>1808.8</v>
      </c>
      <c r="AR32" s="787">
        <v>3101</v>
      </c>
      <c r="AS32" s="45">
        <v>486.85700000000003</v>
      </c>
      <c r="AT32" s="45">
        <v>1414.056</v>
      </c>
      <c r="AU32" s="780">
        <v>1838.8929999999998</v>
      </c>
      <c r="AW32" s="71"/>
      <c r="AX32" s="66"/>
      <c r="AY32" s="66"/>
      <c r="AZ32" s="66"/>
      <c r="BA32" s="66"/>
      <c r="BB32" s="6">
        <v>15.299999999999999</v>
      </c>
      <c r="BC32" s="6">
        <v>50.6</v>
      </c>
      <c r="BD32" s="6">
        <v>63.1</v>
      </c>
      <c r="BE32" s="6">
        <v>74.8</v>
      </c>
      <c r="BF32" s="6">
        <v>78.2</v>
      </c>
      <c r="BG32" s="71"/>
      <c r="BH32" s="6">
        <v>24.6</v>
      </c>
      <c r="BI32" s="6">
        <v>37.700000000000003</v>
      </c>
      <c r="BJ32" s="6">
        <v>75.400000000000006</v>
      </c>
      <c r="BK32" s="6">
        <v>21.7</v>
      </c>
      <c r="BL32" s="6">
        <v>40.1</v>
      </c>
      <c r="BM32" s="6">
        <v>56.999999999999993</v>
      </c>
      <c r="BN32" s="6">
        <v>71.300000000000011</v>
      </c>
      <c r="BO32" s="61">
        <v>16.100000000000001</v>
      </c>
      <c r="BP32" s="6">
        <v>55.899999999999991</v>
      </c>
      <c r="BQ32" s="6">
        <v>53.79999999999999</v>
      </c>
      <c r="BR32" s="6">
        <v>15.6</v>
      </c>
      <c r="BS32" s="6">
        <v>45.3</v>
      </c>
      <c r="BT32" s="82">
        <v>59.5</v>
      </c>
      <c r="BV32" s="71"/>
      <c r="BW32" s="66"/>
      <c r="BX32" s="66"/>
      <c r="BY32" s="66"/>
      <c r="BZ32" s="66"/>
      <c r="CA32" s="71"/>
      <c r="CB32" s="57">
        <f>BL32-BH32</f>
        <v>15.5</v>
      </c>
      <c r="CC32" s="57">
        <f>BM32-BI32</f>
        <v>19.29999999999999</v>
      </c>
      <c r="CD32" s="57">
        <f>BN32-BJ32</f>
        <v>-4.0999999999999943</v>
      </c>
      <c r="CE32" s="59">
        <f>BR32-BO32</f>
        <v>-0.50000000000000178</v>
      </c>
      <c r="CF32" s="57">
        <f>BS32-BP32</f>
        <v>-10.599999999999994</v>
      </c>
      <c r="CG32" s="60">
        <f>BT32-BQ32</f>
        <v>5.7000000000000099</v>
      </c>
    </row>
    <row r="33" spans="1:85" x14ac:dyDescent="0.25">
      <c r="A33" s="1891"/>
      <c r="B33" s="855" t="s">
        <v>541</v>
      </c>
      <c r="C33" s="787">
        <v>35</v>
      </c>
      <c r="D33" s="45" t="s">
        <v>463</v>
      </c>
      <c r="E33" s="45" t="s">
        <v>463</v>
      </c>
      <c r="F33" s="45" t="s">
        <v>463</v>
      </c>
      <c r="G33" s="45" t="s">
        <v>463</v>
      </c>
      <c r="H33" s="45" t="s">
        <v>463</v>
      </c>
      <c r="I33" s="787">
        <v>533</v>
      </c>
      <c r="J33" s="45">
        <v>71.422000000000011</v>
      </c>
      <c r="K33" s="45">
        <v>265.96699999999998</v>
      </c>
      <c r="L33" s="45">
        <v>308.60699999999997</v>
      </c>
      <c r="M33" s="45">
        <v>352.846</v>
      </c>
      <c r="N33" s="45">
        <v>339.52100000000002</v>
      </c>
      <c r="O33" s="787">
        <v>568</v>
      </c>
      <c r="P33" s="45">
        <v>80.087999999999994</v>
      </c>
      <c r="Q33" s="45">
        <v>276.61600000000004</v>
      </c>
      <c r="R33" s="45">
        <v>322.62399999999997</v>
      </c>
      <c r="S33" s="45">
        <v>369.76799999999997</v>
      </c>
      <c r="T33" s="45">
        <v>359.54399999999998</v>
      </c>
      <c r="U33" s="787">
        <v>35</v>
      </c>
      <c r="V33" s="45" t="s">
        <v>463</v>
      </c>
      <c r="W33" s="45" t="s">
        <v>463</v>
      </c>
      <c r="X33" s="45" t="s">
        <v>463</v>
      </c>
      <c r="Y33" s="45" t="s">
        <v>463</v>
      </c>
      <c r="Z33" s="787">
        <v>481</v>
      </c>
      <c r="AA33" s="45">
        <v>75.036000000000001</v>
      </c>
      <c r="AB33" s="45">
        <v>173.64099999999999</v>
      </c>
      <c r="AC33" s="45">
        <v>228.95600000000002</v>
      </c>
      <c r="AD33" s="45">
        <v>296.77699999999999</v>
      </c>
      <c r="AE33" s="787">
        <v>516</v>
      </c>
      <c r="AF33" s="45">
        <v>79.98</v>
      </c>
      <c r="AG33" s="45">
        <v>178.536</v>
      </c>
      <c r="AH33" s="45">
        <v>238.90799999999999</v>
      </c>
      <c r="AI33" s="45">
        <v>313.72800000000001</v>
      </c>
      <c r="AJ33" s="787">
        <v>36</v>
      </c>
      <c r="AK33" s="45" t="s">
        <v>463</v>
      </c>
      <c r="AL33" s="45" t="s">
        <v>463</v>
      </c>
      <c r="AM33" s="45" t="s">
        <v>463</v>
      </c>
      <c r="AN33" s="787">
        <v>442</v>
      </c>
      <c r="AO33" s="45">
        <v>54.808</v>
      </c>
      <c r="AP33" s="45">
        <v>199.78399999999999</v>
      </c>
      <c r="AQ33" s="45">
        <v>229.398</v>
      </c>
      <c r="AR33" s="787">
        <v>478</v>
      </c>
      <c r="AS33" s="45">
        <v>57.36</v>
      </c>
      <c r="AT33" s="45">
        <v>219.40199999999999</v>
      </c>
      <c r="AU33" s="780">
        <v>246.17000000000002</v>
      </c>
      <c r="AW33" s="71"/>
      <c r="AX33" s="66"/>
      <c r="AY33" s="66"/>
      <c r="AZ33" s="66"/>
      <c r="BA33" s="66"/>
      <c r="BB33" s="6">
        <v>13.4</v>
      </c>
      <c r="BC33" s="6">
        <v>49.899999999999991</v>
      </c>
      <c r="BD33" s="6">
        <v>57.9</v>
      </c>
      <c r="BE33" s="6">
        <v>66.2</v>
      </c>
      <c r="BF33" s="6">
        <v>63.7</v>
      </c>
      <c r="BG33" s="71"/>
      <c r="BH33" s="66"/>
      <c r="BI33" s="66"/>
      <c r="BJ33" s="66"/>
      <c r="BK33" s="6">
        <v>15.6</v>
      </c>
      <c r="BL33" s="6">
        <v>36.1</v>
      </c>
      <c r="BM33" s="6">
        <v>47.6</v>
      </c>
      <c r="BN33" s="6">
        <v>61.7</v>
      </c>
      <c r="BO33" s="71"/>
      <c r="BP33" s="66"/>
      <c r="BQ33" s="66"/>
      <c r="BR33" s="6">
        <v>12.4</v>
      </c>
      <c r="BS33" s="6">
        <v>45.199999999999996</v>
      </c>
      <c r="BT33" s="82">
        <v>51.9</v>
      </c>
      <c r="BV33" s="71"/>
      <c r="BW33" s="66"/>
      <c r="BX33" s="66"/>
      <c r="BY33" s="66"/>
      <c r="BZ33" s="66"/>
      <c r="CA33" s="71"/>
      <c r="CB33" s="66"/>
      <c r="CC33" s="66"/>
      <c r="CD33" s="66"/>
      <c r="CE33" s="71"/>
      <c r="CF33" s="66"/>
      <c r="CG33" s="88"/>
    </row>
    <row r="34" spans="1:85" x14ac:dyDescent="0.25">
      <c r="A34" s="1891"/>
      <c r="B34" s="855" t="s">
        <v>178</v>
      </c>
      <c r="C34" s="787">
        <v>585</v>
      </c>
      <c r="D34" s="45">
        <v>89.504999999999995</v>
      </c>
      <c r="E34" s="45">
        <v>214.69500000000002</v>
      </c>
      <c r="F34" s="45">
        <v>274.36500000000001</v>
      </c>
      <c r="G34" s="45">
        <v>342.81</v>
      </c>
      <c r="H34" s="45">
        <v>378.495</v>
      </c>
      <c r="I34" s="787">
        <v>411</v>
      </c>
      <c r="J34" s="45">
        <v>53.841000000000001</v>
      </c>
      <c r="K34" s="45">
        <v>174.26399999999998</v>
      </c>
      <c r="L34" s="45">
        <v>228.92700000000002</v>
      </c>
      <c r="M34" s="45">
        <v>264.27300000000002</v>
      </c>
      <c r="N34" s="45">
        <v>277.42500000000001</v>
      </c>
      <c r="O34" s="787">
        <v>996</v>
      </c>
      <c r="P34" s="45">
        <v>143.42400000000001</v>
      </c>
      <c r="Q34" s="45">
        <v>387.44400000000002</v>
      </c>
      <c r="R34" s="45">
        <v>501.98399999999998</v>
      </c>
      <c r="S34" s="45">
        <v>605.56799999999998</v>
      </c>
      <c r="T34" s="45">
        <v>655.36799999999994</v>
      </c>
      <c r="U34" s="787">
        <v>477</v>
      </c>
      <c r="V34" s="45">
        <v>86.813999999999993</v>
      </c>
      <c r="W34" s="45">
        <v>116.38799999999999</v>
      </c>
      <c r="X34" s="45">
        <v>194.13900000000001</v>
      </c>
      <c r="Y34" s="45">
        <v>277.61400000000003</v>
      </c>
      <c r="Z34" s="787">
        <v>358</v>
      </c>
      <c r="AA34" s="45">
        <v>50.477999999999994</v>
      </c>
      <c r="AB34" s="45">
        <v>82.34</v>
      </c>
      <c r="AC34" s="45">
        <v>142.84199999999998</v>
      </c>
      <c r="AD34" s="45">
        <v>192.60399999999998</v>
      </c>
      <c r="AE34" s="787">
        <v>835</v>
      </c>
      <c r="AF34" s="45">
        <v>136.93999999999997</v>
      </c>
      <c r="AG34" s="45">
        <v>198.73000000000002</v>
      </c>
      <c r="AH34" s="45">
        <v>337.34</v>
      </c>
      <c r="AI34" s="45">
        <v>469.27000000000004</v>
      </c>
      <c r="AJ34" s="787">
        <v>471</v>
      </c>
      <c r="AK34" s="45">
        <v>55.106999999999999</v>
      </c>
      <c r="AL34" s="45">
        <v>179.45099999999999</v>
      </c>
      <c r="AM34" s="45">
        <v>232.203</v>
      </c>
      <c r="AN34" s="787">
        <v>384</v>
      </c>
      <c r="AO34" s="45">
        <v>47.232000000000006</v>
      </c>
      <c r="AP34" s="45">
        <v>135.93599999999998</v>
      </c>
      <c r="AQ34" s="45">
        <v>169.72800000000001</v>
      </c>
      <c r="AR34" s="787">
        <v>855</v>
      </c>
      <c r="AS34" s="45">
        <v>102.6</v>
      </c>
      <c r="AT34" s="45">
        <v>316.35000000000002</v>
      </c>
      <c r="AU34" s="780">
        <v>404.41499999999996</v>
      </c>
      <c r="AW34" s="61">
        <v>15.299999999999999</v>
      </c>
      <c r="AX34" s="6">
        <v>36.700000000000003</v>
      </c>
      <c r="AY34" s="6">
        <v>46.900000000000006</v>
      </c>
      <c r="AZ34" s="6">
        <v>58.599999999999994</v>
      </c>
      <c r="BA34" s="6">
        <v>64.7</v>
      </c>
      <c r="BB34" s="6">
        <v>13.100000000000001</v>
      </c>
      <c r="BC34" s="6">
        <v>42.399999999999991</v>
      </c>
      <c r="BD34" s="6">
        <v>55.7</v>
      </c>
      <c r="BE34" s="6">
        <v>64.3</v>
      </c>
      <c r="BF34" s="6">
        <v>67.5</v>
      </c>
      <c r="BG34" s="61">
        <v>18.2</v>
      </c>
      <c r="BH34" s="6">
        <v>24.4</v>
      </c>
      <c r="BI34" s="6">
        <v>40.700000000000003</v>
      </c>
      <c r="BJ34" s="6">
        <v>58.20000000000001</v>
      </c>
      <c r="BK34" s="6">
        <v>14.099999999999998</v>
      </c>
      <c r="BL34" s="6">
        <v>23</v>
      </c>
      <c r="BM34" s="6">
        <v>39.9</v>
      </c>
      <c r="BN34" s="6">
        <v>53.79999999999999</v>
      </c>
      <c r="BO34" s="61">
        <v>11.7</v>
      </c>
      <c r="BP34" s="6">
        <v>38.1</v>
      </c>
      <c r="BQ34" s="6">
        <v>49.3</v>
      </c>
      <c r="BR34" s="6">
        <v>12.3</v>
      </c>
      <c r="BS34" s="6">
        <v>35.399999999999991</v>
      </c>
      <c r="BT34" s="82">
        <v>44.2</v>
      </c>
      <c r="BV34" s="59">
        <f>BB34-AW34</f>
        <v>-2.1999999999999975</v>
      </c>
      <c r="BW34" s="57">
        <f>BC34-AX34</f>
        <v>5.6999999999999886</v>
      </c>
      <c r="BX34" s="57">
        <f>BD34-AY34</f>
        <v>8.7999999999999972</v>
      </c>
      <c r="BY34" s="57">
        <f>BE34-AZ34</f>
        <v>5.7000000000000028</v>
      </c>
      <c r="BZ34" s="57">
        <f>BF34-BA34</f>
        <v>2.7999999999999972</v>
      </c>
      <c r="CA34" s="59">
        <f>BK34-BG34</f>
        <v>-4.1000000000000014</v>
      </c>
      <c r="CB34" s="57">
        <f>BL34-BH34</f>
        <v>-1.3999999999999986</v>
      </c>
      <c r="CC34" s="57">
        <f>BM34-BI34</f>
        <v>-0.80000000000000426</v>
      </c>
      <c r="CD34" s="57">
        <f>BN34-BJ34</f>
        <v>-4.4000000000000199</v>
      </c>
      <c r="CE34" s="59">
        <f>BR34-BO34</f>
        <v>0.60000000000000142</v>
      </c>
      <c r="CF34" s="57">
        <f>BS34-BP34</f>
        <v>-2.7000000000000099</v>
      </c>
      <c r="CG34" s="60">
        <f>BT34-BQ34</f>
        <v>-5.0999999999999943</v>
      </c>
    </row>
    <row r="35" spans="1:85" x14ac:dyDescent="0.25">
      <c r="A35" s="1891"/>
      <c r="B35" s="855" t="s">
        <v>542</v>
      </c>
      <c r="C35" s="787">
        <v>0</v>
      </c>
      <c r="D35" s="45" t="s">
        <v>463</v>
      </c>
      <c r="E35" s="45" t="s">
        <v>463</v>
      </c>
      <c r="F35" s="45" t="s">
        <v>463</v>
      </c>
      <c r="G35" s="45" t="s">
        <v>463</v>
      </c>
      <c r="H35" s="45" t="s">
        <v>463</v>
      </c>
      <c r="I35" s="787">
        <v>0</v>
      </c>
      <c r="J35" s="45" t="s">
        <v>463</v>
      </c>
      <c r="K35" s="45" t="s">
        <v>463</v>
      </c>
      <c r="L35" s="45" t="s">
        <v>463</v>
      </c>
      <c r="M35" s="45" t="s">
        <v>463</v>
      </c>
      <c r="N35" s="45" t="s">
        <v>463</v>
      </c>
      <c r="O35" s="787">
        <v>0</v>
      </c>
      <c r="P35" s="45" t="s">
        <v>463</v>
      </c>
      <c r="Q35" s="45" t="s">
        <v>463</v>
      </c>
      <c r="R35" s="45" t="s">
        <v>463</v>
      </c>
      <c r="S35" s="45" t="s">
        <v>463</v>
      </c>
      <c r="T35" s="45" t="s">
        <v>463</v>
      </c>
      <c r="U35" s="787">
        <v>16</v>
      </c>
      <c r="V35" s="45" t="s">
        <v>463</v>
      </c>
      <c r="W35" s="45" t="s">
        <v>463</v>
      </c>
      <c r="X35" s="45" t="s">
        <v>463</v>
      </c>
      <c r="Y35" s="45" t="s">
        <v>463</v>
      </c>
      <c r="Z35" s="787">
        <v>266</v>
      </c>
      <c r="AA35" s="45">
        <v>51.870000000000005</v>
      </c>
      <c r="AB35" s="45">
        <v>93.366000000000014</v>
      </c>
      <c r="AC35" s="45">
        <v>130.07399999999998</v>
      </c>
      <c r="AD35" s="45">
        <v>157.47200000000001</v>
      </c>
      <c r="AE35" s="787">
        <v>282</v>
      </c>
      <c r="AF35" s="45">
        <v>53.297999999999995</v>
      </c>
      <c r="AG35" s="45">
        <v>100.95599999999999</v>
      </c>
      <c r="AH35" s="45">
        <v>131.69400000000002</v>
      </c>
      <c r="AI35" s="45">
        <v>164.40599999999998</v>
      </c>
      <c r="AJ35" s="787">
        <v>20</v>
      </c>
      <c r="AK35" s="45" t="s">
        <v>463</v>
      </c>
      <c r="AL35" s="45">
        <v>7</v>
      </c>
      <c r="AM35" s="45">
        <v>9.66</v>
      </c>
      <c r="AN35" s="787">
        <v>282</v>
      </c>
      <c r="AO35" s="45">
        <v>48.222000000000001</v>
      </c>
      <c r="AP35" s="45">
        <v>104.622</v>
      </c>
      <c r="AQ35" s="45">
        <v>137.61599999999999</v>
      </c>
      <c r="AR35" s="787">
        <v>302</v>
      </c>
      <c r="AS35" s="45">
        <v>51.037999999999997</v>
      </c>
      <c r="AT35" s="45">
        <v>111.438</v>
      </c>
      <c r="AU35" s="780">
        <v>147.07400000000001</v>
      </c>
      <c r="AW35" s="71"/>
      <c r="AX35" s="66"/>
      <c r="AY35" s="66"/>
      <c r="AZ35" s="66"/>
      <c r="BA35" s="66"/>
      <c r="BB35" s="66"/>
      <c r="BC35" s="66"/>
      <c r="BD35" s="66"/>
      <c r="BE35" s="66"/>
      <c r="BF35" s="66"/>
      <c r="BG35" s="71"/>
      <c r="BH35" s="66"/>
      <c r="BI35" s="66"/>
      <c r="BJ35" s="66"/>
      <c r="BK35" s="6">
        <v>19.5</v>
      </c>
      <c r="BL35" s="6">
        <v>35.1</v>
      </c>
      <c r="BM35" s="6">
        <v>48.899999999999991</v>
      </c>
      <c r="BN35" s="6">
        <v>59.20000000000001</v>
      </c>
      <c r="BO35" s="71"/>
      <c r="BP35" s="6">
        <v>35</v>
      </c>
      <c r="BQ35" s="6">
        <v>48.3</v>
      </c>
      <c r="BR35" s="6">
        <v>17.100000000000001</v>
      </c>
      <c r="BS35" s="6">
        <v>37.1</v>
      </c>
      <c r="BT35" s="82">
        <v>48.79999999999999</v>
      </c>
      <c r="BV35" s="71"/>
      <c r="BW35" s="66"/>
      <c r="BX35" s="66"/>
      <c r="BY35" s="66"/>
      <c r="BZ35" s="66"/>
      <c r="CA35" s="71"/>
      <c r="CB35" s="66"/>
      <c r="CC35" s="66"/>
      <c r="CD35" s="66"/>
      <c r="CE35" s="71"/>
      <c r="CF35" s="57"/>
      <c r="CG35" s="60"/>
    </row>
    <row r="36" spans="1:85" x14ac:dyDescent="0.25">
      <c r="A36" s="1891"/>
      <c r="B36" s="856" t="s">
        <v>538</v>
      </c>
      <c r="C36" s="788">
        <v>133</v>
      </c>
      <c r="D36" s="785" t="s">
        <v>463</v>
      </c>
      <c r="E36" s="785">
        <v>61.446000000000005</v>
      </c>
      <c r="F36" s="785">
        <v>86.981999999999999</v>
      </c>
      <c r="G36" s="785">
        <v>93.765000000000001</v>
      </c>
      <c r="H36" s="791">
        <v>90.307000000000002</v>
      </c>
      <c r="I36" s="788">
        <v>7473</v>
      </c>
      <c r="J36" s="785">
        <v>777.19200000000012</v>
      </c>
      <c r="K36" s="785">
        <v>3773.8650000000002</v>
      </c>
      <c r="L36" s="785">
        <v>4648.2060000000001</v>
      </c>
      <c r="M36" s="785">
        <v>5537.4930000000004</v>
      </c>
      <c r="N36" s="791">
        <v>5903.67</v>
      </c>
      <c r="O36" s="788">
        <v>7606</v>
      </c>
      <c r="P36" s="785">
        <v>783.41800000000001</v>
      </c>
      <c r="Q36" s="785">
        <v>3841.03</v>
      </c>
      <c r="R36" s="785">
        <v>4738.5379999999996</v>
      </c>
      <c r="S36" s="785">
        <v>5628.44</v>
      </c>
      <c r="T36" s="791">
        <v>6001.134</v>
      </c>
      <c r="U36" s="789">
        <v>163</v>
      </c>
      <c r="V36" s="785">
        <v>23.797999999999998</v>
      </c>
      <c r="W36" s="785">
        <v>52.486000000000004</v>
      </c>
      <c r="X36" s="785">
        <v>84.433999999999997</v>
      </c>
      <c r="Y36" s="785">
        <v>109.69899999999998</v>
      </c>
      <c r="Z36" s="788">
        <v>6678</v>
      </c>
      <c r="AA36" s="785">
        <v>1155.2940000000001</v>
      </c>
      <c r="AB36" s="785">
        <v>2677.8780000000002</v>
      </c>
      <c r="AC36" s="785">
        <v>3746.3580000000002</v>
      </c>
      <c r="AD36" s="785">
        <v>4881.6179999999995</v>
      </c>
      <c r="AE36" s="788">
        <v>6841</v>
      </c>
      <c r="AF36" s="785">
        <v>1176.6519999999998</v>
      </c>
      <c r="AG36" s="785">
        <v>2729.5589999999997</v>
      </c>
      <c r="AH36" s="785">
        <v>3824.1189999999997</v>
      </c>
      <c r="AI36" s="785">
        <v>4993.93</v>
      </c>
      <c r="AJ36" s="788">
        <v>203</v>
      </c>
      <c r="AK36" s="785">
        <v>33.900999999999996</v>
      </c>
      <c r="AL36" s="785">
        <v>102.312</v>
      </c>
      <c r="AM36" s="785">
        <v>121.59699999999999</v>
      </c>
      <c r="AN36" s="788">
        <v>6117</v>
      </c>
      <c r="AO36" s="785">
        <v>715.68899999999996</v>
      </c>
      <c r="AP36" s="785">
        <v>3150.2550000000001</v>
      </c>
      <c r="AQ36" s="785">
        <v>3780.306</v>
      </c>
      <c r="AR36" s="788">
        <v>6320</v>
      </c>
      <c r="AS36" s="785">
        <v>752.08</v>
      </c>
      <c r="AT36" s="785">
        <v>3248.48</v>
      </c>
      <c r="AU36" s="791">
        <v>3899.44</v>
      </c>
      <c r="AW36" s="771"/>
      <c r="AX36" s="98">
        <v>46.2</v>
      </c>
      <c r="AY36" s="98">
        <v>65.400000000000006</v>
      </c>
      <c r="AZ36" s="98">
        <v>70.5</v>
      </c>
      <c r="BA36" s="98">
        <v>67.900000000000006</v>
      </c>
      <c r="BB36" s="98">
        <v>10.400000000000002</v>
      </c>
      <c r="BC36" s="98">
        <v>50.5</v>
      </c>
      <c r="BD36" s="98">
        <v>62.2</v>
      </c>
      <c r="BE36" s="98">
        <v>74.100000000000009</v>
      </c>
      <c r="BF36" s="98">
        <v>79</v>
      </c>
      <c r="BG36" s="100">
        <v>14.6</v>
      </c>
      <c r="BH36" s="98">
        <v>32.200000000000003</v>
      </c>
      <c r="BI36" s="98">
        <v>51.800000000000004</v>
      </c>
      <c r="BJ36" s="98">
        <v>67.3</v>
      </c>
      <c r="BK36" s="98">
        <v>17.3</v>
      </c>
      <c r="BL36" s="98">
        <v>40.1</v>
      </c>
      <c r="BM36" s="98">
        <v>56.100000000000009</v>
      </c>
      <c r="BN36" s="98">
        <v>73.099999999999994</v>
      </c>
      <c r="BO36" s="100">
        <v>16.7</v>
      </c>
      <c r="BP36" s="98">
        <v>50.4</v>
      </c>
      <c r="BQ36" s="98">
        <v>59.9</v>
      </c>
      <c r="BR36" s="98">
        <v>11.7</v>
      </c>
      <c r="BS36" s="98">
        <v>51.5</v>
      </c>
      <c r="BT36" s="99">
        <v>61.8</v>
      </c>
      <c r="BV36" s="771"/>
      <c r="BW36" s="109">
        <f t="shared" ref="BW36:BZ40" si="9">BC36-AX36</f>
        <v>4.2999999999999972</v>
      </c>
      <c r="BX36" s="109">
        <f t="shared" si="9"/>
        <v>-3.2000000000000028</v>
      </c>
      <c r="BY36" s="109">
        <f t="shared" si="9"/>
        <v>3.6000000000000085</v>
      </c>
      <c r="BZ36" s="109">
        <f t="shared" si="9"/>
        <v>11.099999999999994</v>
      </c>
      <c r="CA36" s="108">
        <f t="shared" ref="CA36:CA48" si="10">BK36-BG36</f>
        <v>2.7000000000000011</v>
      </c>
      <c r="CB36" s="109">
        <f t="shared" ref="CB36:CB48" si="11">BL36-BH36</f>
        <v>7.8999999999999986</v>
      </c>
      <c r="CC36" s="109">
        <f t="shared" ref="CC36:CC48" si="12">BM36-BI36</f>
        <v>4.3000000000000043</v>
      </c>
      <c r="CD36" s="109">
        <f t="shared" ref="CD36:CD48" si="13">BN36-BJ36</f>
        <v>5.7999999999999972</v>
      </c>
      <c r="CE36" s="108">
        <f t="shared" ref="CE36:CE48" si="14">BR36-BO36</f>
        <v>-5</v>
      </c>
      <c r="CF36" s="109">
        <f t="shared" ref="CF36:CF48" si="15">BS36-BP36</f>
        <v>1.1000000000000014</v>
      </c>
      <c r="CG36" s="236">
        <f t="shared" ref="CG36:CG48" si="16">BT36-BQ36</f>
        <v>1.8999999999999986</v>
      </c>
    </row>
    <row r="37" spans="1:85" x14ac:dyDescent="0.25">
      <c r="A37" s="1891" t="s">
        <v>346</v>
      </c>
      <c r="B37" s="849" t="s">
        <v>1078</v>
      </c>
      <c r="C37" s="786">
        <v>27529</v>
      </c>
      <c r="D37" s="932">
        <v>4052.0450000000001</v>
      </c>
      <c r="E37" s="932">
        <v>13502.334000000001</v>
      </c>
      <c r="F37" s="932">
        <v>15560.489999999998</v>
      </c>
      <c r="G37" s="932">
        <v>17775.912</v>
      </c>
      <c r="H37" s="932">
        <v>19118.294999999998</v>
      </c>
      <c r="I37" s="786">
        <v>19403</v>
      </c>
      <c r="J37" s="932">
        <v>2398.9070000000002</v>
      </c>
      <c r="K37" s="932">
        <v>8019.5869999999995</v>
      </c>
      <c r="L37" s="932">
        <v>10054.126</v>
      </c>
      <c r="M37" s="932">
        <v>12400.056</v>
      </c>
      <c r="N37" s="932">
        <v>13448.807000000001</v>
      </c>
      <c r="O37" s="786">
        <v>46932</v>
      </c>
      <c r="P37" s="932">
        <v>6452.5730000000003</v>
      </c>
      <c r="Q37" s="932">
        <v>21531.462000000003</v>
      </c>
      <c r="R37" s="932">
        <v>25634.809000000001</v>
      </c>
      <c r="S37" s="932">
        <v>30194.484</v>
      </c>
      <c r="T37" s="932">
        <v>32593.676000000003</v>
      </c>
      <c r="U37" s="786">
        <v>30258</v>
      </c>
      <c r="V37" s="932">
        <v>5317.8779999999997</v>
      </c>
      <c r="W37" s="932">
        <v>12988.299000000001</v>
      </c>
      <c r="X37" s="932">
        <v>15755.257000000001</v>
      </c>
      <c r="Y37" s="932">
        <v>19118.180999999997</v>
      </c>
      <c r="Z37" s="786">
        <v>21173</v>
      </c>
      <c r="AA37" s="932">
        <v>3302.6390000000001</v>
      </c>
      <c r="AB37" s="932">
        <v>6765.9790000000003</v>
      </c>
      <c r="AC37" s="932">
        <v>9404.8279999999995</v>
      </c>
      <c r="AD37" s="932">
        <v>12830.243000000002</v>
      </c>
      <c r="AE37" s="786">
        <v>51431</v>
      </c>
      <c r="AF37" s="932">
        <v>8586.3009999999995</v>
      </c>
      <c r="AG37" s="932">
        <v>19751.001</v>
      </c>
      <c r="AH37" s="932">
        <v>25168.692000000006</v>
      </c>
      <c r="AI37" s="932">
        <v>31949.376000000004</v>
      </c>
      <c r="AJ37" s="786">
        <v>32187</v>
      </c>
      <c r="AK37" s="932">
        <v>4710.7650000000003</v>
      </c>
      <c r="AL37" s="932">
        <v>15459.555</v>
      </c>
      <c r="AM37" s="932">
        <v>17177.572</v>
      </c>
      <c r="AN37" s="786">
        <v>21975</v>
      </c>
      <c r="AO37" s="932">
        <v>2578.6669999999999</v>
      </c>
      <c r="AP37" s="932">
        <v>8323.5169999999998</v>
      </c>
      <c r="AQ37" s="932">
        <v>10434.280999999999</v>
      </c>
      <c r="AR37" s="786">
        <v>54162</v>
      </c>
      <c r="AS37" s="932">
        <v>7294.6980000000003</v>
      </c>
      <c r="AT37" s="932">
        <v>23757.364999999998</v>
      </c>
      <c r="AU37" s="933">
        <v>27623.186999999998</v>
      </c>
      <c r="AV37" s="5"/>
      <c r="AW37" s="61">
        <v>14.71918703912238</v>
      </c>
      <c r="AX37" s="6">
        <v>49.04767336263577</v>
      </c>
      <c r="AY37" s="6">
        <v>56.523992880235383</v>
      </c>
      <c r="AZ37" s="6">
        <v>64.571586327145923</v>
      </c>
      <c r="BA37" s="6">
        <v>69.447836826619195</v>
      </c>
      <c r="BB37" s="6">
        <v>12.363588104932226</v>
      </c>
      <c r="BC37" s="6">
        <v>41.331685821780134</v>
      </c>
      <c r="BD37" s="6">
        <v>51.817378755862499</v>
      </c>
      <c r="BE37" s="6">
        <v>63.907931763129412</v>
      </c>
      <c r="BF37" s="6">
        <v>69.31302891305468</v>
      </c>
      <c r="BG37" s="61">
        <v>17.575114019432878</v>
      </c>
      <c r="BH37" s="6">
        <v>42.925173507832639</v>
      </c>
      <c r="BI37" s="6">
        <v>52.069723709432225</v>
      </c>
      <c r="BJ37" s="6">
        <v>63.183888558397769</v>
      </c>
      <c r="BK37" s="6">
        <v>15.598351674302178</v>
      </c>
      <c r="BL37" s="6">
        <v>31.95569357200208</v>
      </c>
      <c r="BM37" s="6">
        <v>44.418967553015634</v>
      </c>
      <c r="BN37" s="6">
        <v>60.597189817220055</v>
      </c>
      <c r="BO37" s="61">
        <v>14.635613757106908</v>
      </c>
      <c r="BP37" s="6">
        <v>48.030431540684127</v>
      </c>
      <c r="BQ37" s="6">
        <v>53.368042998726196</v>
      </c>
      <c r="BR37" s="6">
        <v>11.734548350398178</v>
      </c>
      <c r="BS37" s="6">
        <v>37.877210466439138</v>
      </c>
      <c r="BT37" s="82">
        <v>47.482507394766778</v>
      </c>
      <c r="BV37" s="59">
        <f>BB37-AW37</f>
        <v>-2.3555989341901533</v>
      </c>
      <c r="BW37" s="57">
        <f t="shared" si="9"/>
        <v>-7.715987540855636</v>
      </c>
      <c r="BX37" s="57">
        <f t="shared" si="9"/>
        <v>-4.7066141243728836</v>
      </c>
      <c r="BY37" s="57">
        <f t="shared" si="9"/>
        <v>-0.66365456401651102</v>
      </c>
      <c r="BZ37" s="57">
        <f t="shared" si="9"/>
        <v>-0.13480791356451505</v>
      </c>
      <c r="CA37" s="59">
        <f t="shared" si="10"/>
        <v>-1.9767623451306999</v>
      </c>
      <c r="CB37" s="57">
        <f t="shared" si="11"/>
        <v>-10.969479935830559</v>
      </c>
      <c r="CC37" s="57">
        <f t="shared" si="12"/>
        <v>-7.6507561564165911</v>
      </c>
      <c r="CD37" s="57">
        <f t="shared" si="13"/>
        <v>-2.5866987411777131</v>
      </c>
      <c r="CE37" s="59">
        <f t="shared" si="14"/>
        <v>-2.9010654067087298</v>
      </c>
      <c r="CF37" s="57">
        <f t="shared" si="15"/>
        <v>-10.153221074244989</v>
      </c>
      <c r="CG37" s="60">
        <f t="shared" si="16"/>
        <v>-5.8855356039594184</v>
      </c>
    </row>
    <row r="38" spans="1:85" x14ac:dyDescent="0.25">
      <c r="A38" s="1891"/>
      <c r="B38" s="855" t="s">
        <v>534</v>
      </c>
      <c r="C38" s="787">
        <v>3069</v>
      </c>
      <c r="D38" s="45">
        <v>273.14100000000002</v>
      </c>
      <c r="E38" s="45">
        <v>1169.289</v>
      </c>
      <c r="F38" s="45">
        <v>1371.8430000000001</v>
      </c>
      <c r="G38" s="45">
        <v>1740.1230000000003</v>
      </c>
      <c r="H38" s="45">
        <v>1875.1589999999999</v>
      </c>
      <c r="I38" s="787">
        <v>1982</v>
      </c>
      <c r="J38" s="45">
        <v>208.10999999999999</v>
      </c>
      <c r="K38" s="45">
        <v>695.68200000000002</v>
      </c>
      <c r="L38" s="45">
        <v>905.774</v>
      </c>
      <c r="M38" s="45">
        <v>1157.4879999999998</v>
      </c>
      <c r="N38" s="45">
        <v>1262.5340000000001</v>
      </c>
      <c r="O38" s="787">
        <v>5051</v>
      </c>
      <c r="P38" s="45">
        <v>479.84500000000003</v>
      </c>
      <c r="Q38" s="45">
        <v>1863.819</v>
      </c>
      <c r="R38" s="45">
        <v>2278.0010000000002</v>
      </c>
      <c r="S38" s="45">
        <v>2899.2739999999999</v>
      </c>
      <c r="T38" s="45">
        <v>3136.6709999999998</v>
      </c>
      <c r="U38" s="787">
        <v>2634</v>
      </c>
      <c r="V38" s="45">
        <v>463.58400000000006</v>
      </c>
      <c r="W38" s="45">
        <v>537.33600000000001</v>
      </c>
      <c r="X38" s="45">
        <v>990.38400000000001</v>
      </c>
      <c r="Y38" s="45">
        <v>1511.9159999999999</v>
      </c>
      <c r="Z38" s="787">
        <v>2153</v>
      </c>
      <c r="AA38" s="45">
        <v>404.76400000000001</v>
      </c>
      <c r="AB38" s="45">
        <v>495.19</v>
      </c>
      <c r="AC38" s="45">
        <v>884.88300000000004</v>
      </c>
      <c r="AD38" s="45">
        <v>1235.8219999999999</v>
      </c>
      <c r="AE38" s="787">
        <v>4787</v>
      </c>
      <c r="AF38" s="45">
        <v>866.44700000000012</v>
      </c>
      <c r="AG38" s="45">
        <v>1038.779</v>
      </c>
      <c r="AH38" s="45">
        <v>1881.2909999999997</v>
      </c>
      <c r="AI38" s="45">
        <v>2747.7379999999998</v>
      </c>
      <c r="AJ38" s="787">
        <v>2640</v>
      </c>
      <c r="AK38" s="45">
        <v>253.44</v>
      </c>
      <c r="AL38" s="45">
        <v>963.6</v>
      </c>
      <c r="AM38" s="45">
        <v>1211.76</v>
      </c>
      <c r="AN38" s="787">
        <v>2386</v>
      </c>
      <c r="AO38" s="45">
        <v>276.77599999999995</v>
      </c>
      <c r="AP38" s="45">
        <v>854.18799999999999</v>
      </c>
      <c r="AQ38" s="45">
        <v>1102.3320000000001</v>
      </c>
      <c r="AR38" s="787">
        <v>5026</v>
      </c>
      <c r="AS38" s="45">
        <v>532.75599999999997</v>
      </c>
      <c r="AT38" s="45">
        <v>1819.4120000000003</v>
      </c>
      <c r="AU38" s="780">
        <v>2311.96</v>
      </c>
      <c r="AW38" s="61">
        <v>8.9</v>
      </c>
      <c r="AX38" s="6">
        <v>38.1</v>
      </c>
      <c r="AY38" s="6">
        <v>44.7</v>
      </c>
      <c r="AZ38" s="6">
        <v>56.7</v>
      </c>
      <c r="BA38" s="6">
        <v>61.1</v>
      </c>
      <c r="BB38" s="6">
        <v>10.5</v>
      </c>
      <c r="BC38" s="6">
        <v>35.1</v>
      </c>
      <c r="BD38" s="6">
        <v>45.7</v>
      </c>
      <c r="BE38" s="6">
        <v>58.4</v>
      </c>
      <c r="BF38" s="6">
        <v>63.7</v>
      </c>
      <c r="BG38" s="61">
        <v>17.600000000000001</v>
      </c>
      <c r="BH38" s="6">
        <v>20.400000000000002</v>
      </c>
      <c r="BI38" s="6">
        <v>37.6</v>
      </c>
      <c r="BJ38" s="6">
        <v>57.4</v>
      </c>
      <c r="BK38" s="6">
        <v>18.8</v>
      </c>
      <c r="BL38" s="6">
        <v>23</v>
      </c>
      <c r="BM38" s="6">
        <v>41.1</v>
      </c>
      <c r="BN38" s="6">
        <v>57.4</v>
      </c>
      <c r="BO38" s="61">
        <v>9.6</v>
      </c>
      <c r="BP38" s="6">
        <v>36.5</v>
      </c>
      <c r="BQ38" s="6">
        <v>45.9</v>
      </c>
      <c r="BR38" s="6">
        <v>11.599999999999998</v>
      </c>
      <c r="BS38" s="6">
        <v>35.799999999999997</v>
      </c>
      <c r="BT38" s="82">
        <v>46.2</v>
      </c>
      <c r="BV38" s="59">
        <f>BB38-AW38</f>
        <v>1.5999999999999996</v>
      </c>
      <c r="BW38" s="57">
        <f t="shared" si="9"/>
        <v>-3</v>
      </c>
      <c r="BX38" s="57">
        <f t="shared" si="9"/>
        <v>1</v>
      </c>
      <c r="BY38" s="57">
        <f t="shared" si="9"/>
        <v>1.6999999999999957</v>
      </c>
      <c r="BZ38" s="57">
        <f t="shared" si="9"/>
        <v>2.6000000000000014</v>
      </c>
      <c r="CA38" s="59">
        <f t="shared" si="10"/>
        <v>1.1999999999999993</v>
      </c>
      <c r="CB38" s="57">
        <f t="shared" si="11"/>
        <v>2.5999999999999979</v>
      </c>
      <c r="CC38" s="57">
        <f t="shared" si="12"/>
        <v>3.5</v>
      </c>
      <c r="CD38" s="57">
        <f t="shared" si="13"/>
        <v>0</v>
      </c>
      <c r="CE38" s="59">
        <f t="shared" si="14"/>
        <v>1.9999999999999982</v>
      </c>
      <c r="CF38" s="57">
        <f t="shared" si="15"/>
        <v>-0.70000000000000284</v>
      </c>
      <c r="CG38" s="60">
        <f t="shared" si="16"/>
        <v>0.30000000000000426</v>
      </c>
    </row>
    <row r="39" spans="1:85" x14ac:dyDescent="0.25">
      <c r="A39" s="1891"/>
      <c r="B39" s="855" t="s">
        <v>531</v>
      </c>
      <c r="C39" s="787">
        <v>95</v>
      </c>
      <c r="D39" s="45">
        <v>19.285</v>
      </c>
      <c r="E39" s="45">
        <v>59.185000000000002</v>
      </c>
      <c r="F39" s="45">
        <v>57.854999999999997</v>
      </c>
      <c r="G39" s="45">
        <v>61.940000000000005</v>
      </c>
      <c r="H39" s="45">
        <v>66.11999999999999</v>
      </c>
      <c r="I39" s="787">
        <v>3376</v>
      </c>
      <c r="J39" s="45">
        <v>401.74400000000003</v>
      </c>
      <c r="K39" s="45">
        <v>1883.8079999999998</v>
      </c>
      <c r="L39" s="45">
        <v>2207.904</v>
      </c>
      <c r="M39" s="45">
        <v>2589.3919999999998</v>
      </c>
      <c r="N39" s="45">
        <v>2619.7759999999998</v>
      </c>
      <c r="O39" s="787">
        <v>3471</v>
      </c>
      <c r="P39" s="45">
        <v>419.99099999999999</v>
      </c>
      <c r="Q39" s="45">
        <v>1940.2889999999998</v>
      </c>
      <c r="R39" s="45">
        <v>2266.5630000000001</v>
      </c>
      <c r="S39" s="45">
        <v>2651.8440000000001</v>
      </c>
      <c r="T39" s="45">
        <v>2686.5540000000001</v>
      </c>
      <c r="U39" s="787">
        <v>106</v>
      </c>
      <c r="V39" s="45">
        <v>30.316000000000003</v>
      </c>
      <c r="W39" s="45">
        <v>36.782000000000004</v>
      </c>
      <c r="X39" s="45">
        <v>59.889999999999993</v>
      </c>
      <c r="Y39" s="45">
        <v>69.960000000000008</v>
      </c>
      <c r="Z39" s="787">
        <v>3064</v>
      </c>
      <c r="AA39" s="45">
        <v>588.28800000000001</v>
      </c>
      <c r="AB39" s="45">
        <v>1152.0640000000001</v>
      </c>
      <c r="AC39" s="45">
        <v>1691.3280000000002</v>
      </c>
      <c r="AD39" s="45">
        <v>2196.8880000000004</v>
      </c>
      <c r="AE39" s="787">
        <v>3170</v>
      </c>
      <c r="AF39" s="45">
        <v>621.32000000000005</v>
      </c>
      <c r="AG39" s="45">
        <v>1185.58</v>
      </c>
      <c r="AH39" s="45">
        <v>1749.8400000000001</v>
      </c>
      <c r="AI39" s="45">
        <v>2266.5499999999997</v>
      </c>
      <c r="AJ39" s="787">
        <v>148</v>
      </c>
      <c r="AK39" s="45">
        <v>20.720000000000002</v>
      </c>
      <c r="AL39" s="45">
        <v>65.712000000000003</v>
      </c>
      <c r="AM39" s="45">
        <v>87.467999999999989</v>
      </c>
      <c r="AN39" s="787">
        <v>2954</v>
      </c>
      <c r="AO39" s="45">
        <v>357.43399999999997</v>
      </c>
      <c r="AP39" s="45">
        <v>1479.954</v>
      </c>
      <c r="AQ39" s="45">
        <v>1834.434</v>
      </c>
      <c r="AR39" s="787">
        <v>3102</v>
      </c>
      <c r="AS39" s="45">
        <v>378.44400000000002</v>
      </c>
      <c r="AT39" s="45">
        <v>1544.796</v>
      </c>
      <c r="AU39" s="780">
        <v>1923.24</v>
      </c>
      <c r="AW39" s="61">
        <v>20.3</v>
      </c>
      <c r="AX39" s="6">
        <v>62.3</v>
      </c>
      <c r="AY39" s="6">
        <v>60.9</v>
      </c>
      <c r="AZ39" s="6">
        <v>65.2</v>
      </c>
      <c r="BA39" s="6">
        <v>69.599999999999994</v>
      </c>
      <c r="BB39" s="6">
        <v>11.9</v>
      </c>
      <c r="BC39" s="6">
        <v>55.8</v>
      </c>
      <c r="BD39" s="6">
        <v>65.400000000000006</v>
      </c>
      <c r="BE39" s="6">
        <v>76.699999999999989</v>
      </c>
      <c r="BF39" s="6">
        <v>77.599999999999994</v>
      </c>
      <c r="BG39" s="61">
        <v>28.6</v>
      </c>
      <c r="BH39" s="6">
        <v>34.700000000000003</v>
      </c>
      <c r="BI39" s="6">
        <v>56.499999999999993</v>
      </c>
      <c r="BJ39" s="6">
        <v>66</v>
      </c>
      <c r="BK39" s="6">
        <v>19.2</v>
      </c>
      <c r="BL39" s="6">
        <v>37.6</v>
      </c>
      <c r="BM39" s="6">
        <v>55.2</v>
      </c>
      <c r="BN39" s="6">
        <v>71.7</v>
      </c>
      <c r="BO39" s="61">
        <v>14.000000000000002</v>
      </c>
      <c r="BP39" s="6">
        <v>44.4</v>
      </c>
      <c r="BQ39" s="6">
        <v>59.099999999999994</v>
      </c>
      <c r="BR39" s="6">
        <v>12.1</v>
      </c>
      <c r="BS39" s="6">
        <v>50.1</v>
      </c>
      <c r="BT39" s="82">
        <v>62.1</v>
      </c>
      <c r="BV39" s="59">
        <f>BB39-AW39</f>
        <v>-8.4</v>
      </c>
      <c r="BW39" s="57">
        <f t="shared" si="9"/>
        <v>-6.5</v>
      </c>
      <c r="BX39" s="57">
        <f t="shared" si="9"/>
        <v>4.5000000000000071</v>
      </c>
      <c r="BY39" s="57">
        <f t="shared" si="9"/>
        <v>11.499999999999986</v>
      </c>
      <c r="BZ39" s="57">
        <f t="shared" si="9"/>
        <v>8</v>
      </c>
      <c r="CA39" s="59">
        <f t="shared" si="10"/>
        <v>-9.4000000000000021</v>
      </c>
      <c r="CB39" s="57">
        <f t="shared" si="11"/>
        <v>2.8999999999999986</v>
      </c>
      <c r="CC39" s="57">
        <f t="shared" si="12"/>
        <v>-1.2999999999999901</v>
      </c>
      <c r="CD39" s="57">
        <f t="shared" si="13"/>
        <v>5.7000000000000028</v>
      </c>
      <c r="CE39" s="59">
        <f t="shared" si="14"/>
        <v>-1.9000000000000021</v>
      </c>
      <c r="CF39" s="57">
        <f t="shared" si="15"/>
        <v>5.7000000000000028</v>
      </c>
      <c r="CG39" s="60">
        <f t="shared" si="16"/>
        <v>3.0000000000000071</v>
      </c>
    </row>
    <row r="40" spans="1:85" x14ac:dyDescent="0.25">
      <c r="A40" s="1891"/>
      <c r="B40" s="855" t="s">
        <v>533</v>
      </c>
      <c r="C40" s="787">
        <v>614</v>
      </c>
      <c r="D40" s="45">
        <v>49.734000000000002</v>
      </c>
      <c r="E40" s="45">
        <v>170.07799999999997</v>
      </c>
      <c r="F40" s="45">
        <v>228.40800000000004</v>
      </c>
      <c r="G40" s="45">
        <v>330.94600000000003</v>
      </c>
      <c r="H40" s="45">
        <v>383.13600000000002</v>
      </c>
      <c r="I40" s="787">
        <v>6169</v>
      </c>
      <c r="J40" s="45">
        <v>339.29500000000002</v>
      </c>
      <c r="K40" s="45">
        <v>1375.6870000000001</v>
      </c>
      <c r="L40" s="45">
        <v>2165.3190000000004</v>
      </c>
      <c r="M40" s="45">
        <v>3423.7950000000005</v>
      </c>
      <c r="N40" s="45">
        <v>3954.3289999999993</v>
      </c>
      <c r="O40" s="787">
        <v>6783</v>
      </c>
      <c r="P40" s="45">
        <v>386.63100000000003</v>
      </c>
      <c r="Q40" s="45">
        <v>1546.5240000000001</v>
      </c>
      <c r="R40" s="45">
        <v>2394.3989999999999</v>
      </c>
      <c r="S40" s="45">
        <v>3750.9989999999993</v>
      </c>
      <c r="T40" s="45">
        <v>4341.12</v>
      </c>
      <c r="U40" s="787">
        <v>577</v>
      </c>
      <c r="V40" s="45">
        <v>64.046999999999997</v>
      </c>
      <c r="W40" s="45">
        <v>113.66899999999998</v>
      </c>
      <c r="X40" s="45">
        <v>179.447</v>
      </c>
      <c r="Y40" s="45">
        <v>295.42399999999998</v>
      </c>
      <c r="Z40" s="787">
        <v>8139</v>
      </c>
      <c r="AA40" s="45">
        <v>740.649</v>
      </c>
      <c r="AB40" s="45">
        <v>1342.9350000000002</v>
      </c>
      <c r="AC40" s="45">
        <v>2506.8119999999999</v>
      </c>
      <c r="AD40" s="45">
        <v>4354.3650000000007</v>
      </c>
      <c r="AE40" s="787">
        <v>8716</v>
      </c>
      <c r="AF40" s="45">
        <v>801.87199999999996</v>
      </c>
      <c r="AG40" s="45">
        <v>1455.5719999999999</v>
      </c>
      <c r="AH40" s="45">
        <v>2693.2440000000001</v>
      </c>
      <c r="AI40" s="45">
        <v>4654.3440000000001</v>
      </c>
      <c r="AJ40" s="787">
        <v>634</v>
      </c>
      <c r="AK40" s="45">
        <v>44.38</v>
      </c>
      <c r="AL40" s="45">
        <v>156.59799999999998</v>
      </c>
      <c r="AM40" s="45">
        <v>228.874</v>
      </c>
      <c r="AN40" s="787">
        <v>8843</v>
      </c>
      <c r="AO40" s="45">
        <v>486.36500000000001</v>
      </c>
      <c r="AP40" s="45">
        <v>1971.989</v>
      </c>
      <c r="AQ40" s="45">
        <v>3086.2069999999999</v>
      </c>
      <c r="AR40" s="787">
        <v>9477</v>
      </c>
      <c r="AS40" s="45">
        <v>530.71199999999999</v>
      </c>
      <c r="AT40" s="45">
        <v>2122.848</v>
      </c>
      <c r="AU40" s="780">
        <v>3307.473</v>
      </c>
      <c r="AW40" s="61">
        <v>8.1</v>
      </c>
      <c r="AX40" s="6">
        <v>27.699999999999996</v>
      </c>
      <c r="AY40" s="6">
        <v>37.200000000000003</v>
      </c>
      <c r="AZ40" s="6">
        <v>53.900000000000006</v>
      </c>
      <c r="BA40" s="6">
        <v>62.4</v>
      </c>
      <c r="BB40" s="6">
        <v>5.5</v>
      </c>
      <c r="BC40" s="6">
        <v>22.300000000000004</v>
      </c>
      <c r="BD40" s="6">
        <v>35.100000000000009</v>
      </c>
      <c r="BE40" s="6">
        <v>55.500000000000007</v>
      </c>
      <c r="BF40" s="6">
        <v>64.099999999999994</v>
      </c>
      <c r="BG40" s="61">
        <v>11.1</v>
      </c>
      <c r="BH40" s="6">
        <v>19.7</v>
      </c>
      <c r="BI40" s="6">
        <v>31.1</v>
      </c>
      <c r="BJ40" s="6">
        <v>51.2</v>
      </c>
      <c r="BK40" s="6">
        <v>9.1</v>
      </c>
      <c r="BL40" s="6">
        <v>16.5</v>
      </c>
      <c r="BM40" s="6">
        <v>30.8</v>
      </c>
      <c r="BN40" s="6">
        <v>53.5</v>
      </c>
      <c r="BO40" s="61">
        <v>7.0000000000000009</v>
      </c>
      <c r="BP40" s="6">
        <v>24.699999999999996</v>
      </c>
      <c r="BQ40" s="6">
        <v>36.1</v>
      </c>
      <c r="BR40" s="6">
        <v>5.5</v>
      </c>
      <c r="BS40" s="6">
        <v>22.3</v>
      </c>
      <c r="BT40" s="82">
        <v>34.9</v>
      </c>
      <c r="BV40" s="59">
        <f>BB40-AW40</f>
        <v>-2.5999999999999996</v>
      </c>
      <c r="BW40" s="57">
        <f t="shared" si="9"/>
        <v>-5.3999999999999915</v>
      </c>
      <c r="BX40" s="57">
        <f t="shared" si="9"/>
        <v>-2.0999999999999943</v>
      </c>
      <c r="BY40" s="57">
        <f t="shared" si="9"/>
        <v>1.6000000000000014</v>
      </c>
      <c r="BZ40" s="57">
        <f t="shared" si="9"/>
        <v>1.6999999999999957</v>
      </c>
      <c r="CA40" s="59">
        <f t="shared" si="10"/>
        <v>-2</v>
      </c>
      <c r="CB40" s="57">
        <f t="shared" si="11"/>
        <v>-3.1999999999999993</v>
      </c>
      <c r="CC40" s="57">
        <f t="shared" si="12"/>
        <v>-0.30000000000000071</v>
      </c>
      <c r="CD40" s="57">
        <f t="shared" si="13"/>
        <v>2.2999999999999972</v>
      </c>
      <c r="CE40" s="59">
        <f t="shared" si="14"/>
        <v>-1.5000000000000009</v>
      </c>
      <c r="CF40" s="57">
        <f t="shared" si="15"/>
        <v>-2.399999999999995</v>
      </c>
      <c r="CG40" s="60">
        <f t="shared" si="16"/>
        <v>-1.2000000000000028</v>
      </c>
    </row>
    <row r="41" spans="1:85" x14ac:dyDescent="0.25">
      <c r="A41" s="1891"/>
      <c r="B41" s="855" t="s">
        <v>530</v>
      </c>
      <c r="C41" s="787">
        <v>38</v>
      </c>
      <c r="D41" s="45" t="s">
        <v>463</v>
      </c>
      <c r="E41" s="45" t="s">
        <v>463</v>
      </c>
      <c r="F41" s="45" t="s">
        <v>463</v>
      </c>
      <c r="G41" s="45" t="s">
        <v>463</v>
      </c>
      <c r="H41" s="45" t="s">
        <v>463</v>
      </c>
      <c r="I41" s="787">
        <v>691</v>
      </c>
      <c r="J41" s="45">
        <v>61.499000000000009</v>
      </c>
      <c r="K41" s="45">
        <v>306.80400000000003</v>
      </c>
      <c r="L41" s="45">
        <v>393.86999999999995</v>
      </c>
      <c r="M41" s="45">
        <v>468.49799999999993</v>
      </c>
      <c r="N41" s="45">
        <v>511.34</v>
      </c>
      <c r="O41" s="787">
        <v>729</v>
      </c>
      <c r="P41" s="45">
        <v>67.067999999999998</v>
      </c>
      <c r="Q41" s="45">
        <v>316.38600000000002</v>
      </c>
      <c r="R41" s="45">
        <v>408.24000000000007</v>
      </c>
      <c r="S41" s="45">
        <v>486.24300000000005</v>
      </c>
      <c r="T41" s="45">
        <v>534.35699999999997</v>
      </c>
      <c r="U41" s="787">
        <v>56</v>
      </c>
      <c r="V41" s="45">
        <v>15.680000000000001</v>
      </c>
      <c r="W41" s="45">
        <v>15.680000000000001</v>
      </c>
      <c r="X41" s="45">
        <v>28</v>
      </c>
      <c r="Y41" s="45">
        <v>30.240000000000002</v>
      </c>
      <c r="Z41" s="787">
        <v>504</v>
      </c>
      <c r="AA41" s="45">
        <v>99.287999999999997</v>
      </c>
      <c r="AB41" s="45">
        <v>193.03199999999998</v>
      </c>
      <c r="AC41" s="45">
        <v>267.62400000000002</v>
      </c>
      <c r="AD41" s="45">
        <v>331.12800000000004</v>
      </c>
      <c r="AE41" s="787">
        <v>560</v>
      </c>
      <c r="AF41" s="45">
        <v>114.8</v>
      </c>
      <c r="AG41" s="45">
        <v>208.88</v>
      </c>
      <c r="AH41" s="45">
        <v>295.68</v>
      </c>
      <c r="AI41" s="45">
        <v>361.75999999999993</v>
      </c>
      <c r="AJ41" s="787">
        <v>50</v>
      </c>
      <c r="AK41" s="45">
        <v>6.9500000000000011</v>
      </c>
      <c r="AL41" s="45">
        <v>22.9</v>
      </c>
      <c r="AM41" s="45">
        <v>22.9</v>
      </c>
      <c r="AN41" s="787">
        <v>482</v>
      </c>
      <c r="AO41" s="45">
        <v>74.227999999999994</v>
      </c>
      <c r="AP41" s="45">
        <v>224.13000000000002</v>
      </c>
      <c r="AQ41" s="45">
        <v>261.72599999999994</v>
      </c>
      <c r="AR41" s="787">
        <v>532</v>
      </c>
      <c r="AS41" s="45">
        <v>80.864000000000004</v>
      </c>
      <c r="AT41" s="45">
        <v>246.84799999999998</v>
      </c>
      <c r="AU41" s="780">
        <v>284.08800000000002</v>
      </c>
      <c r="AW41" s="71"/>
      <c r="AX41" s="66"/>
      <c r="AY41" s="66"/>
      <c r="AZ41" s="66"/>
      <c r="BA41" s="66"/>
      <c r="BB41" s="6">
        <v>8.9</v>
      </c>
      <c r="BC41" s="6">
        <v>44.400000000000006</v>
      </c>
      <c r="BD41" s="6">
        <v>56.999999999999993</v>
      </c>
      <c r="BE41" s="6">
        <v>67.8</v>
      </c>
      <c r="BF41" s="6">
        <v>74</v>
      </c>
      <c r="BG41" s="61">
        <v>28.000000000000004</v>
      </c>
      <c r="BH41" s="6">
        <v>28.000000000000004</v>
      </c>
      <c r="BI41" s="6">
        <v>50</v>
      </c>
      <c r="BJ41" s="6">
        <v>54</v>
      </c>
      <c r="BK41" s="6">
        <v>19.7</v>
      </c>
      <c r="BL41" s="6">
        <v>38.299999999999997</v>
      </c>
      <c r="BM41" s="6">
        <v>53.1</v>
      </c>
      <c r="BN41" s="6">
        <v>65.700000000000017</v>
      </c>
      <c r="BO41" s="61">
        <v>13.900000000000002</v>
      </c>
      <c r="BP41" s="6">
        <v>45.8</v>
      </c>
      <c r="BQ41" s="6">
        <v>45.8</v>
      </c>
      <c r="BR41" s="6">
        <v>15.4</v>
      </c>
      <c r="BS41" s="6">
        <v>46.5</v>
      </c>
      <c r="BT41" s="82">
        <v>54.29999999999999</v>
      </c>
      <c r="BV41" s="71"/>
      <c r="BW41" s="66"/>
      <c r="BX41" s="66"/>
      <c r="BY41" s="66"/>
      <c r="BZ41" s="66"/>
      <c r="CA41" s="59">
        <f t="shared" si="10"/>
        <v>-8.3000000000000043</v>
      </c>
      <c r="CB41" s="57">
        <f t="shared" si="11"/>
        <v>10.299999999999994</v>
      </c>
      <c r="CC41" s="57">
        <f t="shared" si="12"/>
        <v>3.1000000000000014</v>
      </c>
      <c r="CD41" s="57">
        <f t="shared" si="13"/>
        <v>11.700000000000017</v>
      </c>
      <c r="CE41" s="59">
        <f t="shared" si="14"/>
        <v>1.4999999999999982</v>
      </c>
      <c r="CF41" s="57">
        <f t="shared" si="15"/>
        <v>0.70000000000000284</v>
      </c>
      <c r="CG41" s="60">
        <f t="shared" si="16"/>
        <v>8.4999999999999929</v>
      </c>
    </row>
    <row r="42" spans="1:85" x14ac:dyDescent="0.25">
      <c r="A42" s="1891"/>
      <c r="B42" s="855" t="s">
        <v>364</v>
      </c>
      <c r="C42" s="787">
        <v>18233</v>
      </c>
      <c r="D42" s="45">
        <v>3008.4450000000002</v>
      </c>
      <c r="E42" s="45">
        <v>9736.4220000000005</v>
      </c>
      <c r="F42" s="45">
        <v>11085.663999999999</v>
      </c>
      <c r="G42" s="45">
        <v>12234.342999999999</v>
      </c>
      <c r="H42" s="45">
        <v>13127.76</v>
      </c>
      <c r="I42" s="787">
        <v>6377</v>
      </c>
      <c r="J42" s="45">
        <v>1294.5310000000002</v>
      </c>
      <c r="K42" s="45">
        <v>3405.3180000000002</v>
      </c>
      <c r="L42" s="45">
        <v>3947.3629999999998</v>
      </c>
      <c r="M42" s="45">
        <v>4253.4589999999998</v>
      </c>
      <c r="N42" s="45">
        <v>4565.9319999999998</v>
      </c>
      <c r="O42" s="787">
        <v>24610</v>
      </c>
      <c r="P42" s="45">
        <v>4306.75</v>
      </c>
      <c r="Q42" s="45">
        <v>13141.740000000002</v>
      </c>
      <c r="R42" s="45">
        <v>15036.71</v>
      </c>
      <c r="S42" s="45">
        <v>16488.7</v>
      </c>
      <c r="T42" s="45">
        <v>17694.590000000004</v>
      </c>
      <c r="U42" s="787">
        <v>20683</v>
      </c>
      <c r="V42" s="45">
        <v>3826.355</v>
      </c>
      <c r="W42" s="45">
        <v>10424.232</v>
      </c>
      <c r="X42" s="45">
        <v>11830.676000000001</v>
      </c>
      <c r="Y42" s="45">
        <v>13464.632999999998</v>
      </c>
      <c r="Z42" s="787">
        <v>6476</v>
      </c>
      <c r="AA42" s="45">
        <v>1334.056</v>
      </c>
      <c r="AB42" s="45">
        <v>3289.808</v>
      </c>
      <c r="AC42" s="45">
        <v>3678.3679999999995</v>
      </c>
      <c r="AD42" s="45">
        <v>4196.4480000000003</v>
      </c>
      <c r="AE42" s="787">
        <v>27159</v>
      </c>
      <c r="AF42" s="45">
        <v>5133.0509999999995</v>
      </c>
      <c r="AG42" s="45">
        <v>13715.295</v>
      </c>
      <c r="AH42" s="45">
        <v>15507.789000000002</v>
      </c>
      <c r="AI42" s="45">
        <v>17653.350000000002</v>
      </c>
      <c r="AJ42" s="787">
        <v>22098</v>
      </c>
      <c r="AK42" s="45">
        <v>3756.6600000000003</v>
      </c>
      <c r="AL42" s="45">
        <v>11756.136</v>
      </c>
      <c r="AM42" s="45">
        <v>12662.153999999999</v>
      </c>
      <c r="AN42" s="787">
        <v>6464</v>
      </c>
      <c r="AO42" s="45">
        <v>1299.2640000000001</v>
      </c>
      <c r="AP42" s="45">
        <v>3458.2400000000002</v>
      </c>
      <c r="AQ42" s="45">
        <v>3742.6559999999999</v>
      </c>
      <c r="AR42" s="787">
        <v>28562</v>
      </c>
      <c r="AS42" s="45">
        <v>5055.4740000000002</v>
      </c>
      <c r="AT42" s="45">
        <v>15194.984</v>
      </c>
      <c r="AU42" s="780">
        <v>16423.149999999998</v>
      </c>
      <c r="AW42" s="61">
        <v>16.5</v>
      </c>
      <c r="AX42" s="6">
        <v>53.400000000000006</v>
      </c>
      <c r="AY42" s="6">
        <v>60.8</v>
      </c>
      <c r="AZ42" s="6">
        <v>67.099999999999994</v>
      </c>
      <c r="BA42" s="6">
        <v>72</v>
      </c>
      <c r="BB42" s="6">
        <v>20.300000000000004</v>
      </c>
      <c r="BC42" s="6">
        <v>53.400000000000006</v>
      </c>
      <c r="BD42" s="6">
        <v>61.9</v>
      </c>
      <c r="BE42" s="6">
        <v>66.699999999999989</v>
      </c>
      <c r="BF42" s="6">
        <v>71.599999999999994</v>
      </c>
      <c r="BG42" s="61">
        <v>18.5</v>
      </c>
      <c r="BH42" s="6">
        <v>50.4</v>
      </c>
      <c r="BI42" s="6">
        <v>57.2</v>
      </c>
      <c r="BJ42" s="6">
        <v>65.099999999999994</v>
      </c>
      <c r="BK42" s="6">
        <v>20.6</v>
      </c>
      <c r="BL42" s="6">
        <v>50.8</v>
      </c>
      <c r="BM42" s="6">
        <v>56.8</v>
      </c>
      <c r="BN42" s="6">
        <v>64.8</v>
      </c>
      <c r="BO42" s="61">
        <v>17</v>
      </c>
      <c r="BP42" s="6">
        <v>53.2</v>
      </c>
      <c r="BQ42" s="6">
        <v>57.3</v>
      </c>
      <c r="BR42" s="6">
        <v>20.100000000000001</v>
      </c>
      <c r="BS42" s="6">
        <v>53.5</v>
      </c>
      <c r="BT42" s="82">
        <v>57.9</v>
      </c>
      <c r="BV42" s="59">
        <f t="shared" ref="BV42:BZ48" si="17">BB42-AW42</f>
        <v>3.8000000000000043</v>
      </c>
      <c r="BW42" s="57">
        <f t="shared" si="17"/>
        <v>0</v>
      </c>
      <c r="BX42" s="57">
        <f t="shared" si="17"/>
        <v>1.1000000000000014</v>
      </c>
      <c r="BY42" s="57">
        <f t="shared" si="17"/>
        <v>-0.40000000000000568</v>
      </c>
      <c r="BZ42" s="57">
        <f t="shared" si="17"/>
        <v>-0.40000000000000568</v>
      </c>
      <c r="CA42" s="59">
        <f t="shared" si="10"/>
        <v>2.1000000000000014</v>
      </c>
      <c r="CB42" s="57">
        <f t="shared" si="11"/>
        <v>0.39999999999999858</v>
      </c>
      <c r="CC42" s="57">
        <f t="shared" si="12"/>
        <v>-0.40000000000000568</v>
      </c>
      <c r="CD42" s="57">
        <f t="shared" si="13"/>
        <v>-0.29999999999999716</v>
      </c>
      <c r="CE42" s="59">
        <f t="shared" si="14"/>
        <v>3.1000000000000014</v>
      </c>
      <c r="CF42" s="57">
        <f t="shared" si="15"/>
        <v>0.29999999999999716</v>
      </c>
      <c r="CG42" s="60">
        <f t="shared" si="16"/>
        <v>0.60000000000000142</v>
      </c>
    </row>
    <row r="43" spans="1:85" x14ac:dyDescent="0.25">
      <c r="A43" s="1891"/>
      <c r="B43" s="856" t="s">
        <v>548</v>
      </c>
      <c r="C43" s="788">
        <v>5480</v>
      </c>
      <c r="D43" s="785">
        <v>701.44</v>
      </c>
      <c r="E43" s="785">
        <v>2367.36</v>
      </c>
      <c r="F43" s="785">
        <v>2816.7200000000003</v>
      </c>
      <c r="G43" s="785">
        <v>3408.56</v>
      </c>
      <c r="H43" s="791">
        <v>3666.1200000000003</v>
      </c>
      <c r="I43" s="788">
        <v>808</v>
      </c>
      <c r="J43" s="785">
        <v>93.727999999999994</v>
      </c>
      <c r="K43" s="785">
        <v>352.28800000000001</v>
      </c>
      <c r="L43" s="785">
        <v>433.89600000000002</v>
      </c>
      <c r="M43" s="785">
        <v>507.42399999999998</v>
      </c>
      <c r="N43" s="791">
        <v>534.89600000000007</v>
      </c>
      <c r="O43" s="788">
        <v>6288</v>
      </c>
      <c r="P43" s="785">
        <v>792.28800000000001</v>
      </c>
      <c r="Q43" s="785">
        <v>2722.7040000000002</v>
      </c>
      <c r="R43" s="785">
        <v>3250.8960000000002</v>
      </c>
      <c r="S43" s="785">
        <v>3917.424</v>
      </c>
      <c r="T43" s="791">
        <v>4200.3839999999991</v>
      </c>
      <c r="U43" s="789">
        <v>6202</v>
      </c>
      <c r="V43" s="785">
        <v>917.89600000000007</v>
      </c>
      <c r="W43" s="785">
        <v>1860.6</v>
      </c>
      <c r="X43" s="785">
        <v>2666.86</v>
      </c>
      <c r="Y43" s="785">
        <v>3746.0079999999998</v>
      </c>
      <c r="Z43" s="788">
        <v>837</v>
      </c>
      <c r="AA43" s="785">
        <v>135.59399999999999</v>
      </c>
      <c r="AB43" s="785">
        <v>292.95</v>
      </c>
      <c r="AC43" s="785">
        <v>375.81299999999999</v>
      </c>
      <c r="AD43" s="785">
        <v>515.59199999999998</v>
      </c>
      <c r="AE43" s="788">
        <v>7039</v>
      </c>
      <c r="AF43" s="785">
        <v>1048.8109999999999</v>
      </c>
      <c r="AG43" s="785">
        <v>2146.895</v>
      </c>
      <c r="AH43" s="785">
        <v>3040.8480000000004</v>
      </c>
      <c r="AI43" s="785">
        <v>4265.634</v>
      </c>
      <c r="AJ43" s="788">
        <v>6617</v>
      </c>
      <c r="AK43" s="785">
        <v>628.61500000000001</v>
      </c>
      <c r="AL43" s="785">
        <v>2494.6089999999999</v>
      </c>
      <c r="AM43" s="785">
        <v>2964.4159999999997</v>
      </c>
      <c r="AN43" s="788">
        <v>846</v>
      </c>
      <c r="AO43" s="785">
        <v>84.600000000000009</v>
      </c>
      <c r="AP43" s="785">
        <v>335.01600000000002</v>
      </c>
      <c r="AQ43" s="785">
        <v>406.92600000000004</v>
      </c>
      <c r="AR43" s="788">
        <v>7463</v>
      </c>
      <c r="AS43" s="785">
        <v>716.44799999999998</v>
      </c>
      <c r="AT43" s="785">
        <v>2828.4769999999999</v>
      </c>
      <c r="AU43" s="791">
        <v>3373.2760000000003</v>
      </c>
      <c r="AW43" s="100">
        <v>12.8</v>
      </c>
      <c r="AX43" s="98">
        <v>43.2</v>
      </c>
      <c r="AY43" s="98">
        <v>51.4</v>
      </c>
      <c r="AZ43" s="98">
        <v>62.2</v>
      </c>
      <c r="BA43" s="98">
        <v>66.900000000000006</v>
      </c>
      <c r="BB43" s="98">
        <v>11.6</v>
      </c>
      <c r="BC43" s="98">
        <v>43.6</v>
      </c>
      <c r="BD43" s="98">
        <v>53.7</v>
      </c>
      <c r="BE43" s="98">
        <v>62.8</v>
      </c>
      <c r="BF43" s="98">
        <v>66.200000000000017</v>
      </c>
      <c r="BG43" s="100">
        <v>14.800000000000002</v>
      </c>
      <c r="BH43" s="98">
        <v>30</v>
      </c>
      <c r="BI43" s="98">
        <v>43</v>
      </c>
      <c r="BJ43" s="98">
        <v>60.4</v>
      </c>
      <c r="BK43" s="98">
        <v>16.2</v>
      </c>
      <c r="BL43" s="98">
        <v>35</v>
      </c>
      <c r="BM43" s="98">
        <v>44.9</v>
      </c>
      <c r="BN43" s="98">
        <v>61.6</v>
      </c>
      <c r="BO43" s="100">
        <v>9.5</v>
      </c>
      <c r="BP43" s="98">
        <v>37.700000000000003</v>
      </c>
      <c r="BQ43" s="98">
        <v>44.8</v>
      </c>
      <c r="BR43" s="98">
        <v>10</v>
      </c>
      <c r="BS43" s="98">
        <v>39.6</v>
      </c>
      <c r="BT43" s="99">
        <v>48.1</v>
      </c>
      <c r="BV43" s="108">
        <f t="shared" si="17"/>
        <v>-1.2000000000000011</v>
      </c>
      <c r="BW43" s="109">
        <f t="shared" si="17"/>
        <v>0.39999999999999858</v>
      </c>
      <c r="BX43" s="109">
        <f t="shared" si="17"/>
        <v>2.3000000000000043</v>
      </c>
      <c r="BY43" s="109">
        <f t="shared" si="17"/>
        <v>0.59999999999999432</v>
      </c>
      <c r="BZ43" s="109">
        <f t="shared" si="17"/>
        <v>-0.69999999999998863</v>
      </c>
      <c r="CA43" s="108">
        <f t="shared" si="10"/>
        <v>1.3999999999999968</v>
      </c>
      <c r="CB43" s="109">
        <f t="shared" si="11"/>
        <v>5</v>
      </c>
      <c r="CC43" s="109">
        <f t="shared" si="12"/>
        <v>1.8999999999999986</v>
      </c>
      <c r="CD43" s="109">
        <f t="shared" si="13"/>
        <v>1.2000000000000028</v>
      </c>
      <c r="CE43" s="108">
        <f t="shared" si="14"/>
        <v>0.5</v>
      </c>
      <c r="CF43" s="109">
        <f t="shared" si="15"/>
        <v>1.8999999999999986</v>
      </c>
      <c r="CG43" s="236">
        <f t="shared" si="16"/>
        <v>3.3000000000000043</v>
      </c>
    </row>
    <row r="44" spans="1:85" x14ac:dyDescent="0.25">
      <c r="A44" s="1891" t="s">
        <v>248</v>
      </c>
      <c r="B44" s="849" t="s">
        <v>1078</v>
      </c>
      <c r="C44" s="786">
        <v>16547</v>
      </c>
      <c r="D44" s="932">
        <v>1629.1870000000001</v>
      </c>
      <c r="E44" s="932">
        <v>6024.9239999999991</v>
      </c>
      <c r="F44" s="932">
        <v>7601.8490000000011</v>
      </c>
      <c r="G44" s="932">
        <v>9900.8940000000002</v>
      </c>
      <c r="H44" s="932">
        <v>10627.573</v>
      </c>
      <c r="I44" s="786">
        <v>5810</v>
      </c>
      <c r="J44" s="932">
        <v>468.93900000000002</v>
      </c>
      <c r="K44" s="932">
        <v>1694.1709999999998</v>
      </c>
      <c r="L44" s="932">
        <v>2336.7789999999995</v>
      </c>
      <c r="M44" s="932">
        <v>3219.3909999999996</v>
      </c>
      <c r="N44" s="932">
        <v>3545.252</v>
      </c>
      <c r="O44" s="786">
        <v>22357</v>
      </c>
      <c r="P44" s="932">
        <v>2098.2879999999996</v>
      </c>
      <c r="Q44" s="932">
        <v>7736.0670000000009</v>
      </c>
      <c r="R44" s="932">
        <v>9951.1720000000023</v>
      </c>
      <c r="S44" s="932">
        <v>13126.533000000001</v>
      </c>
      <c r="T44" s="932">
        <v>14183.223999999998</v>
      </c>
      <c r="U44" s="786">
        <v>13841</v>
      </c>
      <c r="V44" s="932">
        <v>2127.21</v>
      </c>
      <c r="W44" s="932">
        <v>3326.9220000000005</v>
      </c>
      <c r="X44" s="932">
        <v>5756.2860000000001</v>
      </c>
      <c r="Y44" s="932">
        <v>8309.15</v>
      </c>
      <c r="Z44" s="786">
        <v>6775</v>
      </c>
      <c r="AA44" s="932">
        <v>894.74600000000009</v>
      </c>
      <c r="AB44" s="932">
        <v>1456.8820000000001</v>
      </c>
      <c r="AC44" s="932">
        <v>2475.3199999999997</v>
      </c>
      <c r="AD44" s="932">
        <v>3768.4780000000001</v>
      </c>
      <c r="AE44" s="786">
        <v>20616</v>
      </c>
      <c r="AF44" s="932">
        <v>3016.9389999999999</v>
      </c>
      <c r="AG44" s="932">
        <v>4778.915</v>
      </c>
      <c r="AH44" s="932">
        <v>8224.268</v>
      </c>
      <c r="AI44" s="932">
        <v>12060.67</v>
      </c>
      <c r="AJ44" s="786">
        <v>13245</v>
      </c>
      <c r="AK44" s="932">
        <v>1214.3900000000001</v>
      </c>
      <c r="AL44" s="932">
        <v>4972.518</v>
      </c>
      <c r="AM44" s="932">
        <v>6234.6829999999991</v>
      </c>
      <c r="AN44" s="786">
        <v>7157</v>
      </c>
      <c r="AO44" s="932">
        <v>557.13900000000001</v>
      </c>
      <c r="AP44" s="932">
        <v>2168.181</v>
      </c>
      <c r="AQ44" s="932">
        <v>3016.6080000000002</v>
      </c>
      <c r="AR44" s="786">
        <v>20402</v>
      </c>
      <c r="AS44" s="932">
        <v>1773.7529999999997</v>
      </c>
      <c r="AT44" s="932">
        <v>7155.7489999999998</v>
      </c>
      <c r="AU44" s="933">
        <v>9268.4999999999982</v>
      </c>
      <c r="AV44" s="5"/>
      <c r="AW44" s="61">
        <v>9.8458149513506985</v>
      </c>
      <c r="AX44" s="6">
        <v>36.410974799057229</v>
      </c>
      <c r="AY44" s="6">
        <v>45.940950021151878</v>
      </c>
      <c r="AZ44" s="6">
        <v>59.834979150299148</v>
      </c>
      <c r="BA44" s="6">
        <v>64.226584879434341</v>
      </c>
      <c r="BB44" s="6">
        <v>8.0712392426850261</v>
      </c>
      <c r="BC44" s="6">
        <v>29.15956970740103</v>
      </c>
      <c r="BD44" s="6">
        <v>40.219948364888111</v>
      </c>
      <c r="BE44" s="6">
        <v>55.411204819277103</v>
      </c>
      <c r="BF44" s="6">
        <v>61.019827882960406</v>
      </c>
      <c r="BG44" s="61">
        <v>15.368903980926236</v>
      </c>
      <c r="BH44" s="6">
        <v>24.036717000216751</v>
      </c>
      <c r="BI44" s="6">
        <v>41.588656888953111</v>
      </c>
      <c r="BJ44" s="6">
        <v>60.032873347301496</v>
      </c>
      <c r="BK44" s="6">
        <v>13.206583025830259</v>
      </c>
      <c r="BL44" s="6">
        <v>21.503793357933581</v>
      </c>
      <c r="BM44" s="6">
        <v>36.536088560885602</v>
      </c>
      <c r="BN44" s="6">
        <v>55.623291512915131</v>
      </c>
      <c r="BO44" s="61">
        <v>9.1686674216685553</v>
      </c>
      <c r="BP44" s="6">
        <v>37.542604756511892</v>
      </c>
      <c r="BQ44" s="6">
        <v>47.07197432993582</v>
      </c>
      <c r="BR44" s="6">
        <v>7.7845326254017051</v>
      </c>
      <c r="BS44" s="6">
        <v>30.294550789436915</v>
      </c>
      <c r="BT44" s="82">
        <v>42.149056867402543</v>
      </c>
      <c r="BV44" s="59">
        <f t="shared" si="17"/>
        <v>-1.7745757086656724</v>
      </c>
      <c r="BW44" s="57">
        <f t="shared" si="17"/>
        <v>-7.2514050916561992</v>
      </c>
      <c r="BX44" s="57">
        <f t="shared" si="17"/>
        <v>-5.7210016562637662</v>
      </c>
      <c r="BY44" s="57">
        <f t="shared" si="17"/>
        <v>-4.4237743310220452</v>
      </c>
      <c r="BZ44" s="57">
        <f t="shared" si="17"/>
        <v>-3.2067569964739349</v>
      </c>
      <c r="CA44" s="59">
        <f t="shared" si="10"/>
        <v>-2.1623209550959768</v>
      </c>
      <c r="CB44" s="57">
        <f t="shared" si="11"/>
        <v>-2.5329236422831691</v>
      </c>
      <c r="CC44" s="57">
        <f t="shared" si="12"/>
        <v>-5.0525683280675082</v>
      </c>
      <c r="CD44" s="57">
        <f t="shared" si="13"/>
        <v>-4.4095818343863655</v>
      </c>
      <c r="CE44" s="59">
        <f t="shared" si="14"/>
        <v>-1.3841347962668502</v>
      </c>
      <c r="CF44" s="57">
        <f t="shared" si="15"/>
        <v>-7.2480539670749771</v>
      </c>
      <c r="CG44" s="60">
        <f t="shared" si="16"/>
        <v>-4.9229174625332774</v>
      </c>
    </row>
    <row r="45" spans="1:85" x14ac:dyDescent="0.25">
      <c r="A45" s="1891"/>
      <c r="B45" s="855" t="s">
        <v>535</v>
      </c>
      <c r="C45" s="787">
        <v>9138</v>
      </c>
      <c r="D45" s="45">
        <v>913.80000000000007</v>
      </c>
      <c r="E45" s="45">
        <v>2978.9880000000003</v>
      </c>
      <c r="F45" s="45">
        <v>3847.0980000000004</v>
      </c>
      <c r="G45" s="45">
        <v>5354.8679999999995</v>
      </c>
      <c r="H45" s="45">
        <v>5830.0439999999999</v>
      </c>
      <c r="I45" s="787">
        <v>4441</v>
      </c>
      <c r="J45" s="45">
        <v>368.60300000000001</v>
      </c>
      <c r="K45" s="45">
        <v>1239.0389999999998</v>
      </c>
      <c r="L45" s="45">
        <v>1740.8720000000001</v>
      </c>
      <c r="M45" s="45">
        <v>2478.0779999999995</v>
      </c>
      <c r="N45" s="45">
        <v>2744.538</v>
      </c>
      <c r="O45" s="787">
        <v>13579</v>
      </c>
      <c r="P45" s="45">
        <v>1276.4259999999999</v>
      </c>
      <c r="Q45" s="45">
        <v>4223.0690000000004</v>
      </c>
      <c r="R45" s="45">
        <v>5594.5480000000007</v>
      </c>
      <c r="S45" s="45">
        <v>7835.0830000000005</v>
      </c>
      <c r="T45" s="45">
        <v>8581.9279999999999</v>
      </c>
      <c r="U45" s="787">
        <v>8170</v>
      </c>
      <c r="V45" s="45">
        <v>1315.3700000000001</v>
      </c>
      <c r="W45" s="45">
        <v>2058.84</v>
      </c>
      <c r="X45" s="45">
        <v>3423.23</v>
      </c>
      <c r="Y45" s="45">
        <v>5008.21</v>
      </c>
      <c r="Z45" s="787">
        <v>4877</v>
      </c>
      <c r="AA45" s="45">
        <v>658.3950000000001</v>
      </c>
      <c r="AB45" s="45">
        <v>1077.817</v>
      </c>
      <c r="AC45" s="45">
        <v>1804.49</v>
      </c>
      <c r="AD45" s="45">
        <v>2760.3820000000001</v>
      </c>
      <c r="AE45" s="787">
        <v>13047</v>
      </c>
      <c r="AF45" s="45">
        <v>1970.097</v>
      </c>
      <c r="AG45" s="45">
        <v>3131.2799999999997</v>
      </c>
      <c r="AH45" s="45">
        <v>5218.8</v>
      </c>
      <c r="AI45" s="45">
        <v>7749.9179999999997</v>
      </c>
      <c r="AJ45" s="787">
        <v>8227</v>
      </c>
      <c r="AK45" s="45">
        <v>855.60800000000006</v>
      </c>
      <c r="AL45" s="45">
        <v>3142.7139999999999</v>
      </c>
      <c r="AM45" s="45">
        <v>3940.7329999999997</v>
      </c>
      <c r="AN45" s="787">
        <v>5246</v>
      </c>
      <c r="AO45" s="45">
        <v>445.91</v>
      </c>
      <c r="AP45" s="45">
        <v>1584.2919999999999</v>
      </c>
      <c r="AQ45" s="45">
        <v>2245.288</v>
      </c>
      <c r="AR45" s="787">
        <v>13473</v>
      </c>
      <c r="AS45" s="45">
        <v>1306.8809999999999</v>
      </c>
      <c r="AT45" s="45">
        <v>4742.4960000000001</v>
      </c>
      <c r="AU45" s="780">
        <v>6197.58</v>
      </c>
      <c r="AW45" s="61">
        <v>10</v>
      </c>
      <c r="AX45" s="6">
        <v>32.6</v>
      </c>
      <c r="AY45" s="6">
        <v>42.1</v>
      </c>
      <c r="AZ45" s="6">
        <v>58.599999999999994</v>
      </c>
      <c r="BA45" s="6">
        <v>63.800000000000004</v>
      </c>
      <c r="BB45" s="6">
        <v>8.3000000000000007</v>
      </c>
      <c r="BC45" s="6">
        <v>27.9</v>
      </c>
      <c r="BD45" s="6">
        <v>39.200000000000003</v>
      </c>
      <c r="BE45" s="6">
        <v>55.8</v>
      </c>
      <c r="BF45" s="6">
        <v>61.8</v>
      </c>
      <c r="BG45" s="61">
        <v>16.100000000000001</v>
      </c>
      <c r="BH45" s="6">
        <v>25.2</v>
      </c>
      <c r="BI45" s="6">
        <v>41.9</v>
      </c>
      <c r="BJ45" s="6">
        <v>61.3</v>
      </c>
      <c r="BK45" s="6">
        <v>13.5</v>
      </c>
      <c r="BL45" s="6">
        <v>22.1</v>
      </c>
      <c r="BM45" s="6">
        <v>37</v>
      </c>
      <c r="BN45" s="6">
        <v>56.600000000000009</v>
      </c>
      <c r="BO45" s="61">
        <v>10.4</v>
      </c>
      <c r="BP45" s="6">
        <v>38.200000000000003</v>
      </c>
      <c r="BQ45" s="6">
        <v>47.9</v>
      </c>
      <c r="BR45" s="6">
        <v>8.5</v>
      </c>
      <c r="BS45" s="6">
        <v>30.2</v>
      </c>
      <c r="BT45" s="82">
        <v>42.8</v>
      </c>
      <c r="BV45" s="59">
        <f t="shared" si="17"/>
        <v>-1.6999999999999993</v>
      </c>
      <c r="BW45" s="57">
        <f t="shared" si="17"/>
        <v>-4.7000000000000028</v>
      </c>
      <c r="BX45" s="57">
        <f t="shared" si="17"/>
        <v>-2.8999999999999986</v>
      </c>
      <c r="BY45" s="57">
        <f t="shared" si="17"/>
        <v>-2.7999999999999972</v>
      </c>
      <c r="BZ45" s="57">
        <f t="shared" si="17"/>
        <v>-2.0000000000000071</v>
      </c>
      <c r="CA45" s="59">
        <f t="shared" si="10"/>
        <v>-2.6000000000000014</v>
      </c>
      <c r="CB45" s="57">
        <f t="shared" si="11"/>
        <v>-3.0999999999999979</v>
      </c>
      <c r="CC45" s="57">
        <f t="shared" si="12"/>
        <v>-4.8999999999999986</v>
      </c>
      <c r="CD45" s="57">
        <f t="shared" si="13"/>
        <v>-4.6999999999999886</v>
      </c>
      <c r="CE45" s="59">
        <f t="shared" si="14"/>
        <v>-1.9000000000000004</v>
      </c>
      <c r="CF45" s="57">
        <f t="shared" si="15"/>
        <v>-8.0000000000000036</v>
      </c>
      <c r="CG45" s="60">
        <f t="shared" si="16"/>
        <v>-5.1000000000000014</v>
      </c>
    </row>
    <row r="46" spans="1:85" x14ac:dyDescent="0.25">
      <c r="A46" s="1891"/>
      <c r="B46" s="855" t="s">
        <v>546</v>
      </c>
      <c r="C46" s="787">
        <v>372</v>
      </c>
      <c r="D46" s="45">
        <v>21.204000000000001</v>
      </c>
      <c r="E46" s="45">
        <v>108.624</v>
      </c>
      <c r="F46" s="45">
        <v>143.59200000000001</v>
      </c>
      <c r="G46" s="45">
        <v>175.95599999999999</v>
      </c>
      <c r="H46" s="45">
        <v>187.488</v>
      </c>
      <c r="I46" s="787">
        <v>522</v>
      </c>
      <c r="J46" s="45">
        <v>40.716000000000001</v>
      </c>
      <c r="K46" s="45">
        <v>173.82599999999999</v>
      </c>
      <c r="L46" s="45">
        <v>236.46599999999998</v>
      </c>
      <c r="M46" s="45">
        <v>292.84200000000004</v>
      </c>
      <c r="N46" s="45">
        <v>314.24399999999997</v>
      </c>
      <c r="O46" s="787">
        <v>894</v>
      </c>
      <c r="P46" s="45">
        <v>63.473999999999997</v>
      </c>
      <c r="Q46" s="45">
        <v>284.29200000000003</v>
      </c>
      <c r="R46" s="45">
        <v>383.52600000000001</v>
      </c>
      <c r="S46" s="45">
        <v>473.82000000000005</v>
      </c>
      <c r="T46" s="45">
        <v>506.89800000000008</v>
      </c>
      <c r="U46" s="787">
        <v>385</v>
      </c>
      <c r="V46" s="45">
        <v>55.824999999999996</v>
      </c>
      <c r="W46" s="45">
        <v>50.82</v>
      </c>
      <c r="X46" s="45">
        <v>106.64499999999998</v>
      </c>
      <c r="Y46" s="45">
        <v>189.80500000000001</v>
      </c>
      <c r="Z46" s="787">
        <v>602</v>
      </c>
      <c r="AA46" s="45">
        <v>80.066000000000003</v>
      </c>
      <c r="AB46" s="45">
        <v>147.49</v>
      </c>
      <c r="AC46" s="45">
        <v>204.68</v>
      </c>
      <c r="AD46" s="45">
        <v>290.16400000000004</v>
      </c>
      <c r="AE46" s="787">
        <v>987</v>
      </c>
      <c r="AF46" s="45">
        <v>136.20600000000002</v>
      </c>
      <c r="AG46" s="45">
        <v>198.387</v>
      </c>
      <c r="AH46" s="45">
        <v>311.892</v>
      </c>
      <c r="AI46" s="45">
        <v>479.68199999999996</v>
      </c>
      <c r="AJ46" s="787">
        <v>368</v>
      </c>
      <c r="AK46" s="45">
        <v>17.295999999999999</v>
      </c>
      <c r="AL46" s="45">
        <v>94.944000000000003</v>
      </c>
      <c r="AM46" s="45">
        <v>122.54399999999998</v>
      </c>
      <c r="AN46" s="787">
        <v>584</v>
      </c>
      <c r="AO46" s="45">
        <v>30.951999999999998</v>
      </c>
      <c r="AP46" s="45">
        <v>165.85599999999999</v>
      </c>
      <c r="AQ46" s="45">
        <v>210.82399999999998</v>
      </c>
      <c r="AR46" s="787">
        <v>952</v>
      </c>
      <c r="AS46" s="45">
        <v>47.6</v>
      </c>
      <c r="AT46" s="45">
        <v>259.89600000000002</v>
      </c>
      <c r="AU46" s="780">
        <v>332.24799999999999</v>
      </c>
      <c r="AW46" s="61">
        <v>5.7</v>
      </c>
      <c r="AX46" s="6">
        <v>29.2</v>
      </c>
      <c r="AY46" s="6">
        <v>38.6</v>
      </c>
      <c r="AZ46" s="6">
        <v>47.3</v>
      </c>
      <c r="BA46" s="6">
        <v>50.4</v>
      </c>
      <c r="BB46" s="6">
        <v>7.8</v>
      </c>
      <c r="BC46" s="6">
        <v>33.299999999999997</v>
      </c>
      <c r="BD46" s="6">
        <v>45.3</v>
      </c>
      <c r="BE46" s="6">
        <v>56.100000000000009</v>
      </c>
      <c r="BF46" s="6">
        <v>60.199999999999996</v>
      </c>
      <c r="BG46" s="61">
        <v>14.499999999999998</v>
      </c>
      <c r="BH46" s="6">
        <v>13.200000000000001</v>
      </c>
      <c r="BI46" s="6">
        <v>27.699999999999996</v>
      </c>
      <c r="BJ46" s="6">
        <v>49.3</v>
      </c>
      <c r="BK46" s="6">
        <v>13.3</v>
      </c>
      <c r="BL46" s="6">
        <v>24.500000000000004</v>
      </c>
      <c r="BM46" s="6">
        <v>34</v>
      </c>
      <c r="BN46" s="6">
        <v>48.20000000000001</v>
      </c>
      <c r="BO46" s="61">
        <v>4.7</v>
      </c>
      <c r="BP46" s="6">
        <v>25.8</v>
      </c>
      <c r="BQ46" s="6">
        <v>33.299999999999997</v>
      </c>
      <c r="BR46" s="6">
        <v>5.3</v>
      </c>
      <c r="BS46" s="6">
        <v>28.4</v>
      </c>
      <c r="BT46" s="82">
        <v>36.1</v>
      </c>
      <c r="BV46" s="59">
        <f t="shared" si="17"/>
        <v>2.0999999999999996</v>
      </c>
      <c r="BW46" s="57">
        <f t="shared" si="17"/>
        <v>4.0999999999999979</v>
      </c>
      <c r="BX46" s="57">
        <f t="shared" si="17"/>
        <v>6.6999999999999957</v>
      </c>
      <c r="BY46" s="57">
        <f t="shared" si="17"/>
        <v>8.8000000000000114</v>
      </c>
      <c r="BZ46" s="57">
        <f t="shared" si="17"/>
        <v>9.7999999999999972</v>
      </c>
      <c r="CA46" s="59">
        <f t="shared" si="10"/>
        <v>-1.1999999999999975</v>
      </c>
      <c r="CB46" s="57">
        <f t="shared" si="11"/>
        <v>11.300000000000002</v>
      </c>
      <c r="CC46" s="57">
        <f t="shared" si="12"/>
        <v>6.3000000000000043</v>
      </c>
      <c r="CD46" s="57">
        <f t="shared" si="13"/>
        <v>-1.0999999999999872</v>
      </c>
      <c r="CE46" s="59">
        <f t="shared" si="14"/>
        <v>0.59999999999999964</v>
      </c>
      <c r="CF46" s="57">
        <f t="shared" si="15"/>
        <v>2.5999999999999979</v>
      </c>
      <c r="CG46" s="60">
        <f t="shared" si="16"/>
        <v>2.8000000000000043</v>
      </c>
    </row>
    <row r="47" spans="1:85" x14ac:dyDescent="0.25">
      <c r="A47" s="1891"/>
      <c r="B47" s="855" t="s">
        <v>537</v>
      </c>
      <c r="C47" s="787">
        <v>6448</v>
      </c>
      <c r="D47" s="45">
        <v>664.14400000000001</v>
      </c>
      <c r="E47" s="45">
        <v>2824.2239999999997</v>
      </c>
      <c r="F47" s="45">
        <v>3430.3360000000002</v>
      </c>
      <c r="G47" s="45">
        <v>4107.3760000000002</v>
      </c>
      <c r="H47" s="45">
        <v>4300.8159999999998</v>
      </c>
      <c r="I47" s="787">
        <v>318</v>
      </c>
      <c r="J47" s="45">
        <v>28.937999999999999</v>
      </c>
      <c r="K47" s="45">
        <v>159.636</v>
      </c>
      <c r="L47" s="45">
        <v>188.57399999999998</v>
      </c>
      <c r="M47" s="45">
        <v>216.24</v>
      </c>
      <c r="N47" s="45">
        <v>225.14399999999998</v>
      </c>
      <c r="O47" s="787">
        <v>6766</v>
      </c>
      <c r="P47" s="45">
        <v>696.89800000000002</v>
      </c>
      <c r="Q47" s="45">
        <v>2990.5720000000001</v>
      </c>
      <c r="R47" s="45">
        <v>3619.8100000000004</v>
      </c>
      <c r="S47" s="45">
        <v>4323.4740000000002</v>
      </c>
      <c r="T47" s="45">
        <v>4526.4540000000006</v>
      </c>
      <c r="U47" s="787">
        <v>4989</v>
      </c>
      <c r="V47" s="45">
        <v>728.39400000000001</v>
      </c>
      <c r="W47" s="45">
        <v>1172.415</v>
      </c>
      <c r="X47" s="45">
        <v>2140.2809999999999</v>
      </c>
      <c r="Y47" s="45">
        <v>2958.4769999999999</v>
      </c>
      <c r="Z47" s="787">
        <v>449</v>
      </c>
      <c r="AA47" s="45">
        <v>67.349999999999994</v>
      </c>
      <c r="AB47" s="45">
        <v>110.45400000000001</v>
      </c>
      <c r="AC47" s="45">
        <v>228.99</v>
      </c>
      <c r="AD47" s="45">
        <v>285.11500000000001</v>
      </c>
      <c r="AE47" s="787">
        <v>5438</v>
      </c>
      <c r="AF47" s="45">
        <v>793.94799999999998</v>
      </c>
      <c r="AG47" s="45">
        <v>1283.3680000000002</v>
      </c>
      <c r="AH47" s="45">
        <v>2370.9679999999998</v>
      </c>
      <c r="AI47" s="45">
        <v>3246.4859999999999</v>
      </c>
      <c r="AJ47" s="787">
        <v>4391</v>
      </c>
      <c r="AK47" s="45">
        <v>333.71600000000001</v>
      </c>
      <c r="AL47" s="45">
        <v>1677.3620000000001</v>
      </c>
      <c r="AM47" s="45">
        <v>2103.2889999999998</v>
      </c>
      <c r="AN47" s="787">
        <v>420</v>
      </c>
      <c r="AO47" s="45">
        <v>34.020000000000003</v>
      </c>
      <c r="AP47" s="45">
        <v>183.12</v>
      </c>
      <c r="AQ47" s="45">
        <v>244.85999999999999</v>
      </c>
      <c r="AR47" s="787">
        <v>4811</v>
      </c>
      <c r="AS47" s="45">
        <v>365.63599999999997</v>
      </c>
      <c r="AT47" s="45">
        <v>1861.857</v>
      </c>
      <c r="AU47" s="780">
        <v>2357.39</v>
      </c>
      <c r="AW47" s="61">
        <v>10.299999999999999</v>
      </c>
      <c r="AX47" s="6">
        <v>43.8</v>
      </c>
      <c r="AY47" s="6">
        <v>53.2</v>
      </c>
      <c r="AZ47" s="6">
        <v>63.7</v>
      </c>
      <c r="BA47" s="6">
        <v>66.699999999999989</v>
      </c>
      <c r="BB47" s="6">
        <v>9.1</v>
      </c>
      <c r="BC47" s="6">
        <v>50.2</v>
      </c>
      <c r="BD47" s="6">
        <v>59.3</v>
      </c>
      <c r="BE47" s="6">
        <v>68</v>
      </c>
      <c r="BF47" s="6">
        <v>70.8</v>
      </c>
      <c r="BG47" s="61">
        <v>14.6</v>
      </c>
      <c r="BH47" s="6">
        <v>23.5</v>
      </c>
      <c r="BI47" s="6">
        <v>42.9</v>
      </c>
      <c r="BJ47" s="6">
        <v>59.3</v>
      </c>
      <c r="BK47" s="6">
        <v>15</v>
      </c>
      <c r="BL47" s="6">
        <v>24.6</v>
      </c>
      <c r="BM47" s="6">
        <v>51</v>
      </c>
      <c r="BN47" s="6">
        <v>63.5</v>
      </c>
      <c r="BO47" s="61">
        <v>7.6</v>
      </c>
      <c r="BP47" s="6">
        <v>38.200000000000003</v>
      </c>
      <c r="BQ47" s="6">
        <v>47.899999999999991</v>
      </c>
      <c r="BR47" s="6">
        <v>8.1</v>
      </c>
      <c r="BS47" s="6">
        <v>43.6</v>
      </c>
      <c r="BT47" s="82">
        <v>58.3</v>
      </c>
      <c r="BV47" s="59">
        <f t="shared" si="17"/>
        <v>-1.1999999999999993</v>
      </c>
      <c r="BW47" s="57">
        <f t="shared" si="17"/>
        <v>6.4000000000000057</v>
      </c>
      <c r="BX47" s="57">
        <f t="shared" si="17"/>
        <v>6.0999999999999943</v>
      </c>
      <c r="BY47" s="57">
        <f t="shared" si="17"/>
        <v>4.2999999999999972</v>
      </c>
      <c r="BZ47" s="57">
        <f t="shared" si="17"/>
        <v>4.1000000000000085</v>
      </c>
      <c r="CA47" s="59">
        <f t="shared" si="10"/>
        <v>0.40000000000000036</v>
      </c>
      <c r="CB47" s="57">
        <f t="shared" si="11"/>
        <v>1.1000000000000014</v>
      </c>
      <c r="CC47" s="57">
        <f t="shared" si="12"/>
        <v>8.1000000000000014</v>
      </c>
      <c r="CD47" s="57">
        <f t="shared" si="13"/>
        <v>4.2000000000000028</v>
      </c>
      <c r="CE47" s="59">
        <f t="shared" si="14"/>
        <v>0.5</v>
      </c>
      <c r="CF47" s="57">
        <f t="shared" si="15"/>
        <v>5.3999999999999986</v>
      </c>
      <c r="CG47" s="60">
        <f t="shared" si="16"/>
        <v>10.400000000000006</v>
      </c>
    </row>
    <row r="48" spans="1:85" x14ac:dyDescent="0.25">
      <c r="A48" s="1891"/>
      <c r="B48" s="856" t="s">
        <v>547</v>
      </c>
      <c r="C48" s="788">
        <v>589</v>
      </c>
      <c r="D48" s="785">
        <v>30.038999999999998</v>
      </c>
      <c r="E48" s="785">
        <v>113.08800000000001</v>
      </c>
      <c r="F48" s="785">
        <v>180.82300000000001</v>
      </c>
      <c r="G48" s="785">
        <v>262.69400000000002</v>
      </c>
      <c r="H48" s="785">
        <v>309.22500000000002</v>
      </c>
      <c r="I48" s="788">
        <v>529</v>
      </c>
      <c r="J48" s="785">
        <v>30.681999999999999</v>
      </c>
      <c r="K48" s="785">
        <v>121.67</v>
      </c>
      <c r="L48" s="785">
        <v>170.86699999999996</v>
      </c>
      <c r="M48" s="785">
        <v>232.23099999999999</v>
      </c>
      <c r="N48" s="785">
        <v>261.32600000000002</v>
      </c>
      <c r="O48" s="788">
        <v>1118</v>
      </c>
      <c r="P48" s="785">
        <v>61.49</v>
      </c>
      <c r="Q48" s="785">
        <v>238.13399999999999</v>
      </c>
      <c r="R48" s="785">
        <v>353.28800000000001</v>
      </c>
      <c r="S48" s="785">
        <v>494.15600000000001</v>
      </c>
      <c r="T48" s="785">
        <v>567.94399999999996</v>
      </c>
      <c r="U48" s="788">
        <v>297</v>
      </c>
      <c r="V48" s="785">
        <v>27.621000000000002</v>
      </c>
      <c r="W48" s="785">
        <v>44.847000000000001</v>
      </c>
      <c r="X48" s="785">
        <v>86.13</v>
      </c>
      <c r="Y48" s="785">
        <v>152.65800000000002</v>
      </c>
      <c r="Z48" s="788">
        <v>847</v>
      </c>
      <c r="AA48" s="785">
        <v>88.935000000000002</v>
      </c>
      <c r="AB48" s="785">
        <v>121.12100000000001</v>
      </c>
      <c r="AC48" s="785">
        <v>237.16000000000003</v>
      </c>
      <c r="AD48" s="785">
        <v>432.81700000000001</v>
      </c>
      <c r="AE48" s="788">
        <v>1144</v>
      </c>
      <c r="AF48" s="785">
        <v>116.68799999999999</v>
      </c>
      <c r="AG48" s="785">
        <v>165.88</v>
      </c>
      <c r="AH48" s="785">
        <v>322.60799999999995</v>
      </c>
      <c r="AI48" s="785">
        <v>584.58400000000006</v>
      </c>
      <c r="AJ48" s="788">
        <v>259</v>
      </c>
      <c r="AK48" s="785">
        <v>7.77</v>
      </c>
      <c r="AL48" s="785">
        <v>57.497999999999998</v>
      </c>
      <c r="AM48" s="785">
        <v>68.117000000000004</v>
      </c>
      <c r="AN48" s="788">
        <v>907</v>
      </c>
      <c r="AO48" s="785">
        <v>46.256999999999998</v>
      </c>
      <c r="AP48" s="785">
        <v>234.91300000000001</v>
      </c>
      <c r="AQ48" s="785">
        <v>315.63599999999997</v>
      </c>
      <c r="AR48" s="788">
        <v>1166</v>
      </c>
      <c r="AS48" s="785">
        <v>53.635999999999996</v>
      </c>
      <c r="AT48" s="785">
        <v>291.5</v>
      </c>
      <c r="AU48" s="791">
        <v>381.28200000000004</v>
      </c>
      <c r="AW48" s="100">
        <v>5.0999999999999996</v>
      </c>
      <c r="AX48" s="98">
        <v>19.2</v>
      </c>
      <c r="AY48" s="98">
        <v>30.7</v>
      </c>
      <c r="AZ48" s="98">
        <v>44.6</v>
      </c>
      <c r="BA48" s="98">
        <v>52.5</v>
      </c>
      <c r="BB48" s="98">
        <v>5.8</v>
      </c>
      <c r="BC48" s="98">
        <v>23</v>
      </c>
      <c r="BD48" s="98">
        <v>32.299999999999997</v>
      </c>
      <c r="BE48" s="98">
        <v>43.9</v>
      </c>
      <c r="BF48" s="98">
        <v>49.400000000000006</v>
      </c>
      <c r="BG48" s="100">
        <v>9.3000000000000007</v>
      </c>
      <c r="BH48" s="98">
        <v>15.1</v>
      </c>
      <c r="BI48" s="98">
        <v>28.999999999999996</v>
      </c>
      <c r="BJ48" s="98">
        <v>51.4</v>
      </c>
      <c r="BK48" s="98">
        <v>10.5</v>
      </c>
      <c r="BL48" s="98">
        <v>14.3</v>
      </c>
      <c r="BM48" s="98">
        <v>28.000000000000004</v>
      </c>
      <c r="BN48" s="98">
        <v>51.1</v>
      </c>
      <c r="BO48" s="100">
        <v>3</v>
      </c>
      <c r="BP48" s="98">
        <v>22.2</v>
      </c>
      <c r="BQ48" s="98">
        <v>26.3</v>
      </c>
      <c r="BR48" s="98">
        <v>5.0999999999999996</v>
      </c>
      <c r="BS48" s="98">
        <v>25.900000000000002</v>
      </c>
      <c r="BT48" s="99">
        <v>34.799999999999997</v>
      </c>
      <c r="BV48" s="108">
        <f t="shared" si="17"/>
        <v>0.70000000000000018</v>
      </c>
      <c r="BW48" s="109">
        <f t="shared" si="17"/>
        <v>3.8000000000000007</v>
      </c>
      <c r="BX48" s="109">
        <f t="shared" si="17"/>
        <v>1.5999999999999979</v>
      </c>
      <c r="BY48" s="109">
        <f t="shared" si="17"/>
        <v>-0.70000000000000284</v>
      </c>
      <c r="BZ48" s="109">
        <f t="shared" si="17"/>
        <v>-3.0999999999999943</v>
      </c>
      <c r="CA48" s="108">
        <f t="shared" si="10"/>
        <v>1.1999999999999993</v>
      </c>
      <c r="CB48" s="109">
        <f t="shared" si="11"/>
        <v>-0.79999999999999893</v>
      </c>
      <c r="CC48" s="109">
        <f t="shared" si="12"/>
        <v>-0.99999999999999289</v>
      </c>
      <c r="CD48" s="109">
        <f t="shared" si="13"/>
        <v>-0.29999999999999716</v>
      </c>
      <c r="CE48" s="108">
        <f t="shared" si="14"/>
        <v>2.0999999999999996</v>
      </c>
      <c r="CF48" s="109">
        <f t="shared" si="15"/>
        <v>3.7000000000000028</v>
      </c>
      <c r="CG48" s="236">
        <f t="shared" si="16"/>
        <v>8.4999999999999964</v>
      </c>
    </row>
    <row r="49" spans="1:47" x14ac:dyDescent="0.25">
      <c r="AC49" s="44"/>
      <c r="AD49" s="44"/>
      <c r="AE49" s="44"/>
      <c r="AF49" s="44"/>
      <c r="AG49" s="44"/>
      <c r="AH49" s="44"/>
      <c r="AI49" s="44"/>
      <c r="AJ49" s="44"/>
      <c r="AK49" s="44"/>
      <c r="AL49" s="44"/>
      <c r="AM49" s="44"/>
      <c r="AN49" s="44"/>
      <c r="AO49" s="44"/>
      <c r="AP49" s="44"/>
      <c r="AQ49" s="44"/>
      <c r="AR49" s="44"/>
      <c r="AS49" s="44"/>
      <c r="AT49" s="44"/>
      <c r="AU49" s="44"/>
    </row>
    <row r="50" spans="1:47" x14ac:dyDescent="0.25">
      <c r="AC50" s="44"/>
      <c r="AD50" s="44"/>
      <c r="AE50" s="44"/>
      <c r="AF50" s="44"/>
      <c r="AG50" s="44"/>
      <c r="AH50" s="44"/>
      <c r="AI50" s="44"/>
      <c r="AJ50" s="44"/>
      <c r="AK50" s="44"/>
      <c r="AL50" s="44"/>
      <c r="AM50" s="44"/>
      <c r="AN50" s="44"/>
      <c r="AO50" s="44"/>
      <c r="AP50" s="44"/>
      <c r="AQ50" s="44"/>
      <c r="AR50" s="44"/>
      <c r="AS50" s="44"/>
      <c r="AT50" s="44"/>
      <c r="AU50" s="44"/>
    </row>
    <row r="51" spans="1:47" x14ac:dyDescent="0.25">
      <c r="A51" s="1531"/>
      <c r="B51" s="1531"/>
      <c r="C51" s="1531"/>
      <c r="AC51" s="44"/>
      <c r="AD51" s="44"/>
      <c r="AE51" s="44"/>
      <c r="AF51" s="44"/>
      <c r="AG51" s="44"/>
      <c r="AH51" s="44"/>
      <c r="AI51" s="44"/>
      <c r="AJ51" s="44"/>
      <c r="AK51" s="44"/>
      <c r="AL51" s="44"/>
      <c r="AM51" s="44"/>
      <c r="AN51" s="44"/>
      <c r="AO51" s="44"/>
      <c r="AP51" s="44"/>
      <c r="AQ51" s="44"/>
      <c r="AR51" s="44"/>
      <c r="AS51" s="44"/>
      <c r="AT51" s="44"/>
      <c r="AU51" s="44"/>
    </row>
    <row r="52" spans="1:47" ht="15" customHeight="1" x14ac:dyDescent="0.25">
      <c r="A52" s="1843" t="s">
        <v>1278</v>
      </c>
      <c r="B52" s="1744"/>
      <c r="C52" s="1744"/>
      <c r="D52" s="1744"/>
      <c r="E52" s="1744"/>
      <c r="F52" s="1744"/>
      <c r="G52" s="1745"/>
    </row>
    <row r="53" spans="1:47" ht="30.75" customHeight="1" x14ac:dyDescent="0.25">
      <c r="A53" s="1845"/>
      <c r="B53" s="1750"/>
      <c r="C53" s="1750"/>
      <c r="D53" s="1750"/>
      <c r="E53" s="1750"/>
      <c r="F53" s="1750"/>
      <c r="G53" s="1751"/>
    </row>
    <row r="54" spans="1:47" x14ac:dyDescent="0.25">
      <c r="A54" s="1746" t="s">
        <v>821</v>
      </c>
      <c r="B54" s="1748"/>
    </row>
    <row r="55" spans="1:47" x14ac:dyDescent="0.25">
      <c r="A55" s="1749"/>
      <c r="B55" s="1751"/>
    </row>
    <row r="56" spans="1:47" ht="15" customHeight="1" x14ac:dyDescent="0.25">
      <c r="A56" s="1743" t="s">
        <v>1282</v>
      </c>
      <c r="B56" s="1569"/>
    </row>
    <row r="57" spans="1:47" x14ac:dyDescent="0.25">
      <c r="A57" s="1749"/>
      <c r="B57" s="47"/>
    </row>
    <row r="58" spans="1:47" ht="15" customHeight="1" x14ac:dyDescent="0.25">
      <c r="A58" s="1743" t="s">
        <v>1283</v>
      </c>
      <c r="B58" s="47"/>
    </row>
    <row r="59" spans="1:47" x14ac:dyDescent="0.25">
      <c r="A59" s="1749"/>
      <c r="B59" s="1520"/>
    </row>
    <row r="60" spans="1:47" x14ac:dyDescent="0.25">
      <c r="A60" s="1743" t="s">
        <v>822</v>
      </c>
      <c r="B60" s="1745"/>
    </row>
    <row r="61" spans="1:47" x14ac:dyDescent="0.25">
      <c r="A61" s="1749"/>
      <c r="B61" s="1751"/>
      <c r="C61" s="1531"/>
      <c r="D61" s="1531"/>
      <c r="E61" s="1531"/>
      <c r="F61" s="1531"/>
      <c r="G61" s="1531"/>
    </row>
    <row r="62" spans="1:47" ht="15" customHeight="1" x14ac:dyDescent="0.25">
      <c r="A62" s="1746" t="s">
        <v>1276</v>
      </c>
      <c r="B62" s="1747"/>
      <c r="C62" s="1747"/>
      <c r="D62" s="1747"/>
      <c r="E62" s="1747"/>
      <c r="F62" s="1747"/>
      <c r="G62" s="1748"/>
    </row>
    <row r="63" spans="1:47" x14ac:dyDescent="0.25">
      <c r="A63" s="1746"/>
      <c r="B63" s="1747"/>
      <c r="C63" s="1747"/>
      <c r="D63" s="1747"/>
      <c r="E63" s="1747"/>
      <c r="F63" s="1747"/>
      <c r="G63" s="1748"/>
    </row>
    <row r="64" spans="1:47" x14ac:dyDescent="0.25">
      <c r="A64" s="1749"/>
      <c r="B64" s="1750"/>
      <c r="C64" s="1750"/>
      <c r="D64" s="1750"/>
      <c r="E64" s="1750"/>
      <c r="F64" s="1750"/>
      <c r="G64" s="1751"/>
    </row>
  </sheetData>
  <sheetProtection algorithmName="SHA-512" hashValue="yPz65QFq8A7t2xl4vT1DsDU+eALV8X/JtwsTD47vPr6KcutSRRYhGKwfeRnYnTYkz5627mGJuK6MB8RH/WcwKg==" saltValue="RtGw12dWwaQeV5yJcVX7OA==" spinCount="100000" sheet="1" objects="1" scenarios="1"/>
  <mergeCells count="65">
    <mergeCell ref="A62:G64"/>
    <mergeCell ref="A54:B55"/>
    <mergeCell ref="A60:B61"/>
    <mergeCell ref="C9:AU9"/>
    <mergeCell ref="C20:AU20"/>
    <mergeCell ref="C10:T10"/>
    <mergeCell ref="U10:AI10"/>
    <mergeCell ref="AJ10:AU10"/>
    <mergeCell ref="C11:H11"/>
    <mergeCell ref="I11:N11"/>
    <mergeCell ref="O11:T11"/>
    <mergeCell ref="U11:Y11"/>
    <mergeCell ref="Z11:AD11"/>
    <mergeCell ref="AE11:AI11"/>
    <mergeCell ref="A52:G53"/>
    <mergeCell ref="AJ11:AM11"/>
    <mergeCell ref="AN11:AQ11"/>
    <mergeCell ref="AR11:AU11"/>
    <mergeCell ref="AR22:AU22"/>
    <mergeCell ref="A24:A36"/>
    <mergeCell ref="C21:T21"/>
    <mergeCell ref="U21:AI21"/>
    <mergeCell ref="AJ21:AU21"/>
    <mergeCell ref="C22:H22"/>
    <mergeCell ref="I22:N22"/>
    <mergeCell ref="O22:T22"/>
    <mergeCell ref="U22:Y22"/>
    <mergeCell ref="Z22:AD22"/>
    <mergeCell ref="A13:A15"/>
    <mergeCell ref="A37:A43"/>
    <mergeCell ref="A44:A48"/>
    <mergeCell ref="AE22:AI22"/>
    <mergeCell ref="AJ22:AM22"/>
    <mergeCell ref="AN22:AQ22"/>
    <mergeCell ref="BR22:BT22"/>
    <mergeCell ref="AW9:BT9"/>
    <mergeCell ref="BV9:CG9"/>
    <mergeCell ref="AW10:BF10"/>
    <mergeCell ref="BG10:BN10"/>
    <mergeCell ref="BO10:BT10"/>
    <mergeCell ref="BV10:BZ11"/>
    <mergeCell ref="CA10:CD11"/>
    <mergeCell ref="CE10:CG11"/>
    <mergeCell ref="AW11:BA11"/>
    <mergeCell ref="BB11:BF11"/>
    <mergeCell ref="BG11:BJ11"/>
    <mergeCell ref="BK11:BN11"/>
    <mergeCell ref="BO11:BQ11"/>
    <mergeCell ref="BR11:BT11"/>
    <mergeCell ref="A1:T2"/>
    <mergeCell ref="A56:A57"/>
    <mergeCell ref="A58:A59"/>
    <mergeCell ref="AW20:BT20"/>
    <mergeCell ref="BV20:CG20"/>
    <mergeCell ref="AW21:BF21"/>
    <mergeCell ref="BG21:BN21"/>
    <mergeCell ref="BO21:BT21"/>
    <mergeCell ref="BV21:BZ22"/>
    <mergeCell ref="CA21:CD22"/>
    <mergeCell ref="CE21:CG22"/>
    <mergeCell ref="AW22:BA22"/>
    <mergeCell ref="BB22:BF22"/>
    <mergeCell ref="BG22:BJ22"/>
    <mergeCell ref="BK22:BN22"/>
    <mergeCell ref="BO22:BQ22"/>
  </mergeCells>
  <conditionalFormatting sqref="BV13:CG15">
    <cfRule type="cellIs" dxfId="110" priority="2" operator="lessThan">
      <formula>0</formula>
    </cfRule>
  </conditionalFormatting>
  <conditionalFormatting sqref="BV24:CG48">
    <cfRule type="cellIs" dxfId="109" priority="1" operator="lessThan">
      <formula>0</formula>
    </cfRule>
  </conditionalFormatting>
  <hyperlinks>
    <hyperlink ref="A5" location="Índice!A1" display="⌂ Volver al ÍNDICE" xr:uid="{1900F68E-8A72-4F09-93C7-FE8339107AD2}"/>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D46A1-9ECE-47D7-AF84-644F475FD073}">
  <sheetPr codeName="Hoja40">
    <tabColor rgb="FFEDCFDD"/>
  </sheetPr>
  <dimension ref="A1:CG67"/>
  <sheetViews>
    <sheetView zoomScaleNormal="100" workbookViewId="0">
      <pane xSplit="1" topLeftCell="B1" activePane="topRight" state="frozen"/>
      <selection activeCell="T96" sqref="T96:T97"/>
      <selection pane="topRight" activeCell="I58" sqref="I58"/>
    </sheetView>
  </sheetViews>
  <sheetFormatPr baseColWidth="10" defaultRowHeight="15" x14ac:dyDescent="0.25"/>
  <cols>
    <col min="1" max="1" width="46.85546875" customWidth="1"/>
    <col min="2" max="2" width="35.5703125" customWidth="1"/>
    <col min="3" max="4" width="6.7109375" customWidth="1"/>
    <col min="5" max="5" width="5.28515625" customWidth="1"/>
    <col min="6" max="85" width="6.7109375" customWidth="1"/>
  </cols>
  <sheetData>
    <row r="1" spans="1:85" ht="24" customHeight="1" x14ac:dyDescent="0.25">
      <c r="A1" s="1755" t="s">
        <v>1082</v>
      </c>
      <c r="B1" s="1756"/>
      <c r="C1" s="1756"/>
      <c r="D1" s="1756"/>
      <c r="E1" s="1756"/>
      <c r="F1" s="1756"/>
      <c r="G1" s="1756"/>
      <c r="H1" s="1756"/>
      <c r="I1" s="1756"/>
      <c r="J1" s="1756"/>
      <c r="K1" s="1756"/>
      <c r="L1" s="1756"/>
      <c r="M1" s="1756"/>
      <c r="N1" s="1756"/>
      <c r="O1" s="1756"/>
      <c r="P1" s="1756"/>
      <c r="Q1" s="1756"/>
      <c r="R1" s="1756"/>
      <c r="S1" s="1756"/>
      <c r="T1" s="1756"/>
      <c r="U1" s="1756"/>
      <c r="V1" s="1756"/>
      <c r="W1" s="1756"/>
      <c r="X1" s="1757"/>
    </row>
    <row r="2" spans="1:85" ht="21" customHeight="1" thickBot="1" x14ac:dyDescent="0.3">
      <c r="A2" s="1758"/>
      <c r="B2" s="1759"/>
      <c r="C2" s="1759"/>
      <c r="D2" s="1759"/>
      <c r="E2" s="1759"/>
      <c r="F2" s="1759"/>
      <c r="G2" s="1759"/>
      <c r="H2" s="1759"/>
      <c r="I2" s="1759"/>
      <c r="J2" s="1759"/>
      <c r="K2" s="1759"/>
      <c r="L2" s="1759"/>
      <c r="M2" s="1759"/>
      <c r="N2" s="1759"/>
      <c r="O2" s="1759"/>
      <c r="P2" s="1759"/>
      <c r="Q2" s="1759"/>
      <c r="R2" s="1759"/>
      <c r="S2" s="1759"/>
      <c r="T2" s="1759"/>
      <c r="U2" s="1759"/>
      <c r="V2" s="1759"/>
      <c r="W2" s="1759"/>
      <c r="X2" s="1760"/>
    </row>
    <row r="3" spans="1:85" x14ac:dyDescent="0.25">
      <c r="A3" s="46" t="s">
        <v>1034</v>
      </c>
    </row>
    <row r="4" spans="1:85" x14ac:dyDescent="0.25">
      <c r="A4" s="46" t="s">
        <v>988</v>
      </c>
    </row>
    <row r="5" spans="1:85" x14ac:dyDescent="0.25">
      <c r="A5" s="132" t="s">
        <v>712</v>
      </c>
    </row>
    <row r="6" spans="1:85" x14ac:dyDescent="0.25">
      <c r="A6" s="132"/>
      <c r="N6" s="654"/>
    </row>
    <row r="7" spans="1:85" x14ac:dyDescent="0.25">
      <c r="A7" s="5" t="s">
        <v>1186</v>
      </c>
    </row>
    <row r="8" spans="1:85" x14ac:dyDescent="0.25">
      <c r="A8" s="5"/>
    </row>
    <row r="9" spans="1:85" s="5" customFormat="1" x14ac:dyDescent="0.25">
      <c r="C9" s="1876" t="s">
        <v>952</v>
      </c>
      <c r="D9" s="1876"/>
      <c r="E9" s="1876"/>
      <c r="F9" s="1876"/>
      <c r="G9" s="1876"/>
      <c r="H9" s="1876"/>
      <c r="I9" s="1876"/>
      <c r="J9" s="1876"/>
      <c r="K9" s="1876"/>
      <c r="L9" s="1876"/>
      <c r="M9" s="1876"/>
      <c r="N9" s="1876"/>
      <c r="O9" s="1876"/>
      <c r="P9" s="1876"/>
      <c r="Q9" s="1876"/>
      <c r="R9" s="1876"/>
      <c r="S9" s="1876"/>
      <c r="T9" s="1876"/>
      <c r="U9" s="1876"/>
      <c r="V9" s="1876"/>
      <c r="W9" s="1876"/>
      <c r="X9" s="1876"/>
      <c r="Y9" s="1876"/>
      <c r="Z9" s="1876"/>
      <c r="AA9" s="1876"/>
      <c r="AB9" s="1876"/>
      <c r="AC9" s="1876"/>
      <c r="AD9" s="1876"/>
      <c r="AE9" s="1876"/>
      <c r="AF9" s="1876"/>
      <c r="AG9" s="1876"/>
      <c r="AH9" s="1876"/>
      <c r="AI9" s="1876"/>
      <c r="AJ9" s="1876"/>
      <c r="AK9" s="1876"/>
      <c r="AL9" s="1876"/>
      <c r="AM9" s="1876"/>
      <c r="AN9" s="1876"/>
      <c r="AO9" s="1876"/>
      <c r="AP9" s="1876"/>
      <c r="AQ9" s="1876"/>
      <c r="AR9" s="1876"/>
      <c r="AS9" s="1876"/>
      <c r="AT9" s="1876"/>
      <c r="AU9" s="1876"/>
      <c r="AW9" s="1876" t="s">
        <v>747</v>
      </c>
      <c r="AX9" s="1876"/>
      <c r="AY9" s="1876"/>
      <c r="AZ9" s="1876"/>
      <c r="BA9" s="1876"/>
      <c r="BB9" s="1876"/>
      <c r="BC9" s="1876"/>
      <c r="BD9" s="1876"/>
      <c r="BE9" s="1876"/>
      <c r="BF9" s="1876"/>
      <c r="BG9" s="1876"/>
      <c r="BH9" s="1876"/>
      <c r="BI9" s="1876"/>
      <c r="BJ9" s="1876"/>
      <c r="BK9" s="1876"/>
      <c r="BL9" s="1876"/>
      <c r="BM9" s="1876"/>
      <c r="BN9" s="1876"/>
      <c r="BO9" s="1876"/>
      <c r="BP9" s="1876"/>
      <c r="BQ9" s="1876"/>
      <c r="BR9" s="1876"/>
      <c r="BS9" s="1876"/>
      <c r="BT9" s="1876"/>
      <c r="BU9"/>
      <c r="BV9" s="1876" t="s">
        <v>631</v>
      </c>
      <c r="BW9" s="1876"/>
      <c r="BX9" s="1876"/>
      <c r="BY9" s="1876"/>
      <c r="BZ9" s="1876"/>
      <c r="CA9" s="1876"/>
      <c r="CB9" s="1876"/>
      <c r="CC9" s="1876"/>
      <c r="CD9" s="1876"/>
      <c r="CE9" s="1876"/>
      <c r="CF9" s="1876"/>
      <c r="CG9" s="1876"/>
    </row>
    <row r="10" spans="1:85" s="5" customFormat="1" x14ac:dyDescent="0.25">
      <c r="B10" s="852" t="s">
        <v>994</v>
      </c>
      <c r="C10" s="1881" t="s">
        <v>314</v>
      </c>
      <c r="D10" s="1875"/>
      <c r="E10" s="1875"/>
      <c r="F10" s="1875"/>
      <c r="G10" s="1875"/>
      <c r="H10" s="1875"/>
      <c r="I10" s="1875"/>
      <c r="J10" s="1875"/>
      <c r="K10" s="1875"/>
      <c r="L10" s="1875"/>
      <c r="M10" s="1875"/>
      <c r="N10" s="1875"/>
      <c r="O10" s="1875"/>
      <c r="P10" s="1875"/>
      <c r="Q10" s="1875"/>
      <c r="R10" s="1875"/>
      <c r="S10" s="1875"/>
      <c r="T10" s="1875"/>
      <c r="U10" s="1875" t="s">
        <v>167</v>
      </c>
      <c r="V10" s="1875"/>
      <c r="W10" s="1875"/>
      <c r="X10" s="1875"/>
      <c r="Y10" s="1875"/>
      <c r="Z10" s="1875"/>
      <c r="AA10" s="1875"/>
      <c r="AB10" s="1875"/>
      <c r="AC10" s="1875"/>
      <c r="AD10" s="1875"/>
      <c r="AE10" s="1875"/>
      <c r="AF10" s="1875"/>
      <c r="AG10" s="1875"/>
      <c r="AH10" s="1875"/>
      <c r="AI10" s="1875"/>
      <c r="AJ10" s="1875" t="s">
        <v>168</v>
      </c>
      <c r="AK10" s="1875"/>
      <c r="AL10" s="1875"/>
      <c r="AM10" s="1875"/>
      <c r="AN10" s="1875"/>
      <c r="AO10" s="1875"/>
      <c r="AP10" s="1875"/>
      <c r="AQ10" s="1875"/>
      <c r="AR10" s="1875"/>
      <c r="AS10" s="1875"/>
      <c r="AT10" s="1875"/>
      <c r="AU10" s="1875"/>
      <c r="AV10"/>
      <c r="AW10" s="1875" t="s">
        <v>314</v>
      </c>
      <c r="AX10" s="1875"/>
      <c r="AY10" s="1875"/>
      <c r="AZ10" s="1875"/>
      <c r="BA10" s="1875"/>
      <c r="BB10" s="1875"/>
      <c r="BC10" s="1875"/>
      <c r="BD10" s="1875"/>
      <c r="BE10" s="1875"/>
      <c r="BF10" s="1875"/>
      <c r="BG10" s="1875" t="s">
        <v>167</v>
      </c>
      <c r="BH10" s="1875"/>
      <c r="BI10" s="1875"/>
      <c r="BJ10" s="1875"/>
      <c r="BK10" s="1875"/>
      <c r="BL10" s="1875"/>
      <c r="BM10" s="1875"/>
      <c r="BN10" s="1875"/>
      <c r="BO10" s="1875" t="s">
        <v>168</v>
      </c>
      <c r="BP10" s="1875"/>
      <c r="BQ10" s="1875"/>
      <c r="BR10" s="1875"/>
      <c r="BS10" s="1875"/>
      <c r="BT10" s="1875"/>
      <c r="BU10"/>
      <c r="BV10" s="1874" t="s">
        <v>314</v>
      </c>
      <c r="BW10" s="1874"/>
      <c r="BX10" s="1874"/>
      <c r="BY10" s="1874"/>
      <c r="BZ10" s="1874"/>
      <c r="CA10" s="1874" t="s">
        <v>167</v>
      </c>
      <c r="CB10" s="1874"/>
      <c r="CC10" s="1874"/>
      <c r="CD10" s="1874"/>
      <c r="CE10" s="1874" t="s">
        <v>168</v>
      </c>
      <c r="CF10" s="1874"/>
      <c r="CG10" s="1874"/>
    </row>
    <row r="11" spans="1:85" s="5" customFormat="1" x14ac:dyDescent="0.25">
      <c r="B11" s="271" t="s">
        <v>30</v>
      </c>
      <c r="C11" s="1876" t="s">
        <v>31</v>
      </c>
      <c r="D11" s="1876"/>
      <c r="E11" s="1876"/>
      <c r="F11" s="1876"/>
      <c r="G11" s="1876"/>
      <c r="H11" s="1876"/>
      <c r="I11" s="1876" t="s">
        <v>32</v>
      </c>
      <c r="J11" s="1876"/>
      <c r="K11" s="1876"/>
      <c r="L11" s="1876"/>
      <c r="M11" s="1876"/>
      <c r="N11" s="1876"/>
      <c r="O11" s="1876" t="s">
        <v>33</v>
      </c>
      <c r="P11" s="1876"/>
      <c r="Q11" s="1876"/>
      <c r="R11" s="1876"/>
      <c r="S11" s="1876"/>
      <c r="T11" s="1876"/>
      <c r="U11" s="1876" t="s">
        <v>31</v>
      </c>
      <c r="V11" s="1876"/>
      <c r="W11" s="1876"/>
      <c r="X11" s="1876"/>
      <c r="Y11" s="1876"/>
      <c r="Z11" s="1876" t="s">
        <v>32</v>
      </c>
      <c r="AA11" s="1876"/>
      <c r="AB11" s="1876"/>
      <c r="AC11" s="1876"/>
      <c r="AD11" s="1876"/>
      <c r="AE11" s="1876" t="s">
        <v>33</v>
      </c>
      <c r="AF11" s="1876"/>
      <c r="AG11" s="1876"/>
      <c r="AH11" s="1876"/>
      <c r="AI11" s="1876"/>
      <c r="AJ11" s="1876" t="s">
        <v>31</v>
      </c>
      <c r="AK11" s="1876"/>
      <c r="AL11" s="1876"/>
      <c r="AM11" s="1876"/>
      <c r="AN11" s="1876" t="s">
        <v>32</v>
      </c>
      <c r="AO11" s="1876"/>
      <c r="AP11" s="1876"/>
      <c r="AQ11" s="1876"/>
      <c r="AR11" s="1876" t="s">
        <v>33</v>
      </c>
      <c r="AS11" s="1876"/>
      <c r="AT11" s="1876"/>
      <c r="AU11" s="1876"/>
      <c r="AV11"/>
      <c r="AW11" s="1876" t="s">
        <v>31</v>
      </c>
      <c r="AX11" s="1876"/>
      <c r="AY11" s="1876"/>
      <c r="AZ11" s="1876"/>
      <c r="BA11" s="1876"/>
      <c r="BB11" s="1876" t="s">
        <v>32</v>
      </c>
      <c r="BC11" s="1876"/>
      <c r="BD11" s="1876"/>
      <c r="BE11" s="1876"/>
      <c r="BF11" s="1876"/>
      <c r="BG11" s="1876" t="s">
        <v>31</v>
      </c>
      <c r="BH11" s="1876"/>
      <c r="BI11" s="1876"/>
      <c r="BJ11" s="1876"/>
      <c r="BK11" s="1876" t="s">
        <v>32</v>
      </c>
      <c r="BL11" s="1876"/>
      <c r="BM11" s="1876"/>
      <c r="BN11" s="1876"/>
      <c r="BO11" s="1876" t="s">
        <v>31</v>
      </c>
      <c r="BP11" s="1876"/>
      <c r="BQ11" s="1876"/>
      <c r="BR11" s="1876" t="s">
        <v>32</v>
      </c>
      <c r="BS11" s="1876"/>
      <c r="BT11" s="1876"/>
      <c r="BU11"/>
      <c r="BV11" s="1874"/>
      <c r="BW11" s="1874"/>
      <c r="BX11" s="1874"/>
      <c r="BY11" s="1874"/>
      <c r="BZ11" s="1874"/>
      <c r="CA11" s="1874"/>
      <c r="CB11" s="1874"/>
      <c r="CC11" s="1874"/>
      <c r="CD11" s="1874"/>
      <c r="CE11" s="1874"/>
      <c r="CF11" s="1874"/>
      <c r="CG11" s="1874"/>
    </row>
    <row r="12" spans="1:85" ht="175.5" customHeight="1" x14ac:dyDescent="0.25">
      <c r="B12" s="1608" t="s">
        <v>1081</v>
      </c>
      <c r="C12" s="939" t="s">
        <v>952</v>
      </c>
      <c r="D12" s="870" t="s">
        <v>966</v>
      </c>
      <c r="E12" s="870" t="s">
        <v>959</v>
      </c>
      <c r="F12" s="870" t="s">
        <v>960</v>
      </c>
      <c r="G12" s="870" t="s">
        <v>961</v>
      </c>
      <c r="H12" s="870" t="s">
        <v>965</v>
      </c>
      <c r="I12" s="939" t="s">
        <v>952</v>
      </c>
      <c r="J12" s="870" t="s">
        <v>966</v>
      </c>
      <c r="K12" s="870" t="s">
        <v>959</v>
      </c>
      <c r="L12" s="870" t="s">
        <v>960</v>
      </c>
      <c r="M12" s="870" t="s">
        <v>961</v>
      </c>
      <c r="N12" s="871" t="s">
        <v>965</v>
      </c>
      <c r="O12" s="939" t="s">
        <v>952</v>
      </c>
      <c r="P12" s="870" t="s">
        <v>966</v>
      </c>
      <c r="Q12" s="870" t="s">
        <v>959</v>
      </c>
      <c r="R12" s="870" t="s">
        <v>960</v>
      </c>
      <c r="S12" s="870" t="s">
        <v>961</v>
      </c>
      <c r="T12" s="871" t="s">
        <v>965</v>
      </c>
      <c r="U12" s="939" t="s">
        <v>952</v>
      </c>
      <c r="V12" s="870" t="s">
        <v>966</v>
      </c>
      <c r="W12" s="870" t="s">
        <v>959</v>
      </c>
      <c r="X12" s="870" t="s">
        <v>960</v>
      </c>
      <c r="Y12" s="870" t="s">
        <v>961</v>
      </c>
      <c r="Z12" s="939" t="s">
        <v>952</v>
      </c>
      <c r="AA12" s="870" t="s">
        <v>966</v>
      </c>
      <c r="AB12" s="870" t="s">
        <v>959</v>
      </c>
      <c r="AC12" s="870" t="s">
        <v>960</v>
      </c>
      <c r="AD12" s="870" t="s">
        <v>961</v>
      </c>
      <c r="AE12" s="939" t="s">
        <v>952</v>
      </c>
      <c r="AF12" s="870" t="s">
        <v>966</v>
      </c>
      <c r="AG12" s="870" t="s">
        <v>959</v>
      </c>
      <c r="AH12" s="870" t="s">
        <v>960</v>
      </c>
      <c r="AI12" s="870" t="s">
        <v>961</v>
      </c>
      <c r="AJ12" s="939" t="s">
        <v>952</v>
      </c>
      <c r="AK12" s="870" t="s">
        <v>966</v>
      </c>
      <c r="AL12" s="870" t="s">
        <v>959</v>
      </c>
      <c r="AM12" s="870" t="s">
        <v>960</v>
      </c>
      <c r="AN12" s="939" t="s">
        <v>952</v>
      </c>
      <c r="AO12" s="870" t="s">
        <v>966</v>
      </c>
      <c r="AP12" s="870" t="s">
        <v>959</v>
      </c>
      <c r="AQ12" s="870" t="s">
        <v>960</v>
      </c>
      <c r="AR12" s="939" t="s">
        <v>952</v>
      </c>
      <c r="AS12" s="870" t="s">
        <v>966</v>
      </c>
      <c r="AT12" s="870" t="s">
        <v>528</v>
      </c>
      <c r="AU12" s="871" t="s">
        <v>529</v>
      </c>
      <c r="AW12" s="858" t="s">
        <v>966</v>
      </c>
      <c r="AX12" s="859" t="s">
        <v>959</v>
      </c>
      <c r="AY12" s="859" t="s">
        <v>960</v>
      </c>
      <c r="AZ12" s="859" t="s">
        <v>961</v>
      </c>
      <c r="BA12" s="859" t="s">
        <v>965</v>
      </c>
      <c r="BB12" s="859" t="s">
        <v>966</v>
      </c>
      <c r="BC12" s="859" t="s">
        <v>959</v>
      </c>
      <c r="BD12" s="859" t="s">
        <v>960</v>
      </c>
      <c r="BE12" s="859" t="s">
        <v>961</v>
      </c>
      <c r="BF12" s="859" t="s">
        <v>965</v>
      </c>
      <c r="BG12" s="858" t="s">
        <v>966</v>
      </c>
      <c r="BH12" s="859" t="s">
        <v>959</v>
      </c>
      <c r="BI12" s="859" t="s">
        <v>960</v>
      </c>
      <c r="BJ12" s="859" t="s">
        <v>961</v>
      </c>
      <c r="BK12" s="859" t="s">
        <v>966</v>
      </c>
      <c r="BL12" s="859" t="s">
        <v>959</v>
      </c>
      <c r="BM12" s="859" t="s">
        <v>960</v>
      </c>
      <c r="BN12" s="859" t="s">
        <v>961</v>
      </c>
      <c r="BO12" s="858" t="s">
        <v>966</v>
      </c>
      <c r="BP12" s="859" t="s">
        <v>959</v>
      </c>
      <c r="BQ12" s="859" t="s">
        <v>960</v>
      </c>
      <c r="BR12" s="859" t="s">
        <v>966</v>
      </c>
      <c r="BS12" s="859" t="s">
        <v>959</v>
      </c>
      <c r="BT12" s="860" t="s">
        <v>960</v>
      </c>
      <c r="BV12" s="858" t="s">
        <v>966</v>
      </c>
      <c r="BW12" s="859" t="s">
        <v>959</v>
      </c>
      <c r="BX12" s="859" t="s">
        <v>960</v>
      </c>
      <c r="BY12" s="859" t="s">
        <v>961</v>
      </c>
      <c r="BZ12" s="859" t="s">
        <v>965</v>
      </c>
      <c r="CA12" s="858" t="s">
        <v>966</v>
      </c>
      <c r="CB12" s="859" t="s">
        <v>959</v>
      </c>
      <c r="CC12" s="859" t="s">
        <v>960</v>
      </c>
      <c r="CD12" s="859" t="s">
        <v>961</v>
      </c>
      <c r="CE12" s="858" t="s">
        <v>966</v>
      </c>
      <c r="CF12" s="859" t="s">
        <v>959</v>
      </c>
      <c r="CG12" s="860" t="s">
        <v>960</v>
      </c>
    </row>
    <row r="13" spans="1:85" x14ac:dyDescent="0.25">
      <c r="A13" s="1903" t="s">
        <v>1080</v>
      </c>
      <c r="B13" s="849" t="s">
        <v>809</v>
      </c>
      <c r="C13" s="934">
        <v>4450</v>
      </c>
      <c r="D13" s="935">
        <v>958.69200000000001</v>
      </c>
      <c r="E13" s="935">
        <v>2439.2800000000002</v>
      </c>
      <c r="F13" s="935">
        <v>2753.7979999999998</v>
      </c>
      <c r="G13" s="935">
        <v>2895.335</v>
      </c>
      <c r="H13" s="935">
        <v>3004.4690000000001</v>
      </c>
      <c r="I13" s="934">
        <v>23988</v>
      </c>
      <c r="J13" s="935">
        <v>4359.3820000000005</v>
      </c>
      <c r="K13" s="935">
        <v>13562.195</v>
      </c>
      <c r="L13" s="935">
        <v>15487.411999999998</v>
      </c>
      <c r="M13" s="935">
        <v>16714.376</v>
      </c>
      <c r="N13" s="935">
        <v>17224.124999999996</v>
      </c>
      <c r="O13" s="934">
        <v>28438</v>
      </c>
      <c r="P13" s="935">
        <v>5317.1839999999993</v>
      </c>
      <c r="Q13" s="935">
        <v>16007.138999999999</v>
      </c>
      <c r="R13" s="935">
        <v>18240.349999999999</v>
      </c>
      <c r="S13" s="935">
        <v>19624.816000000003</v>
      </c>
      <c r="T13" s="935">
        <v>20248.188000000002</v>
      </c>
      <c r="U13" s="934">
        <v>9621</v>
      </c>
      <c r="V13" s="935">
        <v>3012.6930000000002</v>
      </c>
      <c r="W13" s="935">
        <v>4065.1570000000006</v>
      </c>
      <c r="X13" s="935">
        <v>5531.3499999999995</v>
      </c>
      <c r="Y13" s="935">
        <v>6220.6749999999993</v>
      </c>
      <c r="Z13" s="934">
        <v>29515</v>
      </c>
      <c r="AA13" s="935">
        <v>8325.3790000000008</v>
      </c>
      <c r="AB13" s="935">
        <v>14416.935999999998</v>
      </c>
      <c r="AC13" s="935">
        <v>18050.22</v>
      </c>
      <c r="AD13" s="935">
        <v>19814.231999999996</v>
      </c>
      <c r="AE13" s="934">
        <v>39136</v>
      </c>
      <c r="AF13" s="935">
        <v>11370.486000000001</v>
      </c>
      <c r="AG13" s="935">
        <v>18493.010000000002</v>
      </c>
      <c r="AH13" s="935">
        <v>23602.110999999997</v>
      </c>
      <c r="AI13" s="935">
        <v>26056.462</v>
      </c>
      <c r="AJ13" s="934">
        <v>9692</v>
      </c>
      <c r="AK13" s="935">
        <v>1820.4440000000002</v>
      </c>
      <c r="AL13" s="935">
        <v>5447.2450000000008</v>
      </c>
      <c r="AM13" s="935">
        <v>6113.6679999999997</v>
      </c>
      <c r="AN13" s="934">
        <v>28142</v>
      </c>
      <c r="AO13" s="935">
        <v>5375.2719999999999</v>
      </c>
      <c r="AP13" s="935">
        <v>16624.546999999999</v>
      </c>
      <c r="AQ13" s="935">
        <v>18137.931999999997</v>
      </c>
      <c r="AR13" s="934">
        <v>37834</v>
      </c>
      <c r="AS13" s="935">
        <v>7196.4439999999995</v>
      </c>
      <c r="AT13" s="935">
        <v>22056.316000000006</v>
      </c>
      <c r="AU13" s="936">
        <v>24251.693999999996</v>
      </c>
      <c r="AW13" s="176">
        <v>21.543640449438204</v>
      </c>
      <c r="AX13" s="175">
        <v>54.815280898876409</v>
      </c>
      <c r="AY13" s="175">
        <v>61.883101123595495</v>
      </c>
      <c r="AZ13" s="175">
        <v>65.063707865168539</v>
      </c>
      <c r="BA13" s="175">
        <v>67.51615730337079</v>
      </c>
      <c r="BB13" s="175">
        <v>18.173178255794568</v>
      </c>
      <c r="BC13" s="175">
        <v>56.537414540603635</v>
      </c>
      <c r="BD13" s="175">
        <v>64.563164915791234</v>
      </c>
      <c r="BE13" s="175">
        <v>69.678072369518091</v>
      </c>
      <c r="BF13" s="175">
        <v>71.803089044522252</v>
      </c>
      <c r="BG13" s="176">
        <v>31.313719987527289</v>
      </c>
      <c r="BH13" s="175">
        <v>42.252957073069339</v>
      </c>
      <c r="BI13" s="175">
        <v>57.492464400789935</v>
      </c>
      <c r="BJ13" s="175">
        <v>64.657260160066514</v>
      </c>
      <c r="BK13" s="175">
        <v>28.207281043537186</v>
      </c>
      <c r="BL13" s="175">
        <v>48.846132475012702</v>
      </c>
      <c r="BM13" s="175">
        <v>61.15609012366594</v>
      </c>
      <c r="BN13" s="175">
        <v>67.132752837540224</v>
      </c>
      <c r="BO13" s="176">
        <v>18.782955014444905</v>
      </c>
      <c r="BP13" s="175">
        <v>56.203518365662411</v>
      </c>
      <c r="BQ13" s="175">
        <v>63.079529508873286</v>
      </c>
      <c r="BR13" s="175">
        <v>19.100533011157701</v>
      </c>
      <c r="BS13" s="175">
        <v>59.073793618079726</v>
      </c>
      <c r="BT13" s="181">
        <v>64.451467557387517</v>
      </c>
      <c r="BV13" s="178">
        <f t="shared" ref="BV13:BZ15" si="0">BB13-AW13</f>
        <v>-3.3704621936436361</v>
      </c>
      <c r="BW13" s="174">
        <f t="shared" si="0"/>
        <v>1.7221336417272255</v>
      </c>
      <c r="BX13" s="174">
        <f t="shared" si="0"/>
        <v>2.6800637921957389</v>
      </c>
      <c r="BY13" s="174">
        <f t="shared" si="0"/>
        <v>4.6143645043495525</v>
      </c>
      <c r="BZ13" s="174">
        <f t="shared" si="0"/>
        <v>4.2869317411514629</v>
      </c>
      <c r="CA13" s="178">
        <f t="shared" ref="CA13:CD15" si="1">BK13-BG13</f>
        <v>-3.1064389439901028</v>
      </c>
      <c r="CB13" s="174">
        <f t="shared" si="1"/>
        <v>6.5931754019433626</v>
      </c>
      <c r="CC13" s="174">
        <f t="shared" si="1"/>
        <v>3.6636257228760059</v>
      </c>
      <c r="CD13" s="174">
        <f t="shared" si="1"/>
        <v>2.47549267747371</v>
      </c>
      <c r="CE13" s="174">
        <f t="shared" ref="CE13:CG15" si="2">BR13-BO13</f>
        <v>0.31757799671279585</v>
      </c>
      <c r="CF13" s="174">
        <f t="shared" si="2"/>
        <v>2.870275252417315</v>
      </c>
      <c r="CG13" s="179">
        <f t="shared" si="2"/>
        <v>1.371938048514231</v>
      </c>
    </row>
    <row r="14" spans="1:85" x14ac:dyDescent="0.25">
      <c r="A14" s="1904"/>
      <c r="B14" s="1617" t="s">
        <v>346</v>
      </c>
      <c r="C14" s="787">
        <v>31102</v>
      </c>
      <c r="D14" s="937">
        <v>5439.3940000000002</v>
      </c>
      <c r="E14" s="937">
        <v>14780.655999999999</v>
      </c>
      <c r="F14" s="937">
        <v>17272.433999999997</v>
      </c>
      <c r="G14" s="937">
        <v>18881.3</v>
      </c>
      <c r="H14" s="937">
        <v>19872.395</v>
      </c>
      <c r="I14" s="787">
        <v>19187</v>
      </c>
      <c r="J14" s="937">
        <v>3260.8620000000005</v>
      </c>
      <c r="K14" s="937">
        <v>10594.522999999999</v>
      </c>
      <c r="L14" s="937">
        <v>12322.991</v>
      </c>
      <c r="M14" s="937">
        <v>13377.766</v>
      </c>
      <c r="N14" s="937">
        <v>13803.078</v>
      </c>
      <c r="O14" s="787">
        <v>50289</v>
      </c>
      <c r="P14" s="937">
        <v>8687.9219999999987</v>
      </c>
      <c r="Q14" s="937">
        <v>25369.824999999997</v>
      </c>
      <c r="R14" s="937">
        <v>29598.48</v>
      </c>
      <c r="S14" s="937">
        <v>32268.024000000001</v>
      </c>
      <c r="T14" s="937">
        <v>33666.789000000004</v>
      </c>
      <c r="U14" s="787">
        <v>39414</v>
      </c>
      <c r="V14" s="937">
        <v>9875.0249999999996</v>
      </c>
      <c r="W14" s="937">
        <v>17205.689999999999</v>
      </c>
      <c r="X14" s="937">
        <v>21744.257000000001</v>
      </c>
      <c r="Y14" s="937">
        <v>23818.974000000002</v>
      </c>
      <c r="Z14" s="787">
        <v>24699</v>
      </c>
      <c r="AA14" s="937">
        <v>6310.6529999999993</v>
      </c>
      <c r="AB14" s="937">
        <v>12256.678999999998</v>
      </c>
      <c r="AC14" s="937">
        <v>15531.526</v>
      </c>
      <c r="AD14" s="937">
        <v>16922.392</v>
      </c>
      <c r="AE14" s="787">
        <v>64113</v>
      </c>
      <c r="AF14" s="937">
        <v>16210.784</v>
      </c>
      <c r="AG14" s="937">
        <v>29454.542000000001</v>
      </c>
      <c r="AH14" s="937">
        <v>37268.887000000002</v>
      </c>
      <c r="AI14" s="937">
        <v>40727.968999999997</v>
      </c>
      <c r="AJ14" s="787">
        <v>39787</v>
      </c>
      <c r="AK14" s="937">
        <v>7815.5020000000004</v>
      </c>
      <c r="AL14" s="937">
        <v>21267.576000000001</v>
      </c>
      <c r="AM14" s="937">
        <v>23500.680999999997</v>
      </c>
      <c r="AN14" s="787">
        <v>24370</v>
      </c>
      <c r="AO14" s="937">
        <v>4601.9579999999996</v>
      </c>
      <c r="AP14" s="937">
        <v>14749.968000000003</v>
      </c>
      <c r="AQ14" s="937">
        <v>16383.808000000001</v>
      </c>
      <c r="AR14" s="787">
        <v>64157</v>
      </c>
      <c r="AS14" s="937">
        <v>12386.835999999999</v>
      </c>
      <c r="AT14" s="937">
        <v>36029.894</v>
      </c>
      <c r="AU14" s="783">
        <v>39898.483999999997</v>
      </c>
      <c r="AW14" s="61">
        <v>17.488888174393928</v>
      </c>
      <c r="AX14" s="6">
        <v>47.523168928043205</v>
      </c>
      <c r="AY14" s="6">
        <v>55.53480162047456</v>
      </c>
      <c r="AZ14" s="6">
        <v>60.70767153237734</v>
      </c>
      <c r="BA14" s="6">
        <v>63.894267249694558</v>
      </c>
      <c r="BB14" s="6">
        <v>16.995163391879924</v>
      </c>
      <c r="BC14" s="6">
        <v>55.217193933392394</v>
      </c>
      <c r="BD14" s="6">
        <v>64.225730963673328</v>
      </c>
      <c r="BE14" s="6">
        <v>69.723072913952151</v>
      </c>
      <c r="BF14" s="6">
        <v>71.93974044926253</v>
      </c>
      <c r="BG14" s="61">
        <v>25.054612574212211</v>
      </c>
      <c r="BH14" s="6">
        <v>43.65375247374029</v>
      </c>
      <c r="BI14" s="6">
        <v>55.168866392652362</v>
      </c>
      <c r="BJ14" s="6">
        <v>60.43277515603593</v>
      </c>
      <c r="BK14" s="6">
        <v>25.550236851694397</v>
      </c>
      <c r="BL14" s="6">
        <v>49.62419126280416</v>
      </c>
      <c r="BM14" s="6">
        <v>62.883217944046322</v>
      </c>
      <c r="BN14" s="6">
        <v>68.514482367707203</v>
      </c>
      <c r="BO14" s="61">
        <v>19.643355870007792</v>
      </c>
      <c r="BP14" s="6">
        <v>53.453580315178328</v>
      </c>
      <c r="BQ14" s="6">
        <v>59.066230175685519</v>
      </c>
      <c r="BR14" s="6">
        <v>18.883701272055806</v>
      </c>
      <c r="BS14" s="6">
        <v>60.525104636848596</v>
      </c>
      <c r="BT14" s="82">
        <v>67.229413212966776</v>
      </c>
      <c r="BV14" s="59">
        <f t="shared" si="0"/>
        <v>-0.49372478251400409</v>
      </c>
      <c r="BW14" s="57">
        <f t="shared" si="0"/>
        <v>7.6940250053491894</v>
      </c>
      <c r="BX14" s="57">
        <f t="shared" si="0"/>
        <v>8.6909293431987678</v>
      </c>
      <c r="BY14" s="57">
        <f t="shared" si="0"/>
        <v>9.0154013815748115</v>
      </c>
      <c r="BZ14" s="57">
        <f t="shared" si="0"/>
        <v>8.0454731995679722</v>
      </c>
      <c r="CA14" s="59">
        <f t="shared" si="1"/>
        <v>0.49562427748218596</v>
      </c>
      <c r="CB14" s="57">
        <f t="shared" si="1"/>
        <v>5.9704387890638699</v>
      </c>
      <c r="CC14" s="57">
        <f t="shared" si="1"/>
        <v>7.7143515513939604</v>
      </c>
      <c r="CD14" s="57">
        <f t="shared" si="1"/>
        <v>8.0817072116712723</v>
      </c>
      <c r="CE14" s="57">
        <f t="shared" si="2"/>
        <v>-0.75965459795198598</v>
      </c>
      <c r="CF14" s="57">
        <f t="shared" si="2"/>
        <v>7.0715243216702675</v>
      </c>
      <c r="CG14" s="60">
        <f t="shared" si="2"/>
        <v>8.1631830372812573</v>
      </c>
    </row>
    <row r="15" spans="1:85" x14ac:dyDescent="0.25">
      <c r="A15" s="1905"/>
      <c r="B15" s="1617" t="s">
        <v>248</v>
      </c>
      <c r="C15" s="788">
        <v>14699</v>
      </c>
      <c r="D15" s="793">
        <v>2460.453</v>
      </c>
      <c r="E15" s="793">
        <v>7662.0779999999995</v>
      </c>
      <c r="F15" s="793">
        <v>8928.3650000000016</v>
      </c>
      <c r="G15" s="793">
        <v>9742.2320000000018</v>
      </c>
      <c r="H15" s="793">
        <v>9985.7999999999993</v>
      </c>
      <c r="I15" s="788">
        <v>8266</v>
      </c>
      <c r="J15" s="793">
        <v>1153.289</v>
      </c>
      <c r="K15" s="793">
        <v>3590.5580000000004</v>
      </c>
      <c r="L15" s="793">
        <v>4451.1650000000009</v>
      </c>
      <c r="M15" s="793">
        <v>5073.4809999999998</v>
      </c>
      <c r="N15" s="793">
        <v>5301.9329999999991</v>
      </c>
      <c r="O15" s="788">
        <v>22965</v>
      </c>
      <c r="P15" s="793">
        <v>3615.9629999999997</v>
      </c>
      <c r="Q15" s="793">
        <v>11252.178999999998</v>
      </c>
      <c r="R15" s="793">
        <v>13364.578</v>
      </c>
      <c r="S15" s="793">
        <v>14812.105000000001</v>
      </c>
      <c r="T15" s="793">
        <v>15283.968000000001</v>
      </c>
      <c r="U15" s="788">
        <v>16017</v>
      </c>
      <c r="V15" s="793">
        <v>4114.8969999999999</v>
      </c>
      <c r="W15" s="793">
        <v>7166.277</v>
      </c>
      <c r="X15" s="793">
        <v>9769.6510000000017</v>
      </c>
      <c r="Y15" s="793">
        <v>10726.052</v>
      </c>
      <c r="Z15" s="788">
        <v>10592</v>
      </c>
      <c r="AA15" s="793">
        <v>2222.3710000000001</v>
      </c>
      <c r="AB15" s="793">
        <v>4004.8519999999999</v>
      </c>
      <c r="AC15" s="793">
        <v>5689.79</v>
      </c>
      <c r="AD15" s="793">
        <v>6540.7589999999982</v>
      </c>
      <c r="AE15" s="788">
        <v>26609</v>
      </c>
      <c r="AF15" s="793">
        <v>6320.8509999999997</v>
      </c>
      <c r="AG15" s="793">
        <v>11157.882999999998</v>
      </c>
      <c r="AH15" s="793">
        <v>15454.498</v>
      </c>
      <c r="AI15" s="793">
        <v>17267.964</v>
      </c>
      <c r="AJ15" s="788">
        <v>14284</v>
      </c>
      <c r="AK15" s="793">
        <v>2582.3049999999998</v>
      </c>
      <c r="AL15" s="793">
        <v>8552.3439999999991</v>
      </c>
      <c r="AM15" s="793">
        <v>9578.68</v>
      </c>
      <c r="AN15" s="788">
        <v>9817</v>
      </c>
      <c r="AO15" s="793">
        <v>1503.5640000000001</v>
      </c>
      <c r="AP15" s="793">
        <v>5018.9650000000001</v>
      </c>
      <c r="AQ15" s="793">
        <v>5891.2380000000003</v>
      </c>
      <c r="AR15" s="788">
        <v>24101</v>
      </c>
      <c r="AS15" s="793">
        <v>4087.855</v>
      </c>
      <c r="AT15" s="793">
        <v>13572.882999999998</v>
      </c>
      <c r="AU15" s="938">
        <v>15474.595000000001</v>
      </c>
      <c r="AW15" s="100">
        <v>16.738914211851146</v>
      </c>
      <c r="AX15" s="98">
        <v>52.12652561398734</v>
      </c>
      <c r="AY15" s="98">
        <v>60.741308932580459</v>
      </c>
      <c r="AZ15" s="98">
        <v>66.278195795632371</v>
      </c>
      <c r="BA15" s="98">
        <v>67.935233689366612</v>
      </c>
      <c r="BB15" s="98">
        <v>13.952201790466972</v>
      </c>
      <c r="BC15" s="98">
        <v>43.437672392934914</v>
      </c>
      <c r="BD15" s="98">
        <v>53.849080571013793</v>
      </c>
      <c r="BE15" s="98">
        <v>61.37770384708444</v>
      </c>
      <c r="BF15" s="98">
        <v>64.141458988628102</v>
      </c>
      <c r="BG15" s="100">
        <v>25.690809764625083</v>
      </c>
      <c r="BH15" s="98">
        <v>44.741693200973963</v>
      </c>
      <c r="BI15" s="98">
        <v>60.995511019541752</v>
      </c>
      <c r="BJ15" s="98">
        <v>66.966672910033083</v>
      </c>
      <c r="BK15" s="98">
        <v>20.981599320241692</v>
      </c>
      <c r="BL15" s="98">
        <v>37.810158610271905</v>
      </c>
      <c r="BM15" s="98">
        <v>53.717805891238669</v>
      </c>
      <c r="BN15" s="98">
        <v>61.751878776435035</v>
      </c>
      <c r="BO15" s="100">
        <v>18.078304396527582</v>
      </c>
      <c r="BP15" s="98">
        <v>59.873592831139732</v>
      </c>
      <c r="BQ15" s="98">
        <v>67.058807056846831</v>
      </c>
      <c r="BR15" s="98">
        <v>15.315921360904555</v>
      </c>
      <c r="BS15" s="98">
        <v>51.12524192726903</v>
      </c>
      <c r="BT15" s="99">
        <v>60.010573494957733</v>
      </c>
      <c r="BV15" s="108">
        <f t="shared" si="0"/>
        <v>-2.7867124213841734</v>
      </c>
      <c r="BW15" s="109">
        <f t="shared" si="0"/>
        <v>-8.6888532210524261</v>
      </c>
      <c r="BX15" s="109">
        <f t="shared" si="0"/>
        <v>-6.8922283615666657</v>
      </c>
      <c r="BY15" s="109">
        <f t="shared" si="0"/>
        <v>-4.9004919485479306</v>
      </c>
      <c r="BZ15" s="109">
        <f t="shared" si="0"/>
        <v>-3.7937747007385099</v>
      </c>
      <c r="CA15" s="108">
        <f t="shared" si="1"/>
        <v>-4.7092104443833911</v>
      </c>
      <c r="CB15" s="109">
        <f t="shared" si="1"/>
        <v>-6.9315345907020571</v>
      </c>
      <c r="CC15" s="109">
        <f t="shared" si="1"/>
        <v>-7.2777051283030829</v>
      </c>
      <c r="CD15" s="109">
        <f t="shared" si="1"/>
        <v>-5.2147941335980477</v>
      </c>
      <c r="CE15" s="109">
        <f t="shared" si="2"/>
        <v>-2.7623830356230261</v>
      </c>
      <c r="CF15" s="109">
        <f t="shared" si="2"/>
        <v>-8.7483509038707012</v>
      </c>
      <c r="CG15" s="236">
        <f t="shared" si="2"/>
        <v>-7.0482335618890986</v>
      </c>
    </row>
    <row r="16" spans="1:85" x14ac:dyDescent="0.25">
      <c r="A16" s="5"/>
      <c r="B16" s="5"/>
      <c r="C16" s="5"/>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row>
    <row r="17" spans="1:85" x14ac:dyDescent="0.25">
      <c r="A17" s="5"/>
      <c r="B17" s="5"/>
      <c r="C17" s="5"/>
      <c r="D17" s="64"/>
      <c r="E17" s="64"/>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row>
    <row r="18" spans="1:85" x14ac:dyDescent="0.25">
      <c r="A18" s="5" t="s">
        <v>1185</v>
      </c>
    </row>
    <row r="19" spans="1:85" x14ac:dyDescent="0.25">
      <c r="A19" s="5"/>
    </row>
    <row r="20" spans="1:85" s="5" customFormat="1" x14ac:dyDescent="0.25">
      <c r="C20" s="1876" t="s">
        <v>952</v>
      </c>
      <c r="D20" s="1876"/>
      <c r="E20" s="1876"/>
      <c r="F20" s="1876"/>
      <c r="G20" s="1876"/>
      <c r="H20" s="1876"/>
      <c r="I20" s="1876"/>
      <c r="J20" s="1876"/>
      <c r="K20" s="1876"/>
      <c r="L20" s="1876"/>
      <c r="M20" s="1876"/>
      <c r="N20" s="1876"/>
      <c r="O20" s="1876"/>
      <c r="P20" s="1876"/>
      <c r="Q20" s="1876"/>
      <c r="R20" s="1876"/>
      <c r="S20" s="1876"/>
      <c r="T20" s="1876"/>
      <c r="U20" s="1876"/>
      <c r="V20" s="1876"/>
      <c r="W20" s="1876"/>
      <c r="X20" s="1876"/>
      <c r="Y20" s="1876"/>
      <c r="Z20" s="1876"/>
      <c r="AA20" s="1876"/>
      <c r="AB20" s="1876"/>
      <c r="AC20" s="1876"/>
      <c r="AD20" s="1876"/>
      <c r="AE20" s="1876"/>
      <c r="AF20" s="1876"/>
      <c r="AG20" s="1876"/>
      <c r="AH20" s="1876"/>
      <c r="AI20" s="1876"/>
      <c r="AJ20" s="1876"/>
      <c r="AK20" s="1876"/>
      <c r="AL20" s="1876"/>
      <c r="AM20" s="1876"/>
      <c r="AN20" s="1876"/>
      <c r="AO20" s="1876"/>
      <c r="AP20" s="1876"/>
      <c r="AQ20" s="1876"/>
      <c r="AR20" s="1876"/>
      <c r="AS20" s="1876"/>
      <c r="AT20" s="1876"/>
      <c r="AU20" s="1876"/>
      <c r="AV20"/>
      <c r="AW20" s="1876" t="s">
        <v>747</v>
      </c>
      <c r="AX20" s="1876"/>
      <c r="AY20" s="1876"/>
      <c r="AZ20" s="1876"/>
      <c r="BA20" s="1876"/>
      <c r="BB20" s="1876"/>
      <c r="BC20" s="1876"/>
      <c r="BD20" s="1876"/>
      <c r="BE20" s="1876"/>
      <c r="BF20" s="1876"/>
      <c r="BG20" s="1876"/>
      <c r="BH20" s="1876"/>
      <c r="BI20" s="1876"/>
      <c r="BJ20" s="1876"/>
      <c r="BK20" s="1876"/>
      <c r="BL20" s="1876"/>
      <c r="BM20" s="1876"/>
      <c r="BN20" s="1876"/>
      <c r="BO20" s="1876"/>
      <c r="BP20" s="1876"/>
      <c r="BQ20" s="1876"/>
      <c r="BR20" s="1876"/>
      <c r="BS20" s="1876"/>
      <c r="BT20" s="1876"/>
      <c r="BU20"/>
      <c r="BV20" s="1876" t="s">
        <v>631</v>
      </c>
      <c r="BW20" s="1876"/>
      <c r="BX20" s="1876"/>
      <c r="BY20" s="1876"/>
      <c r="BZ20" s="1876"/>
      <c r="CA20" s="1876"/>
      <c r="CB20" s="1876"/>
      <c r="CC20" s="1876"/>
      <c r="CD20" s="1876"/>
      <c r="CE20" s="1876"/>
      <c r="CF20" s="1876"/>
      <c r="CG20" s="1876"/>
    </row>
    <row r="21" spans="1:85" s="5" customFormat="1" x14ac:dyDescent="0.25">
      <c r="B21" s="852" t="s">
        <v>994</v>
      </c>
      <c r="C21" s="1875" t="s">
        <v>314</v>
      </c>
      <c r="D21" s="1875"/>
      <c r="E21" s="1875"/>
      <c r="F21" s="1875"/>
      <c r="G21" s="1875"/>
      <c r="H21" s="1875"/>
      <c r="I21" s="1875"/>
      <c r="J21" s="1875"/>
      <c r="K21" s="1875"/>
      <c r="L21" s="1875"/>
      <c r="M21" s="1875"/>
      <c r="N21" s="1875"/>
      <c r="O21" s="1875"/>
      <c r="P21" s="1875"/>
      <c r="Q21" s="1875"/>
      <c r="R21" s="1875"/>
      <c r="S21" s="1875"/>
      <c r="T21" s="1875"/>
      <c r="U21" s="1875" t="s">
        <v>167</v>
      </c>
      <c r="V21" s="1875"/>
      <c r="W21" s="1875"/>
      <c r="X21" s="1875"/>
      <c r="Y21" s="1875"/>
      <c r="Z21" s="1875"/>
      <c r="AA21" s="1875"/>
      <c r="AB21" s="1875"/>
      <c r="AC21" s="1875"/>
      <c r="AD21" s="1875"/>
      <c r="AE21" s="1875"/>
      <c r="AF21" s="1875"/>
      <c r="AG21" s="1875"/>
      <c r="AH21" s="1875"/>
      <c r="AI21" s="1875"/>
      <c r="AJ21" s="1875" t="s">
        <v>168</v>
      </c>
      <c r="AK21" s="1875"/>
      <c r="AL21" s="1875"/>
      <c r="AM21" s="1875"/>
      <c r="AN21" s="1875"/>
      <c r="AO21" s="1875"/>
      <c r="AP21" s="1875"/>
      <c r="AQ21" s="1875"/>
      <c r="AR21" s="1875"/>
      <c r="AS21" s="1875"/>
      <c r="AT21" s="1875"/>
      <c r="AU21" s="1875"/>
      <c r="AV21"/>
      <c r="AW21" s="1875" t="s">
        <v>314</v>
      </c>
      <c r="AX21" s="1875"/>
      <c r="AY21" s="1875"/>
      <c r="AZ21" s="1875"/>
      <c r="BA21" s="1875"/>
      <c r="BB21" s="1875"/>
      <c r="BC21" s="1875"/>
      <c r="BD21" s="1875"/>
      <c r="BE21" s="1875"/>
      <c r="BF21" s="1875"/>
      <c r="BG21" s="1875" t="s">
        <v>167</v>
      </c>
      <c r="BH21" s="1875"/>
      <c r="BI21" s="1875"/>
      <c r="BJ21" s="1875"/>
      <c r="BK21" s="1875"/>
      <c r="BL21" s="1875"/>
      <c r="BM21" s="1875"/>
      <c r="BN21" s="1875"/>
      <c r="BO21" s="1875" t="s">
        <v>168</v>
      </c>
      <c r="BP21" s="1875"/>
      <c r="BQ21" s="1875"/>
      <c r="BR21" s="1875"/>
      <c r="BS21" s="1875"/>
      <c r="BT21" s="1875"/>
      <c r="BU21"/>
      <c r="BV21" s="1874" t="s">
        <v>314</v>
      </c>
      <c r="BW21" s="1874"/>
      <c r="BX21" s="1874"/>
      <c r="BY21" s="1874"/>
      <c r="BZ21" s="1874"/>
      <c r="CA21" s="1874" t="s">
        <v>167</v>
      </c>
      <c r="CB21" s="1874"/>
      <c r="CC21" s="1874"/>
      <c r="CD21" s="1874"/>
      <c r="CE21" s="1874" t="s">
        <v>168</v>
      </c>
      <c r="CF21" s="1874"/>
      <c r="CG21" s="1874"/>
    </row>
    <row r="22" spans="1:85" s="5" customFormat="1" x14ac:dyDescent="0.25">
      <c r="B22" s="271" t="s">
        <v>30</v>
      </c>
      <c r="C22" s="1876" t="s">
        <v>31</v>
      </c>
      <c r="D22" s="1876"/>
      <c r="E22" s="1876"/>
      <c r="F22" s="1876"/>
      <c r="G22" s="1876"/>
      <c r="H22" s="1876"/>
      <c r="I22" s="1876" t="s">
        <v>32</v>
      </c>
      <c r="J22" s="1876"/>
      <c r="K22" s="1876"/>
      <c r="L22" s="1876"/>
      <c r="M22" s="1876"/>
      <c r="N22" s="1876"/>
      <c r="O22" s="1876" t="s">
        <v>33</v>
      </c>
      <c r="P22" s="1876"/>
      <c r="Q22" s="1876"/>
      <c r="R22" s="1876"/>
      <c r="S22" s="1876"/>
      <c r="T22" s="1876"/>
      <c r="U22" s="1876" t="s">
        <v>31</v>
      </c>
      <c r="V22" s="1876"/>
      <c r="W22" s="1876"/>
      <c r="X22" s="1876"/>
      <c r="Y22" s="1876"/>
      <c r="Z22" s="1876" t="s">
        <v>32</v>
      </c>
      <c r="AA22" s="1876"/>
      <c r="AB22" s="1876"/>
      <c r="AC22" s="1876"/>
      <c r="AD22" s="1876"/>
      <c r="AE22" s="1876" t="s">
        <v>33</v>
      </c>
      <c r="AF22" s="1876"/>
      <c r="AG22" s="1876"/>
      <c r="AH22" s="1876"/>
      <c r="AI22" s="1876"/>
      <c r="AJ22" s="1876" t="s">
        <v>31</v>
      </c>
      <c r="AK22" s="1876"/>
      <c r="AL22" s="1876"/>
      <c r="AM22" s="1876"/>
      <c r="AN22" s="1876" t="s">
        <v>32</v>
      </c>
      <c r="AO22" s="1876"/>
      <c r="AP22" s="1876"/>
      <c r="AQ22" s="1876"/>
      <c r="AR22" s="1876" t="s">
        <v>33</v>
      </c>
      <c r="AS22" s="1876"/>
      <c r="AT22" s="1876"/>
      <c r="AU22" s="1876"/>
      <c r="AV22"/>
      <c r="AW22" s="1876" t="s">
        <v>31</v>
      </c>
      <c r="AX22" s="1876"/>
      <c r="AY22" s="1876"/>
      <c r="AZ22" s="1876"/>
      <c r="BA22" s="1876"/>
      <c r="BB22" s="1876" t="s">
        <v>32</v>
      </c>
      <c r="BC22" s="1876"/>
      <c r="BD22" s="1876"/>
      <c r="BE22" s="1876"/>
      <c r="BF22" s="1876"/>
      <c r="BG22" s="1876" t="s">
        <v>31</v>
      </c>
      <c r="BH22" s="1876"/>
      <c r="BI22" s="1876"/>
      <c r="BJ22" s="1876"/>
      <c r="BK22" s="1876" t="s">
        <v>32</v>
      </c>
      <c r="BL22" s="1876"/>
      <c r="BM22" s="1876"/>
      <c r="BN22" s="1876"/>
      <c r="BO22" s="1876" t="s">
        <v>31</v>
      </c>
      <c r="BP22" s="1876"/>
      <c r="BQ22" s="1876"/>
      <c r="BR22" s="1876" t="s">
        <v>32</v>
      </c>
      <c r="BS22" s="1876"/>
      <c r="BT22" s="1876"/>
      <c r="BU22"/>
      <c r="BV22" s="1874"/>
      <c r="BW22" s="1874"/>
      <c r="BX22" s="1874"/>
      <c r="BY22" s="1874"/>
      <c r="BZ22" s="1874"/>
      <c r="CA22" s="1874"/>
      <c r="CB22" s="1874"/>
      <c r="CC22" s="1874"/>
      <c r="CD22" s="1874"/>
      <c r="CE22" s="1874"/>
      <c r="CF22" s="1874"/>
      <c r="CG22" s="1874"/>
    </row>
    <row r="23" spans="1:85" ht="171" customHeight="1" x14ac:dyDescent="0.25">
      <c r="B23" s="1608" t="s">
        <v>1081</v>
      </c>
      <c r="C23" s="915" t="s">
        <v>952</v>
      </c>
      <c r="D23" s="859" t="s">
        <v>966</v>
      </c>
      <c r="E23" s="859" t="s">
        <v>959</v>
      </c>
      <c r="F23" s="859" t="s">
        <v>960</v>
      </c>
      <c r="G23" s="859" t="s">
        <v>961</v>
      </c>
      <c r="H23" s="859" t="s">
        <v>965</v>
      </c>
      <c r="I23" s="915" t="s">
        <v>952</v>
      </c>
      <c r="J23" s="859" t="s">
        <v>966</v>
      </c>
      <c r="K23" s="859" t="s">
        <v>959</v>
      </c>
      <c r="L23" s="859" t="s">
        <v>960</v>
      </c>
      <c r="M23" s="859" t="s">
        <v>961</v>
      </c>
      <c r="N23" s="860" t="s">
        <v>965</v>
      </c>
      <c r="O23" s="915" t="s">
        <v>952</v>
      </c>
      <c r="P23" s="859" t="s">
        <v>966</v>
      </c>
      <c r="Q23" s="859" t="s">
        <v>959</v>
      </c>
      <c r="R23" s="859" t="s">
        <v>960</v>
      </c>
      <c r="S23" s="859" t="s">
        <v>961</v>
      </c>
      <c r="T23" s="859" t="s">
        <v>965</v>
      </c>
      <c r="U23" s="915" t="s">
        <v>952</v>
      </c>
      <c r="V23" s="859" t="s">
        <v>966</v>
      </c>
      <c r="W23" s="859" t="s">
        <v>959</v>
      </c>
      <c r="X23" s="859" t="s">
        <v>960</v>
      </c>
      <c r="Y23" s="859" t="s">
        <v>961</v>
      </c>
      <c r="Z23" s="915" t="s">
        <v>952</v>
      </c>
      <c r="AA23" s="859" t="s">
        <v>966</v>
      </c>
      <c r="AB23" s="859" t="s">
        <v>959</v>
      </c>
      <c r="AC23" s="859" t="s">
        <v>960</v>
      </c>
      <c r="AD23" s="859" t="s">
        <v>961</v>
      </c>
      <c r="AE23" s="915" t="s">
        <v>952</v>
      </c>
      <c r="AF23" s="859" t="s">
        <v>966</v>
      </c>
      <c r="AG23" s="859" t="s">
        <v>959</v>
      </c>
      <c r="AH23" s="859" t="s">
        <v>960</v>
      </c>
      <c r="AI23" s="859" t="s">
        <v>961</v>
      </c>
      <c r="AJ23" s="915" t="s">
        <v>952</v>
      </c>
      <c r="AK23" s="859" t="s">
        <v>966</v>
      </c>
      <c r="AL23" s="859" t="s">
        <v>959</v>
      </c>
      <c r="AM23" s="859" t="s">
        <v>960</v>
      </c>
      <c r="AN23" s="915" t="s">
        <v>952</v>
      </c>
      <c r="AO23" s="859" t="s">
        <v>966</v>
      </c>
      <c r="AP23" s="859" t="s">
        <v>959</v>
      </c>
      <c r="AQ23" s="859" t="s">
        <v>960</v>
      </c>
      <c r="AR23" s="915" t="s">
        <v>952</v>
      </c>
      <c r="AS23" s="859" t="s">
        <v>966</v>
      </c>
      <c r="AT23" s="859" t="s">
        <v>528</v>
      </c>
      <c r="AU23" s="860" t="s">
        <v>529</v>
      </c>
      <c r="AW23" s="858" t="s">
        <v>966</v>
      </c>
      <c r="AX23" s="859" t="s">
        <v>959</v>
      </c>
      <c r="AY23" s="859" t="s">
        <v>960</v>
      </c>
      <c r="AZ23" s="859" t="s">
        <v>961</v>
      </c>
      <c r="BA23" s="859" t="s">
        <v>965</v>
      </c>
      <c r="BB23" s="859" t="s">
        <v>966</v>
      </c>
      <c r="BC23" s="859" t="s">
        <v>959</v>
      </c>
      <c r="BD23" s="859" t="s">
        <v>960</v>
      </c>
      <c r="BE23" s="859" t="s">
        <v>961</v>
      </c>
      <c r="BF23" s="859" t="s">
        <v>965</v>
      </c>
      <c r="BG23" s="858" t="s">
        <v>966</v>
      </c>
      <c r="BH23" s="859" t="s">
        <v>959</v>
      </c>
      <c r="BI23" s="859" t="s">
        <v>960</v>
      </c>
      <c r="BJ23" s="859" t="s">
        <v>961</v>
      </c>
      <c r="BK23" s="859" t="s">
        <v>966</v>
      </c>
      <c r="BL23" s="859" t="s">
        <v>959</v>
      </c>
      <c r="BM23" s="859" t="s">
        <v>960</v>
      </c>
      <c r="BN23" s="859" t="s">
        <v>961</v>
      </c>
      <c r="BO23" s="858" t="s">
        <v>966</v>
      </c>
      <c r="BP23" s="859" t="s">
        <v>959</v>
      </c>
      <c r="BQ23" s="859" t="s">
        <v>960</v>
      </c>
      <c r="BR23" s="859" t="s">
        <v>966</v>
      </c>
      <c r="BS23" s="859" t="s">
        <v>959</v>
      </c>
      <c r="BT23" s="860" t="s">
        <v>960</v>
      </c>
      <c r="BV23" s="858" t="s">
        <v>966</v>
      </c>
      <c r="BW23" s="859" t="s">
        <v>959</v>
      </c>
      <c r="BX23" s="859" t="s">
        <v>960</v>
      </c>
      <c r="BY23" s="859" t="s">
        <v>961</v>
      </c>
      <c r="BZ23" s="859" t="s">
        <v>965</v>
      </c>
      <c r="CA23" s="858" t="s">
        <v>966</v>
      </c>
      <c r="CB23" s="859" t="s">
        <v>959</v>
      </c>
      <c r="CC23" s="859" t="s">
        <v>960</v>
      </c>
      <c r="CD23" s="859" t="s">
        <v>961</v>
      </c>
      <c r="CE23" s="858" t="s">
        <v>966</v>
      </c>
      <c r="CF23" s="859" t="s">
        <v>959</v>
      </c>
      <c r="CG23" s="860" t="s">
        <v>960</v>
      </c>
    </row>
    <row r="24" spans="1:85" x14ac:dyDescent="0.25">
      <c r="A24" s="1869" t="s">
        <v>809</v>
      </c>
      <c r="B24" s="849" t="s">
        <v>1078</v>
      </c>
      <c r="C24" s="917">
        <v>4450</v>
      </c>
      <c r="D24" s="904">
        <v>958.69200000000001</v>
      </c>
      <c r="E24" s="904">
        <v>2439.2800000000002</v>
      </c>
      <c r="F24" s="904">
        <v>2753.7979999999998</v>
      </c>
      <c r="G24" s="904">
        <v>2895.335</v>
      </c>
      <c r="H24" s="904">
        <v>3004.4690000000001</v>
      </c>
      <c r="I24" s="917">
        <v>23988</v>
      </c>
      <c r="J24" s="904">
        <v>4359.3820000000005</v>
      </c>
      <c r="K24" s="904">
        <v>13562.195</v>
      </c>
      <c r="L24" s="904">
        <v>15487.411999999998</v>
      </c>
      <c r="M24" s="904">
        <v>16714.376</v>
      </c>
      <c r="N24" s="904">
        <v>17224.124999999996</v>
      </c>
      <c r="O24" s="917">
        <v>28438</v>
      </c>
      <c r="P24" s="904">
        <v>5317.1839999999993</v>
      </c>
      <c r="Q24" s="904">
        <v>16007.138999999999</v>
      </c>
      <c r="R24" s="904">
        <v>18240.349999999999</v>
      </c>
      <c r="S24" s="904">
        <v>19624.816000000003</v>
      </c>
      <c r="T24" s="904">
        <v>20248.188000000002</v>
      </c>
      <c r="U24" s="917">
        <v>9621</v>
      </c>
      <c r="V24" s="904">
        <v>3012.6930000000002</v>
      </c>
      <c r="W24" s="904">
        <v>4065.1570000000006</v>
      </c>
      <c r="X24" s="904">
        <v>5531.3499999999995</v>
      </c>
      <c r="Y24" s="904">
        <v>6220.6749999999993</v>
      </c>
      <c r="Z24" s="917">
        <v>29515</v>
      </c>
      <c r="AA24" s="904">
        <v>8325.3790000000008</v>
      </c>
      <c r="AB24" s="904">
        <v>14416.935999999998</v>
      </c>
      <c r="AC24" s="904">
        <v>18050.22</v>
      </c>
      <c r="AD24" s="904">
        <v>19814.231999999996</v>
      </c>
      <c r="AE24" s="917">
        <v>39136</v>
      </c>
      <c r="AF24" s="904">
        <v>11370.486000000001</v>
      </c>
      <c r="AG24" s="904">
        <v>18493.010000000002</v>
      </c>
      <c r="AH24" s="904">
        <v>23602.110999999997</v>
      </c>
      <c r="AI24" s="904">
        <v>26056.462</v>
      </c>
      <c r="AJ24" s="917">
        <v>9692</v>
      </c>
      <c r="AK24" s="904">
        <v>1820.4440000000002</v>
      </c>
      <c r="AL24" s="904">
        <v>5447.2450000000008</v>
      </c>
      <c r="AM24" s="904">
        <v>6113.6679999999997</v>
      </c>
      <c r="AN24" s="917">
        <v>28142</v>
      </c>
      <c r="AO24" s="904">
        <v>5375.2719999999999</v>
      </c>
      <c r="AP24" s="904">
        <v>16624.546999999999</v>
      </c>
      <c r="AQ24" s="904">
        <v>18137.931999999997</v>
      </c>
      <c r="AR24" s="917">
        <v>37834</v>
      </c>
      <c r="AS24" s="904">
        <v>7196.4439999999995</v>
      </c>
      <c r="AT24" s="904">
        <v>22056.316000000006</v>
      </c>
      <c r="AU24" s="906">
        <v>24251.693999999996</v>
      </c>
      <c r="AW24" s="176">
        <v>21.543640449438204</v>
      </c>
      <c r="AX24" s="175">
        <v>54.815280898876409</v>
      </c>
      <c r="AY24" s="175">
        <v>61.883101123595495</v>
      </c>
      <c r="AZ24" s="175">
        <v>65.063707865168539</v>
      </c>
      <c r="BA24" s="175">
        <v>67.51615730337079</v>
      </c>
      <c r="BB24" s="175">
        <v>18.173178255794568</v>
      </c>
      <c r="BC24" s="175">
        <v>56.537414540603635</v>
      </c>
      <c r="BD24" s="175">
        <v>64.563164915791234</v>
      </c>
      <c r="BE24" s="175">
        <v>69.678072369518091</v>
      </c>
      <c r="BF24" s="175">
        <v>71.803089044522252</v>
      </c>
      <c r="BG24" s="176">
        <v>31.313719987527289</v>
      </c>
      <c r="BH24" s="175">
        <v>42.252957073069339</v>
      </c>
      <c r="BI24" s="175">
        <v>57.492464400789935</v>
      </c>
      <c r="BJ24" s="175">
        <v>64.657260160066514</v>
      </c>
      <c r="BK24" s="175">
        <v>28.207281043537186</v>
      </c>
      <c r="BL24" s="175">
        <v>48.846132475012702</v>
      </c>
      <c r="BM24" s="175">
        <v>61.15609012366594</v>
      </c>
      <c r="BN24" s="175">
        <v>67.132752837540224</v>
      </c>
      <c r="BO24" s="176">
        <v>18.782955014444905</v>
      </c>
      <c r="BP24" s="175">
        <v>56.203518365662411</v>
      </c>
      <c r="BQ24" s="175">
        <v>63.079529508873286</v>
      </c>
      <c r="BR24" s="175">
        <v>19.100533011157701</v>
      </c>
      <c r="BS24" s="175">
        <v>59.073793618079726</v>
      </c>
      <c r="BT24" s="181">
        <v>64.451467557387517</v>
      </c>
      <c r="BV24" s="178">
        <f t="shared" ref="BV24:BZ28" si="3">BB24-AW24</f>
        <v>-3.3704621936436361</v>
      </c>
      <c r="BW24" s="174">
        <f t="shared" si="3"/>
        <v>1.7221336417272255</v>
      </c>
      <c r="BX24" s="174">
        <f t="shared" si="3"/>
        <v>2.6800637921957389</v>
      </c>
      <c r="BY24" s="174">
        <f t="shared" si="3"/>
        <v>4.6143645043495525</v>
      </c>
      <c r="BZ24" s="174">
        <f t="shared" si="3"/>
        <v>4.2869317411514629</v>
      </c>
      <c r="CA24" s="178">
        <f t="shared" ref="CA24:CD28" si="4">BK24-BG24</f>
        <v>-3.1064389439901028</v>
      </c>
      <c r="CB24" s="174">
        <f t="shared" si="4"/>
        <v>6.5931754019433626</v>
      </c>
      <c r="CC24" s="174">
        <f t="shared" si="4"/>
        <v>3.6636257228760059</v>
      </c>
      <c r="CD24" s="174">
        <f t="shared" si="4"/>
        <v>2.47549267747371</v>
      </c>
      <c r="CE24" s="178">
        <f t="shared" ref="CE24:CE32" si="5">BR24-BO24</f>
        <v>0.31757799671279585</v>
      </c>
      <c r="CF24" s="174">
        <f t="shared" ref="CF24:CF32" si="6">BS24-BP24</f>
        <v>2.870275252417315</v>
      </c>
      <c r="CG24" s="179">
        <f t="shared" ref="CG24:CG32" si="7">BT24-BQ24</f>
        <v>1.371938048514231</v>
      </c>
    </row>
    <row r="25" spans="1:85" x14ac:dyDescent="0.25">
      <c r="A25" s="1869"/>
      <c r="B25" s="855" t="s">
        <v>545</v>
      </c>
      <c r="C25" s="773">
        <v>1122</v>
      </c>
      <c r="D25" s="45">
        <v>267.036</v>
      </c>
      <c r="E25" s="45">
        <v>599.14800000000002</v>
      </c>
      <c r="F25" s="45">
        <v>655.24799999999993</v>
      </c>
      <c r="G25" s="45">
        <v>688.90800000000002</v>
      </c>
      <c r="H25" s="45">
        <v>714.71400000000006</v>
      </c>
      <c r="I25" s="787">
        <v>5018</v>
      </c>
      <c r="J25" s="45">
        <v>827.97</v>
      </c>
      <c r="K25" s="45">
        <v>2187.848</v>
      </c>
      <c r="L25" s="45">
        <v>2594.306</v>
      </c>
      <c r="M25" s="45">
        <v>2905.4219999999996</v>
      </c>
      <c r="N25" s="45">
        <v>3091.0879999999997</v>
      </c>
      <c r="O25" s="787">
        <v>6140</v>
      </c>
      <c r="P25" s="45">
        <v>1099.06</v>
      </c>
      <c r="Q25" s="45">
        <v>2799.84</v>
      </c>
      <c r="R25" s="45">
        <v>3254.2000000000003</v>
      </c>
      <c r="S25" s="45">
        <v>3598.04</v>
      </c>
      <c r="T25" s="45">
        <v>3806.8</v>
      </c>
      <c r="U25" s="787">
        <v>1994</v>
      </c>
      <c r="V25" s="45">
        <v>707.87</v>
      </c>
      <c r="W25" s="45">
        <v>809.56400000000008</v>
      </c>
      <c r="X25" s="45">
        <v>1134.586</v>
      </c>
      <c r="Y25" s="45">
        <v>1256.22</v>
      </c>
      <c r="Z25" s="787">
        <v>7543</v>
      </c>
      <c r="AA25" s="45">
        <v>1900.836</v>
      </c>
      <c r="AB25" s="45">
        <v>2843.7110000000002</v>
      </c>
      <c r="AC25" s="45">
        <v>3982.7040000000002</v>
      </c>
      <c r="AD25" s="45">
        <v>4488.085</v>
      </c>
      <c r="AE25" s="787">
        <v>9537</v>
      </c>
      <c r="AF25" s="937">
        <v>2622.6750000000002</v>
      </c>
      <c r="AG25" s="937">
        <v>3652.6709999999994</v>
      </c>
      <c r="AH25" s="937">
        <v>5121.3690000000006</v>
      </c>
      <c r="AI25" s="937">
        <v>5750.8109999999997</v>
      </c>
      <c r="AJ25" s="787">
        <v>2183</v>
      </c>
      <c r="AK25" s="937">
        <v>419.13600000000002</v>
      </c>
      <c r="AL25" s="937">
        <v>1272.6889999999999</v>
      </c>
      <c r="AM25" s="937">
        <v>1368.741</v>
      </c>
      <c r="AN25" s="787">
        <v>7502</v>
      </c>
      <c r="AO25" s="937">
        <v>1147.806</v>
      </c>
      <c r="AP25" s="937">
        <v>3818.518</v>
      </c>
      <c r="AQ25" s="937">
        <v>4253.634</v>
      </c>
      <c r="AR25" s="787">
        <v>9685</v>
      </c>
      <c r="AS25" s="937">
        <v>1568.97</v>
      </c>
      <c r="AT25" s="937">
        <v>5094.3100000000004</v>
      </c>
      <c r="AU25" s="783">
        <v>5626.9849999999997</v>
      </c>
      <c r="AW25" s="61">
        <v>23.799999999999997</v>
      </c>
      <c r="AX25" s="6">
        <v>53.400000000000006</v>
      </c>
      <c r="AY25" s="6">
        <v>58.4</v>
      </c>
      <c r="AZ25" s="6">
        <v>61.4</v>
      </c>
      <c r="BA25" s="6">
        <v>63.7</v>
      </c>
      <c r="BB25" s="6">
        <v>16.5</v>
      </c>
      <c r="BC25" s="6">
        <v>43.6</v>
      </c>
      <c r="BD25" s="6">
        <v>51.7</v>
      </c>
      <c r="BE25" s="6">
        <v>57.9</v>
      </c>
      <c r="BF25" s="6">
        <v>61.6</v>
      </c>
      <c r="BG25" s="61">
        <v>35.5</v>
      </c>
      <c r="BH25" s="6">
        <v>40.6</v>
      </c>
      <c r="BI25" s="6">
        <v>56.900000000000006</v>
      </c>
      <c r="BJ25" s="6">
        <v>63</v>
      </c>
      <c r="BK25" s="6">
        <v>25.2</v>
      </c>
      <c r="BL25" s="6">
        <v>37.700000000000003</v>
      </c>
      <c r="BM25" s="6">
        <v>52.800000000000004</v>
      </c>
      <c r="BN25" s="6">
        <v>59.5</v>
      </c>
      <c r="BO25" s="61">
        <v>19.2</v>
      </c>
      <c r="BP25" s="6">
        <v>58.3</v>
      </c>
      <c r="BQ25" s="6">
        <v>62.7</v>
      </c>
      <c r="BR25" s="6">
        <v>15.299999999999999</v>
      </c>
      <c r="BS25" s="6">
        <v>50.9</v>
      </c>
      <c r="BT25" s="82">
        <v>56.699999999999996</v>
      </c>
      <c r="BV25" s="59">
        <f t="shared" si="3"/>
        <v>-7.2999999999999972</v>
      </c>
      <c r="BW25" s="57">
        <f t="shared" si="3"/>
        <v>-9.8000000000000043</v>
      </c>
      <c r="BX25" s="57">
        <f t="shared" si="3"/>
        <v>-6.6999999999999957</v>
      </c>
      <c r="BY25" s="57">
        <f t="shared" si="3"/>
        <v>-3.5</v>
      </c>
      <c r="BZ25" s="57">
        <f t="shared" si="3"/>
        <v>-2.1000000000000014</v>
      </c>
      <c r="CA25" s="59">
        <f t="shared" si="4"/>
        <v>-10.3</v>
      </c>
      <c r="CB25" s="57">
        <f t="shared" si="4"/>
        <v>-2.8999999999999986</v>
      </c>
      <c r="CC25" s="57">
        <f t="shared" si="4"/>
        <v>-4.1000000000000014</v>
      </c>
      <c r="CD25" s="57">
        <f t="shared" si="4"/>
        <v>-3.5</v>
      </c>
      <c r="CE25" s="59">
        <f t="shared" si="5"/>
        <v>-3.9000000000000004</v>
      </c>
      <c r="CF25" s="57">
        <f t="shared" si="6"/>
        <v>-7.3999999999999986</v>
      </c>
      <c r="CG25" s="60">
        <f t="shared" si="7"/>
        <v>-6.0000000000000071</v>
      </c>
    </row>
    <row r="26" spans="1:85" x14ac:dyDescent="0.25">
      <c r="A26" s="1869"/>
      <c r="B26" s="855" t="s">
        <v>339</v>
      </c>
      <c r="C26" s="773">
        <v>238</v>
      </c>
      <c r="D26" s="45">
        <v>41.411999999999999</v>
      </c>
      <c r="E26" s="45">
        <v>110.43199999999999</v>
      </c>
      <c r="F26" s="45">
        <v>124.95</v>
      </c>
      <c r="G26" s="45">
        <v>142.08599999999998</v>
      </c>
      <c r="H26" s="45">
        <v>144.22800000000001</v>
      </c>
      <c r="I26" s="787">
        <v>1097</v>
      </c>
      <c r="J26" s="45">
        <v>172.22900000000001</v>
      </c>
      <c r="K26" s="45">
        <v>515.58999999999992</v>
      </c>
      <c r="L26" s="45">
        <v>620.90200000000004</v>
      </c>
      <c r="M26" s="45">
        <v>710.85599999999999</v>
      </c>
      <c r="N26" s="45">
        <v>748.15400000000011</v>
      </c>
      <c r="O26" s="787">
        <v>1335</v>
      </c>
      <c r="P26" s="45">
        <v>213.6</v>
      </c>
      <c r="Q26" s="45">
        <v>626.11500000000001</v>
      </c>
      <c r="R26" s="45">
        <v>746.26499999999987</v>
      </c>
      <c r="S26" s="45">
        <v>853.06500000000005</v>
      </c>
      <c r="T26" s="45">
        <v>891.77999999999986</v>
      </c>
      <c r="U26" s="787">
        <v>507</v>
      </c>
      <c r="V26" s="45">
        <v>111.54</v>
      </c>
      <c r="W26" s="45">
        <v>206.34900000000002</v>
      </c>
      <c r="X26" s="45">
        <v>264.654</v>
      </c>
      <c r="Y26" s="45">
        <v>296.08799999999997</v>
      </c>
      <c r="Z26" s="787">
        <v>1847</v>
      </c>
      <c r="AA26" s="45">
        <v>465.44400000000002</v>
      </c>
      <c r="AB26" s="45">
        <v>914.26499999999999</v>
      </c>
      <c r="AC26" s="45">
        <v>1117.4349999999999</v>
      </c>
      <c r="AD26" s="45">
        <v>1233.7959999999998</v>
      </c>
      <c r="AE26" s="787">
        <v>2354</v>
      </c>
      <c r="AF26" s="937">
        <v>576.73</v>
      </c>
      <c r="AG26" s="937">
        <v>1120.5040000000001</v>
      </c>
      <c r="AH26" s="937">
        <v>1381.7980000000002</v>
      </c>
      <c r="AI26" s="937">
        <v>1530.1000000000001</v>
      </c>
      <c r="AJ26" s="787">
        <v>482</v>
      </c>
      <c r="AK26" s="937">
        <v>66.033999999999992</v>
      </c>
      <c r="AL26" s="937">
        <v>232.80599999999998</v>
      </c>
      <c r="AM26" s="937">
        <v>261.24400000000003</v>
      </c>
      <c r="AN26" s="787">
        <v>1752</v>
      </c>
      <c r="AO26" s="937">
        <v>329.37599999999998</v>
      </c>
      <c r="AP26" s="937">
        <v>942.57599999999991</v>
      </c>
      <c r="AQ26" s="937">
        <v>1070.472</v>
      </c>
      <c r="AR26" s="787">
        <v>2234</v>
      </c>
      <c r="AS26" s="937">
        <v>388.71599999999995</v>
      </c>
      <c r="AT26" s="937">
        <v>1170.616</v>
      </c>
      <c r="AU26" s="783">
        <v>1324.7619999999999</v>
      </c>
      <c r="AW26" s="61">
        <v>17.399999999999999</v>
      </c>
      <c r="AX26" s="6">
        <v>46.4</v>
      </c>
      <c r="AY26" s="6">
        <v>52.5</v>
      </c>
      <c r="AZ26" s="6">
        <v>59.699999999999996</v>
      </c>
      <c r="BA26" s="6">
        <v>60.6</v>
      </c>
      <c r="BB26" s="6">
        <v>15.7</v>
      </c>
      <c r="BC26" s="6">
        <v>46.999999999999993</v>
      </c>
      <c r="BD26" s="6">
        <v>56.600000000000009</v>
      </c>
      <c r="BE26" s="6">
        <v>64.8</v>
      </c>
      <c r="BF26" s="6">
        <v>68.2</v>
      </c>
      <c r="BG26" s="61">
        <v>22</v>
      </c>
      <c r="BH26" s="6">
        <v>40.700000000000003</v>
      </c>
      <c r="BI26" s="6">
        <v>52.2</v>
      </c>
      <c r="BJ26" s="6">
        <v>58.4</v>
      </c>
      <c r="BK26" s="6">
        <v>25.2</v>
      </c>
      <c r="BL26" s="6">
        <v>49.5</v>
      </c>
      <c r="BM26" s="6">
        <v>60.5</v>
      </c>
      <c r="BN26" s="6">
        <v>66.8</v>
      </c>
      <c r="BO26" s="61">
        <v>13.699999999999998</v>
      </c>
      <c r="BP26" s="6">
        <v>48.3</v>
      </c>
      <c r="BQ26" s="6">
        <v>54.2</v>
      </c>
      <c r="BR26" s="6">
        <v>18.799999999999997</v>
      </c>
      <c r="BS26" s="6">
        <v>53.79999999999999</v>
      </c>
      <c r="BT26" s="82">
        <v>61.1</v>
      </c>
      <c r="BV26" s="59">
        <f t="shared" si="3"/>
        <v>-1.6999999999999993</v>
      </c>
      <c r="BW26" s="57">
        <f t="shared" si="3"/>
        <v>0.59999999999999432</v>
      </c>
      <c r="BX26" s="57">
        <f t="shared" si="3"/>
        <v>4.1000000000000085</v>
      </c>
      <c r="BY26" s="57">
        <f t="shared" si="3"/>
        <v>5.1000000000000014</v>
      </c>
      <c r="BZ26" s="57">
        <f t="shared" si="3"/>
        <v>7.6000000000000014</v>
      </c>
      <c r="CA26" s="59">
        <f t="shared" si="4"/>
        <v>3.1999999999999993</v>
      </c>
      <c r="CB26" s="57">
        <f t="shared" si="4"/>
        <v>8.7999999999999972</v>
      </c>
      <c r="CC26" s="57">
        <f t="shared" si="4"/>
        <v>8.2999999999999972</v>
      </c>
      <c r="CD26" s="57">
        <f t="shared" si="4"/>
        <v>8.3999999999999986</v>
      </c>
      <c r="CE26" s="59">
        <f t="shared" si="5"/>
        <v>5.0999999999999996</v>
      </c>
      <c r="CF26" s="57">
        <f t="shared" si="6"/>
        <v>5.4999999999999929</v>
      </c>
      <c r="CG26" s="60">
        <f t="shared" si="7"/>
        <v>6.8999999999999986</v>
      </c>
    </row>
    <row r="27" spans="1:85" x14ac:dyDescent="0.25">
      <c r="A27" s="1869"/>
      <c r="B27" s="855" t="s">
        <v>549</v>
      </c>
      <c r="C27" s="773">
        <v>441</v>
      </c>
      <c r="D27" s="45">
        <v>60.416999999999994</v>
      </c>
      <c r="E27" s="45">
        <v>156.114</v>
      </c>
      <c r="F27" s="45">
        <v>207.71100000000001</v>
      </c>
      <c r="G27" s="45">
        <v>236.81700000000001</v>
      </c>
      <c r="H27" s="45">
        <v>265.923</v>
      </c>
      <c r="I27" s="787">
        <v>1088</v>
      </c>
      <c r="J27" s="45">
        <v>147.96800000000002</v>
      </c>
      <c r="K27" s="45">
        <v>443.904</v>
      </c>
      <c r="L27" s="45">
        <v>577.72800000000007</v>
      </c>
      <c r="M27" s="45">
        <v>656.06399999999996</v>
      </c>
      <c r="N27" s="45">
        <v>689.79200000000003</v>
      </c>
      <c r="O27" s="787">
        <v>1529</v>
      </c>
      <c r="P27" s="45">
        <v>207.94400000000002</v>
      </c>
      <c r="Q27" s="45">
        <v>596.31000000000006</v>
      </c>
      <c r="R27" s="45">
        <v>781.31899999999996</v>
      </c>
      <c r="S27" s="45">
        <v>888.34899999999993</v>
      </c>
      <c r="T27" s="45">
        <v>954.096</v>
      </c>
      <c r="U27" s="787">
        <v>327</v>
      </c>
      <c r="V27" s="45">
        <v>63.437999999999995</v>
      </c>
      <c r="W27" s="45">
        <v>137.34</v>
      </c>
      <c r="X27" s="45">
        <v>188.35200000000003</v>
      </c>
      <c r="Y27" s="45">
        <v>215.49300000000002</v>
      </c>
      <c r="Z27" s="787">
        <v>598</v>
      </c>
      <c r="AA27" s="45">
        <v>113.62</v>
      </c>
      <c r="AB27" s="45">
        <v>243.38600000000002</v>
      </c>
      <c r="AC27" s="45">
        <v>310.96000000000004</v>
      </c>
      <c r="AD27" s="45">
        <v>340.26199999999994</v>
      </c>
      <c r="AE27" s="787">
        <v>925</v>
      </c>
      <c r="AF27" s="937">
        <v>177.6</v>
      </c>
      <c r="AG27" s="937">
        <v>381.1</v>
      </c>
      <c r="AH27" s="937">
        <v>498.57500000000005</v>
      </c>
      <c r="AI27" s="937">
        <v>555</v>
      </c>
      <c r="AJ27" s="787">
        <v>317</v>
      </c>
      <c r="AK27" s="937">
        <v>53.89</v>
      </c>
      <c r="AL27" s="937">
        <v>178.47099999999998</v>
      </c>
      <c r="AM27" s="937">
        <v>219.68099999999998</v>
      </c>
      <c r="AN27" s="787">
        <v>595</v>
      </c>
      <c r="AO27" s="937">
        <v>102.33999999999999</v>
      </c>
      <c r="AP27" s="937">
        <v>315.94499999999999</v>
      </c>
      <c r="AQ27" s="937">
        <v>362.95</v>
      </c>
      <c r="AR27" s="787">
        <v>912</v>
      </c>
      <c r="AS27" s="937">
        <v>155.952</v>
      </c>
      <c r="AT27" s="937">
        <v>494.30400000000003</v>
      </c>
      <c r="AU27" s="783">
        <v>582.76800000000003</v>
      </c>
      <c r="AW27" s="61">
        <v>13.699999999999998</v>
      </c>
      <c r="AX27" s="6">
        <v>35.400000000000006</v>
      </c>
      <c r="AY27" s="6">
        <v>47.1</v>
      </c>
      <c r="AZ27" s="6">
        <v>53.7</v>
      </c>
      <c r="BA27" s="6">
        <v>60.3</v>
      </c>
      <c r="BB27" s="6">
        <v>13.600000000000001</v>
      </c>
      <c r="BC27" s="6">
        <v>40.799999999999997</v>
      </c>
      <c r="BD27" s="6">
        <v>53.1</v>
      </c>
      <c r="BE27" s="6">
        <v>60.3</v>
      </c>
      <c r="BF27" s="6">
        <v>63.4</v>
      </c>
      <c r="BG27" s="61">
        <v>19.399999999999999</v>
      </c>
      <c r="BH27" s="6">
        <v>42</v>
      </c>
      <c r="BI27" s="6">
        <v>57.600000000000009</v>
      </c>
      <c r="BJ27" s="6">
        <v>65.900000000000006</v>
      </c>
      <c r="BK27" s="6">
        <v>19</v>
      </c>
      <c r="BL27" s="6">
        <v>40.700000000000003</v>
      </c>
      <c r="BM27" s="6">
        <v>52</v>
      </c>
      <c r="BN27" s="6">
        <v>56.899999999999991</v>
      </c>
      <c r="BO27" s="61">
        <v>17</v>
      </c>
      <c r="BP27" s="6">
        <v>56.3</v>
      </c>
      <c r="BQ27" s="6">
        <v>69.3</v>
      </c>
      <c r="BR27" s="6">
        <v>17.2</v>
      </c>
      <c r="BS27" s="6">
        <v>53.1</v>
      </c>
      <c r="BT27" s="82">
        <v>61</v>
      </c>
      <c r="BV27" s="59">
        <f t="shared" si="3"/>
        <v>-9.9999999999996092E-2</v>
      </c>
      <c r="BW27" s="57">
        <f t="shared" si="3"/>
        <v>5.3999999999999915</v>
      </c>
      <c r="BX27" s="57">
        <f t="shared" si="3"/>
        <v>6</v>
      </c>
      <c r="BY27" s="57">
        <f t="shared" si="3"/>
        <v>6.5999999999999943</v>
      </c>
      <c r="BZ27" s="57">
        <f t="shared" si="3"/>
        <v>3.1000000000000014</v>
      </c>
      <c r="CA27" s="59">
        <f t="shared" si="4"/>
        <v>-0.39999999999999858</v>
      </c>
      <c r="CB27" s="57">
        <f t="shared" si="4"/>
        <v>-1.2999999999999972</v>
      </c>
      <c r="CC27" s="57">
        <f t="shared" si="4"/>
        <v>-5.6000000000000085</v>
      </c>
      <c r="CD27" s="57">
        <f t="shared" si="4"/>
        <v>-9.0000000000000142</v>
      </c>
      <c r="CE27" s="59">
        <f t="shared" si="5"/>
        <v>0.19999999999999929</v>
      </c>
      <c r="CF27" s="57">
        <f t="shared" si="6"/>
        <v>-3.1999999999999957</v>
      </c>
      <c r="CG27" s="60">
        <f t="shared" si="7"/>
        <v>-8.2999999999999972</v>
      </c>
    </row>
    <row r="28" spans="1:85" x14ac:dyDescent="0.25">
      <c r="A28" s="1869"/>
      <c r="B28" s="855" t="s">
        <v>532</v>
      </c>
      <c r="C28" s="773">
        <v>346</v>
      </c>
      <c r="D28" s="45">
        <v>47.401999999999994</v>
      </c>
      <c r="E28" s="45">
        <v>170.23200000000003</v>
      </c>
      <c r="F28" s="45">
        <v>208.63800000000001</v>
      </c>
      <c r="G28" s="45">
        <v>227.322</v>
      </c>
      <c r="H28" s="45">
        <v>234.93400000000003</v>
      </c>
      <c r="I28" s="787">
        <v>7203</v>
      </c>
      <c r="J28" s="45">
        <v>1217.3069999999998</v>
      </c>
      <c r="K28" s="45">
        <v>4321.8</v>
      </c>
      <c r="L28" s="45">
        <v>4926.8520000000008</v>
      </c>
      <c r="M28" s="45">
        <v>5301.4080000000004</v>
      </c>
      <c r="N28" s="45">
        <v>5438.2650000000003</v>
      </c>
      <c r="O28" s="787">
        <v>7549</v>
      </c>
      <c r="P28" s="45">
        <v>1268.232</v>
      </c>
      <c r="Q28" s="45">
        <v>4484.1059999999998</v>
      </c>
      <c r="R28" s="45">
        <v>5133.3200000000006</v>
      </c>
      <c r="S28" s="45">
        <v>5525.8679999999995</v>
      </c>
      <c r="T28" s="45">
        <v>5676.848</v>
      </c>
      <c r="U28" s="787">
        <v>348</v>
      </c>
      <c r="V28" s="45">
        <v>105.792</v>
      </c>
      <c r="W28" s="45">
        <v>163.56</v>
      </c>
      <c r="X28" s="45">
        <v>216.804</v>
      </c>
      <c r="Y28" s="45">
        <v>236.29200000000003</v>
      </c>
      <c r="Z28" s="787">
        <v>6695</v>
      </c>
      <c r="AA28" s="45">
        <v>1760.7850000000001</v>
      </c>
      <c r="AB28" s="45">
        <v>3628.69</v>
      </c>
      <c r="AC28" s="45">
        <v>4338.3600000000006</v>
      </c>
      <c r="AD28" s="45">
        <v>4827.0950000000003</v>
      </c>
      <c r="AE28" s="787">
        <v>7043</v>
      </c>
      <c r="AF28" s="937">
        <v>1873.4380000000001</v>
      </c>
      <c r="AG28" s="937">
        <v>3789.1339999999996</v>
      </c>
      <c r="AH28" s="937">
        <v>4556.8209999999999</v>
      </c>
      <c r="AI28" s="937">
        <v>5063.9170000000004</v>
      </c>
      <c r="AJ28" s="787">
        <v>358</v>
      </c>
      <c r="AK28" s="937">
        <v>72.315999999999988</v>
      </c>
      <c r="AL28" s="937">
        <v>217.66399999999999</v>
      </c>
      <c r="AM28" s="937">
        <v>231.26799999999997</v>
      </c>
      <c r="AN28" s="787">
        <v>6102</v>
      </c>
      <c r="AO28" s="937">
        <v>1110.5640000000001</v>
      </c>
      <c r="AP28" s="937">
        <v>3886.9740000000002</v>
      </c>
      <c r="AQ28" s="937">
        <v>4204.2780000000002</v>
      </c>
      <c r="AR28" s="787">
        <v>6460</v>
      </c>
      <c r="AS28" s="937">
        <v>1182.18</v>
      </c>
      <c r="AT28" s="937">
        <v>4102.1000000000004</v>
      </c>
      <c r="AU28" s="783">
        <v>4438.0200000000004</v>
      </c>
      <c r="AW28" s="61">
        <v>13.699999999999998</v>
      </c>
      <c r="AX28" s="6">
        <v>49.20000000000001</v>
      </c>
      <c r="AY28" s="6">
        <v>60.3</v>
      </c>
      <c r="AZ28" s="6">
        <v>65.7</v>
      </c>
      <c r="BA28" s="6">
        <v>67.900000000000006</v>
      </c>
      <c r="BB28" s="6">
        <v>16.899999999999999</v>
      </c>
      <c r="BC28" s="6">
        <v>60</v>
      </c>
      <c r="BD28" s="6">
        <v>68.400000000000006</v>
      </c>
      <c r="BE28" s="6">
        <v>73.600000000000009</v>
      </c>
      <c r="BF28" s="6">
        <v>75.5</v>
      </c>
      <c r="BG28" s="61">
        <v>30.4</v>
      </c>
      <c r="BH28" s="6">
        <v>47</v>
      </c>
      <c r="BI28" s="6">
        <v>62.3</v>
      </c>
      <c r="BJ28" s="6">
        <v>67.900000000000006</v>
      </c>
      <c r="BK28" s="6">
        <v>26.3</v>
      </c>
      <c r="BL28" s="6">
        <v>54.2</v>
      </c>
      <c r="BM28" s="6">
        <v>64.800000000000011</v>
      </c>
      <c r="BN28" s="6">
        <v>72.100000000000009</v>
      </c>
      <c r="BO28" s="61">
        <v>20.199999999999996</v>
      </c>
      <c r="BP28" s="6">
        <v>60.8</v>
      </c>
      <c r="BQ28" s="6">
        <v>64.599999999999994</v>
      </c>
      <c r="BR28" s="6">
        <v>18.200000000000003</v>
      </c>
      <c r="BS28" s="6">
        <v>63.7</v>
      </c>
      <c r="BT28" s="82">
        <v>68.900000000000006</v>
      </c>
      <c r="BV28" s="59">
        <f t="shared" si="3"/>
        <v>3.2000000000000011</v>
      </c>
      <c r="BW28" s="57">
        <f t="shared" si="3"/>
        <v>10.79999999999999</v>
      </c>
      <c r="BX28" s="57">
        <f t="shared" si="3"/>
        <v>8.1000000000000085</v>
      </c>
      <c r="BY28" s="57">
        <f t="shared" si="3"/>
        <v>7.9000000000000057</v>
      </c>
      <c r="BZ28" s="57">
        <f t="shared" si="3"/>
        <v>7.5999999999999943</v>
      </c>
      <c r="CA28" s="59">
        <f t="shared" si="4"/>
        <v>-4.0999999999999979</v>
      </c>
      <c r="CB28" s="57">
        <f t="shared" si="4"/>
        <v>7.2000000000000028</v>
      </c>
      <c r="CC28" s="57">
        <f t="shared" si="4"/>
        <v>2.5000000000000142</v>
      </c>
      <c r="CD28" s="57">
        <f t="shared" si="4"/>
        <v>4.2000000000000028</v>
      </c>
      <c r="CE28" s="59">
        <f t="shared" si="5"/>
        <v>-1.9999999999999929</v>
      </c>
      <c r="CF28" s="57">
        <f t="shared" si="6"/>
        <v>2.9000000000000057</v>
      </c>
      <c r="CG28" s="60">
        <f t="shared" si="7"/>
        <v>4.3000000000000114</v>
      </c>
    </row>
    <row r="29" spans="1:85" x14ac:dyDescent="0.25">
      <c r="A29" s="1869"/>
      <c r="B29" s="855" t="s">
        <v>539</v>
      </c>
      <c r="C29" s="773">
        <v>67</v>
      </c>
      <c r="D29" s="45" t="s">
        <v>463</v>
      </c>
      <c r="E29" s="45">
        <v>30.217000000000002</v>
      </c>
      <c r="F29" s="45">
        <v>36.782999999999994</v>
      </c>
      <c r="G29" s="45">
        <v>39.396000000000001</v>
      </c>
      <c r="H29" s="45">
        <v>43.349000000000004</v>
      </c>
      <c r="I29" s="787">
        <v>769</v>
      </c>
      <c r="J29" s="45">
        <v>126.88500000000001</v>
      </c>
      <c r="K29" s="45">
        <v>409.87699999999995</v>
      </c>
      <c r="L29" s="45">
        <v>461.4</v>
      </c>
      <c r="M29" s="45">
        <v>522.92000000000007</v>
      </c>
      <c r="N29" s="45">
        <v>573.67399999999998</v>
      </c>
      <c r="O29" s="787">
        <v>836</v>
      </c>
      <c r="P29" s="45">
        <v>137.10399999999998</v>
      </c>
      <c r="Q29" s="45">
        <v>439.73600000000005</v>
      </c>
      <c r="R29" s="45">
        <v>498.25599999999997</v>
      </c>
      <c r="S29" s="45">
        <v>562.62799999999993</v>
      </c>
      <c r="T29" s="45">
        <v>616.96799999999996</v>
      </c>
      <c r="U29" s="787">
        <v>31</v>
      </c>
      <c r="V29" s="45" t="s">
        <v>463</v>
      </c>
      <c r="W29" s="45" t="s">
        <v>463</v>
      </c>
      <c r="X29" s="45" t="s">
        <v>463</v>
      </c>
      <c r="Y29" s="45" t="s">
        <v>463</v>
      </c>
      <c r="Z29" s="787">
        <v>486</v>
      </c>
      <c r="AA29" s="45">
        <v>124.902</v>
      </c>
      <c r="AB29" s="45">
        <v>232.79399999999998</v>
      </c>
      <c r="AC29" s="45">
        <v>302.29199999999997</v>
      </c>
      <c r="AD29" s="45">
        <v>345.06</v>
      </c>
      <c r="AE29" s="787">
        <v>517</v>
      </c>
      <c r="AF29" s="937">
        <v>135.45400000000001</v>
      </c>
      <c r="AG29" s="937">
        <v>247.12599999999998</v>
      </c>
      <c r="AH29" s="937">
        <v>320.02300000000002</v>
      </c>
      <c r="AI29" s="937">
        <v>361.38300000000004</v>
      </c>
      <c r="AJ29" s="787">
        <v>31</v>
      </c>
      <c r="AK29" s="937">
        <v>6.2</v>
      </c>
      <c r="AL29" s="937">
        <v>17.917999999999999</v>
      </c>
      <c r="AM29" s="937">
        <v>19.964000000000002</v>
      </c>
      <c r="AN29" s="787">
        <v>457</v>
      </c>
      <c r="AO29" s="937">
        <v>65.808000000000007</v>
      </c>
      <c r="AP29" s="937">
        <v>292.93699999999995</v>
      </c>
      <c r="AQ29" s="937">
        <v>315.78699999999998</v>
      </c>
      <c r="AR29" s="787">
        <v>488</v>
      </c>
      <c r="AS29" s="937">
        <v>73.2</v>
      </c>
      <c r="AT29" s="937">
        <v>309.392</v>
      </c>
      <c r="AU29" s="783">
        <v>334.76799999999997</v>
      </c>
      <c r="AW29" s="71"/>
      <c r="AX29" s="6">
        <v>45.1</v>
      </c>
      <c r="AY29" s="6">
        <v>54.899999999999991</v>
      </c>
      <c r="AZ29" s="6">
        <v>58.8</v>
      </c>
      <c r="BA29" s="6">
        <v>64.7</v>
      </c>
      <c r="BB29" s="6">
        <v>16.5</v>
      </c>
      <c r="BC29" s="6">
        <v>53.29999999999999</v>
      </c>
      <c r="BD29" s="6">
        <v>60</v>
      </c>
      <c r="BE29" s="6">
        <v>68</v>
      </c>
      <c r="BF29" s="6">
        <v>74.599999999999994</v>
      </c>
      <c r="BG29" s="71"/>
      <c r="BH29" s="66"/>
      <c r="BI29" s="66"/>
      <c r="BJ29" s="66"/>
      <c r="BK29" s="6">
        <v>25.7</v>
      </c>
      <c r="BL29" s="6">
        <v>47.9</v>
      </c>
      <c r="BM29" s="6">
        <v>62.2</v>
      </c>
      <c r="BN29" s="6">
        <v>71</v>
      </c>
      <c r="BO29" s="61">
        <v>20</v>
      </c>
      <c r="BP29" s="6">
        <v>57.8</v>
      </c>
      <c r="BQ29" s="6">
        <v>64.400000000000006</v>
      </c>
      <c r="BR29" s="6">
        <v>14.400000000000002</v>
      </c>
      <c r="BS29" s="6">
        <v>64.099999999999994</v>
      </c>
      <c r="BT29" s="82">
        <v>69.099999999999994</v>
      </c>
      <c r="BV29" s="71"/>
      <c r="BW29" s="57">
        <f t="shared" ref="BW29:BW47" si="8">BC29-AX29</f>
        <v>8.1999999999999886</v>
      </c>
      <c r="BX29" s="57">
        <f t="shared" ref="BX29:BX47" si="9">BD29-AY29</f>
        <v>5.1000000000000085</v>
      </c>
      <c r="BY29" s="57">
        <f t="shared" ref="BY29:BY47" si="10">BE29-AZ29</f>
        <v>9.2000000000000028</v>
      </c>
      <c r="BZ29" s="57">
        <f t="shared" ref="BZ29:BZ47" si="11">BF29-BA29</f>
        <v>9.8999999999999915</v>
      </c>
      <c r="CA29" s="71"/>
      <c r="CB29" s="66"/>
      <c r="CC29" s="66"/>
      <c r="CD29" s="66"/>
      <c r="CE29" s="59">
        <f t="shared" si="5"/>
        <v>-5.5999999999999979</v>
      </c>
      <c r="CF29" s="57">
        <f t="shared" si="6"/>
        <v>6.2999999999999972</v>
      </c>
      <c r="CG29" s="60">
        <f t="shared" si="7"/>
        <v>4.6999999999999886</v>
      </c>
    </row>
    <row r="30" spans="1:85" x14ac:dyDescent="0.25">
      <c r="A30" s="1869"/>
      <c r="B30" s="855" t="s">
        <v>536</v>
      </c>
      <c r="C30" s="773">
        <v>70</v>
      </c>
      <c r="D30" s="45">
        <v>14.420000000000002</v>
      </c>
      <c r="E30" s="45">
        <v>35.980000000000004</v>
      </c>
      <c r="F30" s="45">
        <v>42.21</v>
      </c>
      <c r="G30" s="45">
        <v>44.730000000000004</v>
      </c>
      <c r="H30" s="45">
        <v>45.85</v>
      </c>
      <c r="I30" s="787">
        <v>25</v>
      </c>
      <c r="J30" s="45">
        <v>5.95</v>
      </c>
      <c r="K30" s="45">
        <v>13.95</v>
      </c>
      <c r="L30" s="45">
        <v>15.425000000000001</v>
      </c>
      <c r="M30" s="45">
        <v>16.149999999999999</v>
      </c>
      <c r="N30" s="45">
        <v>16.475000000000001</v>
      </c>
      <c r="O30" s="787">
        <v>95</v>
      </c>
      <c r="P30" s="45">
        <v>20.804999999999996</v>
      </c>
      <c r="Q30" s="45">
        <v>50.445</v>
      </c>
      <c r="R30" s="45">
        <v>57.854999999999997</v>
      </c>
      <c r="S30" s="45">
        <v>60.99</v>
      </c>
      <c r="T30" s="45">
        <v>62.415000000000006</v>
      </c>
      <c r="U30" s="787">
        <v>3874</v>
      </c>
      <c r="V30" s="45">
        <v>1270.6719999999998</v>
      </c>
      <c r="W30" s="45">
        <v>1534.104</v>
      </c>
      <c r="X30" s="45">
        <v>2223.6759999999999</v>
      </c>
      <c r="Y30" s="45">
        <v>2583.9580000000001</v>
      </c>
      <c r="Z30" s="787">
        <v>2740</v>
      </c>
      <c r="AA30" s="45">
        <v>945.3</v>
      </c>
      <c r="AB30" s="45">
        <v>1164.5</v>
      </c>
      <c r="AC30" s="45">
        <v>1717.98</v>
      </c>
      <c r="AD30" s="45">
        <v>1833.0600000000002</v>
      </c>
      <c r="AE30" s="787">
        <v>6614</v>
      </c>
      <c r="AF30" s="937">
        <v>2222.3040000000001</v>
      </c>
      <c r="AG30" s="937">
        <v>2705.1259999999997</v>
      </c>
      <c r="AH30" s="937">
        <v>3948.558</v>
      </c>
      <c r="AI30" s="937">
        <v>4418.1519999999991</v>
      </c>
      <c r="AJ30" s="787">
        <v>3861</v>
      </c>
      <c r="AK30" s="937">
        <v>679.53600000000006</v>
      </c>
      <c r="AL30" s="937">
        <v>2054.0520000000001</v>
      </c>
      <c r="AM30" s="937">
        <v>2397.681</v>
      </c>
      <c r="AN30" s="787">
        <v>2866</v>
      </c>
      <c r="AO30" s="937">
        <v>533.07600000000002</v>
      </c>
      <c r="AP30" s="937">
        <v>1627.8879999999999</v>
      </c>
      <c r="AQ30" s="937">
        <v>1774.0540000000001</v>
      </c>
      <c r="AR30" s="787">
        <v>6727</v>
      </c>
      <c r="AS30" s="937">
        <v>1210.8599999999999</v>
      </c>
      <c r="AT30" s="937">
        <v>3672.9420000000005</v>
      </c>
      <c r="AU30" s="783">
        <v>4170.74</v>
      </c>
      <c r="AW30" s="61">
        <v>20.6</v>
      </c>
      <c r="AX30" s="6">
        <v>51.4</v>
      </c>
      <c r="AY30" s="6">
        <v>60.3</v>
      </c>
      <c r="AZ30" s="6">
        <v>63.9</v>
      </c>
      <c r="BA30" s="6">
        <v>65.5</v>
      </c>
      <c r="BB30" s="6">
        <v>23.8</v>
      </c>
      <c r="BC30" s="6">
        <v>55.8</v>
      </c>
      <c r="BD30" s="6">
        <v>61.7</v>
      </c>
      <c r="BE30" s="6">
        <v>64.599999999999994</v>
      </c>
      <c r="BF30" s="6">
        <v>65.900000000000006</v>
      </c>
      <c r="BG30" s="61">
        <v>32.799999999999997</v>
      </c>
      <c r="BH30" s="6">
        <v>39.6</v>
      </c>
      <c r="BI30" s="6">
        <v>57.4</v>
      </c>
      <c r="BJ30" s="6">
        <v>66.7</v>
      </c>
      <c r="BK30" s="6">
        <v>34.5</v>
      </c>
      <c r="BL30" s="6">
        <v>42.5</v>
      </c>
      <c r="BM30" s="6">
        <v>62.7</v>
      </c>
      <c r="BN30" s="6">
        <v>66.900000000000006</v>
      </c>
      <c r="BO30" s="61">
        <v>17.600000000000001</v>
      </c>
      <c r="BP30" s="6">
        <v>53.2</v>
      </c>
      <c r="BQ30" s="6">
        <v>62.1</v>
      </c>
      <c r="BR30" s="6">
        <v>18.600000000000001</v>
      </c>
      <c r="BS30" s="6">
        <v>56.8</v>
      </c>
      <c r="BT30" s="82">
        <v>61.9</v>
      </c>
      <c r="BV30" s="59">
        <f t="shared" ref="BV30:BV47" si="12">BB30-AW30</f>
        <v>3.1999999999999993</v>
      </c>
      <c r="BW30" s="57">
        <f t="shared" si="8"/>
        <v>4.3999999999999986</v>
      </c>
      <c r="BX30" s="57">
        <f t="shared" si="9"/>
        <v>1.4000000000000057</v>
      </c>
      <c r="BY30" s="57">
        <f t="shared" si="10"/>
        <v>0.69999999999999574</v>
      </c>
      <c r="BZ30" s="57">
        <f t="shared" si="11"/>
        <v>0.40000000000000568</v>
      </c>
      <c r="CA30" s="59">
        <f t="shared" ref="CA30:CA47" si="13">BK30-BG30</f>
        <v>1.7000000000000028</v>
      </c>
      <c r="CB30" s="57">
        <f t="shared" ref="CB30:CB47" si="14">BL30-BH30</f>
        <v>2.8999999999999986</v>
      </c>
      <c r="CC30" s="57">
        <f t="shared" ref="CC30:CC47" si="15">BM30-BI30</f>
        <v>5.3000000000000043</v>
      </c>
      <c r="CD30" s="57">
        <f t="shared" ref="CD30:CD47" si="16">BN30-BJ30</f>
        <v>0.20000000000000284</v>
      </c>
      <c r="CE30" s="59">
        <f t="shared" si="5"/>
        <v>1</v>
      </c>
      <c r="CF30" s="57">
        <f t="shared" si="6"/>
        <v>3.5999999999999943</v>
      </c>
      <c r="CG30" s="60">
        <f t="shared" si="7"/>
        <v>-0.20000000000000284</v>
      </c>
    </row>
    <row r="31" spans="1:85" x14ac:dyDescent="0.25">
      <c r="A31" s="1869"/>
      <c r="B31" s="855" t="s">
        <v>540</v>
      </c>
      <c r="C31" s="773">
        <v>285</v>
      </c>
      <c r="D31" s="45">
        <v>59.564999999999998</v>
      </c>
      <c r="E31" s="45">
        <v>166.72499999999999</v>
      </c>
      <c r="F31" s="45">
        <v>186.95999999999998</v>
      </c>
      <c r="G31" s="45">
        <v>197.22000000000003</v>
      </c>
      <c r="H31" s="45">
        <v>188.10000000000002</v>
      </c>
      <c r="I31" s="787">
        <v>301</v>
      </c>
      <c r="J31" s="45">
        <v>65.617999999999995</v>
      </c>
      <c r="K31" s="45">
        <v>187.22200000000001</v>
      </c>
      <c r="L31" s="45">
        <v>201.06799999999998</v>
      </c>
      <c r="M31" s="45">
        <v>214.91400000000002</v>
      </c>
      <c r="N31" s="45">
        <v>223.94400000000005</v>
      </c>
      <c r="O31" s="787">
        <v>586</v>
      </c>
      <c r="P31" s="45">
        <v>125.404</v>
      </c>
      <c r="Q31" s="45">
        <v>353.94400000000002</v>
      </c>
      <c r="R31" s="45">
        <v>387.93200000000002</v>
      </c>
      <c r="S31" s="45">
        <v>411.95799999999997</v>
      </c>
      <c r="T31" s="45">
        <v>411.95799999999997</v>
      </c>
      <c r="U31" s="787">
        <v>314</v>
      </c>
      <c r="V31" s="45">
        <v>112.41199999999999</v>
      </c>
      <c r="W31" s="45">
        <v>160.768</v>
      </c>
      <c r="X31" s="45">
        <v>215.71800000000002</v>
      </c>
      <c r="Y31" s="45">
        <v>224.51</v>
      </c>
      <c r="Z31" s="787">
        <v>315</v>
      </c>
      <c r="AA31" s="45">
        <v>101.11500000000001</v>
      </c>
      <c r="AB31" s="45">
        <v>153.09</v>
      </c>
      <c r="AC31" s="45">
        <v>185.22</v>
      </c>
      <c r="AD31" s="45">
        <v>208.53</v>
      </c>
      <c r="AE31" s="787">
        <v>629</v>
      </c>
      <c r="AF31" s="937">
        <v>212.60199999999998</v>
      </c>
      <c r="AG31" s="937">
        <v>313.24200000000002</v>
      </c>
      <c r="AH31" s="937">
        <v>398.15699999999998</v>
      </c>
      <c r="AI31" s="937">
        <v>431.49399999999997</v>
      </c>
      <c r="AJ31" s="787">
        <v>246</v>
      </c>
      <c r="AK31" s="937">
        <v>65.682000000000002</v>
      </c>
      <c r="AL31" s="937">
        <v>154.488</v>
      </c>
      <c r="AM31" s="937">
        <v>165.804</v>
      </c>
      <c r="AN31" s="787">
        <v>296</v>
      </c>
      <c r="AO31" s="937">
        <v>67.191999999999993</v>
      </c>
      <c r="AP31" s="937">
        <v>169.60799999999998</v>
      </c>
      <c r="AQ31" s="937">
        <v>186.184</v>
      </c>
      <c r="AR31" s="787">
        <v>542</v>
      </c>
      <c r="AS31" s="937">
        <v>133.874</v>
      </c>
      <c r="AT31" s="937">
        <v>325.74199999999996</v>
      </c>
      <c r="AU31" s="783">
        <v>353.38400000000001</v>
      </c>
      <c r="AW31" s="61">
        <v>20.9</v>
      </c>
      <c r="AX31" s="6">
        <v>58.5</v>
      </c>
      <c r="AY31" s="6">
        <v>65.599999999999994</v>
      </c>
      <c r="AZ31" s="6">
        <v>69.2</v>
      </c>
      <c r="BA31" s="6">
        <v>66</v>
      </c>
      <c r="BB31" s="6">
        <v>21.799999999999997</v>
      </c>
      <c r="BC31" s="6">
        <v>62.2</v>
      </c>
      <c r="BD31" s="6">
        <v>66.8</v>
      </c>
      <c r="BE31" s="6">
        <v>71.400000000000006</v>
      </c>
      <c r="BF31" s="6">
        <v>74.400000000000006</v>
      </c>
      <c r="BG31" s="61">
        <v>35.799999999999997</v>
      </c>
      <c r="BH31" s="6">
        <v>51.2</v>
      </c>
      <c r="BI31" s="6">
        <v>68.7</v>
      </c>
      <c r="BJ31" s="6">
        <v>71.5</v>
      </c>
      <c r="BK31" s="6">
        <v>32.1</v>
      </c>
      <c r="BL31" s="6">
        <v>48.6</v>
      </c>
      <c r="BM31" s="6">
        <v>58.8</v>
      </c>
      <c r="BN31" s="6">
        <v>66.2</v>
      </c>
      <c r="BO31" s="61">
        <v>26.700000000000003</v>
      </c>
      <c r="BP31" s="6">
        <v>62.8</v>
      </c>
      <c r="BQ31" s="6">
        <v>67.400000000000006</v>
      </c>
      <c r="BR31" s="6">
        <v>22.7</v>
      </c>
      <c r="BS31" s="6">
        <v>57.3</v>
      </c>
      <c r="BT31" s="82">
        <v>62.9</v>
      </c>
      <c r="BV31" s="59">
        <f t="shared" si="12"/>
        <v>0.89999999999999858</v>
      </c>
      <c r="BW31" s="57">
        <f t="shared" si="8"/>
        <v>3.7000000000000028</v>
      </c>
      <c r="BX31" s="57">
        <f t="shared" si="9"/>
        <v>1.2000000000000028</v>
      </c>
      <c r="BY31" s="57">
        <f t="shared" si="10"/>
        <v>2.2000000000000028</v>
      </c>
      <c r="BZ31" s="57">
        <f t="shared" si="11"/>
        <v>8.4000000000000057</v>
      </c>
      <c r="CA31" s="59">
        <f t="shared" si="13"/>
        <v>-3.6999999999999957</v>
      </c>
      <c r="CB31" s="57">
        <f t="shared" si="14"/>
        <v>-2.6000000000000014</v>
      </c>
      <c r="CC31" s="57">
        <f t="shared" si="15"/>
        <v>-9.9000000000000057</v>
      </c>
      <c r="CD31" s="57">
        <f t="shared" si="16"/>
        <v>-5.2999999999999972</v>
      </c>
      <c r="CE31" s="59">
        <f t="shared" si="5"/>
        <v>-4.0000000000000036</v>
      </c>
      <c r="CF31" s="57">
        <f t="shared" si="6"/>
        <v>-5.5</v>
      </c>
      <c r="CG31" s="60">
        <f t="shared" si="7"/>
        <v>-4.5000000000000071</v>
      </c>
    </row>
    <row r="32" spans="1:85" x14ac:dyDescent="0.25">
      <c r="A32" s="1869"/>
      <c r="B32" s="855" t="s">
        <v>544</v>
      </c>
      <c r="C32" s="773">
        <v>417</v>
      </c>
      <c r="D32" s="45">
        <v>128.43600000000001</v>
      </c>
      <c r="E32" s="45">
        <v>293.98499999999996</v>
      </c>
      <c r="F32" s="45">
        <v>315.25199999999995</v>
      </c>
      <c r="G32" s="45">
        <v>299.40600000000001</v>
      </c>
      <c r="H32" s="45">
        <v>304.827</v>
      </c>
      <c r="I32" s="787">
        <v>3156</v>
      </c>
      <c r="J32" s="45">
        <v>776.37600000000009</v>
      </c>
      <c r="K32" s="45">
        <v>2228.136</v>
      </c>
      <c r="L32" s="45">
        <v>2436.4320000000002</v>
      </c>
      <c r="M32" s="45">
        <v>2502.7079999999996</v>
      </c>
      <c r="N32" s="45">
        <v>2518.4879999999998</v>
      </c>
      <c r="O32" s="787">
        <v>3573</v>
      </c>
      <c r="P32" s="45">
        <v>886.10400000000004</v>
      </c>
      <c r="Q32" s="45">
        <v>2522.538</v>
      </c>
      <c r="R32" s="45">
        <v>2754.7829999999994</v>
      </c>
      <c r="S32" s="45">
        <v>2822.67</v>
      </c>
      <c r="T32" s="45">
        <v>2840.5350000000003</v>
      </c>
      <c r="U32" s="787">
        <v>95</v>
      </c>
      <c r="V32" s="45">
        <v>24.51</v>
      </c>
      <c r="W32" s="45">
        <v>45.884999999999998</v>
      </c>
      <c r="X32" s="45">
        <v>55.48</v>
      </c>
      <c r="Y32" s="45">
        <v>62.984999999999992</v>
      </c>
      <c r="Z32" s="787">
        <v>2970</v>
      </c>
      <c r="AA32" s="45">
        <v>1018.7099999999999</v>
      </c>
      <c r="AB32" s="45">
        <v>1897.83</v>
      </c>
      <c r="AC32" s="45">
        <v>2096.8199999999997</v>
      </c>
      <c r="AD32" s="45">
        <v>2242.35</v>
      </c>
      <c r="AE32" s="787">
        <v>3065</v>
      </c>
      <c r="AF32" s="937">
        <v>1042.1000000000001</v>
      </c>
      <c r="AG32" s="937">
        <v>1943.21</v>
      </c>
      <c r="AH32" s="937">
        <v>2151.63</v>
      </c>
      <c r="AI32" s="937">
        <v>2307.9450000000002</v>
      </c>
      <c r="AJ32" s="787">
        <v>89</v>
      </c>
      <c r="AK32" s="937">
        <v>26.433</v>
      </c>
      <c r="AL32" s="937">
        <v>56.603999999999999</v>
      </c>
      <c r="AM32" s="937">
        <v>58.828999999999994</v>
      </c>
      <c r="AN32" s="787">
        <v>2713</v>
      </c>
      <c r="AO32" s="937">
        <v>721.65800000000002</v>
      </c>
      <c r="AP32" s="937">
        <v>1874.6829999999998</v>
      </c>
      <c r="AQ32" s="937">
        <v>1988.6289999999999</v>
      </c>
      <c r="AR32" s="787">
        <v>2802</v>
      </c>
      <c r="AS32" s="937">
        <v>748.13400000000001</v>
      </c>
      <c r="AT32" s="937">
        <v>1930.5780000000002</v>
      </c>
      <c r="AU32" s="783">
        <v>2048.2620000000002</v>
      </c>
      <c r="AW32" s="61">
        <v>30.8</v>
      </c>
      <c r="AX32" s="6">
        <v>70.499999999999986</v>
      </c>
      <c r="AY32" s="6">
        <v>75.599999999999994</v>
      </c>
      <c r="AZ32" s="6">
        <v>71.8</v>
      </c>
      <c r="BA32" s="6">
        <v>73.099999999999994</v>
      </c>
      <c r="BB32" s="6">
        <v>24.6</v>
      </c>
      <c r="BC32" s="6">
        <v>70.599999999999994</v>
      </c>
      <c r="BD32" s="6">
        <v>77.200000000000017</v>
      </c>
      <c r="BE32" s="6">
        <v>79.3</v>
      </c>
      <c r="BF32" s="6">
        <v>79.8</v>
      </c>
      <c r="BG32" s="61">
        <v>25.8</v>
      </c>
      <c r="BH32" s="6">
        <v>48.3</v>
      </c>
      <c r="BI32" s="6">
        <v>58.4</v>
      </c>
      <c r="BJ32" s="6">
        <v>66.3</v>
      </c>
      <c r="BK32" s="6">
        <v>34.299999999999997</v>
      </c>
      <c r="BL32" s="6">
        <v>63.9</v>
      </c>
      <c r="BM32" s="6">
        <v>70.59999999999998</v>
      </c>
      <c r="BN32" s="6">
        <v>75.5</v>
      </c>
      <c r="BO32" s="61">
        <v>29.7</v>
      </c>
      <c r="BP32" s="6">
        <v>63.6</v>
      </c>
      <c r="BQ32" s="6">
        <v>66.099999999999994</v>
      </c>
      <c r="BR32" s="6">
        <v>26.6</v>
      </c>
      <c r="BS32" s="6">
        <v>69.099999999999994</v>
      </c>
      <c r="BT32" s="82">
        <v>73.3</v>
      </c>
      <c r="BV32" s="59">
        <f t="shared" si="12"/>
        <v>-6.1999999999999993</v>
      </c>
      <c r="BW32" s="57">
        <f t="shared" si="8"/>
        <v>0.10000000000000853</v>
      </c>
      <c r="BX32" s="57">
        <f t="shared" si="9"/>
        <v>1.6000000000000227</v>
      </c>
      <c r="BY32" s="57">
        <f t="shared" si="10"/>
        <v>7.5</v>
      </c>
      <c r="BZ32" s="57">
        <f t="shared" si="11"/>
        <v>6.7000000000000028</v>
      </c>
      <c r="CA32" s="59">
        <f t="shared" si="13"/>
        <v>8.4999999999999964</v>
      </c>
      <c r="CB32" s="57">
        <f t="shared" si="14"/>
        <v>15.600000000000001</v>
      </c>
      <c r="CC32" s="57">
        <f t="shared" si="15"/>
        <v>12.199999999999982</v>
      </c>
      <c r="CD32" s="57">
        <f t="shared" si="16"/>
        <v>9.2000000000000028</v>
      </c>
      <c r="CE32" s="59">
        <f t="shared" si="5"/>
        <v>-3.0999999999999979</v>
      </c>
      <c r="CF32" s="57">
        <f t="shared" si="6"/>
        <v>5.4999999999999929</v>
      </c>
      <c r="CG32" s="60">
        <f t="shared" si="7"/>
        <v>7.2000000000000028</v>
      </c>
    </row>
    <row r="33" spans="1:85" x14ac:dyDescent="0.25">
      <c r="A33" s="1869"/>
      <c r="B33" s="855" t="s">
        <v>541</v>
      </c>
      <c r="C33" s="773">
        <v>59</v>
      </c>
      <c r="D33" s="45">
        <v>10.148</v>
      </c>
      <c r="E33" s="45">
        <v>25.841999999999995</v>
      </c>
      <c r="F33" s="45">
        <v>23.954000000000001</v>
      </c>
      <c r="G33" s="45">
        <v>28.555999999999997</v>
      </c>
      <c r="H33" s="45">
        <v>32.273000000000003</v>
      </c>
      <c r="I33" s="787">
        <v>513</v>
      </c>
      <c r="J33" s="45">
        <v>75.411000000000001</v>
      </c>
      <c r="K33" s="45">
        <v>252.39600000000002</v>
      </c>
      <c r="L33" s="45">
        <v>288.81899999999996</v>
      </c>
      <c r="M33" s="45">
        <v>301.64400000000001</v>
      </c>
      <c r="N33" s="45">
        <v>320.625</v>
      </c>
      <c r="O33" s="787">
        <v>572</v>
      </c>
      <c r="P33" s="45">
        <v>85.8</v>
      </c>
      <c r="Q33" s="45">
        <v>277.99200000000002</v>
      </c>
      <c r="R33" s="45">
        <v>312.88400000000001</v>
      </c>
      <c r="S33" s="45">
        <v>330.04400000000004</v>
      </c>
      <c r="T33" s="45">
        <v>352.92399999999998</v>
      </c>
      <c r="U33" s="787">
        <v>61</v>
      </c>
      <c r="V33" s="45">
        <v>9.6989999999999998</v>
      </c>
      <c r="W33" s="45">
        <v>17.446000000000002</v>
      </c>
      <c r="X33" s="45">
        <v>24.217000000000002</v>
      </c>
      <c r="Y33" s="45">
        <v>35.807000000000002</v>
      </c>
      <c r="Z33" s="787">
        <v>613</v>
      </c>
      <c r="AA33" s="45">
        <v>125.66499999999999</v>
      </c>
      <c r="AB33" s="45">
        <v>314.46899999999999</v>
      </c>
      <c r="AC33" s="45">
        <v>361.05699999999996</v>
      </c>
      <c r="AD33" s="45">
        <v>399.06299999999993</v>
      </c>
      <c r="AE33" s="787">
        <v>674</v>
      </c>
      <c r="AF33" s="937">
        <v>135.47400000000002</v>
      </c>
      <c r="AG33" s="937">
        <v>331.60800000000006</v>
      </c>
      <c r="AH33" s="937">
        <v>385.52800000000002</v>
      </c>
      <c r="AI33" s="937">
        <v>434.73</v>
      </c>
      <c r="AJ33" s="787">
        <v>63</v>
      </c>
      <c r="AK33" s="937" t="s">
        <v>463</v>
      </c>
      <c r="AL33" s="937">
        <v>29.295000000000002</v>
      </c>
      <c r="AM33" s="937">
        <v>32.823</v>
      </c>
      <c r="AN33" s="787">
        <v>631</v>
      </c>
      <c r="AO33" s="937">
        <v>102.22200000000001</v>
      </c>
      <c r="AP33" s="937">
        <v>372.28999999999996</v>
      </c>
      <c r="AQ33" s="937">
        <v>384.90999999999997</v>
      </c>
      <c r="AR33" s="787">
        <v>694</v>
      </c>
      <c r="AS33" s="937">
        <v>110.346</v>
      </c>
      <c r="AT33" s="937">
        <v>401.13199999999995</v>
      </c>
      <c r="AU33" s="783">
        <v>417.09399999999999</v>
      </c>
      <c r="AW33" s="61">
        <v>17.2</v>
      </c>
      <c r="AX33" s="6">
        <v>43.8</v>
      </c>
      <c r="AY33" s="6">
        <v>40.6</v>
      </c>
      <c r="AZ33" s="6">
        <v>48.399999999999991</v>
      </c>
      <c r="BA33" s="6">
        <v>54.7</v>
      </c>
      <c r="BB33" s="6">
        <v>14.7</v>
      </c>
      <c r="BC33" s="6">
        <v>49.2</v>
      </c>
      <c r="BD33" s="6">
        <v>56.3</v>
      </c>
      <c r="BE33" s="6">
        <v>58.8</v>
      </c>
      <c r="BF33" s="6">
        <v>62.5</v>
      </c>
      <c r="BG33" s="61">
        <v>15.9</v>
      </c>
      <c r="BH33" s="6">
        <v>28.6</v>
      </c>
      <c r="BI33" s="6">
        <v>39.700000000000003</v>
      </c>
      <c r="BJ33" s="6">
        <v>58.70000000000001</v>
      </c>
      <c r="BK33" s="6">
        <v>20.5</v>
      </c>
      <c r="BL33" s="6">
        <v>51.300000000000004</v>
      </c>
      <c r="BM33" s="6">
        <v>58.9</v>
      </c>
      <c r="BN33" s="6">
        <v>65.099999999999994</v>
      </c>
      <c r="BO33" s="71"/>
      <c r="BP33" s="6">
        <v>46.5</v>
      </c>
      <c r="BQ33" s="6">
        <v>52.1</v>
      </c>
      <c r="BR33" s="6">
        <v>16.2</v>
      </c>
      <c r="BS33" s="6">
        <v>59</v>
      </c>
      <c r="BT33" s="82">
        <v>61</v>
      </c>
      <c r="BV33" s="59">
        <f t="shared" si="12"/>
        <v>-2.5</v>
      </c>
      <c r="BW33" s="57">
        <f t="shared" si="8"/>
        <v>5.4000000000000057</v>
      </c>
      <c r="BX33" s="57">
        <f t="shared" si="9"/>
        <v>15.699999999999996</v>
      </c>
      <c r="BY33" s="57">
        <f t="shared" si="10"/>
        <v>10.400000000000006</v>
      </c>
      <c r="BZ33" s="57">
        <f t="shared" si="11"/>
        <v>7.7999999999999972</v>
      </c>
      <c r="CA33" s="59">
        <f t="shared" si="13"/>
        <v>4.5999999999999996</v>
      </c>
      <c r="CB33" s="57">
        <f t="shared" si="14"/>
        <v>22.700000000000003</v>
      </c>
      <c r="CC33" s="57">
        <f t="shared" si="15"/>
        <v>19.199999999999996</v>
      </c>
      <c r="CD33" s="57">
        <f t="shared" si="16"/>
        <v>6.3999999999999844</v>
      </c>
      <c r="CE33" s="71"/>
      <c r="CF33" s="57">
        <f t="shared" ref="CF33:CF47" si="17">BS33-BP33</f>
        <v>12.5</v>
      </c>
      <c r="CG33" s="60">
        <f t="shared" ref="CG33:CG47" si="18">BT33-BQ33</f>
        <v>8.8999999999999986</v>
      </c>
    </row>
    <row r="34" spans="1:85" x14ac:dyDescent="0.25">
      <c r="A34" s="1869"/>
      <c r="B34" s="855" t="s">
        <v>178</v>
      </c>
      <c r="C34" s="773">
        <v>1242</v>
      </c>
      <c r="D34" s="45">
        <v>299.322</v>
      </c>
      <c r="E34" s="45">
        <v>767.55600000000004</v>
      </c>
      <c r="F34" s="45">
        <v>848.28599999999994</v>
      </c>
      <c r="G34" s="45">
        <v>884.30400000000009</v>
      </c>
      <c r="H34" s="45">
        <v>922.80600000000004</v>
      </c>
      <c r="I34" s="787">
        <v>1166</v>
      </c>
      <c r="J34" s="45">
        <v>301.99400000000003</v>
      </c>
      <c r="K34" s="45">
        <v>683.27599999999995</v>
      </c>
      <c r="L34" s="45">
        <v>806.87200000000007</v>
      </c>
      <c r="M34" s="45">
        <v>857.01</v>
      </c>
      <c r="N34" s="45">
        <v>861.67400000000009</v>
      </c>
      <c r="O34" s="787">
        <v>2408</v>
      </c>
      <c r="P34" s="45">
        <v>599.59199999999998</v>
      </c>
      <c r="Q34" s="45">
        <v>1452.0239999999999</v>
      </c>
      <c r="R34" s="45">
        <v>1654.296</v>
      </c>
      <c r="S34" s="45">
        <v>1740.9839999999999</v>
      </c>
      <c r="T34" s="45">
        <v>1784.328</v>
      </c>
      <c r="U34" s="787">
        <v>1013</v>
      </c>
      <c r="V34" s="45">
        <v>366.70600000000002</v>
      </c>
      <c r="W34" s="45">
        <v>553.09800000000007</v>
      </c>
      <c r="X34" s="45">
        <v>640.21600000000001</v>
      </c>
      <c r="Y34" s="45">
        <v>698.96999999999991</v>
      </c>
      <c r="Z34" s="787">
        <v>887</v>
      </c>
      <c r="AA34" s="45">
        <v>363.66999999999996</v>
      </c>
      <c r="AB34" s="45">
        <v>510.91200000000003</v>
      </c>
      <c r="AC34" s="45">
        <v>612.03</v>
      </c>
      <c r="AD34" s="45">
        <v>630.65699999999993</v>
      </c>
      <c r="AE34" s="787">
        <v>1900</v>
      </c>
      <c r="AF34" s="937">
        <v>729.6</v>
      </c>
      <c r="AG34" s="937">
        <v>1064</v>
      </c>
      <c r="AH34" s="937">
        <v>1252.1000000000001</v>
      </c>
      <c r="AI34" s="937">
        <v>1330</v>
      </c>
      <c r="AJ34" s="787">
        <v>977</v>
      </c>
      <c r="AK34" s="937">
        <v>245.227</v>
      </c>
      <c r="AL34" s="937">
        <v>659.47500000000002</v>
      </c>
      <c r="AM34" s="937">
        <v>705.39400000000001</v>
      </c>
      <c r="AN34" s="787">
        <v>856</v>
      </c>
      <c r="AO34" s="937">
        <v>225.12800000000001</v>
      </c>
      <c r="AP34" s="937">
        <v>552.97599999999989</v>
      </c>
      <c r="AQ34" s="937">
        <v>600.91200000000003</v>
      </c>
      <c r="AR34" s="787">
        <v>1833</v>
      </c>
      <c r="AS34" s="937">
        <v>469.24799999999999</v>
      </c>
      <c r="AT34" s="937">
        <v>1211.6129999999998</v>
      </c>
      <c r="AU34" s="783">
        <v>1306.9289999999999</v>
      </c>
      <c r="AW34" s="61">
        <v>24.099999999999998</v>
      </c>
      <c r="AX34" s="6">
        <v>61.8</v>
      </c>
      <c r="AY34" s="6">
        <v>68.3</v>
      </c>
      <c r="AZ34" s="6">
        <v>71.2</v>
      </c>
      <c r="BA34" s="6">
        <v>74.3</v>
      </c>
      <c r="BB34" s="6">
        <v>25.900000000000002</v>
      </c>
      <c r="BC34" s="6">
        <v>58.599999999999994</v>
      </c>
      <c r="BD34" s="6">
        <v>69.2</v>
      </c>
      <c r="BE34" s="6">
        <v>73.5</v>
      </c>
      <c r="BF34" s="6">
        <v>73.900000000000006</v>
      </c>
      <c r="BG34" s="61">
        <v>36.200000000000003</v>
      </c>
      <c r="BH34" s="6">
        <v>54.6</v>
      </c>
      <c r="BI34" s="6">
        <v>63.2</v>
      </c>
      <c r="BJ34" s="6">
        <v>69</v>
      </c>
      <c r="BK34" s="6">
        <v>41</v>
      </c>
      <c r="BL34" s="6">
        <v>57.600000000000009</v>
      </c>
      <c r="BM34" s="6">
        <v>69</v>
      </c>
      <c r="BN34" s="6">
        <v>71.099999999999994</v>
      </c>
      <c r="BO34" s="61">
        <v>25.1</v>
      </c>
      <c r="BP34" s="6">
        <v>67.5</v>
      </c>
      <c r="BQ34" s="6">
        <v>72.2</v>
      </c>
      <c r="BR34" s="6">
        <v>26.3</v>
      </c>
      <c r="BS34" s="6">
        <v>64.599999999999994</v>
      </c>
      <c r="BT34" s="82">
        <v>70.2</v>
      </c>
      <c r="BV34" s="59">
        <f t="shared" si="12"/>
        <v>1.8000000000000043</v>
      </c>
      <c r="BW34" s="57">
        <f t="shared" si="8"/>
        <v>-3.2000000000000028</v>
      </c>
      <c r="BX34" s="57">
        <f t="shared" si="9"/>
        <v>0.90000000000000568</v>
      </c>
      <c r="BY34" s="57">
        <f t="shared" si="10"/>
        <v>2.2999999999999972</v>
      </c>
      <c r="BZ34" s="57">
        <f t="shared" si="11"/>
        <v>-0.39999999999999147</v>
      </c>
      <c r="CA34" s="59">
        <f t="shared" si="13"/>
        <v>4.7999999999999972</v>
      </c>
      <c r="CB34" s="57">
        <f t="shared" si="14"/>
        <v>3.0000000000000071</v>
      </c>
      <c r="CC34" s="57">
        <f t="shared" si="15"/>
        <v>5.7999999999999972</v>
      </c>
      <c r="CD34" s="57">
        <f t="shared" si="16"/>
        <v>2.0999999999999943</v>
      </c>
      <c r="CE34" s="59">
        <f t="shared" ref="CE34:CE47" si="19">BR34-BO34</f>
        <v>1.1999999999999993</v>
      </c>
      <c r="CF34" s="57">
        <f t="shared" si="17"/>
        <v>-2.9000000000000057</v>
      </c>
      <c r="CG34" s="60">
        <f t="shared" si="18"/>
        <v>-2</v>
      </c>
    </row>
    <row r="35" spans="1:85" x14ac:dyDescent="0.25">
      <c r="A35" s="1869"/>
      <c r="B35" s="855" t="s">
        <v>542</v>
      </c>
      <c r="C35" s="773">
        <v>58</v>
      </c>
      <c r="D35" s="45">
        <v>9.7439999999999998</v>
      </c>
      <c r="E35" s="45">
        <v>25.403999999999996</v>
      </c>
      <c r="F35" s="45">
        <v>31.146000000000001</v>
      </c>
      <c r="G35" s="45">
        <v>33.93</v>
      </c>
      <c r="H35" s="45">
        <v>35.96</v>
      </c>
      <c r="I35" s="787">
        <v>98</v>
      </c>
      <c r="J35" s="45">
        <v>16.170000000000002</v>
      </c>
      <c r="K35" s="45">
        <v>40.082000000000001</v>
      </c>
      <c r="L35" s="45">
        <v>52.038000000000004</v>
      </c>
      <c r="M35" s="45">
        <v>59.78</v>
      </c>
      <c r="N35" s="45">
        <v>62.230000000000004</v>
      </c>
      <c r="O35" s="787">
        <v>156</v>
      </c>
      <c r="P35" s="45">
        <v>25.896000000000001</v>
      </c>
      <c r="Q35" s="45">
        <v>65.988</v>
      </c>
      <c r="R35" s="45">
        <v>83.304000000000002</v>
      </c>
      <c r="S35" s="45">
        <v>93.287999999999997</v>
      </c>
      <c r="T35" s="45">
        <v>97.968000000000004</v>
      </c>
      <c r="U35" s="787">
        <v>941</v>
      </c>
      <c r="V35" s="45">
        <v>205.13800000000001</v>
      </c>
      <c r="W35" s="45">
        <v>382.98700000000002</v>
      </c>
      <c r="X35" s="45">
        <v>499.67100000000005</v>
      </c>
      <c r="Y35" s="45">
        <v>534.48799999999994</v>
      </c>
      <c r="Z35" s="787">
        <v>1098</v>
      </c>
      <c r="AA35" s="45">
        <v>243.756</v>
      </c>
      <c r="AB35" s="45">
        <v>417.24</v>
      </c>
      <c r="AC35" s="45">
        <v>516.05999999999995</v>
      </c>
      <c r="AD35" s="45">
        <v>600.60599999999999</v>
      </c>
      <c r="AE35" s="787">
        <v>2039</v>
      </c>
      <c r="AF35" s="937">
        <v>448.58</v>
      </c>
      <c r="AG35" s="937">
        <v>799.28800000000001</v>
      </c>
      <c r="AH35" s="937">
        <v>1015.422</v>
      </c>
      <c r="AI35" s="937">
        <v>1135.7230000000002</v>
      </c>
      <c r="AJ35" s="787">
        <v>952</v>
      </c>
      <c r="AK35" s="937">
        <v>153.27199999999999</v>
      </c>
      <c r="AL35" s="937">
        <v>489.32800000000003</v>
      </c>
      <c r="AM35" s="937">
        <v>555.01599999999996</v>
      </c>
      <c r="AN35" s="787">
        <v>1151</v>
      </c>
      <c r="AO35" s="937">
        <v>216.38800000000001</v>
      </c>
      <c r="AP35" s="937">
        <v>576.65099999999995</v>
      </c>
      <c r="AQ35" s="937">
        <v>648.01299999999992</v>
      </c>
      <c r="AR35" s="787">
        <v>2103</v>
      </c>
      <c r="AS35" s="937">
        <v>370.12800000000004</v>
      </c>
      <c r="AT35" s="937">
        <v>1066.221</v>
      </c>
      <c r="AU35" s="783">
        <v>1202.9160000000002</v>
      </c>
      <c r="AW35" s="61">
        <v>16.799999999999997</v>
      </c>
      <c r="AX35" s="6">
        <v>43.8</v>
      </c>
      <c r="AY35" s="6">
        <v>53.7</v>
      </c>
      <c r="AZ35" s="6">
        <v>58.5</v>
      </c>
      <c r="BA35" s="6">
        <v>62</v>
      </c>
      <c r="BB35" s="6">
        <v>16.5</v>
      </c>
      <c r="BC35" s="6">
        <v>40.900000000000006</v>
      </c>
      <c r="BD35" s="6">
        <v>53.1</v>
      </c>
      <c r="BE35" s="6">
        <v>61</v>
      </c>
      <c r="BF35" s="6">
        <v>63.5</v>
      </c>
      <c r="BG35" s="61">
        <v>21.8</v>
      </c>
      <c r="BH35" s="6">
        <v>40.700000000000003</v>
      </c>
      <c r="BI35" s="6">
        <v>53.1</v>
      </c>
      <c r="BJ35" s="6">
        <v>56.8</v>
      </c>
      <c r="BK35" s="6">
        <v>22.2</v>
      </c>
      <c r="BL35" s="6">
        <v>38</v>
      </c>
      <c r="BM35" s="6">
        <v>47</v>
      </c>
      <c r="BN35" s="6">
        <v>54.7</v>
      </c>
      <c r="BO35" s="61">
        <v>16.100000000000001</v>
      </c>
      <c r="BP35" s="6">
        <v>51.4</v>
      </c>
      <c r="BQ35" s="6">
        <v>58.3</v>
      </c>
      <c r="BR35" s="6">
        <v>18.8</v>
      </c>
      <c r="BS35" s="6">
        <v>50.1</v>
      </c>
      <c r="BT35" s="82">
        <v>56.3</v>
      </c>
      <c r="BV35" s="59">
        <f t="shared" si="12"/>
        <v>-0.29999999999999716</v>
      </c>
      <c r="BW35" s="57">
        <f t="shared" si="8"/>
        <v>-2.8999999999999915</v>
      </c>
      <c r="BX35" s="57">
        <f t="shared" si="9"/>
        <v>-0.60000000000000142</v>
      </c>
      <c r="BY35" s="57">
        <f t="shared" si="10"/>
        <v>2.5</v>
      </c>
      <c r="BZ35" s="57">
        <f t="shared" si="11"/>
        <v>1.5</v>
      </c>
      <c r="CA35" s="59">
        <f t="shared" si="13"/>
        <v>0.39999999999999858</v>
      </c>
      <c r="CB35" s="57">
        <f t="shared" si="14"/>
        <v>-2.7000000000000028</v>
      </c>
      <c r="CC35" s="57">
        <f t="shared" si="15"/>
        <v>-6.1000000000000014</v>
      </c>
      <c r="CD35" s="57">
        <f t="shared" si="16"/>
        <v>-2.0999999999999943</v>
      </c>
      <c r="CE35" s="59">
        <f t="shared" si="19"/>
        <v>2.6999999999999993</v>
      </c>
      <c r="CF35" s="57">
        <f t="shared" si="17"/>
        <v>-1.2999999999999972</v>
      </c>
      <c r="CG35" s="60">
        <f t="shared" si="18"/>
        <v>-2</v>
      </c>
    </row>
    <row r="36" spans="1:85" x14ac:dyDescent="0.25">
      <c r="A36" s="1869"/>
      <c r="B36" s="856" t="s">
        <v>538</v>
      </c>
      <c r="C36" s="784">
        <v>105</v>
      </c>
      <c r="D36" s="45">
        <v>20.790000000000003</v>
      </c>
      <c r="E36" s="45">
        <v>57.644999999999996</v>
      </c>
      <c r="F36" s="45">
        <v>72.660000000000011</v>
      </c>
      <c r="G36" s="45">
        <v>72.660000000000011</v>
      </c>
      <c r="H36" s="45">
        <v>71.504999999999995</v>
      </c>
      <c r="I36" s="788">
        <v>3554</v>
      </c>
      <c r="J36" s="785">
        <v>625.50400000000002</v>
      </c>
      <c r="K36" s="785">
        <v>2278.1139999999996</v>
      </c>
      <c r="L36" s="785">
        <v>2505.5699999999997</v>
      </c>
      <c r="M36" s="785">
        <v>2665.5</v>
      </c>
      <c r="N36" s="785">
        <v>2679.7159999999999</v>
      </c>
      <c r="O36" s="788">
        <v>3659</v>
      </c>
      <c r="P36" s="785">
        <v>647.64299999999992</v>
      </c>
      <c r="Q36" s="785">
        <v>2338.1010000000001</v>
      </c>
      <c r="R36" s="785">
        <v>2575.9360000000001</v>
      </c>
      <c r="S36" s="785">
        <v>2736.9319999999998</v>
      </c>
      <c r="T36" s="785">
        <v>2751.5680000000002</v>
      </c>
      <c r="U36" s="788">
        <v>116</v>
      </c>
      <c r="V36" s="785">
        <v>34.915999999999997</v>
      </c>
      <c r="W36" s="785">
        <v>54.056000000000004</v>
      </c>
      <c r="X36" s="785">
        <v>67.975999999999999</v>
      </c>
      <c r="Y36" s="785">
        <v>75.864000000000004</v>
      </c>
      <c r="Z36" s="788">
        <v>3723</v>
      </c>
      <c r="AA36" s="785">
        <v>1161.576</v>
      </c>
      <c r="AB36" s="785">
        <v>2096.049</v>
      </c>
      <c r="AC36" s="785">
        <v>2509.3020000000001</v>
      </c>
      <c r="AD36" s="785">
        <v>2665.6679999999997</v>
      </c>
      <c r="AE36" s="788">
        <v>3839</v>
      </c>
      <c r="AF36" s="793">
        <v>1193.9290000000001</v>
      </c>
      <c r="AG36" s="793">
        <v>2146.0009999999997</v>
      </c>
      <c r="AH36" s="793">
        <v>2572.13</v>
      </c>
      <c r="AI36" s="793">
        <v>2737.2069999999999</v>
      </c>
      <c r="AJ36" s="788">
        <v>133</v>
      </c>
      <c r="AK36" s="793">
        <v>32.718000000000004</v>
      </c>
      <c r="AL36" s="793">
        <v>84.454999999999998</v>
      </c>
      <c r="AM36" s="793">
        <v>97.222999999999999</v>
      </c>
      <c r="AN36" s="788">
        <v>3221</v>
      </c>
      <c r="AO36" s="793">
        <v>753.71399999999994</v>
      </c>
      <c r="AP36" s="793">
        <v>2193.5009999999997</v>
      </c>
      <c r="AQ36" s="793">
        <v>2348.1090000000004</v>
      </c>
      <c r="AR36" s="788">
        <v>3354</v>
      </c>
      <c r="AS36" s="793">
        <v>784.8359999999999</v>
      </c>
      <c r="AT36" s="793">
        <v>2277.366</v>
      </c>
      <c r="AU36" s="938">
        <v>2445.0660000000003</v>
      </c>
      <c r="AW36" s="100">
        <v>19.800000000000004</v>
      </c>
      <c r="AX36" s="98">
        <v>54.899999999999991</v>
      </c>
      <c r="AY36" s="98">
        <v>69.2</v>
      </c>
      <c r="AZ36" s="98">
        <v>69.2</v>
      </c>
      <c r="BA36" s="98">
        <v>68.099999999999994</v>
      </c>
      <c r="BB36" s="98">
        <v>17.600000000000001</v>
      </c>
      <c r="BC36" s="98">
        <v>64.099999999999994</v>
      </c>
      <c r="BD36" s="98">
        <v>70.5</v>
      </c>
      <c r="BE36" s="98">
        <v>75</v>
      </c>
      <c r="BF36" s="98">
        <v>75.400000000000006</v>
      </c>
      <c r="BG36" s="100">
        <v>30.099999999999998</v>
      </c>
      <c r="BH36" s="98">
        <v>46.6</v>
      </c>
      <c r="BI36" s="98">
        <v>58.599999999999994</v>
      </c>
      <c r="BJ36" s="98">
        <v>65.400000000000006</v>
      </c>
      <c r="BK36" s="98">
        <v>31.2</v>
      </c>
      <c r="BL36" s="98">
        <v>56.3</v>
      </c>
      <c r="BM36" s="98">
        <v>67.400000000000006</v>
      </c>
      <c r="BN36" s="98">
        <v>71.59999999999998</v>
      </c>
      <c r="BO36" s="100">
        <v>24.6</v>
      </c>
      <c r="BP36" s="98">
        <v>63.5</v>
      </c>
      <c r="BQ36" s="98">
        <v>73.099999999999994</v>
      </c>
      <c r="BR36" s="98">
        <v>23.4</v>
      </c>
      <c r="BS36" s="98">
        <v>68.099999999999994</v>
      </c>
      <c r="BT36" s="99">
        <v>72.900000000000006</v>
      </c>
      <c r="BV36" s="108">
        <f t="shared" si="12"/>
        <v>-2.2000000000000028</v>
      </c>
      <c r="BW36" s="109">
        <f t="shared" si="8"/>
        <v>9.2000000000000028</v>
      </c>
      <c r="BX36" s="109">
        <f t="shared" si="9"/>
        <v>1.2999999999999972</v>
      </c>
      <c r="BY36" s="109">
        <f t="shared" si="10"/>
        <v>5.7999999999999972</v>
      </c>
      <c r="BZ36" s="109">
        <f t="shared" si="11"/>
        <v>7.3000000000000114</v>
      </c>
      <c r="CA36" s="108">
        <f t="shared" si="13"/>
        <v>1.1000000000000014</v>
      </c>
      <c r="CB36" s="109">
        <f t="shared" si="14"/>
        <v>9.6999999999999957</v>
      </c>
      <c r="CC36" s="109">
        <f t="shared" si="15"/>
        <v>8.8000000000000114</v>
      </c>
      <c r="CD36" s="109">
        <f t="shared" si="16"/>
        <v>6.1999999999999744</v>
      </c>
      <c r="CE36" s="108">
        <f t="shared" si="19"/>
        <v>-1.2000000000000028</v>
      </c>
      <c r="CF36" s="109">
        <f t="shared" si="17"/>
        <v>4.5999999999999943</v>
      </c>
      <c r="CG36" s="236">
        <f t="shared" si="18"/>
        <v>-0.19999999999998863</v>
      </c>
    </row>
    <row r="37" spans="1:85" x14ac:dyDescent="0.25">
      <c r="A37" s="1869" t="s">
        <v>346</v>
      </c>
      <c r="B37" s="849" t="s">
        <v>1078</v>
      </c>
      <c r="C37" s="917">
        <v>31102</v>
      </c>
      <c r="D37" s="904">
        <v>5439.3940000000002</v>
      </c>
      <c r="E37" s="904">
        <v>14780.655999999999</v>
      </c>
      <c r="F37" s="904">
        <v>17272.433999999997</v>
      </c>
      <c r="G37" s="904">
        <v>18881.3</v>
      </c>
      <c r="H37" s="904">
        <v>19872.395</v>
      </c>
      <c r="I37" s="917">
        <v>19187</v>
      </c>
      <c r="J37" s="904">
        <v>3260.8620000000005</v>
      </c>
      <c r="K37" s="904">
        <v>10594.522999999999</v>
      </c>
      <c r="L37" s="904">
        <v>12322.991</v>
      </c>
      <c r="M37" s="904">
        <v>13377.766</v>
      </c>
      <c r="N37" s="904">
        <v>13803.078</v>
      </c>
      <c r="O37" s="917">
        <v>50289</v>
      </c>
      <c r="P37" s="904">
        <v>8687.9219999999987</v>
      </c>
      <c r="Q37" s="904">
        <v>25369.824999999997</v>
      </c>
      <c r="R37" s="904">
        <v>29598.48</v>
      </c>
      <c r="S37" s="904">
        <v>32268.024000000001</v>
      </c>
      <c r="T37" s="904">
        <v>33666.789000000004</v>
      </c>
      <c r="U37" s="917">
        <v>39414</v>
      </c>
      <c r="V37" s="904">
        <v>9875.0249999999996</v>
      </c>
      <c r="W37" s="904">
        <v>17205.689999999999</v>
      </c>
      <c r="X37" s="904">
        <v>21744.257000000001</v>
      </c>
      <c r="Y37" s="904">
        <v>23818.974000000002</v>
      </c>
      <c r="Z37" s="917">
        <v>24699</v>
      </c>
      <c r="AA37" s="904">
        <v>6310.6529999999993</v>
      </c>
      <c r="AB37" s="904">
        <v>12256.678999999998</v>
      </c>
      <c r="AC37" s="904">
        <v>15531.526</v>
      </c>
      <c r="AD37" s="904">
        <v>16922.392</v>
      </c>
      <c r="AE37" s="917">
        <v>64113</v>
      </c>
      <c r="AF37" s="904">
        <v>16210.784</v>
      </c>
      <c r="AG37" s="904">
        <v>29454.542000000001</v>
      </c>
      <c r="AH37" s="904">
        <v>37268.887000000002</v>
      </c>
      <c r="AI37" s="904">
        <v>40727.968999999997</v>
      </c>
      <c r="AJ37" s="917">
        <v>39787</v>
      </c>
      <c r="AK37" s="904">
        <v>7815.5020000000004</v>
      </c>
      <c r="AL37" s="904">
        <v>21267.576000000001</v>
      </c>
      <c r="AM37" s="904">
        <v>23500.680999999997</v>
      </c>
      <c r="AN37" s="917">
        <v>24370</v>
      </c>
      <c r="AO37" s="904">
        <v>4601.9579999999996</v>
      </c>
      <c r="AP37" s="904">
        <v>14749.968000000003</v>
      </c>
      <c r="AQ37" s="904">
        <v>16383.808000000001</v>
      </c>
      <c r="AR37" s="917">
        <v>64157</v>
      </c>
      <c r="AS37" s="904">
        <v>12386.835999999999</v>
      </c>
      <c r="AT37" s="904">
        <v>36029.894</v>
      </c>
      <c r="AU37" s="906">
        <v>39898.483999999997</v>
      </c>
      <c r="AW37" s="61">
        <v>17.488888174393928</v>
      </c>
      <c r="AX37" s="6">
        <v>47.523168928043205</v>
      </c>
      <c r="AY37" s="6">
        <v>55.53480162047456</v>
      </c>
      <c r="AZ37" s="6">
        <v>60.70767153237734</v>
      </c>
      <c r="BA37" s="6">
        <v>63.894267249694558</v>
      </c>
      <c r="BB37" s="6">
        <v>16.995163391879924</v>
      </c>
      <c r="BC37" s="6">
        <v>55.217193933392394</v>
      </c>
      <c r="BD37" s="6">
        <v>64.225730963673328</v>
      </c>
      <c r="BE37" s="6">
        <v>69.723072913952151</v>
      </c>
      <c r="BF37" s="6">
        <v>71.93974044926253</v>
      </c>
      <c r="BG37" s="61">
        <v>25.054612574212211</v>
      </c>
      <c r="BH37" s="6">
        <v>43.65375247374029</v>
      </c>
      <c r="BI37" s="6">
        <v>55.168866392652362</v>
      </c>
      <c r="BJ37" s="6">
        <v>60.43277515603593</v>
      </c>
      <c r="BK37" s="6">
        <v>25.550236851694397</v>
      </c>
      <c r="BL37" s="6">
        <v>49.62419126280416</v>
      </c>
      <c r="BM37" s="6">
        <v>62.883217944046322</v>
      </c>
      <c r="BN37" s="6">
        <v>68.514482367707203</v>
      </c>
      <c r="BO37" s="61">
        <v>19.643355870007792</v>
      </c>
      <c r="BP37" s="6">
        <v>53.453580315178328</v>
      </c>
      <c r="BQ37" s="6">
        <v>59.066230175685519</v>
      </c>
      <c r="BR37" s="6">
        <v>18.883701272055806</v>
      </c>
      <c r="BS37" s="6">
        <v>60.525104636848596</v>
      </c>
      <c r="BT37" s="82">
        <v>67.229413212966776</v>
      </c>
      <c r="BV37" s="59">
        <f t="shared" si="12"/>
        <v>-0.49372478251400409</v>
      </c>
      <c r="BW37" s="57">
        <f t="shared" si="8"/>
        <v>7.6940250053491894</v>
      </c>
      <c r="BX37" s="57">
        <f t="shared" si="9"/>
        <v>8.6909293431987678</v>
      </c>
      <c r="BY37" s="57">
        <f t="shared" si="10"/>
        <v>9.0154013815748115</v>
      </c>
      <c r="BZ37" s="57">
        <f t="shared" si="11"/>
        <v>8.0454731995679722</v>
      </c>
      <c r="CA37" s="59">
        <f t="shared" si="13"/>
        <v>0.49562427748218596</v>
      </c>
      <c r="CB37" s="57">
        <f t="shared" si="14"/>
        <v>5.9704387890638699</v>
      </c>
      <c r="CC37" s="57">
        <f t="shared" si="15"/>
        <v>7.7143515513939604</v>
      </c>
      <c r="CD37" s="57">
        <f t="shared" si="16"/>
        <v>8.0817072116712723</v>
      </c>
      <c r="CE37" s="59">
        <f t="shared" si="19"/>
        <v>-0.75965459795198598</v>
      </c>
      <c r="CF37" s="57">
        <f t="shared" si="17"/>
        <v>7.0715243216702675</v>
      </c>
      <c r="CG37" s="60">
        <f t="shared" si="18"/>
        <v>8.1631830372812573</v>
      </c>
    </row>
    <row r="38" spans="1:85" x14ac:dyDescent="0.25">
      <c r="A38" s="1869"/>
      <c r="B38" s="855" t="s">
        <v>534</v>
      </c>
      <c r="C38" s="773">
        <v>3434</v>
      </c>
      <c r="D38" s="45">
        <v>686.80000000000007</v>
      </c>
      <c r="E38" s="45">
        <v>1734.17</v>
      </c>
      <c r="F38" s="45">
        <v>2012.3239999999998</v>
      </c>
      <c r="G38" s="45">
        <v>2170.288</v>
      </c>
      <c r="H38" s="45">
        <v>2297.346</v>
      </c>
      <c r="I38" s="787">
        <v>3425</v>
      </c>
      <c r="J38" s="45">
        <v>637.05000000000007</v>
      </c>
      <c r="K38" s="45">
        <v>1722.7750000000001</v>
      </c>
      <c r="L38" s="45">
        <v>2027.6000000000004</v>
      </c>
      <c r="M38" s="45">
        <v>2250.2249999999999</v>
      </c>
      <c r="N38" s="45">
        <v>2325.5750000000003</v>
      </c>
      <c r="O38" s="787">
        <v>6859</v>
      </c>
      <c r="P38" s="45">
        <v>1323.787</v>
      </c>
      <c r="Q38" s="45">
        <v>3456.9360000000001</v>
      </c>
      <c r="R38" s="45">
        <v>4039.9509999999996</v>
      </c>
      <c r="S38" s="45">
        <v>4424.0550000000003</v>
      </c>
      <c r="T38" s="45">
        <v>4622.9660000000003</v>
      </c>
      <c r="U38" s="787">
        <v>3896</v>
      </c>
      <c r="V38" s="45">
        <v>1297.3679999999999</v>
      </c>
      <c r="W38" s="45">
        <v>1718.136</v>
      </c>
      <c r="X38" s="45">
        <v>2364.8719999999998</v>
      </c>
      <c r="Y38" s="45">
        <v>2653.1759999999999</v>
      </c>
      <c r="Z38" s="787">
        <v>4062</v>
      </c>
      <c r="AA38" s="937">
        <v>1210.4759999999999</v>
      </c>
      <c r="AB38" s="937">
        <v>1827.9</v>
      </c>
      <c r="AC38" s="937">
        <v>2473.7579999999998</v>
      </c>
      <c r="AD38" s="937">
        <v>2689.0440000000003</v>
      </c>
      <c r="AE38" s="787">
        <v>7958</v>
      </c>
      <c r="AF38" s="937">
        <v>2506.77</v>
      </c>
      <c r="AG38" s="937">
        <v>3549.268</v>
      </c>
      <c r="AH38" s="937">
        <v>4838.4639999999999</v>
      </c>
      <c r="AI38" s="937">
        <v>5339.8179999999993</v>
      </c>
      <c r="AJ38" s="787">
        <v>3977</v>
      </c>
      <c r="AK38" s="937">
        <v>847.101</v>
      </c>
      <c r="AL38" s="937">
        <v>2274.8440000000001</v>
      </c>
      <c r="AM38" s="937">
        <v>2596.9810000000002</v>
      </c>
      <c r="AN38" s="787">
        <v>4310</v>
      </c>
      <c r="AO38" s="937">
        <v>913.72</v>
      </c>
      <c r="AP38" s="937">
        <v>2404.9799999999996</v>
      </c>
      <c r="AQ38" s="937">
        <v>2723.92</v>
      </c>
      <c r="AR38" s="787">
        <v>8287</v>
      </c>
      <c r="AS38" s="937">
        <v>1756.8440000000001</v>
      </c>
      <c r="AT38" s="937">
        <v>4682.1549999999997</v>
      </c>
      <c r="AU38" s="783">
        <v>5320.2539999999999</v>
      </c>
      <c r="AW38" s="61">
        <v>20</v>
      </c>
      <c r="AX38" s="6">
        <v>50.5</v>
      </c>
      <c r="AY38" s="6">
        <v>58.599999999999994</v>
      </c>
      <c r="AZ38" s="6">
        <v>63.2</v>
      </c>
      <c r="BA38" s="6">
        <v>66.900000000000006</v>
      </c>
      <c r="BB38" s="6">
        <v>18.600000000000001</v>
      </c>
      <c r="BC38" s="6">
        <v>50.3</v>
      </c>
      <c r="BD38" s="6">
        <v>59.20000000000001</v>
      </c>
      <c r="BE38" s="6">
        <v>65.7</v>
      </c>
      <c r="BF38" s="6">
        <v>67.900000000000006</v>
      </c>
      <c r="BG38" s="61">
        <v>33.299999999999997</v>
      </c>
      <c r="BH38" s="6">
        <v>44.1</v>
      </c>
      <c r="BI38" s="6">
        <v>60.699999999999996</v>
      </c>
      <c r="BJ38" s="6">
        <v>68.099999999999994</v>
      </c>
      <c r="BK38" s="6">
        <v>29.799999999999997</v>
      </c>
      <c r="BL38" s="6">
        <v>45</v>
      </c>
      <c r="BM38" s="6">
        <v>60.9</v>
      </c>
      <c r="BN38" s="6">
        <v>66.2</v>
      </c>
      <c r="BO38" s="61">
        <v>21.3</v>
      </c>
      <c r="BP38" s="6">
        <v>57.2</v>
      </c>
      <c r="BQ38" s="6">
        <v>65.3</v>
      </c>
      <c r="BR38" s="6">
        <v>21.2</v>
      </c>
      <c r="BS38" s="6">
        <v>55.8</v>
      </c>
      <c r="BT38" s="82">
        <v>63.2</v>
      </c>
      <c r="BV38" s="59">
        <f t="shared" si="12"/>
        <v>-1.3999999999999986</v>
      </c>
      <c r="BW38" s="57">
        <f t="shared" si="8"/>
        <v>-0.20000000000000284</v>
      </c>
      <c r="BX38" s="57">
        <f t="shared" si="9"/>
        <v>0.60000000000001563</v>
      </c>
      <c r="BY38" s="57">
        <f t="shared" si="10"/>
        <v>2.5</v>
      </c>
      <c r="BZ38" s="57">
        <f t="shared" si="11"/>
        <v>1</v>
      </c>
      <c r="CA38" s="59">
        <f t="shared" si="13"/>
        <v>-3.5</v>
      </c>
      <c r="CB38" s="57">
        <f t="shared" si="14"/>
        <v>0.89999999999999858</v>
      </c>
      <c r="CC38" s="57">
        <f t="shared" si="15"/>
        <v>0.20000000000000284</v>
      </c>
      <c r="CD38" s="57">
        <f t="shared" si="16"/>
        <v>-1.8999999999999915</v>
      </c>
      <c r="CE38" s="59">
        <f t="shared" si="19"/>
        <v>-0.10000000000000142</v>
      </c>
      <c r="CF38" s="57">
        <f t="shared" si="17"/>
        <v>-1.4000000000000057</v>
      </c>
      <c r="CG38" s="60">
        <f t="shared" si="18"/>
        <v>-2.0999999999999943</v>
      </c>
    </row>
    <row r="39" spans="1:85" x14ac:dyDescent="0.25">
      <c r="A39" s="1869"/>
      <c r="B39" s="855" t="s">
        <v>531</v>
      </c>
      <c r="C39" s="773">
        <v>233</v>
      </c>
      <c r="D39" s="45">
        <v>62.211000000000006</v>
      </c>
      <c r="E39" s="45">
        <v>164.26499999999999</v>
      </c>
      <c r="F39" s="45">
        <v>170.78899999999999</v>
      </c>
      <c r="G39" s="45">
        <v>176.14799999999997</v>
      </c>
      <c r="H39" s="45">
        <v>176.14799999999997</v>
      </c>
      <c r="I39" s="787">
        <v>2317</v>
      </c>
      <c r="J39" s="45">
        <v>583.88400000000001</v>
      </c>
      <c r="K39" s="45">
        <v>1716.8969999999999</v>
      </c>
      <c r="L39" s="45">
        <v>1832.7469999999998</v>
      </c>
      <c r="M39" s="45">
        <v>1879.0869999999998</v>
      </c>
      <c r="N39" s="45">
        <v>1851.2830000000001</v>
      </c>
      <c r="O39" s="787">
        <v>2550</v>
      </c>
      <c r="P39" s="45">
        <v>645.15</v>
      </c>
      <c r="Q39" s="45">
        <v>1879.35</v>
      </c>
      <c r="R39" s="45">
        <v>2001.75</v>
      </c>
      <c r="S39" s="45">
        <v>2055.2999999999997</v>
      </c>
      <c r="T39" s="45">
        <v>2027.25</v>
      </c>
      <c r="U39" s="787">
        <v>288</v>
      </c>
      <c r="V39" s="45">
        <v>118.94399999999999</v>
      </c>
      <c r="W39" s="45">
        <v>168.19199999999998</v>
      </c>
      <c r="X39" s="45">
        <v>176.54399999999998</v>
      </c>
      <c r="Y39" s="45">
        <v>206.208</v>
      </c>
      <c r="Z39" s="787">
        <v>2683</v>
      </c>
      <c r="AA39" s="937">
        <v>990.02699999999993</v>
      </c>
      <c r="AB39" s="937">
        <v>1580.2869999999998</v>
      </c>
      <c r="AC39" s="937">
        <v>1867.3679999999999</v>
      </c>
      <c r="AD39" s="937">
        <v>2036.3969999999999</v>
      </c>
      <c r="AE39" s="787">
        <v>2971</v>
      </c>
      <c r="AF39" s="937">
        <v>1111.154</v>
      </c>
      <c r="AG39" s="937">
        <v>1749.9189999999999</v>
      </c>
      <c r="AH39" s="937">
        <v>2041.0770000000002</v>
      </c>
      <c r="AI39" s="937">
        <v>2240.134</v>
      </c>
      <c r="AJ39" s="787">
        <v>321</v>
      </c>
      <c r="AK39" s="937">
        <v>101.43600000000001</v>
      </c>
      <c r="AL39" s="937">
        <v>229.83599999999998</v>
      </c>
      <c r="AM39" s="937">
        <v>242.99700000000001</v>
      </c>
      <c r="AN39" s="787">
        <v>2478</v>
      </c>
      <c r="AO39" s="937">
        <v>631.89</v>
      </c>
      <c r="AP39" s="937">
        <v>1766.8139999999999</v>
      </c>
      <c r="AQ39" s="937">
        <v>1858.5</v>
      </c>
      <c r="AR39" s="787">
        <v>2799</v>
      </c>
      <c r="AS39" s="937">
        <v>730.53899999999999</v>
      </c>
      <c r="AT39" s="937">
        <v>1995.6869999999999</v>
      </c>
      <c r="AU39" s="783">
        <v>2102.0489999999995</v>
      </c>
      <c r="AW39" s="61">
        <v>26.700000000000003</v>
      </c>
      <c r="AX39" s="6">
        <v>70.5</v>
      </c>
      <c r="AY39" s="6">
        <v>73.3</v>
      </c>
      <c r="AZ39" s="6">
        <v>75.599999999999994</v>
      </c>
      <c r="BA39" s="6">
        <v>75.599999999999994</v>
      </c>
      <c r="BB39" s="6">
        <v>25.2</v>
      </c>
      <c r="BC39" s="6">
        <v>74.099999999999994</v>
      </c>
      <c r="BD39" s="6">
        <v>79.099999999999994</v>
      </c>
      <c r="BE39" s="6">
        <v>81.099999999999994</v>
      </c>
      <c r="BF39" s="6">
        <v>79.900000000000006</v>
      </c>
      <c r="BG39" s="61">
        <v>41.3</v>
      </c>
      <c r="BH39" s="6">
        <v>58.4</v>
      </c>
      <c r="BI39" s="6">
        <v>61.3</v>
      </c>
      <c r="BJ39" s="6">
        <v>71.599999999999994</v>
      </c>
      <c r="BK39" s="6">
        <v>36.9</v>
      </c>
      <c r="BL39" s="6">
        <v>58.9</v>
      </c>
      <c r="BM39" s="6">
        <v>69.599999999999994</v>
      </c>
      <c r="BN39" s="6">
        <v>75.900000000000006</v>
      </c>
      <c r="BO39" s="61">
        <v>31.6</v>
      </c>
      <c r="BP39" s="6">
        <v>71.599999999999994</v>
      </c>
      <c r="BQ39" s="6">
        <v>75.7</v>
      </c>
      <c r="BR39" s="6">
        <v>25.5</v>
      </c>
      <c r="BS39" s="6">
        <v>71.3</v>
      </c>
      <c r="BT39" s="82">
        <v>75</v>
      </c>
      <c r="BV39" s="59">
        <f t="shared" si="12"/>
        <v>-1.5000000000000036</v>
      </c>
      <c r="BW39" s="57">
        <f t="shared" si="8"/>
        <v>3.5999999999999943</v>
      </c>
      <c r="BX39" s="57">
        <f t="shared" si="9"/>
        <v>5.7999999999999972</v>
      </c>
      <c r="BY39" s="57">
        <f t="shared" si="10"/>
        <v>5.5</v>
      </c>
      <c r="BZ39" s="57">
        <f t="shared" si="11"/>
        <v>4.3000000000000114</v>
      </c>
      <c r="CA39" s="59">
        <f t="shared" si="13"/>
        <v>-4.3999999999999986</v>
      </c>
      <c r="CB39" s="57">
        <f t="shared" si="14"/>
        <v>0.5</v>
      </c>
      <c r="CC39" s="57">
        <f t="shared" si="15"/>
        <v>8.2999999999999972</v>
      </c>
      <c r="CD39" s="57">
        <f t="shared" si="16"/>
        <v>4.3000000000000114</v>
      </c>
      <c r="CE39" s="59">
        <f t="shared" si="19"/>
        <v>-6.1000000000000014</v>
      </c>
      <c r="CF39" s="57">
        <f t="shared" si="17"/>
        <v>-0.29999999999999716</v>
      </c>
      <c r="CG39" s="60">
        <f t="shared" si="18"/>
        <v>-0.70000000000000284</v>
      </c>
    </row>
    <row r="40" spans="1:85" x14ac:dyDescent="0.25">
      <c r="A40" s="1869"/>
      <c r="B40" s="855" t="s">
        <v>533</v>
      </c>
      <c r="C40" s="773">
        <v>1054</v>
      </c>
      <c r="D40" s="45">
        <v>178.12599999999998</v>
      </c>
      <c r="E40" s="45">
        <v>619.75199999999995</v>
      </c>
      <c r="F40" s="45">
        <v>712.50399999999991</v>
      </c>
      <c r="G40" s="45">
        <v>767.31200000000001</v>
      </c>
      <c r="H40" s="45">
        <v>776.798</v>
      </c>
      <c r="I40" s="787">
        <v>7972</v>
      </c>
      <c r="J40" s="45">
        <v>1163.912</v>
      </c>
      <c r="K40" s="45">
        <v>4751.3119999999999</v>
      </c>
      <c r="L40" s="45">
        <v>5596.344000000001</v>
      </c>
      <c r="M40" s="45">
        <v>6058.72</v>
      </c>
      <c r="N40" s="45">
        <v>6273.9639999999999</v>
      </c>
      <c r="O40" s="787">
        <v>9026</v>
      </c>
      <c r="P40" s="45">
        <v>1344.874</v>
      </c>
      <c r="Q40" s="45">
        <v>5370.4699999999993</v>
      </c>
      <c r="R40" s="45">
        <v>6309.1740000000009</v>
      </c>
      <c r="S40" s="45">
        <v>6832.6819999999998</v>
      </c>
      <c r="T40" s="45">
        <v>7049.3059999999996</v>
      </c>
      <c r="U40" s="787">
        <v>1069</v>
      </c>
      <c r="V40" s="45">
        <v>257.62900000000002</v>
      </c>
      <c r="W40" s="45">
        <v>631.779</v>
      </c>
      <c r="X40" s="45">
        <v>801.75</v>
      </c>
      <c r="Y40" s="45">
        <v>833.82</v>
      </c>
      <c r="Z40" s="787">
        <v>10715</v>
      </c>
      <c r="AA40" s="937">
        <v>2475.165</v>
      </c>
      <c r="AB40" s="937">
        <v>5818.244999999999</v>
      </c>
      <c r="AC40" s="937">
        <v>7425.4949999999999</v>
      </c>
      <c r="AD40" s="937">
        <v>8111.2550000000001</v>
      </c>
      <c r="AE40" s="787">
        <v>11784</v>
      </c>
      <c r="AF40" s="937">
        <v>2733.8879999999999</v>
      </c>
      <c r="AG40" s="937">
        <v>6457.6319999999996</v>
      </c>
      <c r="AH40" s="937">
        <v>8237.0160000000014</v>
      </c>
      <c r="AI40" s="937">
        <v>8944.0560000000005</v>
      </c>
      <c r="AJ40" s="787">
        <v>1070</v>
      </c>
      <c r="AK40" s="937">
        <v>181.9</v>
      </c>
      <c r="AL40" s="937">
        <v>793.93999999999994</v>
      </c>
      <c r="AM40" s="937">
        <v>854.93000000000006</v>
      </c>
      <c r="AN40" s="787">
        <v>9966</v>
      </c>
      <c r="AO40" s="937">
        <v>1564.662</v>
      </c>
      <c r="AP40" s="937">
        <v>6846.6420000000007</v>
      </c>
      <c r="AQ40" s="937">
        <v>7653.8879999999999</v>
      </c>
      <c r="AR40" s="787">
        <v>11036</v>
      </c>
      <c r="AS40" s="937">
        <v>1743.6880000000001</v>
      </c>
      <c r="AT40" s="937">
        <v>7636.9120000000003</v>
      </c>
      <c r="AU40" s="783">
        <v>8508.7559999999994</v>
      </c>
      <c r="AW40" s="61">
        <v>16.899999999999999</v>
      </c>
      <c r="AX40" s="6">
        <v>58.8</v>
      </c>
      <c r="AY40" s="6">
        <v>67.599999999999994</v>
      </c>
      <c r="AZ40" s="6">
        <v>72.8</v>
      </c>
      <c r="BA40" s="6">
        <v>73.7</v>
      </c>
      <c r="BB40" s="6">
        <v>14.6</v>
      </c>
      <c r="BC40" s="6">
        <v>59.599999999999994</v>
      </c>
      <c r="BD40" s="6">
        <v>70.2</v>
      </c>
      <c r="BE40" s="6">
        <v>76</v>
      </c>
      <c r="BF40" s="6">
        <v>78.7</v>
      </c>
      <c r="BG40" s="61">
        <v>24.1</v>
      </c>
      <c r="BH40" s="6">
        <v>59.099999999999994</v>
      </c>
      <c r="BI40" s="6">
        <v>75</v>
      </c>
      <c r="BJ40" s="6">
        <v>78</v>
      </c>
      <c r="BK40" s="6">
        <v>23.099999999999998</v>
      </c>
      <c r="BL40" s="6">
        <v>54.29999999999999</v>
      </c>
      <c r="BM40" s="6">
        <v>69.3</v>
      </c>
      <c r="BN40" s="6">
        <v>75.7</v>
      </c>
      <c r="BO40" s="61">
        <v>17</v>
      </c>
      <c r="BP40" s="6">
        <v>74.2</v>
      </c>
      <c r="BQ40" s="6">
        <v>79.900000000000006</v>
      </c>
      <c r="BR40" s="6">
        <v>15.7</v>
      </c>
      <c r="BS40" s="6">
        <v>68.7</v>
      </c>
      <c r="BT40" s="82">
        <v>76.8</v>
      </c>
      <c r="BV40" s="59">
        <f t="shared" si="12"/>
        <v>-2.2999999999999989</v>
      </c>
      <c r="BW40" s="57">
        <f t="shared" si="8"/>
        <v>0.79999999999999716</v>
      </c>
      <c r="BX40" s="57">
        <f t="shared" si="9"/>
        <v>2.6000000000000085</v>
      </c>
      <c r="BY40" s="57">
        <f t="shared" si="10"/>
        <v>3.2000000000000028</v>
      </c>
      <c r="BZ40" s="57">
        <f t="shared" si="11"/>
        <v>5</v>
      </c>
      <c r="CA40" s="59">
        <f t="shared" si="13"/>
        <v>-1.0000000000000036</v>
      </c>
      <c r="CB40" s="57">
        <f t="shared" si="14"/>
        <v>-4.8000000000000043</v>
      </c>
      <c r="CC40" s="57">
        <f t="shared" si="15"/>
        <v>-5.7000000000000028</v>
      </c>
      <c r="CD40" s="57">
        <f t="shared" si="16"/>
        <v>-2.2999999999999972</v>
      </c>
      <c r="CE40" s="59">
        <f t="shared" si="19"/>
        <v>-1.3000000000000007</v>
      </c>
      <c r="CF40" s="57">
        <f t="shared" si="17"/>
        <v>-5.5</v>
      </c>
      <c r="CG40" s="60">
        <f t="shared" si="18"/>
        <v>-3.1000000000000085</v>
      </c>
    </row>
    <row r="41" spans="1:85" x14ac:dyDescent="0.25">
      <c r="A41" s="1869"/>
      <c r="B41" s="855" t="s">
        <v>364</v>
      </c>
      <c r="C41" s="773">
        <v>10359</v>
      </c>
      <c r="D41" s="45">
        <v>1564.2090000000001</v>
      </c>
      <c r="E41" s="45">
        <v>4796.2169999999996</v>
      </c>
      <c r="F41" s="45">
        <v>5500.6289999999999</v>
      </c>
      <c r="G41" s="45">
        <v>5946.0659999999998</v>
      </c>
      <c r="H41" s="45">
        <v>6287.9129999999996</v>
      </c>
      <c r="I41" s="787">
        <v>3556</v>
      </c>
      <c r="J41" s="45">
        <v>515.62</v>
      </c>
      <c r="K41" s="45">
        <v>1500.6320000000001</v>
      </c>
      <c r="L41" s="45">
        <v>1785.1120000000001</v>
      </c>
      <c r="M41" s="45">
        <v>2012.6960000000001</v>
      </c>
      <c r="N41" s="45">
        <v>2140.712</v>
      </c>
      <c r="O41" s="787">
        <v>13915</v>
      </c>
      <c r="P41" s="45">
        <v>2073.335</v>
      </c>
      <c r="Q41" s="45">
        <v>6303.494999999999</v>
      </c>
      <c r="R41" s="45">
        <v>7291.46</v>
      </c>
      <c r="S41" s="45">
        <v>7959.380000000001</v>
      </c>
      <c r="T41" s="45">
        <v>8432.49</v>
      </c>
      <c r="U41" s="787">
        <v>15832</v>
      </c>
      <c r="V41" s="45">
        <v>3435.5439999999999</v>
      </c>
      <c r="W41" s="45">
        <v>6934.4159999999993</v>
      </c>
      <c r="X41" s="45">
        <v>8375.1280000000006</v>
      </c>
      <c r="Y41" s="45">
        <v>8945.08</v>
      </c>
      <c r="Z41" s="787">
        <v>4757</v>
      </c>
      <c r="AA41" s="937">
        <v>927.61500000000001</v>
      </c>
      <c r="AB41" s="937">
        <v>1945.6129999999998</v>
      </c>
      <c r="AC41" s="937">
        <v>2345.201</v>
      </c>
      <c r="AD41" s="937">
        <v>2559.2659999999996</v>
      </c>
      <c r="AE41" s="787">
        <v>20589</v>
      </c>
      <c r="AF41" s="937">
        <v>4364.8679999999995</v>
      </c>
      <c r="AG41" s="937">
        <v>8873.8590000000004</v>
      </c>
      <c r="AH41" s="937">
        <v>10706.28</v>
      </c>
      <c r="AI41" s="937">
        <v>11509.250999999998</v>
      </c>
      <c r="AJ41" s="787">
        <v>15913</v>
      </c>
      <c r="AK41" s="937">
        <v>3039.3830000000003</v>
      </c>
      <c r="AL41" s="937">
        <v>8179.2820000000002</v>
      </c>
      <c r="AM41" s="937">
        <v>8831.7150000000001</v>
      </c>
      <c r="AN41" s="787">
        <v>4942</v>
      </c>
      <c r="AO41" s="937">
        <v>948.86400000000003</v>
      </c>
      <c r="AP41" s="937">
        <v>2327.6820000000002</v>
      </c>
      <c r="AQ41" s="937">
        <v>2569.84</v>
      </c>
      <c r="AR41" s="787">
        <v>20855</v>
      </c>
      <c r="AS41" s="937">
        <v>3983.3050000000003</v>
      </c>
      <c r="AT41" s="937">
        <v>10510.92</v>
      </c>
      <c r="AU41" s="783">
        <v>11407.685000000001</v>
      </c>
      <c r="AW41" s="61">
        <v>15.1</v>
      </c>
      <c r="AX41" s="6">
        <v>46.3</v>
      </c>
      <c r="AY41" s="6">
        <v>53.1</v>
      </c>
      <c r="AZ41" s="6">
        <v>57.4</v>
      </c>
      <c r="BA41" s="6">
        <v>60.699999999999996</v>
      </c>
      <c r="BB41" s="6">
        <v>14.499999999999998</v>
      </c>
      <c r="BC41" s="6">
        <v>42.2</v>
      </c>
      <c r="BD41" s="6">
        <v>50.2</v>
      </c>
      <c r="BE41" s="6">
        <v>56.600000000000009</v>
      </c>
      <c r="BF41" s="6">
        <v>60.199999999999996</v>
      </c>
      <c r="BG41" s="61">
        <v>21.7</v>
      </c>
      <c r="BH41" s="6">
        <v>43.8</v>
      </c>
      <c r="BI41" s="6">
        <v>52.900000000000006</v>
      </c>
      <c r="BJ41" s="6">
        <v>56.499999999999993</v>
      </c>
      <c r="BK41" s="6">
        <v>19.5</v>
      </c>
      <c r="BL41" s="6">
        <v>40.9</v>
      </c>
      <c r="BM41" s="6">
        <v>49.3</v>
      </c>
      <c r="BN41" s="6">
        <v>53.79999999999999</v>
      </c>
      <c r="BO41" s="61">
        <v>19.100000000000001</v>
      </c>
      <c r="BP41" s="6">
        <v>51.4</v>
      </c>
      <c r="BQ41" s="6">
        <v>55.500000000000007</v>
      </c>
      <c r="BR41" s="6">
        <v>19.2</v>
      </c>
      <c r="BS41" s="6">
        <v>47.1</v>
      </c>
      <c r="BT41" s="82">
        <v>52</v>
      </c>
      <c r="BV41" s="59">
        <f t="shared" si="12"/>
        <v>-0.60000000000000142</v>
      </c>
      <c r="BW41" s="57">
        <f t="shared" si="8"/>
        <v>-4.0999999999999943</v>
      </c>
      <c r="BX41" s="57">
        <f t="shared" si="9"/>
        <v>-2.8999999999999986</v>
      </c>
      <c r="BY41" s="57">
        <f t="shared" si="10"/>
        <v>-0.79999999999999005</v>
      </c>
      <c r="BZ41" s="57">
        <f t="shared" si="11"/>
        <v>-0.5</v>
      </c>
      <c r="CA41" s="59">
        <f t="shared" si="13"/>
        <v>-2.1999999999999993</v>
      </c>
      <c r="CB41" s="57">
        <f t="shared" si="14"/>
        <v>-2.8999999999999986</v>
      </c>
      <c r="CC41" s="57">
        <f t="shared" si="15"/>
        <v>-3.6000000000000085</v>
      </c>
      <c r="CD41" s="57">
        <f t="shared" si="16"/>
        <v>-2.7000000000000028</v>
      </c>
      <c r="CE41" s="59">
        <f t="shared" si="19"/>
        <v>9.9999999999997868E-2</v>
      </c>
      <c r="CF41" s="57">
        <f t="shared" si="17"/>
        <v>-4.2999999999999972</v>
      </c>
      <c r="CG41" s="60">
        <f t="shared" si="18"/>
        <v>-3.5000000000000071</v>
      </c>
    </row>
    <row r="42" spans="1:85" x14ac:dyDescent="0.25">
      <c r="A42" s="1869"/>
      <c r="B42" s="856" t="s">
        <v>548</v>
      </c>
      <c r="C42" s="784">
        <v>16022</v>
      </c>
      <c r="D42" s="785">
        <v>2948.0479999999998</v>
      </c>
      <c r="E42" s="785">
        <v>7466.2520000000004</v>
      </c>
      <c r="F42" s="785">
        <v>8876.1879999999983</v>
      </c>
      <c r="G42" s="785">
        <v>9821.485999999999</v>
      </c>
      <c r="H42" s="791">
        <v>10334.19</v>
      </c>
      <c r="I42" s="788">
        <v>1917</v>
      </c>
      <c r="J42" s="785">
        <v>360.39600000000002</v>
      </c>
      <c r="K42" s="785">
        <v>902.90700000000004</v>
      </c>
      <c r="L42" s="785">
        <v>1081.1879999999999</v>
      </c>
      <c r="M42" s="785">
        <v>1177.038</v>
      </c>
      <c r="N42" s="785">
        <v>1211.5440000000001</v>
      </c>
      <c r="O42" s="788">
        <v>17939</v>
      </c>
      <c r="P42" s="785">
        <v>3300.7759999999998</v>
      </c>
      <c r="Q42" s="785">
        <v>8359.5740000000005</v>
      </c>
      <c r="R42" s="785">
        <v>9956.1450000000004</v>
      </c>
      <c r="S42" s="785">
        <v>10996.607</v>
      </c>
      <c r="T42" s="785">
        <v>11534.777</v>
      </c>
      <c r="U42" s="788">
        <v>18329</v>
      </c>
      <c r="V42" s="785">
        <v>4765.54</v>
      </c>
      <c r="W42" s="785">
        <v>7753.1669999999995</v>
      </c>
      <c r="X42" s="785">
        <v>10025.963000000002</v>
      </c>
      <c r="Y42" s="785">
        <v>11180.69</v>
      </c>
      <c r="Z42" s="788">
        <v>2482</v>
      </c>
      <c r="AA42" s="793">
        <v>707.36999999999989</v>
      </c>
      <c r="AB42" s="793">
        <v>1084.6340000000002</v>
      </c>
      <c r="AC42" s="793">
        <v>1419.7040000000002</v>
      </c>
      <c r="AD42" s="793">
        <v>1526.43</v>
      </c>
      <c r="AE42" s="788">
        <v>20811</v>
      </c>
      <c r="AF42" s="793">
        <v>5494.1040000000003</v>
      </c>
      <c r="AG42" s="793">
        <v>8823.8639999999996</v>
      </c>
      <c r="AH42" s="793">
        <v>11446.050000000001</v>
      </c>
      <c r="AI42" s="793">
        <v>12694.71</v>
      </c>
      <c r="AJ42" s="788">
        <v>18506</v>
      </c>
      <c r="AK42" s="793">
        <v>3645.6819999999998</v>
      </c>
      <c r="AL42" s="793">
        <v>9789.6740000000009</v>
      </c>
      <c r="AM42" s="793">
        <v>10974.057999999999</v>
      </c>
      <c r="AN42" s="788">
        <v>2674</v>
      </c>
      <c r="AO42" s="793">
        <v>542.822</v>
      </c>
      <c r="AP42" s="793">
        <v>1403.8500000000001</v>
      </c>
      <c r="AQ42" s="793">
        <v>1577.6599999999999</v>
      </c>
      <c r="AR42" s="788">
        <v>21180</v>
      </c>
      <c r="AS42" s="793">
        <v>4172.46</v>
      </c>
      <c r="AT42" s="793">
        <v>11204.220000000001</v>
      </c>
      <c r="AU42" s="938">
        <v>12559.74</v>
      </c>
      <c r="AW42" s="100">
        <v>18.399999999999999</v>
      </c>
      <c r="AX42" s="98">
        <v>46.6</v>
      </c>
      <c r="AY42" s="98">
        <v>55.399999999999991</v>
      </c>
      <c r="AZ42" s="98">
        <v>61.3</v>
      </c>
      <c r="BA42" s="98">
        <v>64.5</v>
      </c>
      <c r="BB42" s="98">
        <v>18.8</v>
      </c>
      <c r="BC42" s="98">
        <v>47.1</v>
      </c>
      <c r="BD42" s="98">
        <v>56.399999999999991</v>
      </c>
      <c r="BE42" s="98">
        <v>61.4</v>
      </c>
      <c r="BF42" s="98">
        <v>63.2</v>
      </c>
      <c r="BG42" s="100">
        <v>26</v>
      </c>
      <c r="BH42" s="98">
        <v>42.3</v>
      </c>
      <c r="BI42" s="98">
        <v>54.7</v>
      </c>
      <c r="BJ42" s="98">
        <v>61</v>
      </c>
      <c r="BK42" s="98">
        <v>28.499999999999996</v>
      </c>
      <c r="BL42" s="98">
        <v>43.70000000000001</v>
      </c>
      <c r="BM42" s="98">
        <v>57.2</v>
      </c>
      <c r="BN42" s="98">
        <v>61.5</v>
      </c>
      <c r="BO42" s="100">
        <v>19.7</v>
      </c>
      <c r="BP42" s="98">
        <v>52.900000000000006</v>
      </c>
      <c r="BQ42" s="98">
        <v>59.3</v>
      </c>
      <c r="BR42" s="98">
        <v>20.3</v>
      </c>
      <c r="BS42" s="98">
        <v>52.5</v>
      </c>
      <c r="BT42" s="99">
        <v>59</v>
      </c>
      <c r="BV42" s="108">
        <f t="shared" si="12"/>
        <v>0.40000000000000213</v>
      </c>
      <c r="BW42" s="109">
        <f t="shared" si="8"/>
        <v>0.5</v>
      </c>
      <c r="BX42" s="109">
        <f t="shared" si="9"/>
        <v>1</v>
      </c>
      <c r="BY42" s="109">
        <f t="shared" si="10"/>
        <v>0.10000000000000142</v>
      </c>
      <c r="BZ42" s="109">
        <f t="shared" si="11"/>
        <v>-1.2999999999999972</v>
      </c>
      <c r="CA42" s="108">
        <f t="shared" si="13"/>
        <v>2.4999999999999964</v>
      </c>
      <c r="CB42" s="109">
        <f t="shared" si="14"/>
        <v>1.4000000000000128</v>
      </c>
      <c r="CC42" s="109">
        <f t="shared" si="15"/>
        <v>2.5</v>
      </c>
      <c r="CD42" s="109">
        <f t="shared" si="16"/>
        <v>0.5</v>
      </c>
      <c r="CE42" s="108">
        <f t="shared" si="19"/>
        <v>0.60000000000000142</v>
      </c>
      <c r="CF42" s="109">
        <f t="shared" si="17"/>
        <v>-0.40000000000000568</v>
      </c>
      <c r="CG42" s="236">
        <f t="shared" si="18"/>
        <v>-0.29999999999999716</v>
      </c>
    </row>
    <row r="43" spans="1:85" x14ac:dyDescent="0.25">
      <c r="A43" s="1869" t="s">
        <v>248</v>
      </c>
      <c r="B43" s="849" t="s">
        <v>1078</v>
      </c>
      <c r="C43" s="917">
        <v>14699</v>
      </c>
      <c r="D43" s="904">
        <v>2460.453</v>
      </c>
      <c r="E43" s="904">
        <v>7662.0779999999995</v>
      </c>
      <c r="F43" s="904">
        <v>8928.3650000000016</v>
      </c>
      <c r="G43" s="904">
        <v>9742.2320000000018</v>
      </c>
      <c r="H43" s="904">
        <v>9985.7999999999993</v>
      </c>
      <c r="I43" s="917">
        <v>8266</v>
      </c>
      <c r="J43" s="904">
        <v>1153.289</v>
      </c>
      <c r="K43" s="904">
        <v>3590.5580000000004</v>
      </c>
      <c r="L43" s="904">
        <v>4451.1650000000009</v>
      </c>
      <c r="M43" s="904">
        <v>5073.4809999999998</v>
      </c>
      <c r="N43" s="904">
        <v>5301.9329999999991</v>
      </c>
      <c r="O43" s="917">
        <v>22965</v>
      </c>
      <c r="P43" s="904">
        <v>3615.9629999999997</v>
      </c>
      <c r="Q43" s="904">
        <v>11252.178999999998</v>
      </c>
      <c r="R43" s="904">
        <v>13364.578</v>
      </c>
      <c r="S43" s="904">
        <v>14812.105000000001</v>
      </c>
      <c r="T43" s="904">
        <v>15283.968000000001</v>
      </c>
      <c r="U43" s="917">
        <v>16017</v>
      </c>
      <c r="V43" s="904">
        <v>4114.8969999999999</v>
      </c>
      <c r="W43" s="904">
        <v>7166.277</v>
      </c>
      <c r="X43" s="904">
        <v>9769.6510000000017</v>
      </c>
      <c r="Y43" s="904">
        <v>10726.052</v>
      </c>
      <c r="Z43" s="917">
        <v>10592</v>
      </c>
      <c r="AA43" s="904">
        <v>2222.3710000000001</v>
      </c>
      <c r="AB43" s="904">
        <v>4004.8519999999999</v>
      </c>
      <c r="AC43" s="904">
        <v>5689.79</v>
      </c>
      <c r="AD43" s="904">
        <v>6540.7589999999982</v>
      </c>
      <c r="AE43" s="917">
        <v>26609</v>
      </c>
      <c r="AF43" s="904">
        <v>6320.8509999999997</v>
      </c>
      <c r="AG43" s="904">
        <v>11157.882999999998</v>
      </c>
      <c r="AH43" s="904">
        <v>15454.498</v>
      </c>
      <c r="AI43" s="904">
        <v>17267.964</v>
      </c>
      <c r="AJ43" s="917">
        <v>14284</v>
      </c>
      <c r="AK43" s="904">
        <v>2582.3049999999998</v>
      </c>
      <c r="AL43" s="904">
        <v>8552.3439999999991</v>
      </c>
      <c r="AM43" s="904">
        <v>9578.68</v>
      </c>
      <c r="AN43" s="917">
        <v>9817</v>
      </c>
      <c r="AO43" s="904">
        <v>1503.5640000000001</v>
      </c>
      <c r="AP43" s="904">
        <v>5018.9650000000001</v>
      </c>
      <c r="AQ43" s="904">
        <v>5891.2380000000003</v>
      </c>
      <c r="AR43" s="917">
        <v>24101</v>
      </c>
      <c r="AS43" s="904">
        <v>4087.855</v>
      </c>
      <c r="AT43" s="904">
        <v>13572.882999999998</v>
      </c>
      <c r="AU43" s="906">
        <v>15474.595000000001</v>
      </c>
      <c r="AW43" s="61">
        <v>16.738914211851146</v>
      </c>
      <c r="AX43" s="6">
        <v>52.12652561398734</v>
      </c>
      <c r="AY43" s="6">
        <v>60.741308932580459</v>
      </c>
      <c r="AZ43" s="6">
        <v>66.278195795632371</v>
      </c>
      <c r="BA43" s="6">
        <v>67.935233689366612</v>
      </c>
      <c r="BB43" s="6">
        <v>13.952201790466972</v>
      </c>
      <c r="BC43" s="6">
        <v>43.437672392934914</v>
      </c>
      <c r="BD43" s="6">
        <v>53.849080571013793</v>
      </c>
      <c r="BE43" s="6">
        <v>61.37770384708444</v>
      </c>
      <c r="BF43" s="6">
        <v>64.141458988628102</v>
      </c>
      <c r="BG43" s="61">
        <v>25.690809764625083</v>
      </c>
      <c r="BH43" s="6">
        <v>44.741693200973963</v>
      </c>
      <c r="BI43" s="6">
        <v>60.995511019541752</v>
      </c>
      <c r="BJ43" s="6">
        <v>66.966672910033083</v>
      </c>
      <c r="BK43" s="6">
        <v>20.981599320241692</v>
      </c>
      <c r="BL43" s="6">
        <v>37.810158610271905</v>
      </c>
      <c r="BM43" s="6">
        <v>53.717805891238669</v>
      </c>
      <c r="BN43" s="6">
        <v>61.751878776435035</v>
      </c>
      <c r="BO43" s="61">
        <v>18.078304396527582</v>
      </c>
      <c r="BP43" s="6">
        <v>59.873592831139732</v>
      </c>
      <c r="BQ43" s="6">
        <v>67.058807056846831</v>
      </c>
      <c r="BR43" s="6">
        <v>15.315921360904555</v>
      </c>
      <c r="BS43" s="6">
        <v>51.12524192726903</v>
      </c>
      <c r="BT43" s="82">
        <v>60.010573494957733</v>
      </c>
      <c r="BV43" s="59">
        <f t="shared" si="12"/>
        <v>-2.7867124213841734</v>
      </c>
      <c r="BW43" s="57">
        <f t="shared" si="8"/>
        <v>-8.6888532210524261</v>
      </c>
      <c r="BX43" s="57">
        <f t="shared" si="9"/>
        <v>-6.8922283615666657</v>
      </c>
      <c r="BY43" s="57">
        <f t="shared" si="10"/>
        <v>-4.9004919485479306</v>
      </c>
      <c r="BZ43" s="57">
        <f t="shared" si="11"/>
        <v>-3.7937747007385099</v>
      </c>
      <c r="CA43" s="59">
        <f t="shared" si="13"/>
        <v>-4.7092104443833911</v>
      </c>
      <c r="CB43" s="57">
        <f t="shared" si="14"/>
        <v>-6.9315345907020571</v>
      </c>
      <c r="CC43" s="57">
        <f t="shared" si="15"/>
        <v>-7.2777051283030829</v>
      </c>
      <c r="CD43" s="57">
        <f t="shared" si="16"/>
        <v>-5.2147941335980477</v>
      </c>
      <c r="CE43" s="59">
        <f t="shared" si="19"/>
        <v>-2.7623830356230261</v>
      </c>
      <c r="CF43" s="57">
        <f t="shared" si="17"/>
        <v>-8.7483509038707012</v>
      </c>
      <c r="CG43" s="60">
        <f t="shared" si="18"/>
        <v>-7.0482335618890986</v>
      </c>
    </row>
    <row r="44" spans="1:85" x14ac:dyDescent="0.25">
      <c r="A44" s="1869"/>
      <c r="B44" s="855" t="s">
        <v>535</v>
      </c>
      <c r="C44" s="773">
        <v>10530</v>
      </c>
      <c r="D44" s="45">
        <v>1863.81</v>
      </c>
      <c r="E44" s="45">
        <v>5644.08</v>
      </c>
      <c r="F44" s="45">
        <v>6528.6</v>
      </c>
      <c r="G44" s="45">
        <v>7044.5700000000006</v>
      </c>
      <c r="H44" s="45">
        <v>7234.1100000000006</v>
      </c>
      <c r="I44" s="787">
        <v>5330</v>
      </c>
      <c r="J44" s="45">
        <v>799.5</v>
      </c>
      <c r="K44" s="45">
        <v>2430.48</v>
      </c>
      <c r="L44" s="45">
        <v>2968.8100000000004</v>
      </c>
      <c r="M44" s="45">
        <v>3331.25</v>
      </c>
      <c r="N44" s="45">
        <v>3507.1399999999994</v>
      </c>
      <c r="O44" s="787">
        <v>15860</v>
      </c>
      <c r="P44" s="45">
        <v>2664.48</v>
      </c>
      <c r="Q44" s="45">
        <v>8072.74</v>
      </c>
      <c r="R44" s="45">
        <v>9484.2799999999988</v>
      </c>
      <c r="S44" s="45">
        <v>10372.44</v>
      </c>
      <c r="T44" s="45">
        <v>10737.220000000001</v>
      </c>
      <c r="U44" s="787">
        <v>11082</v>
      </c>
      <c r="V44" s="45">
        <v>2969.9760000000001</v>
      </c>
      <c r="W44" s="45">
        <v>5385.8519999999999</v>
      </c>
      <c r="X44" s="45">
        <v>7048.152</v>
      </c>
      <c r="Y44" s="45">
        <v>7646.579999999999</v>
      </c>
      <c r="Z44" s="787">
        <v>6397</v>
      </c>
      <c r="AA44" s="937">
        <v>1458.5160000000001</v>
      </c>
      <c r="AB44" s="937">
        <v>2680.3429999999998</v>
      </c>
      <c r="AC44" s="937">
        <v>3652.6870000000004</v>
      </c>
      <c r="AD44" s="937">
        <v>4100.476999999999</v>
      </c>
      <c r="AE44" s="787">
        <v>17479</v>
      </c>
      <c r="AF44" s="937">
        <v>4422.1869999999999</v>
      </c>
      <c r="AG44" s="937">
        <v>8057.8190000000004</v>
      </c>
      <c r="AH44" s="937">
        <v>10697.147999999999</v>
      </c>
      <c r="AI44" s="937">
        <v>11745.888000000001</v>
      </c>
      <c r="AJ44" s="787">
        <v>10188</v>
      </c>
      <c r="AK44" s="937">
        <v>2047.788</v>
      </c>
      <c r="AL44" s="937">
        <v>6387.8760000000002</v>
      </c>
      <c r="AM44" s="937">
        <v>7070.4720000000007</v>
      </c>
      <c r="AN44" s="787">
        <v>6065</v>
      </c>
      <c r="AO44" s="937">
        <v>1067.44</v>
      </c>
      <c r="AP44" s="937">
        <v>3366.0750000000003</v>
      </c>
      <c r="AQ44" s="937">
        <v>3845.21</v>
      </c>
      <c r="AR44" s="787">
        <v>16253</v>
      </c>
      <c r="AS44" s="937">
        <v>3120.576</v>
      </c>
      <c r="AT44" s="937">
        <v>9751.7999999999993</v>
      </c>
      <c r="AU44" s="783">
        <v>10922.016000000001</v>
      </c>
      <c r="AW44" s="61">
        <v>17.7</v>
      </c>
      <c r="AX44" s="6">
        <v>53.6</v>
      </c>
      <c r="AY44" s="6">
        <v>62</v>
      </c>
      <c r="AZ44" s="6">
        <v>66.900000000000006</v>
      </c>
      <c r="BA44" s="6">
        <v>68.7</v>
      </c>
      <c r="BB44" s="6">
        <v>15</v>
      </c>
      <c r="BC44" s="6">
        <v>45.6</v>
      </c>
      <c r="BD44" s="6">
        <v>55.7</v>
      </c>
      <c r="BE44" s="6">
        <v>62.5</v>
      </c>
      <c r="BF44" s="6">
        <v>65.8</v>
      </c>
      <c r="BG44" s="61">
        <v>26.8</v>
      </c>
      <c r="BH44" s="6">
        <v>48.6</v>
      </c>
      <c r="BI44" s="6">
        <v>63.6</v>
      </c>
      <c r="BJ44" s="6">
        <v>69</v>
      </c>
      <c r="BK44" s="6">
        <v>22.8</v>
      </c>
      <c r="BL44" s="6">
        <v>41.9</v>
      </c>
      <c r="BM44" s="6">
        <v>57.100000000000009</v>
      </c>
      <c r="BN44" s="6">
        <v>64.09999999999998</v>
      </c>
      <c r="BO44" s="61">
        <v>20.100000000000001</v>
      </c>
      <c r="BP44" s="6">
        <v>62.7</v>
      </c>
      <c r="BQ44" s="6">
        <v>69.400000000000006</v>
      </c>
      <c r="BR44" s="6">
        <v>17.600000000000001</v>
      </c>
      <c r="BS44" s="6">
        <v>55.500000000000007</v>
      </c>
      <c r="BT44" s="82">
        <v>63.4</v>
      </c>
      <c r="BV44" s="59">
        <f t="shared" si="12"/>
        <v>-2.6999999999999993</v>
      </c>
      <c r="BW44" s="57">
        <f t="shared" si="8"/>
        <v>-8</v>
      </c>
      <c r="BX44" s="57">
        <f t="shared" si="9"/>
        <v>-6.2999999999999972</v>
      </c>
      <c r="BY44" s="57">
        <f t="shared" si="10"/>
        <v>-4.4000000000000057</v>
      </c>
      <c r="BZ44" s="57">
        <f t="shared" si="11"/>
        <v>-2.9000000000000057</v>
      </c>
      <c r="CA44" s="59">
        <f t="shared" si="13"/>
        <v>-4</v>
      </c>
      <c r="CB44" s="57">
        <f t="shared" si="14"/>
        <v>-6.7000000000000028</v>
      </c>
      <c r="CC44" s="57">
        <f t="shared" si="15"/>
        <v>-6.4999999999999929</v>
      </c>
      <c r="CD44" s="57">
        <f t="shared" si="16"/>
        <v>-4.9000000000000199</v>
      </c>
      <c r="CE44" s="59">
        <f t="shared" si="19"/>
        <v>-2.5</v>
      </c>
      <c r="CF44" s="57">
        <f t="shared" si="17"/>
        <v>-7.1999999999999957</v>
      </c>
      <c r="CG44" s="60">
        <f t="shared" si="18"/>
        <v>-6.0000000000000071</v>
      </c>
    </row>
    <row r="45" spans="1:85" x14ac:dyDescent="0.25">
      <c r="A45" s="1869"/>
      <c r="B45" s="855" t="s">
        <v>546</v>
      </c>
      <c r="C45" s="773">
        <v>304</v>
      </c>
      <c r="D45" s="45">
        <v>54.112000000000009</v>
      </c>
      <c r="E45" s="45">
        <v>163.55199999999996</v>
      </c>
      <c r="F45" s="45">
        <v>188.17599999999999</v>
      </c>
      <c r="G45" s="45">
        <v>196.68800000000002</v>
      </c>
      <c r="H45" s="45">
        <v>201.55199999999996</v>
      </c>
      <c r="I45" s="787">
        <v>315</v>
      </c>
      <c r="J45" s="45">
        <v>45.989999999999995</v>
      </c>
      <c r="K45" s="45">
        <v>155.29499999999999</v>
      </c>
      <c r="L45" s="45">
        <v>175.76999999999998</v>
      </c>
      <c r="M45" s="45">
        <v>198.76500000000001</v>
      </c>
      <c r="N45" s="45">
        <v>208.21499999999997</v>
      </c>
      <c r="O45" s="787">
        <v>619</v>
      </c>
      <c r="P45" s="45">
        <v>100.89700000000001</v>
      </c>
      <c r="Q45" s="45">
        <v>320.02300000000002</v>
      </c>
      <c r="R45" s="45">
        <v>365.82900000000001</v>
      </c>
      <c r="S45" s="45">
        <v>396.16</v>
      </c>
      <c r="T45" s="45">
        <v>409.77800000000002</v>
      </c>
      <c r="U45" s="787">
        <v>353</v>
      </c>
      <c r="V45" s="45">
        <v>72.718000000000004</v>
      </c>
      <c r="W45" s="45">
        <v>109.42999999999999</v>
      </c>
      <c r="X45" s="45">
        <v>215.68299999999999</v>
      </c>
      <c r="Y45" s="45">
        <v>234.745</v>
      </c>
      <c r="Z45" s="787">
        <v>367</v>
      </c>
      <c r="AA45" s="937">
        <v>65.326000000000008</v>
      </c>
      <c r="AB45" s="937">
        <v>143.13</v>
      </c>
      <c r="AC45" s="937">
        <v>187.53700000000001</v>
      </c>
      <c r="AD45" s="937">
        <v>223.87</v>
      </c>
      <c r="AE45" s="787">
        <v>720</v>
      </c>
      <c r="AF45" s="937">
        <v>138.24</v>
      </c>
      <c r="AG45" s="937">
        <v>251.99999999999997</v>
      </c>
      <c r="AH45" s="937">
        <v>403.92</v>
      </c>
      <c r="AI45" s="937">
        <v>459.36</v>
      </c>
      <c r="AJ45" s="787">
        <v>357</v>
      </c>
      <c r="AK45" s="937">
        <v>45.695999999999998</v>
      </c>
      <c r="AL45" s="937">
        <v>181.35599999999999</v>
      </c>
      <c r="AM45" s="937">
        <v>215.27099999999999</v>
      </c>
      <c r="AN45" s="787">
        <v>358</v>
      </c>
      <c r="AO45" s="937">
        <v>63.366</v>
      </c>
      <c r="AP45" s="937">
        <v>193.32000000000002</v>
      </c>
      <c r="AQ45" s="937">
        <v>225.54</v>
      </c>
      <c r="AR45" s="787">
        <v>715</v>
      </c>
      <c r="AS45" s="937">
        <v>107.25</v>
      </c>
      <c r="AT45" s="937">
        <v>373.23</v>
      </c>
      <c r="AU45" s="783">
        <v>440.44</v>
      </c>
      <c r="AW45" s="61">
        <v>17.8</v>
      </c>
      <c r="AX45" s="6">
        <v>53.79999999999999</v>
      </c>
      <c r="AY45" s="6">
        <v>61.9</v>
      </c>
      <c r="AZ45" s="6">
        <v>64.7</v>
      </c>
      <c r="BA45" s="6">
        <v>66.3</v>
      </c>
      <c r="BB45" s="6">
        <v>14.6</v>
      </c>
      <c r="BC45" s="6">
        <v>49.3</v>
      </c>
      <c r="BD45" s="6">
        <v>55.8</v>
      </c>
      <c r="BE45" s="6">
        <v>63.1</v>
      </c>
      <c r="BF45" s="6">
        <v>66.099999999999994</v>
      </c>
      <c r="BG45" s="61">
        <v>20.6</v>
      </c>
      <c r="BH45" s="6">
        <v>31</v>
      </c>
      <c r="BI45" s="6">
        <v>61.1</v>
      </c>
      <c r="BJ45" s="6">
        <v>66.5</v>
      </c>
      <c r="BK45" s="6">
        <v>17.8</v>
      </c>
      <c r="BL45" s="6">
        <v>39</v>
      </c>
      <c r="BM45" s="6">
        <v>51.1</v>
      </c>
      <c r="BN45" s="6">
        <v>61</v>
      </c>
      <c r="BO45" s="61">
        <v>12.8</v>
      </c>
      <c r="BP45" s="6">
        <v>50.8</v>
      </c>
      <c r="BQ45" s="6">
        <v>60.3</v>
      </c>
      <c r="BR45" s="6">
        <v>17.7</v>
      </c>
      <c r="BS45" s="6">
        <v>54</v>
      </c>
      <c r="BT45" s="82">
        <v>63</v>
      </c>
      <c r="BV45" s="59">
        <f t="shared" si="12"/>
        <v>-3.2000000000000011</v>
      </c>
      <c r="BW45" s="57">
        <f t="shared" si="8"/>
        <v>-4.4999999999999929</v>
      </c>
      <c r="BX45" s="57">
        <f t="shared" si="9"/>
        <v>-6.1000000000000014</v>
      </c>
      <c r="BY45" s="57">
        <f t="shared" si="10"/>
        <v>-1.6000000000000014</v>
      </c>
      <c r="BZ45" s="57">
        <f t="shared" si="11"/>
        <v>-0.20000000000000284</v>
      </c>
      <c r="CA45" s="59">
        <f t="shared" si="13"/>
        <v>-2.8000000000000007</v>
      </c>
      <c r="CB45" s="57">
        <f t="shared" si="14"/>
        <v>8</v>
      </c>
      <c r="CC45" s="57">
        <f t="shared" si="15"/>
        <v>-10</v>
      </c>
      <c r="CD45" s="57">
        <f t="shared" si="16"/>
        <v>-5.5</v>
      </c>
      <c r="CE45" s="59">
        <f t="shared" si="19"/>
        <v>4.8999999999999986</v>
      </c>
      <c r="CF45" s="57">
        <f t="shared" si="17"/>
        <v>3.2000000000000028</v>
      </c>
      <c r="CG45" s="60">
        <f t="shared" si="18"/>
        <v>2.7000000000000028</v>
      </c>
    </row>
    <row r="46" spans="1:85" x14ac:dyDescent="0.25">
      <c r="A46" s="1869"/>
      <c r="B46" s="855" t="s">
        <v>537</v>
      </c>
      <c r="C46" s="773">
        <v>2333</v>
      </c>
      <c r="D46" s="45">
        <v>370.947</v>
      </c>
      <c r="E46" s="45">
        <v>1273.818</v>
      </c>
      <c r="F46" s="45">
        <v>1439.461</v>
      </c>
      <c r="G46" s="45">
        <v>1581.7739999999999</v>
      </c>
      <c r="H46" s="45">
        <v>1591.1060000000002</v>
      </c>
      <c r="I46" s="787">
        <v>84</v>
      </c>
      <c r="J46" s="45">
        <v>16.044</v>
      </c>
      <c r="K46" s="45">
        <v>43.26</v>
      </c>
      <c r="L46" s="45">
        <v>45.696000000000005</v>
      </c>
      <c r="M46" s="45">
        <v>56.783999999999992</v>
      </c>
      <c r="N46" s="45">
        <v>59.303999999999995</v>
      </c>
      <c r="O46" s="787">
        <v>2417</v>
      </c>
      <c r="P46" s="45">
        <v>386.72</v>
      </c>
      <c r="Q46" s="45">
        <v>1317.2650000000001</v>
      </c>
      <c r="R46" s="45">
        <v>1484.038</v>
      </c>
      <c r="S46" s="45">
        <v>1638.7259999999999</v>
      </c>
      <c r="T46" s="45">
        <v>1650.8109999999999</v>
      </c>
      <c r="U46" s="787">
        <v>2661</v>
      </c>
      <c r="V46" s="45">
        <v>657.26699999999994</v>
      </c>
      <c r="W46" s="45">
        <v>1069.722</v>
      </c>
      <c r="X46" s="45">
        <v>1577.973</v>
      </c>
      <c r="Y46" s="45">
        <v>1753.5990000000002</v>
      </c>
      <c r="Z46" s="787">
        <v>141</v>
      </c>
      <c r="AA46" s="937">
        <v>27.495000000000001</v>
      </c>
      <c r="AB46" s="937">
        <v>53.157000000000004</v>
      </c>
      <c r="AC46" s="937">
        <v>79.806000000000012</v>
      </c>
      <c r="AD46" s="937">
        <v>81.638999999999996</v>
      </c>
      <c r="AE46" s="787">
        <v>2802</v>
      </c>
      <c r="AF46" s="937">
        <v>683.68799999999999</v>
      </c>
      <c r="AG46" s="937">
        <v>1120.8</v>
      </c>
      <c r="AH46" s="937">
        <v>1655.982</v>
      </c>
      <c r="AI46" s="937">
        <v>1832.508</v>
      </c>
      <c r="AJ46" s="787">
        <v>2322</v>
      </c>
      <c r="AK46" s="937">
        <v>334.36800000000005</v>
      </c>
      <c r="AL46" s="937">
        <v>1339.7940000000001</v>
      </c>
      <c r="AM46" s="937">
        <v>1534.8419999999999</v>
      </c>
      <c r="AN46" s="787">
        <v>160</v>
      </c>
      <c r="AO46" s="937">
        <v>26.72</v>
      </c>
      <c r="AP46" s="937">
        <v>85.12</v>
      </c>
      <c r="AQ46" s="937">
        <v>100</v>
      </c>
      <c r="AR46" s="787">
        <v>2482</v>
      </c>
      <c r="AS46" s="937">
        <v>362.37199999999996</v>
      </c>
      <c r="AT46" s="937">
        <v>1424.6679999999999</v>
      </c>
      <c r="AU46" s="783">
        <v>1633.1559999999997</v>
      </c>
      <c r="AW46" s="61">
        <v>15.9</v>
      </c>
      <c r="AX46" s="6">
        <v>54.6</v>
      </c>
      <c r="AY46" s="6">
        <v>61.7</v>
      </c>
      <c r="AZ46" s="6">
        <v>67.8</v>
      </c>
      <c r="BA46" s="6">
        <v>68.2</v>
      </c>
      <c r="BB46" s="6">
        <v>19.100000000000001</v>
      </c>
      <c r="BC46" s="6">
        <v>51.5</v>
      </c>
      <c r="BD46" s="6">
        <v>54.400000000000006</v>
      </c>
      <c r="BE46" s="6">
        <v>67.599999999999994</v>
      </c>
      <c r="BF46" s="6">
        <v>70.599999999999994</v>
      </c>
      <c r="BG46" s="61">
        <v>24.699999999999996</v>
      </c>
      <c r="BH46" s="6">
        <v>40.199999999999996</v>
      </c>
      <c r="BI46" s="6">
        <v>59.3</v>
      </c>
      <c r="BJ46" s="6">
        <v>65.900000000000006</v>
      </c>
      <c r="BK46" s="6">
        <v>19.5</v>
      </c>
      <c r="BL46" s="6">
        <v>37.700000000000003</v>
      </c>
      <c r="BM46" s="6">
        <v>56.600000000000009</v>
      </c>
      <c r="BN46" s="6">
        <v>57.9</v>
      </c>
      <c r="BO46" s="61">
        <v>14.400000000000002</v>
      </c>
      <c r="BP46" s="6">
        <v>57.70000000000001</v>
      </c>
      <c r="BQ46" s="6">
        <v>66.099999999999994</v>
      </c>
      <c r="BR46" s="6">
        <v>16.7</v>
      </c>
      <c r="BS46" s="6">
        <v>53.2</v>
      </c>
      <c r="BT46" s="82">
        <v>62.5</v>
      </c>
      <c r="BV46" s="59">
        <f t="shared" si="12"/>
        <v>3.2000000000000011</v>
      </c>
      <c r="BW46" s="57">
        <f t="shared" si="8"/>
        <v>-3.1000000000000014</v>
      </c>
      <c r="BX46" s="57">
        <f t="shared" si="9"/>
        <v>-7.2999999999999972</v>
      </c>
      <c r="BY46" s="57">
        <f t="shared" si="10"/>
        <v>-0.20000000000000284</v>
      </c>
      <c r="BZ46" s="57">
        <f t="shared" si="11"/>
        <v>2.3999999999999915</v>
      </c>
      <c r="CA46" s="59">
        <f t="shared" si="13"/>
        <v>-5.1999999999999957</v>
      </c>
      <c r="CB46" s="57">
        <f t="shared" si="14"/>
        <v>-2.4999999999999929</v>
      </c>
      <c r="CC46" s="57">
        <f t="shared" si="15"/>
        <v>-2.6999999999999886</v>
      </c>
      <c r="CD46" s="57">
        <f t="shared" si="16"/>
        <v>-8.0000000000000071</v>
      </c>
      <c r="CE46" s="59">
        <f t="shared" si="19"/>
        <v>2.2999999999999972</v>
      </c>
      <c r="CF46" s="57">
        <f t="shared" si="17"/>
        <v>-4.5000000000000071</v>
      </c>
      <c r="CG46" s="60">
        <f t="shared" si="18"/>
        <v>-3.5999999999999943</v>
      </c>
    </row>
    <row r="47" spans="1:85" x14ac:dyDescent="0.25">
      <c r="A47" s="1869"/>
      <c r="B47" s="856" t="s">
        <v>547</v>
      </c>
      <c r="C47" s="784">
        <v>1532</v>
      </c>
      <c r="D47" s="785">
        <v>171.58399999999997</v>
      </c>
      <c r="E47" s="785">
        <v>580.62800000000004</v>
      </c>
      <c r="F47" s="785">
        <v>772.12800000000004</v>
      </c>
      <c r="G47" s="785">
        <v>919.19999999999993</v>
      </c>
      <c r="H47" s="785">
        <v>959.03200000000004</v>
      </c>
      <c r="I47" s="788">
        <v>2537</v>
      </c>
      <c r="J47" s="785">
        <v>291.755</v>
      </c>
      <c r="K47" s="785">
        <v>961.52300000000002</v>
      </c>
      <c r="L47" s="785">
        <v>1260.8890000000001</v>
      </c>
      <c r="M47" s="785">
        <v>1486.682</v>
      </c>
      <c r="N47" s="785">
        <v>1527.2739999999999</v>
      </c>
      <c r="O47" s="788">
        <v>4069</v>
      </c>
      <c r="P47" s="785">
        <v>463.86600000000004</v>
      </c>
      <c r="Q47" s="785">
        <v>1542.1510000000001</v>
      </c>
      <c r="R47" s="785">
        <v>2030.431</v>
      </c>
      <c r="S47" s="785">
        <v>2404.779</v>
      </c>
      <c r="T47" s="785">
        <v>2486.1590000000001</v>
      </c>
      <c r="U47" s="788">
        <v>1921</v>
      </c>
      <c r="V47" s="785">
        <v>414.93600000000004</v>
      </c>
      <c r="W47" s="785">
        <v>601.27300000000002</v>
      </c>
      <c r="X47" s="785">
        <v>927.84299999999996</v>
      </c>
      <c r="Y47" s="785">
        <v>1091.1279999999999</v>
      </c>
      <c r="Z47" s="788">
        <v>3687</v>
      </c>
      <c r="AA47" s="793">
        <v>671.03399999999999</v>
      </c>
      <c r="AB47" s="793">
        <v>1128.222</v>
      </c>
      <c r="AC47" s="793">
        <v>1769.76</v>
      </c>
      <c r="AD47" s="793">
        <v>2134.7729999999997</v>
      </c>
      <c r="AE47" s="788">
        <v>5608</v>
      </c>
      <c r="AF47" s="793">
        <v>1076.7360000000001</v>
      </c>
      <c r="AG47" s="793">
        <v>1727.2639999999999</v>
      </c>
      <c r="AH47" s="793">
        <v>2697.4480000000003</v>
      </c>
      <c r="AI47" s="793">
        <v>3230.2080000000005</v>
      </c>
      <c r="AJ47" s="788">
        <v>1417</v>
      </c>
      <c r="AK47" s="793">
        <v>154.453</v>
      </c>
      <c r="AL47" s="793">
        <v>643.31799999999998</v>
      </c>
      <c r="AM47" s="793">
        <v>758.09500000000003</v>
      </c>
      <c r="AN47" s="788">
        <v>3234</v>
      </c>
      <c r="AO47" s="793">
        <v>346.03800000000001</v>
      </c>
      <c r="AP47" s="793">
        <v>1374.45</v>
      </c>
      <c r="AQ47" s="793">
        <v>1720.4880000000001</v>
      </c>
      <c r="AR47" s="788">
        <v>4651</v>
      </c>
      <c r="AS47" s="793">
        <v>497.65699999999998</v>
      </c>
      <c r="AT47" s="793">
        <v>2023.1849999999999</v>
      </c>
      <c r="AU47" s="938">
        <v>2478.9829999999997</v>
      </c>
      <c r="AW47" s="100">
        <v>11.2</v>
      </c>
      <c r="AX47" s="98">
        <v>37.9</v>
      </c>
      <c r="AY47" s="98">
        <v>50.4</v>
      </c>
      <c r="AZ47" s="98">
        <v>60</v>
      </c>
      <c r="BA47" s="98">
        <v>62.6</v>
      </c>
      <c r="BB47" s="98">
        <v>11.5</v>
      </c>
      <c r="BC47" s="98">
        <v>37.9</v>
      </c>
      <c r="BD47" s="98">
        <v>49.7</v>
      </c>
      <c r="BE47" s="98">
        <v>58.599999999999994</v>
      </c>
      <c r="BF47" s="98">
        <v>60.199999999999996</v>
      </c>
      <c r="BG47" s="100">
        <v>21.6</v>
      </c>
      <c r="BH47" s="98">
        <v>31.3</v>
      </c>
      <c r="BI47" s="98">
        <v>48.3</v>
      </c>
      <c r="BJ47" s="98">
        <v>56.8</v>
      </c>
      <c r="BK47" s="98">
        <v>18.2</v>
      </c>
      <c r="BL47" s="98">
        <v>30.599999999999998</v>
      </c>
      <c r="BM47" s="98">
        <v>48</v>
      </c>
      <c r="BN47" s="98">
        <v>57.9</v>
      </c>
      <c r="BO47" s="100">
        <v>10.9</v>
      </c>
      <c r="BP47" s="98">
        <v>45.4</v>
      </c>
      <c r="BQ47" s="98">
        <v>53.5</v>
      </c>
      <c r="BR47" s="98">
        <v>10.7</v>
      </c>
      <c r="BS47" s="98">
        <v>42.5</v>
      </c>
      <c r="BT47" s="99">
        <v>53.2</v>
      </c>
      <c r="BV47" s="108">
        <f t="shared" si="12"/>
        <v>0.30000000000000071</v>
      </c>
      <c r="BW47" s="109">
        <f t="shared" si="8"/>
        <v>0</v>
      </c>
      <c r="BX47" s="109">
        <f t="shared" si="9"/>
        <v>-0.69999999999999574</v>
      </c>
      <c r="BY47" s="109">
        <f t="shared" si="10"/>
        <v>-1.4000000000000057</v>
      </c>
      <c r="BZ47" s="109">
        <f t="shared" si="11"/>
        <v>-2.4000000000000057</v>
      </c>
      <c r="CA47" s="108">
        <f t="shared" si="13"/>
        <v>-3.4000000000000021</v>
      </c>
      <c r="CB47" s="109">
        <f t="shared" si="14"/>
        <v>-0.70000000000000284</v>
      </c>
      <c r="CC47" s="109">
        <f t="shared" si="15"/>
        <v>-0.29999999999999716</v>
      </c>
      <c r="CD47" s="109">
        <f t="shared" si="16"/>
        <v>1.1000000000000014</v>
      </c>
      <c r="CE47" s="108">
        <f t="shared" si="19"/>
        <v>-0.20000000000000107</v>
      </c>
      <c r="CF47" s="109">
        <f t="shared" si="17"/>
        <v>-2.8999999999999986</v>
      </c>
      <c r="CG47" s="236">
        <f t="shared" si="18"/>
        <v>-0.29999999999999716</v>
      </c>
    </row>
    <row r="48" spans="1:85" x14ac:dyDescent="0.25">
      <c r="A48" s="414"/>
      <c r="B48" s="414"/>
    </row>
    <row r="50" spans="1:7" x14ac:dyDescent="0.25">
      <c r="A50" s="1531"/>
      <c r="B50" s="1531"/>
    </row>
    <row r="51" spans="1:7" ht="15" customHeight="1" x14ac:dyDescent="0.25">
      <c r="A51" s="1843" t="s">
        <v>1278</v>
      </c>
      <c r="B51" s="1744"/>
      <c r="C51" s="1744"/>
      <c r="D51" s="1744"/>
      <c r="E51" s="1744"/>
      <c r="F51" s="1744"/>
      <c r="G51" s="1745"/>
    </row>
    <row r="52" spans="1:7" ht="45" customHeight="1" x14ac:dyDescent="0.25">
      <c r="A52" s="1845"/>
      <c r="B52" s="1750"/>
      <c r="C52" s="1750"/>
      <c r="D52" s="1750"/>
      <c r="E52" s="1750"/>
      <c r="F52" s="1750"/>
      <c r="G52" s="1751"/>
    </row>
    <row r="53" spans="1:7" x14ac:dyDescent="0.25">
      <c r="A53" s="1743" t="s">
        <v>821</v>
      </c>
      <c r="B53" s="1745"/>
    </row>
    <row r="54" spans="1:7" x14ac:dyDescent="0.25">
      <c r="A54" s="1749"/>
      <c r="B54" s="1751"/>
    </row>
    <row r="55" spans="1:7" ht="15" customHeight="1" x14ac:dyDescent="0.25">
      <c r="A55" s="1843" t="s">
        <v>1284</v>
      </c>
      <c r="B55" s="1745"/>
      <c r="C55" s="47"/>
    </row>
    <row r="56" spans="1:7" x14ac:dyDescent="0.25">
      <c r="A56" s="1845"/>
      <c r="B56" s="1751"/>
      <c r="C56" s="1520"/>
    </row>
    <row r="57" spans="1:7" ht="15" customHeight="1" x14ac:dyDescent="0.25">
      <c r="A57" s="1843" t="s">
        <v>1285</v>
      </c>
      <c r="B57" s="1745"/>
    </row>
    <row r="58" spans="1:7" x14ac:dyDescent="0.25">
      <c r="A58" s="1845"/>
      <c r="B58" s="1751"/>
    </row>
    <row r="59" spans="1:7" x14ac:dyDescent="0.25">
      <c r="A59" s="1746" t="s">
        <v>822</v>
      </c>
      <c r="B59" s="1748"/>
    </row>
    <row r="60" spans="1:7" ht="31.5" customHeight="1" x14ac:dyDescent="0.25">
      <c r="A60" s="1749"/>
      <c r="B60" s="1751"/>
      <c r="C60" s="1531"/>
      <c r="D60" s="1531"/>
      <c r="E60" s="1531"/>
      <c r="F60" s="1531"/>
      <c r="G60" s="1531"/>
    </row>
    <row r="61" spans="1:7" ht="15" customHeight="1" x14ac:dyDescent="0.25">
      <c r="A61" s="1746" t="s">
        <v>1275</v>
      </c>
      <c r="B61" s="1747"/>
      <c r="C61" s="1747"/>
      <c r="D61" s="1747"/>
      <c r="E61" s="1747"/>
      <c r="F61" s="1747"/>
      <c r="G61" s="1748"/>
    </row>
    <row r="62" spans="1:7" x14ac:dyDescent="0.25">
      <c r="A62" s="1746"/>
      <c r="B62" s="1747"/>
      <c r="C62" s="1747"/>
      <c r="D62" s="1747"/>
      <c r="E62" s="1747"/>
      <c r="F62" s="1747"/>
      <c r="G62" s="1748"/>
    </row>
    <row r="63" spans="1:7" x14ac:dyDescent="0.25">
      <c r="A63" s="1749"/>
      <c r="B63" s="1750"/>
      <c r="C63" s="1750"/>
      <c r="D63" s="1750"/>
      <c r="E63" s="1750"/>
      <c r="F63" s="1750"/>
      <c r="G63" s="1751"/>
    </row>
    <row r="65" spans="1:2" s="5" customFormat="1" x14ac:dyDescent="0.25">
      <c r="A65"/>
      <c r="B65"/>
    </row>
    <row r="66" spans="1:2" s="5" customFormat="1" x14ac:dyDescent="0.25">
      <c r="A66"/>
      <c r="B66"/>
    </row>
    <row r="67" spans="1:2" s="5" customFormat="1" x14ac:dyDescent="0.25">
      <c r="A67"/>
      <c r="B67"/>
    </row>
  </sheetData>
  <sheetProtection algorithmName="SHA-512" hashValue="gyIwABOZTw5TrIQ7mMlRvEZaPdjemytTPxaNf8hueCux9GXMoo7oxrVSqlUy6zf4WuJ+Q84XG9hKXzms5H+rIA==" saltValue="MtQLz8Vt1/7XqtwZiwrq5w==" spinCount="100000" sheet="1" objects="1" scenarios="1"/>
  <mergeCells count="65">
    <mergeCell ref="A51:G52"/>
    <mergeCell ref="A13:A15"/>
    <mergeCell ref="A1:X2"/>
    <mergeCell ref="A61:G63"/>
    <mergeCell ref="A59:B60"/>
    <mergeCell ref="A53:B54"/>
    <mergeCell ref="C20:AU20"/>
    <mergeCell ref="C21:T21"/>
    <mergeCell ref="U21:AI21"/>
    <mergeCell ref="AJ21:AU21"/>
    <mergeCell ref="C22:H22"/>
    <mergeCell ref="I22:N22"/>
    <mergeCell ref="O22:T22"/>
    <mergeCell ref="U22:Y22"/>
    <mergeCell ref="Z22:AD22"/>
    <mergeCell ref="AJ22:AM22"/>
    <mergeCell ref="AN22:AQ22"/>
    <mergeCell ref="AR22:AU22"/>
    <mergeCell ref="A43:A47"/>
    <mergeCell ref="A24:A36"/>
    <mergeCell ref="A37:A42"/>
    <mergeCell ref="AE22:AI22"/>
    <mergeCell ref="AW20:BT20"/>
    <mergeCell ref="C10:T10"/>
    <mergeCell ref="U10:AI10"/>
    <mergeCell ref="AJ10:AU10"/>
    <mergeCell ref="C11:H11"/>
    <mergeCell ref="I11:N11"/>
    <mergeCell ref="O11:T11"/>
    <mergeCell ref="U11:Y11"/>
    <mergeCell ref="Z11:AD11"/>
    <mergeCell ref="AE11:AI11"/>
    <mergeCell ref="AJ11:AM11"/>
    <mergeCell ref="AN11:AQ11"/>
    <mergeCell ref="AR11:AU11"/>
    <mergeCell ref="BV9:CG9"/>
    <mergeCell ref="AW10:BF10"/>
    <mergeCell ref="BG10:BN10"/>
    <mergeCell ref="BO10:BT10"/>
    <mergeCell ref="BV10:BZ11"/>
    <mergeCell ref="CA10:CD11"/>
    <mergeCell ref="CE10:CG11"/>
    <mergeCell ref="AW11:BA11"/>
    <mergeCell ref="BB11:BF11"/>
    <mergeCell ref="BG11:BJ11"/>
    <mergeCell ref="BK11:BN11"/>
    <mergeCell ref="BO11:BQ11"/>
    <mergeCell ref="BR11:BT11"/>
    <mergeCell ref="AW9:BT9"/>
    <mergeCell ref="C9:AU9"/>
    <mergeCell ref="A55:B56"/>
    <mergeCell ref="A57:B58"/>
    <mergeCell ref="BV20:CG20"/>
    <mergeCell ref="AW21:BF21"/>
    <mergeCell ref="BG21:BN21"/>
    <mergeCell ref="BO21:BT21"/>
    <mergeCell ref="BV21:BZ22"/>
    <mergeCell ref="CA21:CD22"/>
    <mergeCell ref="CE21:CG22"/>
    <mergeCell ref="AW22:BA22"/>
    <mergeCell ref="BB22:BF22"/>
    <mergeCell ref="BG22:BJ22"/>
    <mergeCell ref="BK22:BN22"/>
    <mergeCell ref="BO22:BQ22"/>
    <mergeCell ref="BR22:BT22"/>
  </mergeCells>
  <conditionalFormatting sqref="BV13:CG15">
    <cfRule type="cellIs" dxfId="108" priority="1" operator="lessThan">
      <formula>0</formula>
    </cfRule>
  </conditionalFormatting>
  <conditionalFormatting sqref="BV24:CG47">
    <cfRule type="cellIs" dxfId="107" priority="2" operator="lessThan">
      <formula>0</formula>
    </cfRule>
  </conditionalFormatting>
  <hyperlinks>
    <hyperlink ref="A5" location="Índice!A1" display="⌂ Volver al ÍNDICE" xr:uid="{6CEF8B78-5171-4F9E-B4AB-9BEED095ED0E}"/>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DCC0B-5104-419E-9F65-991445735DAE}">
  <sheetPr codeName="Hoja41">
    <tabColor rgb="FFDECCF3"/>
  </sheetPr>
  <dimension ref="A1:Y23"/>
  <sheetViews>
    <sheetView workbookViewId="0">
      <selection activeCell="A20" sqref="A20:G23"/>
    </sheetView>
  </sheetViews>
  <sheetFormatPr baseColWidth="10" defaultColWidth="11.42578125" defaultRowHeight="15" x14ac:dyDescent="0.25"/>
  <cols>
    <col min="1" max="1" width="64.5703125" customWidth="1"/>
    <col min="2" max="23" width="5.7109375" customWidth="1"/>
  </cols>
  <sheetData>
    <row r="1" spans="1:25" ht="24" customHeight="1" x14ac:dyDescent="0.25">
      <c r="A1" s="1755" t="s">
        <v>865</v>
      </c>
      <c r="B1" s="1756"/>
      <c r="C1" s="1756"/>
      <c r="D1" s="1756"/>
      <c r="E1" s="1756"/>
      <c r="F1" s="1756"/>
      <c r="G1" s="1756"/>
      <c r="H1" s="1756"/>
      <c r="I1" s="1756"/>
      <c r="J1" s="1756"/>
      <c r="K1" s="1756"/>
      <c r="L1" s="1756"/>
      <c r="M1" s="1756"/>
      <c r="N1" s="1756"/>
      <c r="O1" s="1756"/>
      <c r="P1" s="1756"/>
      <c r="Q1" s="1756"/>
      <c r="R1" s="1756"/>
      <c r="S1" s="1756"/>
      <c r="T1" s="1756"/>
      <c r="U1" s="1756"/>
      <c r="V1" s="1756"/>
      <c r="W1" s="1756"/>
      <c r="X1" s="1756"/>
      <c r="Y1" s="1757"/>
    </row>
    <row r="2" spans="1:25" ht="15.75" thickBot="1" x14ac:dyDescent="0.3">
      <c r="A2" s="1758"/>
      <c r="B2" s="1759"/>
      <c r="C2" s="1759"/>
      <c r="D2" s="1759"/>
      <c r="E2" s="1759"/>
      <c r="F2" s="1759"/>
      <c r="G2" s="1759"/>
      <c r="H2" s="1759"/>
      <c r="I2" s="1759"/>
      <c r="J2" s="1759"/>
      <c r="K2" s="1759"/>
      <c r="L2" s="1759"/>
      <c r="M2" s="1759"/>
      <c r="N2" s="1759"/>
      <c r="O2" s="1759"/>
      <c r="P2" s="1759"/>
      <c r="Q2" s="1759"/>
      <c r="R2" s="1759"/>
      <c r="S2" s="1759"/>
      <c r="T2" s="1759"/>
      <c r="U2" s="1759"/>
      <c r="V2" s="1759"/>
      <c r="W2" s="1759"/>
      <c r="X2" s="1759"/>
      <c r="Y2" s="1760"/>
    </row>
    <row r="3" spans="1:25" x14ac:dyDescent="0.25">
      <c r="A3" s="42" t="s">
        <v>974</v>
      </c>
    </row>
    <row r="4" spans="1:25" x14ac:dyDescent="0.25">
      <c r="A4" s="42" t="s">
        <v>988</v>
      </c>
    </row>
    <row r="5" spans="1:25" x14ac:dyDescent="0.25">
      <c r="A5" s="132" t="s">
        <v>712</v>
      </c>
    </row>
    <row r="7" spans="1:25" x14ac:dyDescent="0.25">
      <c r="A7" s="34" t="s">
        <v>1242</v>
      </c>
    </row>
    <row r="8" spans="1:25" x14ac:dyDescent="0.25">
      <c r="A8" s="34"/>
    </row>
    <row r="9" spans="1:25" ht="48.75" customHeight="1" x14ac:dyDescent="0.25">
      <c r="B9" s="1932" t="s">
        <v>28</v>
      </c>
      <c r="C9" s="1933"/>
      <c r="D9" s="1933"/>
      <c r="E9" s="1933"/>
      <c r="F9" s="1933"/>
      <c r="G9" s="1933"/>
      <c r="H9" s="1933"/>
      <c r="I9" s="1933"/>
      <c r="K9" s="1932" t="s">
        <v>507</v>
      </c>
      <c r="L9" s="1933"/>
      <c r="M9" s="1933"/>
      <c r="N9" s="1933"/>
      <c r="O9" s="1933"/>
      <c r="P9" s="1933"/>
      <c r="Q9" s="1933"/>
      <c r="R9" s="1933"/>
      <c r="S9" s="35"/>
      <c r="T9" s="1934" t="s">
        <v>1105</v>
      </c>
      <c r="U9" s="1935"/>
      <c r="V9" s="1935"/>
      <c r="W9" s="1935"/>
    </row>
    <row r="10" spans="1:25" ht="170.25" customHeight="1" x14ac:dyDescent="0.25">
      <c r="A10" s="640" t="s">
        <v>370</v>
      </c>
      <c r="B10" s="1927" t="s">
        <v>371</v>
      </c>
      <c r="C10" s="1928"/>
      <c r="D10" s="1927" t="s">
        <v>372</v>
      </c>
      <c r="E10" s="1928"/>
      <c r="F10" s="1927" t="s">
        <v>373</v>
      </c>
      <c r="G10" s="1928"/>
      <c r="H10" s="1927" t="s">
        <v>374</v>
      </c>
      <c r="I10" s="1928"/>
      <c r="K10" s="1929" t="s">
        <v>371</v>
      </c>
      <c r="L10" s="1930"/>
      <c r="M10" s="1929" t="s">
        <v>372</v>
      </c>
      <c r="N10" s="1930"/>
      <c r="O10" s="1929" t="s">
        <v>373</v>
      </c>
      <c r="P10" s="1930"/>
      <c r="Q10" s="1929" t="s">
        <v>374</v>
      </c>
      <c r="R10" s="1936"/>
      <c r="S10" s="35"/>
      <c r="T10" s="1931" t="s">
        <v>371</v>
      </c>
      <c r="U10" s="1931" t="s">
        <v>372</v>
      </c>
      <c r="V10" s="1931" t="s">
        <v>373</v>
      </c>
      <c r="W10" s="1931" t="s">
        <v>374</v>
      </c>
    </row>
    <row r="11" spans="1:25" x14ac:dyDescent="0.25">
      <c r="A11" s="680" t="s">
        <v>30</v>
      </c>
      <c r="B11" s="308" t="s">
        <v>31</v>
      </c>
      <c r="C11" s="308" t="s">
        <v>32</v>
      </c>
      <c r="D11" s="308" t="s">
        <v>31</v>
      </c>
      <c r="E11" s="308" t="s">
        <v>32</v>
      </c>
      <c r="F11" s="308" t="s">
        <v>31</v>
      </c>
      <c r="G11" s="308" t="s">
        <v>32</v>
      </c>
      <c r="H11" s="308" t="s">
        <v>31</v>
      </c>
      <c r="I11" s="308" t="s">
        <v>32</v>
      </c>
      <c r="J11" s="18"/>
      <c r="K11" s="681" t="s">
        <v>31</v>
      </c>
      <c r="L11" s="681" t="s">
        <v>32</v>
      </c>
      <c r="M11" s="681" t="s">
        <v>31</v>
      </c>
      <c r="N11" s="681" t="s">
        <v>32</v>
      </c>
      <c r="O11" s="681" t="s">
        <v>31</v>
      </c>
      <c r="P11" s="681" t="s">
        <v>32</v>
      </c>
      <c r="Q11" s="681" t="s">
        <v>31</v>
      </c>
      <c r="R11" s="681" t="s">
        <v>32</v>
      </c>
      <c r="S11" s="35"/>
      <c r="T11" s="1931"/>
      <c r="U11" s="1931"/>
      <c r="V11" s="1931"/>
      <c r="W11" s="1931"/>
    </row>
    <row r="12" spans="1:25" x14ac:dyDescent="0.25">
      <c r="A12" s="682" t="s">
        <v>490</v>
      </c>
      <c r="B12" s="649">
        <v>144</v>
      </c>
      <c r="C12" s="237">
        <v>240</v>
      </c>
      <c r="D12" s="649">
        <v>35</v>
      </c>
      <c r="E12" s="238">
        <v>43</v>
      </c>
      <c r="F12" s="649">
        <v>49</v>
      </c>
      <c r="G12" s="238">
        <v>65</v>
      </c>
      <c r="H12" s="649">
        <v>35</v>
      </c>
      <c r="I12" s="238">
        <v>42</v>
      </c>
      <c r="K12" s="108">
        <f>B12/(B12+C12)*100</f>
        <v>37.5</v>
      </c>
      <c r="L12" s="109">
        <f>C12/(B12+C12)*100</f>
        <v>62.5</v>
      </c>
      <c r="M12" s="108">
        <f>D12/(D12+E12)*100</f>
        <v>44.871794871794876</v>
      </c>
      <c r="N12" s="109">
        <f>E12/(E12+D12)*100</f>
        <v>55.128205128205131</v>
      </c>
      <c r="O12" s="108">
        <f>F12/(F12+G12)*100</f>
        <v>42.982456140350877</v>
      </c>
      <c r="P12" s="109">
        <f>G12/(G12+F12)*100</f>
        <v>57.017543859649123</v>
      </c>
      <c r="Q12" s="108">
        <f>H12/(H12+I12)*100</f>
        <v>45.454545454545453</v>
      </c>
      <c r="R12" s="236">
        <f>I12/(I12+H12)*100</f>
        <v>54.54545454545454</v>
      </c>
      <c r="S12" s="35"/>
      <c r="T12" s="281">
        <f>L12-K12</f>
        <v>25</v>
      </c>
      <c r="U12" s="281">
        <f>N12-M12</f>
        <v>10.256410256410255</v>
      </c>
      <c r="V12" s="281">
        <f>P12-O12</f>
        <v>14.035087719298247</v>
      </c>
      <c r="W12" s="281">
        <f>R12-Q12</f>
        <v>9.0909090909090864</v>
      </c>
    </row>
    <row r="14" spans="1:25" x14ac:dyDescent="0.25">
      <c r="B14" s="155"/>
      <c r="C14" s="155"/>
      <c r="D14" s="155"/>
      <c r="E14" s="155"/>
      <c r="F14" s="155"/>
      <c r="G14" s="155"/>
      <c r="H14" s="155"/>
      <c r="I14" s="155"/>
    </row>
    <row r="15" spans="1:25" x14ac:dyDescent="0.25">
      <c r="A15" s="1531"/>
      <c r="B15" s="1531"/>
      <c r="C15" s="1531"/>
      <c r="D15" s="1531"/>
      <c r="E15" s="1531"/>
      <c r="F15" s="1531"/>
      <c r="G15" s="1531"/>
    </row>
    <row r="16" spans="1:25" ht="15" customHeight="1" x14ac:dyDescent="0.25">
      <c r="A16" s="1746" t="s">
        <v>1094</v>
      </c>
      <c r="B16" s="1747"/>
      <c r="C16" s="1747"/>
      <c r="D16" s="1747"/>
      <c r="E16" s="1747"/>
      <c r="F16" s="1747"/>
      <c r="G16" s="1748"/>
      <c r="H16" s="47"/>
      <c r="I16" s="47"/>
      <c r="J16" s="47"/>
      <c r="K16" s="47"/>
      <c r="L16" s="47"/>
      <c r="M16" s="47"/>
      <c r="N16" s="47"/>
      <c r="O16" s="47"/>
      <c r="P16" s="47"/>
      <c r="Q16" s="47"/>
      <c r="R16" s="47"/>
      <c r="S16" s="47"/>
      <c r="T16" s="47"/>
      <c r="U16" s="47"/>
      <c r="V16" s="47"/>
      <c r="W16" s="47"/>
    </row>
    <row r="17" spans="1:23" x14ac:dyDescent="0.25">
      <c r="A17" s="1746"/>
      <c r="B17" s="1747"/>
      <c r="C17" s="1747"/>
      <c r="D17" s="1747"/>
      <c r="E17" s="1747"/>
      <c r="F17" s="1747"/>
      <c r="G17" s="1748"/>
      <c r="H17" s="47"/>
      <c r="I17" s="47"/>
      <c r="J17" s="47"/>
      <c r="K17" s="47"/>
      <c r="L17" s="47"/>
      <c r="M17" s="47"/>
      <c r="N17" s="47"/>
      <c r="O17" s="47"/>
      <c r="P17" s="47"/>
      <c r="Q17" s="47"/>
      <c r="R17" s="47"/>
      <c r="S17" s="47"/>
      <c r="T17" s="47"/>
      <c r="U17" s="47"/>
      <c r="V17" s="47"/>
      <c r="W17" s="47"/>
    </row>
    <row r="18" spans="1:23" x14ac:dyDescent="0.25">
      <c r="A18" s="1746"/>
      <c r="B18" s="1747"/>
      <c r="C18" s="1747"/>
      <c r="D18" s="1747"/>
      <c r="E18" s="1747"/>
      <c r="F18" s="1747"/>
      <c r="G18" s="1748"/>
      <c r="H18" s="47"/>
      <c r="I18" s="47"/>
      <c r="J18" s="47"/>
      <c r="K18" s="47"/>
      <c r="L18" s="47"/>
      <c r="M18" s="47"/>
      <c r="N18" s="47"/>
      <c r="O18" s="47"/>
      <c r="P18" s="47"/>
      <c r="Q18" s="47"/>
      <c r="R18" s="47"/>
      <c r="S18" s="47"/>
      <c r="T18" s="47"/>
      <c r="U18" s="47"/>
      <c r="V18" s="47"/>
      <c r="W18" s="47"/>
    </row>
    <row r="19" spans="1:23" x14ac:dyDescent="0.25">
      <c r="A19" s="1749"/>
      <c r="B19" s="1750"/>
      <c r="C19" s="1750"/>
      <c r="D19" s="1750"/>
      <c r="E19" s="1750"/>
      <c r="F19" s="1750"/>
      <c r="G19" s="1751"/>
      <c r="H19" s="47"/>
      <c r="I19" s="47"/>
      <c r="J19" s="47"/>
      <c r="K19" s="47"/>
      <c r="L19" s="47"/>
      <c r="M19" s="47"/>
      <c r="N19" s="47"/>
      <c r="O19" s="47"/>
      <c r="P19" s="47"/>
      <c r="Q19" s="47"/>
      <c r="R19" s="47"/>
      <c r="S19" s="47"/>
      <c r="T19" s="47"/>
      <c r="U19" s="47"/>
      <c r="V19" s="47"/>
      <c r="W19" s="47"/>
    </row>
    <row r="20" spans="1:23" ht="15" customHeight="1" x14ac:dyDescent="0.25">
      <c r="A20" s="1843" t="s">
        <v>1269</v>
      </c>
      <c r="B20" s="1744"/>
      <c r="C20" s="1744"/>
      <c r="D20" s="1744"/>
      <c r="E20" s="1744"/>
      <c r="F20" s="1744"/>
      <c r="G20" s="1745"/>
    </row>
    <row r="21" spans="1:23" x14ac:dyDescent="0.25">
      <c r="A21" s="1844"/>
      <c r="B21" s="1747"/>
      <c r="C21" s="1747"/>
      <c r="D21" s="1747"/>
      <c r="E21" s="1747"/>
      <c r="F21" s="1747"/>
      <c r="G21" s="1748"/>
    </row>
    <row r="22" spans="1:23" x14ac:dyDescent="0.25">
      <c r="A22" s="1844"/>
      <c r="B22" s="1747"/>
      <c r="C22" s="1747"/>
      <c r="D22" s="1747"/>
      <c r="E22" s="1747"/>
      <c r="F22" s="1747"/>
      <c r="G22" s="1748"/>
    </row>
    <row r="23" spans="1:23" x14ac:dyDescent="0.25">
      <c r="A23" s="1845"/>
      <c r="B23" s="1750"/>
      <c r="C23" s="1750"/>
      <c r="D23" s="1750"/>
      <c r="E23" s="1750"/>
      <c r="F23" s="1750"/>
      <c r="G23" s="1751"/>
    </row>
  </sheetData>
  <sheetProtection algorithmName="SHA-512" hashValue="fBH5tuf05SchiwAR5oO1hFwWJ+Lb8/Ax+cGh4es8SQi7PzETJN4eigCy/+qFDFUZljFzX0olGKjv+GAxUNgSlg==" saltValue="FUMrSif7jbKJe96zCdpxpQ==" spinCount="100000" sheet="1" objects="1" scenarios="1"/>
  <mergeCells count="18">
    <mergeCell ref="D10:E10"/>
    <mergeCell ref="F10:G10"/>
    <mergeCell ref="H10:I10"/>
    <mergeCell ref="K10:L10"/>
    <mergeCell ref="A16:G19"/>
    <mergeCell ref="A20:G23"/>
    <mergeCell ref="A1:Y2"/>
    <mergeCell ref="T10:T11"/>
    <mergeCell ref="U10:U11"/>
    <mergeCell ref="V10:V11"/>
    <mergeCell ref="W10:W11"/>
    <mergeCell ref="B9:I9"/>
    <mergeCell ref="K9:R9"/>
    <mergeCell ref="T9:W9"/>
    <mergeCell ref="M10:N10"/>
    <mergeCell ref="O10:P10"/>
    <mergeCell ref="Q10:R10"/>
    <mergeCell ref="B10:C10"/>
  </mergeCells>
  <conditionalFormatting sqref="T12:W12">
    <cfRule type="cellIs" dxfId="106" priority="1" operator="lessThan">
      <formula>0</formula>
    </cfRule>
  </conditionalFormatting>
  <hyperlinks>
    <hyperlink ref="A5" location="Índice!A1" display="⌂ Volver al ÍNDICE" xr:uid="{D3759E3C-658B-4817-8A9B-75CA73CBEFC8}"/>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5779E-B8E0-40A6-8BD0-92923D9CE235}">
  <sheetPr>
    <tabColor rgb="FF92D050"/>
  </sheetPr>
  <dimension ref="A1:O105"/>
  <sheetViews>
    <sheetView showGridLines="0" showRowColHeaders="0" topLeftCell="A2" zoomScale="60" zoomScaleNormal="60" workbookViewId="0">
      <selection activeCell="F27" sqref="F27"/>
    </sheetView>
  </sheetViews>
  <sheetFormatPr baseColWidth="10" defaultRowHeight="31.5" x14ac:dyDescent="0.5"/>
  <cols>
    <col min="1" max="1" width="31.85546875" customWidth="1"/>
    <col min="2" max="2" width="47.42578125" customWidth="1"/>
    <col min="3" max="3" width="255.5703125" style="120" customWidth="1"/>
    <col min="4" max="4" width="17.5703125" style="120" customWidth="1"/>
    <col min="5" max="5" width="11.42578125" style="636" customWidth="1"/>
    <col min="6" max="8" width="11.42578125" style="636"/>
    <col min="9" max="9" width="10" style="636" customWidth="1"/>
    <col min="10" max="11" width="11.42578125" style="636" hidden="1" customWidth="1"/>
    <col min="12" max="12" width="3.28515625" style="636" customWidth="1"/>
    <col min="13" max="15" width="11.42578125" style="636"/>
  </cols>
  <sheetData>
    <row r="1" spans="1:15" ht="93.75" customHeight="1" thickBot="1" x14ac:dyDescent="0.3">
      <c r="A1" s="1714" t="s">
        <v>1048</v>
      </c>
      <c r="B1" s="1714"/>
      <c r="C1" s="1714"/>
      <c r="D1" s="1478"/>
      <c r="E1" s="1711" t="s">
        <v>1049</v>
      </c>
      <c r="F1" s="1712"/>
      <c r="G1" s="1712"/>
      <c r="H1" s="1712"/>
      <c r="I1" s="1712"/>
      <c r="J1" s="1712"/>
      <c r="K1" s="1712"/>
      <c r="L1" s="1712"/>
      <c r="M1" s="1712"/>
      <c r="N1" s="1712"/>
      <c r="O1" s="1713"/>
    </row>
    <row r="2" spans="1:15" ht="42.75" customHeight="1" thickBot="1" x14ac:dyDescent="0.55000000000000004">
      <c r="B2" s="1710"/>
      <c r="C2" s="1710"/>
      <c r="D2" s="18"/>
    </row>
    <row r="3" spans="1:15" ht="36" customHeight="1" thickBot="1" x14ac:dyDescent="0.55000000000000004">
      <c r="B3" s="1715"/>
      <c r="C3" s="1716"/>
      <c r="D3" s="1716"/>
    </row>
    <row r="4" spans="1:15" ht="21.95" customHeight="1" x14ac:dyDescent="0.5">
      <c r="B4" s="533" t="s">
        <v>2</v>
      </c>
      <c r="C4" s="521" t="s">
        <v>858</v>
      </c>
      <c r="D4" s="517"/>
    </row>
    <row r="5" spans="1:15" ht="21.95" customHeight="1" x14ac:dyDescent="0.5">
      <c r="B5" s="533" t="s">
        <v>9</v>
      </c>
      <c r="C5" s="517" t="s">
        <v>859</v>
      </c>
      <c r="D5" s="517"/>
    </row>
    <row r="6" spans="1:15" ht="21.95" customHeight="1" x14ac:dyDescent="0.5">
      <c r="B6" s="533" t="s">
        <v>578</v>
      </c>
      <c r="C6" s="518" t="s">
        <v>855</v>
      </c>
      <c r="D6" s="518"/>
    </row>
    <row r="7" spans="1:15" ht="21.95" customHeight="1" x14ac:dyDescent="0.5">
      <c r="B7" s="533" t="s">
        <v>14</v>
      </c>
      <c r="C7" s="517" t="s">
        <v>861</v>
      </c>
      <c r="D7" s="517"/>
    </row>
    <row r="8" spans="1:15" ht="21.95" customHeight="1" x14ac:dyDescent="0.5">
      <c r="B8" s="533" t="s">
        <v>579</v>
      </c>
      <c r="C8" s="518" t="s">
        <v>856</v>
      </c>
      <c r="D8" s="518"/>
    </row>
    <row r="9" spans="1:15" ht="21.95" customHeight="1" x14ac:dyDescent="0.5">
      <c r="B9" s="533" t="s">
        <v>19</v>
      </c>
      <c r="C9" s="517" t="s">
        <v>862</v>
      </c>
      <c r="D9" s="517"/>
    </row>
    <row r="10" spans="1:15" ht="21.95" customHeight="1" x14ac:dyDescent="0.5">
      <c r="B10" s="533" t="s">
        <v>513</v>
      </c>
      <c r="C10" s="517" t="s">
        <v>863</v>
      </c>
      <c r="D10" s="517"/>
    </row>
    <row r="11" spans="1:15" ht="39.950000000000003" customHeight="1" thickBot="1" x14ac:dyDescent="0.55000000000000004">
      <c r="B11" s="199"/>
      <c r="C11" s="519"/>
      <c r="D11" s="495"/>
    </row>
    <row r="12" spans="1:15" ht="36" customHeight="1" thickBot="1" x14ac:dyDescent="0.55000000000000004">
      <c r="B12" s="1717"/>
      <c r="C12" s="1718"/>
      <c r="D12" s="1718"/>
      <c r="N12" s="1441"/>
    </row>
    <row r="13" spans="1:15" ht="21.95" customHeight="1" x14ac:dyDescent="0.5">
      <c r="B13" s="534" t="s">
        <v>3</v>
      </c>
      <c r="C13" s="520" t="s">
        <v>864</v>
      </c>
      <c r="D13" s="517"/>
    </row>
    <row r="14" spans="1:15" ht="21.95" customHeight="1" x14ac:dyDescent="0.5">
      <c r="B14" s="533" t="s">
        <v>721</v>
      </c>
      <c r="C14" s="517" t="s">
        <v>1399</v>
      </c>
      <c r="D14" s="517"/>
    </row>
    <row r="15" spans="1:15" ht="21.95" customHeight="1" x14ac:dyDescent="0.5">
      <c r="B15" s="533" t="s">
        <v>10</v>
      </c>
      <c r="C15" s="517" t="s">
        <v>1203</v>
      </c>
      <c r="D15" s="517"/>
    </row>
    <row r="16" spans="1:15" ht="21.95" customHeight="1" x14ac:dyDescent="0.5">
      <c r="B16" s="533" t="s">
        <v>15</v>
      </c>
      <c r="C16" s="517" t="s">
        <v>1206</v>
      </c>
      <c r="D16" s="517"/>
    </row>
    <row r="17" spans="2:15" ht="21.95" customHeight="1" x14ac:dyDescent="0.5">
      <c r="B17" s="533" t="s">
        <v>20</v>
      </c>
      <c r="C17" s="517" t="s">
        <v>1207</v>
      </c>
      <c r="D17" s="517"/>
    </row>
    <row r="18" spans="2:15" ht="21.95" customHeight="1" x14ac:dyDescent="0.5">
      <c r="B18" s="533" t="s">
        <v>23</v>
      </c>
      <c r="C18" s="517" t="s">
        <v>1107</v>
      </c>
      <c r="D18" s="517"/>
    </row>
    <row r="19" spans="2:15" ht="21.95" customHeight="1" x14ac:dyDescent="0.5">
      <c r="B19" s="533" t="s">
        <v>514</v>
      </c>
      <c r="C19" s="517" t="s">
        <v>1108</v>
      </c>
      <c r="D19" s="517"/>
    </row>
    <row r="20" spans="2:15" ht="39.950000000000003" customHeight="1" thickBot="1" x14ac:dyDescent="0.55000000000000004">
      <c r="B20" s="199"/>
      <c r="C20" s="495"/>
      <c r="D20" s="495"/>
      <c r="O20" s="1479"/>
    </row>
    <row r="21" spans="2:15" ht="36" customHeight="1" thickBot="1" x14ac:dyDescent="0.55000000000000004">
      <c r="B21" s="1719"/>
      <c r="C21" s="1720"/>
      <c r="D21" s="1720"/>
    </row>
    <row r="22" spans="2:15" ht="21.95" customHeight="1" x14ac:dyDescent="0.5">
      <c r="B22" s="534" t="s">
        <v>609</v>
      </c>
      <c r="C22" s="522" t="s">
        <v>1053</v>
      </c>
      <c r="D22" s="517"/>
    </row>
    <row r="23" spans="2:15" ht="21.95" customHeight="1" x14ac:dyDescent="0.5">
      <c r="B23" s="533" t="s">
        <v>610</v>
      </c>
      <c r="C23" s="517" t="s">
        <v>1059</v>
      </c>
      <c r="D23" s="517"/>
    </row>
    <row r="24" spans="2:15" ht="21.95" customHeight="1" x14ac:dyDescent="0.5">
      <c r="B24" s="533" t="s">
        <v>607</v>
      </c>
      <c r="C24" s="517" t="s">
        <v>1054</v>
      </c>
      <c r="D24" s="517"/>
    </row>
    <row r="25" spans="2:15" ht="21.95" customHeight="1" x14ac:dyDescent="0.5">
      <c r="B25" s="533" t="s">
        <v>608</v>
      </c>
      <c r="C25" s="517" t="s">
        <v>1060</v>
      </c>
      <c r="D25" s="517"/>
    </row>
    <row r="26" spans="2:15" ht="21.95" customHeight="1" x14ac:dyDescent="0.5">
      <c r="B26" s="533" t="s">
        <v>580</v>
      </c>
      <c r="C26" s="517" t="s">
        <v>1401</v>
      </c>
      <c r="D26" s="517"/>
    </row>
    <row r="27" spans="2:15" ht="21.95" customHeight="1" x14ac:dyDescent="0.5">
      <c r="B27" s="533" t="s">
        <v>581</v>
      </c>
      <c r="C27" s="517" t="s">
        <v>1400</v>
      </c>
      <c r="D27" s="517"/>
    </row>
    <row r="28" spans="2:15" ht="21.95" customHeight="1" x14ac:dyDescent="0.5">
      <c r="B28" s="533" t="s">
        <v>582</v>
      </c>
      <c r="C28" s="517" t="s">
        <v>1402</v>
      </c>
      <c r="D28" s="517"/>
    </row>
    <row r="29" spans="2:15" ht="21.95" customHeight="1" x14ac:dyDescent="0.5">
      <c r="B29" s="533" t="s">
        <v>613</v>
      </c>
      <c r="C29" s="517" t="s">
        <v>1055</v>
      </c>
      <c r="D29" s="517"/>
    </row>
    <row r="30" spans="2:15" ht="21.95" customHeight="1" x14ac:dyDescent="0.5">
      <c r="B30" s="533" t="s">
        <v>614</v>
      </c>
      <c r="C30" s="517" t="s">
        <v>1061</v>
      </c>
      <c r="D30" s="517"/>
    </row>
    <row r="31" spans="2:15" ht="21.95" customHeight="1" x14ac:dyDescent="0.5">
      <c r="B31" s="533" t="s">
        <v>611</v>
      </c>
      <c r="C31" s="517" t="s">
        <v>1056</v>
      </c>
      <c r="D31" s="517"/>
    </row>
    <row r="32" spans="2:15" ht="21.95" customHeight="1" x14ac:dyDescent="0.5">
      <c r="B32" s="533" t="s">
        <v>612</v>
      </c>
      <c r="C32" s="517" t="s">
        <v>1062</v>
      </c>
      <c r="D32" s="517"/>
    </row>
    <row r="33" spans="2:4" ht="21.95" customHeight="1" x14ac:dyDescent="0.5">
      <c r="B33" s="533" t="s">
        <v>583</v>
      </c>
      <c r="C33" s="517" t="s">
        <v>1067</v>
      </c>
      <c r="D33" s="517"/>
    </row>
    <row r="34" spans="2:4" ht="21.95" customHeight="1" x14ac:dyDescent="0.5">
      <c r="B34" s="533" t="s">
        <v>584</v>
      </c>
      <c r="C34" s="517" t="s">
        <v>1068</v>
      </c>
      <c r="D34" s="517"/>
    </row>
    <row r="35" spans="2:4" ht="21.95" customHeight="1" x14ac:dyDescent="0.5">
      <c r="B35" s="533" t="s">
        <v>585</v>
      </c>
      <c r="C35" s="517" t="s">
        <v>1069</v>
      </c>
      <c r="D35" s="517"/>
    </row>
    <row r="36" spans="2:4" ht="21.95" customHeight="1" x14ac:dyDescent="0.5">
      <c r="B36" s="533" t="s">
        <v>586</v>
      </c>
      <c r="C36" s="517" t="s">
        <v>1070</v>
      </c>
      <c r="D36" s="517"/>
    </row>
    <row r="37" spans="2:4" ht="21.95" customHeight="1" x14ac:dyDescent="0.5">
      <c r="B37" s="533" t="s">
        <v>616</v>
      </c>
      <c r="C37" s="517" t="s">
        <v>1057</v>
      </c>
      <c r="D37" s="517"/>
    </row>
    <row r="38" spans="2:4" ht="21.95" customHeight="1" x14ac:dyDescent="0.5">
      <c r="B38" s="533" t="s">
        <v>615</v>
      </c>
      <c r="C38" s="517" t="s">
        <v>1058</v>
      </c>
      <c r="D38" s="517"/>
    </row>
    <row r="39" spans="2:4" ht="21.95" customHeight="1" x14ac:dyDescent="0.5">
      <c r="B39" s="533" t="s">
        <v>587</v>
      </c>
      <c r="C39" s="517" t="s">
        <v>1085</v>
      </c>
      <c r="D39" s="517"/>
    </row>
    <row r="40" spans="2:4" ht="21.95" customHeight="1" x14ac:dyDescent="0.5">
      <c r="B40" s="533" t="s">
        <v>588</v>
      </c>
      <c r="C40" s="517" t="s">
        <v>1086</v>
      </c>
      <c r="D40" s="517"/>
    </row>
    <row r="41" spans="2:4" ht="21.95" customHeight="1" x14ac:dyDescent="0.5">
      <c r="B41" s="533" t="s">
        <v>589</v>
      </c>
      <c r="C41" s="517" t="s">
        <v>1087</v>
      </c>
      <c r="D41" s="517"/>
    </row>
    <row r="42" spans="2:4" ht="39.950000000000003" customHeight="1" thickBot="1" x14ac:dyDescent="0.55000000000000004">
      <c r="B42" s="199"/>
      <c r="C42" s="495"/>
      <c r="D42" s="495"/>
    </row>
    <row r="43" spans="2:4" ht="36" customHeight="1" thickBot="1" x14ac:dyDescent="0.55000000000000004">
      <c r="B43" s="1721"/>
      <c r="C43" s="1722"/>
      <c r="D43" s="1722"/>
    </row>
    <row r="44" spans="2:4" ht="21.95" customHeight="1" x14ac:dyDescent="0.5">
      <c r="B44" s="533" t="s">
        <v>4</v>
      </c>
      <c r="C44" s="523" t="s">
        <v>866</v>
      </c>
      <c r="D44" s="517"/>
    </row>
    <row r="45" spans="2:4" ht="21.95" customHeight="1" x14ac:dyDescent="0.5">
      <c r="B45" s="533" t="s">
        <v>11</v>
      </c>
      <c r="C45" s="517" t="s">
        <v>867</v>
      </c>
      <c r="D45" s="517"/>
    </row>
    <row r="46" spans="2:4" ht="21.95" customHeight="1" x14ac:dyDescent="0.5">
      <c r="B46" s="533" t="s">
        <v>16</v>
      </c>
      <c r="C46" s="517" t="s">
        <v>869</v>
      </c>
      <c r="D46" s="517"/>
    </row>
    <row r="47" spans="2:4" ht="21.95" customHeight="1" x14ac:dyDescent="0.5">
      <c r="B47" s="533" t="s">
        <v>21</v>
      </c>
      <c r="C47" s="517" t="s">
        <v>871</v>
      </c>
      <c r="D47" s="517"/>
    </row>
    <row r="48" spans="2:4" ht="21.95" customHeight="1" x14ac:dyDescent="0.5">
      <c r="B48" s="533" t="s">
        <v>24</v>
      </c>
      <c r="C48" s="517" t="s">
        <v>873</v>
      </c>
      <c r="D48" s="517"/>
    </row>
    <row r="49" spans="2:4" ht="21.95" customHeight="1" x14ac:dyDescent="0.5">
      <c r="B49" s="533" t="s">
        <v>26</v>
      </c>
      <c r="C49" s="517" t="s">
        <v>874</v>
      </c>
      <c r="D49" s="517"/>
    </row>
    <row r="50" spans="2:4" ht="21.95" customHeight="1" x14ac:dyDescent="0.5">
      <c r="B50" s="533" t="s">
        <v>27</v>
      </c>
      <c r="C50" s="517" t="s">
        <v>875</v>
      </c>
      <c r="D50" s="517"/>
    </row>
    <row r="51" spans="2:4" ht="21.95" customHeight="1" x14ac:dyDescent="0.5">
      <c r="B51" s="535" t="s">
        <v>515</v>
      </c>
      <c r="C51" s="524" t="s">
        <v>876</v>
      </c>
      <c r="D51" s="524"/>
    </row>
    <row r="52" spans="2:4" ht="21.95" customHeight="1" x14ac:dyDescent="0.5">
      <c r="B52" s="535" t="s">
        <v>516</v>
      </c>
      <c r="C52" s="524" t="s">
        <v>878</v>
      </c>
      <c r="D52" s="524"/>
    </row>
    <row r="53" spans="2:4" ht="21.95" customHeight="1" x14ac:dyDescent="0.5">
      <c r="B53" s="535" t="s">
        <v>517</v>
      </c>
      <c r="C53" s="524" t="s">
        <v>879</v>
      </c>
      <c r="D53" s="524"/>
    </row>
    <row r="54" spans="2:4" ht="21.95" customHeight="1" x14ac:dyDescent="0.5">
      <c r="B54" s="533" t="s">
        <v>518</v>
      </c>
      <c r="C54" s="517" t="s">
        <v>877</v>
      </c>
      <c r="D54" s="517"/>
    </row>
    <row r="55" spans="2:4" ht="39.950000000000003" customHeight="1" thickBot="1" x14ac:dyDescent="0.55000000000000004">
      <c r="C55" s="495"/>
      <c r="D55" s="495"/>
    </row>
    <row r="56" spans="2:4" ht="36" customHeight="1" thickBot="1" x14ac:dyDescent="0.55000000000000004">
      <c r="B56" s="1723"/>
      <c r="C56" s="1724"/>
      <c r="D56" s="1724"/>
    </row>
    <row r="57" spans="2:4" ht="21.95" customHeight="1" x14ac:dyDescent="0.5">
      <c r="B57" s="533" t="s">
        <v>590</v>
      </c>
      <c r="C57" s="525" t="s">
        <v>880</v>
      </c>
      <c r="D57" s="517"/>
    </row>
    <row r="58" spans="2:4" ht="21.95" customHeight="1" x14ac:dyDescent="0.5">
      <c r="B58" s="533" t="s">
        <v>591</v>
      </c>
      <c r="C58" s="517" t="s">
        <v>881</v>
      </c>
      <c r="D58" s="517"/>
    </row>
    <row r="59" spans="2:4" ht="21.95" customHeight="1" x14ac:dyDescent="0.5">
      <c r="B59" s="533" t="s">
        <v>592</v>
      </c>
      <c r="C59" s="517" t="s">
        <v>882</v>
      </c>
      <c r="D59" s="517"/>
    </row>
    <row r="60" spans="2:4" ht="21.95" customHeight="1" x14ac:dyDescent="0.5">
      <c r="B60" s="533" t="s">
        <v>593</v>
      </c>
      <c r="C60" s="517" t="s">
        <v>884</v>
      </c>
      <c r="D60" s="517"/>
    </row>
    <row r="61" spans="2:4" ht="21.95" customHeight="1" x14ac:dyDescent="0.5">
      <c r="B61" s="533" t="s">
        <v>594</v>
      </c>
      <c r="C61" s="517" t="s">
        <v>1262</v>
      </c>
      <c r="D61" s="517"/>
    </row>
    <row r="62" spans="2:4" ht="21.95" customHeight="1" x14ac:dyDescent="0.5">
      <c r="B62" s="533" t="s">
        <v>595</v>
      </c>
      <c r="C62" s="517" t="s">
        <v>885</v>
      </c>
      <c r="D62" s="517"/>
    </row>
    <row r="63" spans="2:4" ht="21.95" customHeight="1" x14ac:dyDescent="0.5">
      <c r="B63" s="533" t="s">
        <v>596</v>
      </c>
      <c r="C63" s="517" t="s">
        <v>887</v>
      </c>
      <c r="D63" s="517"/>
    </row>
    <row r="64" spans="2:4" ht="21.95" customHeight="1" x14ac:dyDescent="0.5">
      <c r="B64" s="533" t="s">
        <v>597</v>
      </c>
      <c r="C64" s="517" t="s">
        <v>889</v>
      </c>
      <c r="D64" s="517"/>
    </row>
    <row r="65" spans="2:4" ht="39.950000000000003" customHeight="1" thickBot="1" x14ac:dyDescent="0.55000000000000004">
      <c r="B65" s="199"/>
      <c r="C65" s="495"/>
      <c r="D65" s="495"/>
    </row>
    <row r="66" spans="2:4" ht="36" customHeight="1" thickBot="1" x14ac:dyDescent="0.55000000000000004">
      <c r="B66" s="1725"/>
      <c r="C66" s="1726"/>
      <c r="D66" s="1726"/>
    </row>
    <row r="67" spans="2:4" ht="21.95" customHeight="1" x14ac:dyDescent="0.5">
      <c r="B67" s="534" t="s">
        <v>5</v>
      </c>
      <c r="C67" s="526" t="s">
        <v>891</v>
      </c>
      <c r="D67" s="517"/>
    </row>
    <row r="68" spans="2:4" ht="21.95" customHeight="1" x14ac:dyDescent="0.5">
      <c r="B68" s="533" t="s">
        <v>12</v>
      </c>
      <c r="C68" s="517" t="s">
        <v>893</v>
      </c>
      <c r="D68" s="517"/>
    </row>
    <row r="69" spans="2:4" ht="21.95" customHeight="1" x14ac:dyDescent="0.5">
      <c r="B69" s="533" t="s">
        <v>17</v>
      </c>
      <c r="C69" s="517" t="s">
        <v>895</v>
      </c>
      <c r="D69" s="517"/>
    </row>
    <row r="70" spans="2:4" ht="21.95" customHeight="1" x14ac:dyDescent="0.5">
      <c r="B70" s="533" t="s">
        <v>22</v>
      </c>
      <c r="C70" s="517" t="s">
        <v>897</v>
      </c>
      <c r="D70" s="517"/>
    </row>
    <row r="71" spans="2:4" ht="21.95" customHeight="1" x14ac:dyDescent="0.5">
      <c r="B71" s="533" t="s">
        <v>25</v>
      </c>
      <c r="C71" s="517" t="s">
        <v>899</v>
      </c>
      <c r="D71" s="517"/>
    </row>
    <row r="72" spans="2:4" ht="21.95" customHeight="1" x14ac:dyDescent="0.5">
      <c r="B72" s="533" t="s">
        <v>519</v>
      </c>
      <c r="C72" s="517" t="s">
        <v>901</v>
      </c>
      <c r="D72" s="517"/>
    </row>
    <row r="73" spans="2:4" ht="21.95" customHeight="1" x14ac:dyDescent="0.5">
      <c r="B73" s="533" t="s">
        <v>778</v>
      </c>
      <c r="C73" s="517" t="s">
        <v>903</v>
      </c>
      <c r="D73" s="517"/>
    </row>
    <row r="74" spans="2:4" ht="21.95" customHeight="1" x14ac:dyDescent="0.5">
      <c r="B74" s="533" t="s">
        <v>779</v>
      </c>
      <c r="C74" s="517" t="s">
        <v>905</v>
      </c>
      <c r="D74" s="517"/>
    </row>
    <row r="75" spans="2:4" ht="39.950000000000003" customHeight="1" thickBot="1" x14ac:dyDescent="0.55000000000000004">
      <c r="B75" s="199"/>
      <c r="C75" s="495"/>
      <c r="D75" s="495"/>
    </row>
    <row r="76" spans="2:4" ht="36" customHeight="1" thickBot="1" x14ac:dyDescent="0.55000000000000004">
      <c r="B76" s="1727"/>
      <c r="C76" s="1728"/>
      <c r="D76" s="1728"/>
    </row>
    <row r="77" spans="2:4" ht="21.95" customHeight="1" x14ac:dyDescent="0.5">
      <c r="B77" s="534" t="s">
        <v>6</v>
      </c>
      <c r="C77" s="527" t="s">
        <v>1154</v>
      </c>
      <c r="D77" s="517"/>
    </row>
    <row r="78" spans="2:4" ht="21.95" customHeight="1" x14ac:dyDescent="0.5">
      <c r="B78" s="533" t="s">
        <v>13</v>
      </c>
      <c r="C78" s="517" t="s">
        <v>1155</v>
      </c>
      <c r="D78" s="517"/>
    </row>
    <row r="79" spans="2:4" ht="21.95" customHeight="1" x14ac:dyDescent="0.5">
      <c r="B79" s="533" t="s">
        <v>18</v>
      </c>
      <c r="C79" s="528" t="s">
        <v>1156</v>
      </c>
      <c r="D79" s="528"/>
    </row>
    <row r="80" spans="2:4" ht="21.95" customHeight="1" x14ac:dyDescent="0.5">
      <c r="B80" s="533" t="s">
        <v>576</v>
      </c>
      <c r="C80" s="517" t="s">
        <v>1157</v>
      </c>
      <c r="D80" s="517"/>
    </row>
    <row r="81" spans="1:4" ht="21.95" customHeight="1" x14ac:dyDescent="0.5">
      <c r="B81" s="533" t="s">
        <v>745</v>
      </c>
      <c r="C81" s="517" t="s">
        <v>1158</v>
      </c>
      <c r="D81" s="517"/>
    </row>
    <row r="82" spans="1:4" ht="21.95" customHeight="1" x14ac:dyDescent="0.5">
      <c r="B82" s="533" t="s">
        <v>813</v>
      </c>
      <c r="C82" s="518" t="s">
        <v>857</v>
      </c>
      <c r="D82" s="518"/>
    </row>
    <row r="83" spans="1:4" ht="21.75" customHeight="1" x14ac:dyDescent="0.5">
      <c r="B83" s="533" t="s">
        <v>746</v>
      </c>
      <c r="C83" s="517" t="s">
        <v>906</v>
      </c>
      <c r="D83" s="517"/>
    </row>
    <row r="84" spans="1:4" ht="69" customHeight="1" thickBot="1" x14ac:dyDescent="0.55000000000000004">
      <c r="B84" s="199"/>
      <c r="C84" s="495"/>
      <c r="D84" s="495"/>
    </row>
    <row r="85" spans="1:4" ht="36" customHeight="1" thickBot="1" x14ac:dyDescent="0.55000000000000004">
      <c r="B85" s="1729"/>
      <c r="C85" s="1730"/>
      <c r="D85" s="1730"/>
    </row>
    <row r="86" spans="1:4" ht="21.95" customHeight="1" x14ac:dyDescent="0.5">
      <c r="A86" s="199"/>
      <c r="B86" s="533" t="s">
        <v>7</v>
      </c>
      <c r="C86" s="529" t="s">
        <v>908</v>
      </c>
      <c r="D86" s="517"/>
    </row>
    <row r="87" spans="1:4" ht="21.95" customHeight="1" x14ac:dyDescent="0.5">
      <c r="A87" s="199"/>
      <c r="B87" s="533" t="s">
        <v>521</v>
      </c>
      <c r="C87" s="517" t="s">
        <v>910</v>
      </c>
      <c r="D87" s="517"/>
    </row>
    <row r="88" spans="1:4" ht="21.95" customHeight="1" x14ac:dyDescent="0.5">
      <c r="A88" s="199"/>
      <c r="B88" s="533" t="s">
        <v>630</v>
      </c>
      <c r="C88" s="517" t="s">
        <v>912</v>
      </c>
      <c r="D88" s="517"/>
    </row>
    <row r="89" spans="1:4" ht="150" customHeight="1" thickBot="1" x14ac:dyDescent="0.55000000000000004">
      <c r="A89" s="199"/>
      <c r="B89" s="199"/>
      <c r="C89" s="495"/>
      <c r="D89" s="495"/>
    </row>
    <row r="90" spans="1:4" ht="36" customHeight="1" thickBot="1" x14ac:dyDescent="0.55000000000000004">
      <c r="B90" s="1731"/>
      <c r="C90" s="1731"/>
      <c r="D90" s="1731"/>
    </row>
    <row r="91" spans="1:4" ht="21.95" customHeight="1" x14ac:dyDescent="0.5">
      <c r="B91" s="536" t="s">
        <v>8</v>
      </c>
      <c r="C91" s="531" t="s">
        <v>931</v>
      </c>
      <c r="D91" s="524"/>
    </row>
    <row r="92" spans="1:4" ht="21.95" customHeight="1" x14ac:dyDescent="0.5">
      <c r="B92" s="535" t="s">
        <v>520</v>
      </c>
      <c r="C92" s="524" t="s">
        <v>932</v>
      </c>
      <c r="D92" s="524"/>
    </row>
    <row r="93" spans="1:4" ht="194.25" customHeight="1" thickBot="1" x14ac:dyDescent="0.55000000000000004">
      <c r="B93" s="494"/>
      <c r="C93" s="495"/>
      <c r="D93" s="495"/>
    </row>
    <row r="94" spans="1:4" ht="36" customHeight="1" thickBot="1" x14ac:dyDescent="0.55000000000000004">
      <c r="B94" s="1732"/>
      <c r="C94" s="1733"/>
      <c r="D94" s="1733"/>
    </row>
    <row r="95" spans="1:4" ht="21.95" customHeight="1" x14ac:dyDescent="0.5">
      <c r="B95" s="537" t="s">
        <v>774</v>
      </c>
      <c r="C95" s="530" t="s">
        <v>913</v>
      </c>
      <c r="D95" s="517"/>
    </row>
    <row r="96" spans="1:4" ht="21.95" customHeight="1" x14ac:dyDescent="0.5">
      <c r="B96" s="538" t="s">
        <v>775</v>
      </c>
      <c r="C96" s="517" t="s">
        <v>1392</v>
      </c>
      <c r="D96" s="517"/>
    </row>
    <row r="97" spans="2:4" ht="176.25" customHeight="1" thickBot="1" x14ac:dyDescent="0.55000000000000004">
      <c r="B97" s="199"/>
      <c r="C97" s="495"/>
      <c r="D97" s="495"/>
    </row>
    <row r="98" spans="2:4" ht="36" customHeight="1" thickBot="1" x14ac:dyDescent="0.55000000000000004">
      <c r="B98" s="1734"/>
      <c r="C98" s="1735"/>
      <c r="D98" s="1735"/>
    </row>
    <row r="99" spans="2:4" ht="72.75" customHeight="1" x14ac:dyDescent="0.5">
      <c r="B99" s="200"/>
      <c r="C99" s="532" t="s">
        <v>1047</v>
      </c>
      <c r="D99" s="1463"/>
    </row>
    <row r="100" spans="2:4" ht="24.75" customHeight="1" x14ac:dyDescent="0.5">
      <c r="B100" s="199"/>
      <c r="C100" s="199"/>
      <c r="D100" s="199"/>
    </row>
    <row r="101" spans="2:4" ht="25.5" customHeight="1" x14ac:dyDescent="0.5">
      <c r="B101" s="199"/>
      <c r="C101" s="199"/>
      <c r="D101" s="199"/>
    </row>
    <row r="102" spans="2:4" ht="25.5" customHeight="1" x14ac:dyDescent="0.5">
      <c r="B102" s="1708" t="s">
        <v>1019</v>
      </c>
      <c r="C102" s="1709"/>
      <c r="D102" s="1442"/>
    </row>
    <row r="103" spans="2:4" ht="46.5" customHeight="1" x14ac:dyDescent="0.5"/>
    <row r="104" spans="2:4" ht="84.75" customHeight="1" x14ac:dyDescent="0.5"/>
    <row r="105" spans="2:4" ht="15.75" customHeight="1" x14ac:dyDescent="0.5"/>
  </sheetData>
  <sheetProtection algorithmName="SHA-512" hashValue="+i6QmoNujGKp16+c4slhJ1I+sbVtLSQWXQEDHFXK1Hol8FrTVIH++hDGwfjCc4alaAg7ScXbjP37uinl2JD4cA==" saltValue="+zI5GR9a2zdM8jPnQahUFQ==" spinCount="100000" sheet="1" objects="1" scenarios="1"/>
  <mergeCells count="15">
    <mergeCell ref="B102:C102"/>
    <mergeCell ref="B2:C2"/>
    <mergeCell ref="E1:O1"/>
    <mergeCell ref="A1:C1"/>
    <mergeCell ref="B3:D3"/>
    <mergeCell ref="B12:D12"/>
    <mergeCell ref="B21:D21"/>
    <mergeCell ref="B43:D43"/>
    <mergeCell ref="B56:D56"/>
    <mergeCell ref="B66:D66"/>
    <mergeCell ref="B76:D76"/>
    <mergeCell ref="B85:D85"/>
    <mergeCell ref="B90:D90"/>
    <mergeCell ref="B94:D94"/>
    <mergeCell ref="B98:D98"/>
  </mergeCells>
  <hyperlinks>
    <hyperlink ref="B7" location="cclim3!A1" display="cclim3" xr:uid="{432A7CD1-A802-4858-B630-099AACFC53CB}"/>
    <hyperlink ref="B5" location="cclim2!A1" display="cclim2" xr:uid="{45230047-18FC-4676-B389-2DEEFCB286E7}"/>
    <hyperlink ref="B4" location="cclim1!A1" display="cclim1" xr:uid="{603BA9C0-E44C-4AA3-BF1D-A614679AED18}"/>
    <hyperlink ref="B9" location="cclim4!A1" display="cclim4" xr:uid="{E30C6553-32C7-4F4C-9252-31D00FA949A4}"/>
    <hyperlink ref="B10" location="cclim5!A1" display="cclim5" xr:uid="{1DC25F38-EEF0-4DF3-81B3-278C0C324B4F}"/>
    <hyperlink ref="B6" location="cclim2_recode!A1" display="cclim2_recode" xr:uid="{8B033C75-8A93-48A7-9910-862EE003F0D9}"/>
    <hyperlink ref="B8" location="cclim3_recode!A1" display="cclim3_recode" xr:uid="{430EA169-791C-47B5-8F93-B8E2BF5ADBF1}"/>
    <hyperlink ref="B13" location="'emp1'!A1" display="emp1" xr:uid="{620F25BE-62BD-437B-8F1C-E8F0070B6882}"/>
    <hyperlink ref="B17" location="'emp4'!A1" display="emp4" xr:uid="{BFB28C0E-9D3C-44C7-AA4A-34B6B3553F99}"/>
    <hyperlink ref="B18" location="'emp5'!A1" display="emp5" xr:uid="{68252077-49A7-4B3D-AB46-C0E18EF007CC}"/>
    <hyperlink ref="B19" location="'emp6'!A1" display="emp6" xr:uid="{78913469-A9F2-40C7-AE43-D81FC8048658}"/>
    <hyperlink ref="B16" location="'emp3'!A1" display="emp3" xr:uid="{7BD79531-C638-4E24-A0CC-9202FE19647D}"/>
    <hyperlink ref="B14" location="'emp2+emp3+emp4'!A1" display="emp2+emp3+emp4" xr:uid="{828C9447-C38A-4681-841B-98CA79BBA6C0}"/>
    <hyperlink ref="B15" location="'emp2'!A1" display="emp2" xr:uid="{A3AEB2B0-4A13-495E-9EF7-5FCF224AF83E}"/>
    <hyperlink ref="B23" location="form1_grado_ámbito!A1" display="form1_grado_ámbito" xr:uid="{0689B683-9651-4771-943E-9E823642A1A6}"/>
    <hyperlink ref="B26" location="'form2_fp básica'!A1" display="form2_fp básica" xr:uid="{E7EEB558-B73B-4E11-8EF4-6FBC9A47820E}"/>
    <hyperlink ref="B27" location="'form2_fp grado medio'!A1" display="form2_fp grado medio" xr:uid="{4D84926D-F1EF-4FF8-8B3D-05228FCAEA52}"/>
    <hyperlink ref="B28" location="'form2_fp grado superior'!A1" display="form2_fp grado superior" xr:uid="{A0E60871-80E6-4CB9-9AF3-DC2007DDB42D}"/>
    <hyperlink ref="B29" location="form3_grado_campo!A1" display="form3_grado_campo" xr:uid="{8F71889E-047A-4C2B-A703-7B4273D60E63}"/>
    <hyperlink ref="B30" location="form3_grado_ámbito!A1" display="form3_grado_ámbito" xr:uid="{F82F0429-2D32-48ED-99E6-C8791FFADE50}"/>
    <hyperlink ref="B33" location="'form4_fp básica'!A1" display="form4_fp básica" xr:uid="{E9F7EEFD-C527-429E-B55A-6E0526E1731A}"/>
    <hyperlink ref="B34" location="'form4_fp grado medio'!A1" display="form4_fp grado medio" xr:uid="{B093E7EE-06F6-49EB-95A0-82D595BC4566}"/>
    <hyperlink ref="B35" location="'form4_ fp grado superior'!A1" display="form4_fp grado superior" xr:uid="{F51A0DD9-AC19-43F2-B1D8-FA618686BBE1}"/>
    <hyperlink ref="B36" location="form5!A1" display="form5" xr:uid="{552B9511-3DBE-46DC-9544-7FA81A1C941A}"/>
    <hyperlink ref="B37" location="form6_grado!A1" display="form6_grado" xr:uid="{FDAE9719-2B3E-4CCD-B7DE-18FFA476989D}"/>
    <hyperlink ref="B39" location="'form7_fp básica'!A1" display="form7_fp básica" xr:uid="{826CFF6E-E9EE-4EED-A130-3F8F00D6CE17}"/>
    <hyperlink ref="B40" location="'form7_fp grado medio'!A1" display="form7_fp grado medio" xr:uid="{3CC85B09-4BA3-41BA-AC04-385BCBFC0186}"/>
    <hyperlink ref="B41" location="'form7_fp grado superior'!A1" display="form7_fp grado superior" xr:uid="{5A470422-8C8E-4A5E-9AA1-E7A2832F2725}"/>
    <hyperlink ref="B22" location="form1_grado_campo!A1" display="form1_grado_campo" xr:uid="{4E260FDC-267A-4FF5-BAA5-AC004B08A4AD}"/>
    <hyperlink ref="B25" location="form1_máster_ámbito!A1" display="form1_máster_ámbito" xr:uid="{803E1243-AC88-4776-83C8-66A2CCB85A28}"/>
    <hyperlink ref="B24" location="form1_máster_campo!A1" display="form1_máster_campo" xr:uid="{361BC0A8-6842-4E00-9EBC-B9B2B5C2B90B}"/>
    <hyperlink ref="B31" location="form3_máster_campo!A1" display="form3_máster_campo" xr:uid="{0AB34471-1724-4D56-9512-4DFC6D861907}"/>
    <hyperlink ref="B32" location="form3_máster_ámbito!A1" display="form3_máster_ámbito" xr:uid="{5255F5B7-88B5-411B-9195-646A4747D479}"/>
    <hyperlink ref="B38" location="form6_máster!A1" display="form6_máster" xr:uid="{4476BC9A-6D16-4976-9EA2-238981821BD0}"/>
    <hyperlink ref="B44" location="'gob1'!A1" display="gob1" xr:uid="{9993CDEB-41ED-4308-B833-66D0D5D396A4}"/>
    <hyperlink ref="B45" location="'gob2'!A1" display="gob2" xr:uid="{DB6332E3-8363-4D73-ABF4-CB7F21B18C3D}"/>
    <hyperlink ref="B46" location="'gob3'!A1" display="gob3" xr:uid="{60E37094-0FC0-4ACD-9571-199DD93A1BAB}"/>
    <hyperlink ref="B47" location="'gob4'!A1" display="gob4" xr:uid="{F12DF0DA-1255-4663-9875-CBB88912BE30}"/>
    <hyperlink ref="B48" location="'gob5'!A1" display="gob5" xr:uid="{BF972D75-6EDE-41E8-BED9-FB29F6E9579C}"/>
    <hyperlink ref="B49" location="'gob6'!A1" display="gob6" xr:uid="{48701C7D-CC96-4BC1-B9CD-FA73B8B4F4A8}"/>
    <hyperlink ref="B50" location="'gob7'!A1" display="gob7" xr:uid="{2AB6FA8B-3B71-42E3-BB06-0525F6BECDEA}"/>
    <hyperlink ref="B51:B54" location="'gob7'!A1" display="gob7" xr:uid="{65E10ECF-ABF0-4370-B94C-9F027B7FB73D}"/>
    <hyperlink ref="B51" location="'gob8'!A1" display="gob8" xr:uid="{5362909D-C6A6-4703-B3C2-908E6355F768}"/>
    <hyperlink ref="B52" location="'gob9'!A1" display="gob9" xr:uid="{6038CDD2-0F98-4FDF-9AA0-60D7F2B7F051}"/>
    <hyperlink ref="B53" location="'gob10'!A1" display="gob10" xr:uid="{18AF99A1-D4F3-421A-A96A-746A2C5D0EC2}"/>
    <hyperlink ref="B54" location="'gob11'!A1" display="gob11" xr:uid="{AC7576BB-5FC3-478C-9BC4-4D223E2F7619}"/>
    <hyperlink ref="B57" location="habs1!A1" display="habs1" xr:uid="{555AC425-BB94-4B14-873E-D11B7DF385A1}"/>
    <hyperlink ref="B58" location="habs2!A1" display="habs2" xr:uid="{EE9C40FA-AC0E-4E50-9CDD-4A2E798AC021}"/>
    <hyperlink ref="B59" location="habs3!A1" display="habs3" xr:uid="{49618B30-6398-4508-A5EC-7ED334659D60}"/>
    <hyperlink ref="B60" location="habs4!A1" display="habs4" xr:uid="{801AC561-BDDF-4072-A098-B9A234A8648E}"/>
    <hyperlink ref="B61" location="habs5!A1" display="habs5" xr:uid="{90C55455-D9CE-40FA-8BE8-24047B05E80A}"/>
    <hyperlink ref="B62" location="habs6!A1" display="habs6" xr:uid="{E944F227-4A29-4740-82EC-B55FD2998EFB}"/>
    <hyperlink ref="B63" location="habs7!A1" display="habs7" xr:uid="{531FEA0E-0FB5-4402-A2FA-8F751923E89E}"/>
    <hyperlink ref="B64" location="habs8!A1" display="habs8" xr:uid="{2D6C56AC-A413-4361-BB47-CEF254CA4EC9}"/>
    <hyperlink ref="B67" location="'sal1'!A1" display="sal1" xr:uid="{F41DC9DB-50EA-4C18-B415-2A5D29EC4AD4}"/>
    <hyperlink ref="B70" location="'sal4'!A1" display="sal4" xr:uid="{0149140D-CB54-4F3A-B698-49C873CDE93E}"/>
    <hyperlink ref="B71" location="'sal5'!A1" display="sal5" xr:uid="{E75DA2F6-F910-43D2-8D52-54341BCE4EC3}"/>
    <hyperlink ref="B72" location="'sal6'!A1" display="sal6" xr:uid="{67214A03-E95D-4645-9727-B01F8538A99C}"/>
    <hyperlink ref="B68" location="'sal2'!A1" display="sal2" xr:uid="{B4D76266-B85B-42FA-A906-DB442F9C73FE}"/>
    <hyperlink ref="B69" location="'sal3'!A1" display="sal3" xr:uid="{748DAE58-B868-4E40-90F0-56BDCDCE9ABE}"/>
    <hyperlink ref="B73" location="'sal7'!A1" display="sal7" xr:uid="{BB9DB907-9B9C-4E6B-A8E3-56D53E004828}"/>
    <hyperlink ref="B74" location="'sal8'!A1" display="sal8" xr:uid="{9127ACA8-23E1-4743-A386-3A24F76F1213}"/>
    <hyperlink ref="B77" location="energ1!A1" display="energ1" xr:uid="{B63C407D-6620-4ECC-81BE-5C391EE1CF72}"/>
    <hyperlink ref="B78" location="energ2!A1" display="energ2" xr:uid="{01C43692-8827-4FC0-87F0-D8E3552E7698}"/>
    <hyperlink ref="B79" location="energ3!A1" display="energ3" xr:uid="{37E2ED8F-15B9-4F0C-881B-8407FF4CF4BE}"/>
    <hyperlink ref="B80" location="energ4!A1" display="energ4" xr:uid="{2331C15E-298F-4497-A4DB-B7A51E3F21CE}"/>
    <hyperlink ref="B81" location="energ5!A1" display="energ5" xr:uid="{5C132F79-D89D-4BCA-9BD8-40F6CD530EB7}"/>
    <hyperlink ref="B83" location="energ6!A1" display="energ6" xr:uid="{C5916FA4-8047-4923-AF14-E1624D9BFD2C}"/>
    <hyperlink ref="B82" location="energ5_recode!A1" display="energ5_recode" xr:uid="{6F83000F-FDF0-43DB-BA8F-0F46C577AABC}"/>
    <hyperlink ref="B86" location="biod1!A1" display="biod1" xr:uid="{717A4DB6-060E-4DE5-BD43-1DA7DEB9AE2A}"/>
    <hyperlink ref="B87" location="biod2!A1" display="biod2" xr:uid="{A0C887AD-367C-48B4-AB1D-EB538C6FD6A1}"/>
    <hyperlink ref="B88" location="biod3!A1" display="biod3" xr:uid="{1E80C6B4-0746-433E-9D63-F28A4E68A912}"/>
    <hyperlink ref="B91" location="agua1!A1" display="agua1" xr:uid="{B1E7A26E-1805-4AEA-87BA-14246B4BED5F}"/>
    <hyperlink ref="B92" location="agua2!A1" display="agua2" xr:uid="{7B462E1C-132C-4E7E-B917-C4543D4D6C0F}"/>
    <hyperlink ref="B95" location="'mar1'!A1" display="cost1" xr:uid="{FB081304-AA33-406D-8630-1805F1B30A47}"/>
    <hyperlink ref="B96" location="'mar2'!A1" display="cost2" xr:uid="{7936E35A-039D-4C42-AA1E-7893184BECBB}"/>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3801E-A498-45CB-A2F1-B555DBDA8BB2}">
  <sheetPr codeName="Hoja42">
    <tabColor rgb="FFDECCF3"/>
  </sheetPr>
  <dimension ref="A1:X21"/>
  <sheetViews>
    <sheetView workbookViewId="0">
      <selection activeCell="A18" sqref="A18:G21"/>
    </sheetView>
  </sheetViews>
  <sheetFormatPr baseColWidth="10" defaultColWidth="11.42578125" defaultRowHeight="15" x14ac:dyDescent="0.25"/>
  <cols>
    <col min="1" max="1" width="60.7109375" customWidth="1"/>
    <col min="2" max="23" width="5.7109375" customWidth="1"/>
  </cols>
  <sheetData>
    <row r="1" spans="1:24" ht="24" customHeight="1" x14ac:dyDescent="0.25">
      <c r="A1" s="1755" t="s">
        <v>755</v>
      </c>
      <c r="B1" s="1756"/>
      <c r="C1" s="1756"/>
      <c r="D1" s="1756"/>
      <c r="E1" s="1756"/>
      <c r="F1" s="1756"/>
      <c r="G1" s="1756"/>
      <c r="H1" s="1756"/>
      <c r="I1" s="1756"/>
      <c r="J1" s="1756"/>
      <c r="K1" s="1756"/>
      <c r="L1" s="1756"/>
      <c r="M1" s="1756"/>
      <c r="N1" s="1756"/>
      <c r="O1" s="1756"/>
      <c r="P1" s="1756"/>
      <c r="Q1" s="1756"/>
      <c r="R1" s="1756"/>
      <c r="S1" s="1756"/>
      <c r="T1" s="1756"/>
      <c r="U1" s="1756"/>
      <c r="V1" s="1756"/>
      <c r="W1" s="1756"/>
      <c r="X1" s="1757"/>
    </row>
    <row r="2" spans="1:24" ht="16.5" customHeight="1" thickBot="1" x14ac:dyDescent="0.3">
      <c r="A2" s="1758"/>
      <c r="B2" s="1759"/>
      <c r="C2" s="1759"/>
      <c r="D2" s="1759"/>
      <c r="E2" s="1759"/>
      <c r="F2" s="1759"/>
      <c r="G2" s="1759"/>
      <c r="H2" s="1759"/>
      <c r="I2" s="1759"/>
      <c r="J2" s="1759"/>
      <c r="K2" s="1759"/>
      <c r="L2" s="1759"/>
      <c r="M2" s="1759"/>
      <c r="N2" s="1759"/>
      <c r="O2" s="1759"/>
      <c r="P2" s="1759"/>
      <c r="Q2" s="1759"/>
      <c r="R2" s="1759"/>
      <c r="S2" s="1759"/>
      <c r="T2" s="1759"/>
      <c r="U2" s="1759"/>
      <c r="V2" s="1759"/>
      <c r="W2" s="1759"/>
      <c r="X2" s="1760"/>
    </row>
    <row r="3" spans="1:24" x14ac:dyDescent="0.25">
      <c r="A3" s="42" t="s">
        <v>975</v>
      </c>
    </row>
    <row r="4" spans="1:24" x14ac:dyDescent="0.25">
      <c r="A4" s="42" t="s">
        <v>988</v>
      </c>
    </row>
    <row r="5" spans="1:24" x14ac:dyDescent="0.25">
      <c r="A5" s="132" t="s">
        <v>712</v>
      </c>
    </row>
    <row r="7" spans="1:24" x14ac:dyDescent="0.25">
      <c r="A7" s="34" t="s">
        <v>1243</v>
      </c>
    </row>
    <row r="8" spans="1:24" x14ac:dyDescent="0.25">
      <c r="A8" s="34"/>
    </row>
    <row r="9" spans="1:24" ht="53.25" customHeight="1" x14ac:dyDescent="0.25">
      <c r="B9" s="1937" t="s">
        <v>28</v>
      </c>
      <c r="C9" s="1938"/>
      <c r="D9" s="1938"/>
      <c r="E9" s="1938"/>
      <c r="F9" s="1938"/>
      <c r="G9" s="1938"/>
      <c r="H9" s="1938"/>
      <c r="I9" s="1939"/>
      <c r="K9" s="1934" t="s">
        <v>507</v>
      </c>
      <c r="L9" s="1935"/>
      <c r="M9" s="1935"/>
      <c r="N9" s="1935"/>
      <c r="O9" s="1935"/>
      <c r="P9" s="1935"/>
      <c r="Q9" s="1935"/>
      <c r="R9" s="1940"/>
      <c r="S9" s="35"/>
      <c r="T9" s="1934" t="s">
        <v>1105</v>
      </c>
      <c r="U9" s="1935"/>
      <c r="V9" s="1935"/>
      <c r="W9" s="1935"/>
    </row>
    <row r="10" spans="1:24" ht="169.5" customHeight="1" x14ac:dyDescent="0.25">
      <c r="A10" s="640" t="s">
        <v>370</v>
      </c>
      <c r="B10" s="1941" t="s">
        <v>371</v>
      </c>
      <c r="C10" s="1941"/>
      <c r="D10" s="1927" t="s">
        <v>372</v>
      </c>
      <c r="E10" s="1928"/>
      <c r="F10" s="1941" t="s">
        <v>373</v>
      </c>
      <c r="G10" s="1928"/>
      <c r="H10" s="1941" t="s">
        <v>374</v>
      </c>
      <c r="I10" s="1928"/>
      <c r="J10" s="33"/>
      <c r="K10" s="1931" t="s">
        <v>371</v>
      </c>
      <c r="L10" s="1931"/>
      <c r="M10" s="1931" t="s">
        <v>372</v>
      </c>
      <c r="N10" s="1931"/>
      <c r="O10" s="1931" t="s">
        <v>373</v>
      </c>
      <c r="P10" s="1931"/>
      <c r="Q10" s="1931" t="s">
        <v>374</v>
      </c>
      <c r="R10" s="1931"/>
      <c r="S10" s="15"/>
      <c r="T10" s="1931" t="s">
        <v>371</v>
      </c>
      <c r="U10" s="1931" t="s">
        <v>372</v>
      </c>
      <c r="V10" s="1931" t="s">
        <v>373</v>
      </c>
      <c r="W10" s="1931" t="s">
        <v>374</v>
      </c>
    </row>
    <row r="11" spans="1:24" s="18" customFormat="1" x14ac:dyDescent="0.25">
      <c r="A11" s="680" t="s">
        <v>30</v>
      </c>
      <c r="B11" s="308" t="s">
        <v>31</v>
      </c>
      <c r="C11" s="308" t="s">
        <v>32</v>
      </c>
      <c r="D11" s="308" t="s">
        <v>31</v>
      </c>
      <c r="E11" s="308" t="s">
        <v>32</v>
      </c>
      <c r="F11" s="308" t="s">
        <v>31</v>
      </c>
      <c r="G11" s="308" t="s">
        <v>32</v>
      </c>
      <c r="H11" s="308" t="s">
        <v>31</v>
      </c>
      <c r="I11" s="308" t="s">
        <v>32</v>
      </c>
      <c r="J11"/>
      <c r="K11" s="681" t="s">
        <v>31</v>
      </c>
      <c r="L11" s="681" t="s">
        <v>32</v>
      </c>
      <c r="M11" s="681" t="s">
        <v>31</v>
      </c>
      <c r="N11" s="681" t="s">
        <v>32</v>
      </c>
      <c r="O11" s="681" t="s">
        <v>31</v>
      </c>
      <c r="P11" s="681" t="s">
        <v>32</v>
      </c>
      <c r="Q11" s="681" t="s">
        <v>31</v>
      </c>
      <c r="R11" s="681" t="s">
        <v>32</v>
      </c>
      <c r="S11" s="37"/>
      <c r="T11" s="1931"/>
      <c r="U11" s="1931"/>
      <c r="V11" s="1931"/>
      <c r="W11" s="1931"/>
    </row>
    <row r="12" spans="1:24" s="18" customFormat="1" x14ac:dyDescent="0.25">
      <c r="A12" s="682" t="s">
        <v>490</v>
      </c>
      <c r="B12" s="651">
        <v>17</v>
      </c>
      <c r="C12" s="652">
        <v>39</v>
      </c>
      <c r="D12" s="651">
        <v>11</v>
      </c>
      <c r="E12" s="653">
        <v>18</v>
      </c>
      <c r="F12" s="652">
        <v>11</v>
      </c>
      <c r="G12" s="653">
        <v>20</v>
      </c>
      <c r="H12" s="652">
        <v>13</v>
      </c>
      <c r="I12" s="653">
        <v>18</v>
      </c>
      <c r="J12" s="44"/>
      <c r="K12" s="283">
        <f t="shared" ref="K12" si="0">B12/(B12+C12)*100</f>
        <v>30.357142857142854</v>
      </c>
      <c r="L12" s="284">
        <f t="shared" ref="L12" si="1">C12/(C12+B12)*100</f>
        <v>69.642857142857139</v>
      </c>
      <c r="M12" s="283">
        <f t="shared" ref="M12" si="2">D12/(D12+E12)*100</f>
        <v>37.931034482758619</v>
      </c>
      <c r="N12" s="650">
        <f t="shared" ref="N12" si="3">E12/(E12+D12)*100</f>
        <v>62.068965517241381</v>
      </c>
      <c r="O12" s="283">
        <f t="shared" ref="O12" si="4">F12/(F12+G12)*100</f>
        <v>35.483870967741936</v>
      </c>
      <c r="P12" s="284">
        <f t="shared" ref="P12" si="5">G12/(G12+F12)*100</f>
        <v>64.516129032258064</v>
      </c>
      <c r="Q12" s="283">
        <f t="shared" ref="Q12" si="6">H12/(H12+I12)*100</f>
        <v>41.935483870967744</v>
      </c>
      <c r="R12" s="650">
        <f t="shared" ref="R12" si="7">I12/(I12+H12)*100</f>
        <v>58.064516129032263</v>
      </c>
      <c r="S12" s="37"/>
      <c r="T12" s="281">
        <f t="shared" ref="T12" si="8">L12-K12</f>
        <v>39.285714285714285</v>
      </c>
      <c r="U12" s="281">
        <f t="shared" ref="U12" si="9">N12-M12</f>
        <v>24.137931034482762</v>
      </c>
      <c r="V12" s="281">
        <f t="shared" ref="V12" si="10">P12-O12</f>
        <v>29.032258064516128</v>
      </c>
      <c r="W12" s="281">
        <f t="shared" ref="W12" si="11">R12-Q12</f>
        <v>16.12903225806452</v>
      </c>
    </row>
    <row r="16" spans="1:24" x14ac:dyDescent="0.25">
      <c r="A16" s="1843" t="s">
        <v>1093</v>
      </c>
      <c r="B16" s="1744"/>
      <c r="C16" s="1744"/>
      <c r="D16" s="1744"/>
      <c r="E16" s="1744"/>
      <c r="F16" s="1744"/>
      <c r="G16" s="1744"/>
      <c r="H16" s="1744"/>
      <c r="I16" s="1744"/>
      <c r="J16" s="1744"/>
      <c r="K16" s="1744"/>
      <c r="L16" s="1744"/>
      <c r="M16" s="1744"/>
      <c r="N16" s="1745"/>
    </row>
    <row r="17" spans="1:14" x14ac:dyDescent="0.25">
      <c r="A17" s="1845"/>
      <c r="B17" s="1750"/>
      <c r="C17" s="1750"/>
      <c r="D17" s="1750"/>
      <c r="E17" s="1750"/>
      <c r="F17" s="1750"/>
      <c r="G17" s="1750"/>
      <c r="H17" s="1750"/>
      <c r="I17" s="1750"/>
      <c r="J17" s="1750"/>
      <c r="K17" s="1750"/>
      <c r="L17" s="1750"/>
      <c r="M17" s="1750"/>
      <c r="N17" s="1751"/>
    </row>
    <row r="18" spans="1:14" ht="15" customHeight="1" x14ac:dyDescent="0.25">
      <c r="A18" s="1843" t="s">
        <v>1269</v>
      </c>
      <c r="B18" s="1744"/>
      <c r="C18" s="1744"/>
      <c r="D18" s="1744"/>
      <c r="E18" s="1744"/>
      <c r="F18" s="1744"/>
      <c r="G18" s="1745"/>
    </row>
    <row r="19" spans="1:14" x14ac:dyDescent="0.25">
      <c r="A19" s="1844"/>
      <c r="B19" s="1747"/>
      <c r="C19" s="1747"/>
      <c r="D19" s="1747"/>
      <c r="E19" s="1747"/>
      <c r="F19" s="1747"/>
      <c r="G19" s="1748"/>
    </row>
    <row r="20" spans="1:14" x14ac:dyDescent="0.25">
      <c r="A20" s="1844"/>
      <c r="B20" s="1747"/>
      <c r="C20" s="1747"/>
      <c r="D20" s="1747"/>
      <c r="E20" s="1747"/>
      <c r="F20" s="1747"/>
      <c r="G20" s="1748"/>
    </row>
    <row r="21" spans="1:14" x14ac:dyDescent="0.25">
      <c r="A21" s="1845"/>
      <c r="B21" s="1750"/>
      <c r="C21" s="1750"/>
      <c r="D21" s="1750"/>
      <c r="E21" s="1750"/>
      <c r="F21" s="1750"/>
      <c r="G21" s="1751"/>
    </row>
  </sheetData>
  <sheetProtection algorithmName="SHA-512" hashValue="qnoiK0HJVOCZLB8P+N4vBojxYSuIT0xYrLTeKeHLpXQEQ4UyVc7nkVPBDsEvA7giWAihKI7FqF8wwxh/i39tAg==" saltValue="T7oYfVF57pxemVUMwzxfBg==" spinCount="100000" sheet="1" objects="1" scenarios="1"/>
  <mergeCells count="18">
    <mergeCell ref="T10:T11"/>
    <mergeCell ref="U10:U11"/>
    <mergeCell ref="V10:V11"/>
    <mergeCell ref="W10:W11"/>
    <mergeCell ref="A1:X2"/>
    <mergeCell ref="T9:W9"/>
    <mergeCell ref="A18:G21"/>
    <mergeCell ref="A16:N17"/>
    <mergeCell ref="B9:I9"/>
    <mergeCell ref="K9:R9"/>
    <mergeCell ref="B10:C10"/>
    <mergeCell ref="D10:E10"/>
    <mergeCell ref="F10:G10"/>
    <mergeCell ref="H10:I10"/>
    <mergeCell ref="K10:L10"/>
    <mergeCell ref="M10:N10"/>
    <mergeCell ref="O10:P10"/>
    <mergeCell ref="Q10:R10"/>
  </mergeCells>
  <conditionalFormatting sqref="T12:W12">
    <cfRule type="cellIs" dxfId="105" priority="1" operator="lessThan">
      <formula>0</formula>
    </cfRule>
  </conditionalFormatting>
  <hyperlinks>
    <hyperlink ref="A5" location="Índice!A1" display="⌂ Volver al ÍNDICE" xr:uid="{C9AD7A75-353A-49C2-84FD-508B5F54AB26}"/>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60591-F19F-45FC-8BCA-F5A52C1AA72B}">
  <sheetPr codeName="Hoja43">
    <tabColor rgb="FFDECCF3"/>
  </sheetPr>
  <dimension ref="A1:AZ32"/>
  <sheetViews>
    <sheetView zoomScale="84" zoomScaleNormal="84" workbookViewId="0">
      <pane xSplit="1" topLeftCell="B1" activePane="topRight" state="frozen"/>
      <selection activeCell="V29" sqref="V29"/>
      <selection pane="topRight" activeCell="I30" sqref="I30"/>
    </sheetView>
  </sheetViews>
  <sheetFormatPr baseColWidth="10" defaultColWidth="11.42578125" defaultRowHeight="15" x14ac:dyDescent="0.25"/>
  <cols>
    <col min="1" max="1" width="65.5703125" customWidth="1"/>
    <col min="2" max="53" width="6.28515625" customWidth="1"/>
  </cols>
  <sheetData>
    <row r="1" spans="1:52" ht="24" customHeight="1" x14ac:dyDescent="0.25">
      <c r="A1" s="1755" t="s">
        <v>868</v>
      </c>
      <c r="B1" s="1756"/>
      <c r="C1" s="1756"/>
      <c r="D1" s="1756"/>
      <c r="E1" s="1756"/>
      <c r="F1" s="1756"/>
      <c r="G1" s="1756"/>
      <c r="H1" s="1756"/>
      <c r="I1" s="1756"/>
      <c r="J1" s="1756"/>
      <c r="K1" s="1756"/>
      <c r="L1" s="1756"/>
      <c r="M1" s="1756"/>
      <c r="N1" s="1756"/>
      <c r="O1" s="1756"/>
      <c r="P1" s="1757"/>
    </row>
    <row r="2" spans="1:52" ht="12.75" customHeight="1" thickBot="1" x14ac:dyDescent="0.3">
      <c r="A2" s="1758"/>
      <c r="B2" s="1759"/>
      <c r="C2" s="1759"/>
      <c r="D2" s="1759"/>
      <c r="E2" s="1759"/>
      <c r="F2" s="1759"/>
      <c r="G2" s="1759"/>
      <c r="H2" s="1759"/>
      <c r="I2" s="1759"/>
      <c r="J2" s="1759"/>
      <c r="K2" s="1759"/>
      <c r="L2" s="1759"/>
      <c r="M2" s="1759"/>
      <c r="N2" s="1759"/>
      <c r="O2" s="1759"/>
      <c r="P2" s="1760"/>
    </row>
    <row r="3" spans="1:52" x14ac:dyDescent="0.25">
      <c r="A3" s="42" t="s">
        <v>375</v>
      </c>
    </row>
    <row r="4" spans="1:52" x14ac:dyDescent="0.25">
      <c r="A4" s="42" t="s">
        <v>988</v>
      </c>
    </row>
    <row r="5" spans="1:52" x14ac:dyDescent="0.25">
      <c r="A5" s="132" t="s">
        <v>712</v>
      </c>
    </row>
    <row r="7" spans="1:52" x14ac:dyDescent="0.25">
      <c r="A7" s="5" t="s">
        <v>968</v>
      </c>
    </row>
    <row r="8" spans="1:52" x14ac:dyDescent="0.25">
      <c r="A8" s="5"/>
    </row>
    <row r="9" spans="1:52" ht="41.25" customHeight="1" x14ac:dyDescent="0.25">
      <c r="B9" s="1946" t="s">
        <v>28</v>
      </c>
      <c r="C9" s="1946"/>
      <c r="D9" s="1946"/>
      <c r="E9" s="1946"/>
      <c r="F9" s="1946"/>
      <c r="G9" s="1946"/>
      <c r="H9" s="1946"/>
      <c r="I9" s="1946"/>
      <c r="J9" s="1946"/>
      <c r="K9" s="1946"/>
      <c r="L9" s="1946"/>
      <c r="M9" s="1946"/>
      <c r="O9" s="1946" t="s">
        <v>507</v>
      </c>
      <c r="P9" s="1946"/>
      <c r="Q9" s="1946"/>
      <c r="R9" s="1946"/>
      <c r="S9" s="1946"/>
      <c r="T9" s="1946"/>
      <c r="U9" s="1946"/>
      <c r="V9" s="1946"/>
      <c r="W9" s="1946"/>
      <c r="X9" s="1946"/>
      <c r="Y9" s="1946"/>
      <c r="Z9" s="1946"/>
      <c r="AA9" s="2"/>
      <c r="AB9" s="1934" t="s">
        <v>1105</v>
      </c>
      <c r="AC9" s="1935"/>
      <c r="AD9" s="1935"/>
      <c r="AE9" s="1935"/>
      <c r="AF9" s="1935"/>
      <c r="AG9" s="1940"/>
    </row>
    <row r="10" spans="1:52" x14ac:dyDescent="0.25">
      <c r="A10" s="692" t="s">
        <v>29</v>
      </c>
      <c r="B10" s="1943">
        <v>2019</v>
      </c>
      <c r="C10" s="1943"/>
      <c r="D10" s="1943">
        <v>2020</v>
      </c>
      <c r="E10" s="1943"/>
      <c r="F10" s="1943">
        <v>2021</v>
      </c>
      <c r="G10" s="1943"/>
      <c r="H10" s="1943">
        <v>2022</v>
      </c>
      <c r="I10" s="1943"/>
      <c r="J10" s="1943">
        <v>2023</v>
      </c>
      <c r="K10" s="1943"/>
      <c r="L10" s="1943">
        <v>2024</v>
      </c>
      <c r="M10" s="1943"/>
      <c r="O10" s="1947">
        <v>2019</v>
      </c>
      <c r="P10" s="1948"/>
      <c r="Q10" s="1947">
        <v>2020</v>
      </c>
      <c r="R10" s="1948"/>
      <c r="S10" s="1947">
        <v>2021</v>
      </c>
      <c r="T10" s="1948"/>
      <c r="U10" s="1947">
        <v>2022</v>
      </c>
      <c r="V10" s="1948"/>
      <c r="W10" s="1947">
        <v>2023</v>
      </c>
      <c r="X10" s="1948"/>
      <c r="Y10" s="1947">
        <v>2024</v>
      </c>
      <c r="Z10" s="1948"/>
      <c r="AA10" s="18"/>
      <c r="AB10" s="1945">
        <v>2019</v>
      </c>
      <c r="AC10" s="1945">
        <v>2020</v>
      </c>
      <c r="AD10" s="1945">
        <v>2021</v>
      </c>
      <c r="AE10" s="1945">
        <v>2022</v>
      </c>
      <c r="AF10" s="1945">
        <v>2023</v>
      </c>
      <c r="AG10" s="1945">
        <v>2024</v>
      </c>
    </row>
    <row r="11" spans="1:52" s="18" customFormat="1" x14ac:dyDescent="0.25">
      <c r="A11" s="687" t="s">
        <v>30</v>
      </c>
      <c r="B11" s="308" t="s">
        <v>31</v>
      </c>
      <c r="C11" s="308" t="s">
        <v>32</v>
      </c>
      <c r="D11" s="308" t="s">
        <v>31</v>
      </c>
      <c r="E11" s="308" t="s">
        <v>32</v>
      </c>
      <c r="F11" s="308" t="s">
        <v>31</v>
      </c>
      <c r="G11" s="308" t="s">
        <v>32</v>
      </c>
      <c r="H11" s="308" t="s">
        <v>31</v>
      </c>
      <c r="I11" s="308" t="s">
        <v>32</v>
      </c>
      <c r="J11" s="308" t="s">
        <v>31</v>
      </c>
      <c r="K11" s="308" t="s">
        <v>32</v>
      </c>
      <c r="L11" s="308" t="s">
        <v>31</v>
      </c>
      <c r="M11" s="308" t="s">
        <v>32</v>
      </c>
      <c r="O11" s="308" t="s">
        <v>31</v>
      </c>
      <c r="P11" s="308" t="s">
        <v>32</v>
      </c>
      <c r="Q11" s="308" t="s">
        <v>31</v>
      </c>
      <c r="R11" s="308" t="s">
        <v>32</v>
      </c>
      <c r="S11" s="308" t="s">
        <v>31</v>
      </c>
      <c r="T11" s="308" t="s">
        <v>32</v>
      </c>
      <c r="U11" s="308" t="s">
        <v>31</v>
      </c>
      <c r="V11" s="308" t="s">
        <v>32</v>
      </c>
      <c r="W11" s="308" t="s">
        <v>31</v>
      </c>
      <c r="X11" s="308" t="s">
        <v>32</v>
      </c>
      <c r="Y11" s="308" t="s">
        <v>31</v>
      </c>
      <c r="Z11" s="308" t="s">
        <v>32</v>
      </c>
      <c r="AB11" s="1945"/>
      <c r="AC11" s="1945"/>
      <c r="AD11" s="1945"/>
      <c r="AE11" s="1945"/>
      <c r="AF11" s="1945"/>
      <c r="AG11" s="1945"/>
      <c r="AI11"/>
      <c r="AJ11"/>
      <c r="AK11"/>
      <c r="AL11"/>
      <c r="AM11"/>
      <c r="AN11"/>
      <c r="AO11"/>
      <c r="AP11"/>
      <c r="AQ11"/>
      <c r="AR11"/>
      <c r="AS11"/>
      <c r="AT11"/>
      <c r="AU11"/>
      <c r="AV11"/>
      <c r="AW11"/>
      <c r="AX11"/>
      <c r="AY11"/>
      <c r="AZ11"/>
    </row>
    <row r="12" spans="1:52" x14ac:dyDescent="0.25">
      <c r="A12" s="682" t="s">
        <v>1101</v>
      </c>
      <c r="B12" s="288">
        <v>2055</v>
      </c>
      <c r="C12" s="289">
        <v>4395</v>
      </c>
      <c r="D12" s="288">
        <f>SUM(D20:D23)</f>
        <v>2137</v>
      </c>
      <c r="E12" s="289">
        <f>SUM(E20:E23)</f>
        <v>4299</v>
      </c>
      <c r="F12" s="288">
        <v>2077</v>
      </c>
      <c r="G12" s="289">
        <v>4197</v>
      </c>
      <c r="H12" s="288">
        <v>2111</v>
      </c>
      <c r="I12" s="289">
        <v>4130</v>
      </c>
      <c r="J12" s="288">
        <v>2137</v>
      </c>
      <c r="K12" s="289">
        <v>4017</v>
      </c>
      <c r="L12" s="288">
        <v>2243</v>
      </c>
      <c r="M12" s="292">
        <v>4043</v>
      </c>
      <c r="O12" s="283">
        <f>B12/(B12+C12)*100</f>
        <v>31.86046511627907</v>
      </c>
      <c r="P12" s="284">
        <f>C12/(C12+B12)*100</f>
        <v>68.139534883720927</v>
      </c>
      <c r="Q12" s="283">
        <f>D12/(D12+E12)*100</f>
        <v>33.203853325046609</v>
      </c>
      <c r="R12" s="284">
        <f>E12/(E12+D12)*100</f>
        <v>66.796146674953377</v>
      </c>
      <c r="S12" s="283">
        <f>F12/(F12+G12)*100</f>
        <v>33.104877271278291</v>
      </c>
      <c r="T12" s="284">
        <f>G12/(G12+F12)*100</f>
        <v>66.895122728721716</v>
      </c>
      <c r="U12" s="283">
        <f>H12/(H12+I12)*100</f>
        <v>33.824707578913639</v>
      </c>
      <c r="V12" s="284">
        <f>I12/(I12+H12)*100</f>
        <v>66.175292421086368</v>
      </c>
      <c r="W12" s="283">
        <f>J12/(J12+K12)*100</f>
        <v>34.725381865453365</v>
      </c>
      <c r="X12" s="284">
        <f>K12/(K12+J12)*100</f>
        <v>65.274618134546643</v>
      </c>
      <c r="Y12" s="283">
        <f>L12/(L12+M12)*100</f>
        <v>35.682468978682785</v>
      </c>
      <c r="Z12" s="650">
        <f>M12/(M12+L12)*100</f>
        <v>64.317531021317208</v>
      </c>
      <c r="AA12" s="35"/>
      <c r="AB12" s="281">
        <f>P12-O12</f>
        <v>36.279069767441854</v>
      </c>
      <c r="AC12" s="281">
        <f>R12-Q12</f>
        <v>33.592293349906768</v>
      </c>
      <c r="AD12" s="281">
        <f>T12-S12</f>
        <v>33.790245457443426</v>
      </c>
      <c r="AE12" s="281">
        <f>V12-U12</f>
        <v>32.350584842172729</v>
      </c>
      <c r="AF12" s="281">
        <f>X12-W12</f>
        <v>30.549236269093278</v>
      </c>
      <c r="AG12" s="281">
        <f>Z12-Y12</f>
        <v>28.635062042634424</v>
      </c>
    </row>
    <row r="13" spans="1:52" x14ac:dyDescent="0.25">
      <c r="O13" s="24"/>
      <c r="P13" s="24"/>
      <c r="Q13" s="24"/>
      <c r="R13" s="24"/>
      <c r="S13" s="24"/>
      <c r="T13" s="24"/>
      <c r="U13" s="24"/>
      <c r="V13" s="24"/>
      <c r="W13" s="24"/>
      <c r="X13" s="24"/>
      <c r="Y13" s="24"/>
      <c r="Z13" s="24"/>
      <c r="AA13" s="24"/>
      <c r="AB13" s="24"/>
      <c r="AC13" s="24"/>
      <c r="AD13" s="24"/>
      <c r="AE13" s="24"/>
      <c r="AF13" s="24"/>
      <c r="AG13" s="24"/>
    </row>
    <row r="14" spans="1:52" x14ac:dyDescent="0.25">
      <c r="O14" s="24"/>
      <c r="P14" s="24"/>
      <c r="Q14" s="24"/>
      <c r="R14" s="24"/>
      <c r="S14" s="24"/>
      <c r="T14" s="24"/>
      <c r="U14" s="24"/>
      <c r="V14" s="24"/>
      <c r="W14" s="24"/>
      <c r="X14" s="24"/>
      <c r="Y14" s="24"/>
      <c r="Z14" s="24"/>
      <c r="AA14" s="24"/>
      <c r="AB14" s="24"/>
      <c r="AC14" s="24"/>
      <c r="AD14" s="24"/>
      <c r="AE14" s="24"/>
      <c r="AF14" s="24"/>
      <c r="AG14" s="24"/>
    </row>
    <row r="15" spans="1:52" x14ac:dyDescent="0.25">
      <c r="A15" s="5" t="s">
        <v>969</v>
      </c>
      <c r="O15" s="24"/>
      <c r="P15" s="24"/>
      <c r="Q15" s="24"/>
      <c r="R15" s="24"/>
      <c r="S15" s="24"/>
      <c r="T15" s="24"/>
      <c r="U15" s="24"/>
      <c r="V15" s="24"/>
      <c r="W15" s="24"/>
      <c r="X15" s="24"/>
      <c r="Y15" s="24"/>
      <c r="Z15" s="24"/>
      <c r="AA15" s="24"/>
      <c r="AB15" s="24"/>
      <c r="AC15" s="24"/>
      <c r="AD15" s="24"/>
      <c r="AE15" s="24"/>
      <c r="AF15" s="24"/>
      <c r="AG15" s="24"/>
    </row>
    <row r="16" spans="1:52" x14ac:dyDescent="0.25">
      <c r="A16" s="5"/>
      <c r="O16" s="24"/>
      <c r="P16" s="24"/>
      <c r="Q16" s="24"/>
      <c r="R16" s="24"/>
      <c r="S16" s="24"/>
      <c r="T16" s="24"/>
      <c r="U16" s="24"/>
      <c r="V16" s="24"/>
      <c r="W16" s="24"/>
      <c r="X16" s="24"/>
      <c r="Y16" s="24"/>
      <c r="Z16" s="24"/>
      <c r="AA16" s="24"/>
      <c r="AB16" s="24"/>
      <c r="AC16" s="24"/>
      <c r="AD16" s="24"/>
      <c r="AE16" s="24"/>
      <c r="AF16" s="24"/>
      <c r="AG16" s="24"/>
    </row>
    <row r="17" spans="1:46" ht="38.25" customHeight="1" x14ac:dyDescent="0.25">
      <c r="A17" s="5"/>
      <c r="B17" s="1946" t="s">
        <v>28</v>
      </c>
      <c r="C17" s="1946"/>
      <c r="D17" s="1946"/>
      <c r="E17" s="1946"/>
      <c r="F17" s="1946"/>
      <c r="G17" s="1946"/>
      <c r="H17" s="1946"/>
      <c r="I17" s="1946"/>
      <c r="J17" s="1946"/>
      <c r="K17" s="1946"/>
      <c r="L17" s="1946"/>
      <c r="M17" s="1946"/>
      <c r="O17" s="1949" t="s">
        <v>507</v>
      </c>
      <c r="P17" s="1949"/>
      <c r="Q17" s="1949"/>
      <c r="R17" s="1949"/>
      <c r="S17" s="1949"/>
      <c r="T17" s="1949"/>
      <c r="U17" s="1949"/>
      <c r="V17" s="1949"/>
      <c r="W17" s="1949"/>
      <c r="X17" s="1949"/>
      <c r="Y17" s="1949"/>
      <c r="Z17" s="1949"/>
      <c r="AA17" s="39"/>
      <c r="AB17" s="1934" t="s">
        <v>1105</v>
      </c>
      <c r="AC17" s="1935"/>
      <c r="AD17" s="1935"/>
      <c r="AE17" s="1935"/>
      <c r="AF17" s="1935"/>
      <c r="AG17" s="1940"/>
    </row>
    <row r="18" spans="1:46" ht="14.45" customHeight="1" x14ac:dyDescent="0.25">
      <c r="A18" s="692" t="s">
        <v>29</v>
      </c>
      <c r="B18" s="1943">
        <v>2019</v>
      </c>
      <c r="C18" s="1943"/>
      <c r="D18" s="1943">
        <v>2020</v>
      </c>
      <c r="E18" s="1943"/>
      <c r="F18" s="1943">
        <v>2021</v>
      </c>
      <c r="G18" s="1943"/>
      <c r="H18" s="1943">
        <v>2022</v>
      </c>
      <c r="I18" s="1943"/>
      <c r="J18" s="1943">
        <v>2023</v>
      </c>
      <c r="K18" s="1943"/>
      <c r="L18" s="1943">
        <v>2024</v>
      </c>
      <c r="M18" s="1943"/>
      <c r="O18" s="1942">
        <v>2019</v>
      </c>
      <c r="P18" s="1942"/>
      <c r="Q18" s="1942">
        <v>2020</v>
      </c>
      <c r="R18" s="1942"/>
      <c r="S18" s="1942">
        <v>2021</v>
      </c>
      <c r="T18" s="1942"/>
      <c r="U18" s="1942">
        <v>2022</v>
      </c>
      <c r="V18" s="1942"/>
      <c r="W18" s="1942">
        <v>2023</v>
      </c>
      <c r="X18" s="1942"/>
      <c r="Y18" s="1942">
        <v>2024</v>
      </c>
      <c r="Z18" s="1942"/>
      <c r="AA18" s="40"/>
      <c r="AB18" s="1944">
        <v>2019</v>
      </c>
      <c r="AC18" s="1944">
        <v>2020</v>
      </c>
      <c r="AD18" s="1944">
        <v>2021</v>
      </c>
      <c r="AE18" s="1944">
        <v>2022</v>
      </c>
      <c r="AF18" s="1944">
        <v>2023</v>
      </c>
      <c r="AG18" s="1944">
        <v>2024</v>
      </c>
    </row>
    <row r="19" spans="1:46" s="18" customFormat="1" x14ac:dyDescent="0.25">
      <c r="A19" s="687" t="s">
        <v>30</v>
      </c>
      <c r="B19" s="308" t="s">
        <v>31</v>
      </c>
      <c r="C19" s="308" t="s">
        <v>32</v>
      </c>
      <c r="D19" s="308" t="s">
        <v>31</v>
      </c>
      <c r="E19" s="308" t="s">
        <v>32</v>
      </c>
      <c r="F19" s="308" t="s">
        <v>31</v>
      </c>
      <c r="G19" s="308" t="s">
        <v>32</v>
      </c>
      <c r="H19" s="308" t="s">
        <v>31</v>
      </c>
      <c r="I19" s="308" t="s">
        <v>32</v>
      </c>
      <c r="J19" s="308" t="s">
        <v>31</v>
      </c>
      <c r="K19" s="308" t="s">
        <v>32</v>
      </c>
      <c r="L19" s="308" t="s">
        <v>31</v>
      </c>
      <c r="M19" s="308" t="s">
        <v>32</v>
      </c>
      <c r="O19" s="688" t="s">
        <v>31</v>
      </c>
      <c r="P19" s="688" t="s">
        <v>32</v>
      </c>
      <c r="Q19" s="688" t="s">
        <v>31</v>
      </c>
      <c r="R19" s="688" t="s">
        <v>32</v>
      </c>
      <c r="S19" s="688" t="s">
        <v>31</v>
      </c>
      <c r="T19" s="688" t="s">
        <v>32</v>
      </c>
      <c r="U19" s="688" t="s">
        <v>31</v>
      </c>
      <c r="V19" s="688" t="s">
        <v>32</v>
      </c>
      <c r="W19" s="688" t="s">
        <v>31</v>
      </c>
      <c r="X19" s="688" t="s">
        <v>32</v>
      </c>
      <c r="Y19" s="688" t="s">
        <v>31</v>
      </c>
      <c r="Z19" s="688" t="s">
        <v>32</v>
      </c>
      <c r="AA19" s="40"/>
      <c r="AB19" s="1944"/>
      <c r="AC19" s="1944"/>
      <c r="AD19" s="1944"/>
      <c r="AE19" s="1944"/>
      <c r="AF19" s="1944"/>
      <c r="AG19" s="1944"/>
    </row>
    <row r="20" spans="1:46" x14ac:dyDescent="0.25">
      <c r="A20" s="695" t="s">
        <v>376</v>
      </c>
      <c r="B20" s="161">
        <v>5</v>
      </c>
      <c r="C20" s="305">
        <v>6</v>
      </c>
      <c r="D20" s="161">
        <v>5</v>
      </c>
      <c r="E20" s="305">
        <v>12</v>
      </c>
      <c r="F20" s="161">
        <v>6</v>
      </c>
      <c r="G20" s="305">
        <v>11</v>
      </c>
      <c r="H20" s="161">
        <v>7</v>
      </c>
      <c r="I20" s="305">
        <v>10</v>
      </c>
      <c r="J20" s="161">
        <v>10</v>
      </c>
      <c r="K20" s="305">
        <v>7</v>
      </c>
      <c r="L20" s="161">
        <v>10</v>
      </c>
      <c r="M20" s="306">
        <v>8</v>
      </c>
      <c r="O20" s="178">
        <f>B20/(B20+C20)*100</f>
        <v>45.454545454545453</v>
      </c>
      <c r="P20" s="174">
        <f>C20/(C20+B20)*100</f>
        <v>54.54545454545454</v>
      </c>
      <c r="Q20" s="178">
        <f>D20/(D20+E20)*100</f>
        <v>29.411764705882355</v>
      </c>
      <c r="R20" s="174">
        <f>E20/(E20+D20)*100</f>
        <v>70.588235294117652</v>
      </c>
      <c r="S20" s="178">
        <f>F20/(F20+G20)*100</f>
        <v>35.294117647058826</v>
      </c>
      <c r="T20" s="174">
        <f>G20/(G20+F20)*100</f>
        <v>64.705882352941174</v>
      </c>
      <c r="U20" s="178">
        <f>H20/(H20+I20)*100</f>
        <v>41.17647058823529</v>
      </c>
      <c r="V20" s="174">
        <f>I20/(I20+H20)*100</f>
        <v>58.82352941176471</v>
      </c>
      <c r="W20" s="178">
        <f>J20/(J20+K20)*100</f>
        <v>58.82352941176471</v>
      </c>
      <c r="X20" s="174">
        <f>K20/(K20+J20)*100</f>
        <v>41.17647058823529</v>
      </c>
      <c r="Y20" s="178">
        <f>L20/(L20+M20)*100</f>
        <v>55.555555555555557</v>
      </c>
      <c r="Z20" s="179">
        <f>M20/(M20+L20)*100</f>
        <v>44.444444444444443</v>
      </c>
      <c r="AA20" s="35"/>
      <c r="AB20" s="178">
        <f>P20-O20</f>
        <v>9.0909090909090864</v>
      </c>
      <c r="AC20" s="178">
        <f>R20-Q20</f>
        <v>41.176470588235297</v>
      </c>
      <c r="AD20" s="178">
        <f>T20-S20</f>
        <v>29.411764705882348</v>
      </c>
      <c r="AE20" s="178">
        <f>V20-U20</f>
        <v>17.64705882352942</v>
      </c>
      <c r="AF20" s="178">
        <f>X20-W20</f>
        <v>-17.64705882352942</v>
      </c>
      <c r="AG20" s="180">
        <f>Z20-Y20</f>
        <v>-11.111111111111114</v>
      </c>
    </row>
    <row r="21" spans="1:46" x14ac:dyDescent="0.25">
      <c r="A21" s="690" t="s">
        <v>377</v>
      </c>
      <c r="B21" s="23">
        <v>1536</v>
      </c>
      <c r="C21" s="20">
        <v>1688</v>
      </c>
      <c r="D21" s="23">
        <v>1620</v>
      </c>
      <c r="E21" s="20">
        <v>1725</v>
      </c>
      <c r="F21" s="23">
        <v>1573</v>
      </c>
      <c r="G21" s="20">
        <v>1689</v>
      </c>
      <c r="H21" s="23">
        <v>1631</v>
      </c>
      <c r="I21" s="20">
        <v>1756</v>
      </c>
      <c r="J21" s="23">
        <v>1677</v>
      </c>
      <c r="K21" s="20">
        <v>1778</v>
      </c>
      <c r="L21" s="23">
        <v>1747</v>
      </c>
      <c r="M21" s="21">
        <v>1862</v>
      </c>
      <c r="O21" s="59">
        <f t="shared" ref="O21:O23" si="0">B21/(B21+C21)*100</f>
        <v>47.642679900744419</v>
      </c>
      <c r="P21" s="57">
        <f t="shared" ref="P21:P23" si="1">C21/(C21+B21)*100</f>
        <v>52.357320099255574</v>
      </c>
      <c r="Q21" s="59">
        <f t="shared" ref="Q21:Q23" si="2">D21/(D21+E21)*100</f>
        <v>48.430493273542602</v>
      </c>
      <c r="R21" s="57">
        <f t="shared" ref="R21:R23" si="3">E21/(E21+D21)*100</f>
        <v>51.569506726457405</v>
      </c>
      <c r="S21" s="59">
        <f t="shared" ref="S21:S23" si="4">F21/(F21+G21)*100</f>
        <v>48.221949724095644</v>
      </c>
      <c r="T21" s="57">
        <f t="shared" ref="T21:T23" si="5">G21/(G21+F21)*100</f>
        <v>51.778050275904356</v>
      </c>
      <c r="U21" s="59">
        <f t="shared" ref="U21:U23" si="6">H21/(H21+I21)*100</f>
        <v>48.15470918216711</v>
      </c>
      <c r="V21" s="57">
        <f t="shared" ref="V21:V23" si="7">I21/(I21+H21)*100</f>
        <v>51.84529081783289</v>
      </c>
      <c r="W21" s="59">
        <f t="shared" ref="W21:W23" si="8">J21/(J21+K21)*100</f>
        <v>48.538350217076697</v>
      </c>
      <c r="X21" s="57">
        <f t="shared" ref="X21:X23" si="9">K21/(K21+J21)*100</f>
        <v>51.461649782923303</v>
      </c>
      <c r="Y21" s="59">
        <f t="shared" ref="Y21:Y23" si="10">L21/(L21+M21)*100</f>
        <v>48.406760875588809</v>
      </c>
      <c r="Z21" s="60">
        <f t="shared" ref="Z21:Z23" si="11">M21/(M21+L21)*100</f>
        <v>51.593239124411191</v>
      </c>
      <c r="AA21" s="35"/>
      <c r="AB21" s="59">
        <f t="shared" ref="AB21:AB23" si="12">P21-O21</f>
        <v>4.7146401985111552</v>
      </c>
      <c r="AC21" s="59">
        <f t="shared" ref="AC21:AC23" si="13">R21-Q21</f>
        <v>3.1390134529148028</v>
      </c>
      <c r="AD21" s="59">
        <f t="shared" ref="AD21:AD22" si="14">T21-S21</f>
        <v>3.5561005518087114</v>
      </c>
      <c r="AE21" s="59">
        <f t="shared" ref="AE21:AE23" si="15">V21-U21</f>
        <v>3.6905816356657795</v>
      </c>
      <c r="AF21" s="59">
        <f t="shared" ref="AF21:AF23" si="16">X21-W21</f>
        <v>2.9232995658466052</v>
      </c>
      <c r="AG21" s="73">
        <f t="shared" ref="AG21:AG23" si="17">Z21-Y21</f>
        <v>3.1864782488223824</v>
      </c>
    </row>
    <row r="22" spans="1:46" x14ac:dyDescent="0.25">
      <c r="A22" s="690" t="s">
        <v>378</v>
      </c>
      <c r="B22" s="23">
        <v>500</v>
      </c>
      <c r="C22" s="20">
        <v>2694</v>
      </c>
      <c r="D22" s="23">
        <v>496</v>
      </c>
      <c r="E22" s="20">
        <v>2553</v>
      </c>
      <c r="F22" s="23">
        <v>482</v>
      </c>
      <c r="G22" s="20">
        <v>2490</v>
      </c>
      <c r="H22" s="23">
        <v>456</v>
      </c>
      <c r="I22" s="20">
        <v>2357</v>
      </c>
      <c r="J22" s="23">
        <v>434</v>
      </c>
      <c r="K22" s="20">
        <v>2221</v>
      </c>
      <c r="L22" s="23">
        <v>472</v>
      </c>
      <c r="M22" s="21">
        <v>2163</v>
      </c>
      <c r="O22" s="59">
        <f t="shared" si="0"/>
        <v>15.654351909830932</v>
      </c>
      <c r="P22" s="57">
        <f t="shared" si="1"/>
        <v>84.345648090169064</v>
      </c>
      <c r="Q22" s="59">
        <f t="shared" si="2"/>
        <v>16.267628730731388</v>
      </c>
      <c r="R22" s="57">
        <f t="shared" si="3"/>
        <v>83.732371269268612</v>
      </c>
      <c r="S22" s="59">
        <f t="shared" si="4"/>
        <v>16.218034993270525</v>
      </c>
      <c r="T22" s="57">
        <f t="shared" si="5"/>
        <v>83.781965006729479</v>
      </c>
      <c r="U22" s="59">
        <f t="shared" si="6"/>
        <v>16.210451475293279</v>
      </c>
      <c r="V22" s="57">
        <f t="shared" si="7"/>
        <v>83.789548524706717</v>
      </c>
      <c r="W22" s="59">
        <f t="shared" si="8"/>
        <v>16.346516007532959</v>
      </c>
      <c r="X22" s="57">
        <f t="shared" si="9"/>
        <v>83.653483992467045</v>
      </c>
      <c r="Y22" s="59">
        <f t="shared" si="10"/>
        <v>17.91271347248577</v>
      </c>
      <c r="Z22" s="60">
        <f t="shared" si="11"/>
        <v>82.087286527514237</v>
      </c>
      <c r="AA22" s="35"/>
      <c r="AB22" s="59">
        <f t="shared" si="12"/>
        <v>68.691296180338128</v>
      </c>
      <c r="AC22" s="59">
        <f t="shared" si="13"/>
        <v>67.464742538537223</v>
      </c>
      <c r="AD22" s="59">
        <f t="shared" si="14"/>
        <v>67.563930013458958</v>
      </c>
      <c r="AE22" s="59">
        <f t="shared" si="15"/>
        <v>67.579097049413434</v>
      </c>
      <c r="AF22" s="59">
        <f t="shared" si="16"/>
        <v>67.30696798493409</v>
      </c>
      <c r="AG22" s="73">
        <f t="shared" si="17"/>
        <v>64.174573055028475</v>
      </c>
    </row>
    <row r="23" spans="1:46" x14ac:dyDescent="0.25">
      <c r="A23" s="691" t="s">
        <v>379</v>
      </c>
      <c r="B23" s="110">
        <v>14</v>
      </c>
      <c r="C23" s="56">
        <v>7</v>
      </c>
      <c r="D23" s="110">
        <v>16</v>
      </c>
      <c r="E23" s="56">
        <v>9</v>
      </c>
      <c r="F23" s="110">
        <v>16</v>
      </c>
      <c r="G23" s="56">
        <v>7</v>
      </c>
      <c r="H23" s="110">
        <v>17</v>
      </c>
      <c r="I23" s="56">
        <v>7</v>
      </c>
      <c r="J23" s="110">
        <v>15</v>
      </c>
      <c r="K23" s="56">
        <v>10</v>
      </c>
      <c r="L23" s="110">
        <v>14</v>
      </c>
      <c r="M23" s="116">
        <v>10</v>
      </c>
      <c r="O23" s="108">
        <f t="shared" si="0"/>
        <v>66.666666666666657</v>
      </c>
      <c r="P23" s="109">
        <f t="shared" si="1"/>
        <v>33.333333333333329</v>
      </c>
      <c r="Q23" s="108">
        <f t="shared" si="2"/>
        <v>64</v>
      </c>
      <c r="R23" s="109">
        <f t="shared" si="3"/>
        <v>36</v>
      </c>
      <c r="S23" s="108">
        <f t="shared" si="4"/>
        <v>69.565217391304344</v>
      </c>
      <c r="T23" s="109">
        <f t="shared" si="5"/>
        <v>30.434782608695656</v>
      </c>
      <c r="U23" s="108">
        <f t="shared" si="6"/>
        <v>70.833333333333343</v>
      </c>
      <c r="V23" s="109">
        <f t="shared" si="7"/>
        <v>29.166666666666668</v>
      </c>
      <c r="W23" s="108">
        <f t="shared" si="8"/>
        <v>60</v>
      </c>
      <c r="X23" s="109">
        <f t="shared" si="9"/>
        <v>40</v>
      </c>
      <c r="Y23" s="108">
        <f t="shared" si="10"/>
        <v>58.333333333333336</v>
      </c>
      <c r="Z23" s="236">
        <f t="shared" si="11"/>
        <v>41.666666666666671</v>
      </c>
      <c r="AA23" s="35"/>
      <c r="AB23" s="108">
        <f t="shared" si="12"/>
        <v>-33.333333333333329</v>
      </c>
      <c r="AC23" s="108">
        <f t="shared" si="13"/>
        <v>-28</v>
      </c>
      <c r="AD23" s="108">
        <f>T23-S23</f>
        <v>-39.130434782608688</v>
      </c>
      <c r="AE23" s="108">
        <f t="shared" si="15"/>
        <v>-41.666666666666671</v>
      </c>
      <c r="AF23" s="108">
        <f t="shared" si="16"/>
        <v>-20</v>
      </c>
      <c r="AG23" s="246">
        <f t="shared" si="17"/>
        <v>-16.666666666666664</v>
      </c>
    </row>
    <row r="24" spans="1:46" x14ac:dyDescent="0.25">
      <c r="A24" s="414"/>
      <c r="B24" s="414"/>
      <c r="C24" s="414"/>
      <c r="D24" s="414"/>
      <c r="E24" s="414"/>
      <c r="AK24" s="58"/>
      <c r="AL24" s="58"/>
      <c r="AM24" s="58"/>
      <c r="AN24" s="58"/>
      <c r="AO24" s="58"/>
      <c r="AP24" s="58"/>
      <c r="AQ24" s="58"/>
      <c r="AR24" s="58"/>
      <c r="AS24" s="58"/>
      <c r="AT24" s="58"/>
    </row>
    <row r="25" spans="1:46" x14ac:dyDescent="0.25">
      <c r="AK25" s="58"/>
      <c r="AL25" s="58"/>
      <c r="AM25" s="58"/>
      <c r="AN25" s="58"/>
      <c r="AO25" s="58"/>
      <c r="AP25" s="58"/>
      <c r="AQ25" s="58"/>
      <c r="AR25" s="58"/>
      <c r="AS25" s="58"/>
      <c r="AT25" s="58"/>
    </row>
    <row r="26" spans="1:46" x14ac:dyDescent="0.25">
      <c r="A26" s="1531"/>
      <c r="B26" s="1531"/>
      <c r="C26" s="1531"/>
      <c r="D26" s="1531"/>
      <c r="E26" s="1531"/>
      <c r="AK26" s="58"/>
      <c r="AL26" s="58"/>
      <c r="AM26" s="58"/>
      <c r="AN26" s="58"/>
      <c r="AO26" s="58"/>
      <c r="AP26" s="58"/>
      <c r="AQ26" s="58"/>
      <c r="AR26" s="58"/>
      <c r="AS26" s="58"/>
      <c r="AT26" s="58"/>
    </row>
    <row r="27" spans="1:46" x14ac:dyDescent="0.25">
      <c r="A27" s="1749" t="s">
        <v>823</v>
      </c>
      <c r="B27" s="1750"/>
      <c r="C27" s="1750"/>
      <c r="D27" s="1750"/>
      <c r="E27" s="1751"/>
      <c r="O27" s="3"/>
      <c r="P27" s="3"/>
      <c r="Q27" s="3"/>
      <c r="R27" s="3"/>
      <c r="S27" s="3"/>
      <c r="T27" s="3"/>
      <c r="U27" s="3"/>
      <c r="V27" s="3"/>
      <c r="W27" s="3"/>
      <c r="X27" s="3"/>
      <c r="Y27" s="3"/>
      <c r="Z27" s="3"/>
      <c r="AA27" s="17"/>
      <c r="AB27" s="3"/>
      <c r="AC27" s="3"/>
    </row>
    <row r="28" spans="1:46" x14ac:dyDescent="0.25">
      <c r="A28" s="1800" t="s">
        <v>824</v>
      </c>
      <c r="B28" s="1801"/>
      <c r="C28" s="1801"/>
      <c r="D28" s="1801"/>
      <c r="E28" s="1802"/>
      <c r="F28" s="1531"/>
      <c r="G28" s="1531"/>
    </row>
    <row r="29" spans="1:46" ht="15" customHeight="1" x14ac:dyDescent="0.25">
      <c r="A29" s="1843" t="s">
        <v>1268</v>
      </c>
      <c r="B29" s="1744"/>
      <c r="C29" s="1744"/>
      <c r="D29" s="1744"/>
      <c r="E29" s="1744"/>
      <c r="F29" s="1744"/>
      <c r="G29" s="1745"/>
    </row>
    <row r="30" spans="1:46" x14ac:dyDescent="0.25">
      <c r="A30" s="1844"/>
      <c r="B30" s="1747"/>
      <c r="C30" s="1747"/>
      <c r="D30" s="1747"/>
      <c r="E30" s="1747"/>
      <c r="F30" s="1747"/>
      <c r="G30" s="1748"/>
    </row>
    <row r="31" spans="1:46" x14ac:dyDescent="0.25">
      <c r="A31" s="1844"/>
      <c r="B31" s="1747"/>
      <c r="C31" s="1747"/>
      <c r="D31" s="1747"/>
      <c r="E31" s="1747"/>
      <c r="F31" s="1747"/>
      <c r="G31" s="1748"/>
    </row>
    <row r="32" spans="1:46" x14ac:dyDescent="0.25">
      <c r="A32" s="1845"/>
      <c r="B32" s="1750"/>
      <c r="C32" s="1750"/>
      <c r="D32" s="1750"/>
      <c r="E32" s="1750"/>
      <c r="F32" s="1750"/>
      <c r="G32" s="1751"/>
    </row>
  </sheetData>
  <sheetProtection algorithmName="SHA-512" hashValue="muUWxIh22vj+5E+7PLCuJgy4hl3WOwp25N75VSbNCeXZF732zOrDzST5u6nBRWna579DmxzAue09YUXofqHI+g==" saltValue="wuLw+ivcIxJD0DMMqG8mtg==" spinCount="100000" sheet="1" objects="1" scenarios="1"/>
  <mergeCells count="46">
    <mergeCell ref="A29:G32"/>
    <mergeCell ref="A1:P2"/>
    <mergeCell ref="A27:E27"/>
    <mergeCell ref="A28:E28"/>
    <mergeCell ref="AC10:AC11"/>
    <mergeCell ref="U10:V10"/>
    <mergeCell ref="W10:X10"/>
    <mergeCell ref="Y10:Z10"/>
    <mergeCell ref="AB10:AB11"/>
    <mergeCell ref="B17:M17"/>
    <mergeCell ref="W18:X18"/>
    <mergeCell ref="Y18:Z18"/>
    <mergeCell ref="O17:Z17"/>
    <mergeCell ref="U18:V18"/>
    <mergeCell ref="J18:K18"/>
    <mergeCell ref="L18:M18"/>
    <mergeCell ref="AD10:AD11"/>
    <mergeCell ref="AE10:AE11"/>
    <mergeCell ref="AF10:AF11"/>
    <mergeCell ref="AG10:AG11"/>
    <mergeCell ref="B9:M9"/>
    <mergeCell ref="O9:Z9"/>
    <mergeCell ref="AB9:AG9"/>
    <mergeCell ref="B10:C10"/>
    <mergeCell ref="D10:E10"/>
    <mergeCell ref="F10:G10"/>
    <mergeCell ref="H10:I10"/>
    <mergeCell ref="J10:K10"/>
    <mergeCell ref="L10:M10"/>
    <mergeCell ref="O10:P10"/>
    <mergeCell ref="Q10:R10"/>
    <mergeCell ref="S10:T10"/>
    <mergeCell ref="AD18:AD19"/>
    <mergeCell ref="AE18:AE19"/>
    <mergeCell ref="AF18:AF19"/>
    <mergeCell ref="AG18:AG19"/>
    <mergeCell ref="AB17:AG17"/>
    <mergeCell ref="AC18:AC19"/>
    <mergeCell ref="AB18:AB19"/>
    <mergeCell ref="Q18:R18"/>
    <mergeCell ref="S18:T18"/>
    <mergeCell ref="B18:C18"/>
    <mergeCell ref="D18:E18"/>
    <mergeCell ref="F18:G18"/>
    <mergeCell ref="H18:I18"/>
    <mergeCell ref="O18:P18"/>
  </mergeCells>
  <conditionalFormatting sqref="AB12:AG12">
    <cfRule type="cellIs" dxfId="104" priority="2" operator="lessThan">
      <formula>0</formula>
    </cfRule>
  </conditionalFormatting>
  <conditionalFormatting sqref="AB20:AG23">
    <cfRule type="cellIs" dxfId="103" priority="1" operator="lessThan">
      <formula>0</formula>
    </cfRule>
  </conditionalFormatting>
  <hyperlinks>
    <hyperlink ref="A5" location="Índice!A1" display="⌂ Volver al ÍNDICE" xr:uid="{512837B5-2FDC-4B5E-825C-FC0A583D6B03}"/>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0ABDA-8C2F-4DE4-BCF2-E7B7F9FF5A20}">
  <sheetPr codeName="Hoja44">
    <tabColor rgb="FFDECCF3"/>
  </sheetPr>
  <dimension ref="A1:AI38"/>
  <sheetViews>
    <sheetView workbookViewId="0">
      <pane xSplit="1" topLeftCell="B1" activePane="topRight" state="frozen"/>
      <selection activeCell="V29" sqref="V29"/>
      <selection pane="topRight" activeCell="A35" sqref="A35:G38"/>
    </sheetView>
  </sheetViews>
  <sheetFormatPr baseColWidth="10" defaultColWidth="11.42578125" defaultRowHeight="15" x14ac:dyDescent="0.25"/>
  <cols>
    <col min="1" max="1" width="55.28515625" customWidth="1"/>
    <col min="2" max="33" width="5.7109375" customWidth="1"/>
  </cols>
  <sheetData>
    <row r="1" spans="1:35" ht="24" customHeight="1" x14ac:dyDescent="0.25">
      <c r="A1" s="1755" t="s">
        <v>870</v>
      </c>
      <c r="B1" s="1756"/>
      <c r="C1" s="1756"/>
      <c r="D1" s="1756"/>
      <c r="E1" s="1756"/>
      <c r="F1" s="1756"/>
      <c r="G1" s="1756"/>
      <c r="H1" s="1756"/>
      <c r="I1" s="1756"/>
      <c r="J1" s="1756"/>
      <c r="K1" s="1756"/>
      <c r="L1" s="1756"/>
      <c r="M1" s="1756"/>
      <c r="N1" s="1756"/>
      <c r="O1" s="1756"/>
      <c r="P1" s="1757"/>
    </row>
    <row r="2" spans="1:35" ht="14.25" customHeight="1" thickBot="1" x14ac:dyDescent="0.3">
      <c r="A2" s="1758"/>
      <c r="B2" s="1759"/>
      <c r="C2" s="1759"/>
      <c r="D2" s="1759"/>
      <c r="E2" s="1759"/>
      <c r="F2" s="1759"/>
      <c r="G2" s="1759"/>
      <c r="H2" s="1759"/>
      <c r="I2" s="1759"/>
      <c r="J2" s="1759"/>
      <c r="K2" s="1759"/>
      <c r="L2" s="1759"/>
      <c r="M2" s="1759"/>
      <c r="N2" s="1759"/>
      <c r="O2" s="1759"/>
      <c r="P2" s="1760"/>
    </row>
    <row r="3" spans="1:35" x14ac:dyDescent="0.25">
      <c r="A3" s="42" t="s">
        <v>375</v>
      </c>
    </row>
    <row r="4" spans="1:35" x14ac:dyDescent="0.25">
      <c r="A4" s="42" t="s">
        <v>988</v>
      </c>
    </row>
    <row r="5" spans="1:35" x14ac:dyDescent="0.25">
      <c r="A5" s="132" t="s">
        <v>712</v>
      </c>
    </row>
    <row r="7" spans="1:35" x14ac:dyDescent="0.25">
      <c r="A7" s="34" t="s">
        <v>1244</v>
      </c>
    </row>
    <row r="8" spans="1:35" x14ac:dyDescent="0.25">
      <c r="A8" s="34"/>
    </row>
    <row r="9" spans="1:35" ht="45" customHeight="1" x14ac:dyDescent="0.25">
      <c r="B9" s="1934" t="s">
        <v>28</v>
      </c>
      <c r="C9" s="1935"/>
      <c r="D9" s="1935"/>
      <c r="E9" s="1935"/>
      <c r="F9" s="1935"/>
      <c r="G9" s="1935"/>
      <c r="H9" s="1935"/>
      <c r="I9" s="1935"/>
      <c r="J9" s="1935"/>
      <c r="K9" s="1935"/>
      <c r="L9" s="1935"/>
      <c r="M9" s="1940"/>
      <c r="O9" s="1946" t="s">
        <v>507</v>
      </c>
      <c r="P9" s="1946"/>
      <c r="Q9" s="1946"/>
      <c r="R9" s="1946"/>
      <c r="S9" s="1946"/>
      <c r="T9" s="1946"/>
      <c r="U9" s="1946"/>
      <c r="V9" s="1946"/>
      <c r="W9" s="1946"/>
      <c r="X9" s="1946"/>
      <c r="Y9" s="1946"/>
      <c r="Z9" s="1946"/>
      <c r="AA9" s="17"/>
      <c r="AB9" s="1950" t="s">
        <v>853</v>
      </c>
      <c r="AC9" s="1950"/>
      <c r="AD9" s="1950"/>
      <c r="AE9" s="1950"/>
      <c r="AF9" s="1950"/>
      <c r="AG9" s="1950"/>
    </row>
    <row r="10" spans="1:35" x14ac:dyDescent="0.25">
      <c r="A10" s="313" t="s">
        <v>29</v>
      </c>
      <c r="B10" s="1943">
        <v>2015</v>
      </c>
      <c r="C10" s="1943"/>
      <c r="D10" s="1943">
        <v>2019</v>
      </c>
      <c r="E10" s="1943"/>
      <c r="F10" s="1943">
        <v>2020</v>
      </c>
      <c r="G10" s="1943"/>
      <c r="H10" s="1943">
        <v>2021</v>
      </c>
      <c r="I10" s="1943"/>
      <c r="J10" s="1943">
        <v>2022</v>
      </c>
      <c r="K10" s="1943"/>
      <c r="L10" s="1943">
        <v>2023</v>
      </c>
      <c r="M10" s="1943"/>
      <c r="O10" s="1943">
        <v>2015</v>
      </c>
      <c r="P10" s="1943"/>
      <c r="Q10" s="1943">
        <v>2019</v>
      </c>
      <c r="R10" s="1943"/>
      <c r="S10" s="1943">
        <v>2020</v>
      </c>
      <c r="T10" s="1943"/>
      <c r="U10" s="1943">
        <v>2021</v>
      </c>
      <c r="V10" s="1943"/>
      <c r="W10" s="1943">
        <v>2022</v>
      </c>
      <c r="X10" s="1943"/>
      <c r="Y10" s="1943">
        <v>2023</v>
      </c>
      <c r="Z10" s="1943"/>
      <c r="AA10" s="3"/>
      <c r="AB10" s="1945">
        <v>2015</v>
      </c>
      <c r="AC10" s="1945">
        <v>2019</v>
      </c>
      <c r="AD10" s="1945">
        <v>2020</v>
      </c>
      <c r="AE10" s="1945">
        <v>2021</v>
      </c>
      <c r="AF10" s="1945">
        <v>2022</v>
      </c>
      <c r="AG10" s="1944">
        <v>2023</v>
      </c>
      <c r="AH10" s="3"/>
      <c r="AI10" s="3"/>
    </row>
    <row r="11" spans="1:35" s="18" customFormat="1" x14ac:dyDescent="0.25">
      <c r="A11" s="307" t="s">
        <v>30</v>
      </c>
      <c r="B11" s="308" t="s">
        <v>31</v>
      </c>
      <c r="C11" s="308" t="s">
        <v>32</v>
      </c>
      <c r="D11" s="308" t="s">
        <v>31</v>
      </c>
      <c r="E11" s="308" t="s">
        <v>32</v>
      </c>
      <c r="F11" s="308" t="s">
        <v>31</v>
      </c>
      <c r="G11" s="308" t="s">
        <v>32</v>
      </c>
      <c r="H11" s="308" t="s">
        <v>31</v>
      </c>
      <c r="I11" s="308" t="s">
        <v>32</v>
      </c>
      <c r="J11" s="308" t="s">
        <v>31</v>
      </c>
      <c r="K11" s="308" t="s">
        <v>32</v>
      </c>
      <c r="L11" s="308" t="s">
        <v>31</v>
      </c>
      <c r="M11" s="308" t="s">
        <v>32</v>
      </c>
      <c r="O11" s="308" t="s">
        <v>31</v>
      </c>
      <c r="P11" s="308" t="s">
        <v>32</v>
      </c>
      <c r="Q11" s="308" t="s">
        <v>31</v>
      </c>
      <c r="R11" s="308" t="s">
        <v>32</v>
      </c>
      <c r="S11" s="308" t="s">
        <v>31</v>
      </c>
      <c r="T11" s="308" t="s">
        <v>32</v>
      </c>
      <c r="U11" s="308" t="s">
        <v>31</v>
      </c>
      <c r="V11" s="308" t="s">
        <v>32</v>
      </c>
      <c r="W11" s="308" t="s">
        <v>31</v>
      </c>
      <c r="X11" s="308" t="s">
        <v>32</v>
      </c>
      <c r="Y11" s="308" t="s">
        <v>31</v>
      </c>
      <c r="Z11" s="308" t="s">
        <v>32</v>
      </c>
      <c r="AA11" s="36"/>
      <c r="AB11" s="1945"/>
      <c r="AC11" s="1945"/>
      <c r="AD11" s="1945"/>
      <c r="AE11" s="1945"/>
      <c r="AF11" s="1945"/>
      <c r="AG11" s="1944"/>
      <c r="AH11" s="36"/>
      <c r="AI11" s="36"/>
    </row>
    <row r="12" spans="1:35" x14ac:dyDescent="0.25">
      <c r="A12" s="310" t="s">
        <v>338</v>
      </c>
      <c r="B12" s="649">
        <f>SUM(B20:B21)</f>
        <v>32</v>
      </c>
      <c r="C12" s="237">
        <f>SUM(C20:C21)</f>
        <v>25</v>
      </c>
      <c r="D12" s="649">
        <f>SUM(D20:D21)</f>
        <v>45</v>
      </c>
      <c r="E12" s="237">
        <f>SUM(E20:E21)</f>
        <v>34</v>
      </c>
      <c r="F12" s="655"/>
      <c r="G12" s="656"/>
      <c r="H12" s="655"/>
      <c r="I12" s="656"/>
      <c r="J12" s="649">
        <f>SUM(J20:J21)</f>
        <v>10</v>
      </c>
      <c r="K12" s="237">
        <f>SUM(K20:K21)</f>
        <v>12</v>
      </c>
      <c r="L12" s="649">
        <f>SUM(L20:L21)</f>
        <v>49</v>
      </c>
      <c r="M12" s="238">
        <f>SUM(M20:M21)</f>
        <v>40</v>
      </c>
      <c r="O12" s="283">
        <f>B12/(B12+C12)*100</f>
        <v>56.140350877192979</v>
      </c>
      <c r="P12" s="284">
        <f>C12/(C12+B12)*100</f>
        <v>43.859649122807014</v>
      </c>
      <c r="Q12" s="283">
        <f>D12/(D12+E12)*100</f>
        <v>56.962025316455701</v>
      </c>
      <c r="R12" s="284">
        <f>E12/(E12+D12)*100</f>
        <v>43.037974683544306</v>
      </c>
      <c r="S12" s="657"/>
      <c r="T12" s="286"/>
      <c r="U12" s="657"/>
      <c r="V12" s="286"/>
      <c r="W12" s="283">
        <f>J12/(J12+K12)*100</f>
        <v>45.454545454545453</v>
      </c>
      <c r="X12" s="284">
        <f>K12/(K12+J12)*100</f>
        <v>54.54545454545454</v>
      </c>
      <c r="Y12" s="283">
        <f>L12/(L12+M12)*100</f>
        <v>55.056179775280903</v>
      </c>
      <c r="Z12" s="650">
        <f>M12/(M12+L12)*100</f>
        <v>44.943820224719097</v>
      </c>
      <c r="AA12" s="15"/>
      <c r="AB12" s="281">
        <f>P12-O12</f>
        <v>-12.280701754385966</v>
      </c>
      <c r="AC12" s="281">
        <f>R12-Q12</f>
        <v>-13.924050632911396</v>
      </c>
      <c r="AD12" s="282"/>
      <c r="AE12" s="282"/>
      <c r="AF12" s="281">
        <f>X12-W12</f>
        <v>9.0909090909090864</v>
      </c>
      <c r="AG12" s="281">
        <f>Z12-Y12</f>
        <v>-10.112359550561806</v>
      </c>
      <c r="AH12" s="3"/>
      <c r="AI12" s="3"/>
    </row>
    <row r="13" spans="1:35" x14ac:dyDescent="0.25">
      <c r="O13" s="15"/>
      <c r="P13" s="15"/>
      <c r="Q13" s="15"/>
      <c r="R13" s="15"/>
      <c r="S13" s="15"/>
      <c r="T13" s="15"/>
      <c r="U13" s="15"/>
      <c r="V13" s="15"/>
      <c r="W13" s="15"/>
      <c r="X13" s="15"/>
      <c r="Y13" s="15"/>
      <c r="Z13" s="15"/>
      <c r="AA13" s="3"/>
      <c r="AB13" s="3"/>
      <c r="AC13" s="3"/>
      <c r="AD13" s="3"/>
      <c r="AE13" s="3"/>
      <c r="AF13" s="3"/>
      <c r="AG13" s="3"/>
      <c r="AH13" s="3"/>
      <c r="AI13" s="3"/>
    </row>
    <row r="14" spans="1:35" x14ac:dyDescent="0.25">
      <c r="O14" s="15"/>
      <c r="P14" s="15"/>
      <c r="Q14" s="15"/>
      <c r="R14" s="15"/>
      <c r="S14" s="15"/>
      <c r="T14" s="15"/>
      <c r="U14" s="15"/>
      <c r="V14" s="15"/>
      <c r="W14" s="15"/>
      <c r="X14" s="15"/>
      <c r="Y14" s="15"/>
      <c r="Z14" s="15"/>
      <c r="AA14" s="3"/>
      <c r="AB14" s="3"/>
      <c r="AC14" s="3"/>
      <c r="AD14" s="3"/>
      <c r="AE14" s="3"/>
      <c r="AF14" s="3"/>
      <c r="AG14" s="3"/>
      <c r="AH14" s="3"/>
      <c r="AI14" s="3"/>
    </row>
    <row r="15" spans="1:35" x14ac:dyDescent="0.25">
      <c r="A15" s="5" t="s">
        <v>1245</v>
      </c>
      <c r="O15" s="15"/>
      <c r="P15" s="15"/>
      <c r="Q15" s="15"/>
      <c r="R15" s="15"/>
      <c r="S15" s="15"/>
      <c r="T15" s="15"/>
      <c r="U15" s="15"/>
      <c r="V15" s="15"/>
      <c r="W15" s="15"/>
      <c r="X15" s="15"/>
      <c r="Y15" s="15"/>
      <c r="Z15" s="15"/>
      <c r="AA15" s="3"/>
      <c r="AB15" s="3"/>
      <c r="AC15" s="3"/>
      <c r="AD15" s="3"/>
      <c r="AE15" s="3"/>
      <c r="AF15" s="3"/>
      <c r="AG15" s="3"/>
      <c r="AH15" s="3"/>
      <c r="AI15" s="3"/>
    </row>
    <row r="16" spans="1:35" x14ac:dyDescent="0.25">
      <c r="A16" s="5"/>
      <c r="O16" s="15"/>
      <c r="P16" s="15"/>
      <c r="Q16" s="15"/>
      <c r="R16" s="15"/>
      <c r="S16" s="15"/>
      <c r="T16" s="15"/>
      <c r="U16" s="15"/>
      <c r="V16" s="15"/>
      <c r="W16" s="15"/>
      <c r="X16" s="15"/>
      <c r="Y16" s="15"/>
      <c r="Z16" s="15"/>
      <c r="AA16" s="3"/>
      <c r="AB16" s="3"/>
      <c r="AC16" s="3"/>
      <c r="AD16" s="3"/>
      <c r="AE16" s="3"/>
      <c r="AF16" s="3"/>
      <c r="AG16" s="3"/>
      <c r="AH16" s="3"/>
      <c r="AI16" s="3"/>
    </row>
    <row r="17" spans="1:33" ht="47.25" customHeight="1" x14ac:dyDescent="0.25">
      <c r="A17" s="5"/>
      <c r="B17" s="1946" t="s">
        <v>28</v>
      </c>
      <c r="C17" s="1946"/>
      <c r="D17" s="1946"/>
      <c r="E17" s="1946"/>
      <c r="F17" s="1946"/>
      <c r="G17" s="1946"/>
      <c r="H17" s="1946"/>
      <c r="I17" s="1946"/>
      <c r="J17" s="1946"/>
      <c r="K17" s="1946"/>
      <c r="L17" s="1946"/>
      <c r="M17" s="1946"/>
      <c r="O17" s="1946" t="s">
        <v>507</v>
      </c>
      <c r="P17" s="1946"/>
      <c r="Q17" s="1946"/>
      <c r="R17" s="1946"/>
      <c r="S17" s="1946"/>
      <c r="T17" s="1946"/>
      <c r="U17" s="1946"/>
      <c r="V17" s="1946"/>
      <c r="W17" s="1946"/>
      <c r="X17" s="1946"/>
      <c r="Y17" s="1946"/>
      <c r="Z17" s="1946"/>
      <c r="AA17" s="2"/>
      <c r="AB17" s="1946" t="s">
        <v>853</v>
      </c>
      <c r="AC17" s="1946"/>
      <c r="AD17" s="1946"/>
      <c r="AE17" s="1946"/>
      <c r="AF17" s="1946"/>
      <c r="AG17" s="1946"/>
    </row>
    <row r="18" spans="1:33" x14ac:dyDescent="0.25">
      <c r="A18" s="692" t="s">
        <v>29</v>
      </c>
      <c r="B18" s="1943">
        <v>2015</v>
      </c>
      <c r="C18" s="1943"/>
      <c r="D18" s="1943">
        <v>2019</v>
      </c>
      <c r="E18" s="1943"/>
      <c r="F18" s="1943">
        <v>2020</v>
      </c>
      <c r="G18" s="1943"/>
      <c r="H18" s="1943">
        <v>2021</v>
      </c>
      <c r="I18" s="1943"/>
      <c r="J18" s="1943">
        <v>2022</v>
      </c>
      <c r="K18" s="1943"/>
      <c r="L18" s="1943">
        <v>2023</v>
      </c>
      <c r="M18" s="1943"/>
      <c r="O18" s="1943">
        <v>2015</v>
      </c>
      <c r="P18" s="1943"/>
      <c r="Q18" s="1943">
        <v>2019</v>
      </c>
      <c r="R18" s="1943"/>
      <c r="S18" s="1943">
        <v>2020</v>
      </c>
      <c r="T18" s="1943"/>
      <c r="U18" s="1943">
        <v>2021</v>
      </c>
      <c r="V18" s="1943"/>
      <c r="W18" s="1943">
        <v>2022</v>
      </c>
      <c r="X18" s="1943"/>
      <c r="Y18" s="1943">
        <v>2023</v>
      </c>
      <c r="Z18" s="1943"/>
      <c r="AA18" s="18"/>
      <c r="AB18" s="1945">
        <v>2015</v>
      </c>
      <c r="AC18" s="1945">
        <v>2019</v>
      </c>
      <c r="AD18" s="1945">
        <v>2020</v>
      </c>
      <c r="AE18" s="1945">
        <v>2021</v>
      </c>
      <c r="AF18" s="1945">
        <v>2022</v>
      </c>
      <c r="AG18" s="1944">
        <v>2023</v>
      </c>
    </row>
    <row r="19" spans="1:33" s="18" customFormat="1" x14ac:dyDescent="0.25">
      <c r="A19" s="687" t="s">
        <v>30</v>
      </c>
      <c r="B19" s="308" t="s">
        <v>31</v>
      </c>
      <c r="C19" s="308" t="s">
        <v>32</v>
      </c>
      <c r="D19" s="308" t="s">
        <v>31</v>
      </c>
      <c r="E19" s="308" t="s">
        <v>32</v>
      </c>
      <c r="F19" s="308" t="s">
        <v>31</v>
      </c>
      <c r="G19" s="308" t="s">
        <v>32</v>
      </c>
      <c r="H19" s="308" t="s">
        <v>31</v>
      </c>
      <c r="I19" s="308" t="s">
        <v>32</v>
      </c>
      <c r="J19" s="308" t="s">
        <v>31</v>
      </c>
      <c r="K19" s="308" t="s">
        <v>32</v>
      </c>
      <c r="L19" s="308" t="s">
        <v>31</v>
      </c>
      <c r="M19" s="308" t="s">
        <v>32</v>
      </c>
      <c r="O19" s="308" t="s">
        <v>31</v>
      </c>
      <c r="P19" s="308" t="s">
        <v>32</v>
      </c>
      <c r="Q19" s="308" t="s">
        <v>31</v>
      </c>
      <c r="R19" s="308" t="s">
        <v>32</v>
      </c>
      <c r="S19" s="308" t="s">
        <v>31</v>
      </c>
      <c r="T19" s="308" t="s">
        <v>32</v>
      </c>
      <c r="U19" s="308" t="s">
        <v>31</v>
      </c>
      <c r="V19" s="308" t="s">
        <v>32</v>
      </c>
      <c r="W19" s="308" t="s">
        <v>31</v>
      </c>
      <c r="X19" s="308" t="s">
        <v>32</v>
      </c>
      <c r="Y19" s="308" t="s">
        <v>31</v>
      </c>
      <c r="Z19" s="308" t="s">
        <v>32</v>
      </c>
      <c r="AB19" s="1945"/>
      <c r="AC19" s="1945"/>
      <c r="AD19" s="1945"/>
      <c r="AE19" s="1945"/>
      <c r="AF19" s="1945"/>
      <c r="AG19" s="1944"/>
    </row>
    <row r="20" spans="1:33" x14ac:dyDescent="0.25">
      <c r="A20" s="693" t="s">
        <v>380</v>
      </c>
      <c r="B20" s="413">
        <v>16</v>
      </c>
      <c r="C20" s="414">
        <v>15</v>
      </c>
      <c r="D20" s="413">
        <v>24</v>
      </c>
      <c r="E20" s="414">
        <v>18</v>
      </c>
      <c r="F20" s="658"/>
      <c r="G20" s="556"/>
      <c r="H20" s="658"/>
      <c r="I20" s="556"/>
      <c r="J20" s="658"/>
      <c r="K20" s="556"/>
      <c r="L20" s="413">
        <v>18</v>
      </c>
      <c r="M20" s="415">
        <v>18</v>
      </c>
      <c r="O20" s="178">
        <f>B20/(B20+C20)*100</f>
        <v>51.612903225806448</v>
      </c>
      <c r="P20" s="174">
        <f>C20/(C20+B20)*100</f>
        <v>48.387096774193552</v>
      </c>
      <c r="Q20" s="178">
        <f>D20/(D20+E20)*100</f>
        <v>57.142857142857139</v>
      </c>
      <c r="R20" s="174">
        <f>E20/(E20+D20)*100</f>
        <v>42.857142857142854</v>
      </c>
      <c r="S20" s="295"/>
      <c r="T20" s="296"/>
      <c r="U20" s="295"/>
      <c r="V20" s="296"/>
      <c r="W20" s="295"/>
      <c r="X20" s="296"/>
      <c r="Y20" s="178">
        <f>L20/(L20+M20)*100</f>
        <v>50</v>
      </c>
      <c r="Z20" s="179">
        <f>M20/(M20+L20)*100</f>
        <v>50</v>
      </c>
      <c r="AA20" s="35"/>
      <c r="AB20" s="178">
        <f>P20-O20</f>
        <v>-3.2258064516128968</v>
      </c>
      <c r="AC20" s="178">
        <f>R20-Q20</f>
        <v>-14.285714285714285</v>
      </c>
      <c r="AD20" s="295"/>
      <c r="AE20" s="295"/>
      <c r="AF20" s="295"/>
      <c r="AG20" s="180">
        <f>Z20-Y20</f>
        <v>0</v>
      </c>
    </row>
    <row r="21" spans="1:33" x14ac:dyDescent="0.25">
      <c r="A21" s="691" t="s">
        <v>381</v>
      </c>
      <c r="B21" s="659">
        <v>16</v>
      </c>
      <c r="C21" s="660">
        <v>10</v>
      </c>
      <c r="D21" s="659">
        <v>21</v>
      </c>
      <c r="E21" s="660">
        <v>16</v>
      </c>
      <c r="F21" s="661"/>
      <c r="G21" s="553"/>
      <c r="H21" s="661"/>
      <c r="I21" s="553"/>
      <c r="J21" s="659">
        <v>10</v>
      </c>
      <c r="K21" s="660">
        <v>12</v>
      </c>
      <c r="L21" s="659">
        <v>31</v>
      </c>
      <c r="M21" s="662">
        <v>22</v>
      </c>
      <c r="O21" s="108">
        <f>B21/(B21+C21)*100</f>
        <v>61.53846153846154</v>
      </c>
      <c r="P21" s="109">
        <f>C21/(C21+B21)*100</f>
        <v>38.461538461538467</v>
      </c>
      <c r="Q21" s="108">
        <f>D21/(D21+E21)*100</f>
        <v>56.756756756756758</v>
      </c>
      <c r="R21" s="109">
        <f>E21/(E21+D21)*100</f>
        <v>43.243243243243242</v>
      </c>
      <c r="S21" s="301"/>
      <c r="T21" s="302"/>
      <c r="U21" s="301"/>
      <c r="V21" s="302"/>
      <c r="W21" s="108">
        <f>J21/(J21+K21)*100</f>
        <v>45.454545454545453</v>
      </c>
      <c r="X21" s="109">
        <f>K21/(K21+J21)*100</f>
        <v>54.54545454545454</v>
      </c>
      <c r="Y21" s="108">
        <f>L21/(L21+M21)*100</f>
        <v>58.490566037735846</v>
      </c>
      <c r="Z21" s="236">
        <f>M21/(M21+L21)*100</f>
        <v>41.509433962264154</v>
      </c>
      <c r="AA21" s="35"/>
      <c r="AB21" s="108">
        <f>P21-O21</f>
        <v>-23.076923076923073</v>
      </c>
      <c r="AC21" s="108">
        <f>R21-Q21</f>
        <v>-13.513513513513516</v>
      </c>
      <c r="AD21" s="301"/>
      <c r="AE21" s="301"/>
      <c r="AF21" s="108">
        <f>X21-W21</f>
        <v>9.0909090909090864</v>
      </c>
      <c r="AG21" s="246">
        <f>Z21-Y21</f>
        <v>-16.981132075471692</v>
      </c>
    </row>
    <row r="24" spans="1:33" x14ac:dyDescent="0.25">
      <c r="A24" s="1531"/>
    </row>
    <row r="25" spans="1:33" x14ac:dyDescent="0.25">
      <c r="A25" s="1542" t="s">
        <v>834</v>
      </c>
    </row>
    <row r="26" spans="1:33" x14ac:dyDescent="0.25">
      <c r="A26" s="1542" t="s">
        <v>825</v>
      </c>
    </row>
    <row r="27" spans="1:33" x14ac:dyDescent="0.25">
      <c r="A27" s="1542" t="s">
        <v>826</v>
      </c>
      <c r="O27" s="3"/>
      <c r="P27" s="3"/>
      <c r="Q27" s="3"/>
      <c r="R27" s="3"/>
      <c r="S27" s="3"/>
      <c r="T27" s="3"/>
      <c r="U27" s="3"/>
      <c r="V27" s="3"/>
      <c r="W27" s="3"/>
      <c r="X27" s="3"/>
      <c r="Y27" s="3"/>
      <c r="Z27" s="3"/>
      <c r="AA27" s="17"/>
      <c r="AB27" s="3"/>
      <c r="AC27" s="3"/>
      <c r="AD27" s="3"/>
      <c r="AE27" s="3"/>
      <c r="AF27" s="3"/>
      <c r="AG27" s="3"/>
    </row>
    <row r="28" spans="1:33" x14ac:dyDescent="0.25">
      <c r="A28" s="1542" t="s">
        <v>827</v>
      </c>
      <c r="O28" s="3"/>
      <c r="P28" s="3"/>
      <c r="Q28" s="3"/>
      <c r="R28" s="3"/>
      <c r="S28" s="3"/>
      <c r="T28" s="3"/>
      <c r="U28" s="3"/>
      <c r="V28" s="3"/>
      <c r="W28" s="3"/>
      <c r="X28" s="3"/>
      <c r="Y28" s="3"/>
      <c r="Z28" s="3"/>
      <c r="AA28" s="17"/>
      <c r="AB28" s="3"/>
      <c r="AC28" s="3"/>
      <c r="AD28" s="3"/>
      <c r="AE28" s="3"/>
      <c r="AF28" s="3"/>
      <c r="AG28" s="3"/>
    </row>
    <row r="29" spans="1:33" x14ac:dyDescent="0.25">
      <c r="A29" s="1542" t="s">
        <v>828</v>
      </c>
      <c r="O29" s="3"/>
      <c r="P29" s="3"/>
      <c r="Q29" s="3"/>
      <c r="R29" s="3"/>
      <c r="S29" s="3"/>
      <c r="T29" s="3"/>
      <c r="U29" s="3"/>
      <c r="V29" s="3"/>
      <c r="W29" s="3"/>
      <c r="X29" s="3"/>
      <c r="Y29" s="3"/>
      <c r="Z29" s="3"/>
      <c r="AA29" s="17"/>
      <c r="AB29" s="3"/>
      <c r="AC29" s="3"/>
    </row>
    <row r="30" spans="1:33" x14ac:dyDescent="0.25">
      <c r="A30" s="1542" t="s">
        <v>829</v>
      </c>
    </row>
    <row r="31" spans="1:33" x14ac:dyDescent="0.25">
      <c r="A31" s="1542" t="s">
        <v>830</v>
      </c>
    </row>
    <row r="32" spans="1:33" x14ac:dyDescent="0.25">
      <c r="A32" s="1542" t="s">
        <v>831</v>
      </c>
    </row>
    <row r="33" spans="1:7" x14ac:dyDescent="0.25">
      <c r="A33" s="1542" t="s">
        <v>832</v>
      </c>
    </row>
    <row r="34" spans="1:7" x14ac:dyDescent="0.25">
      <c r="A34" s="1543" t="s">
        <v>833</v>
      </c>
      <c r="B34" s="1531"/>
      <c r="C34" s="1531"/>
      <c r="D34" s="1531"/>
      <c r="E34" s="1531"/>
      <c r="F34" s="1531"/>
      <c r="G34" s="1531"/>
    </row>
    <row r="35" spans="1:7" ht="15" customHeight="1" x14ac:dyDescent="0.25">
      <c r="A35" s="1843" t="s">
        <v>1269</v>
      </c>
      <c r="B35" s="1744"/>
      <c r="C35" s="1744"/>
      <c r="D35" s="1744"/>
      <c r="E35" s="1744"/>
      <c r="F35" s="1744"/>
      <c r="G35" s="1745"/>
    </row>
    <row r="36" spans="1:7" x14ac:dyDescent="0.25">
      <c r="A36" s="1844"/>
      <c r="B36" s="1747"/>
      <c r="C36" s="1747"/>
      <c r="D36" s="1747"/>
      <c r="E36" s="1747"/>
      <c r="F36" s="1747"/>
      <c r="G36" s="1748"/>
    </row>
    <row r="37" spans="1:7" x14ac:dyDescent="0.25">
      <c r="A37" s="1844"/>
      <c r="B37" s="1747"/>
      <c r="C37" s="1747"/>
      <c r="D37" s="1747"/>
      <c r="E37" s="1747"/>
      <c r="F37" s="1747"/>
      <c r="G37" s="1748"/>
    </row>
    <row r="38" spans="1:7" x14ac:dyDescent="0.25">
      <c r="A38" s="1845"/>
      <c r="B38" s="1750"/>
      <c r="C38" s="1750"/>
      <c r="D38" s="1750"/>
      <c r="E38" s="1750"/>
      <c r="F38" s="1750"/>
      <c r="G38" s="1751"/>
    </row>
  </sheetData>
  <sheetProtection algorithmName="SHA-512" hashValue="tOy+xoETtAl7nMZB0zOyNI3lrl6sKQI3wDrTfjgMy/+ZTAwK6qRsB43X3eduAdvXjh5qT05rUV8QPpDYssFb1A==" saltValue="gQ5zu3G/dNkV/v/BVgOAfw==" spinCount="100000" sheet="1" objects="1" scenarios="1"/>
  <mergeCells count="44">
    <mergeCell ref="A35:G38"/>
    <mergeCell ref="A1:P2"/>
    <mergeCell ref="B9:M9"/>
    <mergeCell ref="B17:M17"/>
    <mergeCell ref="AB17:AG17"/>
    <mergeCell ref="B18:C18"/>
    <mergeCell ref="D18:E18"/>
    <mergeCell ref="F18:G18"/>
    <mergeCell ref="H18:I18"/>
    <mergeCell ref="J18:K18"/>
    <mergeCell ref="L18:M18"/>
    <mergeCell ref="O18:P18"/>
    <mergeCell ref="Q18:R18"/>
    <mergeCell ref="S18:T18"/>
    <mergeCell ref="U18:V18"/>
    <mergeCell ref="W18:X18"/>
    <mergeCell ref="AG18:AG19"/>
    <mergeCell ref="L10:M10"/>
    <mergeCell ref="O10:P10"/>
    <mergeCell ref="Q10:R10"/>
    <mergeCell ref="S10:T10"/>
    <mergeCell ref="U10:V10"/>
    <mergeCell ref="AD10:AD11"/>
    <mergeCell ref="AE10:AE11"/>
    <mergeCell ref="AF10:AF11"/>
    <mergeCell ref="AG10:AG11"/>
    <mergeCell ref="AB18:AB19"/>
    <mergeCell ref="AC18:AC19"/>
    <mergeCell ref="AD18:AD19"/>
    <mergeCell ref="AE18:AE19"/>
    <mergeCell ref="AF18:AF19"/>
    <mergeCell ref="Y18:Z18"/>
    <mergeCell ref="B10:C10"/>
    <mergeCell ref="D10:E10"/>
    <mergeCell ref="F10:G10"/>
    <mergeCell ref="H10:I10"/>
    <mergeCell ref="J10:K10"/>
    <mergeCell ref="O17:Z17"/>
    <mergeCell ref="AB9:AG9"/>
    <mergeCell ref="W10:X10"/>
    <mergeCell ref="Y10:Z10"/>
    <mergeCell ref="AB10:AB11"/>
    <mergeCell ref="AC10:AC11"/>
    <mergeCell ref="O9:Z9"/>
  </mergeCells>
  <conditionalFormatting sqref="AB12:AG12">
    <cfRule type="cellIs" dxfId="102" priority="2" operator="lessThan">
      <formula>0</formula>
    </cfRule>
  </conditionalFormatting>
  <conditionalFormatting sqref="AB20:AG21">
    <cfRule type="cellIs" dxfId="101" priority="1" operator="lessThan">
      <formula>0</formula>
    </cfRule>
  </conditionalFormatting>
  <hyperlinks>
    <hyperlink ref="A5" location="Índice!A1" display="⌂ Volver al ÍNDICE" xr:uid="{7D3B0A45-2B8E-4E5A-A6A9-B4F4E83538B9}"/>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D2C92-6D21-4A30-BBC8-639DF6BF717C}">
  <sheetPr codeName="Hoja45">
    <tabColor rgb="FFDECCF3"/>
  </sheetPr>
  <dimension ref="A1:AG28"/>
  <sheetViews>
    <sheetView workbookViewId="0">
      <pane xSplit="1" topLeftCell="B1" activePane="topRight" state="frozen"/>
      <selection activeCell="V29" sqref="V29"/>
      <selection pane="topRight" activeCell="A25" sqref="A25:G28"/>
    </sheetView>
  </sheetViews>
  <sheetFormatPr baseColWidth="10" defaultColWidth="11.42578125" defaultRowHeight="15" x14ac:dyDescent="0.25"/>
  <cols>
    <col min="1" max="1" width="76" customWidth="1"/>
    <col min="2" max="33" width="5.7109375" customWidth="1"/>
  </cols>
  <sheetData>
    <row r="1" spans="1:33" ht="24" customHeight="1" x14ac:dyDescent="0.25">
      <c r="A1" s="1755" t="s">
        <v>872</v>
      </c>
      <c r="B1" s="1756"/>
      <c r="C1" s="1756"/>
      <c r="D1" s="1756"/>
      <c r="E1" s="1756"/>
      <c r="F1" s="1756"/>
      <c r="G1" s="1756"/>
      <c r="H1" s="1756"/>
      <c r="I1" s="1756"/>
      <c r="J1" s="1756"/>
      <c r="K1" s="1756"/>
      <c r="L1" s="1756"/>
      <c r="M1" s="1756"/>
      <c r="N1" s="1756"/>
      <c r="O1" s="1756"/>
      <c r="P1" s="1756"/>
      <c r="Q1" s="1756"/>
      <c r="R1" s="1756"/>
      <c r="S1" s="1756"/>
      <c r="T1" s="1757"/>
    </row>
    <row r="2" spans="1:33" ht="22.5" customHeight="1" thickBot="1" x14ac:dyDescent="0.3">
      <c r="A2" s="1758"/>
      <c r="B2" s="1759"/>
      <c r="C2" s="1759"/>
      <c r="D2" s="1759"/>
      <c r="E2" s="1759"/>
      <c r="F2" s="1759"/>
      <c r="G2" s="1759"/>
      <c r="H2" s="1759"/>
      <c r="I2" s="1759"/>
      <c r="J2" s="1759"/>
      <c r="K2" s="1759"/>
      <c r="L2" s="1759"/>
      <c r="M2" s="1759"/>
      <c r="N2" s="1759"/>
      <c r="O2" s="1759"/>
      <c r="P2" s="1759"/>
      <c r="Q2" s="1759"/>
      <c r="R2" s="1759"/>
      <c r="S2" s="1759"/>
      <c r="T2" s="1760"/>
    </row>
    <row r="3" spans="1:33" x14ac:dyDescent="0.25">
      <c r="A3" s="42" t="s">
        <v>375</v>
      </c>
    </row>
    <row r="4" spans="1:33" x14ac:dyDescent="0.25">
      <c r="A4" s="42" t="s">
        <v>988</v>
      </c>
    </row>
    <row r="5" spans="1:33" x14ac:dyDescent="0.25">
      <c r="A5" s="132" t="s">
        <v>712</v>
      </c>
    </row>
    <row r="6" spans="1:33" x14ac:dyDescent="0.25">
      <c r="A6" s="42"/>
    </row>
    <row r="7" spans="1:33" x14ac:dyDescent="0.25">
      <c r="A7" s="34" t="s">
        <v>1246</v>
      </c>
    </row>
    <row r="8" spans="1:33" x14ac:dyDescent="0.25">
      <c r="A8" s="34"/>
    </row>
    <row r="9" spans="1:33" ht="46.5" customHeight="1" x14ac:dyDescent="0.25">
      <c r="B9" s="1934" t="s">
        <v>28</v>
      </c>
      <c r="C9" s="1935"/>
      <c r="D9" s="1935"/>
      <c r="E9" s="1935"/>
      <c r="F9" s="1935"/>
      <c r="G9" s="1935"/>
      <c r="H9" s="1935"/>
      <c r="I9" s="1935"/>
      <c r="J9" s="1935"/>
      <c r="K9" s="1935"/>
      <c r="L9" s="1935"/>
      <c r="M9" s="1940"/>
      <c r="O9" s="1946" t="s">
        <v>507</v>
      </c>
      <c r="P9" s="1946"/>
      <c r="Q9" s="1946"/>
      <c r="R9" s="1946"/>
      <c r="S9" s="1946"/>
      <c r="T9" s="1946"/>
      <c r="U9" s="1946"/>
      <c r="V9" s="1946"/>
      <c r="W9" s="1946"/>
      <c r="X9" s="1946"/>
      <c r="Y9" s="1946"/>
      <c r="Z9" s="1946"/>
      <c r="AB9" s="1934" t="s">
        <v>853</v>
      </c>
      <c r="AC9" s="1935"/>
      <c r="AD9" s="1935"/>
      <c r="AE9" s="1935"/>
      <c r="AF9" s="1935"/>
      <c r="AG9" s="1940"/>
    </row>
    <row r="10" spans="1:33" x14ac:dyDescent="0.25">
      <c r="A10" s="313" t="s">
        <v>29</v>
      </c>
      <c r="B10" s="1951">
        <v>2019</v>
      </c>
      <c r="C10" s="1951"/>
      <c r="D10" s="1951">
        <v>2020</v>
      </c>
      <c r="E10" s="1951"/>
      <c r="F10" s="1951">
        <v>2021</v>
      </c>
      <c r="G10" s="1951"/>
      <c r="H10" s="1951">
        <v>2022</v>
      </c>
      <c r="I10" s="1951"/>
      <c r="J10" s="1951">
        <v>2023</v>
      </c>
      <c r="K10" s="1951"/>
      <c r="L10" s="1951">
        <v>2024</v>
      </c>
      <c r="M10" s="1951"/>
      <c r="O10" s="1951">
        <v>2019</v>
      </c>
      <c r="P10" s="1951"/>
      <c r="Q10" s="1951">
        <v>2020</v>
      </c>
      <c r="R10" s="1951"/>
      <c r="S10" s="1951">
        <v>2021</v>
      </c>
      <c r="T10" s="1951"/>
      <c r="U10" s="1951">
        <v>2022</v>
      </c>
      <c r="V10" s="1951"/>
      <c r="W10" s="1951">
        <v>2023</v>
      </c>
      <c r="X10" s="1951"/>
      <c r="Y10" s="1951">
        <v>2024</v>
      </c>
      <c r="Z10" s="1951"/>
      <c r="AB10" s="1945">
        <v>2019</v>
      </c>
      <c r="AC10" s="1945">
        <v>2020</v>
      </c>
      <c r="AD10" s="1945">
        <v>2021</v>
      </c>
      <c r="AE10" s="1945">
        <v>2022</v>
      </c>
      <c r="AF10" s="1944">
        <v>2023</v>
      </c>
      <c r="AG10" s="1944">
        <v>2024</v>
      </c>
    </row>
    <row r="11" spans="1:33" x14ac:dyDescent="0.25">
      <c r="A11" s="307" t="s">
        <v>30</v>
      </c>
      <c r="B11" s="694" t="s">
        <v>31</v>
      </c>
      <c r="C11" s="694" t="s">
        <v>32</v>
      </c>
      <c r="D11" s="694" t="s">
        <v>31</v>
      </c>
      <c r="E11" s="694" t="s">
        <v>32</v>
      </c>
      <c r="F11" s="694" t="s">
        <v>31</v>
      </c>
      <c r="G11" s="694" t="s">
        <v>32</v>
      </c>
      <c r="H11" s="694" t="s">
        <v>31</v>
      </c>
      <c r="I11" s="694" t="s">
        <v>32</v>
      </c>
      <c r="J11" s="694" t="s">
        <v>31</v>
      </c>
      <c r="K11" s="694" t="s">
        <v>32</v>
      </c>
      <c r="L11" s="694" t="s">
        <v>31</v>
      </c>
      <c r="M11" s="694" t="s">
        <v>32</v>
      </c>
      <c r="O11" s="694" t="s">
        <v>31</v>
      </c>
      <c r="P11" s="694" t="s">
        <v>32</v>
      </c>
      <c r="Q11" s="694" t="s">
        <v>31</v>
      </c>
      <c r="R11" s="694" t="s">
        <v>32</v>
      </c>
      <c r="S11" s="694" t="s">
        <v>31</v>
      </c>
      <c r="T11" s="694" t="s">
        <v>32</v>
      </c>
      <c r="U11" s="694" t="s">
        <v>31</v>
      </c>
      <c r="V11" s="694" t="s">
        <v>32</v>
      </c>
      <c r="W11" s="694" t="s">
        <v>31</v>
      </c>
      <c r="X11" s="694" t="s">
        <v>32</v>
      </c>
      <c r="Y11" s="694" t="s">
        <v>31</v>
      </c>
      <c r="Z11" s="694" t="s">
        <v>32</v>
      </c>
      <c r="AB11" s="1945"/>
      <c r="AC11" s="1945"/>
      <c r="AD11" s="1945"/>
      <c r="AE11" s="1945"/>
      <c r="AF11" s="1944"/>
      <c r="AG11" s="1944"/>
    </row>
    <row r="12" spans="1:33" x14ac:dyDescent="0.25">
      <c r="A12" s="310" t="s">
        <v>1115</v>
      </c>
      <c r="B12" s="649">
        <f>SUM(B20:B21)</f>
        <v>18</v>
      </c>
      <c r="C12" s="238">
        <f t="shared" ref="C12:M12" si="0">SUM(C20:C21)</f>
        <v>23</v>
      </c>
      <c r="D12" s="237">
        <f t="shared" si="0"/>
        <v>14</v>
      </c>
      <c r="E12" s="238">
        <f t="shared" si="0"/>
        <v>27</v>
      </c>
      <c r="F12" s="237">
        <f t="shared" si="0"/>
        <v>15</v>
      </c>
      <c r="G12" s="238">
        <f t="shared" si="0"/>
        <v>25</v>
      </c>
      <c r="H12" s="237">
        <f t="shared" si="0"/>
        <v>12</v>
      </c>
      <c r="I12" s="238">
        <f t="shared" si="0"/>
        <v>27</v>
      </c>
      <c r="J12" s="237">
        <f t="shared" si="0"/>
        <v>20</v>
      </c>
      <c r="K12" s="238">
        <f t="shared" si="0"/>
        <v>26</v>
      </c>
      <c r="L12" s="237">
        <f t="shared" si="0"/>
        <v>15</v>
      </c>
      <c r="M12" s="238">
        <f t="shared" si="0"/>
        <v>25</v>
      </c>
      <c r="O12" s="283">
        <f>B12/(B12+C12)*100</f>
        <v>43.902439024390247</v>
      </c>
      <c r="P12" s="650">
        <f>C12/(B12+C12)*100</f>
        <v>56.09756097560976</v>
      </c>
      <c r="Q12" s="283">
        <f>D12/(D12+E12)*100</f>
        <v>34.146341463414636</v>
      </c>
      <c r="R12" s="650">
        <f>E12/(D12+E12)*100</f>
        <v>65.853658536585371</v>
      </c>
      <c r="S12" s="283">
        <f>F12/(F12+G12)*100</f>
        <v>37.5</v>
      </c>
      <c r="T12" s="650">
        <f>G12/(F12+G12)*100</f>
        <v>62.5</v>
      </c>
      <c r="U12" s="283">
        <f>H12/(H12+I12)*100</f>
        <v>30.76923076923077</v>
      </c>
      <c r="V12" s="650">
        <f>I12/(H12+I12)*100</f>
        <v>69.230769230769226</v>
      </c>
      <c r="W12" s="283">
        <f>J12/(J12+K12)*100</f>
        <v>43.478260869565219</v>
      </c>
      <c r="X12" s="650">
        <f>K12/(J12+K12)*100</f>
        <v>56.521739130434781</v>
      </c>
      <c r="Y12" s="283">
        <f>L12/(L12+M12)*100</f>
        <v>37.5</v>
      </c>
      <c r="Z12" s="650">
        <f>M12/(L12+M12)*100</f>
        <v>62.5</v>
      </c>
      <c r="AB12" s="108">
        <f>P12-O12</f>
        <v>12.195121951219512</v>
      </c>
      <c r="AC12" s="108">
        <f>R12-Q12</f>
        <v>31.707317073170735</v>
      </c>
      <c r="AD12" s="108">
        <f>T12-S12</f>
        <v>25</v>
      </c>
      <c r="AE12" s="108">
        <f>V12-U12</f>
        <v>38.461538461538453</v>
      </c>
      <c r="AF12" s="108">
        <f>X12-W12</f>
        <v>13.043478260869563</v>
      </c>
      <c r="AG12" s="246">
        <f>Z12-Y12</f>
        <v>25</v>
      </c>
    </row>
    <row r="15" spans="1:33" x14ac:dyDescent="0.25">
      <c r="A15" s="34" t="s">
        <v>1247</v>
      </c>
    </row>
    <row r="16" spans="1:33" x14ac:dyDescent="0.25">
      <c r="A16" s="34"/>
    </row>
    <row r="17" spans="1:33" ht="47.25" customHeight="1" x14ac:dyDescent="0.25">
      <c r="B17" s="1946" t="s">
        <v>28</v>
      </c>
      <c r="C17" s="1946"/>
      <c r="D17" s="1946"/>
      <c r="E17" s="1946"/>
      <c r="F17" s="1946"/>
      <c r="G17" s="1946"/>
      <c r="H17" s="1946"/>
      <c r="I17" s="1946"/>
      <c r="J17" s="1946"/>
      <c r="K17" s="1946"/>
      <c r="L17" s="1946"/>
      <c r="M17" s="1946"/>
      <c r="N17" s="47"/>
      <c r="O17" s="1946" t="s">
        <v>507</v>
      </c>
      <c r="P17" s="1946"/>
      <c r="Q17" s="1946"/>
      <c r="R17" s="1946"/>
      <c r="S17" s="1946"/>
      <c r="T17" s="1946"/>
      <c r="U17" s="1946"/>
      <c r="V17" s="1946"/>
      <c r="W17" s="1946"/>
      <c r="X17" s="1946"/>
      <c r="Y17" s="1946"/>
      <c r="Z17" s="1946"/>
      <c r="AB17" s="1946" t="s">
        <v>853</v>
      </c>
      <c r="AC17" s="1946"/>
      <c r="AD17" s="1946"/>
      <c r="AE17" s="1946"/>
      <c r="AF17" s="1946"/>
      <c r="AG17" s="1946"/>
    </row>
    <row r="18" spans="1:33" x14ac:dyDescent="0.25">
      <c r="A18" s="692" t="s">
        <v>29</v>
      </c>
      <c r="B18" s="1951">
        <v>2019</v>
      </c>
      <c r="C18" s="1951"/>
      <c r="D18" s="1951">
        <v>2020</v>
      </c>
      <c r="E18" s="1951"/>
      <c r="F18" s="1951">
        <v>2021</v>
      </c>
      <c r="G18" s="1951"/>
      <c r="H18" s="1951">
        <v>2022</v>
      </c>
      <c r="I18" s="1951"/>
      <c r="J18" s="1951">
        <v>2023</v>
      </c>
      <c r="K18" s="1951"/>
      <c r="L18" s="1951">
        <v>2024</v>
      </c>
      <c r="M18" s="1951"/>
      <c r="N18" s="2"/>
      <c r="O18" s="1951">
        <v>2019</v>
      </c>
      <c r="P18" s="1951"/>
      <c r="Q18" s="1951">
        <v>2020</v>
      </c>
      <c r="R18" s="1951"/>
      <c r="S18" s="1951">
        <v>2021</v>
      </c>
      <c r="T18" s="1951"/>
      <c r="U18" s="1951">
        <v>2022</v>
      </c>
      <c r="V18" s="1951"/>
      <c r="W18" s="1951">
        <v>2023</v>
      </c>
      <c r="X18" s="1951"/>
      <c r="Y18" s="1951">
        <v>2024</v>
      </c>
      <c r="Z18" s="1951"/>
      <c r="AB18" s="1945">
        <v>2019</v>
      </c>
      <c r="AC18" s="1945">
        <v>2020</v>
      </c>
      <c r="AD18" s="1945">
        <v>2021</v>
      </c>
      <c r="AE18" s="1945">
        <v>2022</v>
      </c>
      <c r="AF18" s="1944">
        <v>2023</v>
      </c>
      <c r="AG18" s="1944">
        <v>2024</v>
      </c>
    </row>
    <row r="19" spans="1:33" x14ac:dyDescent="0.25">
      <c r="A19" s="687" t="s">
        <v>30</v>
      </c>
      <c r="B19" s="694" t="s">
        <v>31</v>
      </c>
      <c r="C19" s="694" t="s">
        <v>32</v>
      </c>
      <c r="D19" s="694" t="s">
        <v>31</v>
      </c>
      <c r="E19" s="694" t="s">
        <v>32</v>
      </c>
      <c r="F19" s="694" t="s">
        <v>31</v>
      </c>
      <c r="G19" s="694" t="s">
        <v>32</v>
      </c>
      <c r="H19" s="694" t="s">
        <v>31</v>
      </c>
      <c r="I19" s="694" t="s">
        <v>32</v>
      </c>
      <c r="J19" s="694" t="s">
        <v>31</v>
      </c>
      <c r="K19" s="694" t="s">
        <v>32</v>
      </c>
      <c r="L19" s="694" t="s">
        <v>31</v>
      </c>
      <c r="M19" s="694" t="s">
        <v>32</v>
      </c>
      <c r="N19" s="18"/>
      <c r="O19" s="308" t="s">
        <v>31</v>
      </c>
      <c r="P19" s="308" t="s">
        <v>32</v>
      </c>
      <c r="Q19" s="308" t="s">
        <v>31</v>
      </c>
      <c r="R19" s="308" t="s">
        <v>32</v>
      </c>
      <c r="S19" s="308" t="s">
        <v>31</v>
      </c>
      <c r="T19" s="308" t="s">
        <v>32</v>
      </c>
      <c r="U19" s="308" t="s">
        <v>31</v>
      </c>
      <c r="V19" s="308" t="s">
        <v>32</v>
      </c>
      <c r="W19" s="308" t="s">
        <v>31</v>
      </c>
      <c r="X19" s="308" t="s">
        <v>32</v>
      </c>
      <c r="Y19" s="308" t="s">
        <v>31</v>
      </c>
      <c r="Z19" s="308" t="s">
        <v>32</v>
      </c>
      <c r="AB19" s="1945"/>
      <c r="AC19" s="1945"/>
      <c r="AD19" s="1945"/>
      <c r="AE19" s="1945"/>
      <c r="AF19" s="1944"/>
      <c r="AG19" s="1944"/>
    </row>
    <row r="20" spans="1:33" x14ac:dyDescent="0.25">
      <c r="A20" s="695" t="s">
        <v>382</v>
      </c>
      <c r="B20" s="663">
        <v>9</v>
      </c>
      <c r="C20" s="664">
        <v>11</v>
      </c>
      <c r="D20" s="665">
        <v>6</v>
      </c>
      <c r="E20" s="664">
        <v>15</v>
      </c>
      <c r="F20" s="665">
        <v>6</v>
      </c>
      <c r="G20" s="664">
        <v>14</v>
      </c>
      <c r="H20" s="665">
        <v>5</v>
      </c>
      <c r="I20" s="664">
        <v>15</v>
      </c>
      <c r="J20" s="665">
        <v>10</v>
      </c>
      <c r="K20" s="664">
        <v>11</v>
      </c>
      <c r="L20" s="665">
        <v>9</v>
      </c>
      <c r="M20" s="664">
        <v>11</v>
      </c>
      <c r="N20" s="18"/>
      <c r="O20" s="178">
        <f>B20/(B20+C20)*100</f>
        <v>45</v>
      </c>
      <c r="P20" s="179">
        <f>C20/(B20+C20)*100</f>
        <v>55.000000000000007</v>
      </c>
      <c r="Q20" s="178">
        <f>D20/(D20+E20)*100</f>
        <v>28.571428571428569</v>
      </c>
      <c r="R20" s="179">
        <f>E20/(D20+E20)*100</f>
        <v>71.428571428571431</v>
      </c>
      <c r="S20" s="178">
        <f>F20/(F20+G20)*100</f>
        <v>30</v>
      </c>
      <c r="T20" s="179">
        <f>G20/(F20+G20)*100</f>
        <v>70</v>
      </c>
      <c r="U20" s="178">
        <f>H20/(H20+I20)*100</f>
        <v>25</v>
      </c>
      <c r="V20" s="179">
        <f>I20/(H20+I20)*100</f>
        <v>75</v>
      </c>
      <c r="W20" s="178">
        <f>J20/(J20+K20)*100</f>
        <v>47.619047619047613</v>
      </c>
      <c r="X20" s="179">
        <f>K20/(J20+K20)*100</f>
        <v>52.380952380952387</v>
      </c>
      <c r="Y20" s="178">
        <f>L20/(L20+M20)*100</f>
        <v>45</v>
      </c>
      <c r="Z20" s="179">
        <f>M20/(L20+M20)*100</f>
        <v>55.000000000000007</v>
      </c>
      <c r="AB20" s="178">
        <f>P20-O20</f>
        <v>10.000000000000007</v>
      </c>
      <c r="AC20" s="178">
        <f>R20-Q20</f>
        <v>42.857142857142861</v>
      </c>
      <c r="AD20" s="178">
        <f>T20-S20</f>
        <v>40</v>
      </c>
      <c r="AE20" s="178">
        <f>V20-U20</f>
        <v>50</v>
      </c>
      <c r="AF20" s="178">
        <f>X20-W20</f>
        <v>4.7619047619047734</v>
      </c>
      <c r="AG20" s="180">
        <f>Z20-Y20</f>
        <v>10.000000000000007</v>
      </c>
    </row>
    <row r="21" spans="1:33" x14ac:dyDescent="0.25">
      <c r="A21" s="691" t="s">
        <v>383</v>
      </c>
      <c r="B21" s="666">
        <v>9</v>
      </c>
      <c r="C21" s="667">
        <v>12</v>
      </c>
      <c r="D21" s="668">
        <v>8</v>
      </c>
      <c r="E21" s="667">
        <v>12</v>
      </c>
      <c r="F21" s="668">
        <v>9</v>
      </c>
      <c r="G21" s="667">
        <v>11</v>
      </c>
      <c r="H21" s="668">
        <v>7</v>
      </c>
      <c r="I21" s="667">
        <v>12</v>
      </c>
      <c r="J21" s="668">
        <v>10</v>
      </c>
      <c r="K21" s="667">
        <v>15</v>
      </c>
      <c r="L21" s="668">
        <v>6</v>
      </c>
      <c r="M21" s="667">
        <v>14</v>
      </c>
      <c r="O21" s="108">
        <f>B21/(B21+C21)*100</f>
        <v>42.857142857142854</v>
      </c>
      <c r="P21" s="236">
        <f>C21/(B21+C21)*100</f>
        <v>57.142857142857139</v>
      </c>
      <c r="Q21" s="108">
        <f>D21/(D21+E21)*100</f>
        <v>40</v>
      </c>
      <c r="R21" s="236">
        <f>E21/(D21+E21)*100</f>
        <v>60</v>
      </c>
      <c r="S21" s="108">
        <f>F21/(F21+G21)*100</f>
        <v>45</v>
      </c>
      <c r="T21" s="236">
        <f>G21/(F21+G21)*100</f>
        <v>55.000000000000007</v>
      </c>
      <c r="U21" s="108">
        <f>H21/(H21+I21)*100</f>
        <v>36.84210526315789</v>
      </c>
      <c r="V21" s="236">
        <f>I21/(H21+I21)*100</f>
        <v>63.157894736842103</v>
      </c>
      <c r="W21" s="108">
        <f>J21/(J21+K21)*100</f>
        <v>40</v>
      </c>
      <c r="X21" s="236">
        <f>K21/(J21+K21)*100</f>
        <v>60</v>
      </c>
      <c r="Y21" s="108">
        <f>L21/(L21+M21)*100</f>
        <v>30</v>
      </c>
      <c r="Z21" s="236">
        <f>M21/(L21+M21)*100</f>
        <v>70</v>
      </c>
      <c r="AB21" s="108">
        <f>P21-O21</f>
        <v>14.285714285714285</v>
      </c>
      <c r="AC21" s="108">
        <f>R21-Q21</f>
        <v>20</v>
      </c>
      <c r="AD21" s="108">
        <f>T21-S21</f>
        <v>10.000000000000007</v>
      </c>
      <c r="AE21" s="108">
        <f>V21-U21</f>
        <v>26.315789473684212</v>
      </c>
      <c r="AF21" s="108">
        <f>X21-W21</f>
        <v>20</v>
      </c>
      <c r="AG21" s="246">
        <f>Z21-Y21</f>
        <v>40</v>
      </c>
    </row>
    <row r="24" spans="1:33" x14ac:dyDescent="0.25">
      <c r="A24" s="1531"/>
      <c r="B24" s="1531"/>
      <c r="C24" s="1531"/>
      <c r="D24" s="1531"/>
      <c r="E24" s="1531"/>
      <c r="F24" s="1531"/>
      <c r="G24" s="1531"/>
    </row>
    <row r="25" spans="1:33" ht="15" customHeight="1" x14ac:dyDescent="0.25">
      <c r="A25" s="1843" t="s">
        <v>1273</v>
      </c>
      <c r="B25" s="1744"/>
      <c r="C25" s="1744"/>
      <c r="D25" s="1744"/>
      <c r="E25" s="1744"/>
      <c r="F25" s="1744"/>
      <c r="G25" s="1745"/>
    </row>
    <row r="26" spans="1:33" x14ac:dyDescent="0.25">
      <c r="A26" s="1844"/>
      <c r="B26" s="1747"/>
      <c r="C26" s="1747"/>
      <c r="D26" s="1747"/>
      <c r="E26" s="1747"/>
      <c r="F26" s="1747"/>
      <c r="G26" s="1748"/>
    </row>
    <row r="27" spans="1:33" x14ac:dyDescent="0.25">
      <c r="A27" s="1844"/>
      <c r="B27" s="1747"/>
      <c r="C27" s="1747"/>
      <c r="D27" s="1747"/>
      <c r="E27" s="1747"/>
      <c r="F27" s="1747"/>
      <c r="G27" s="1748"/>
    </row>
    <row r="28" spans="1:33" x14ac:dyDescent="0.25">
      <c r="A28" s="1845"/>
      <c r="B28" s="1750"/>
      <c r="C28" s="1750"/>
      <c r="D28" s="1750"/>
      <c r="E28" s="1750"/>
      <c r="F28" s="1750"/>
      <c r="G28" s="1751"/>
    </row>
  </sheetData>
  <sheetProtection algorithmName="SHA-512" hashValue="jBeEJGFGsRAAhOox/rohqH4HSnR0lPE/K9tYBHDgwy/sP/GX3SIYy21tQSYyf0Cv/UW+GuXtdGIVrPTqiovPqw==" saltValue="alf90d/XdoUD6hk6F8NJQA==" spinCount="100000" sheet="1" objects="1" scenarios="1"/>
  <mergeCells count="44">
    <mergeCell ref="D18:E18"/>
    <mergeCell ref="B9:M9"/>
    <mergeCell ref="B10:C10"/>
    <mergeCell ref="D10:E10"/>
    <mergeCell ref="F10:G10"/>
    <mergeCell ref="H10:I10"/>
    <mergeCell ref="J10:K10"/>
    <mergeCell ref="L10:M10"/>
    <mergeCell ref="F18:G18"/>
    <mergeCell ref="H18:I18"/>
    <mergeCell ref="J18:K18"/>
    <mergeCell ref="L18:M18"/>
    <mergeCell ref="A25:G28"/>
    <mergeCell ref="Y18:Z18"/>
    <mergeCell ref="O9:Z9"/>
    <mergeCell ref="O10:P10"/>
    <mergeCell ref="Q10:R10"/>
    <mergeCell ref="S10:T10"/>
    <mergeCell ref="U10:V10"/>
    <mergeCell ref="W10:X10"/>
    <mergeCell ref="Y10:Z10"/>
    <mergeCell ref="O18:P18"/>
    <mergeCell ref="Q18:R18"/>
    <mergeCell ref="S18:T18"/>
    <mergeCell ref="U18:V18"/>
    <mergeCell ref="W18:X18"/>
    <mergeCell ref="B17:M17"/>
    <mergeCell ref="B18:C18"/>
    <mergeCell ref="A1:T2"/>
    <mergeCell ref="AB9:AG9"/>
    <mergeCell ref="AB17:AG17"/>
    <mergeCell ref="AB18:AB19"/>
    <mergeCell ref="AC18:AC19"/>
    <mergeCell ref="AD18:AD19"/>
    <mergeCell ref="AE18:AE19"/>
    <mergeCell ref="AF18:AF19"/>
    <mergeCell ref="AB10:AB11"/>
    <mergeCell ref="AC10:AC11"/>
    <mergeCell ref="AD10:AD11"/>
    <mergeCell ref="AE10:AE11"/>
    <mergeCell ref="AF10:AF11"/>
    <mergeCell ref="AG18:AG19"/>
    <mergeCell ref="AG10:AG11"/>
    <mergeCell ref="O17:Z17"/>
  </mergeCells>
  <conditionalFormatting sqref="AB12:AG12">
    <cfRule type="cellIs" dxfId="100" priority="2" operator="lessThan">
      <formula>0</formula>
    </cfRule>
  </conditionalFormatting>
  <conditionalFormatting sqref="AB20:AG21">
    <cfRule type="cellIs" dxfId="99" priority="1" operator="lessThan">
      <formula>0</formula>
    </cfRule>
  </conditionalFormatting>
  <hyperlinks>
    <hyperlink ref="A5" location="Índice!A1" display="⌂ Volver al ÍNDICE" xr:uid="{D1D505B4-811C-46A4-869B-56E3E772B095}"/>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0FE3E-5771-4149-89D4-014E6AE10865}">
  <sheetPr codeName="Hoja46">
    <tabColor rgb="FFDECCF3"/>
  </sheetPr>
  <dimension ref="A1:AL47"/>
  <sheetViews>
    <sheetView workbookViewId="0">
      <pane xSplit="1" topLeftCell="B1" activePane="topRight" state="frozen"/>
      <selection pane="topRight" activeCell="A51" sqref="A51"/>
    </sheetView>
  </sheetViews>
  <sheetFormatPr baseColWidth="10" defaultColWidth="11.42578125" defaultRowHeight="15" x14ac:dyDescent="0.25"/>
  <cols>
    <col min="1" max="1" width="82.5703125" customWidth="1"/>
    <col min="2" max="9" width="5.7109375" customWidth="1"/>
    <col min="10" max="10" width="6.28515625" customWidth="1"/>
    <col min="11" max="36" width="5.7109375" customWidth="1"/>
    <col min="37" max="37" width="6.7109375" customWidth="1"/>
    <col min="38" max="38" width="5.7109375" customWidth="1"/>
    <col min="39" max="39" width="7.7109375" customWidth="1"/>
  </cols>
  <sheetData>
    <row r="1" spans="1:38" ht="24" customHeight="1" x14ac:dyDescent="0.25">
      <c r="A1" s="1755" t="s">
        <v>756</v>
      </c>
      <c r="B1" s="1757"/>
    </row>
    <row r="2" spans="1:38" ht="12.75" customHeight="1" thickBot="1" x14ac:dyDescent="0.3">
      <c r="A2" s="1758"/>
      <c r="B2" s="1760"/>
    </row>
    <row r="3" spans="1:38" x14ac:dyDescent="0.25">
      <c r="A3" s="42" t="s">
        <v>976</v>
      </c>
    </row>
    <row r="4" spans="1:38" x14ac:dyDescent="0.25">
      <c r="A4" s="42" t="s">
        <v>988</v>
      </c>
    </row>
    <row r="5" spans="1:38" x14ac:dyDescent="0.25">
      <c r="A5" s="132" t="s">
        <v>712</v>
      </c>
    </row>
    <row r="6" spans="1:38" x14ac:dyDescent="0.25">
      <c r="A6" s="42"/>
    </row>
    <row r="7" spans="1:38" x14ac:dyDescent="0.25">
      <c r="A7" s="34" t="s">
        <v>1116</v>
      </c>
    </row>
    <row r="8" spans="1:38" x14ac:dyDescent="0.25">
      <c r="A8" s="34"/>
    </row>
    <row r="9" spans="1:38" s="1" customFormat="1" ht="36.75" customHeight="1" x14ac:dyDescent="0.25">
      <c r="A9" s="46"/>
      <c r="B9" s="1932" t="s">
        <v>28</v>
      </c>
      <c r="C9" s="1933"/>
      <c r="D9" s="1933"/>
      <c r="E9" s="1933"/>
      <c r="F9" s="1933"/>
      <c r="G9" s="1933"/>
      <c r="H9" s="1933"/>
      <c r="I9" s="1933"/>
      <c r="J9" s="1933"/>
      <c r="K9" s="1933"/>
      <c r="L9" s="1933"/>
      <c r="M9" s="1933"/>
      <c r="N9" s="1933"/>
      <c r="O9" s="1955"/>
      <c r="Q9" s="1932" t="s">
        <v>507</v>
      </c>
      <c r="R9" s="1933"/>
      <c r="S9" s="1933"/>
      <c r="T9" s="1933"/>
      <c r="U9" s="1933"/>
      <c r="V9" s="1933"/>
      <c r="W9" s="1933"/>
      <c r="X9" s="1933"/>
      <c r="Y9" s="1933"/>
      <c r="Z9" s="1933"/>
      <c r="AA9" s="1933"/>
      <c r="AB9" s="1933"/>
      <c r="AC9" s="1933"/>
      <c r="AD9" s="1955"/>
      <c r="AF9" s="1934" t="s">
        <v>853</v>
      </c>
      <c r="AG9" s="1935"/>
      <c r="AH9" s="1935"/>
      <c r="AI9" s="1935"/>
      <c r="AJ9" s="1935"/>
      <c r="AK9" s="1935"/>
      <c r="AL9" s="1940"/>
    </row>
    <row r="10" spans="1:38" x14ac:dyDescent="0.25">
      <c r="A10" s="313" t="s">
        <v>29</v>
      </c>
      <c r="B10" s="1954">
        <v>2015</v>
      </c>
      <c r="C10" s="1954"/>
      <c r="D10" s="1953">
        <v>2019</v>
      </c>
      <c r="E10" s="1954"/>
      <c r="F10" s="1953" t="s">
        <v>577</v>
      </c>
      <c r="G10" s="1954"/>
      <c r="H10" s="1953">
        <v>2021</v>
      </c>
      <c r="I10" s="1954"/>
      <c r="J10" s="1953">
        <v>2022</v>
      </c>
      <c r="K10" s="1954"/>
      <c r="L10" s="1953">
        <v>2023</v>
      </c>
      <c r="M10" s="1954"/>
      <c r="N10" s="1953">
        <v>2024</v>
      </c>
      <c r="O10" s="1954"/>
      <c r="Q10" s="1943">
        <v>2015</v>
      </c>
      <c r="R10" s="1943"/>
      <c r="S10" s="1943">
        <v>2019</v>
      </c>
      <c r="T10" s="1943"/>
      <c r="U10" s="1943" t="s">
        <v>577</v>
      </c>
      <c r="V10" s="1943"/>
      <c r="W10" s="1943">
        <v>2021</v>
      </c>
      <c r="X10" s="1943"/>
      <c r="Y10" s="1943">
        <v>2022</v>
      </c>
      <c r="Z10" s="1943"/>
      <c r="AA10" s="1943">
        <v>2023</v>
      </c>
      <c r="AB10" s="1943"/>
      <c r="AC10" s="1943">
        <v>2024</v>
      </c>
      <c r="AD10" s="1943"/>
      <c r="AF10" s="1945">
        <v>2015</v>
      </c>
      <c r="AG10" s="1945">
        <v>2019</v>
      </c>
      <c r="AH10" s="1945" t="s">
        <v>577</v>
      </c>
      <c r="AI10" s="1945">
        <v>2021</v>
      </c>
      <c r="AJ10" s="1945">
        <v>2022</v>
      </c>
      <c r="AK10" s="1945">
        <v>2023</v>
      </c>
      <c r="AL10" s="1945">
        <v>2024</v>
      </c>
    </row>
    <row r="11" spans="1:38" x14ac:dyDescent="0.25">
      <c r="A11" s="307" t="s">
        <v>30</v>
      </c>
      <c r="B11" s="308" t="s">
        <v>31</v>
      </c>
      <c r="C11" s="308" t="s">
        <v>32</v>
      </c>
      <c r="D11" s="308" t="s">
        <v>31</v>
      </c>
      <c r="E11" s="308" t="s">
        <v>32</v>
      </c>
      <c r="F11" s="308" t="s">
        <v>31</v>
      </c>
      <c r="G11" s="308" t="s">
        <v>32</v>
      </c>
      <c r="H11" s="308" t="s">
        <v>31</v>
      </c>
      <c r="I11" s="308" t="s">
        <v>32</v>
      </c>
      <c r="J11" s="308" t="s">
        <v>31</v>
      </c>
      <c r="K11" s="308" t="s">
        <v>32</v>
      </c>
      <c r="L11" s="308" t="s">
        <v>31</v>
      </c>
      <c r="M11" s="308" t="s">
        <v>32</v>
      </c>
      <c r="N11" s="308" t="s">
        <v>31</v>
      </c>
      <c r="O11" s="308" t="s">
        <v>32</v>
      </c>
      <c r="Q11" s="309" t="s">
        <v>31</v>
      </c>
      <c r="R11" s="309" t="s">
        <v>32</v>
      </c>
      <c r="S11" s="309" t="s">
        <v>31</v>
      </c>
      <c r="T11" s="309" t="s">
        <v>32</v>
      </c>
      <c r="U11" s="309" t="s">
        <v>31</v>
      </c>
      <c r="V11" s="309" t="s">
        <v>32</v>
      </c>
      <c r="W11" s="309" t="s">
        <v>31</v>
      </c>
      <c r="X11" s="309" t="s">
        <v>32</v>
      </c>
      <c r="Y11" s="309" t="s">
        <v>31</v>
      </c>
      <c r="Z11" s="309" t="s">
        <v>32</v>
      </c>
      <c r="AA11" s="309" t="s">
        <v>31</v>
      </c>
      <c r="AB11" s="309" t="s">
        <v>32</v>
      </c>
      <c r="AC11" s="309" t="s">
        <v>31</v>
      </c>
      <c r="AD11" s="309" t="s">
        <v>32</v>
      </c>
      <c r="AF11" s="1945"/>
      <c r="AG11" s="1945">
        <v>2019</v>
      </c>
      <c r="AH11" s="1945">
        <v>2019</v>
      </c>
      <c r="AI11" s="1945">
        <v>2021</v>
      </c>
      <c r="AJ11" s="1945">
        <v>2022</v>
      </c>
      <c r="AK11" s="1945">
        <v>2023</v>
      </c>
      <c r="AL11" s="1945">
        <v>2024</v>
      </c>
    </row>
    <row r="12" spans="1:38" x14ac:dyDescent="0.25">
      <c r="A12" s="310" t="s">
        <v>384</v>
      </c>
      <c r="B12" s="288">
        <f t="shared" ref="B12:O12" si="0">SUM(B21:B39)</f>
        <v>1550</v>
      </c>
      <c r="C12" s="289">
        <f t="shared" si="0"/>
        <v>6570</v>
      </c>
      <c r="D12" s="288">
        <f t="shared" si="0"/>
        <v>1756</v>
      </c>
      <c r="E12" s="289">
        <f t="shared" si="0"/>
        <v>6332</v>
      </c>
      <c r="F12" s="290"/>
      <c r="G12" s="291"/>
      <c r="H12" s="288">
        <f t="shared" si="0"/>
        <v>1788</v>
      </c>
      <c r="I12" s="289">
        <f t="shared" si="0"/>
        <v>6325</v>
      </c>
      <c r="J12" s="288">
        <f t="shared" si="0"/>
        <v>1806</v>
      </c>
      <c r="K12" s="289">
        <f t="shared" si="0"/>
        <v>6307</v>
      </c>
      <c r="L12" s="288">
        <f t="shared" si="0"/>
        <v>1988</v>
      </c>
      <c r="M12" s="289">
        <f t="shared" si="0"/>
        <v>6118</v>
      </c>
      <c r="N12" s="288">
        <f t="shared" si="0"/>
        <v>2013</v>
      </c>
      <c r="O12" s="292">
        <f t="shared" si="0"/>
        <v>6113</v>
      </c>
      <c r="Q12" s="283">
        <f>B12/(B12+C12)*100</f>
        <v>19.088669950738915</v>
      </c>
      <c r="R12" s="284">
        <f>C12/(B12+C12)*100</f>
        <v>80.911330049261082</v>
      </c>
      <c r="S12" s="285">
        <f>D12/(D12+E12)*100</f>
        <v>21.711177052423345</v>
      </c>
      <c r="T12" s="285">
        <f>E12/(D12+E12)*100</f>
        <v>78.288822947576648</v>
      </c>
      <c r="U12" s="286"/>
      <c r="V12" s="286"/>
      <c r="W12" s="285">
        <f>H12/(H12+I12)*100</f>
        <v>22.038703315666215</v>
      </c>
      <c r="X12" s="285">
        <f>I12/(H12+I12)*100</f>
        <v>77.961296684333774</v>
      </c>
      <c r="Y12" s="285">
        <f>J12/(J12+K12)*100</f>
        <v>22.260569456427955</v>
      </c>
      <c r="Z12" s="285">
        <f>K12/(J12+K12)*100</f>
        <v>77.739430543572041</v>
      </c>
      <c r="AA12" s="285">
        <f>L12/(L12+M12)*100</f>
        <v>24.525043177892918</v>
      </c>
      <c r="AB12" s="285">
        <f>M12/(L12+M12)*100</f>
        <v>75.474956822107089</v>
      </c>
      <c r="AC12" s="285">
        <f>N12/(N12+O12)*100</f>
        <v>24.772335712527688</v>
      </c>
      <c r="AD12" s="287">
        <f>O12/(N12+O12)*100</f>
        <v>75.227664287472308</v>
      </c>
      <c r="AF12" s="281">
        <f>R12-Q12</f>
        <v>61.822660098522164</v>
      </c>
      <c r="AG12" s="281">
        <f>T12-S12</f>
        <v>56.577645895153303</v>
      </c>
      <c r="AH12" s="282"/>
      <c r="AI12" s="281">
        <f>X12-W12</f>
        <v>55.922593368667563</v>
      </c>
      <c r="AJ12" s="281">
        <f>Z12-Y12</f>
        <v>55.478861087144082</v>
      </c>
      <c r="AK12" s="281">
        <f>AB12-AA12</f>
        <v>50.94991364421417</v>
      </c>
      <c r="AL12" s="281">
        <f>AD12-AC12</f>
        <v>50.455328574944616</v>
      </c>
    </row>
    <row r="13" spans="1:38" x14ac:dyDescent="0.25">
      <c r="A13" s="42"/>
    </row>
    <row r="15" spans="1:38" x14ac:dyDescent="0.25">
      <c r="A15" s="5" t="s">
        <v>1248</v>
      </c>
    </row>
    <row r="16" spans="1:38" x14ac:dyDescent="0.25">
      <c r="A16" s="5"/>
    </row>
    <row r="17" spans="1:38" ht="37.5" customHeight="1" x14ac:dyDescent="0.25">
      <c r="B17" s="1956" t="s">
        <v>28</v>
      </c>
      <c r="C17" s="1957"/>
      <c r="D17" s="1957"/>
      <c r="E17" s="1957"/>
      <c r="F17" s="1957"/>
      <c r="G17" s="1957"/>
      <c r="H17" s="1957"/>
      <c r="I17" s="1957"/>
      <c r="J17" s="1957"/>
      <c r="K17" s="1957"/>
      <c r="L17" s="1957"/>
      <c r="M17" s="1957"/>
      <c r="N17" s="1957"/>
      <c r="O17" s="1958"/>
      <c r="P17" s="1"/>
      <c r="Q17" s="1932" t="s">
        <v>507</v>
      </c>
      <c r="R17" s="1933"/>
      <c r="S17" s="1933"/>
      <c r="T17" s="1933"/>
      <c r="U17" s="1933"/>
      <c r="V17" s="1933"/>
      <c r="W17" s="1933"/>
      <c r="X17" s="1933"/>
      <c r="Y17" s="1933"/>
      <c r="Z17" s="1933"/>
      <c r="AA17" s="1933"/>
      <c r="AB17" s="1933"/>
      <c r="AC17" s="1933"/>
      <c r="AD17" s="1955"/>
      <c r="AE17" s="1"/>
      <c r="AF17" s="1934" t="s">
        <v>853</v>
      </c>
      <c r="AG17" s="1935"/>
      <c r="AH17" s="1935"/>
      <c r="AI17" s="1935"/>
      <c r="AJ17" s="1935"/>
      <c r="AK17" s="1935"/>
      <c r="AL17" s="1940"/>
    </row>
    <row r="18" spans="1:38" x14ac:dyDescent="0.25">
      <c r="A18" s="314" t="s">
        <v>29</v>
      </c>
      <c r="B18" s="1943">
        <v>2015</v>
      </c>
      <c r="C18" s="1943"/>
      <c r="D18" s="1943">
        <v>2019</v>
      </c>
      <c r="E18" s="1943"/>
      <c r="F18" s="1943" t="s">
        <v>577</v>
      </c>
      <c r="G18" s="1943"/>
      <c r="H18" s="1943">
        <v>2021</v>
      </c>
      <c r="I18" s="1943"/>
      <c r="J18" s="1943">
        <v>2022</v>
      </c>
      <c r="K18" s="1943"/>
      <c r="L18" s="1943">
        <v>2023</v>
      </c>
      <c r="M18" s="1943"/>
      <c r="N18" s="1943">
        <v>2024</v>
      </c>
      <c r="O18" s="1943"/>
      <c r="Q18" s="1943">
        <v>2015</v>
      </c>
      <c r="R18" s="1943"/>
      <c r="S18" s="1943">
        <v>2019</v>
      </c>
      <c r="T18" s="1943"/>
      <c r="U18" s="1943" t="s">
        <v>577</v>
      </c>
      <c r="V18" s="1943"/>
      <c r="W18" s="1943">
        <v>2021</v>
      </c>
      <c r="X18" s="1943"/>
      <c r="Y18" s="1943">
        <v>2022</v>
      </c>
      <c r="Z18" s="1943"/>
      <c r="AA18" s="1943">
        <v>2023</v>
      </c>
      <c r="AB18" s="1943"/>
      <c r="AC18" s="1943">
        <v>2024</v>
      </c>
      <c r="AD18" s="1943"/>
      <c r="AF18" s="1945">
        <v>2015</v>
      </c>
      <c r="AG18" s="1945">
        <v>2019</v>
      </c>
      <c r="AH18" s="1945" t="s">
        <v>577</v>
      </c>
      <c r="AI18" s="1945">
        <v>2021</v>
      </c>
      <c r="AJ18" s="1945">
        <v>2022</v>
      </c>
      <c r="AK18" s="1945">
        <v>2023</v>
      </c>
      <c r="AL18" s="1945">
        <v>2024</v>
      </c>
    </row>
    <row r="19" spans="1:38" x14ac:dyDescent="0.25">
      <c r="A19" s="318" t="s">
        <v>30</v>
      </c>
      <c r="B19" s="308" t="s">
        <v>31</v>
      </c>
      <c r="C19" s="308" t="s">
        <v>32</v>
      </c>
      <c r="D19" s="308" t="s">
        <v>31</v>
      </c>
      <c r="E19" s="308" t="s">
        <v>32</v>
      </c>
      <c r="F19" s="308" t="s">
        <v>31</v>
      </c>
      <c r="G19" s="308" t="s">
        <v>32</v>
      </c>
      <c r="H19" s="308" t="s">
        <v>31</v>
      </c>
      <c r="I19" s="308" t="s">
        <v>32</v>
      </c>
      <c r="J19" s="308" t="s">
        <v>31</v>
      </c>
      <c r="K19" s="308" t="s">
        <v>32</v>
      </c>
      <c r="L19" s="308" t="s">
        <v>31</v>
      </c>
      <c r="M19" s="308" t="s">
        <v>32</v>
      </c>
      <c r="N19" s="308" t="s">
        <v>31</v>
      </c>
      <c r="O19" s="308" t="s">
        <v>32</v>
      </c>
      <c r="Q19" s="308" t="s">
        <v>31</v>
      </c>
      <c r="R19" s="308" t="s">
        <v>32</v>
      </c>
      <c r="S19" s="308" t="s">
        <v>31</v>
      </c>
      <c r="T19" s="308" t="s">
        <v>32</v>
      </c>
      <c r="U19" s="308" t="s">
        <v>31</v>
      </c>
      <c r="V19" s="308" t="s">
        <v>32</v>
      </c>
      <c r="W19" s="308" t="s">
        <v>31</v>
      </c>
      <c r="X19" s="308" t="s">
        <v>32</v>
      </c>
      <c r="Y19" s="308" t="s">
        <v>31</v>
      </c>
      <c r="Z19" s="308" t="s">
        <v>32</v>
      </c>
      <c r="AA19" s="308" t="s">
        <v>31</v>
      </c>
      <c r="AB19" s="308" t="s">
        <v>32</v>
      </c>
      <c r="AC19" s="308" t="s">
        <v>31</v>
      </c>
      <c r="AD19" s="308" t="s">
        <v>32</v>
      </c>
      <c r="AF19" s="1952"/>
      <c r="AG19" s="1952">
        <v>2019</v>
      </c>
      <c r="AH19" s="1952">
        <v>2019</v>
      </c>
      <c r="AI19" s="1952">
        <v>2021</v>
      </c>
      <c r="AJ19" s="1952">
        <v>2022</v>
      </c>
      <c r="AK19" s="1952">
        <v>2023</v>
      </c>
      <c r="AL19" s="1952">
        <v>2024</v>
      </c>
    </row>
    <row r="20" spans="1:38" x14ac:dyDescent="0.25">
      <c r="A20" s="315" t="s">
        <v>125</v>
      </c>
      <c r="B20" s="315"/>
      <c r="C20" s="316"/>
      <c r="D20" s="315"/>
      <c r="E20" s="316"/>
      <c r="F20" s="317"/>
      <c r="G20" s="317"/>
      <c r="H20" s="315"/>
      <c r="I20" s="317"/>
      <c r="J20" s="315"/>
      <c r="K20" s="317"/>
      <c r="L20" s="315"/>
      <c r="M20" s="317"/>
      <c r="N20" s="315"/>
      <c r="O20" s="316"/>
      <c r="Q20" s="315"/>
      <c r="R20" s="317"/>
      <c r="S20" s="315"/>
      <c r="T20" s="317"/>
      <c r="U20" s="315"/>
      <c r="V20" s="317"/>
      <c r="W20" s="315"/>
      <c r="X20" s="317"/>
      <c r="Y20" s="315"/>
      <c r="Z20" s="317"/>
      <c r="AA20" s="315"/>
      <c r="AB20" s="317"/>
      <c r="AC20" s="315"/>
      <c r="AD20" s="316"/>
      <c r="AF20" s="696"/>
      <c r="AG20" s="697"/>
      <c r="AH20" s="697"/>
      <c r="AI20" s="697"/>
      <c r="AJ20" s="697"/>
      <c r="AK20" s="697"/>
      <c r="AL20" s="698"/>
    </row>
    <row r="21" spans="1:38" x14ac:dyDescent="0.25">
      <c r="A21" s="311" t="s">
        <v>126</v>
      </c>
      <c r="B21" s="23">
        <v>178</v>
      </c>
      <c r="C21" s="20">
        <v>599</v>
      </c>
      <c r="D21" s="23">
        <v>186</v>
      </c>
      <c r="E21" s="21">
        <v>599</v>
      </c>
      <c r="F21" s="22"/>
      <c r="G21" s="22"/>
      <c r="H21" s="23">
        <v>187</v>
      </c>
      <c r="I21" s="20">
        <v>598</v>
      </c>
      <c r="J21" s="23">
        <v>192</v>
      </c>
      <c r="K21" s="20">
        <v>593</v>
      </c>
      <c r="L21" s="23">
        <v>188</v>
      </c>
      <c r="M21" s="20">
        <v>597</v>
      </c>
      <c r="N21" s="23">
        <v>192</v>
      </c>
      <c r="O21" s="21">
        <v>593</v>
      </c>
      <c r="Q21" s="178">
        <f>B21/(B21+C21)*100</f>
        <v>22.90862290862291</v>
      </c>
      <c r="R21" s="174">
        <f>C21/(B21+C21)*100</f>
        <v>77.091377091377083</v>
      </c>
      <c r="S21" s="293">
        <f>D21/(D21+E21)*100</f>
        <v>23.694267515923567</v>
      </c>
      <c r="T21" s="294">
        <f>E21/(D21+E21)*100</f>
        <v>76.305732484076444</v>
      </c>
      <c r="U21" s="295"/>
      <c r="V21" s="296"/>
      <c r="W21" s="293">
        <f>H21/(H21+I21)*100</f>
        <v>23.821656050955415</v>
      </c>
      <c r="X21" s="294">
        <f>I21/(H21+I21)*100</f>
        <v>76.178343949044589</v>
      </c>
      <c r="Y21" s="293">
        <f>J21/(J21+K21)*100</f>
        <v>24.458598726114651</v>
      </c>
      <c r="Z21" s="294">
        <f>K21/(J21+K21)*100</f>
        <v>75.541401273885356</v>
      </c>
      <c r="AA21" s="293">
        <f>L21/(L21+M21)*100</f>
        <v>23.949044585987263</v>
      </c>
      <c r="AB21" s="294">
        <f>M21/(L21+M21)*100</f>
        <v>76.050955414012748</v>
      </c>
      <c r="AC21" s="293">
        <f>N21/(N21+O21)*100</f>
        <v>24.458598726114651</v>
      </c>
      <c r="AD21" s="297">
        <f>O21/(N21+O21)*100</f>
        <v>75.541401273885356</v>
      </c>
      <c r="AF21" s="59">
        <f t="shared" ref="AF21:AF39" si="1">R21-Q21</f>
        <v>54.182754182754174</v>
      </c>
      <c r="AG21" s="59">
        <f t="shared" ref="AG21:AG39" si="2">T21-S21</f>
        <v>52.611464968152873</v>
      </c>
      <c r="AH21" s="67"/>
      <c r="AI21" s="59">
        <f t="shared" ref="AI21:AI39" si="3">X21-W21</f>
        <v>52.356687898089177</v>
      </c>
      <c r="AJ21" s="59">
        <f t="shared" ref="AJ21:AJ39" si="4">Z21-Y21</f>
        <v>51.082802547770704</v>
      </c>
      <c r="AK21" s="59">
        <f t="shared" ref="AK21:AK39" si="5">AB21-AA21</f>
        <v>52.101910828025481</v>
      </c>
      <c r="AL21" s="73">
        <f t="shared" ref="AL21:AL39" si="6">AD21-AC21</f>
        <v>51.082802547770704</v>
      </c>
    </row>
    <row r="22" spans="1:38" x14ac:dyDescent="0.25">
      <c r="A22" s="311" t="s">
        <v>127</v>
      </c>
      <c r="B22" s="23">
        <v>135</v>
      </c>
      <c r="C22" s="20">
        <v>596</v>
      </c>
      <c r="D22" s="23">
        <v>137</v>
      </c>
      <c r="E22" s="21">
        <v>594</v>
      </c>
      <c r="F22" s="22"/>
      <c r="G22" s="22"/>
      <c r="H22" s="23">
        <v>141</v>
      </c>
      <c r="I22" s="20">
        <v>590</v>
      </c>
      <c r="J22" s="23">
        <v>138</v>
      </c>
      <c r="K22" s="20">
        <v>593</v>
      </c>
      <c r="L22" s="23">
        <v>171</v>
      </c>
      <c r="M22" s="20">
        <v>559</v>
      </c>
      <c r="N22" s="23">
        <v>171</v>
      </c>
      <c r="O22" s="21">
        <v>559</v>
      </c>
      <c r="Q22" s="59">
        <f>B22/(B22+C22)*100</f>
        <v>18.467852257181942</v>
      </c>
      <c r="R22" s="57">
        <f t="shared" ref="R22:R39" si="7">C22/(B22+C22)*100</f>
        <v>81.532147742818069</v>
      </c>
      <c r="S22" s="68">
        <f>D22/(D22+E22)*100</f>
        <v>18.741450068399455</v>
      </c>
      <c r="T22" s="69">
        <f>E22/(D22+E22)*100</f>
        <v>81.258549931600541</v>
      </c>
      <c r="U22" s="67"/>
      <c r="V22" s="65"/>
      <c r="W22" s="68">
        <f>H22/(H22+I22)*100</f>
        <v>19.288645690834475</v>
      </c>
      <c r="X22" s="69">
        <f>I22/(H22+I22)*100</f>
        <v>80.711354309165529</v>
      </c>
      <c r="Y22" s="68">
        <f>J22/(J22+K22)*100</f>
        <v>18.878248974008208</v>
      </c>
      <c r="Z22" s="69">
        <f>K22/(J22+K22)*100</f>
        <v>81.121751025991799</v>
      </c>
      <c r="AA22" s="68">
        <f>L22/(L22+M22)*100</f>
        <v>23.424657534246577</v>
      </c>
      <c r="AB22" s="69">
        <f>M22/(L22+M22)*100</f>
        <v>76.575342465753423</v>
      </c>
      <c r="AC22" s="68">
        <f>N22/(N22+O22)*100</f>
        <v>23.424657534246577</v>
      </c>
      <c r="AD22" s="298">
        <f>O22/(N22+O22)*100</f>
        <v>76.575342465753423</v>
      </c>
      <c r="AF22" s="59">
        <f t="shared" si="1"/>
        <v>63.064295485636123</v>
      </c>
      <c r="AG22" s="59">
        <f t="shared" si="2"/>
        <v>62.517099863201082</v>
      </c>
      <c r="AH22" s="67"/>
      <c r="AI22" s="59">
        <f t="shared" si="3"/>
        <v>61.422708618331058</v>
      </c>
      <c r="AJ22" s="59">
        <f t="shared" si="4"/>
        <v>62.24350205198359</v>
      </c>
      <c r="AK22" s="59">
        <f t="shared" si="5"/>
        <v>53.150684931506845</v>
      </c>
      <c r="AL22" s="73">
        <f t="shared" si="6"/>
        <v>53.150684931506845</v>
      </c>
    </row>
    <row r="23" spans="1:38" x14ac:dyDescent="0.25">
      <c r="A23" s="311" t="s">
        <v>153</v>
      </c>
      <c r="B23" s="23">
        <v>18</v>
      </c>
      <c r="C23" s="20">
        <v>60</v>
      </c>
      <c r="D23" s="23">
        <v>22</v>
      </c>
      <c r="E23" s="21">
        <v>56</v>
      </c>
      <c r="F23" s="22"/>
      <c r="G23" s="22"/>
      <c r="H23" s="23">
        <v>23</v>
      </c>
      <c r="I23" s="20">
        <v>55</v>
      </c>
      <c r="J23" s="23">
        <v>23</v>
      </c>
      <c r="K23" s="20">
        <v>55</v>
      </c>
      <c r="L23" s="23">
        <v>18</v>
      </c>
      <c r="M23" s="20">
        <v>60</v>
      </c>
      <c r="N23" s="23">
        <v>18</v>
      </c>
      <c r="O23" s="21">
        <v>60</v>
      </c>
      <c r="Q23" s="59">
        <f t="shared" ref="Q23:Q31" si="8">B23/(B23+C23)*100</f>
        <v>23.076923076923077</v>
      </c>
      <c r="R23" s="57">
        <f t="shared" si="7"/>
        <v>76.923076923076934</v>
      </c>
      <c r="S23" s="68">
        <f t="shared" ref="S23:S31" si="9">D23/(D23+E23)*100</f>
        <v>28.205128205128204</v>
      </c>
      <c r="T23" s="69">
        <f t="shared" ref="T23:T31" si="10">E23/(D23+E23)*100</f>
        <v>71.794871794871796</v>
      </c>
      <c r="U23" s="67"/>
      <c r="V23" s="65"/>
      <c r="W23" s="68">
        <f t="shared" ref="W23:W31" si="11">H23/(H23+I23)*100</f>
        <v>29.487179487179489</v>
      </c>
      <c r="X23" s="69">
        <f t="shared" ref="X23:X31" si="12">I23/(H23+I23)*100</f>
        <v>70.512820512820511</v>
      </c>
      <c r="Y23" s="68">
        <f t="shared" ref="Y23:Y31" si="13">J23/(J23+K23)*100</f>
        <v>29.487179487179489</v>
      </c>
      <c r="Z23" s="69">
        <f t="shared" ref="Z23:Z31" si="14">K23/(J23+K23)*100</f>
        <v>70.512820512820511</v>
      </c>
      <c r="AA23" s="68">
        <f t="shared" ref="AA23:AA31" si="15">L23/(L23+M23)*100</f>
        <v>23.076923076923077</v>
      </c>
      <c r="AB23" s="69">
        <f t="shared" ref="AB23:AB31" si="16">M23/(L23+M23)*100</f>
        <v>76.923076923076934</v>
      </c>
      <c r="AC23" s="68">
        <f t="shared" ref="AC23:AC31" si="17">N23/(N23+O23)*100</f>
        <v>23.076923076923077</v>
      </c>
      <c r="AD23" s="298">
        <f t="shared" ref="AD23:AD31" si="18">O23/(N23+O23)*100</f>
        <v>76.923076923076934</v>
      </c>
      <c r="AF23" s="59">
        <f t="shared" si="1"/>
        <v>53.846153846153854</v>
      </c>
      <c r="AG23" s="59">
        <f t="shared" si="2"/>
        <v>43.589743589743591</v>
      </c>
      <c r="AH23" s="67"/>
      <c r="AI23" s="59">
        <f t="shared" si="3"/>
        <v>41.025641025641022</v>
      </c>
      <c r="AJ23" s="59">
        <f t="shared" si="4"/>
        <v>41.025641025641022</v>
      </c>
      <c r="AK23" s="59">
        <f t="shared" si="5"/>
        <v>53.846153846153854</v>
      </c>
      <c r="AL23" s="73">
        <f t="shared" si="6"/>
        <v>53.846153846153854</v>
      </c>
    </row>
    <row r="24" spans="1:38" x14ac:dyDescent="0.25">
      <c r="A24" s="311" t="s">
        <v>385</v>
      </c>
      <c r="B24" s="23">
        <v>13</v>
      </c>
      <c r="C24" s="20">
        <v>54</v>
      </c>
      <c r="D24" s="23">
        <v>17</v>
      </c>
      <c r="E24" s="21">
        <v>50</v>
      </c>
      <c r="F24" s="22"/>
      <c r="G24" s="22"/>
      <c r="H24" s="23">
        <v>16</v>
      </c>
      <c r="I24" s="20">
        <v>51</v>
      </c>
      <c r="J24" s="23">
        <v>16</v>
      </c>
      <c r="K24" s="20">
        <v>51</v>
      </c>
      <c r="L24" s="23">
        <v>18</v>
      </c>
      <c r="M24" s="20">
        <v>49</v>
      </c>
      <c r="N24" s="23">
        <v>18</v>
      </c>
      <c r="O24" s="21">
        <v>49</v>
      </c>
      <c r="Q24" s="59">
        <f t="shared" si="8"/>
        <v>19.402985074626866</v>
      </c>
      <c r="R24" s="57">
        <f t="shared" si="7"/>
        <v>80.597014925373131</v>
      </c>
      <c r="S24" s="68">
        <f t="shared" si="9"/>
        <v>25.373134328358208</v>
      </c>
      <c r="T24" s="69">
        <f t="shared" si="10"/>
        <v>74.626865671641795</v>
      </c>
      <c r="U24" s="67"/>
      <c r="V24" s="65"/>
      <c r="W24" s="68">
        <f t="shared" si="11"/>
        <v>23.880597014925371</v>
      </c>
      <c r="X24" s="69">
        <f t="shared" si="12"/>
        <v>76.119402985074629</v>
      </c>
      <c r="Y24" s="68">
        <f t="shared" si="13"/>
        <v>23.880597014925371</v>
      </c>
      <c r="Z24" s="69">
        <f t="shared" si="14"/>
        <v>76.119402985074629</v>
      </c>
      <c r="AA24" s="68">
        <f t="shared" si="15"/>
        <v>26.865671641791046</v>
      </c>
      <c r="AB24" s="69">
        <f t="shared" si="16"/>
        <v>73.134328358208961</v>
      </c>
      <c r="AC24" s="68">
        <f t="shared" si="17"/>
        <v>26.865671641791046</v>
      </c>
      <c r="AD24" s="298">
        <f t="shared" si="18"/>
        <v>73.134328358208961</v>
      </c>
      <c r="AF24" s="59">
        <f t="shared" si="1"/>
        <v>61.194029850746261</v>
      </c>
      <c r="AG24" s="59">
        <f t="shared" si="2"/>
        <v>49.25373134328359</v>
      </c>
      <c r="AH24" s="67"/>
      <c r="AI24" s="59">
        <f t="shared" si="3"/>
        <v>52.238805970149258</v>
      </c>
      <c r="AJ24" s="59">
        <f t="shared" si="4"/>
        <v>52.238805970149258</v>
      </c>
      <c r="AK24" s="59">
        <f t="shared" si="5"/>
        <v>46.268656716417915</v>
      </c>
      <c r="AL24" s="73">
        <f t="shared" si="6"/>
        <v>46.268656716417915</v>
      </c>
    </row>
    <row r="25" spans="1:38" x14ac:dyDescent="0.25">
      <c r="A25" s="311" t="s">
        <v>130</v>
      </c>
      <c r="B25" s="23">
        <v>17</v>
      </c>
      <c r="C25" s="20">
        <v>71</v>
      </c>
      <c r="D25" s="23">
        <v>16</v>
      </c>
      <c r="E25" s="21">
        <v>72</v>
      </c>
      <c r="F25" s="22"/>
      <c r="G25" s="22"/>
      <c r="H25" s="23">
        <v>16</v>
      </c>
      <c r="I25" s="20">
        <v>71</v>
      </c>
      <c r="J25" s="23">
        <v>18</v>
      </c>
      <c r="K25" s="20">
        <v>70</v>
      </c>
      <c r="L25" s="23">
        <v>20</v>
      </c>
      <c r="M25" s="20">
        <v>68</v>
      </c>
      <c r="N25" s="23">
        <v>21</v>
      </c>
      <c r="O25" s="21">
        <v>67</v>
      </c>
      <c r="Q25" s="59">
        <f t="shared" si="8"/>
        <v>19.318181818181817</v>
      </c>
      <c r="R25" s="57">
        <f t="shared" si="7"/>
        <v>80.681818181818173</v>
      </c>
      <c r="S25" s="68">
        <f t="shared" si="9"/>
        <v>18.181818181818183</v>
      </c>
      <c r="T25" s="69">
        <f t="shared" si="10"/>
        <v>81.818181818181827</v>
      </c>
      <c r="U25" s="67"/>
      <c r="V25" s="65"/>
      <c r="W25" s="68">
        <f t="shared" si="11"/>
        <v>18.390804597701148</v>
      </c>
      <c r="X25" s="69">
        <f t="shared" si="12"/>
        <v>81.609195402298852</v>
      </c>
      <c r="Y25" s="68">
        <f t="shared" si="13"/>
        <v>20.454545454545457</v>
      </c>
      <c r="Z25" s="69">
        <f t="shared" si="14"/>
        <v>79.545454545454547</v>
      </c>
      <c r="AA25" s="68">
        <f t="shared" si="15"/>
        <v>22.727272727272727</v>
      </c>
      <c r="AB25" s="69">
        <f t="shared" si="16"/>
        <v>77.272727272727266</v>
      </c>
      <c r="AC25" s="68">
        <f t="shared" si="17"/>
        <v>23.863636363636363</v>
      </c>
      <c r="AD25" s="298">
        <f t="shared" si="18"/>
        <v>76.13636363636364</v>
      </c>
      <c r="AF25" s="59">
        <f t="shared" si="1"/>
        <v>61.36363636363636</v>
      </c>
      <c r="AG25" s="59">
        <f t="shared" si="2"/>
        <v>63.63636363636364</v>
      </c>
      <c r="AH25" s="67"/>
      <c r="AI25" s="59">
        <f t="shared" si="3"/>
        <v>63.218390804597703</v>
      </c>
      <c r="AJ25" s="59">
        <f t="shared" si="4"/>
        <v>59.090909090909093</v>
      </c>
      <c r="AK25" s="59">
        <f t="shared" si="5"/>
        <v>54.54545454545454</v>
      </c>
      <c r="AL25" s="73">
        <f t="shared" si="6"/>
        <v>52.27272727272728</v>
      </c>
    </row>
    <row r="26" spans="1:38" x14ac:dyDescent="0.25">
      <c r="A26" s="311" t="s">
        <v>131</v>
      </c>
      <c r="B26" s="23">
        <v>11</v>
      </c>
      <c r="C26" s="20">
        <v>91</v>
      </c>
      <c r="D26" s="23">
        <v>16</v>
      </c>
      <c r="E26" s="21">
        <v>86</v>
      </c>
      <c r="F26" s="22"/>
      <c r="G26" s="22"/>
      <c r="H26" s="23">
        <v>19</v>
      </c>
      <c r="I26" s="20">
        <v>83</v>
      </c>
      <c r="J26" s="23">
        <v>22</v>
      </c>
      <c r="K26" s="20">
        <v>80</v>
      </c>
      <c r="L26" s="23">
        <v>15</v>
      </c>
      <c r="M26" s="20">
        <v>87</v>
      </c>
      <c r="N26" s="23">
        <v>16</v>
      </c>
      <c r="O26" s="21">
        <v>86</v>
      </c>
      <c r="Q26" s="59">
        <f t="shared" si="8"/>
        <v>10.784313725490197</v>
      </c>
      <c r="R26" s="57">
        <f t="shared" si="7"/>
        <v>89.215686274509807</v>
      </c>
      <c r="S26" s="68">
        <f t="shared" si="9"/>
        <v>15.686274509803921</v>
      </c>
      <c r="T26" s="69">
        <f t="shared" si="10"/>
        <v>84.313725490196077</v>
      </c>
      <c r="U26" s="67"/>
      <c r="V26" s="65"/>
      <c r="W26" s="68">
        <f t="shared" si="11"/>
        <v>18.627450980392158</v>
      </c>
      <c r="X26" s="69">
        <f t="shared" si="12"/>
        <v>81.372549019607845</v>
      </c>
      <c r="Y26" s="68">
        <f t="shared" si="13"/>
        <v>21.568627450980394</v>
      </c>
      <c r="Z26" s="69">
        <f t="shared" si="14"/>
        <v>78.431372549019613</v>
      </c>
      <c r="AA26" s="68">
        <f t="shared" si="15"/>
        <v>14.705882352941178</v>
      </c>
      <c r="AB26" s="69">
        <f t="shared" si="16"/>
        <v>85.294117647058826</v>
      </c>
      <c r="AC26" s="68">
        <f t="shared" si="17"/>
        <v>15.686274509803921</v>
      </c>
      <c r="AD26" s="298">
        <f t="shared" si="18"/>
        <v>84.313725490196077</v>
      </c>
      <c r="AF26" s="59">
        <f t="shared" si="1"/>
        <v>78.431372549019613</v>
      </c>
      <c r="AG26" s="59">
        <f t="shared" si="2"/>
        <v>68.627450980392155</v>
      </c>
      <c r="AH26" s="67"/>
      <c r="AI26" s="59">
        <f t="shared" si="3"/>
        <v>62.745098039215691</v>
      </c>
      <c r="AJ26" s="59">
        <f t="shared" si="4"/>
        <v>56.86274509803922</v>
      </c>
      <c r="AK26" s="59">
        <f t="shared" si="5"/>
        <v>70.588235294117652</v>
      </c>
      <c r="AL26" s="73">
        <f t="shared" si="6"/>
        <v>68.627450980392155</v>
      </c>
    </row>
    <row r="27" spans="1:38" x14ac:dyDescent="0.25">
      <c r="A27" s="311" t="s">
        <v>133</v>
      </c>
      <c r="B27" s="23">
        <v>365</v>
      </c>
      <c r="C27" s="20">
        <v>1880</v>
      </c>
      <c r="D27" s="23">
        <v>392</v>
      </c>
      <c r="E27" s="21">
        <v>1848</v>
      </c>
      <c r="F27" s="22"/>
      <c r="G27" s="22"/>
      <c r="H27" s="23">
        <v>399</v>
      </c>
      <c r="I27" s="20">
        <v>1843</v>
      </c>
      <c r="J27" s="23">
        <v>402</v>
      </c>
      <c r="K27" s="20">
        <v>1841</v>
      </c>
      <c r="L27" s="23">
        <v>249</v>
      </c>
      <c r="M27" s="20">
        <v>669</v>
      </c>
      <c r="N27" s="23">
        <v>453</v>
      </c>
      <c r="O27" s="21">
        <v>1793</v>
      </c>
      <c r="Q27" s="59">
        <f t="shared" si="8"/>
        <v>16.258351893095767</v>
      </c>
      <c r="R27" s="57">
        <f t="shared" si="7"/>
        <v>83.741648106904236</v>
      </c>
      <c r="S27" s="68">
        <f t="shared" si="9"/>
        <v>17.5</v>
      </c>
      <c r="T27" s="69">
        <f t="shared" si="10"/>
        <v>82.5</v>
      </c>
      <c r="U27" s="67"/>
      <c r="V27" s="65"/>
      <c r="W27" s="68">
        <f t="shared" si="11"/>
        <v>17.796610169491526</v>
      </c>
      <c r="X27" s="69">
        <f t="shared" si="12"/>
        <v>82.203389830508485</v>
      </c>
      <c r="Y27" s="68">
        <f t="shared" si="13"/>
        <v>17.92242532322782</v>
      </c>
      <c r="Z27" s="69">
        <f t="shared" si="14"/>
        <v>82.077574676772187</v>
      </c>
      <c r="AA27" s="68">
        <f t="shared" si="15"/>
        <v>27.124183006535947</v>
      </c>
      <c r="AB27" s="69">
        <f t="shared" si="16"/>
        <v>72.875816993464042</v>
      </c>
      <c r="AC27" s="68">
        <f t="shared" si="17"/>
        <v>20.169189670525377</v>
      </c>
      <c r="AD27" s="298">
        <f t="shared" si="18"/>
        <v>79.830810329474616</v>
      </c>
      <c r="AF27" s="59">
        <f t="shared" si="1"/>
        <v>67.483296213808472</v>
      </c>
      <c r="AG27" s="59">
        <f t="shared" si="2"/>
        <v>65</v>
      </c>
      <c r="AH27" s="67"/>
      <c r="AI27" s="59">
        <f t="shared" si="3"/>
        <v>64.406779661016955</v>
      </c>
      <c r="AJ27" s="59">
        <f t="shared" si="4"/>
        <v>64.155149353544374</v>
      </c>
      <c r="AK27" s="59">
        <f t="shared" si="5"/>
        <v>45.751633986928098</v>
      </c>
      <c r="AL27" s="73">
        <f t="shared" si="6"/>
        <v>59.661620658949239</v>
      </c>
    </row>
    <row r="28" spans="1:38" x14ac:dyDescent="0.25">
      <c r="A28" s="311" t="s">
        <v>155</v>
      </c>
      <c r="B28" s="23">
        <v>198</v>
      </c>
      <c r="C28" s="20">
        <v>721</v>
      </c>
      <c r="D28" s="23">
        <v>227</v>
      </c>
      <c r="E28" s="21">
        <v>692</v>
      </c>
      <c r="F28" s="22"/>
      <c r="G28" s="22"/>
      <c r="H28" s="23">
        <v>226</v>
      </c>
      <c r="I28" s="20">
        <v>693</v>
      </c>
      <c r="J28" s="23">
        <v>223</v>
      </c>
      <c r="K28" s="20">
        <v>695</v>
      </c>
      <c r="L28" s="23">
        <v>444</v>
      </c>
      <c r="M28" s="20">
        <v>1803</v>
      </c>
      <c r="N28" s="23">
        <v>246</v>
      </c>
      <c r="O28" s="21">
        <v>673</v>
      </c>
      <c r="Q28" s="59">
        <f t="shared" si="8"/>
        <v>21.545157780195865</v>
      </c>
      <c r="R28" s="57">
        <f t="shared" si="7"/>
        <v>78.454842219804135</v>
      </c>
      <c r="S28" s="68">
        <f t="shared" si="9"/>
        <v>24.700761697497281</v>
      </c>
      <c r="T28" s="69">
        <f t="shared" si="10"/>
        <v>75.299238302502729</v>
      </c>
      <c r="U28" s="67"/>
      <c r="V28" s="65"/>
      <c r="W28" s="68">
        <f t="shared" si="11"/>
        <v>24.591947769314473</v>
      </c>
      <c r="X28" s="69">
        <f t="shared" si="12"/>
        <v>75.408052230685527</v>
      </c>
      <c r="Y28" s="68">
        <f t="shared" si="13"/>
        <v>24.291938997821351</v>
      </c>
      <c r="Z28" s="69">
        <f t="shared" si="14"/>
        <v>75.708061002178653</v>
      </c>
      <c r="AA28" s="68">
        <f t="shared" si="15"/>
        <v>19.759679572763687</v>
      </c>
      <c r="AB28" s="69">
        <f t="shared" si="16"/>
        <v>80.240320427236313</v>
      </c>
      <c r="AC28" s="68">
        <f t="shared" si="17"/>
        <v>26.768226332970617</v>
      </c>
      <c r="AD28" s="298">
        <f t="shared" si="18"/>
        <v>73.231773667029373</v>
      </c>
      <c r="AF28" s="59">
        <f t="shared" si="1"/>
        <v>56.90968443960827</v>
      </c>
      <c r="AG28" s="59">
        <f t="shared" si="2"/>
        <v>50.598476605005445</v>
      </c>
      <c r="AH28" s="67"/>
      <c r="AI28" s="59">
        <f t="shared" si="3"/>
        <v>50.816104461371054</v>
      </c>
      <c r="AJ28" s="59">
        <f t="shared" si="4"/>
        <v>51.416122004357305</v>
      </c>
      <c r="AK28" s="59">
        <f t="shared" si="5"/>
        <v>60.480640854472625</v>
      </c>
      <c r="AL28" s="73">
        <f t="shared" si="6"/>
        <v>46.463547334058759</v>
      </c>
    </row>
    <row r="29" spans="1:38" x14ac:dyDescent="0.25">
      <c r="A29" s="311" t="s">
        <v>134</v>
      </c>
      <c r="B29" s="23">
        <v>177</v>
      </c>
      <c r="C29" s="20">
        <v>770</v>
      </c>
      <c r="D29" s="23">
        <v>216</v>
      </c>
      <c r="E29" s="21">
        <v>731</v>
      </c>
      <c r="F29" s="22"/>
      <c r="G29" s="22"/>
      <c r="H29" s="23">
        <v>216</v>
      </c>
      <c r="I29" s="20">
        <v>731</v>
      </c>
      <c r="J29" s="23">
        <v>223</v>
      </c>
      <c r="K29" s="20">
        <v>724</v>
      </c>
      <c r="L29" s="23">
        <v>261</v>
      </c>
      <c r="M29" s="20">
        <v>683</v>
      </c>
      <c r="N29" s="23">
        <v>260</v>
      </c>
      <c r="O29" s="21">
        <v>687</v>
      </c>
      <c r="Q29" s="59">
        <f t="shared" si="8"/>
        <v>18.690601900739175</v>
      </c>
      <c r="R29" s="57">
        <f t="shared" si="7"/>
        <v>81.309398099260818</v>
      </c>
      <c r="S29" s="68">
        <f t="shared" si="9"/>
        <v>22.808870116156282</v>
      </c>
      <c r="T29" s="69">
        <f t="shared" si="10"/>
        <v>77.191129883843715</v>
      </c>
      <c r="U29" s="67"/>
      <c r="V29" s="65"/>
      <c r="W29" s="68">
        <f t="shared" si="11"/>
        <v>22.808870116156282</v>
      </c>
      <c r="X29" s="69">
        <f t="shared" si="12"/>
        <v>77.191129883843715</v>
      </c>
      <c r="Y29" s="68">
        <f t="shared" si="13"/>
        <v>23.548046462513199</v>
      </c>
      <c r="Z29" s="69">
        <f t="shared" si="14"/>
        <v>76.451953537486801</v>
      </c>
      <c r="AA29" s="68">
        <f t="shared" si="15"/>
        <v>27.648305084745761</v>
      </c>
      <c r="AB29" s="69">
        <f t="shared" si="16"/>
        <v>72.351694915254242</v>
      </c>
      <c r="AC29" s="68">
        <f t="shared" si="17"/>
        <v>27.455121436114045</v>
      </c>
      <c r="AD29" s="298">
        <f t="shared" si="18"/>
        <v>72.544878563885945</v>
      </c>
      <c r="AF29" s="59">
        <f t="shared" si="1"/>
        <v>62.618796198521643</v>
      </c>
      <c r="AG29" s="59">
        <f t="shared" si="2"/>
        <v>54.38225976768743</v>
      </c>
      <c r="AH29" s="67"/>
      <c r="AI29" s="59">
        <f t="shared" si="3"/>
        <v>54.38225976768743</v>
      </c>
      <c r="AJ29" s="59">
        <f t="shared" si="4"/>
        <v>52.903907074973603</v>
      </c>
      <c r="AK29" s="59">
        <f t="shared" si="5"/>
        <v>44.703389830508485</v>
      </c>
      <c r="AL29" s="73">
        <f t="shared" si="6"/>
        <v>45.089757127771904</v>
      </c>
    </row>
    <row r="30" spans="1:38" x14ac:dyDescent="0.25">
      <c r="A30" s="311" t="s">
        <v>135</v>
      </c>
      <c r="B30" s="23">
        <v>119</v>
      </c>
      <c r="C30" s="20">
        <v>423</v>
      </c>
      <c r="D30" s="23">
        <v>151</v>
      </c>
      <c r="E30" s="21">
        <v>390</v>
      </c>
      <c r="F30" s="22"/>
      <c r="G30" s="22"/>
      <c r="H30" s="23">
        <v>154</v>
      </c>
      <c r="I30" s="20">
        <v>388</v>
      </c>
      <c r="J30" s="23">
        <v>156</v>
      </c>
      <c r="K30" s="20">
        <v>386</v>
      </c>
      <c r="L30" s="23">
        <v>156</v>
      </c>
      <c r="M30" s="20">
        <v>386</v>
      </c>
      <c r="N30" s="23">
        <v>159</v>
      </c>
      <c r="O30" s="21">
        <v>383</v>
      </c>
      <c r="Q30" s="59">
        <f t="shared" si="8"/>
        <v>21.955719557195572</v>
      </c>
      <c r="R30" s="57">
        <f t="shared" si="7"/>
        <v>78.044280442804421</v>
      </c>
      <c r="S30" s="68">
        <f t="shared" si="9"/>
        <v>27.911275415896487</v>
      </c>
      <c r="T30" s="69">
        <f t="shared" si="10"/>
        <v>72.088724584103517</v>
      </c>
      <c r="U30" s="67"/>
      <c r="V30" s="65"/>
      <c r="W30" s="68">
        <f t="shared" si="11"/>
        <v>28.413284132841326</v>
      </c>
      <c r="X30" s="69">
        <f t="shared" si="12"/>
        <v>71.586715867158674</v>
      </c>
      <c r="Y30" s="68">
        <f t="shared" si="13"/>
        <v>28.782287822878228</v>
      </c>
      <c r="Z30" s="69">
        <f t="shared" si="14"/>
        <v>71.217712177121768</v>
      </c>
      <c r="AA30" s="68">
        <f t="shared" si="15"/>
        <v>28.782287822878228</v>
      </c>
      <c r="AB30" s="69">
        <f t="shared" si="16"/>
        <v>71.217712177121768</v>
      </c>
      <c r="AC30" s="68">
        <f t="shared" si="17"/>
        <v>29.335793357933582</v>
      </c>
      <c r="AD30" s="298">
        <f t="shared" si="18"/>
        <v>70.664206642066418</v>
      </c>
      <c r="AF30" s="59">
        <f t="shared" si="1"/>
        <v>56.08856088560885</v>
      </c>
      <c r="AG30" s="59">
        <f t="shared" si="2"/>
        <v>44.177449168207033</v>
      </c>
      <c r="AH30" s="67"/>
      <c r="AI30" s="59">
        <f t="shared" si="3"/>
        <v>43.173431734317347</v>
      </c>
      <c r="AJ30" s="59">
        <f t="shared" si="4"/>
        <v>42.435424354243537</v>
      </c>
      <c r="AK30" s="59">
        <f t="shared" si="5"/>
        <v>42.435424354243537</v>
      </c>
      <c r="AL30" s="73">
        <f t="shared" si="6"/>
        <v>41.328413284132836</v>
      </c>
    </row>
    <row r="31" spans="1:38" x14ac:dyDescent="0.25">
      <c r="A31" s="311" t="s">
        <v>136</v>
      </c>
      <c r="B31" s="23">
        <v>76</v>
      </c>
      <c r="C31" s="20">
        <v>312</v>
      </c>
      <c r="D31" s="23">
        <v>96</v>
      </c>
      <c r="E31" s="21">
        <v>291</v>
      </c>
      <c r="F31" s="22"/>
      <c r="G31" s="22"/>
      <c r="H31" s="23">
        <v>99</v>
      </c>
      <c r="I31" s="20">
        <v>289</v>
      </c>
      <c r="J31" s="23">
        <v>97</v>
      </c>
      <c r="K31" s="20">
        <v>291</v>
      </c>
      <c r="L31" s="23">
        <v>84</v>
      </c>
      <c r="M31" s="20">
        <v>298</v>
      </c>
      <c r="N31" s="23">
        <v>107</v>
      </c>
      <c r="O31" s="21">
        <v>281</v>
      </c>
      <c r="Q31" s="59">
        <f t="shared" si="8"/>
        <v>19.587628865979383</v>
      </c>
      <c r="R31" s="57">
        <f t="shared" si="7"/>
        <v>80.412371134020617</v>
      </c>
      <c r="S31" s="68">
        <f t="shared" si="9"/>
        <v>24.806201550387598</v>
      </c>
      <c r="T31" s="69">
        <f t="shared" si="10"/>
        <v>75.193798449612402</v>
      </c>
      <c r="U31" s="67"/>
      <c r="V31" s="65"/>
      <c r="W31" s="68">
        <f t="shared" si="11"/>
        <v>25.515463917525771</v>
      </c>
      <c r="X31" s="69">
        <f t="shared" si="12"/>
        <v>74.484536082474222</v>
      </c>
      <c r="Y31" s="68">
        <f t="shared" si="13"/>
        <v>25</v>
      </c>
      <c r="Z31" s="69">
        <f t="shared" si="14"/>
        <v>75</v>
      </c>
      <c r="AA31" s="68">
        <f t="shared" si="15"/>
        <v>21.98952879581152</v>
      </c>
      <c r="AB31" s="69">
        <f t="shared" si="16"/>
        <v>78.010471204188477</v>
      </c>
      <c r="AC31" s="68">
        <f t="shared" si="17"/>
        <v>27.577319587628867</v>
      </c>
      <c r="AD31" s="298">
        <f t="shared" si="18"/>
        <v>72.422680412371136</v>
      </c>
      <c r="AF31" s="59">
        <f t="shared" si="1"/>
        <v>60.824742268041234</v>
      </c>
      <c r="AG31" s="59">
        <f t="shared" si="2"/>
        <v>50.387596899224803</v>
      </c>
      <c r="AH31" s="67"/>
      <c r="AI31" s="59">
        <f t="shared" si="3"/>
        <v>48.96907216494845</v>
      </c>
      <c r="AJ31" s="59">
        <f t="shared" si="4"/>
        <v>50</v>
      </c>
      <c r="AK31" s="59">
        <f t="shared" si="5"/>
        <v>56.020942408376953</v>
      </c>
      <c r="AL31" s="73">
        <f t="shared" si="6"/>
        <v>44.845360824742272</v>
      </c>
    </row>
    <row r="32" spans="1:38" x14ac:dyDescent="0.25">
      <c r="A32" s="311" t="s">
        <v>137</v>
      </c>
      <c r="B32" s="23">
        <v>37</v>
      </c>
      <c r="C32" s="20">
        <v>277</v>
      </c>
      <c r="D32" s="23">
        <v>55</v>
      </c>
      <c r="E32" s="21">
        <v>257</v>
      </c>
      <c r="F32" s="22"/>
      <c r="G32" s="22"/>
      <c r="H32" s="23">
        <v>56</v>
      </c>
      <c r="I32" s="20">
        <v>257</v>
      </c>
      <c r="J32" s="23">
        <v>56</v>
      </c>
      <c r="K32" s="20">
        <v>257</v>
      </c>
      <c r="L32" s="23">
        <v>85</v>
      </c>
      <c r="M32" s="20">
        <v>230</v>
      </c>
      <c r="N32" s="23">
        <v>71</v>
      </c>
      <c r="O32" s="21">
        <v>242</v>
      </c>
      <c r="Q32" s="59">
        <f t="shared" ref="Q32:Q39" si="19">B32/(B32+C32)*100</f>
        <v>11.783439490445859</v>
      </c>
      <c r="R32" s="57">
        <f t="shared" si="7"/>
        <v>88.216560509554142</v>
      </c>
      <c r="S32" s="68">
        <f t="shared" ref="S32:S39" si="20">D32/(D32+E32)*100</f>
        <v>17.628205128205128</v>
      </c>
      <c r="T32" s="69">
        <f t="shared" ref="T32:T39" si="21">E32/(D32+E32)*100</f>
        <v>82.371794871794862</v>
      </c>
      <c r="U32" s="67"/>
      <c r="V32" s="65"/>
      <c r="W32" s="68">
        <f t="shared" ref="W32:W39" si="22">H32/(H32+I32)*100</f>
        <v>17.891373801916931</v>
      </c>
      <c r="X32" s="69">
        <f t="shared" ref="X32:X39" si="23">I32/(H32+I32)*100</f>
        <v>82.108626198083073</v>
      </c>
      <c r="Y32" s="68">
        <f t="shared" ref="Y32:Y39" si="24">J32/(J32+K32)*100</f>
        <v>17.891373801916931</v>
      </c>
      <c r="Z32" s="69">
        <f t="shared" ref="Z32:Z39" si="25">K32/(J32+K32)*100</f>
        <v>82.108626198083073</v>
      </c>
      <c r="AA32" s="68">
        <f t="shared" ref="AA32:AA39" si="26">L32/(L32+M32)*100</f>
        <v>26.984126984126984</v>
      </c>
      <c r="AB32" s="69">
        <f t="shared" ref="AB32:AB39" si="27">M32/(L32+M32)*100</f>
        <v>73.015873015873012</v>
      </c>
      <c r="AC32" s="68">
        <f t="shared" ref="AC32:AC39" si="28">N32/(N32+O32)*100</f>
        <v>22.683706070287542</v>
      </c>
      <c r="AD32" s="298">
        <f t="shared" ref="AD32:AD39" si="29">O32/(N32+O32)*100</f>
        <v>77.316293929712458</v>
      </c>
      <c r="AF32" s="59">
        <f t="shared" si="1"/>
        <v>76.433121019108285</v>
      </c>
      <c r="AG32" s="59">
        <f t="shared" si="2"/>
        <v>64.743589743589737</v>
      </c>
      <c r="AH32" s="67"/>
      <c r="AI32" s="59">
        <f t="shared" si="3"/>
        <v>64.217252396166145</v>
      </c>
      <c r="AJ32" s="59">
        <f t="shared" si="4"/>
        <v>64.217252396166145</v>
      </c>
      <c r="AK32" s="59">
        <f t="shared" si="5"/>
        <v>46.031746031746025</v>
      </c>
      <c r="AL32" s="73">
        <f t="shared" si="6"/>
        <v>54.632587859424916</v>
      </c>
    </row>
    <row r="33" spans="1:38" x14ac:dyDescent="0.25">
      <c r="A33" s="311" t="s">
        <v>386</v>
      </c>
      <c r="B33" s="23">
        <v>43</v>
      </c>
      <c r="C33" s="20">
        <v>136</v>
      </c>
      <c r="D33" s="23">
        <v>43</v>
      </c>
      <c r="E33" s="21">
        <v>136</v>
      </c>
      <c r="F33" s="22"/>
      <c r="G33" s="22"/>
      <c r="H33" s="23">
        <v>45</v>
      </c>
      <c r="I33" s="20">
        <v>134</v>
      </c>
      <c r="J33" s="23">
        <v>45</v>
      </c>
      <c r="K33" s="20">
        <v>134</v>
      </c>
      <c r="L33" s="23">
        <v>43</v>
      </c>
      <c r="M33" s="20">
        <v>136</v>
      </c>
      <c r="N33" s="23">
        <v>53</v>
      </c>
      <c r="O33" s="21">
        <v>126</v>
      </c>
      <c r="Q33" s="59">
        <f t="shared" si="19"/>
        <v>24.022346368715084</v>
      </c>
      <c r="R33" s="57">
        <f t="shared" si="7"/>
        <v>75.977653631284909</v>
      </c>
      <c r="S33" s="68">
        <f t="shared" si="20"/>
        <v>24.022346368715084</v>
      </c>
      <c r="T33" s="69">
        <f t="shared" si="21"/>
        <v>75.977653631284909</v>
      </c>
      <c r="U33" s="67"/>
      <c r="V33" s="65"/>
      <c r="W33" s="68">
        <f t="shared" si="22"/>
        <v>25.139664804469277</v>
      </c>
      <c r="X33" s="69">
        <f t="shared" si="23"/>
        <v>74.860335195530723</v>
      </c>
      <c r="Y33" s="68">
        <f t="shared" si="24"/>
        <v>25.139664804469277</v>
      </c>
      <c r="Z33" s="69">
        <f t="shared" si="25"/>
        <v>74.860335195530723</v>
      </c>
      <c r="AA33" s="68">
        <f t="shared" si="26"/>
        <v>24.022346368715084</v>
      </c>
      <c r="AB33" s="69">
        <f t="shared" si="27"/>
        <v>75.977653631284909</v>
      </c>
      <c r="AC33" s="68">
        <f t="shared" si="28"/>
        <v>29.608938547486037</v>
      </c>
      <c r="AD33" s="298">
        <f t="shared" si="29"/>
        <v>70.391061452513966</v>
      </c>
      <c r="AF33" s="59">
        <f t="shared" si="1"/>
        <v>51.955307262569825</v>
      </c>
      <c r="AG33" s="59">
        <f t="shared" si="2"/>
        <v>51.955307262569825</v>
      </c>
      <c r="AH33" s="67"/>
      <c r="AI33" s="59">
        <f t="shared" si="3"/>
        <v>49.720670391061446</v>
      </c>
      <c r="AJ33" s="59">
        <f t="shared" si="4"/>
        <v>49.720670391061446</v>
      </c>
      <c r="AK33" s="59">
        <f t="shared" si="5"/>
        <v>51.955307262569825</v>
      </c>
      <c r="AL33" s="73">
        <f t="shared" si="6"/>
        <v>40.782122905027933</v>
      </c>
    </row>
    <row r="34" spans="1:38" x14ac:dyDescent="0.25">
      <c r="A34" s="311" t="s">
        <v>387</v>
      </c>
      <c r="B34" s="23">
        <v>15</v>
      </c>
      <c r="C34" s="20">
        <v>30</v>
      </c>
      <c r="D34" s="23">
        <v>15</v>
      </c>
      <c r="E34" s="21">
        <v>30</v>
      </c>
      <c r="F34" s="22"/>
      <c r="G34" s="22"/>
      <c r="H34" s="23">
        <v>17</v>
      </c>
      <c r="I34" s="20">
        <v>28</v>
      </c>
      <c r="J34" s="23">
        <v>16</v>
      </c>
      <c r="K34" s="20">
        <v>29</v>
      </c>
      <c r="L34" s="23">
        <v>19</v>
      </c>
      <c r="M34" s="20">
        <v>26</v>
      </c>
      <c r="N34" s="23">
        <v>16</v>
      </c>
      <c r="O34" s="21">
        <v>29</v>
      </c>
      <c r="Q34" s="59">
        <f t="shared" si="19"/>
        <v>33.333333333333329</v>
      </c>
      <c r="R34" s="57">
        <f t="shared" si="7"/>
        <v>66.666666666666657</v>
      </c>
      <c r="S34" s="68">
        <f t="shared" si="20"/>
        <v>33.333333333333329</v>
      </c>
      <c r="T34" s="69">
        <f t="shared" si="21"/>
        <v>66.666666666666657</v>
      </c>
      <c r="U34" s="67"/>
      <c r="V34" s="65"/>
      <c r="W34" s="68">
        <f t="shared" si="22"/>
        <v>37.777777777777779</v>
      </c>
      <c r="X34" s="69">
        <f t="shared" si="23"/>
        <v>62.222222222222221</v>
      </c>
      <c r="Y34" s="68">
        <f t="shared" si="24"/>
        <v>35.555555555555557</v>
      </c>
      <c r="Z34" s="69">
        <f t="shared" si="25"/>
        <v>64.444444444444443</v>
      </c>
      <c r="AA34" s="68">
        <f t="shared" si="26"/>
        <v>42.222222222222221</v>
      </c>
      <c r="AB34" s="69">
        <f t="shared" si="27"/>
        <v>57.777777777777771</v>
      </c>
      <c r="AC34" s="68">
        <f t="shared" si="28"/>
        <v>35.555555555555557</v>
      </c>
      <c r="AD34" s="298">
        <f t="shared" si="29"/>
        <v>64.444444444444443</v>
      </c>
      <c r="AF34" s="59">
        <f t="shared" si="1"/>
        <v>33.333333333333329</v>
      </c>
      <c r="AG34" s="59">
        <f t="shared" si="2"/>
        <v>33.333333333333329</v>
      </c>
      <c r="AH34" s="67"/>
      <c r="AI34" s="59">
        <f t="shared" si="3"/>
        <v>24.444444444444443</v>
      </c>
      <c r="AJ34" s="59">
        <f t="shared" si="4"/>
        <v>28.888888888888886</v>
      </c>
      <c r="AK34" s="59">
        <f t="shared" si="5"/>
        <v>15.55555555555555</v>
      </c>
      <c r="AL34" s="73">
        <f t="shared" si="6"/>
        <v>28.888888888888886</v>
      </c>
    </row>
    <row r="35" spans="1:38" x14ac:dyDescent="0.25">
      <c r="A35" s="311" t="s">
        <v>160</v>
      </c>
      <c r="B35" s="23">
        <v>60</v>
      </c>
      <c r="C35" s="20">
        <v>212</v>
      </c>
      <c r="D35" s="23">
        <v>61</v>
      </c>
      <c r="E35" s="21">
        <v>180</v>
      </c>
      <c r="F35" s="22"/>
      <c r="G35" s="22"/>
      <c r="H35" s="23">
        <v>66</v>
      </c>
      <c r="I35" s="20">
        <v>195</v>
      </c>
      <c r="J35" s="23">
        <v>71</v>
      </c>
      <c r="K35" s="20">
        <v>189</v>
      </c>
      <c r="L35" s="23">
        <v>85</v>
      </c>
      <c r="M35" s="20">
        <v>172</v>
      </c>
      <c r="N35" s="23">
        <v>93</v>
      </c>
      <c r="O35" s="21">
        <v>177</v>
      </c>
      <c r="Q35" s="59">
        <f t="shared" si="19"/>
        <v>22.058823529411764</v>
      </c>
      <c r="R35" s="57">
        <f t="shared" si="7"/>
        <v>77.941176470588232</v>
      </c>
      <c r="S35" s="68">
        <f t="shared" si="20"/>
        <v>25.311203319502074</v>
      </c>
      <c r="T35" s="69">
        <f t="shared" si="21"/>
        <v>74.68879668049793</v>
      </c>
      <c r="U35" s="67"/>
      <c r="V35" s="65"/>
      <c r="W35" s="68">
        <f t="shared" si="22"/>
        <v>25.287356321839084</v>
      </c>
      <c r="X35" s="69">
        <f t="shared" si="23"/>
        <v>74.712643678160916</v>
      </c>
      <c r="Y35" s="68">
        <f t="shared" si="24"/>
        <v>27.307692307692307</v>
      </c>
      <c r="Z35" s="69">
        <f t="shared" si="25"/>
        <v>72.692307692307693</v>
      </c>
      <c r="AA35" s="68">
        <f t="shared" si="26"/>
        <v>33.07392996108949</v>
      </c>
      <c r="AB35" s="69">
        <f t="shared" si="27"/>
        <v>66.926070038910495</v>
      </c>
      <c r="AC35" s="68">
        <f t="shared" si="28"/>
        <v>34.444444444444443</v>
      </c>
      <c r="AD35" s="298">
        <f t="shared" si="29"/>
        <v>65.555555555555557</v>
      </c>
      <c r="AF35" s="59">
        <f t="shared" si="1"/>
        <v>55.882352941176464</v>
      </c>
      <c r="AG35" s="59">
        <f t="shared" si="2"/>
        <v>49.37759336099586</v>
      </c>
      <c r="AH35" s="67"/>
      <c r="AI35" s="59">
        <f t="shared" si="3"/>
        <v>49.425287356321832</v>
      </c>
      <c r="AJ35" s="59">
        <f t="shared" si="4"/>
        <v>45.384615384615387</v>
      </c>
      <c r="AK35" s="59">
        <f t="shared" si="5"/>
        <v>33.852140077821005</v>
      </c>
      <c r="AL35" s="73">
        <f t="shared" si="6"/>
        <v>31.111111111111114</v>
      </c>
    </row>
    <row r="36" spans="1:38" x14ac:dyDescent="0.25">
      <c r="A36" s="311" t="s">
        <v>159</v>
      </c>
      <c r="B36" s="23">
        <v>63</v>
      </c>
      <c r="C36" s="20">
        <v>187</v>
      </c>
      <c r="D36" s="23">
        <v>73</v>
      </c>
      <c r="E36" s="21">
        <v>177</v>
      </c>
      <c r="F36" s="22"/>
      <c r="G36" s="22"/>
      <c r="H36" s="23">
        <v>76</v>
      </c>
      <c r="I36" s="20">
        <v>175</v>
      </c>
      <c r="J36" s="23">
        <v>76</v>
      </c>
      <c r="K36" s="20">
        <v>175</v>
      </c>
      <c r="L36" s="23">
        <v>46</v>
      </c>
      <c r="M36" s="20">
        <v>128</v>
      </c>
      <c r="N36" s="23">
        <v>86</v>
      </c>
      <c r="O36" s="21">
        <v>165</v>
      </c>
      <c r="Q36" s="59">
        <f t="shared" si="19"/>
        <v>25.2</v>
      </c>
      <c r="R36" s="57">
        <f t="shared" si="7"/>
        <v>74.8</v>
      </c>
      <c r="S36" s="68">
        <f t="shared" si="20"/>
        <v>29.2</v>
      </c>
      <c r="T36" s="69">
        <f t="shared" si="21"/>
        <v>70.8</v>
      </c>
      <c r="U36" s="67"/>
      <c r="V36" s="65"/>
      <c r="W36" s="68">
        <f t="shared" si="22"/>
        <v>30.278884462151396</v>
      </c>
      <c r="X36" s="69">
        <f t="shared" si="23"/>
        <v>69.721115537848604</v>
      </c>
      <c r="Y36" s="68">
        <f t="shared" si="24"/>
        <v>30.278884462151396</v>
      </c>
      <c r="Z36" s="69">
        <f t="shared" si="25"/>
        <v>69.721115537848604</v>
      </c>
      <c r="AA36" s="68">
        <f t="shared" si="26"/>
        <v>26.436781609195403</v>
      </c>
      <c r="AB36" s="69">
        <f t="shared" si="27"/>
        <v>73.563218390804593</v>
      </c>
      <c r="AC36" s="68">
        <f t="shared" si="28"/>
        <v>34.262948207171313</v>
      </c>
      <c r="AD36" s="298">
        <f t="shared" si="29"/>
        <v>65.73705179282868</v>
      </c>
      <c r="AF36" s="59">
        <f t="shared" si="1"/>
        <v>49.599999999999994</v>
      </c>
      <c r="AG36" s="59">
        <f t="shared" si="2"/>
        <v>41.599999999999994</v>
      </c>
      <c r="AH36" s="67"/>
      <c r="AI36" s="59">
        <f t="shared" si="3"/>
        <v>39.442231075697208</v>
      </c>
      <c r="AJ36" s="59">
        <f t="shared" si="4"/>
        <v>39.442231075697208</v>
      </c>
      <c r="AK36" s="59">
        <f t="shared" si="5"/>
        <v>47.126436781609186</v>
      </c>
      <c r="AL36" s="73">
        <f t="shared" si="6"/>
        <v>31.474103585657367</v>
      </c>
    </row>
    <row r="37" spans="1:38" x14ac:dyDescent="0.25">
      <c r="A37" s="311" t="s">
        <v>141</v>
      </c>
      <c r="B37" s="23">
        <v>25</v>
      </c>
      <c r="C37" s="20">
        <v>149</v>
      </c>
      <c r="D37" s="23">
        <v>33</v>
      </c>
      <c r="E37" s="21">
        <v>141</v>
      </c>
      <c r="F37" s="22"/>
      <c r="G37" s="22"/>
      <c r="H37" s="23">
        <v>32</v>
      </c>
      <c r="I37" s="20">
        <v>142</v>
      </c>
      <c r="J37" s="23">
        <v>32</v>
      </c>
      <c r="K37" s="20">
        <v>142</v>
      </c>
      <c r="L37" s="23">
        <v>84</v>
      </c>
      <c r="M37" s="20">
        <v>167</v>
      </c>
      <c r="N37" s="23">
        <v>33</v>
      </c>
      <c r="O37" s="21">
        <v>141</v>
      </c>
      <c r="Q37" s="59">
        <f t="shared" si="19"/>
        <v>14.367816091954023</v>
      </c>
      <c r="R37" s="57">
        <f t="shared" si="7"/>
        <v>85.632183908045974</v>
      </c>
      <c r="S37" s="68">
        <f t="shared" si="20"/>
        <v>18.96551724137931</v>
      </c>
      <c r="T37" s="69">
        <f t="shared" si="21"/>
        <v>81.034482758620683</v>
      </c>
      <c r="U37" s="67"/>
      <c r="V37" s="65"/>
      <c r="W37" s="68">
        <f t="shared" si="22"/>
        <v>18.390804597701148</v>
      </c>
      <c r="X37" s="69">
        <f t="shared" si="23"/>
        <v>81.609195402298852</v>
      </c>
      <c r="Y37" s="68">
        <f t="shared" si="24"/>
        <v>18.390804597701148</v>
      </c>
      <c r="Z37" s="69">
        <f t="shared" si="25"/>
        <v>81.609195402298852</v>
      </c>
      <c r="AA37" s="68">
        <f t="shared" si="26"/>
        <v>33.466135458167329</v>
      </c>
      <c r="AB37" s="69">
        <f t="shared" si="27"/>
        <v>66.533864541832671</v>
      </c>
      <c r="AC37" s="68">
        <f t="shared" si="28"/>
        <v>18.96551724137931</v>
      </c>
      <c r="AD37" s="298">
        <f t="shared" si="29"/>
        <v>81.034482758620683</v>
      </c>
      <c r="AF37" s="59">
        <f t="shared" si="1"/>
        <v>71.264367816091948</v>
      </c>
      <c r="AG37" s="59">
        <f t="shared" si="2"/>
        <v>62.068965517241374</v>
      </c>
      <c r="AH37" s="67"/>
      <c r="AI37" s="59">
        <f t="shared" si="3"/>
        <v>63.218390804597703</v>
      </c>
      <c r="AJ37" s="59">
        <f t="shared" si="4"/>
        <v>63.218390804597703</v>
      </c>
      <c r="AK37" s="59">
        <f t="shared" si="5"/>
        <v>33.067729083665341</v>
      </c>
      <c r="AL37" s="73">
        <f t="shared" si="6"/>
        <v>62.068965517241374</v>
      </c>
    </row>
    <row r="38" spans="1:38" x14ac:dyDescent="0.25">
      <c r="A38" s="311" t="s">
        <v>143</v>
      </c>
      <c r="B38" s="23">
        <v>0</v>
      </c>
      <c r="C38" s="20">
        <v>1</v>
      </c>
      <c r="D38" s="23">
        <v>0</v>
      </c>
      <c r="E38" s="21">
        <v>1</v>
      </c>
      <c r="F38" s="22"/>
      <c r="G38" s="22"/>
      <c r="H38" s="23">
        <v>0</v>
      </c>
      <c r="I38" s="20">
        <v>1</v>
      </c>
      <c r="J38" s="23">
        <v>0</v>
      </c>
      <c r="K38" s="20">
        <v>1</v>
      </c>
      <c r="L38" s="23">
        <v>1</v>
      </c>
      <c r="M38" s="20">
        <v>0</v>
      </c>
      <c r="N38" s="23">
        <v>0</v>
      </c>
      <c r="O38" s="21">
        <v>1</v>
      </c>
      <c r="Q38" s="59">
        <f t="shared" si="19"/>
        <v>0</v>
      </c>
      <c r="R38" s="57">
        <f t="shared" si="7"/>
        <v>100</v>
      </c>
      <c r="S38" s="68">
        <f t="shared" si="20"/>
        <v>0</v>
      </c>
      <c r="T38" s="69">
        <f t="shared" si="21"/>
        <v>100</v>
      </c>
      <c r="U38" s="67"/>
      <c r="V38" s="65"/>
      <c r="W38" s="68">
        <f t="shared" si="22"/>
        <v>0</v>
      </c>
      <c r="X38" s="69">
        <f t="shared" si="23"/>
        <v>100</v>
      </c>
      <c r="Y38" s="68">
        <f t="shared" si="24"/>
        <v>0</v>
      </c>
      <c r="Z38" s="69">
        <f t="shared" si="25"/>
        <v>100</v>
      </c>
      <c r="AA38" s="68">
        <f t="shared" si="26"/>
        <v>100</v>
      </c>
      <c r="AB38" s="69">
        <f t="shared" si="27"/>
        <v>0</v>
      </c>
      <c r="AC38" s="68">
        <f t="shared" si="28"/>
        <v>0</v>
      </c>
      <c r="AD38" s="298">
        <f t="shared" si="29"/>
        <v>100</v>
      </c>
      <c r="AF38" s="59">
        <f t="shared" si="1"/>
        <v>100</v>
      </c>
      <c r="AG38" s="59">
        <f t="shared" si="2"/>
        <v>100</v>
      </c>
      <c r="AH38" s="67"/>
      <c r="AI38" s="59">
        <f t="shared" si="3"/>
        <v>100</v>
      </c>
      <c r="AJ38" s="59">
        <f t="shared" si="4"/>
        <v>100</v>
      </c>
      <c r="AK38" s="59">
        <f t="shared" si="5"/>
        <v>-100</v>
      </c>
      <c r="AL38" s="73">
        <f t="shared" si="6"/>
        <v>100</v>
      </c>
    </row>
    <row r="39" spans="1:38" x14ac:dyDescent="0.25">
      <c r="A39" s="312" t="s">
        <v>144</v>
      </c>
      <c r="B39" s="110">
        <v>0</v>
      </c>
      <c r="C39" s="56">
        <v>1</v>
      </c>
      <c r="D39" s="110">
        <v>0</v>
      </c>
      <c r="E39" s="116">
        <v>1</v>
      </c>
      <c r="F39" s="304"/>
      <c r="G39" s="304"/>
      <c r="H39" s="110">
        <v>0</v>
      </c>
      <c r="I39" s="56">
        <v>1</v>
      </c>
      <c r="J39" s="110">
        <v>0</v>
      </c>
      <c r="K39" s="56">
        <v>1</v>
      </c>
      <c r="L39" s="110">
        <v>1</v>
      </c>
      <c r="M39" s="56">
        <v>0</v>
      </c>
      <c r="N39" s="110">
        <v>0</v>
      </c>
      <c r="O39" s="116">
        <v>1</v>
      </c>
      <c r="Q39" s="108">
        <f t="shared" si="19"/>
        <v>0</v>
      </c>
      <c r="R39" s="109">
        <f t="shared" si="7"/>
        <v>100</v>
      </c>
      <c r="S39" s="299">
        <f t="shared" si="20"/>
        <v>0</v>
      </c>
      <c r="T39" s="300">
        <f t="shared" si="21"/>
        <v>100</v>
      </c>
      <c r="U39" s="301"/>
      <c r="V39" s="302"/>
      <c r="W39" s="299">
        <f t="shared" si="22"/>
        <v>0</v>
      </c>
      <c r="X39" s="300">
        <f t="shared" si="23"/>
        <v>100</v>
      </c>
      <c r="Y39" s="299">
        <f t="shared" si="24"/>
        <v>0</v>
      </c>
      <c r="Z39" s="300">
        <f t="shared" si="25"/>
        <v>100</v>
      </c>
      <c r="AA39" s="299">
        <f t="shared" si="26"/>
        <v>100</v>
      </c>
      <c r="AB39" s="300">
        <f t="shared" si="27"/>
        <v>0</v>
      </c>
      <c r="AC39" s="299">
        <f t="shared" si="28"/>
        <v>0</v>
      </c>
      <c r="AD39" s="303">
        <f t="shared" si="29"/>
        <v>100</v>
      </c>
      <c r="AF39" s="108">
        <f t="shared" si="1"/>
        <v>100</v>
      </c>
      <c r="AG39" s="108">
        <f t="shared" si="2"/>
        <v>100</v>
      </c>
      <c r="AH39" s="301"/>
      <c r="AI39" s="108">
        <f t="shared" si="3"/>
        <v>100</v>
      </c>
      <c r="AJ39" s="108">
        <f t="shared" si="4"/>
        <v>100</v>
      </c>
      <c r="AK39" s="108">
        <f t="shared" si="5"/>
        <v>-100</v>
      </c>
      <c r="AL39" s="246">
        <f t="shared" si="6"/>
        <v>100</v>
      </c>
    </row>
    <row r="40" spans="1:38" x14ac:dyDescent="0.25">
      <c r="A40" s="414"/>
      <c r="B40" s="1524"/>
      <c r="C40" s="1524"/>
      <c r="D40" s="1524"/>
      <c r="E40" s="1524"/>
    </row>
    <row r="41" spans="1:38" x14ac:dyDescent="0.25">
      <c r="B41" s="1531"/>
      <c r="C41" s="1531"/>
      <c r="D41" s="1531"/>
      <c r="E41" s="1531"/>
    </row>
    <row r="42" spans="1:38" x14ac:dyDescent="0.25">
      <c r="A42" s="1531"/>
      <c r="B42" s="1531"/>
      <c r="C42" s="1531"/>
      <c r="D42" s="1531"/>
      <c r="E42" s="1531"/>
    </row>
    <row r="43" spans="1:38" ht="27" customHeight="1" x14ac:dyDescent="0.25">
      <c r="A43" s="1618" t="s">
        <v>1005</v>
      </c>
      <c r="B43" s="1531"/>
      <c r="C43" s="1531"/>
      <c r="D43" s="1531"/>
      <c r="E43" s="1544"/>
      <c r="F43" s="1531"/>
      <c r="G43" s="1531"/>
    </row>
    <row r="44" spans="1:38" ht="15" customHeight="1" x14ac:dyDescent="0.25">
      <c r="A44" s="1843" t="s">
        <v>1269</v>
      </c>
      <c r="B44" s="1744"/>
      <c r="C44" s="1744"/>
      <c r="D44" s="1744"/>
      <c r="E44" s="1744"/>
      <c r="F44" s="1744"/>
      <c r="G44" s="1745"/>
    </row>
    <row r="45" spans="1:38" x14ac:dyDescent="0.25">
      <c r="A45" s="1844"/>
      <c r="B45" s="1747"/>
      <c r="C45" s="1747"/>
      <c r="D45" s="1747"/>
      <c r="E45" s="1747"/>
      <c r="F45" s="1747"/>
      <c r="G45" s="1748"/>
    </row>
    <row r="46" spans="1:38" x14ac:dyDescent="0.25">
      <c r="A46" s="1844"/>
      <c r="B46" s="1747"/>
      <c r="C46" s="1747"/>
      <c r="D46" s="1747"/>
      <c r="E46" s="1747"/>
      <c r="F46" s="1747"/>
      <c r="G46" s="1748"/>
    </row>
    <row r="47" spans="1:38" x14ac:dyDescent="0.25">
      <c r="A47" s="1845"/>
      <c r="B47" s="1750"/>
      <c r="C47" s="1750"/>
      <c r="D47" s="1750"/>
      <c r="E47" s="1750"/>
      <c r="F47" s="1750"/>
      <c r="G47" s="1751"/>
    </row>
  </sheetData>
  <sheetProtection algorithmName="SHA-512" hashValue="qf6+Q/+2kZO+3qP9MHiPG0b7Ef+uRBZLHMVdiiqbCY9BTYKbE2ZLLQzzYmP3iSmf41+XFMJAoGfncNPadBCqQA==" saltValue="xu9ABYGCwPpqb9H5F9wmcw==" spinCount="100000" sheet="1" objects="1" scenarios="1"/>
  <mergeCells count="50">
    <mergeCell ref="AI18:AI19"/>
    <mergeCell ref="AJ18:AJ19"/>
    <mergeCell ref="A44:G47"/>
    <mergeCell ref="A1:B2"/>
    <mergeCell ref="L18:M18"/>
    <mergeCell ref="U18:V18"/>
    <mergeCell ref="Q9:AD9"/>
    <mergeCell ref="Q10:R10"/>
    <mergeCell ref="S10:T10"/>
    <mergeCell ref="Y10:Z10"/>
    <mergeCell ref="AA10:AB10"/>
    <mergeCell ref="B9:O9"/>
    <mergeCell ref="B10:C10"/>
    <mergeCell ref="D10:E10"/>
    <mergeCell ref="J10:K10"/>
    <mergeCell ref="L10:M10"/>
    <mergeCell ref="AF9:AL9"/>
    <mergeCell ref="AF10:AF11"/>
    <mergeCell ref="AG10:AG11"/>
    <mergeCell ref="AI10:AI11"/>
    <mergeCell ref="AJ10:AJ11"/>
    <mergeCell ref="AK10:AK11"/>
    <mergeCell ref="AL10:AL11"/>
    <mergeCell ref="AH10:AH11"/>
    <mergeCell ref="D18:E18"/>
    <mergeCell ref="Q17:AD17"/>
    <mergeCell ref="B17:O17"/>
    <mergeCell ref="B18:C18"/>
    <mergeCell ref="J18:K18"/>
    <mergeCell ref="N18:O18"/>
    <mergeCell ref="Q18:R18"/>
    <mergeCell ref="S18:T18"/>
    <mergeCell ref="AC18:AD18"/>
    <mergeCell ref="H18:I18"/>
    <mergeCell ref="AK18:AK19"/>
    <mergeCell ref="AL18:AL19"/>
    <mergeCell ref="AH18:AH19"/>
    <mergeCell ref="W18:X18"/>
    <mergeCell ref="F10:G10"/>
    <mergeCell ref="H10:I10"/>
    <mergeCell ref="N10:O10"/>
    <mergeCell ref="AC10:AD10"/>
    <mergeCell ref="W10:X10"/>
    <mergeCell ref="U10:V10"/>
    <mergeCell ref="F18:G18"/>
    <mergeCell ref="Y18:Z18"/>
    <mergeCell ref="AA18:AB18"/>
    <mergeCell ref="AF17:AL17"/>
    <mergeCell ref="AF18:AF19"/>
    <mergeCell ref="AG18:AG19"/>
  </mergeCells>
  <conditionalFormatting sqref="AF12:AL12">
    <cfRule type="cellIs" dxfId="98" priority="2" operator="lessThan">
      <formula>0</formula>
    </cfRule>
  </conditionalFormatting>
  <conditionalFormatting sqref="AF21:AL39">
    <cfRule type="cellIs" dxfId="97" priority="1" operator="lessThan">
      <formula>0</formula>
    </cfRule>
  </conditionalFormatting>
  <hyperlinks>
    <hyperlink ref="A5" location="Índice!A1" display="⌂ Volver al ÍNDICE" xr:uid="{FBD495FC-2893-4D6E-BC6B-50255C80124C}"/>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1C962-239D-4474-98A1-7477E8B8FE62}">
  <sheetPr codeName="Hoja47">
    <tabColor rgb="FFDECCF3"/>
  </sheetPr>
  <dimension ref="A1:AG19"/>
  <sheetViews>
    <sheetView workbookViewId="0">
      <pane xSplit="1" topLeftCell="B1" activePane="topRight" state="frozen"/>
      <selection activeCell="L9" sqref="L9"/>
      <selection pane="topRight" activeCell="A16" sqref="A16:G19"/>
    </sheetView>
  </sheetViews>
  <sheetFormatPr baseColWidth="10" defaultColWidth="11.42578125" defaultRowHeight="15" x14ac:dyDescent="0.25"/>
  <cols>
    <col min="1" max="1" width="68.28515625" customWidth="1"/>
    <col min="2" max="12" width="5.7109375" customWidth="1"/>
    <col min="13" max="22" width="6.7109375" customWidth="1"/>
    <col min="23" max="23" width="5.7109375" customWidth="1"/>
    <col min="24" max="27" width="7" customWidth="1"/>
    <col min="28" max="28" width="7.28515625" customWidth="1"/>
  </cols>
  <sheetData>
    <row r="1" spans="1:33" ht="24" customHeight="1" x14ac:dyDescent="0.25">
      <c r="A1" s="1755" t="s">
        <v>757</v>
      </c>
      <c r="B1" s="1756"/>
      <c r="C1" s="1756"/>
      <c r="D1" s="1756"/>
      <c r="E1" s="1756"/>
      <c r="F1" s="1756"/>
      <c r="G1" s="1756"/>
      <c r="H1" s="1756"/>
      <c r="I1" s="1756"/>
      <c r="J1" s="1757"/>
    </row>
    <row r="2" spans="1:33" ht="15.75" thickBot="1" x14ac:dyDescent="0.3">
      <c r="A2" s="1758"/>
      <c r="B2" s="1759"/>
      <c r="C2" s="1759"/>
      <c r="D2" s="1759"/>
      <c r="E2" s="1759"/>
      <c r="F2" s="1759"/>
      <c r="G2" s="1759"/>
      <c r="H2" s="1759"/>
      <c r="I2" s="1759"/>
      <c r="J2" s="1760"/>
    </row>
    <row r="3" spans="1:33" x14ac:dyDescent="0.25">
      <c r="A3" s="42" t="s">
        <v>375</v>
      </c>
    </row>
    <row r="4" spans="1:33" x14ac:dyDescent="0.25">
      <c r="A4" s="42" t="s">
        <v>988</v>
      </c>
    </row>
    <row r="5" spans="1:33" x14ac:dyDescent="0.25">
      <c r="A5" s="132" t="s">
        <v>712</v>
      </c>
    </row>
    <row r="7" spans="1:33" x14ac:dyDescent="0.25">
      <c r="A7" s="5" t="s">
        <v>1117</v>
      </c>
    </row>
    <row r="8" spans="1:33" x14ac:dyDescent="0.25">
      <c r="A8" s="5"/>
    </row>
    <row r="9" spans="1:33" ht="51" customHeight="1" x14ac:dyDescent="0.25">
      <c r="A9" s="5"/>
      <c r="B9" s="1946" t="s">
        <v>28</v>
      </c>
      <c r="C9" s="1946"/>
      <c r="D9" s="1946"/>
      <c r="E9" s="1946"/>
      <c r="F9" s="1946"/>
      <c r="G9" s="1946"/>
      <c r="H9" s="1946"/>
      <c r="I9" s="1946"/>
      <c r="J9" s="1946"/>
      <c r="K9" s="1946"/>
      <c r="M9" s="1946" t="s">
        <v>507</v>
      </c>
      <c r="N9" s="1946"/>
      <c r="O9" s="1946"/>
      <c r="P9" s="1946"/>
      <c r="Q9" s="1946"/>
      <c r="R9" s="1946"/>
      <c r="S9" s="1946"/>
      <c r="T9" s="1946"/>
      <c r="U9" s="1946"/>
      <c r="V9" s="1946"/>
      <c r="W9" s="2"/>
      <c r="X9" s="1946" t="s">
        <v>853</v>
      </c>
      <c r="Y9" s="1959"/>
      <c r="Z9" s="1959"/>
      <c r="AA9" s="1959"/>
      <c r="AB9" s="1959"/>
    </row>
    <row r="10" spans="1:33" ht="14.45" customHeight="1" x14ac:dyDescent="0.25">
      <c r="A10" s="692" t="s">
        <v>29</v>
      </c>
      <c r="B10" s="1943">
        <v>2015</v>
      </c>
      <c r="C10" s="1943"/>
      <c r="D10" s="1943">
        <v>2019</v>
      </c>
      <c r="E10" s="1943"/>
      <c r="F10" s="1943">
        <v>2020</v>
      </c>
      <c r="G10" s="1943"/>
      <c r="H10" s="1943">
        <v>2021</v>
      </c>
      <c r="I10" s="1943"/>
      <c r="J10" s="1943">
        <v>2022</v>
      </c>
      <c r="K10" s="1943"/>
      <c r="M10" s="1943">
        <v>2015</v>
      </c>
      <c r="N10" s="1943"/>
      <c r="O10" s="1943">
        <v>2019</v>
      </c>
      <c r="P10" s="1943"/>
      <c r="Q10" s="1943">
        <v>2020</v>
      </c>
      <c r="R10" s="1943"/>
      <c r="S10" s="1943">
        <v>2021</v>
      </c>
      <c r="T10" s="1943"/>
      <c r="U10" s="1943">
        <v>2022</v>
      </c>
      <c r="V10" s="1943"/>
      <c r="W10" s="18"/>
      <c r="X10" s="1945">
        <v>2015</v>
      </c>
      <c r="Y10" s="1945">
        <v>2019</v>
      </c>
      <c r="Z10" s="1945">
        <v>2020</v>
      </c>
      <c r="AA10" s="1945">
        <v>2021</v>
      </c>
      <c r="AB10" s="1945">
        <v>2022</v>
      </c>
    </row>
    <row r="11" spans="1:33" s="18" customFormat="1" x14ac:dyDescent="0.25">
      <c r="A11" s="687" t="s">
        <v>30</v>
      </c>
      <c r="B11" s="308" t="s">
        <v>31</v>
      </c>
      <c r="C11" s="308" t="s">
        <v>32</v>
      </c>
      <c r="D11" s="308" t="s">
        <v>31</v>
      </c>
      <c r="E11" s="308" t="s">
        <v>32</v>
      </c>
      <c r="F11" s="308" t="s">
        <v>31</v>
      </c>
      <c r="G11" s="308" t="s">
        <v>32</v>
      </c>
      <c r="H11" s="308" t="s">
        <v>31</v>
      </c>
      <c r="I11" s="308" t="s">
        <v>32</v>
      </c>
      <c r="J11" s="308" t="s">
        <v>31</v>
      </c>
      <c r="K11" s="308" t="s">
        <v>32</v>
      </c>
      <c r="M11" s="308" t="s">
        <v>31</v>
      </c>
      <c r="N11" s="308" t="s">
        <v>32</v>
      </c>
      <c r="O11" s="308" t="s">
        <v>31</v>
      </c>
      <c r="P11" s="308" t="s">
        <v>32</v>
      </c>
      <c r="Q11" s="308" t="s">
        <v>31</v>
      </c>
      <c r="R11" s="308" t="s">
        <v>32</v>
      </c>
      <c r="S11" s="308" t="s">
        <v>31</v>
      </c>
      <c r="T11" s="308" t="s">
        <v>32</v>
      </c>
      <c r="U11" s="308" t="s">
        <v>31</v>
      </c>
      <c r="V11" s="308" t="s">
        <v>32</v>
      </c>
      <c r="X11" s="1945"/>
      <c r="Y11" s="1945"/>
      <c r="Z11" s="1945"/>
      <c r="AA11" s="1945"/>
      <c r="AB11" s="1945"/>
    </row>
    <row r="12" spans="1:33" x14ac:dyDescent="0.25">
      <c r="A12" s="699" t="s">
        <v>165</v>
      </c>
      <c r="B12" s="649">
        <v>14</v>
      </c>
      <c r="C12" s="237">
        <v>16</v>
      </c>
      <c r="D12" s="649">
        <v>13</v>
      </c>
      <c r="E12" s="237">
        <v>15</v>
      </c>
      <c r="F12" s="649">
        <v>19</v>
      </c>
      <c r="G12" s="237">
        <v>24</v>
      </c>
      <c r="H12" s="649">
        <v>11</v>
      </c>
      <c r="I12" s="237">
        <v>14</v>
      </c>
      <c r="J12" s="649">
        <v>12</v>
      </c>
      <c r="K12" s="238">
        <v>13</v>
      </c>
      <c r="M12" s="283">
        <f>B12/(B12+C12)*100</f>
        <v>46.666666666666664</v>
      </c>
      <c r="N12" s="284">
        <f>C12/(C12+B12)*100</f>
        <v>53.333333333333336</v>
      </c>
      <c r="O12" s="283">
        <f>D12/(D12+E12)*100</f>
        <v>46.428571428571431</v>
      </c>
      <c r="P12" s="650">
        <f>E12/(E12+D12)*100</f>
        <v>53.571428571428569</v>
      </c>
      <c r="Q12" s="283">
        <f>F12/(F12+G12)*100</f>
        <v>44.186046511627907</v>
      </c>
      <c r="R12" s="284">
        <f>G12/(G12+F12)*100</f>
        <v>55.813953488372093</v>
      </c>
      <c r="S12" s="283">
        <f>H12/(H12+I12)*100</f>
        <v>44</v>
      </c>
      <c r="T12" s="284">
        <f>I12/(I12+H12)*100</f>
        <v>56.000000000000007</v>
      </c>
      <c r="U12" s="283">
        <f>J12/(J12+K12)*100</f>
        <v>48</v>
      </c>
      <c r="V12" s="650">
        <f>K12/(K12+J12)*100</f>
        <v>52</v>
      </c>
      <c r="W12" s="69"/>
      <c r="X12" s="281">
        <f>N12-M12</f>
        <v>6.6666666666666714</v>
      </c>
      <c r="Y12" s="281">
        <f>P12-O12</f>
        <v>7.1428571428571388</v>
      </c>
      <c r="Z12" s="281">
        <f>R12-Q12</f>
        <v>11.627906976744185</v>
      </c>
      <c r="AA12" s="281">
        <f>T12-S12</f>
        <v>12.000000000000007</v>
      </c>
      <c r="AB12" s="281">
        <f>V12-U12</f>
        <v>4</v>
      </c>
    </row>
    <row r="13" spans="1:33" ht="20.45" customHeight="1" x14ac:dyDescent="0.25">
      <c r="O13" s="3"/>
      <c r="P13" s="3"/>
      <c r="Q13" s="3"/>
      <c r="R13" s="3"/>
      <c r="S13" s="3"/>
      <c r="T13" s="3"/>
      <c r="U13" s="3"/>
      <c r="V13" s="3"/>
      <c r="W13" s="3"/>
      <c r="X13" s="3"/>
      <c r="Y13" s="17"/>
      <c r="Z13" s="3"/>
      <c r="AA13" s="3"/>
      <c r="AB13" s="3"/>
      <c r="AC13" s="3"/>
      <c r="AD13" s="3"/>
    </row>
    <row r="14" spans="1:33" ht="20.45" customHeight="1" x14ac:dyDescent="0.25">
      <c r="O14" s="3"/>
      <c r="P14" s="3"/>
      <c r="Q14" s="3"/>
      <c r="R14" s="3"/>
      <c r="S14" s="3"/>
      <c r="T14" s="3"/>
      <c r="U14" s="3"/>
      <c r="V14" s="3"/>
      <c r="W14" s="3"/>
      <c r="X14" s="3"/>
      <c r="Y14" s="17"/>
      <c r="Z14" s="3"/>
      <c r="AA14" s="3"/>
      <c r="AB14" s="3"/>
      <c r="AC14" s="3"/>
      <c r="AD14" s="3"/>
    </row>
    <row r="15" spans="1:33" ht="20.45" customHeight="1" x14ac:dyDescent="0.25">
      <c r="A15" s="1531"/>
      <c r="B15" s="1531"/>
      <c r="C15" s="1531"/>
      <c r="D15" s="1531"/>
      <c r="E15" s="1531"/>
      <c r="F15" s="1531"/>
      <c r="G15" s="1531"/>
      <c r="O15" s="3"/>
      <c r="P15" s="3"/>
      <c r="Q15" s="3"/>
      <c r="R15" s="3"/>
      <c r="S15" s="3"/>
      <c r="T15" s="3"/>
      <c r="U15" s="3"/>
      <c r="V15" s="3"/>
      <c r="W15" s="3"/>
      <c r="X15" s="3"/>
      <c r="Y15" s="3"/>
      <c r="Z15" s="3"/>
      <c r="AA15" s="17"/>
      <c r="AB15" s="3"/>
      <c r="AC15" s="3"/>
      <c r="AD15" s="3"/>
      <c r="AE15" s="3"/>
      <c r="AF15" s="3"/>
      <c r="AG15" s="3"/>
    </row>
    <row r="16" spans="1:33" ht="15" customHeight="1" x14ac:dyDescent="0.25">
      <c r="A16" s="1843" t="s">
        <v>1273</v>
      </c>
      <c r="B16" s="1744"/>
      <c r="C16" s="1744"/>
      <c r="D16" s="1744"/>
      <c r="E16" s="1744"/>
      <c r="F16" s="1744"/>
      <c r="G16" s="1745"/>
    </row>
    <row r="17" spans="1:7" x14ac:dyDescent="0.25">
      <c r="A17" s="1844"/>
      <c r="B17" s="1747"/>
      <c r="C17" s="1747"/>
      <c r="D17" s="1747"/>
      <c r="E17" s="1747"/>
      <c r="F17" s="1747"/>
      <c r="G17" s="1748"/>
    </row>
    <row r="18" spans="1:7" x14ac:dyDescent="0.25">
      <c r="A18" s="1844"/>
      <c r="B18" s="1747"/>
      <c r="C18" s="1747"/>
      <c r="D18" s="1747"/>
      <c r="E18" s="1747"/>
      <c r="F18" s="1747"/>
      <c r="G18" s="1748"/>
    </row>
    <row r="19" spans="1:7" x14ac:dyDescent="0.25">
      <c r="A19" s="1845"/>
      <c r="B19" s="1750"/>
      <c r="C19" s="1750"/>
      <c r="D19" s="1750"/>
      <c r="E19" s="1750"/>
      <c r="F19" s="1750"/>
      <c r="G19" s="1751"/>
    </row>
  </sheetData>
  <sheetProtection algorithmName="SHA-512" hashValue="Y2DebMTfALFYatfoWbNEvPhip5EPeUqjihixfBQhtMmLEFOsSbQryLP1mUn1ncg7X9vbCYQKv0nLc0fC8HblVQ==" saltValue="s6HppZNlUh24rxyElcXPQw==" spinCount="100000" sheet="1" objects="1" scenarios="1"/>
  <mergeCells count="20">
    <mergeCell ref="A16:G19"/>
    <mergeCell ref="H10:I10"/>
    <mergeCell ref="B9:K9"/>
    <mergeCell ref="M9:V9"/>
    <mergeCell ref="J10:K10"/>
    <mergeCell ref="M10:N10"/>
    <mergeCell ref="O10:P10"/>
    <mergeCell ref="Q10:R10"/>
    <mergeCell ref="S10:T10"/>
    <mergeCell ref="U10:V10"/>
    <mergeCell ref="A1:J2"/>
    <mergeCell ref="X9:AB9"/>
    <mergeCell ref="AA10:AA11"/>
    <mergeCell ref="B10:C10"/>
    <mergeCell ref="D10:E10"/>
    <mergeCell ref="F10:G10"/>
    <mergeCell ref="AB10:AB11"/>
    <mergeCell ref="X10:X11"/>
    <mergeCell ref="Y10:Y11"/>
    <mergeCell ref="Z10:Z11"/>
  </mergeCells>
  <conditionalFormatting sqref="X12:AB12">
    <cfRule type="cellIs" dxfId="96" priority="1" operator="lessThan">
      <formula>0</formula>
    </cfRule>
  </conditionalFormatting>
  <hyperlinks>
    <hyperlink ref="A5" location="Índice!A1" display="⌂ Volver al ÍNDICE" xr:uid="{1CC853E9-8554-4F38-8B88-C22E9FA43AD6}"/>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35151-AD33-411D-8027-3B0F39C2C395}">
  <sheetPr codeName="Hoja48">
    <tabColor rgb="FFDECCF3"/>
  </sheetPr>
  <dimension ref="A1:R10"/>
  <sheetViews>
    <sheetView workbookViewId="0">
      <selection activeCell="M13" sqref="M13"/>
    </sheetView>
  </sheetViews>
  <sheetFormatPr baseColWidth="10" defaultRowHeight="15" x14ac:dyDescent="0.25"/>
  <cols>
    <col min="1" max="1" width="30.7109375" customWidth="1"/>
  </cols>
  <sheetData>
    <row r="1" spans="1:18" ht="24" customHeight="1" x14ac:dyDescent="0.25">
      <c r="A1" s="1755" t="s">
        <v>708</v>
      </c>
      <c r="B1" s="1756"/>
      <c r="C1" s="1756"/>
      <c r="D1" s="1756"/>
      <c r="E1" s="1756"/>
      <c r="F1" s="1756"/>
      <c r="G1" s="1756"/>
      <c r="H1" s="1756"/>
      <c r="I1" s="1756"/>
      <c r="J1" s="1756"/>
      <c r="K1" s="1756"/>
      <c r="L1" s="1756"/>
      <c r="M1" s="1756"/>
      <c r="N1" s="1756"/>
      <c r="O1" s="1756"/>
      <c r="P1" s="1756"/>
      <c r="Q1" s="1756"/>
      <c r="R1" s="1757"/>
    </row>
    <row r="2" spans="1:18" ht="14.25" customHeight="1" thickBot="1" x14ac:dyDescent="0.3">
      <c r="A2" s="1758"/>
      <c r="B2" s="1759"/>
      <c r="C2" s="1759"/>
      <c r="D2" s="1759"/>
      <c r="E2" s="1759"/>
      <c r="F2" s="1759"/>
      <c r="G2" s="1759"/>
      <c r="H2" s="1759"/>
      <c r="I2" s="1759"/>
      <c r="J2" s="1759"/>
      <c r="K2" s="1759"/>
      <c r="L2" s="1759"/>
      <c r="M2" s="1759"/>
      <c r="N2" s="1759"/>
      <c r="O2" s="1759"/>
      <c r="P2" s="1759"/>
      <c r="Q2" s="1759"/>
      <c r="R2" s="1760"/>
    </row>
    <row r="3" spans="1:18" x14ac:dyDescent="0.25">
      <c r="A3" s="42" t="s">
        <v>1044</v>
      </c>
    </row>
    <row r="4" spans="1:18" x14ac:dyDescent="0.25">
      <c r="A4" s="42" t="s">
        <v>988</v>
      </c>
    </row>
    <row r="5" spans="1:18" x14ac:dyDescent="0.25">
      <c r="A5" s="132" t="s">
        <v>712</v>
      </c>
    </row>
    <row r="6" spans="1:18" x14ac:dyDescent="0.25">
      <c r="A6" s="1545"/>
      <c r="B6" s="1531"/>
      <c r="C6" s="1531"/>
      <c r="D6" s="1531"/>
      <c r="E6" s="1531"/>
      <c r="F6" s="1531"/>
      <c r="G6" s="1531"/>
    </row>
    <row r="7" spans="1:18" ht="15" customHeight="1" x14ac:dyDescent="0.25">
      <c r="A7" s="1960" t="s">
        <v>1018</v>
      </c>
      <c r="B7" s="1960"/>
      <c r="C7" s="1960"/>
      <c r="D7" s="1960"/>
      <c r="E7" s="1960"/>
      <c r="F7" s="1960"/>
      <c r="G7" s="1960"/>
    </row>
    <row r="8" spans="1:18" x14ac:dyDescent="0.25">
      <c r="A8" s="1960"/>
      <c r="B8" s="1960"/>
      <c r="C8" s="1960"/>
      <c r="D8" s="1960"/>
      <c r="E8" s="1960"/>
      <c r="F8" s="1960"/>
      <c r="G8" s="1960"/>
    </row>
    <row r="9" spans="1:18" x14ac:dyDescent="0.25">
      <c r="A9" s="47"/>
      <c r="B9" s="47"/>
      <c r="C9" s="47"/>
      <c r="D9" s="47"/>
      <c r="E9" s="47"/>
      <c r="F9" s="47"/>
      <c r="G9" s="47"/>
    </row>
    <row r="10" spans="1:18" x14ac:dyDescent="0.25">
      <c r="A10" s="47"/>
      <c r="B10" s="47"/>
      <c r="C10" s="47"/>
      <c r="D10" s="47"/>
      <c r="E10" s="47"/>
      <c r="F10" s="47"/>
      <c r="G10" s="47"/>
    </row>
  </sheetData>
  <sheetProtection algorithmName="SHA-512" hashValue="t3K1RJmIc7O3NCjJzG6U7+674UlCXuHT/SAR499HQtheDsnWKC3RZL4aKgDbLxbiPTYh4jAwzlD4zciTZm6XFw==" saltValue="Vc+6NDxiFib+DZvO3m6apg==" spinCount="100000" sheet="1" objects="1" scenarios="1"/>
  <mergeCells count="2">
    <mergeCell ref="A1:R2"/>
    <mergeCell ref="A7:G8"/>
  </mergeCells>
  <hyperlinks>
    <hyperlink ref="A5" location="Índice!A1" display="⌂ Volver al ÍNDICE" xr:uid="{53CCF1F4-AE82-4876-A5F3-0888BB22ECEA}"/>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A15C6-7072-4D16-A348-3B9D55E3C3C4}">
  <sheetPr codeName="Hoja49">
    <tabColor rgb="FFDECCF3"/>
  </sheetPr>
  <dimension ref="A1:P10"/>
  <sheetViews>
    <sheetView workbookViewId="0">
      <selection activeCell="F14" sqref="F14"/>
    </sheetView>
  </sheetViews>
  <sheetFormatPr baseColWidth="10" defaultRowHeight="15" x14ac:dyDescent="0.25"/>
  <cols>
    <col min="1" max="1" width="30.7109375" customWidth="1"/>
  </cols>
  <sheetData>
    <row r="1" spans="1:16" ht="24" customHeight="1" x14ac:dyDescent="0.25">
      <c r="A1" s="1755" t="s">
        <v>787</v>
      </c>
      <c r="B1" s="1756"/>
      <c r="C1" s="1756"/>
      <c r="D1" s="1756"/>
      <c r="E1" s="1756"/>
      <c r="F1" s="1756"/>
      <c r="G1" s="1756"/>
      <c r="H1" s="1756"/>
      <c r="I1" s="1756"/>
      <c r="J1" s="1756"/>
      <c r="K1" s="1756"/>
      <c r="L1" s="1756"/>
      <c r="M1" s="1756"/>
      <c r="N1" s="1756"/>
      <c r="O1" s="1756"/>
      <c r="P1" s="1757"/>
    </row>
    <row r="2" spans="1:16" ht="14.25" customHeight="1" thickBot="1" x14ac:dyDescent="0.3">
      <c r="A2" s="1758"/>
      <c r="B2" s="1759"/>
      <c r="C2" s="1759"/>
      <c r="D2" s="1759"/>
      <c r="E2" s="1759"/>
      <c r="F2" s="1759"/>
      <c r="G2" s="1759"/>
      <c r="H2" s="1759"/>
      <c r="I2" s="1759"/>
      <c r="J2" s="1759"/>
      <c r="K2" s="1759"/>
      <c r="L2" s="1759"/>
      <c r="M2" s="1759"/>
      <c r="N2" s="1759"/>
      <c r="O2" s="1759"/>
      <c r="P2" s="1760"/>
    </row>
    <row r="3" spans="1:16" x14ac:dyDescent="0.25">
      <c r="A3" s="42" t="s">
        <v>1044</v>
      </c>
    </row>
    <row r="4" spans="1:16" x14ac:dyDescent="0.25">
      <c r="A4" s="42" t="s">
        <v>988</v>
      </c>
    </row>
    <row r="5" spans="1:16" x14ac:dyDescent="0.25">
      <c r="A5" s="132" t="s">
        <v>712</v>
      </c>
    </row>
    <row r="6" spans="1:16" x14ac:dyDescent="0.25">
      <c r="A6" s="1531"/>
      <c r="B6" s="1531"/>
      <c r="C6" s="1531"/>
      <c r="D6" s="1531"/>
      <c r="E6" s="1531"/>
      <c r="F6" s="1531"/>
      <c r="G6" s="1531"/>
    </row>
    <row r="7" spans="1:16" x14ac:dyDescent="0.25">
      <c r="A7" s="1961" t="s">
        <v>1017</v>
      </c>
      <c r="B7" s="1962"/>
      <c r="C7" s="1962"/>
      <c r="D7" s="1962"/>
      <c r="E7" s="1962"/>
      <c r="F7" s="1962"/>
      <c r="G7" s="1963"/>
    </row>
    <row r="8" spans="1:16" ht="15" customHeight="1" x14ac:dyDescent="0.25">
      <c r="A8" s="1964"/>
      <c r="B8" s="1965"/>
      <c r="C8" s="1965"/>
      <c r="D8" s="1965"/>
      <c r="E8" s="1965"/>
      <c r="F8" s="1965"/>
      <c r="G8" s="1966"/>
    </row>
    <row r="9" spans="1:16" x14ac:dyDescent="0.25">
      <c r="A9" s="47"/>
      <c r="B9" s="47"/>
      <c r="C9" s="47"/>
      <c r="D9" s="47"/>
      <c r="E9" s="47"/>
      <c r="F9" s="47"/>
      <c r="G9" s="47"/>
    </row>
    <row r="10" spans="1:16" x14ac:dyDescent="0.25">
      <c r="A10" s="47"/>
      <c r="B10" s="47"/>
      <c r="C10" s="47"/>
      <c r="D10" s="47"/>
      <c r="E10" s="47"/>
      <c r="F10" s="47"/>
      <c r="G10" s="47"/>
    </row>
  </sheetData>
  <sheetProtection algorithmName="SHA-512" hashValue="B+QWilaVfCjdvl9Q/FvVPLsYUYvkgAZRNiYAGHSHLfxVKZ5ziW7f7LYTPrFm3g327N0XbJVG1jJNdaN/S1P7Yw==" saltValue="WFXJ9ZE4zXPUwg/BwAJuQQ==" spinCount="100000" sheet="1" objects="1" scenarios="1"/>
  <mergeCells count="2">
    <mergeCell ref="A1:P2"/>
    <mergeCell ref="A7:G8"/>
  </mergeCells>
  <hyperlinks>
    <hyperlink ref="A5" location="Índice!A1" display="⌂ Volver al ÍNDICE" xr:uid="{D734F7F0-457F-4173-AB23-FAD7337054C1}"/>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9718B-7311-4102-93A4-92C0516999A9}">
  <sheetPr codeName="Hoja50">
    <tabColor rgb="FFDECCF3"/>
  </sheetPr>
  <dimension ref="A1:N10"/>
  <sheetViews>
    <sheetView workbookViewId="0">
      <selection activeCell="L28" sqref="L28"/>
    </sheetView>
  </sheetViews>
  <sheetFormatPr baseColWidth="10" defaultColWidth="11.42578125" defaultRowHeight="15" x14ac:dyDescent="0.25"/>
  <cols>
    <col min="1" max="1" width="30.7109375" customWidth="1"/>
  </cols>
  <sheetData>
    <row r="1" spans="1:14" ht="24" customHeight="1" x14ac:dyDescent="0.25">
      <c r="A1" s="1755" t="s">
        <v>709</v>
      </c>
      <c r="B1" s="1756"/>
      <c r="C1" s="1756"/>
      <c r="D1" s="1756"/>
      <c r="E1" s="1756"/>
      <c r="F1" s="1756"/>
      <c r="G1" s="1756"/>
      <c r="H1" s="1756"/>
      <c r="I1" s="1756"/>
      <c r="J1" s="1756"/>
      <c r="K1" s="1756"/>
      <c r="L1" s="1756"/>
      <c r="M1" s="1756"/>
      <c r="N1" s="1757"/>
    </row>
    <row r="2" spans="1:14" ht="13.5" customHeight="1" thickBot="1" x14ac:dyDescent="0.3">
      <c r="A2" s="1758"/>
      <c r="B2" s="1759"/>
      <c r="C2" s="1759"/>
      <c r="D2" s="1759"/>
      <c r="E2" s="1759"/>
      <c r="F2" s="1759"/>
      <c r="G2" s="1759"/>
      <c r="H2" s="1759"/>
      <c r="I2" s="1759"/>
      <c r="J2" s="1759"/>
      <c r="K2" s="1759"/>
      <c r="L2" s="1759"/>
      <c r="M2" s="1759"/>
      <c r="N2" s="1760"/>
    </row>
    <row r="3" spans="1:14" x14ac:dyDescent="0.25">
      <c r="A3" s="42" t="s">
        <v>1044</v>
      </c>
    </row>
    <row r="4" spans="1:14" x14ac:dyDescent="0.25">
      <c r="A4" s="42" t="s">
        <v>988</v>
      </c>
    </row>
    <row r="5" spans="1:14" x14ac:dyDescent="0.25">
      <c r="A5" s="132" t="s">
        <v>712</v>
      </c>
    </row>
    <row r="6" spans="1:14" x14ac:dyDescent="0.25">
      <c r="A6" s="132"/>
    </row>
    <row r="7" spans="1:14" ht="15" customHeight="1" x14ac:dyDescent="0.25">
      <c r="A7" s="1960" t="s">
        <v>1017</v>
      </c>
      <c r="B7" s="1960"/>
      <c r="C7" s="1960"/>
      <c r="D7" s="1960"/>
      <c r="E7" s="1960"/>
      <c r="F7" s="1960"/>
      <c r="G7" s="1960"/>
    </row>
    <row r="8" spans="1:14" ht="15" customHeight="1" x14ac:dyDescent="0.25">
      <c r="A8" s="1960"/>
      <c r="B8" s="1960"/>
      <c r="C8" s="1960"/>
      <c r="D8" s="1960"/>
      <c r="E8" s="1960"/>
      <c r="F8" s="1960"/>
      <c r="G8" s="1960"/>
    </row>
    <row r="9" spans="1:14" x14ac:dyDescent="0.25">
      <c r="A9" s="47"/>
      <c r="B9" s="47"/>
      <c r="C9" s="47"/>
      <c r="D9" s="47"/>
      <c r="E9" s="47"/>
      <c r="F9" s="47"/>
      <c r="G9" s="47"/>
    </row>
    <row r="10" spans="1:14" x14ac:dyDescent="0.25">
      <c r="A10" s="47"/>
      <c r="B10" s="47"/>
      <c r="C10" s="47"/>
      <c r="D10" s="47"/>
      <c r="E10" s="47"/>
      <c r="F10" s="47"/>
      <c r="G10" s="47"/>
    </row>
  </sheetData>
  <sheetProtection algorithmName="SHA-512" hashValue="QSurQwANhRaBl1dMb5jSizXWNPxhOrJmq58M0xIjPoBUEoiOsoMrfFkgiCDuyISqUm9JkpAoJ8uI8/4716QZww==" saltValue="JNJrZwanbqtQiAoQMXQcQw==" spinCount="100000" sheet="1" objects="1" scenarios="1"/>
  <mergeCells count="2">
    <mergeCell ref="A1:N2"/>
    <mergeCell ref="A7:G8"/>
  </mergeCells>
  <hyperlinks>
    <hyperlink ref="A5" location="Índice!A1" display="⌂ Volver al ÍNDICE" xr:uid="{47F74335-702F-40F7-B28C-4092706CB183}"/>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AA66C-2533-4E55-96DE-0BE3D5EAD2F2}">
  <sheetPr>
    <tabColor rgb="FFDECCF3"/>
  </sheetPr>
  <dimension ref="A1:CA107"/>
  <sheetViews>
    <sheetView zoomScale="82" zoomScaleNormal="82" workbookViewId="0">
      <pane xSplit="1" topLeftCell="B1" activePane="topRight" state="frozen"/>
      <selection activeCell="A32" sqref="A32"/>
      <selection pane="topRight" activeCell="E14" sqref="E14"/>
    </sheetView>
  </sheetViews>
  <sheetFormatPr baseColWidth="10" defaultRowHeight="15" x14ac:dyDescent="0.25"/>
  <cols>
    <col min="1" max="1" width="152.7109375" customWidth="1"/>
    <col min="9" max="9" width="14.28515625" customWidth="1"/>
  </cols>
  <sheetData>
    <row r="1" spans="1:14" ht="31.5" customHeight="1" thickBot="1" x14ac:dyDescent="0.3">
      <c r="A1" s="1982" t="s">
        <v>758</v>
      </c>
      <c r="B1" s="1983"/>
      <c r="C1" s="1983"/>
      <c r="D1" s="1983"/>
      <c r="E1" s="1983"/>
      <c r="F1" s="1984"/>
    </row>
    <row r="2" spans="1:14" ht="0.75" customHeight="1" thickBot="1" x14ac:dyDescent="0.3">
      <c r="A2" s="1687"/>
      <c r="B2" s="1688"/>
      <c r="C2" s="1688"/>
      <c r="D2" s="1688"/>
      <c r="E2" s="1688"/>
      <c r="F2" s="1688"/>
    </row>
    <row r="3" spans="1:14" x14ac:dyDescent="0.25">
      <c r="A3" s="42" t="s">
        <v>1037</v>
      </c>
    </row>
    <row r="4" spans="1:14" x14ac:dyDescent="0.25">
      <c r="A4" s="42" t="s">
        <v>988</v>
      </c>
    </row>
    <row r="5" spans="1:14" x14ac:dyDescent="0.25">
      <c r="A5" s="132" t="s">
        <v>712</v>
      </c>
    </row>
    <row r="6" spans="1:14" x14ac:dyDescent="0.25">
      <c r="A6" s="85"/>
    </row>
    <row r="7" spans="1:14" x14ac:dyDescent="0.25">
      <c r="A7" s="5" t="s">
        <v>1222</v>
      </c>
    </row>
    <row r="8" spans="1:14" x14ac:dyDescent="0.25">
      <c r="A8" s="5"/>
    </row>
    <row r="9" spans="1:14" ht="75" x14ac:dyDescent="0.25">
      <c r="A9" s="5"/>
      <c r="B9" s="1934" t="s">
        <v>997</v>
      </c>
      <c r="C9" s="1935"/>
      <c r="D9" s="1940"/>
      <c r="E9" s="47"/>
      <c r="F9" s="1934" t="s">
        <v>835</v>
      </c>
      <c r="G9" s="1940"/>
      <c r="H9" s="47"/>
      <c r="I9" s="686" t="s">
        <v>1105</v>
      </c>
      <c r="M9" s="96"/>
    </row>
    <row r="10" spans="1:14" x14ac:dyDescent="0.25">
      <c r="A10" s="313" t="s">
        <v>29</v>
      </c>
      <c r="B10" s="1947">
        <v>2020</v>
      </c>
      <c r="C10" s="1986"/>
      <c r="D10" s="1948"/>
      <c r="F10" s="1947">
        <v>2020</v>
      </c>
      <c r="G10" s="1948"/>
      <c r="I10" s="1952">
        <v>2020</v>
      </c>
    </row>
    <row r="11" spans="1:14" x14ac:dyDescent="0.25">
      <c r="A11" s="307" t="s">
        <v>30</v>
      </c>
      <c r="B11" s="308" t="s">
        <v>31</v>
      </c>
      <c r="C11" s="308" t="s">
        <v>32</v>
      </c>
      <c r="D11" s="308" t="s">
        <v>33</v>
      </c>
      <c r="F11" s="308" t="s">
        <v>31</v>
      </c>
      <c r="G11" s="308" t="s">
        <v>32</v>
      </c>
      <c r="I11" s="1980"/>
    </row>
    <row r="12" spans="1:14" x14ac:dyDescent="0.25">
      <c r="A12" s="689" t="s">
        <v>771</v>
      </c>
      <c r="B12" s="782">
        <v>126.11710000000009</v>
      </c>
      <c r="C12" s="818">
        <v>94.16109999999999</v>
      </c>
      <c r="D12" s="819">
        <f t="shared" ref="D12:D23" si="0">B12+C12</f>
        <v>220.27820000000008</v>
      </c>
      <c r="E12" s="5"/>
      <c r="F12" s="820">
        <f>B12/$B$24*100</f>
        <v>24.206737044145889</v>
      </c>
      <c r="G12" s="821">
        <f t="shared" ref="G12:G23" si="1">C12/$C$24*100</f>
        <v>19.099614604462474</v>
      </c>
      <c r="H12" s="5"/>
      <c r="I12" s="822">
        <f t="shared" ref="I12:I23" si="2">G12-F12</f>
        <v>-5.1071224396834154</v>
      </c>
      <c r="K12" s="6"/>
      <c r="N12" s="6"/>
    </row>
    <row r="13" spans="1:14" x14ac:dyDescent="0.25">
      <c r="A13" s="690" t="s">
        <v>768</v>
      </c>
      <c r="B13" s="23">
        <v>99.295200000000008</v>
      </c>
      <c r="C13" s="50">
        <v>117.87010000000001</v>
      </c>
      <c r="D13" s="51">
        <f t="shared" si="0"/>
        <v>217.1653</v>
      </c>
      <c r="F13" s="59">
        <f t="shared" ref="F13:F23" si="3">B13/$B$24*100</f>
        <v>19.058579654510556</v>
      </c>
      <c r="G13" s="60">
        <f t="shared" si="1"/>
        <v>23.908742393509129</v>
      </c>
      <c r="I13" s="73">
        <f t="shared" si="2"/>
        <v>4.8501627389985735</v>
      </c>
      <c r="K13" s="6"/>
      <c r="N13" s="6"/>
    </row>
    <row r="14" spans="1:14" x14ac:dyDescent="0.25">
      <c r="A14" s="690" t="s">
        <v>766</v>
      </c>
      <c r="B14" s="23">
        <v>132.10180000000005</v>
      </c>
      <c r="C14" s="50">
        <v>110.68660000000003</v>
      </c>
      <c r="D14" s="51">
        <f t="shared" si="0"/>
        <v>242.78840000000008</v>
      </c>
      <c r="F14" s="59">
        <f t="shared" si="3"/>
        <v>25.355431861804234</v>
      </c>
      <c r="G14" s="60">
        <f t="shared" si="1"/>
        <v>22.451643002028405</v>
      </c>
      <c r="I14" s="73">
        <f t="shared" si="2"/>
        <v>-2.9037888597758297</v>
      </c>
      <c r="K14" s="6"/>
      <c r="N14" s="6"/>
    </row>
    <row r="15" spans="1:14" x14ac:dyDescent="0.25">
      <c r="A15" s="700" t="s">
        <v>524</v>
      </c>
      <c r="B15" s="781">
        <v>136.60620000000003</v>
      </c>
      <c r="C15" s="823">
        <v>142.32030000000006</v>
      </c>
      <c r="D15" s="824">
        <f t="shared" si="0"/>
        <v>278.92650000000009</v>
      </c>
      <c r="E15" s="5"/>
      <c r="F15" s="105">
        <f t="shared" si="3"/>
        <v>26.220000000000006</v>
      </c>
      <c r="G15" s="825">
        <f t="shared" si="1"/>
        <v>28.868215010142002</v>
      </c>
      <c r="H15" s="5"/>
      <c r="I15" s="826">
        <f t="shared" si="2"/>
        <v>2.6482150101419961</v>
      </c>
      <c r="K15" s="6"/>
      <c r="N15" s="6"/>
    </row>
    <row r="16" spans="1:14" x14ac:dyDescent="0.25">
      <c r="A16" s="690" t="s">
        <v>772</v>
      </c>
      <c r="B16" s="23">
        <v>78.534800000000018</v>
      </c>
      <c r="C16" s="50">
        <v>60.521400000000014</v>
      </c>
      <c r="D16" s="51">
        <f t="shared" si="0"/>
        <v>139.05620000000005</v>
      </c>
      <c r="F16" s="59">
        <f t="shared" si="3"/>
        <v>15.07385796545106</v>
      </c>
      <c r="G16" s="60">
        <f t="shared" si="1"/>
        <v>12.276146044624749</v>
      </c>
      <c r="I16" s="73">
        <f t="shared" si="2"/>
        <v>-2.7977119208263108</v>
      </c>
      <c r="K16" s="6"/>
      <c r="N16" s="6"/>
    </row>
    <row r="17" spans="1:78" x14ac:dyDescent="0.25">
      <c r="A17" s="690" t="s">
        <v>769</v>
      </c>
      <c r="B17" s="23">
        <v>55.190000000000005</v>
      </c>
      <c r="C17" s="50">
        <v>51.495799999999996</v>
      </c>
      <c r="D17" s="51">
        <f t="shared" si="0"/>
        <v>106.6858</v>
      </c>
      <c r="F17" s="59">
        <f t="shared" si="3"/>
        <v>10.593090211132438</v>
      </c>
      <c r="G17" s="60">
        <f t="shared" si="1"/>
        <v>10.445395537525354</v>
      </c>
      <c r="I17" s="73">
        <f t="shared" si="2"/>
        <v>-0.14769467360708433</v>
      </c>
      <c r="K17" s="6"/>
      <c r="N17" s="6"/>
    </row>
    <row r="18" spans="1:78" x14ac:dyDescent="0.25">
      <c r="A18" s="700" t="s">
        <v>526</v>
      </c>
      <c r="B18" s="827">
        <v>131.64720000000005</v>
      </c>
      <c r="C18" s="828">
        <v>178.88359999999992</v>
      </c>
      <c r="D18" s="829">
        <f>B18+C18</f>
        <v>310.5308</v>
      </c>
      <c r="E18" s="5"/>
      <c r="F18" s="105">
        <f t="shared" si="3"/>
        <v>25.26817658349329</v>
      </c>
      <c r="G18" s="825">
        <f t="shared" si="1"/>
        <v>36.284705882352924</v>
      </c>
      <c r="H18" s="5"/>
      <c r="I18" s="826">
        <f t="shared" si="2"/>
        <v>11.016529298859634</v>
      </c>
      <c r="K18" s="6"/>
      <c r="N18" s="6"/>
    </row>
    <row r="19" spans="1:78" x14ac:dyDescent="0.25">
      <c r="A19" s="690" t="s">
        <v>770</v>
      </c>
      <c r="B19" s="23">
        <v>21.362400000000001</v>
      </c>
      <c r="C19" s="50">
        <v>15.070299999999998</v>
      </c>
      <c r="D19" s="51">
        <f t="shared" si="0"/>
        <v>36.432699999999997</v>
      </c>
      <c r="F19" s="59">
        <f t="shared" si="3"/>
        <v>4.1002687140115164</v>
      </c>
      <c r="G19" s="60">
        <f t="shared" si="1"/>
        <v>3.0568559837728193</v>
      </c>
      <c r="I19" s="73">
        <f t="shared" si="2"/>
        <v>-1.0434127302386971</v>
      </c>
      <c r="K19" s="6"/>
      <c r="N19" s="6"/>
    </row>
    <row r="20" spans="1:78" x14ac:dyDescent="0.25">
      <c r="A20" s="690" t="s">
        <v>525</v>
      </c>
      <c r="B20" s="23">
        <v>102.49659999999996</v>
      </c>
      <c r="C20" s="50">
        <v>98.547200000000018</v>
      </c>
      <c r="D20" s="51">
        <f t="shared" si="0"/>
        <v>201.04379999999998</v>
      </c>
      <c r="F20" s="59">
        <f t="shared" si="3"/>
        <v>19.6730518234165</v>
      </c>
      <c r="G20" s="60">
        <f t="shared" si="1"/>
        <v>19.989290060851932</v>
      </c>
      <c r="I20" s="73">
        <f t="shared" si="2"/>
        <v>0.31623823743543156</v>
      </c>
      <c r="K20" s="6"/>
      <c r="N20" s="6"/>
    </row>
    <row r="21" spans="1:78" x14ac:dyDescent="0.25">
      <c r="A21" s="690" t="s">
        <v>767</v>
      </c>
      <c r="B21" s="23">
        <v>119.08789999999993</v>
      </c>
      <c r="C21" s="50">
        <v>88.482100000000031</v>
      </c>
      <c r="D21" s="51">
        <f t="shared" si="0"/>
        <v>207.56999999999996</v>
      </c>
      <c r="F21" s="59">
        <f t="shared" si="3"/>
        <v>22.857562380038374</v>
      </c>
      <c r="G21" s="60">
        <f t="shared" si="1"/>
        <v>17.947687626774854</v>
      </c>
      <c r="I21" s="73">
        <f t="shared" si="2"/>
        <v>-4.9098747532635194</v>
      </c>
      <c r="K21" s="6"/>
      <c r="N21" s="6"/>
      <c r="Y21" s="19"/>
      <c r="Z21" s="19"/>
      <c r="AA21" s="19"/>
      <c r="AB21" s="19"/>
      <c r="AC21" s="19"/>
      <c r="AD21" s="19"/>
      <c r="AE21" s="19"/>
      <c r="AF21" s="19"/>
      <c r="AG21" s="19"/>
      <c r="AH21" s="19"/>
      <c r="AI21" s="19"/>
      <c r="AJ21" s="19"/>
      <c r="AK21" s="19"/>
    </row>
    <row r="22" spans="1:78" x14ac:dyDescent="0.25">
      <c r="A22" s="700" t="s">
        <v>765</v>
      </c>
      <c r="B22" s="781">
        <v>187.06840000000003</v>
      </c>
      <c r="C22" s="823">
        <v>178.27719999999985</v>
      </c>
      <c r="D22" s="824">
        <f t="shared" si="0"/>
        <v>365.34559999999988</v>
      </c>
      <c r="E22" s="5"/>
      <c r="F22" s="105">
        <f t="shared" si="3"/>
        <v>35.905642994241852</v>
      </c>
      <c r="G22" s="825">
        <f t="shared" si="1"/>
        <v>36.161703853955345</v>
      </c>
      <c r="H22" s="5"/>
      <c r="I22" s="826">
        <f t="shared" si="2"/>
        <v>0.25606085971349302</v>
      </c>
      <c r="K22" s="6"/>
      <c r="N22" s="6"/>
      <c r="Y22" s="19"/>
      <c r="Z22" s="19"/>
      <c r="AA22" s="19"/>
      <c r="AB22" s="19"/>
      <c r="AC22" s="19"/>
      <c r="AD22" s="19"/>
      <c r="AE22" s="19"/>
      <c r="AF22" s="19"/>
      <c r="AG22" s="19"/>
      <c r="AH22" s="19"/>
      <c r="AI22" s="19"/>
      <c r="AJ22" s="19"/>
      <c r="AK22" s="19"/>
    </row>
    <row r="23" spans="1:78" x14ac:dyDescent="0.25">
      <c r="A23" s="700" t="s">
        <v>764</v>
      </c>
      <c r="B23" s="781">
        <v>184.34150000000005</v>
      </c>
      <c r="C23" s="823">
        <v>182.88919999999996</v>
      </c>
      <c r="D23" s="824">
        <f t="shared" si="0"/>
        <v>367.23070000000001</v>
      </c>
      <c r="E23" s="5"/>
      <c r="F23" s="830">
        <f t="shared" si="3"/>
        <v>35.382245681381967</v>
      </c>
      <c r="G23" s="831">
        <f t="shared" si="1"/>
        <v>37.097200811359016</v>
      </c>
      <c r="H23" s="5"/>
      <c r="I23" s="832">
        <f t="shared" si="2"/>
        <v>1.7149551299770494</v>
      </c>
      <c r="K23" s="6"/>
      <c r="N23" s="6"/>
      <c r="Y23" s="19"/>
      <c r="Z23" s="19"/>
      <c r="AA23" s="19"/>
      <c r="AB23" s="19"/>
      <c r="AC23" s="19"/>
      <c r="AD23" s="19"/>
      <c r="AE23" s="19"/>
      <c r="AF23" s="19"/>
      <c r="AG23" s="19"/>
      <c r="AH23" s="19"/>
      <c r="AI23" s="19"/>
      <c r="AJ23" s="19"/>
      <c r="AK23" s="19"/>
    </row>
    <row r="24" spans="1:78" x14ac:dyDescent="0.25">
      <c r="A24" s="701" t="s">
        <v>1133</v>
      </c>
      <c r="B24" s="833">
        <v>521</v>
      </c>
      <c r="C24" s="834">
        <v>493</v>
      </c>
      <c r="D24" s="835">
        <v>988</v>
      </c>
      <c r="H24" s="10"/>
      <c r="I24" s="157"/>
      <c r="J24" s="157"/>
      <c r="K24" s="10"/>
      <c r="L24" s="10"/>
      <c r="M24" s="10"/>
      <c r="N24" s="10"/>
      <c r="O24" s="10"/>
      <c r="P24" s="10"/>
      <c r="Q24" s="10"/>
      <c r="R24" s="10"/>
      <c r="S24" s="157"/>
      <c r="T24" s="157"/>
      <c r="U24" s="10"/>
      <c r="V24" s="10"/>
      <c r="W24" s="10"/>
      <c r="X24" s="10"/>
      <c r="Y24" s="10"/>
      <c r="Z24" s="10"/>
      <c r="AA24" s="10"/>
      <c r="AB24" s="10"/>
      <c r="AC24" s="10"/>
      <c r="AD24" s="10"/>
      <c r="AE24" s="10"/>
      <c r="AF24" s="10"/>
      <c r="AG24" s="10"/>
      <c r="AH24" s="10"/>
      <c r="AI24" s="10"/>
      <c r="AJ24" s="90"/>
      <c r="AK24" s="90"/>
      <c r="AL24" s="90"/>
      <c r="AM24" s="90"/>
      <c r="AN24" s="90"/>
      <c r="AO24" s="90"/>
      <c r="AP24" s="90"/>
      <c r="AQ24" s="90"/>
      <c r="AR24" s="90"/>
      <c r="AS24" s="90"/>
      <c r="AT24" s="90"/>
      <c r="AU24" s="90"/>
      <c r="AV24" s="9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row>
    <row r="25" spans="1:78" x14ac:dyDescent="0.25">
      <c r="A25" s="1620"/>
      <c r="B25" s="305"/>
      <c r="C25" s="1606"/>
      <c r="D25" s="1606"/>
      <c r="X25" s="58"/>
      <c r="Y25" s="58"/>
      <c r="AO25" s="19"/>
      <c r="AP25" s="19"/>
      <c r="AQ25" s="19"/>
      <c r="AR25" s="19"/>
      <c r="AS25" s="19"/>
      <c r="AT25" s="19"/>
      <c r="AU25" s="19"/>
      <c r="AV25" s="19"/>
      <c r="AW25" s="19"/>
      <c r="AX25" s="19"/>
      <c r="AY25" s="19"/>
      <c r="AZ25" s="19"/>
      <c r="BA25" s="19"/>
    </row>
    <row r="27" spans="1:78" x14ac:dyDescent="0.25">
      <c r="A27" s="5" t="s">
        <v>1223</v>
      </c>
    </row>
    <row r="28" spans="1:78" x14ac:dyDescent="0.25">
      <c r="A28" s="5"/>
    </row>
    <row r="29" spans="1:78" ht="15" customHeight="1" x14ac:dyDescent="0.25">
      <c r="A29" s="5"/>
      <c r="B29" s="1967" t="s">
        <v>997</v>
      </c>
      <c r="C29" s="1968"/>
      <c r="D29" s="1968"/>
      <c r="E29" s="1968"/>
      <c r="F29" s="1968"/>
      <c r="G29" s="1968"/>
      <c r="H29" s="1968"/>
      <c r="I29" s="1968"/>
      <c r="J29" s="1968"/>
      <c r="K29" s="1968"/>
      <c r="L29" s="1968"/>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1968"/>
      <c r="AK29" s="1969"/>
      <c r="AL29" s="1970" t="s">
        <v>1131</v>
      </c>
      <c r="AM29" s="1972"/>
      <c r="AO29" s="1967" t="s">
        <v>508</v>
      </c>
      <c r="AP29" s="1968"/>
      <c r="AQ29" s="1968"/>
      <c r="AR29" s="1968"/>
      <c r="AS29" s="1968"/>
      <c r="AT29" s="1968"/>
      <c r="AU29" s="1968"/>
      <c r="AV29" s="1968"/>
      <c r="AW29" s="1968"/>
      <c r="AX29" s="1968"/>
      <c r="AY29" s="1968"/>
      <c r="AZ29" s="1968"/>
      <c r="BA29" s="1968"/>
      <c r="BB29" s="1968"/>
      <c r="BC29" s="1968"/>
      <c r="BD29" s="1968"/>
      <c r="BE29" s="1968"/>
      <c r="BF29" s="1968"/>
      <c r="BG29" s="1968"/>
      <c r="BH29" s="1968"/>
      <c r="BI29" s="1968"/>
      <c r="BJ29" s="1968"/>
      <c r="BK29" s="1968"/>
      <c r="BL29" s="1969"/>
      <c r="BN29" s="1967" t="s">
        <v>631</v>
      </c>
      <c r="BO29" s="1968"/>
      <c r="BP29" s="1968"/>
      <c r="BQ29" s="1968"/>
      <c r="BR29" s="1968"/>
      <c r="BS29" s="1968"/>
      <c r="BT29" s="1968"/>
      <c r="BU29" s="1968"/>
      <c r="BV29" s="1968"/>
      <c r="BW29" s="1968"/>
      <c r="BX29" s="1968"/>
      <c r="BY29" s="1969"/>
    </row>
    <row r="30" spans="1:78" x14ac:dyDescent="0.25">
      <c r="A30" s="314" t="s">
        <v>29</v>
      </c>
      <c r="B30" s="1943">
        <v>2020</v>
      </c>
      <c r="C30" s="1943"/>
      <c r="D30" s="1943"/>
      <c r="E30" s="1943"/>
      <c r="F30" s="1943"/>
      <c r="G30" s="1943"/>
      <c r="H30" s="1943"/>
      <c r="I30" s="1943"/>
      <c r="J30" s="1943"/>
      <c r="K30" s="1943"/>
      <c r="L30" s="1943"/>
      <c r="M30" s="1943"/>
      <c r="N30" s="1943"/>
      <c r="O30" s="1943"/>
      <c r="P30" s="1943"/>
      <c r="Q30" s="1943"/>
      <c r="R30" s="1943"/>
      <c r="S30" s="1943"/>
      <c r="T30" s="1943"/>
      <c r="U30" s="1943"/>
      <c r="V30" s="1943"/>
      <c r="W30" s="1943"/>
      <c r="X30" s="1943"/>
      <c r="Y30" s="1943"/>
      <c r="Z30" s="1943"/>
      <c r="AA30" s="1943"/>
      <c r="AB30" s="1943"/>
      <c r="AC30" s="1943"/>
      <c r="AD30" s="1943"/>
      <c r="AE30" s="1943"/>
      <c r="AF30" s="1943"/>
      <c r="AG30" s="1943"/>
      <c r="AH30" s="1943"/>
      <c r="AI30" s="1943"/>
      <c r="AJ30" s="1943"/>
      <c r="AK30" s="1943"/>
      <c r="AL30" s="1973"/>
      <c r="AM30" s="1975"/>
      <c r="AO30" s="1943">
        <v>2020</v>
      </c>
      <c r="AP30" s="1943"/>
      <c r="AQ30" s="1943"/>
      <c r="AR30" s="1943"/>
      <c r="AS30" s="1943"/>
      <c r="AT30" s="1943"/>
      <c r="AU30" s="1943"/>
      <c r="AV30" s="1943"/>
      <c r="AW30" s="1943"/>
      <c r="AX30" s="1943"/>
      <c r="AY30" s="1943"/>
      <c r="AZ30" s="1943"/>
      <c r="BA30" s="1943"/>
      <c r="BB30" s="1943"/>
      <c r="BC30" s="1943"/>
      <c r="BD30" s="1943"/>
      <c r="BE30" s="1943"/>
      <c r="BF30" s="1943"/>
      <c r="BG30" s="1943"/>
      <c r="BH30" s="1943"/>
      <c r="BI30" s="1943"/>
      <c r="BJ30" s="1943"/>
      <c r="BK30" s="1943"/>
      <c r="BL30" s="1943"/>
      <c r="BN30" s="1970">
        <v>2020</v>
      </c>
      <c r="BO30" s="1971"/>
      <c r="BP30" s="1971"/>
      <c r="BQ30" s="1971"/>
      <c r="BR30" s="1971"/>
      <c r="BS30" s="1971"/>
      <c r="BT30" s="1971"/>
      <c r="BU30" s="1971"/>
      <c r="BV30" s="1971"/>
      <c r="BW30" s="1971"/>
      <c r="BX30" s="1971"/>
      <c r="BY30" s="1972"/>
    </row>
    <row r="31" spans="1:78" x14ac:dyDescent="0.25">
      <c r="A31" s="680" t="s">
        <v>30</v>
      </c>
      <c r="B31" s="1976" t="s">
        <v>31</v>
      </c>
      <c r="C31" s="1976"/>
      <c r="D31" s="1976"/>
      <c r="E31" s="1976"/>
      <c r="F31" s="1976"/>
      <c r="G31" s="1976"/>
      <c r="H31" s="1976"/>
      <c r="I31" s="1976"/>
      <c r="J31" s="1976"/>
      <c r="K31" s="1976"/>
      <c r="L31" s="1976"/>
      <c r="M31" s="1976"/>
      <c r="N31" s="1976" t="s">
        <v>32</v>
      </c>
      <c r="O31" s="1976"/>
      <c r="P31" s="1976"/>
      <c r="Q31" s="1976"/>
      <c r="R31" s="1976"/>
      <c r="S31" s="1976"/>
      <c r="T31" s="1976"/>
      <c r="U31" s="1976"/>
      <c r="V31" s="1976"/>
      <c r="W31" s="1976"/>
      <c r="X31" s="1976"/>
      <c r="Y31" s="1976"/>
      <c r="Z31" s="1976" t="s">
        <v>33</v>
      </c>
      <c r="AA31" s="1976"/>
      <c r="AB31" s="1976"/>
      <c r="AC31" s="1976"/>
      <c r="AD31" s="1976"/>
      <c r="AE31" s="1976"/>
      <c r="AF31" s="1976"/>
      <c r="AG31" s="1976"/>
      <c r="AH31" s="1976"/>
      <c r="AI31" s="1976"/>
      <c r="AJ31" s="1976"/>
      <c r="AK31" s="1976"/>
      <c r="AL31" s="308" t="s">
        <v>31</v>
      </c>
      <c r="AM31" s="308" t="s">
        <v>32</v>
      </c>
      <c r="AO31" s="1976" t="s">
        <v>31</v>
      </c>
      <c r="AP31" s="1976"/>
      <c r="AQ31" s="1976"/>
      <c r="AR31" s="1976"/>
      <c r="AS31" s="1976"/>
      <c r="AT31" s="1976"/>
      <c r="AU31" s="1976"/>
      <c r="AV31" s="1976"/>
      <c r="AW31" s="1976"/>
      <c r="AX31" s="1976"/>
      <c r="AY31" s="1976"/>
      <c r="AZ31" s="1976"/>
      <c r="BA31" s="1976" t="s">
        <v>32</v>
      </c>
      <c r="BB31" s="1976"/>
      <c r="BC31" s="1976"/>
      <c r="BD31" s="1976"/>
      <c r="BE31" s="1976"/>
      <c r="BF31" s="1976"/>
      <c r="BG31" s="1976"/>
      <c r="BH31" s="1976"/>
      <c r="BI31" s="1976"/>
      <c r="BJ31" s="1976"/>
      <c r="BK31" s="1976"/>
      <c r="BL31" s="1976"/>
      <c r="BN31" s="1973"/>
      <c r="BO31" s="1974"/>
      <c r="BP31" s="1974"/>
      <c r="BQ31" s="1974"/>
      <c r="BR31" s="1974"/>
      <c r="BS31" s="1974"/>
      <c r="BT31" s="1974"/>
      <c r="BU31" s="1974"/>
      <c r="BV31" s="1974"/>
      <c r="BW31" s="1974"/>
      <c r="BX31" s="1974"/>
      <c r="BY31" s="1975"/>
    </row>
    <row r="32" spans="1:78" ht="409.5" x14ac:dyDescent="0.25">
      <c r="A32" s="704" t="s">
        <v>34</v>
      </c>
      <c r="B32" s="1512" t="s">
        <v>771</v>
      </c>
      <c r="C32" s="685" t="s">
        <v>768</v>
      </c>
      <c r="D32" s="685" t="s">
        <v>766</v>
      </c>
      <c r="E32" s="1513" t="s">
        <v>524</v>
      </c>
      <c r="F32" s="685" t="s">
        <v>772</v>
      </c>
      <c r="G32" s="685" t="s">
        <v>769</v>
      </c>
      <c r="H32" s="1513" t="s">
        <v>526</v>
      </c>
      <c r="I32" s="685" t="s">
        <v>770</v>
      </c>
      <c r="J32" s="685" t="s">
        <v>525</v>
      </c>
      <c r="K32" s="685" t="s">
        <v>767</v>
      </c>
      <c r="L32" s="1513" t="s">
        <v>765</v>
      </c>
      <c r="M32" s="1513" t="s">
        <v>764</v>
      </c>
      <c r="N32" s="1512" t="s">
        <v>771</v>
      </c>
      <c r="O32" s="685" t="s">
        <v>768</v>
      </c>
      <c r="P32" s="685" t="s">
        <v>766</v>
      </c>
      <c r="Q32" s="1513" t="s">
        <v>524</v>
      </c>
      <c r="R32" s="685" t="s">
        <v>772</v>
      </c>
      <c r="S32" s="685" t="s">
        <v>769</v>
      </c>
      <c r="T32" s="1513" t="s">
        <v>526</v>
      </c>
      <c r="U32" s="685" t="s">
        <v>770</v>
      </c>
      <c r="V32" s="685" t="s">
        <v>525</v>
      </c>
      <c r="W32" s="685" t="s">
        <v>767</v>
      </c>
      <c r="X32" s="1513" t="s">
        <v>765</v>
      </c>
      <c r="Y32" s="1513" t="s">
        <v>764</v>
      </c>
      <c r="Z32" s="1512" t="s">
        <v>771</v>
      </c>
      <c r="AA32" s="685" t="s">
        <v>768</v>
      </c>
      <c r="AB32" s="685" t="s">
        <v>766</v>
      </c>
      <c r="AC32" s="1513" t="s">
        <v>524</v>
      </c>
      <c r="AD32" s="685" t="s">
        <v>772</v>
      </c>
      <c r="AE32" s="685" t="s">
        <v>769</v>
      </c>
      <c r="AF32" s="1513" t="s">
        <v>526</v>
      </c>
      <c r="AG32" s="685" t="s">
        <v>770</v>
      </c>
      <c r="AH32" s="685" t="s">
        <v>525</v>
      </c>
      <c r="AI32" s="685" t="s">
        <v>767</v>
      </c>
      <c r="AJ32" s="1513" t="s">
        <v>765</v>
      </c>
      <c r="AK32" s="1513" t="s">
        <v>764</v>
      </c>
      <c r="AL32" s="683"/>
      <c r="AM32" s="684"/>
      <c r="AO32" s="683" t="s">
        <v>771</v>
      </c>
      <c r="AP32" s="685" t="s">
        <v>768</v>
      </c>
      <c r="AQ32" s="685" t="s">
        <v>766</v>
      </c>
      <c r="AR32" s="685" t="s">
        <v>524</v>
      </c>
      <c r="AS32" s="685" t="s">
        <v>772</v>
      </c>
      <c r="AT32" s="685" t="s">
        <v>769</v>
      </c>
      <c r="AU32" s="685" t="s">
        <v>526</v>
      </c>
      <c r="AV32" s="685" t="s">
        <v>770</v>
      </c>
      <c r="AW32" s="685" t="s">
        <v>525</v>
      </c>
      <c r="AX32" s="685" t="s">
        <v>767</v>
      </c>
      <c r="AY32" s="685" t="s">
        <v>765</v>
      </c>
      <c r="AZ32" s="684" t="s">
        <v>764</v>
      </c>
      <c r="BA32" s="685" t="s">
        <v>771</v>
      </c>
      <c r="BB32" s="685" t="s">
        <v>768</v>
      </c>
      <c r="BC32" s="685" t="s">
        <v>766</v>
      </c>
      <c r="BD32" s="685" t="s">
        <v>524</v>
      </c>
      <c r="BE32" s="685" t="s">
        <v>772</v>
      </c>
      <c r="BF32" s="685" t="s">
        <v>769</v>
      </c>
      <c r="BG32" s="685" t="s">
        <v>526</v>
      </c>
      <c r="BH32" s="685" t="s">
        <v>770</v>
      </c>
      <c r="BI32" s="685" t="s">
        <v>525</v>
      </c>
      <c r="BJ32" s="685" t="s">
        <v>767</v>
      </c>
      <c r="BK32" s="685" t="s">
        <v>765</v>
      </c>
      <c r="BL32" s="684" t="s">
        <v>764</v>
      </c>
      <c r="BN32" s="1512" t="s">
        <v>771</v>
      </c>
      <c r="BO32" s="685" t="s">
        <v>768</v>
      </c>
      <c r="BP32" s="685" t="s">
        <v>766</v>
      </c>
      <c r="BQ32" s="1513" t="s">
        <v>524</v>
      </c>
      <c r="BR32" s="685" t="s">
        <v>772</v>
      </c>
      <c r="BS32" s="685" t="s">
        <v>769</v>
      </c>
      <c r="BT32" s="1513" t="s">
        <v>526</v>
      </c>
      <c r="BU32" s="685" t="s">
        <v>770</v>
      </c>
      <c r="BV32" s="685" t="s">
        <v>525</v>
      </c>
      <c r="BW32" s="685" t="s">
        <v>767</v>
      </c>
      <c r="BX32" s="1513" t="s">
        <v>765</v>
      </c>
      <c r="BY32" s="1642" t="s">
        <v>764</v>
      </c>
    </row>
    <row r="33" spans="1:79" x14ac:dyDescent="0.25">
      <c r="A33" s="709" t="s">
        <v>35</v>
      </c>
      <c r="B33" s="710"/>
      <c r="C33" s="710"/>
      <c r="D33" s="710"/>
      <c r="E33" s="710"/>
      <c r="F33" s="710"/>
      <c r="G33" s="710"/>
      <c r="H33" s="710"/>
      <c r="I33" s="710"/>
      <c r="J33" s="710"/>
      <c r="K33" s="710"/>
      <c r="L33" s="710"/>
      <c r="M33" s="710"/>
      <c r="N33" s="709"/>
      <c r="O33" s="710"/>
      <c r="P33" s="710"/>
      <c r="Q33" s="710"/>
      <c r="R33" s="710"/>
      <c r="S33" s="710"/>
      <c r="T33" s="710"/>
      <c r="U33" s="710"/>
      <c r="V33" s="710"/>
      <c r="W33" s="710"/>
      <c r="X33" s="710"/>
      <c r="Y33" s="710"/>
      <c r="Z33" s="709"/>
      <c r="AA33" s="710"/>
      <c r="AB33" s="710"/>
      <c r="AC33" s="1641"/>
      <c r="AD33" s="710"/>
      <c r="AE33" s="710"/>
      <c r="AF33" s="1641"/>
      <c r="AG33" s="710"/>
      <c r="AH33" s="710"/>
      <c r="AI33" s="710"/>
      <c r="AJ33" s="710"/>
      <c r="AK33" s="710"/>
      <c r="AL33" s="702"/>
      <c r="AM33" s="703"/>
      <c r="AO33" s="696"/>
      <c r="AP33" s="697"/>
      <c r="AQ33" s="697"/>
      <c r="AR33" s="697"/>
      <c r="AS33" s="697"/>
      <c r="AT33" s="697"/>
      <c r="AU33" s="697"/>
      <c r="AV33" s="697"/>
      <c r="AW33" s="697"/>
      <c r="AX33" s="697"/>
      <c r="AY33" s="697"/>
      <c r="AZ33" s="698"/>
      <c r="BA33" s="697"/>
      <c r="BB33" s="697"/>
      <c r="BC33" s="697"/>
      <c r="BD33" s="697"/>
      <c r="BE33" s="697"/>
      <c r="BF33" s="697"/>
      <c r="BG33" s="697"/>
      <c r="BH33" s="697"/>
      <c r="BI33" s="697"/>
      <c r="BJ33" s="697"/>
      <c r="BK33" s="697"/>
      <c r="BL33" s="698"/>
      <c r="BN33" s="1649"/>
      <c r="BO33" s="697"/>
      <c r="BP33" s="697"/>
      <c r="BQ33" s="1643"/>
      <c r="BR33" s="697"/>
      <c r="BS33" s="697"/>
      <c r="BT33" s="1643"/>
      <c r="BU33" s="697"/>
      <c r="BV33" s="697"/>
      <c r="BW33" s="697"/>
      <c r="BX33" s="1643"/>
      <c r="BY33" s="1644"/>
    </row>
    <row r="34" spans="1:79" x14ac:dyDescent="0.25">
      <c r="A34" s="720" t="s">
        <v>36</v>
      </c>
      <c r="B34" s="792">
        <v>1.3653999999999999</v>
      </c>
      <c r="C34" s="229">
        <v>1.7163999999999999</v>
      </c>
      <c r="D34" s="229">
        <v>0</v>
      </c>
      <c r="E34" s="792">
        <v>0</v>
      </c>
      <c r="F34" s="229">
        <v>0</v>
      </c>
      <c r="G34" s="229">
        <v>0</v>
      </c>
      <c r="H34" s="792">
        <v>0</v>
      </c>
      <c r="I34" s="229">
        <v>0</v>
      </c>
      <c r="J34" s="229">
        <v>3.0320999999999998</v>
      </c>
      <c r="K34" s="229">
        <v>1.6800999999999999</v>
      </c>
      <c r="L34" s="792">
        <v>3.0454999999999997</v>
      </c>
      <c r="M34" s="792">
        <v>2.7174</v>
      </c>
      <c r="N34" s="795">
        <v>0</v>
      </c>
      <c r="O34" s="229">
        <v>0</v>
      </c>
      <c r="P34" s="229">
        <v>0</v>
      </c>
      <c r="Q34" s="792">
        <v>0</v>
      </c>
      <c r="R34" s="229">
        <v>0</v>
      </c>
      <c r="S34" s="229">
        <v>0</v>
      </c>
      <c r="T34" s="792">
        <v>0</v>
      </c>
      <c r="U34" s="229">
        <v>0</v>
      </c>
      <c r="V34" s="229">
        <v>0</v>
      </c>
      <c r="W34" s="229">
        <v>0</v>
      </c>
      <c r="X34" s="792">
        <v>0</v>
      </c>
      <c r="Y34" s="792">
        <v>0</v>
      </c>
      <c r="Z34" s="795">
        <f t="shared" ref="Z34:AK38" si="4">B34+N34</f>
        <v>1.3653999999999999</v>
      </c>
      <c r="AA34" s="229">
        <f t="shared" si="4"/>
        <v>1.7163999999999999</v>
      </c>
      <c r="AB34" s="229">
        <f t="shared" si="4"/>
        <v>0</v>
      </c>
      <c r="AC34" s="792">
        <f t="shared" si="4"/>
        <v>0</v>
      </c>
      <c r="AD34" s="229">
        <f t="shared" si="4"/>
        <v>0</v>
      </c>
      <c r="AE34" s="229">
        <f t="shared" si="4"/>
        <v>0</v>
      </c>
      <c r="AF34" s="792">
        <f t="shared" si="4"/>
        <v>0</v>
      </c>
      <c r="AG34" s="229">
        <f t="shared" si="4"/>
        <v>0</v>
      </c>
      <c r="AH34" s="229">
        <f t="shared" si="4"/>
        <v>3.0320999999999998</v>
      </c>
      <c r="AI34" s="229">
        <f t="shared" si="4"/>
        <v>1.6800999999999999</v>
      </c>
      <c r="AJ34" s="792">
        <f t="shared" si="4"/>
        <v>3.0454999999999997</v>
      </c>
      <c r="AK34" s="792">
        <f t="shared" si="4"/>
        <v>2.7174</v>
      </c>
      <c r="AL34" s="669">
        <v>6</v>
      </c>
      <c r="AM34" s="670">
        <v>0</v>
      </c>
      <c r="AO34" s="722">
        <f>B34/$AL34*100</f>
        <v>22.756666666666668</v>
      </c>
      <c r="AP34" s="721">
        <f t="shared" ref="AP34:AZ56" si="5">C34/$AL34*100</f>
        <v>28.606666666666662</v>
      </c>
      <c r="AQ34" s="721">
        <f t="shared" si="5"/>
        <v>0</v>
      </c>
      <c r="AR34" s="721">
        <f t="shared" si="5"/>
        <v>0</v>
      </c>
      <c r="AS34" s="721">
        <f t="shared" si="5"/>
        <v>0</v>
      </c>
      <c r="AT34" s="721">
        <f t="shared" si="5"/>
        <v>0</v>
      </c>
      <c r="AU34" s="721">
        <f t="shared" si="5"/>
        <v>0</v>
      </c>
      <c r="AV34" s="721">
        <f t="shared" si="5"/>
        <v>0</v>
      </c>
      <c r="AW34" s="721">
        <f t="shared" si="5"/>
        <v>50.534999999999997</v>
      </c>
      <c r="AX34" s="721">
        <f t="shared" si="5"/>
        <v>28.001666666666665</v>
      </c>
      <c r="AY34" s="721">
        <f t="shared" si="5"/>
        <v>50.758333333333326</v>
      </c>
      <c r="AZ34" s="723">
        <f t="shared" si="5"/>
        <v>45.29</v>
      </c>
      <c r="BA34" s="721">
        <f>IFERROR(N34/$AM34*100,0)</f>
        <v>0</v>
      </c>
      <c r="BB34" s="721">
        <f t="shared" ref="BB34:BL34" si="6">IFERROR(O34/$AM34*100,0)</f>
        <v>0</v>
      </c>
      <c r="BC34" s="721">
        <f t="shared" si="6"/>
        <v>0</v>
      </c>
      <c r="BD34" s="721">
        <f t="shared" si="6"/>
        <v>0</v>
      </c>
      <c r="BE34" s="721">
        <f t="shared" si="6"/>
        <v>0</v>
      </c>
      <c r="BF34" s="721">
        <f t="shared" si="6"/>
        <v>0</v>
      </c>
      <c r="BG34" s="721">
        <f t="shared" si="6"/>
        <v>0</v>
      </c>
      <c r="BH34" s="721">
        <f t="shared" si="6"/>
        <v>0</v>
      </c>
      <c r="BI34" s="721">
        <f t="shared" si="6"/>
        <v>0</v>
      </c>
      <c r="BJ34" s="721">
        <f t="shared" si="6"/>
        <v>0</v>
      </c>
      <c r="BK34" s="721">
        <f t="shared" si="6"/>
        <v>0</v>
      </c>
      <c r="BL34" s="723">
        <f t="shared" si="6"/>
        <v>0</v>
      </c>
      <c r="BN34" s="1650">
        <f>BA34-AO34</f>
        <v>-22.756666666666668</v>
      </c>
      <c r="BO34" s="358">
        <f t="shared" ref="BN34:BY38" si="7">BB34-AP34</f>
        <v>-28.606666666666662</v>
      </c>
      <c r="BP34" s="358">
        <f t="shared" si="7"/>
        <v>0</v>
      </c>
      <c r="BQ34" s="1645">
        <f t="shared" si="7"/>
        <v>0</v>
      </c>
      <c r="BR34" s="358">
        <f t="shared" si="7"/>
        <v>0</v>
      </c>
      <c r="BS34" s="358">
        <f t="shared" si="7"/>
        <v>0</v>
      </c>
      <c r="BT34" s="1645">
        <f t="shared" si="7"/>
        <v>0</v>
      </c>
      <c r="BU34" s="358">
        <f t="shared" si="7"/>
        <v>0</v>
      </c>
      <c r="BV34" s="358">
        <f t="shared" si="7"/>
        <v>-50.534999999999997</v>
      </c>
      <c r="BW34" s="358">
        <f t="shared" si="7"/>
        <v>-28.001666666666665</v>
      </c>
      <c r="BX34" s="1645">
        <f t="shared" si="7"/>
        <v>-50.758333333333326</v>
      </c>
      <c r="BY34" s="1646">
        <f t="shared" si="7"/>
        <v>-45.29</v>
      </c>
    </row>
    <row r="35" spans="1:79" x14ac:dyDescent="0.25">
      <c r="A35" s="311" t="s">
        <v>38</v>
      </c>
      <c r="B35" s="143">
        <v>16.993400000000001</v>
      </c>
      <c r="C35" s="80">
        <v>9.7543999999999986</v>
      </c>
      <c r="D35" s="80">
        <v>20.399099999999997</v>
      </c>
      <c r="E35" s="143">
        <v>19.048199999999998</v>
      </c>
      <c r="F35" s="80">
        <v>14.231999999999998</v>
      </c>
      <c r="G35" s="80">
        <v>4.8987999999999996</v>
      </c>
      <c r="H35" s="143">
        <v>20.607600000000001</v>
      </c>
      <c r="I35" s="80">
        <v>8.1877999999999993</v>
      </c>
      <c r="J35" s="80">
        <v>19.179599999999997</v>
      </c>
      <c r="K35" s="80">
        <v>30.415799999999997</v>
      </c>
      <c r="L35" s="143">
        <v>31.025199999999998</v>
      </c>
      <c r="M35" s="143">
        <v>37.844100000000005</v>
      </c>
      <c r="N35" s="794">
        <v>12.818600000000004</v>
      </c>
      <c r="O35" s="80">
        <v>18.9529</v>
      </c>
      <c r="P35" s="80">
        <v>27.507300000000001</v>
      </c>
      <c r="Q35" s="143">
        <v>28.252599999999994</v>
      </c>
      <c r="R35" s="80">
        <v>8.327399999999999</v>
      </c>
      <c r="S35" s="80">
        <v>10.216899999999999</v>
      </c>
      <c r="T35" s="143">
        <v>37.932099999999991</v>
      </c>
      <c r="U35" s="80">
        <v>2.3010999999999999</v>
      </c>
      <c r="V35" s="80">
        <v>17.674500000000002</v>
      </c>
      <c r="W35" s="80">
        <v>16.785</v>
      </c>
      <c r="X35" s="143">
        <v>42.801200000000001</v>
      </c>
      <c r="Y35" s="143">
        <v>31.543099999999999</v>
      </c>
      <c r="Z35" s="794">
        <f t="shared" si="4"/>
        <v>29.812000000000005</v>
      </c>
      <c r="AA35" s="80">
        <f t="shared" si="4"/>
        <v>28.707299999999996</v>
      </c>
      <c r="AB35" s="80">
        <f t="shared" si="4"/>
        <v>47.906399999999998</v>
      </c>
      <c r="AC35" s="143">
        <f t="shared" si="4"/>
        <v>47.300799999999995</v>
      </c>
      <c r="AD35" s="80">
        <f t="shared" si="4"/>
        <v>22.559399999999997</v>
      </c>
      <c r="AE35" s="80">
        <f t="shared" si="4"/>
        <v>15.115699999999999</v>
      </c>
      <c r="AF35" s="143">
        <f t="shared" si="4"/>
        <v>58.539699999999996</v>
      </c>
      <c r="AG35" s="80">
        <f t="shared" si="4"/>
        <v>10.488899999999999</v>
      </c>
      <c r="AH35" s="80">
        <f t="shared" si="4"/>
        <v>36.854100000000003</v>
      </c>
      <c r="AI35" s="80">
        <f t="shared" si="4"/>
        <v>47.200800000000001</v>
      </c>
      <c r="AJ35" s="143">
        <f t="shared" si="4"/>
        <v>73.826400000000007</v>
      </c>
      <c r="AK35" s="143">
        <f t="shared" si="4"/>
        <v>69.387200000000007</v>
      </c>
      <c r="AL35" s="671">
        <v>85</v>
      </c>
      <c r="AM35" s="672">
        <v>93</v>
      </c>
      <c r="AO35" s="91">
        <f t="shared" ref="AO35:AZ78" si="8">B35/$AL35*100</f>
        <v>19.992235294117648</v>
      </c>
      <c r="AP35" s="83">
        <f t="shared" si="5"/>
        <v>11.475764705882352</v>
      </c>
      <c r="AQ35" s="83">
        <f t="shared" si="5"/>
        <v>23.998941176470584</v>
      </c>
      <c r="AR35" s="83">
        <f t="shared" si="5"/>
        <v>22.409647058823527</v>
      </c>
      <c r="AS35" s="83">
        <f t="shared" si="5"/>
        <v>16.743529411764705</v>
      </c>
      <c r="AT35" s="721">
        <f t="shared" si="5"/>
        <v>5.7632941176470585</v>
      </c>
      <c r="AU35" s="83">
        <f t="shared" si="5"/>
        <v>24.244235294117651</v>
      </c>
      <c r="AV35" s="83">
        <f t="shared" si="5"/>
        <v>9.6327058823529406</v>
      </c>
      <c r="AW35" s="83">
        <f t="shared" si="5"/>
        <v>22.564235294117644</v>
      </c>
      <c r="AX35" s="83">
        <f t="shared" si="5"/>
        <v>35.78329411764706</v>
      </c>
      <c r="AY35" s="83">
        <f t="shared" si="5"/>
        <v>36.500235294117644</v>
      </c>
      <c r="AZ35" s="84">
        <f t="shared" si="5"/>
        <v>44.522470588235294</v>
      </c>
      <c r="BA35" s="83">
        <f>N35/$AM35*100</f>
        <v>13.783440860215057</v>
      </c>
      <c r="BB35" s="83">
        <f t="shared" ref="BB35:BL57" si="9">O35/$AM35*100</f>
        <v>20.379462365591397</v>
      </c>
      <c r="BC35" s="83">
        <f t="shared" si="9"/>
        <v>29.577741935483871</v>
      </c>
      <c r="BD35" s="83">
        <f t="shared" si="9"/>
        <v>30.379139784946229</v>
      </c>
      <c r="BE35" s="83">
        <f t="shared" si="9"/>
        <v>8.9541935483870958</v>
      </c>
      <c r="BF35" s="83">
        <f t="shared" si="9"/>
        <v>10.985913978494622</v>
      </c>
      <c r="BG35" s="83">
        <f t="shared" si="9"/>
        <v>40.787204301075256</v>
      </c>
      <c r="BH35" s="721">
        <f t="shared" si="9"/>
        <v>2.474301075268817</v>
      </c>
      <c r="BI35" s="83">
        <f t="shared" si="9"/>
        <v>19.004838709677422</v>
      </c>
      <c r="BJ35" s="83">
        <f t="shared" si="9"/>
        <v>18.048387096774192</v>
      </c>
      <c r="BK35" s="83">
        <f t="shared" si="9"/>
        <v>46.022795698924732</v>
      </c>
      <c r="BL35" s="84">
        <f t="shared" si="9"/>
        <v>33.917311827956986</v>
      </c>
      <c r="BN35" s="105">
        <f t="shared" si="7"/>
        <v>-6.2087944339025913</v>
      </c>
      <c r="BO35" s="57">
        <f t="shared" si="7"/>
        <v>8.9036976597090458</v>
      </c>
      <c r="BP35" s="57">
        <f t="shared" si="7"/>
        <v>5.5788007590132871</v>
      </c>
      <c r="BQ35" s="104">
        <f t="shared" si="7"/>
        <v>7.9694927261227022</v>
      </c>
      <c r="BR35" s="57">
        <f t="shared" si="7"/>
        <v>-7.7893358633776089</v>
      </c>
      <c r="BS35" s="194">
        <f t="shared" si="7"/>
        <v>5.2226198608475638</v>
      </c>
      <c r="BT35" s="104">
        <f t="shared" si="7"/>
        <v>16.542969006957605</v>
      </c>
      <c r="BU35" s="194">
        <f t="shared" si="7"/>
        <v>-7.1584048070841231</v>
      </c>
      <c r="BV35" s="57">
        <f t="shared" si="7"/>
        <v>-3.559396584440222</v>
      </c>
      <c r="BW35" s="57">
        <f t="shared" si="7"/>
        <v>-17.734907020872868</v>
      </c>
      <c r="BX35" s="104">
        <f t="shared" si="7"/>
        <v>9.5225604048070878</v>
      </c>
      <c r="BY35" s="825">
        <f t="shared" si="7"/>
        <v>-10.605158760278307</v>
      </c>
    </row>
    <row r="36" spans="1:79" x14ac:dyDescent="0.25">
      <c r="A36" s="311" t="s">
        <v>39</v>
      </c>
      <c r="B36" s="143">
        <v>32.040700000000008</v>
      </c>
      <c r="C36" s="80">
        <v>28.116500000000002</v>
      </c>
      <c r="D36" s="80">
        <v>24.016500000000001</v>
      </c>
      <c r="E36" s="143">
        <v>45.512299999999996</v>
      </c>
      <c r="F36" s="80">
        <v>27.140299999999996</v>
      </c>
      <c r="G36" s="80">
        <v>16.771999999999998</v>
      </c>
      <c r="H36" s="143">
        <v>32.370399999999997</v>
      </c>
      <c r="I36" s="80">
        <v>4.2768000000000006</v>
      </c>
      <c r="J36" s="80">
        <v>27.013500000000004</v>
      </c>
      <c r="K36" s="80">
        <v>29.803200000000007</v>
      </c>
      <c r="L36" s="143">
        <v>50.02089999999999</v>
      </c>
      <c r="M36" s="143">
        <v>36.499899999999997</v>
      </c>
      <c r="N36" s="794">
        <v>25.839199999999998</v>
      </c>
      <c r="O36" s="80">
        <v>30.201199999999996</v>
      </c>
      <c r="P36" s="80">
        <v>37.772499999999994</v>
      </c>
      <c r="Q36" s="143">
        <v>31.314499999999999</v>
      </c>
      <c r="R36" s="80">
        <v>16.505299999999998</v>
      </c>
      <c r="S36" s="80">
        <v>23.685699999999997</v>
      </c>
      <c r="T36" s="143">
        <v>52.509200000000007</v>
      </c>
      <c r="U36" s="80">
        <v>4.9091000000000005</v>
      </c>
      <c r="V36" s="80">
        <v>31.670500000000001</v>
      </c>
      <c r="W36" s="80">
        <v>20.019199999999998</v>
      </c>
      <c r="X36" s="143">
        <v>43.049499999999995</v>
      </c>
      <c r="Y36" s="143">
        <v>44.352300000000014</v>
      </c>
      <c r="Z36" s="794">
        <f t="shared" si="4"/>
        <v>57.879900000000006</v>
      </c>
      <c r="AA36" s="80">
        <f t="shared" si="4"/>
        <v>58.317700000000002</v>
      </c>
      <c r="AB36" s="80">
        <f t="shared" si="4"/>
        <v>61.788999999999994</v>
      </c>
      <c r="AC36" s="143">
        <f t="shared" si="4"/>
        <v>76.826799999999992</v>
      </c>
      <c r="AD36" s="80">
        <f t="shared" si="4"/>
        <v>43.645599999999995</v>
      </c>
      <c r="AE36" s="80">
        <f t="shared" si="4"/>
        <v>40.457699999999996</v>
      </c>
      <c r="AF36" s="143">
        <f t="shared" si="4"/>
        <v>84.879600000000011</v>
      </c>
      <c r="AG36" s="80">
        <f t="shared" si="4"/>
        <v>9.1859000000000002</v>
      </c>
      <c r="AH36" s="80">
        <f t="shared" si="4"/>
        <v>58.684000000000005</v>
      </c>
      <c r="AI36" s="80">
        <f t="shared" si="4"/>
        <v>49.822400000000002</v>
      </c>
      <c r="AJ36" s="143">
        <f t="shared" si="4"/>
        <v>93.070399999999978</v>
      </c>
      <c r="AK36" s="143">
        <f t="shared" si="4"/>
        <v>80.852200000000011</v>
      </c>
      <c r="AL36" s="671">
        <v>124</v>
      </c>
      <c r="AM36" s="672">
        <v>132</v>
      </c>
      <c r="AO36" s="91">
        <f t="shared" si="8"/>
        <v>25.839274193548395</v>
      </c>
      <c r="AP36" s="83">
        <f t="shared" si="5"/>
        <v>22.674596774193549</v>
      </c>
      <c r="AQ36" s="83">
        <f t="shared" si="5"/>
        <v>19.368145161290322</v>
      </c>
      <c r="AR36" s="83">
        <f t="shared" si="5"/>
        <v>36.703467741935484</v>
      </c>
      <c r="AS36" s="83">
        <f t="shared" si="5"/>
        <v>21.887338709677419</v>
      </c>
      <c r="AT36" s="83">
        <f t="shared" si="5"/>
        <v>13.525806451612901</v>
      </c>
      <c r="AU36" s="83">
        <f t="shared" si="5"/>
        <v>26.105161290322577</v>
      </c>
      <c r="AV36" s="721">
        <f t="shared" si="5"/>
        <v>3.4490322580645167</v>
      </c>
      <c r="AW36" s="83">
        <f t="shared" si="5"/>
        <v>21.785080645161294</v>
      </c>
      <c r="AX36" s="83">
        <f t="shared" si="5"/>
        <v>24.034838709677427</v>
      </c>
      <c r="AY36" s="83">
        <f t="shared" si="5"/>
        <v>40.339435483870965</v>
      </c>
      <c r="AZ36" s="84">
        <f t="shared" si="5"/>
        <v>29.43540322580645</v>
      </c>
      <c r="BA36" s="83">
        <f t="shared" ref="BA36:BL79" si="10">N36/$AM36*100</f>
        <v>19.575151515151514</v>
      </c>
      <c r="BB36" s="83">
        <f t="shared" si="9"/>
        <v>22.879696969696965</v>
      </c>
      <c r="BC36" s="83">
        <f t="shared" si="9"/>
        <v>28.615530303030301</v>
      </c>
      <c r="BD36" s="83">
        <f t="shared" si="9"/>
        <v>23.723106060606057</v>
      </c>
      <c r="BE36" s="83">
        <f t="shared" si="9"/>
        <v>12.50401515151515</v>
      </c>
      <c r="BF36" s="83">
        <f t="shared" si="9"/>
        <v>17.943712121212119</v>
      </c>
      <c r="BG36" s="83">
        <f t="shared" si="9"/>
        <v>39.779696969696978</v>
      </c>
      <c r="BH36" s="721">
        <f t="shared" si="9"/>
        <v>3.7190151515151517</v>
      </c>
      <c r="BI36" s="83">
        <f t="shared" si="9"/>
        <v>23.99280303030303</v>
      </c>
      <c r="BJ36" s="83">
        <f t="shared" si="9"/>
        <v>15.166060606060604</v>
      </c>
      <c r="BK36" s="83">
        <f t="shared" si="9"/>
        <v>32.613257575757572</v>
      </c>
      <c r="BL36" s="84">
        <f t="shared" si="9"/>
        <v>33.600227272727281</v>
      </c>
      <c r="BN36" s="105">
        <f t="shared" si="7"/>
        <v>-6.2641226783968804</v>
      </c>
      <c r="BO36" s="57">
        <f t="shared" si="7"/>
        <v>0.20510019550341596</v>
      </c>
      <c r="BP36" s="57">
        <f t="shared" si="7"/>
        <v>9.2473851417399793</v>
      </c>
      <c r="BQ36" s="104">
        <f t="shared" si="7"/>
        <v>-12.980361681329427</v>
      </c>
      <c r="BR36" s="57">
        <f t="shared" si="7"/>
        <v>-9.3833235581622692</v>
      </c>
      <c r="BS36" s="57">
        <f t="shared" si="7"/>
        <v>4.417905669599218</v>
      </c>
      <c r="BT36" s="104">
        <f t="shared" si="7"/>
        <v>13.674535679374401</v>
      </c>
      <c r="BU36" s="194">
        <f t="shared" si="7"/>
        <v>0.26998289345063498</v>
      </c>
      <c r="BV36" s="57">
        <f t="shared" si="7"/>
        <v>2.2077223851417358</v>
      </c>
      <c r="BW36" s="57">
        <f t="shared" si="7"/>
        <v>-8.8687781036168225</v>
      </c>
      <c r="BX36" s="104">
        <f t="shared" si="7"/>
        <v>-7.7261779081133923</v>
      </c>
      <c r="BY36" s="825">
        <f t="shared" si="7"/>
        <v>4.1648240469208311</v>
      </c>
    </row>
    <row r="37" spans="1:79" x14ac:dyDescent="0.25">
      <c r="A37" s="311" t="s">
        <v>40</v>
      </c>
      <c r="B37" s="143">
        <v>33.8506</v>
      </c>
      <c r="C37" s="80">
        <v>39.173800000000007</v>
      </c>
      <c r="D37" s="80">
        <v>50.154400000000003</v>
      </c>
      <c r="E37" s="143">
        <v>45.131399999999999</v>
      </c>
      <c r="F37" s="80">
        <v>23.7775</v>
      </c>
      <c r="G37" s="80">
        <v>22.955500000000001</v>
      </c>
      <c r="H37" s="143">
        <v>46.027599999999985</v>
      </c>
      <c r="I37" s="80">
        <v>5.4533000000000005</v>
      </c>
      <c r="J37" s="80">
        <v>30.906500000000001</v>
      </c>
      <c r="K37" s="80">
        <v>43.716299999999997</v>
      </c>
      <c r="L37" s="143">
        <v>69.119299999999996</v>
      </c>
      <c r="M37" s="143">
        <v>66.150199999999998</v>
      </c>
      <c r="N37" s="794">
        <v>26.068900000000003</v>
      </c>
      <c r="O37" s="80">
        <v>46.089300000000001</v>
      </c>
      <c r="P37" s="80">
        <v>27.862699999999997</v>
      </c>
      <c r="Q37" s="143">
        <v>58.532499999999992</v>
      </c>
      <c r="R37" s="80">
        <v>22.857300000000002</v>
      </c>
      <c r="S37" s="80">
        <v>11.746200000000002</v>
      </c>
      <c r="T37" s="143">
        <v>65.667000000000016</v>
      </c>
      <c r="U37" s="80">
        <v>4.1132000000000009</v>
      </c>
      <c r="V37" s="80">
        <v>28.596999999999998</v>
      </c>
      <c r="W37" s="80">
        <v>36.244700000000002</v>
      </c>
      <c r="X37" s="143">
        <v>61.321400000000004</v>
      </c>
      <c r="Y37" s="143">
        <v>74.087600000000023</v>
      </c>
      <c r="Z37" s="794">
        <f t="shared" si="4"/>
        <v>59.919499999999999</v>
      </c>
      <c r="AA37" s="80">
        <f t="shared" si="4"/>
        <v>85.263100000000009</v>
      </c>
      <c r="AB37" s="80">
        <f t="shared" si="4"/>
        <v>78.017099999999999</v>
      </c>
      <c r="AC37" s="143">
        <f t="shared" si="4"/>
        <v>103.66389999999998</v>
      </c>
      <c r="AD37" s="80">
        <f t="shared" si="4"/>
        <v>46.634799999999998</v>
      </c>
      <c r="AE37" s="80">
        <f t="shared" si="4"/>
        <v>34.701700000000002</v>
      </c>
      <c r="AF37" s="143">
        <f t="shared" si="4"/>
        <v>111.69460000000001</v>
      </c>
      <c r="AG37" s="80">
        <f t="shared" si="4"/>
        <v>9.5665000000000013</v>
      </c>
      <c r="AH37" s="80">
        <f t="shared" si="4"/>
        <v>59.503500000000003</v>
      </c>
      <c r="AI37" s="80">
        <f t="shared" si="4"/>
        <v>79.960999999999999</v>
      </c>
      <c r="AJ37" s="143">
        <f t="shared" si="4"/>
        <v>130.44069999999999</v>
      </c>
      <c r="AK37" s="143">
        <f t="shared" si="4"/>
        <v>140.23780000000002</v>
      </c>
      <c r="AL37" s="671">
        <v>176</v>
      </c>
      <c r="AM37" s="672">
        <v>169</v>
      </c>
      <c r="AO37" s="91">
        <f t="shared" si="8"/>
        <v>19.233295454545456</v>
      </c>
      <c r="AP37" s="83">
        <f t="shared" si="5"/>
        <v>22.257840909090913</v>
      </c>
      <c r="AQ37" s="83">
        <f t="shared" si="5"/>
        <v>28.496818181818185</v>
      </c>
      <c r="AR37" s="83">
        <f t="shared" si="5"/>
        <v>25.642840909090907</v>
      </c>
      <c r="AS37" s="83">
        <f t="shared" si="5"/>
        <v>13.509943181818182</v>
      </c>
      <c r="AT37" s="83">
        <f t="shared" si="5"/>
        <v>13.042897727272729</v>
      </c>
      <c r="AU37" s="83">
        <f t="shared" si="5"/>
        <v>26.152045454545448</v>
      </c>
      <c r="AV37" s="83">
        <f t="shared" si="5"/>
        <v>3.0984659090909092</v>
      </c>
      <c r="AW37" s="83">
        <f t="shared" si="5"/>
        <v>17.560511363636362</v>
      </c>
      <c r="AX37" s="83">
        <f t="shared" si="5"/>
        <v>24.838806818181816</v>
      </c>
      <c r="AY37" s="83">
        <f t="shared" si="5"/>
        <v>39.272329545454539</v>
      </c>
      <c r="AZ37" s="84">
        <f t="shared" si="5"/>
        <v>37.58534090909091</v>
      </c>
      <c r="BA37" s="83">
        <f t="shared" si="10"/>
        <v>15.425384615384615</v>
      </c>
      <c r="BB37" s="83">
        <f t="shared" si="9"/>
        <v>27.271775147928995</v>
      </c>
      <c r="BC37" s="83">
        <f t="shared" si="9"/>
        <v>16.486804733727809</v>
      </c>
      <c r="BD37" s="83">
        <f t="shared" si="9"/>
        <v>34.63461538461538</v>
      </c>
      <c r="BE37" s="83">
        <f t="shared" si="9"/>
        <v>13.525029585798817</v>
      </c>
      <c r="BF37" s="83">
        <f t="shared" si="9"/>
        <v>6.9504142011834329</v>
      </c>
      <c r="BG37" s="83">
        <f t="shared" si="9"/>
        <v>38.856213017751493</v>
      </c>
      <c r="BH37" s="721">
        <f t="shared" si="9"/>
        <v>2.4338461538461544</v>
      </c>
      <c r="BI37" s="83">
        <f t="shared" si="9"/>
        <v>16.921301775147928</v>
      </c>
      <c r="BJ37" s="83">
        <f t="shared" si="9"/>
        <v>21.446568047337276</v>
      </c>
      <c r="BK37" s="83">
        <f t="shared" si="9"/>
        <v>36.284852071005922</v>
      </c>
      <c r="BL37" s="84">
        <f t="shared" si="9"/>
        <v>43.838816568047349</v>
      </c>
      <c r="BN37" s="105">
        <f t="shared" si="7"/>
        <v>-3.8079108391608401</v>
      </c>
      <c r="BO37" s="57">
        <f t="shared" si="7"/>
        <v>5.0139342388380825</v>
      </c>
      <c r="BP37" s="57">
        <f t="shared" si="7"/>
        <v>-12.010013448090376</v>
      </c>
      <c r="BQ37" s="104">
        <f t="shared" si="7"/>
        <v>8.9917744755244726</v>
      </c>
      <c r="BR37" s="57">
        <f t="shared" si="7"/>
        <v>1.5086403980635765E-2</v>
      </c>
      <c r="BS37" s="57">
        <f t="shared" si="7"/>
        <v>-6.0924835260892962</v>
      </c>
      <c r="BT37" s="104">
        <f t="shared" si="7"/>
        <v>12.704167563206045</v>
      </c>
      <c r="BU37" s="194">
        <f t="shared" si="7"/>
        <v>-0.66461975524475481</v>
      </c>
      <c r="BV37" s="57">
        <f t="shared" si="7"/>
        <v>-0.63920958848843412</v>
      </c>
      <c r="BW37" s="57">
        <f t="shared" si="7"/>
        <v>-3.3922387708445392</v>
      </c>
      <c r="BX37" s="104">
        <f t="shared" si="7"/>
        <v>-2.9874774744486174</v>
      </c>
      <c r="BY37" s="825">
        <f t="shared" si="7"/>
        <v>6.2534756589564395</v>
      </c>
    </row>
    <row r="38" spans="1:79" x14ac:dyDescent="0.25">
      <c r="A38" s="311" t="s">
        <v>41</v>
      </c>
      <c r="B38" s="143">
        <v>41.866999999999997</v>
      </c>
      <c r="C38" s="80">
        <v>20.534100000000002</v>
      </c>
      <c r="D38" s="80">
        <v>37.531799999999997</v>
      </c>
      <c r="E38" s="143">
        <v>26.914300000000001</v>
      </c>
      <c r="F38" s="80">
        <v>13.385</v>
      </c>
      <c r="G38" s="80">
        <v>10.563700000000001</v>
      </c>
      <c r="H38" s="143">
        <v>32.64159999999999</v>
      </c>
      <c r="I38" s="80">
        <v>3.4444999999999997</v>
      </c>
      <c r="J38" s="80">
        <v>22.364900000000006</v>
      </c>
      <c r="K38" s="80">
        <v>13.4725</v>
      </c>
      <c r="L38" s="143">
        <v>33.857499999999995</v>
      </c>
      <c r="M38" s="143">
        <v>41.129899999999999</v>
      </c>
      <c r="N38" s="794">
        <v>29.434399999999997</v>
      </c>
      <c r="O38" s="80">
        <v>22.626700000000003</v>
      </c>
      <c r="P38" s="80">
        <v>17.544100000000004</v>
      </c>
      <c r="Q38" s="143">
        <v>24.220700000000004</v>
      </c>
      <c r="R38" s="80">
        <v>12.831399999999999</v>
      </c>
      <c r="S38" s="80">
        <v>5.8469999999999995</v>
      </c>
      <c r="T38" s="143">
        <v>22.775300000000001</v>
      </c>
      <c r="U38" s="80">
        <v>3.7469000000000001</v>
      </c>
      <c r="V38" s="80">
        <v>20.605199999999996</v>
      </c>
      <c r="W38" s="80">
        <v>15.433199999999998</v>
      </c>
      <c r="X38" s="143">
        <v>31.10509999999999</v>
      </c>
      <c r="Y38" s="143">
        <v>32.906199999999991</v>
      </c>
      <c r="Z38" s="794">
        <f t="shared" si="4"/>
        <v>71.301400000000001</v>
      </c>
      <c r="AA38" s="80">
        <f t="shared" si="4"/>
        <v>43.160800000000009</v>
      </c>
      <c r="AB38" s="80">
        <f t="shared" si="4"/>
        <v>55.075900000000004</v>
      </c>
      <c r="AC38" s="143">
        <f t="shared" si="4"/>
        <v>51.135000000000005</v>
      </c>
      <c r="AD38" s="80">
        <f t="shared" si="4"/>
        <v>26.2164</v>
      </c>
      <c r="AE38" s="80">
        <f t="shared" si="4"/>
        <v>16.410699999999999</v>
      </c>
      <c r="AF38" s="143">
        <f t="shared" si="4"/>
        <v>55.416899999999991</v>
      </c>
      <c r="AG38" s="80">
        <f t="shared" si="4"/>
        <v>7.1913999999999998</v>
      </c>
      <c r="AH38" s="80">
        <f t="shared" si="4"/>
        <v>42.970100000000002</v>
      </c>
      <c r="AI38" s="80">
        <f t="shared" si="4"/>
        <v>28.905699999999996</v>
      </c>
      <c r="AJ38" s="143">
        <f t="shared" si="4"/>
        <v>64.962599999999981</v>
      </c>
      <c r="AK38" s="143">
        <f t="shared" si="4"/>
        <v>74.03609999999999</v>
      </c>
      <c r="AL38" s="671">
        <v>130</v>
      </c>
      <c r="AM38" s="672">
        <v>99</v>
      </c>
      <c r="AO38" s="91">
        <f t="shared" si="8"/>
        <v>32.205384615384617</v>
      </c>
      <c r="AP38" s="83">
        <f t="shared" si="5"/>
        <v>15.795461538461542</v>
      </c>
      <c r="AQ38" s="83">
        <f t="shared" si="5"/>
        <v>28.870615384615384</v>
      </c>
      <c r="AR38" s="83">
        <f t="shared" si="5"/>
        <v>20.703307692307693</v>
      </c>
      <c r="AS38" s="83">
        <f t="shared" si="5"/>
        <v>10.296153846153846</v>
      </c>
      <c r="AT38" s="83">
        <f t="shared" si="5"/>
        <v>8.1259230769230779</v>
      </c>
      <c r="AU38" s="83">
        <f t="shared" si="5"/>
        <v>25.108923076923066</v>
      </c>
      <c r="AV38" s="721">
        <f t="shared" si="5"/>
        <v>2.6496153846153843</v>
      </c>
      <c r="AW38" s="83">
        <f t="shared" si="5"/>
        <v>17.203769230769236</v>
      </c>
      <c r="AX38" s="83">
        <f t="shared" si="5"/>
        <v>10.363461538461538</v>
      </c>
      <c r="AY38" s="83">
        <f t="shared" si="5"/>
        <v>26.044230769230765</v>
      </c>
      <c r="AZ38" s="84">
        <f t="shared" si="5"/>
        <v>31.638384615384613</v>
      </c>
      <c r="BA38" s="83">
        <f>N38/$AM38*100</f>
        <v>29.731717171717172</v>
      </c>
      <c r="BB38" s="83">
        <f t="shared" si="9"/>
        <v>22.855252525252528</v>
      </c>
      <c r="BC38" s="83">
        <f t="shared" si="9"/>
        <v>17.721313131313135</v>
      </c>
      <c r="BD38" s="83">
        <f t="shared" si="9"/>
        <v>24.46535353535354</v>
      </c>
      <c r="BE38" s="83">
        <f t="shared" si="9"/>
        <v>12.961010101010102</v>
      </c>
      <c r="BF38" s="83">
        <f t="shared" si="9"/>
        <v>5.9060606060606053</v>
      </c>
      <c r="BG38" s="83">
        <f t="shared" si="9"/>
        <v>23.005353535353539</v>
      </c>
      <c r="BH38" s="721">
        <f t="shared" si="9"/>
        <v>3.784747474747475</v>
      </c>
      <c r="BI38" s="83">
        <f t="shared" si="9"/>
        <v>20.813333333333333</v>
      </c>
      <c r="BJ38" s="83">
        <f t="shared" si="9"/>
        <v>15.589090909090908</v>
      </c>
      <c r="BK38" s="83">
        <f t="shared" si="9"/>
        <v>31.419292929292919</v>
      </c>
      <c r="BL38" s="84">
        <f t="shared" si="9"/>
        <v>33.23858585858585</v>
      </c>
      <c r="BN38" s="830">
        <f t="shared" si="7"/>
        <v>-2.4736674436674448</v>
      </c>
      <c r="BO38" s="109">
        <f t="shared" si="7"/>
        <v>7.0597909867909863</v>
      </c>
      <c r="BP38" s="109">
        <f t="shared" si="7"/>
        <v>-11.149302253302249</v>
      </c>
      <c r="BQ38" s="956">
        <f t="shared" si="7"/>
        <v>3.762045843045847</v>
      </c>
      <c r="BR38" s="109">
        <f t="shared" si="7"/>
        <v>2.6648562548562555</v>
      </c>
      <c r="BS38" s="109">
        <f t="shared" si="7"/>
        <v>-2.2198624708624726</v>
      </c>
      <c r="BT38" s="956">
        <f t="shared" si="7"/>
        <v>-2.1035695415695272</v>
      </c>
      <c r="BU38" s="360">
        <f t="shared" si="7"/>
        <v>1.1351320901320907</v>
      </c>
      <c r="BV38" s="109">
        <f t="shared" si="7"/>
        <v>3.6095641025640965</v>
      </c>
      <c r="BW38" s="109">
        <f t="shared" si="7"/>
        <v>5.2256293706293704</v>
      </c>
      <c r="BX38" s="956">
        <f t="shared" si="7"/>
        <v>5.3750621600621535</v>
      </c>
      <c r="BY38" s="831">
        <f t="shared" si="7"/>
        <v>1.6002012432012371</v>
      </c>
    </row>
    <row r="39" spans="1:79" x14ac:dyDescent="0.25">
      <c r="A39" s="709" t="s">
        <v>42</v>
      </c>
      <c r="B39" s="1637"/>
      <c r="C39" s="714"/>
      <c r="D39" s="714"/>
      <c r="E39" s="1637"/>
      <c r="F39" s="714"/>
      <c r="G39" s="714"/>
      <c r="H39" s="1637"/>
      <c r="I39" s="714"/>
      <c r="J39" s="714"/>
      <c r="K39" s="714"/>
      <c r="L39" s="1637"/>
      <c r="M39" s="1637"/>
      <c r="N39" s="1639"/>
      <c r="O39" s="714"/>
      <c r="P39" s="714"/>
      <c r="Q39" s="1637"/>
      <c r="R39" s="714"/>
      <c r="S39" s="714"/>
      <c r="T39" s="1637"/>
      <c r="U39" s="714"/>
      <c r="V39" s="714"/>
      <c r="W39" s="714"/>
      <c r="X39" s="1637"/>
      <c r="Y39" s="1637"/>
      <c r="Z39" s="1639"/>
      <c r="AA39" s="714"/>
      <c r="AB39" s="714"/>
      <c r="AC39" s="1637"/>
      <c r="AD39" s="714"/>
      <c r="AE39" s="714"/>
      <c r="AF39" s="1637"/>
      <c r="AG39" s="714"/>
      <c r="AH39" s="714"/>
      <c r="AI39" s="714"/>
      <c r="AJ39" s="1637"/>
      <c r="AK39" s="1637"/>
      <c r="AL39" s="714"/>
      <c r="AM39" s="715"/>
      <c r="AO39" s="716"/>
      <c r="AP39" s="717"/>
      <c r="AQ39" s="717"/>
      <c r="AR39" s="717"/>
      <c r="AS39" s="717"/>
      <c r="AT39" s="717"/>
      <c r="AU39" s="717"/>
      <c r="AV39" s="717"/>
      <c r="AW39" s="717"/>
      <c r="AX39" s="717"/>
      <c r="AY39" s="717"/>
      <c r="AZ39" s="718"/>
      <c r="BA39" s="717"/>
      <c r="BB39" s="717"/>
      <c r="BC39" s="717"/>
      <c r="BD39" s="717"/>
      <c r="BE39" s="717"/>
      <c r="BF39" s="717"/>
      <c r="BG39" s="717"/>
      <c r="BH39" s="724"/>
      <c r="BI39" s="717"/>
      <c r="BJ39" s="717"/>
      <c r="BK39" s="717"/>
      <c r="BL39" s="718"/>
      <c r="BN39" s="1651"/>
      <c r="BO39" s="719"/>
      <c r="BP39" s="719"/>
      <c r="BQ39" s="1647"/>
      <c r="BR39" s="719"/>
      <c r="BS39" s="719"/>
      <c r="BT39" s="1647"/>
      <c r="BU39" s="719"/>
      <c r="BV39" s="719"/>
      <c r="BW39" s="719"/>
      <c r="BX39" s="1647"/>
      <c r="BY39" s="1648"/>
    </row>
    <row r="40" spans="1:79" x14ac:dyDescent="0.25">
      <c r="A40" s="311" t="s">
        <v>43</v>
      </c>
      <c r="B40" s="143">
        <v>3.0801999999999996</v>
      </c>
      <c r="C40" s="80">
        <v>5.7559999999999993</v>
      </c>
      <c r="D40" s="80">
        <v>3.0244999999999997</v>
      </c>
      <c r="E40" s="143">
        <v>5.2927</v>
      </c>
      <c r="F40" s="80">
        <v>0.85850000000000004</v>
      </c>
      <c r="G40" s="80">
        <v>1.1151</v>
      </c>
      <c r="H40" s="143">
        <v>1.9215</v>
      </c>
      <c r="I40" s="80">
        <v>2.7946</v>
      </c>
      <c r="J40" s="80">
        <v>5.2457000000000003</v>
      </c>
      <c r="K40" s="80">
        <v>8.4662000000000006</v>
      </c>
      <c r="L40" s="143">
        <v>10.813500000000001</v>
      </c>
      <c r="M40" s="143">
        <v>10.866700000000002</v>
      </c>
      <c r="N40" s="794">
        <v>3.1802000000000001</v>
      </c>
      <c r="O40" s="80">
        <v>4.4546000000000001</v>
      </c>
      <c r="P40" s="80">
        <v>7.0096999999999987</v>
      </c>
      <c r="Q40" s="143">
        <v>7.6334999999999997</v>
      </c>
      <c r="R40" s="80">
        <v>3.3541000000000003</v>
      </c>
      <c r="S40" s="80">
        <v>2.4969000000000001</v>
      </c>
      <c r="T40" s="143">
        <v>5.3878999999999992</v>
      </c>
      <c r="U40" s="80">
        <v>3.1655000000000002</v>
      </c>
      <c r="V40" s="80">
        <v>6.9049999999999994</v>
      </c>
      <c r="W40" s="80">
        <v>5.3346</v>
      </c>
      <c r="X40" s="143">
        <v>5.665</v>
      </c>
      <c r="Y40" s="143">
        <v>6.7425999999999995</v>
      </c>
      <c r="Z40" s="794">
        <f t="shared" ref="Z40:AK41" si="11">B40+N40</f>
        <v>6.2603999999999997</v>
      </c>
      <c r="AA40" s="80">
        <f t="shared" si="11"/>
        <v>10.210599999999999</v>
      </c>
      <c r="AB40" s="80">
        <f t="shared" si="11"/>
        <v>10.034199999999998</v>
      </c>
      <c r="AC40" s="143">
        <f t="shared" si="11"/>
        <v>12.9262</v>
      </c>
      <c r="AD40" s="80">
        <f t="shared" si="11"/>
        <v>4.2126000000000001</v>
      </c>
      <c r="AE40" s="80">
        <f t="shared" si="11"/>
        <v>3.6120000000000001</v>
      </c>
      <c r="AF40" s="143">
        <f t="shared" si="11"/>
        <v>7.3093999999999992</v>
      </c>
      <c r="AG40" s="80">
        <f t="shared" si="11"/>
        <v>5.9601000000000006</v>
      </c>
      <c r="AH40" s="80">
        <f t="shared" si="11"/>
        <v>12.150700000000001</v>
      </c>
      <c r="AI40" s="80">
        <f t="shared" si="11"/>
        <v>13.800800000000001</v>
      </c>
      <c r="AJ40" s="143">
        <f t="shared" si="11"/>
        <v>16.4785</v>
      </c>
      <c r="AK40" s="143">
        <f t="shared" si="11"/>
        <v>17.609300000000001</v>
      </c>
      <c r="AL40" s="671">
        <v>21</v>
      </c>
      <c r="AM40" s="672">
        <v>22</v>
      </c>
      <c r="AO40" s="722">
        <f t="shared" si="8"/>
        <v>14.667619047619047</v>
      </c>
      <c r="AP40" s="83">
        <f t="shared" si="5"/>
        <v>27.409523809523805</v>
      </c>
      <c r="AQ40" s="721">
        <f t="shared" si="5"/>
        <v>14.40238095238095</v>
      </c>
      <c r="AR40" s="83">
        <f t="shared" si="5"/>
        <v>25.203333333333333</v>
      </c>
      <c r="AS40" s="83">
        <f t="shared" si="5"/>
        <v>4.0880952380952387</v>
      </c>
      <c r="AT40" s="721">
        <f t="shared" si="5"/>
        <v>5.3100000000000005</v>
      </c>
      <c r="AU40" s="721">
        <f t="shared" si="5"/>
        <v>9.15</v>
      </c>
      <c r="AV40" s="721">
        <f t="shared" si="5"/>
        <v>13.307619047619049</v>
      </c>
      <c r="AW40" s="83">
        <f t="shared" si="5"/>
        <v>24.979523809523808</v>
      </c>
      <c r="AX40" s="83">
        <f t="shared" si="5"/>
        <v>40.315238095238101</v>
      </c>
      <c r="AY40" s="83">
        <f t="shared" si="5"/>
        <v>51.492857142857154</v>
      </c>
      <c r="AZ40" s="84">
        <f t="shared" si="5"/>
        <v>51.746190476190478</v>
      </c>
      <c r="BA40" s="721">
        <f t="shared" si="10"/>
        <v>14.455454545454547</v>
      </c>
      <c r="BB40" s="721">
        <f t="shared" si="9"/>
        <v>20.248181818181816</v>
      </c>
      <c r="BC40" s="83">
        <f t="shared" si="9"/>
        <v>31.862272727272721</v>
      </c>
      <c r="BD40" s="83">
        <f t="shared" si="9"/>
        <v>34.697727272727271</v>
      </c>
      <c r="BE40" s="721">
        <f t="shared" si="9"/>
        <v>15.245909090909093</v>
      </c>
      <c r="BF40" s="721">
        <f t="shared" si="9"/>
        <v>11.349545454545455</v>
      </c>
      <c r="BG40" s="83">
        <f t="shared" si="9"/>
        <v>24.490454545454543</v>
      </c>
      <c r="BH40" s="721">
        <f t="shared" si="9"/>
        <v>14.388636363636365</v>
      </c>
      <c r="BI40" s="83">
        <f t="shared" si="9"/>
        <v>31.386363636363633</v>
      </c>
      <c r="BJ40" s="83">
        <f t="shared" si="9"/>
        <v>24.24818181818182</v>
      </c>
      <c r="BK40" s="83">
        <f t="shared" si="9"/>
        <v>25.75</v>
      </c>
      <c r="BL40" s="84">
        <f t="shared" si="9"/>
        <v>30.648181818181815</v>
      </c>
      <c r="BN40" s="1650">
        <f t="shared" ref="BN40:BY41" si="12">BA40-AO40</f>
        <v>-0.21216450216449978</v>
      </c>
      <c r="BO40" s="358">
        <f t="shared" si="12"/>
        <v>-7.1613419913419882</v>
      </c>
      <c r="BP40" s="358">
        <f t="shared" si="12"/>
        <v>17.459891774891773</v>
      </c>
      <c r="BQ40" s="940">
        <f t="shared" si="12"/>
        <v>9.4943939393939374</v>
      </c>
      <c r="BR40" s="358">
        <f t="shared" si="12"/>
        <v>11.157813852813854</v>
      </c>
      <c r="BS40" s="358">
        <f t="shared" si="12"/>
        <v>6.0395454545454541</v>
      </c>
      <c r="BT40" s="1645">
        <f t="shared" si="12"/>
        <v>15.340454545454543</v>
      </c>
      <c r="BU40" s="358">
        <f t="shared" si="12"/>
        <v>1.0810173160173164</v>
      </c>
      <c r="BV40" s="174">
        <f t="shared" si="12"/>
        <v>6.4068398268398248</v>
      </c>
      <c r="BW40" s="174">
        <f t="shared" si="12"/>
        <v>-16.067056277056281</v>
      </c>
      <c r="BX40" s="940">
        <f t="shared" si="12"/>
        <v>-25.742857142857154</v>
      </c>
      <c r="BY40" s="821">
        <f t="shared" si="12"/>
        <v>-21.098008658008663</v>
      </c>
    </row>
    <row r="41" spans="1:79" x14ac:dyDescent="0.25">
      <c r="A41" s="311" t="s">
        <v>44</v>
      </c>
      <c r="B41" s="143">
        <v>123.0369000000001</v>
      </c>
      <c r="C41" s="80">
        <v>93.539200000000008</v>
      </c>
      <c r="D41" s="80">
        <v>129.07730000000006</v>
      </c>
      <c r="E41" s="143">
        <v>131.31350000000003</v>
      </c>
      <c r="F41" s="80">
        <v>77.676300000000012</v>
      </c>
      <c r="G41" s="80">
        <v>54.074900000000007</v>
      </c>
      <c r="H41" s="143">
        <v>129.72570000000007</v>
      </c>
      <c r="I41" s="80">
        <v>18.567799999999998</v>
      </c>
      <c r="J41" s="80">
        <v>97.25089999999993</v>
      </c>
      <c r="K41" s="80">
        <v>110.62169999999992</v>
      </c>
      <c r="L41" s="143">
        <v>176.25489999999999</v>
      </c>
      <c r="M41" s="143">
        <v>173.47480000000007</v>
      </c>
      <c r="N41" s="794">
        <v>90.980899999999991</v>
      </c>
      <c r="O41" s="80">
        <v>113.41549999999999</v>
      </c>
      <c r="P41" s="80">
        <v>103.67690000000002</v>
      </c>
      <c r="Q41" s="143">
        <v>134.68680000000006</v>
      </c>
      <c r="R41" s="80">
        <v>57.167300000000012</v>
      </c>
      <c r="S41" s="80">
        <v>48.998899999999992</v>
      </c>
      <c r="T41" s="143">
        <v>173.49569999999991</v>
      </c>
      <c r="U41" s="80">
        <v>11.9048</v>
      </c>
      <c r="V41" s="80">
        <v>91.642200000000003</v>
      </c>
      <c r="W41" s="80">
        <v>83.147500000000022</v>
      </c>
      <c r="X41" s="143">
        <v>172.61219999999992</v>
      </c>
      <c r="Y41" s="143">
        <v>176.14660000000001</v>
      </c>
      <c r="Z41" s="794">
        <f t="shared" si="11"/>
        <v>214.01780000000008</v>
      </c>
      <c r="AA41" s="80">
        <f t="shared" si="11"/>
        <v>206.9547</v>
      </c>
      <c r="AB41" s="80">
        <f t="shared" si="11"/>
        <v>232.75420000000008</v>
      </c>
      <c r="AC41" s="143">
        <f t="shared" si="11"/>
        <v>266.0003000000001</v>
      </c>
      <c r="AD41" s="80">
        <f t="shared" si="11"/>
        <v>134.84360000000004</v>
      </c>
      <c r="AE41" s="80">
        <f t="shared" si="11"/>
        <v>103.07380000000001</v>
      </c>
      <c r="AF41" s="143">
        <f t="shared" si="11"/>
        <v>303.22140000000002</v>
      </c>
      <c r="AG41" s="80">
        <f t="shared" si="11"/>
        <v>30.4726</v>
      </c>
      <c r="AH41" s="80">
        <f t="shared" si="11"/>
        <v>188.89309999999995</v>
      </c>
      <c r="AI41" s="80">
        <f t="shared" si="11"/>
        <v>193.76919999999996</v>
      </c>
      <c r="AJ41" s="143">
        <f t="shared" si="11"/>
        <v>348.86709999999994</v>
      </c>
      <c r="AK41" s="143">
        <f t="shared" si="11"/>
        <v>349.62140000000011</v>
      </c>
      <c r="AL41" s="671">
        <v>500</v>
      </c>
      <c r="AM41" s="672">
        <v>471</v>
      </c>
      <c r="AO41" s="91">
        <f t="shared" si="8"/>
        <v>24.60738000000002</v>
      </c>
      <c r="AP41" s="83">
        <f t="shared" si="5"/>
        <v>18.707840000000001</v>
      </c>
      <c r="AQ41" s="83">
        <f t="shared" si="5"/>
        <v>25.815460000000012</v>
      </c>
      <c r="AR41" s="83">
        <f t="shared" si="5"/>
        <v>26.262700000000006</v>
      </c>
      <c r="AS41" s="83">
        <f t="shared" si="5"/>
        <v>15.535260000000003</v>
      </c>
      <c r="AT41" s="83">
        <f t="shared" si="5"/>
        <v>10.814980000000002</v>
      </c>
      <c r="AU41" s="83">
        <f t="shared" si="5"/>
        <v>25.945140000000016</v>
      </c>
      <c r="AV41" s="83">
        <f t="shared" si="5"/>
        <v>3.7135599999999998</v>
      </c>
      <c r="AW41" s="83">
        <f t="shared" si="5"/>
        <v>19.450179999999985</v>
      </c>
      <c r="AX41" s="83">
        <f t="shared" si="5"/>
        <v>22.124339999999982</v>
      </c>
      <c r="AY41" s="83">
        <f t="shared" si="5"/>
        <v>35.250979999999998</v>
      </c>
      <c r="AZ41" s="84">
        <f t="shared" si="5"/>
        <v>34.694960000000016</v>
      </c>
      <c r="BA41" s="83">
        <f t="shared" si="10"/>
        <v>19.316539278131632</v>
      </c>
      <c r="BB41" s="83">
        <f t="shared" si="9"/>
        <v>24.079723991507429</v>
      </c>
      <c r="BC41" s="83">
        <f t="shared" si="9"/>
        <v>22.012080679405525</v>
      </c>
      <c r="BD41" s="83">
        <f t="shared" si="9"/>
        <v>28.595923566878994</v>
      </c>
      <c r="BE41" s="83">
        <f t="shared" si="9"/>
        <v>12.13743099787686</v>
      </c>
      <c r="BF41" s="83">
        <f t="shared" si="9"/>
        <v>10.403163481953289</v>
      </c>
      <c r="BG41" s="83">
        <f t="shared" si="9"/>
        <v>36.835605095541382</v>
      </c>
      <c r="BH41" s="83">
        <f t="shared" si="9"/>
        <v>2.5275583864118896</v>
      </c>
      <c r="BI41" s="83">
        <f t="shared" si="9"/>
        <v>19.456942675159237</v>
      </c>
      <c r="BJ41" s="83">
        <f t="shared" si="9"/>
        <v>17.653397027600853</v>
      </c>
      <c r="BK41" s="83">
        <f t="shared" si="9"/>
        <v>36.648025477706987</v>
      </c>
      <c r="BL41" s="84">
        <f t="shared" si="9"/>
        <v>37.398428874734606</v>
      </c>
      <c r="BN41" s="830">
        <f t="shared" si="12"/>
        <v>-5.2908407218683884</v>
      </c>
      <c r="BO41" s="109">
        <f t="shared" si="12"/>
        <v>5.3718839915074277</v>
      </c>
      <c r="BP41" s="109">
        <f t="shared" si="12"/>
        <v>-3.8033793205944875</v>
      </c>
      <c r="BQ41" s="956">
        <f t="shared" si="12"/>
        <v>2.3332235668789885</v>
      </c>
      <c r="BR41" s="109">
        <f t="shared" si="12"/>
        <v>-3.3978290021231423</v>
      </c>
      <c r="BS41" s="109">
        <f t="shared" si="12"/>
        <v>-0.41181651804671304</v>
      </c>
      <c r="BT41" s="956">
        <f t="shared" si="12"/>
        <v>10.890465095541366</v>
      </c>
      <c r="BU41" s="109">
        <f t="shared" si="12"/>
        <v>-1.1860016135881102</v>
      </c>
      <c r="BV41" s="109">
        <f t="shared" si="12"/>
        <v>6.7626751592513301E-3</v>
      </c>
      <c r="BW41" s="109">
        <f t="shared" si="12"/>
        <v>-4.4709429723991292</v>
      </c>
      <c r="BX41" s="956">
        <f t="shared" si="12"/>
        <v>1.3970454777069889</v>
      </c>
      <c r="BY41" s="831">
        <f t="shared" si="12"/>
        <v>2.7034688747345896</v>
      </c>
    </row>
    <row r="42" spans="1:79" x14ac:dyDescent="0.25">
      <c r="A42" s="709" t="s">
        <v>563</v>
      </c>
      <c r="B42" s="1638"/>
      <c r="C42" s="711"/>
      <c r="D42" s="711"/>
      <c r="E42" s="1638"/>
      <c r="F42" s="711"/>
      <c r="G42" s="711"/>
      <c r="H42" s="1638"/>
      <c r="I42" s="711"/>
      <c r="J42" s="711"/>
      <c r="K42" s="711"/>
      <c r="L42" s="1638"/>
      <c r="M42" s="1638"/>
      <c r="N42" s="1640"/>
      <c r="O42" s="711"/>
      <c r="P42" s="711"/>
      <c r="Q42" s="1638"/>
      <c r="R42" s="711"/>
      <c r="S42" s="711"/>
      <c r="T42" s="1638"/>
      <c r="U42" s="711"/>
      <c r="V42" s="711"/>
      <c r="W42" s="711"/>
      <c r="X42" s="1638"/>
      <c r="Y42" s="1638"/>
      <c r="Z42" s="1640"/>
      <c r="AA42" s="711"/>
      <c r="AB42" s="711"/>
      <c r="AC42" s="1638"/>
      <c r="AD42" s="711"/>
      <c r="AE42" s="711"/>
      <c r="AF42" s="1638"/>
      <c r="AG42" s="711"/>
      <c r="AH42" s="711"/>
      <c r="AI42" s="711"/>
      <c r="AJ42" s="1638"/>
      <c r="AK42" s="1638"/>
      <c r="AL42" s="712"/>
      <c r="AM42" s="713"/>
      <c r="AO42" s="716"/>
      <c r="AP42" s="717"/>
      <c r="AQ42" s="717"/>
      <c r="AR42" s="717"/>
      <c r="AS42" s="717"/>
      <c r="AT42" s="717"/>
      <c r="AU42" s="717"/>
      <c r="AV42" s="717"/>
      <c r="AW42" s="717"/>
      <c r="AX42" s="717"/>
      <c r="AY42" s="717"/>
      <c r="AZ42" s="718"/>
      <c r="BA42" s="717"/>
      <c r="BB42" s="717"/>
      <c r="BC42" s="717"/>
      <c r="BD42" s="717"/>
      <c r="BE42" s="717"/>
      <c r="BF42" s="717"/>
      <c r="BG42" s="717"/>
      <c r="BH42" s="724"/>
      <c r="BI42" s="717"/>
      <c r="BJ42" s="717"/>
      <c r="BK42" s="717"/>
      <c r="BL42" s="718"/>
      <c r="BN42" s="1651"/>
      <c r="BO42" s="719"/>
      <c r="BP42" s="719"/>
      <c r="BQ42" s="1647"/>
      <c r="BR42" s="719"/>
      <c r="BS42" s="719"/>
      <c r="BT42" s="1647"/>
      <c r="BU42" s="719"/>
      <c r="BV42" s="719"/>
      <c r="BW42" s="719"/>
      <c r="BX42" s="1647"/>
      <c r="BY42" s="1648"/>
    </row>
    <row r="43" spans="1:79" x14ac:dyDescent="0.25">
      <c r="A43" s="311" t="s">
        <v>51</v>
      </c>
      <c r="B43" s="143">
        <v>55.086899999999993</v>
      </c>
      <c r="C43" s="80">
        <v>35.339200000000005</v>
      </c>
      <c r="D43" s="80">
        <v>64.433200000000014</v>
      </c>
      <c r="E43" s="143">
        <v>57.31900000000001</v>
      </c>
      <c r="F43" s="80">
        <v>33.028299999999994</v>
      </c>
      <c r="G43" s="80">
        <v>24.792099999999998</v>
      </c>
      <c r="H43" s="143">
        <v>55.919600000000031</v>
      </c>
      <c r="I43" s="80">
        <v>10.333200000000001</v>
      </c>
      <c r="J43" s="80">
        <v>38.600700000000003</v>
      </c>
      <c r="K43" s="80">
        <v>48.470300000000009</v>
      </c>
      <c r="L43" s="143">
        <v>84.152800000000042</v>
      </c>
      <c r="M43" s="143">
        <v>77.049300000000045</v>
      </c>
      <c r="N43" s="794">
        <v>43.29020000000002</v>
      </c>
      <c r="O43" s="80">
        <v>41.403899999999993</v>
      </c>
      <c r="P43" s="80">
        <v>48.135400000000004</v>
      </c>
      <c r="Q43" s="143">
        <v>52.190700000000007</v>
      </c>
      <c r="R43" s="80">
        <v>32.739399999999996</v>
      </c>
      <c r="S43" s="80">
        <v>19.808</v>
      </c>
      <c r="T43" s="143">
        <v>82.787600000000054</v>
      </c>
      <c r="U43" s="80">
        <v>4.9279000000000002</v>
      </c>
      <c r="V43" s="80">
        <v>36.046100000000003</v>
      </c>
      <c r="W43" s="80">
        <v>36.718599999999995</v>
      </c>
      <c r="X43" s="143">
        <v>75.266400000000004</v>
      </c>
      <c r="Y43" s="143">
        <v>80.355100000000007</v>
      </c>
      <c r="Z43" s="794">
        <f t="shared" ref="Z43:AK45" si="13">B43+N43</f>
        <v>98.377100000000013</v>
      </c>
      <c r="AA43" s="80">
        <f t="shared" si="13"/>
        <v>76.743099999999998</v>
      </c>
      <c r="AB43" s="80">
        <f t="shared" si="13"/>
        <v>112.56860000000002</v>
      </c>
      <c r="AC43" s="143">
        <f t="shared" si="13"/>
        <v>109.50970000000001</v>
      </c>
      <c r="AD43" s="80">
        <f t="shared" si="13"/>
        <v>65.767699999999991</v>
      </c>
      <c r="AE43" s="80">
        <f t="shared" si="13"/>
        <v>44.600099999999998</v>
      </c>
      <c r="AF43" s="143">
        <f t="shared" si="13"/>
        <v>138.70720000000009</v>
      </c>
      <c r="AG43" s="80">
        <f t="shared" si="13"/>
        <v>15.261100000000003</v>
      </c>
      <c r="AH43" s="80">
        <f t="shared" si="13"/>
        <v>74.646800000000013</v>
      </c>
      <c r="AI43" s="80">
        <f t="shared" si="13"/>
        <v>85.188900000000004</v>
      </c>
      <c r="AJ43" s="143">
        <f t="shared" si="13"/>
        <v>159.41920000000005</v>
      </c>
      <c r="AK43" s="143">
        <f t="shared" si="13"/>
        <v>157.40440000000007</v>
      </c>
      <c r="AL43" s="671">
        <v>230</v>
      </c>
      <c r="AM43" s="672">
        <v>210</v>
      </c>
      <c r="AO43" s="91">
        <f t="shared" si="8"/>
        <v>23.950826086956521</v>
      </c>
      <c r="AP43" s="83">
        <f t="shared" si="5"/>
        <v>15.364869565217393</v>
      </c>
      <c r="AQ43" s="83">
        <f t="shared" si="5"/>
        <v>28.014434782608699</v>
      </c>
      <c r="AR43" s="83">
        <f t="shared" si="5"/>
        <v>24.921304347826091</v>
      </c>
      <c r="AS43" s="83">
        <f t="shared" si="5"/>
        <v>14.360130434782606</v>
      </c>
      <c r="AT43" s="83">
        <f t="shared" si="5"/>
        <v>10.779173913043477</v>
      </c>
      <c r="AU43" s="83">
        <f t="shared" si="5"/>
        <v>24.312869565217404</v>
      </c>
      <c r="AV43" s="83">
        <f t="shared" si="5"/>
        <v>4.4926956521739134</v>
      </c>
      <c r="AW43" s="83">
        <f t="shared" si="5"/>
        <v>16.782913043478263</v>
      </c>
      <c r="AX43" s="83">
        <f t="shared" si="5"/>
        <v>21.074043478260872</v>
      </c>
      <c r="AY43" s="83">
        <f t="shared" si="5"/>
        <v>36.588173913043498</v>
      </c>
      <c r="AZ43" s="84">
        <f t="shared" si="5"/>
        <v>33.499695652173934</v>
      </c>
      <c r="BA43" s="83">
        <f t="shared" si="10"/>
        <v>20.614380952380962</v>
      </c>
      <c r="BB43" s="83">
        <f t="shared" si="9"/>
        <v>19.716142857142856</v>
      </c>
      <c r="BC43" s="83">
        <f t="shared" si="9"/>
        <v>22.92161904761905</v>
      </c>
      <c r="BD43" s="83">
        <f t="shared" si="9"/>
        <v>24.852714285714288</v>
      </c>
      <c r="BE43" s="83">
        <f t="shared" si="9"/>
        <v>15.590190476190473</v>
      </c>
      <c r="BF43" s="83">
        <f t="shared" si="9"/>
        <v>9.4323809523809512</v>
      </c>
      <c r="BG43" s="83">
        <f t="shared" si="9"/>
        <v>39.422666666666693</v>
      </c>
      <c r="BH43" s="721">
        <f t="shared" si="9"/>
        <v>2.3466190476190478</v>
      </c>
      <c r="BI43" s="83">
        <f t="shared" si="9"/>
        <v>17.164809523809524</v>
      </c>
      <c r="BJ43" s="83">
        <f t="shared" si="9"/>
        <v>17.485047619047617</v>
      </c>
      <c r="BK43" s="83">
        <f t="shared" si="9"/>
        <v>35.841142857142863</v>
      </c>
      <c r="BL43" s="84">
        <f t="shared" si="9"/>
        <v>38.26433333333334</v>
      </c>
      <c r="BN43" s="820">
        <f t="shared" ref="BN43:BY45" si="14">BA43-AO43</f>
        <v>-3.336445134575559</v>
      </c>
      <c r="BO43" s="174">
        <f t="shared" si="14"/>
        <v>4.3512732919254624</v>
      </c>
      <c r="BP43" s="174">
        <f t="shared" si="14"/>
        <v>-5.0928157349896495</v>
      </c>
      <c r="BQ43" s="940">
        <f t="shared" si="14"/>
        <v>-6.8590062111802297E-2</v>
      </c>
      <c r="BR43" s="174">
        <f t="shared" si="14"/>
        <v>1.2300600414078673</v>
      </c>
      <c r="BS43" s="174">
        <f t="shared" si="14"/>
        <v>-1.3467929606625262</v>
      </c>
      <c r="BT43" s="940">
        <f t="shared" si="14"/>
        <v>15.109797101449288</v>
      </c>
      <c r="BU43" s="358">
        <f t="shared" si="14"/>
        <v>-2.1460766045548656</v>
      </c>
      <c r="BV43" s="174">
        <f t="shared" si="14"/>
        <v>0.38189648033126034</v>
      </c>
      <c r="BW43" s="174">
        <f t="shared" si="14"/>
        <v>-3.5889958592132558</v>
      </c>
      <c r="BX43" s="940">
        <f t="shared" si="14"/>
        <v>-0.74703105590063501</v>
      </c>
      <c r="BY43" s="821">
        <f t="shared" si="14"/>
        <v>4.7646376811594067</v>
      </c>
    </row>
    <row r="44" spans="1:79" x14ac:dyDescent="0.25">
      <c r="A44" s="311" t="s">
        <v>52</v>
      </c>
      <c r="B44" s="143">
        <v>46.407299999999992</v>
      </c>
      <c r="C44" s="80">
        <v>42.477799999999995</v>
      </c>
      <c r="D44" s="80">
        <v>46.683899999999987</v>
      </c>
      <c r="E44" s="143">
        <v>51.028999999999996</v>
      </c>
      <c r="F44" s="80">
        <v>33.576100000000004</v>
      </c>
      <c r="G44" s="80">
        <v>19.634700000000002</v>
      </c>
      <c r="H44" s="143">
        <v>52.910699999999984</v>
      </c>
      <c r="I44" s="80">
        <v>9.4271999999999991</v>
      </c>
      <c r="J44" s="80">
        <v>42.4923</v>
      </c>
      <c r="K44" s="80">
        <v>47.854399999999984</v>
      </c>
      <c r="L44" s="143">
        <v>71.557899999999975</v>
      </c>
      <c r="M44" s="143">
        <v>70.027299999999983</v>
      </c>
      <c r="N44" s="794">
        <v>30.510699999999989</v>
      </c>
      <c r="O44" s="80">
        <v>48.192400000000006</v>
      </c>
      <c r="P44" s="80">
        <v>41.565399999999997</v>
      </c>
      <c r="Q44" s="143">
        <v>62.022900000000007</v>
      </c>
      <c r="R44" s="80">
        <v>14.852599999999999</v>
      </c>
      <c r="S44" s="80">
        <v>15.972699999999998</v>
      </c>
      <c r="T44" s="143">
        <v>66.261700000000019</v>
      </c>
      <c r="U44" s="80">
        <v>6.008700000000001</v>
      </c>
      <c r="V44" s="80">
        <v>38.196799999999996</v>
      </c>
      <c r="W44" s="80">
        <v>31.615900000000003</v>
      </c>
      <c r="X44" s="143">
        <v>62.110700000000016</v>
      </c>
      <c r="Y44" s="143">
        <v>56.080200000000019</v>
      </c>
      <c r="Z44" s="794">
        <f t="shared" si="13"/>
        <v>76.917999999999978</v>
      </c>
      <c r="AA44" s="80">
        <f t="shared" si="13"/>
        <v>90.670199999999994</v>
      </c>
      <c r="AB44" s="80">
        <f t="shared" si="13"/>
        <v>88.249299999999977</v>
      </c>
      <c r="AC44" s="143">
        <f t="shared" si="13"/>
        <v>113.0519</v>
      </c>
      <c r="AD44" s="80">
        <f t="shared" si="13"/>
        <v>48.428700000000006</v>
      </c>
      <c r="AE44" s="80">
        <f t="shared" si="13"/>
        <v>35.607399999999998</v>
      </c>
      <c r="AF44" s="143">
        <f t="shared" si="13"/>
        <v>119.17240000000001</v>
      </c>
      <c r="AG44" s="80">
        <f t="shared" si="13"/>
        <v>15.4359</v>
      </c>
      <c r="AH44" s="80">
        <f t="shared" si="13"/>
        <v>80.689099999999996</v>
      </c>
      <c r="AI44" s="80">
        <f t="shared" si="13"/>
        <v>79.47029999999998</v>
      </c>
      <c r="AJ44" s="143">
        <f t="shared" si="13"/>
        <v>133.6686</v>
      </c>
      <c r="AK44" s="143">
        <f t="shared" si="13"/>
        <v>126.1075</v>
      </c>
      <c r="AL44" s="671">
        <v>195</v>
      </c>
      <c r="AM44" s="672">
        <v>174</v>
      </c>
      <c r="AO44" s="91">
        <f t="shared" si="8"/>
        <v>23.798615384615381</v>
      </c>
      <c r="AP44" s="83">
        <f t="shared" si="5"/>
        <v>21.783487179487178</v>
      </c>
      <c r="AQ44" s="83">
        <f t="shared" si="5"/>
        <v>23.940461538461534</v>
      </c>
      <c r="AR44" s="83">
        <f t="shared" si="5"/>
        <v>26.168717948717944</v>
      </c>
      <c r="AS44" s="83">
        <f t="shared" si="5"/>
        <v>17.218512820512821</v>
      </c>
      <c r="AT44" s="83">
        <f t="shared" si="5"/>
        <v>10.069076923076924</v>
      </c>
      <c r="AU44" s="83">
        <f t="shared" si="5"/>
        <v>27.133692307692296</v>
      </c>
      <c r="AV44" s="83">
        <f t="shared" si="5"/>
        <v>4.8344615384615386</v>
      </c>
      <c r="AW44" s="83">
        <f t="shared" si="5"/>
        <v>21.790923076923079</v>
      </c>
      <c r="AX44" s="83">
        <f t="shared" si="5"/>
        <v>24.540717948717941</v>
      </c>
      <c r="AY44" s="83">
        <f t="shared" si="5"/>
        <v>36.696358974358958</v>
      </c>
      <c r="AZ44" s="84">
        <f t="shared" si="5"/>
        <v>35.911435897435886</v>
      </c>
      <c r="BA44" s="83">
        <f t="shared" si="10"/>
        <v>17.534885057471257</v>
      </c>
      <c r="BB44" s="83">
        <f t="shared" si="9"/>
        <v>27.696781609195405</v>
      </c>
      <c r="BC44" s="83">
        <f t="shared" si="9"/>
        <v>23.888160919540226</v>
      </c>
      <c r="BD44" s="83">
        <f t="shared" si="9"/>
        <v>35.645344827586214</v>
      </c>
      <c r="BE44" s="83">
        <f t="shared" si="9"/>
        <v>8.5359770114942535</v>
      </c>
      <c r="BF44" s="83">
        <f t="shared" si="9"/>
        <v>9.17971264367816</v>
      </c>
      <c r="BG44" s="83">
        <f t="shared" si="9"/>
        <v>38.081436781609206</v>
      </c>
      <c r="BH44" s="83">
        <f t="shared" si="9"/>
        <v>3.4532758620689661</v>
      </c>
      <c r="BI44" s="83">
        <f t="shared" si="9"/>
        <v>21.952183908045974</v>
      </c>
      <c r="BJ44" s="83">
        <f t="shared" si="9"/>
        <v>18.170057471264371</v>
      </c>
      <c r="BK44" s="83">
        <f t="shared" si="9"/>
        <v>35.695804597701155</v>
      </c>
      <c r="BL44" s="84">
        <f t="shared" si="9"/>
        <v>32.230000000000011</v>
      </c>
      <c r="BN44" s="105">
        <f t="shared" si="14"/>
        <v>-6.263730327144124</v>
      </c>
      <c r="BO44" s="57">
        <f t="shared" si="14"/>
        <v>5.9132944297082268</v>
      </c>
      <c r="BP44" s="57">
        <f t="shared" si="14"/>
        <v>-5.2300618921307773E-2</v>
      </c>
      <c r="BQ44" s="104">
        <f t="shared" si="14"/>
        <v>9.4766268788682702</v>
      </c>
      <c r="BR44" s="57">
        <f t="shared" si="14"/>
        <v>-8.6825358090185674</v>
      </c>
      <c r="BS44" s="57">
        <f t="shared" si="14"/>
        <v>-0.88936427939876417</v>
      </c>
      <c r="BT44" s="104">
        <f t="shared" si="14"/>
        <v>10.947744473916909</v>
      </c>
      <c r="BU44" s="57">
        <f t="shared" si="14"/>
        <v>-1.3811856763925725</v>
      </c>
      <c r="BV44" s="57">
        <f t="shared" si="14"/>
        <v>0.16126083112289535</v>
      </c>
      <c r="BW44" s="57">
        <f t="shared" si="14"/>
        <v>-6.3706604774535691</v>
      </c>
      <c r="BX44" s="104">
        <f t="shared" si="14"/>
        <v>-1.0005543766578029</v>
      </c>
      <c r="BY44" s="825">
        <f t="shared" si="14"/>
        <v>-3.6814358974358754</v>
      </c>
    </row>
    <row r="45" spans="1:79" x14ac:dyDescent="0.25">
      <c r="A45" s="312" t="s">
        <v>53</v>
      </c>
      <c r="B45" s="753">
        <v>24.622899999999998</v>
      </c>
      <c r="C45" s="141">
        <v>21.478200000000001</v>
      </c>
      <c r="D45" s="141">
        <v>20.984699999999997</v>
      </c>
      <c r="E45" s="753">
        <v>28.258199999999999</v>
      </c>
      <c r="F45" s="141">
        <v>11.930400000000001</v>
      </c>
      <c r="G45" s="141">
        <v>10.763199999999999</v>
      </c>
      <c r="H45" s="753">
        <v>22.8169</v>
      </c>
      <c r="I45" s="141">
        <v>1.6019999999999999</v>
      </c>
      <c r="J45" s="141">
        <v>21.403599999999997</v>
      </c>
      <c r="K45" s="141">
        <v>22.763200000000001</v>
      </c>
      <c r="L45" s="753">
        <v>31.357700000000001</v>
      </c>
      <c r="M45" s="753">
        <v>37.264899999999997</v>
      </c>
      <c r="N45" s="756">
        <v>20.360200000000003</v>
      </c>
      <c r="O45" s="141">
        <v>28.273800000000008</v>
      </c>
      <c r="P45" s="141">
        <v>20.985800000000001</v>
      </c>
      <c r="Q45" s="753">
        <v>28.106699999999996</v>
      </c>
      <c r="R45" s="141">
        <v>12.929399999999999</v>
      </c>
      <c r="S45" s="141">
        <v>15.7151</v>
      </c>
      <c r="T45" s="753">
        <v>29.834299999999999</v>
      </c>
      <c r="U45" s="141">
        <v>4.1337000000000002</v>
      </c>
      <c r="V45" s="141">
        <v>24.304300000000001</v>
      </c>
      <c r="W45" s="141">
        <v>20.147600000000001</v>
      </c>
      <c r="X45" s="753">
        <v>40.900100000000002</v>
      </c>
      <c r="Y45" s="753">
        <v>46.453900000000019</v>
      </c>
      <c r="Z45" s="756">
        <f t="shared" si="13"/>
        <v>44.9831</v>
      </c>
      <c r="AA45" s="141">
        <f t="shared" si="13"/>
        <v>49.75200000000001</v>
      </c>
      <c r="AB45" s="141">
        <f t="shared" si="13"/>
        <v>41.970500000000001</v>
      </c>
      <c r="AC45" s="753">
        <f t="shared" si="13"/>
        <v>56.364899999999992</v>
      </c>
      <c r="AD45" s="141">
        <f t="shared" si="13"/>
        <v>24.8598</v>
      </c>
      <c r="AE45" s="141">
        <f t="shared" si="13"/>
        <v>26.478299999999997</v>
      </c>
      <c r="AF45" s="753">
        <f t="shared" si="13"/>
        <v>52.651200000000003</v>
      </c>
      <c r="AG45" s="141">
        <f t="shared" si="13"/>
        <v>5.7356999999999996</v>
      </c>
      <c r="AH45" s="141">
        <f t="shared" si="13"/>
        <v>45.707899999999995</v>
      </c>
      <c r="AI45" s="141">
        <f t="shared" si="13"/>
        <v>42.910800000000002</v>
      </c>
      <c r="AJ45" s="753">
        <f t="shared" si="13"/>
        <v>72.257800000000003</v>
      </c>
      <c r="AK45" s="753">
        <f t="shared" si="13"/>
        <v>83.718800000000016</v>
      </c>
      <c r="AL45" s="140">
        <v>96</v>
      </c>
      <c r="AM45" s="673">
        <v>108</v>
      </c>
      <c r="AO45" s="674">
        <f t="shared" si="8"/>
        <v>25.648854166666663</v>
      </c>
      <c r="AP45" s="675">
        <f t="shared" si="5"/>
        <v>22.373125000000002</v>
      </c>
      <c r="AQ45" s="675">
        <f t="shared" si="5"/>
        <v>21.859062499999997</v>
      </c>
      <c r="AR45" s="675">
        <f t="shared" si="5"/>
        <v>29.435624999999998</v>
      </c>
      <c r="AS45" s="675">
        <f t="shared" si="5"/>
        <v>12.4275</v>
      </c>
      <c r="AT45" s="675">
        <f t="shared" si="5"/>
        <v>11.211666666666666</v>
      </c>
      <c r="AU45" s="675">
        <f t="shared" si="5"/>
        <v>23.767604166666668</v>
      </c>
      <c r="AV45" s="725">
        <f t="shared" si="5"/>
        <v>1.6687499999999997</v>
      </c>
      <c r="AW45" s="675">
        <f t="shared" si="5"/>
        <v>22.295416666666664</v>
      </c>
      <c r="AX45" s="675">
        <f t="shared" si="5"/>
        <v>23.711666666666666</v>
      </c>
      <c r="AY45" s="675">
        <f t="shared" si="5"/>
        <v>32.664270833333333</v>
      </c>
      <c r="AZ45" s="676">
        <f t="shared" si="5"/>
        <v>38.817604166666662</v>
      </c>
      <c r="BA45" s="675">
        <f t="shared" si="10"/>
        <v>18.852037037037039</v>
      </c>
      <c r="BB45" s="675">
        <f t="shared" si="9"/>
        <v>26.179444444444449</v>
      </c>
      <c r="BC45" s="675">
        <f t="shared" si="9"/>
        <v>19.431296296296296</v>
      </c>
      <c r="BD45" s="675">
        <f t="shared" si="9"/>
        <v>26.02472222222222</v>
      </c>
      <c r="BE45" s="675">
        <f t="shared" si="9"/>
        <v>11.971666666666666</v>
      </c>
      <c r="BF45" s="675">
        <f t="shared" si="9"/>
        <v>14.551018518518518</v>
      </c>
      <c r="BG45" s="675">
        <f t="shared" si="9"/>
        <v>27.624351851851852</v>
      </c>
      <c r="BH45" s="725">
        <f t="shared" si="9"/>
        <v>3.8275000000000006</v>
      </c>
      <c r="BI45" s="675">
        <f t="shared" si="9"/>
        <v>22.503981481481482</v>
      </c>
      <c r="BJ45" s="675">
        <f t="shared" si="9"/>
        <v>18.655185185185186</v>
      </c>
      <c r="BK45" s="675">
        <f t="shared" si="9"/>
        <v>37.870462962962961</v>
      </c>
      <c r="BL45" s="676">
        <f t="shared" si="9"/>
        <v>43.012870370370386</v>
      </c>
      <c r="BN45" s="830">
        <f t="shared" si="14"/>
        <v>-6.7968171296296234</v>
      </c>
      <c r="BO45" s="109">
        <f t="shared" si="14"/>
        <v>3.8063194444444477</v>
      </c>
      <c r="BP45" s="109">
        <f t="shared" si="14"/>
        <v>-2.4277662037037011</v>
      </c>
      <c r="BQ45" s="956">
        <f t="shared" si="14"/>
        <v>-3.4109027777777783</v>
      </c>
      <c r="BR45" s="109">
        <f t="shared" si="14"/>
        <v>-0.45583333333333442</v>
      </c>
      <c r="BS45" s="109">
        <f t="shared" si="14"/>
        <v>3.3393518518518519</v>
      </c>
      <c r="BT45" s="956">
        <f t="shared" si="14"/>
        <v>3.8567476851851836</v>
      </c>
      <c r="BU45" s="360">
        <f t="shared" si="14"/>
        <v>2.1587500000000008</v>
      </c>
      <c r="BV45" s="109">
        <f t="shared" si="14"/>
        <v>0.20856481481481737</v>
      </c>
      <c r="BW45" s="109">
        <f t="shared" si="14"/>
        <v>-5.0564814814814802</v>
      </c>
      <c r="BX45" s="956">
        <f t="shared" si="14"/>
        <v>5.2061921296296276</v>
      </c>
      <c r="BY45" s="831">
        <f t="shared" si="14"/>
        <v>4.1952662037037243</v>
      </c>
    </row>
    <row r="46" spans="1:79"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row>
    <row r="47" spans="1:79"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row>
    <row r="48" spans="1:79" x14ac:dyDescent="0.25">
      <c r="A48" s="97" t="s">
        <v>1224</v>
      </c>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row>
    <row r="49" spans="1:79" x14ac:dyDescent="0.25">
      <c r="A49" s="97"/>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row>
    <row r="50" spans="1:79" x14ac:dyDescent="0.25">
      <c r="A50" s="5"/>
      <c r="B50" s="1977" t="s">
        <v>997</v>
      </c>
      <c r="C50" s="1978"/>
      <c r="D50" s="1978"/>
      <c r="E50" s="1978"/>
      <c r="F50" s="1978"/>
      <c r="G50" s="1978"/>
      <c r="H50" s="1978"/>
      <c r="I50" s="1978"/>
      <c r="J50" s="1978"/>
      <c r="K50" s="1978"/>
      <c r="L50" s="1978"/>
      <c r="M50" s="1978"/>
      <c r="N50" s="1978"/>
      <c r="O50" s="1978"/>
      <c r="P50" s="1978"/>
      <c r="Q50" s="1978"/>
      <c r="R50" s="1978"/>
      <c r="S50" s="1978"/>
      <c r="T50" s="1978"/>
      <c r="U50" s="1978"/>
      <c r="V50" s="1978"/>
      <c r="W50" s="1978"/>
      <c r="X50" s="1978"/>
      <c r="Y50" s="1978"/>
      <c r="Z50" s="1978"/>
      <c r="AA50" s="1978"/>
      <c r="AB50" s="1978"/>
      <c r="AC50" s="1978"/>
      <c r="AD50" s="1978"/>
      <c r="AE50" s="1978"/>
      <c r="AF50" s="1978"/>
      <c r="AG50" s="1978"/>
      <c r="AH50" s="1978"/>
      <c r="AI50" s="1978"/>
      <c r="AJ50" s="1978"/>
      <c r="AK50" s="1979"/>
      <c r="AL50" s="309" t="s">
        <v>31</v>
      </c>
      <c r="AM50" s="309" t="s">
        <v>32</v>
      </c>
      <c r="AO50" s="1967" t="s">
        <v>508</v>
      </c>
      <c r="AP50" s="1968"/>
      <c r="AQ50" s="1968"/>
      <c r="AR50" s="1968"/>
      <c r="AS50" s="1968"/>
      <c r="AT50" s="1968"/>
      <c r="AU50" s="1968"/>
      <c r="AV50" s="1968"/>
      <c r="AW50" s="1968"/>
      <c r="AX50" s="1968"/>
      <c r="AY50" s="1968"/>
      <c r="AZ50" s="1968"/>
      <c r="BA50" s="1968"/>
      <c r="BB50" s="1968"/>
      <c r="BC50" s="1968"/>
      <c r="BD50" s="1968"/>
      <c r="BE50" s="1968"/>
      <c r="BF50" s="1968"/>
      <c r="BG50" s="1968"/>
      <c r="BH50" s="1968"/>
      <c r="BI50" s="1968"/>
      <c r="BJ50" s="1968"/>
      <c r="BK50" s="1968"/>
      <c r="BL50" s="1969"/>
      <c r="BN50" s="1967" t="s">
        <v>631</v>
      </c>
      <c r="BO50" s="1968"/>
      <c r="BP50" s="1968"/>
      <c r="BQ50" s="1968"/>
      <c r="BR50" s="1968"/>
      <c r="BS50" s="1968"/>
      <c r="BT50" s="1968"/>
      <c r="BU50" s="1968"/>
      <c r="BV50" s="1968"/>
      <c r="BW50" s="1968"/>
      <c r="BX50" s="1968"/>
      <c r="BY50" s="1969"/>
      <c r="BZ50" s="80"/>
      <c r="CA50" s="80"/>
    </row>
    <row r="51" spans="1:79" x14ac:dyDescent="0.25">
      <c r="A51" s="314" t="s">
        <v>29</v>
      </c>
      <c r="B51" s="1943">
        <v>2020</v>
      </c>
      <c r="C51" s="1943"/>
      <c r="D51" s="1943"/>
      <c r="E51" s="1943"/>
      <c r="F51" s="1943"/>
      <c r="G51" s="1943"/>
      <c r="H51" s="1943"/>
      <c r="I51" s="1943"/>
      <c r="J51" s="1943"/>
      <c r="K51" s="1943"/>
      <c r="L51" s="1943"/>
      <c r="M51" s="1943"/>
      <c r="N51" s="1943"/>
      <c r="O51" s="1943"/>
      <c r="P51" s="1943"/>
      <c r="Q51" s="1943"/>
      <c r="R51" s="1943"/>
      <c r="S51" s="1943"/>
      <c r="T51" s="1943"/>
      <c r="U51" s="1943"/>
      <c r="V51" s="1943"/>
      <c r="W51" s="1943"/>
      <c r="X51" s="1943"/>
      <c r="Y51" s="1943"/>
      <c r="Z51" s="1943"/>
      <c r="AA51" s="1943"/>
      <c r="AB51" s="1943"/>
      <c r="AC51" s="1943"/>
      <c r="AD51" s="1943"/>
      <c r="AE51" s="1943"/>
      <c r="AF51" s="1943"/>
      <c r="AG51" s="1943"/>
      <c r="AH51" s="1943"/>
      <c r="AI51" s="1943"/>
      <c r="AJ51" s="1943"/>
      <c r="AK51" s="1947"/>
      <c r="AL51" s="707"/>
      <c r="AM51" s="708"/>
      <c r="AO51" s="1943">
        <v>2020</v>
      </c>
      <c r="AP51" s="1943"/>
      <c r="AQ51" s="1943"/>
      <c r="AR51" s="1943"/>
      <c r="AS51" s="1943"/>
      <c r="AT51" s="1943"/>
      <c r="AU51" s="1943"/>
      <c r="AV51" s="1943"/>
      <c r="AW51" s="1943"/>
      <c r="AX51" s="1943"/>
      <c r="AY51" s="1943"/>
      <c r="AZ51" s="1943"/>
      <c r="BA51" s="1943"/>
      <c r="BB51" s="1943"/>
      <c r="BC51" s="1943"/>
      <c r="BD51" s="1943"/>
      <c r="BE51" s="1943"/>
      <c r="BF51" s="1943"/>
      <c r="BG51" s="1943"/>
      <c r="BH51" s="1943"/>
      <c r="BI51" s="1943"/>
      <c r="BJ51" s="1943"/>
      <c r="BK51" s="1943"/>
      <c r="BL51" s="1943"/>
      <c r="BN51" s="1970">
        <v>2020</v>
      </c>
      <c r="BO51" s="1971"/>
      <c r="BP51" s="1971"/>
      <c r="BQ51" s="1971"/>
      <c r="BR51" s="1971"/>
      <c r="BS51" s="1971"/>
      <c r="BT51" s="1971"/>
      <c r="BU51" s="1971"/>
      <c r="BV51" s="1971"/>
      <c r="BW51" s="1971"/>
      <c r="BX51" s="1971"/>
      <c r="BY51" s="1972"/>
    </row>
    <row r="52" spans="1:79" x14ac:dyDescent="0.25">
      <c r="A52" s="680" t="s">
        <v>30</v>
      </c>
      <c r="B52" s="1976" t="s">
        <v>31</v>
      </c>
      <c r="C52" s="1976"/>
      <c r="D52" s="1976"/>
      <c r="E52" s="1976"/>
      <c r="F52" s="1976"/>
      <c r="G52" s="1976"/>
      <c r="H52" s="1976"/>
      <c r="I52" s="1976"/>
      <c r="J52" s="1976"/>
      <c r="K52" s="1976"/>
      <c r="L52" s="1976"/>
      <c r="M52" s="1976"/>
      <c r="N52" s="1976" t="s">
        <v>32</v>
      </c>
      <c r="O52" s="1976"/>
      <c r="P52" s="1976"/>
      <c r="Q52" s="1976"/>
      <c r="R52" s="1976"/>
      <c r="S52" s="1976"/>
      <c r="T52" s="1976"/>
      <c r="U52" s="1976"/>
      <c r="V52" s="1976"/>
      <c r="W52" s="1976"/>
      <c r="X52" s="1976"/>
      <c r="Y52" s="1976"/>
      <c r="Z52" s="1976" t="s">
        <v>33</v>
      </c>
      <c r="AA52" s="1976"/>
      <c r="AB52" s="1976"/>
      <c r="AC52" s="1976"/>
      <c r="AD52" s="1976"/>
      <c r="AE52" s="1976"/>
      <c r="AF52" s="1976"/>
      <c r="AG52" s="1976"/>
      <c r="AH52" s="1976"/>
      <c r="AI52" s="1976"/>
      <c r="AJ52" s="1976"/>
      <c r="AK52" s="1976"/>
      <c r="AL52" s="706"/>
      <c r="AM52" s="706"/>
      <c r="AO52" s="1976" t="s">
        <v>31</v>
      </c>
      <c r="AP52" s="1976"/>
      <c r="AQ52" s="1976"/>
      <c r="AR52" s="1976"/>
      <c r="AS52" s="1976"/>
      <c r="AT52" s="1976"/>
      <c r="AU52" s="1976"/>
      <c r="AV52" s="1976"/>
      <c r="AW52" s="1976"/>
      <c r="AX52" s="1976"/>
      <c r="AY52" s="1976"/>
      <c r="AZ52" s="1976"/>
      <c r="BA52" s="1976" t="s">
        <v>32</v>
      </c>
      <c r="BB52" s="1976"/>
      <c r="BC52" s="1976"/>
      <c r="BD52" s="1976"/>
      <c r="BE52" s="1976"/>
      <c r="BF52" s="1976"/>
      <c r="BG52" s="1976"/>
      <c r="BH52" s="1976"/>
      <c r="BI52" s="1976"/>
      <c r="BJ52" s="1976"/>
      <c r="BK52" s="1976"/>
      <c r="BL52" s="1976"/>
      <c r="BN52" s="1973"/>
      <c r="BO52" s="1974"/>
      <c r="BP52" s="1974"/>
      <c r="BQ52" s="1974"/>
      <c r="BR52" s="1974"/>
      <c r="BS52" s="1974"/>
      <c r="BT52" s="1974"/>
      <c r="BU52" s="1974"/>
      <c r="BV52" s="1974"/>
      <c r="BW52" s="1974"/>
      <c r="BX52" s="1974"/>
      <c r="BY52" s="1975"/>
    </row>
    <row r="53" spans="1:79" ht="409.5" x14ac:dyDescent="0.25">
      <c r="A53" s="705" t="s">
        <v>34</v>
      </c>
      <c r="B53" s="685" t="s">
        <v>771</v>
      </c>
      <c r="C53" s="685" t="s">
        <v>768</v>
      </c>
      <c r="D53" s="685" t="s">
        <v>766</v>
      </c>
      <c r="E53" s="685" t="s">
        <v>524</v>
      </c>
      <c r="F53" s="685" t="s">
        <v>772</v>
      </c>
      <c r="G53" s="685" t="s">
        <v>769</v>
      </c>
      <c r="H53" s="685" t="s">
        <v>526</v>
      </c>
      <c r="I53" s="685" t="s">
        <v>770</v>
      </c>
      <c r="J53" s="685" t="s">
        <v>525</v>
      </c>
      <c r="K53" s="685" t="s">
        <v>767</v>
      </c>
      <c r="L53" s="685" t="s">
        <v>765</v>
      </c>
      <c r="M53" s="685" t="s">
        <v>764</v>
      </c>
      <c r="N53" s="683" t="s">
        <v>771</v>
      </c>
      <c r="O53" s="685" t="s">
        <v>768</v>
      </c>
      <c r="P53" s="685" t="s">
        <v>766</v>
      </c>
      <c r="Q53" s="685" t="s">
        <v>524</v>
      </c>
      <c r="R53" s="685" t="s">
        <v>772</v>
      </c>
      <c r="S53" s="685" t="s">
        <v>769</v>
      </c>
      <c r="T53" s="685" t="s">
        <v>526</v>
      </c>
      <c r="U53" s="685" t="s">
        <v>770</v>
      </c>
      <c r="V53" s="685" t="s">
        <v>525</v>
      </c>
      <c r="W53" s="685" t="s">
        <v>767</v>
      </c>
      <c r="X53" s="685" t="s">
        <v>765</v>
      </c>
      <c r="Y53" s="685" t="s">
        <v>764</v>
      </c>
      <c r="Z53" s="1512" t="s">
        <v>771</v>
      </c>
      <c r="AA53" s="685" t="s">
        <v>768</v>
      </c>
      <c r="AB53" s="685" t="s">
        <v>766</v>
      </c>
      <c r="AC53" s="1513" t="s">
        <v>524</v>
      </c>
      <c r="AD53" s="685" t="s">
        <v>772</v>
      </c>
      <c r="AE53" s="685" t="s">
        <v>769</v>
      </c>
      <c r="AF53" s="1513" t="s">
        <v>526</v>
      </c>
      <c r="AG53" s="685" t="s">
        <v>770</v>
      </c>
      <c r="AH53" s="685" t="s">
        <v>525</v>
      </c>
      <c r="AI53" s="685" t="s">
        <v>767</v>
      </c>
      <c r="AJ53" s="1513" t="s">
        <v>765</v>
      </c>
      <c r="AK53" s="1513" t="s">
        <v>764</v>
      </c>
      <c r="AL53" s="683"/>
      <c r="AM53" s="684"/>
      <c r="AO53" s="730" t="s">
        <v>771</v>
      </c>
      <c r="AP53" s="731" t="s">
        <v>768</v>
      </c>
      <c r="AQ53" s="731" t="s">
        <v>766</v>
      </c>
      <c r="AR53" s="731" t="s">
        <v>524</v>
      </c>
      <c r="AS53" s="731" t="s">
        <v>772</v>
      </c>
      <c r="AT53" s="731" t="s">
        <v>769</v>
      </c>
      <c r="AU53" s="731" t="s">
        <v>526</v>
      </c>
      <c r="AV53" s="731" t="s">
        <v>770</v>
      </c>
      <c r="AW53" s="731" t="s">
        <v>525</v>
      </c>
      <c r="AX53" s="731" t="s">
        <v>767</v>
      </c>
      <c r="AY53" s="731" t="s">
        <v>765</v>
      </c>
      <c r="AZ53" s="729" t="s">
        <v>764</v>
      </c>
      <c r="BA53" s="731" t="s">
        <v>771</v>
      </c>
      <c r="BB53" s="731" t="s">
        <v>768</v>
      </c>
      <c r="BC53" s="731" t="s">
        <v>766</v>
      </c>
      <c r="BD53" s="731" t="s">
        <v>524</v>
      </c>
      <c r="BE53" s="731" t="s">
        <v>772</v>
      </c>
      <c r="BF53" s="731" t="s">
        <v>769</v>
      </c>
      <c r="BG53" s="731" t="s">
        <v>526</v>
      </c>
      <c r="BH53" s="731" t="s">
        <v>770</v>
      </c>
      <c r="BI53" s="731" t="s">
        <v>525</v>
      </c>
      <c r="BJ53" s="731" t="s">
        <v>767</v>
      </c>
      <c r="BK53" s="731" t="s">
        <v>765</v>
      </c>
      <c r="BL53" s="729" t="s">
        <v>764</v>
      </c>
      <c r="BN53" s="730" t="s">
        <v>771</v>
      </c>
      <c r="BO53" s="731" t="s">
        <v>768</v>
      </c>
      <c r="BP53" s="731" t="s">
        <v>766</v>
      </c>
      <c r="BQ53" s="731" t="s">
        <v>524</v>
      </c>
      <c r="BR53" s="731" t="s">
        <v>772</v>
      </c>
      <c r="BS53" s="731" t="s">
        <v>769</v>
      </c>
      <c r="BT53" s="731" t="s">
        <v>526</v>
      </c>
      <c r="BU53" s="731" t="s">
        <v>770</v>
      </c>
      <c r="BV53" s="731" t="s">
        <v>525</v>
      </c>
      <c r="BW53" s="731" t="s">
        <v>767</v>
      </c>
      <c r="BX53" s="731" t="s">
        <v>765</v>
      </c>
      <c r="BY53" s="729" t="s">
        <v>764</v>
      </c>
    </row>
    <row r="54" spans="1:79" x14ac:dyDescent="0.25">
      <c r="A54" s="733" t="s">
        <v>992</v>
      </c>
      <c r="B54" s="80">
        <v>157.44589999999991</v>
      </c>
      <c r="C54" s="80">
        <v>170.67729999999983</v>
      </c>
      <c r="D54" s="80">
        <v>184.29019999999991</v>
      </c>
      <c r="E54" s="80">
        <v>159.56119999999993</v>
      </c>
      <c r="F54" s="80">
        <v>155.78349999999995</v>
      </c>
      <c r="G54" s="80">
        <v>131.35550000000001</v>
      </c>
      <c r="H54" s="80">
        <v>205.35829999999999</v>
      </c>
      <c r="I54" s="80">
        <v>24.626300000000004</v>
      </c>
      <c r="J54" s="80">
        <v>186.48839999999993</v>
      </c>
      <c r="K54" s="80">
        <v>191.92339999999996</v>
      </c>
      <c r="L54" s="80">
        <v>295.89310000000006</v>
      </c>
      <c r="M54" s="80">
        <v>247.54319999999984</v>
      </c>
      <c r="N54" s="228">
        <v>127.77079999999994</v>
      </c>
      <c r="O54" s="229">
        <v>128.06309999999996</v>
      </c>
      <c r="P54" s="229">
        <v>160.39729999999997</v>
      </c>
      <c r="Q54" s="229">
        <v>151.65479999999999</v>
      </c>
      <c r="R54" s="229">
        <v>186.37759999999994</v>
      </c>
      <c r="S54" s="229">
        <v>161.00189999999995</v>
      </c>
      <c r="T54" s="229">
        <v>253.91329999999991</v>
      </c>
      <c r="U54" s="229">
        <v>31.808500000000006</v>
      </c>
      <c r="V54" s="229">
        <v>152.53379999999996</v>
      </c>
      <c r="W54" s="229">
        <v>191.43849999999995</v>
      </c>
      <c r="X54" s="229">
        <v>255.69460000000004</v>
      </c>
      <c r="Y54" s="230">
        <v>234.75449999999984</v>
      </c>
      <c r="Z54" s="795">
        <v>285.21669999999983</v>
      </c>
      <c r="AA54" s="229">
        <v>298.74039999999979</v>
      </c>
      <c r="AB54" s="229">
        <v>344.68749999999989</v>
      </c>
      <c r="AC54" s="792">
        <v>311.21599999999989</v>
      </c>
      <c r="AD54" s="229">
        <v>342.16109999999992</v>
      </c>
      <c r="AE54" s="229">
        <v>292.35739999999998</v>
      </c>
      <c r="AF54" s="792">
        <v>459.27159999999992</v>
      </c>
      <c r="AG54" s="229">
        <v>56.43480000000001</v>
      </c>
      <c r="AH54" s="229">
        <v>339.02219999999988</v>
      </c>
      <c r="AI54" s="229">
        <v>383.36189999999988</v>
      </c>
      <c r="AJ54" s="792">
        <v>551.58770000000004</v>
      </c>
      <c r="AK54" s="792">
        <v>482.29769999999968</v>
      </c>
      <c r="AL54" s="669">
        <v>778</v>
      </c>
      <c r="AM54" s="670">
        <v>748</v>
      </c>
      <c r="AO54" s="677">
        <v>20.237262210796903</v>
      </c>
      <c r="AP54" s="678">
        <v>21.937956298200493</v>
      </c>
      <c r="AQ54" s="678">
        <v>23.687686375321327</v>
      </c>
      <c r="AR54" s="678">
        <v>20.509151670951148</v>
      </c>
      <c r="AS54" s="678">
        <v>20.02358611825192</v>
      </c>
      <c r="AT54" s="678">
        <v>16.883740359897175</v>
      </c>
      <c r="AU54" s="678">
        <v>26.395668380462723</v>
      </c>
      <c r="AV54" s="678">
        <v>3.1653341902313628</v>
      </c>
      <c r="AW54" s="678">
        <v>23.970231362467857</v>
      </c>
      <c r="AX54" s="678">
        <v>24.668817480719792</v>
      </c>
      <c r="AY54" s="678">
        <v>38.032532133676099</v>
      </c>
      <c r="AZ54" s="678">
        <v>31.817892030848309</v>
      </c>
      <c r="BA54" s="677">
        <v>17.081657754010688</v>
      </c>
      <c r="BB54" s="678">
        <v>17.120735294117644</v>
      </c>
      <c r="BC54" s="678">
        <v>21.443489304812829</v>
      </c>
      <c r="BD54" s="678">
        <v>20.27470588235294</v>
      </c>
      <c r="BE54" s="678">
        <v>24.916791443850258</v>
      </c>
      <c r="BF54" s="678">
        <v>21.524318181818174</v>
      </c>
      <c r="BG54" s="678">
        <v>33.945628342245975</v>
      </c>
      <c r="BH54" s="678">
        <v>4.2524732620320869</v>
      </c>
      <c r="BI54" s="678">
        <v>20.392219251336893</v>
      </c>
      <c r="BJ54" s="678">
        <v>25.59338235294117</v>
      </c>
      <c r="BK54" s="678">
        <v>34.183770053475939</v>
      </c>
      <c r="BL54" s="679">
        <v>31.384291443850245</v>
      </c>
      <c r="BN54" s="178">
        <v>-3.1556044567862145</v>
      </c>
      <c r="BO54" s="174">
        <v>-4.8172210040828496</v>
      </c>
      <c r="BP54" s="174">
        <v>-2.2441970705084984</v>
      </c>
      <c r="BQ54" s="174">
        <v>-0.23444578859820808</v>
      </c>
      <c r="BR54" s="174">
        <v>4.8932053255983377</v>
      </c>
      <c r="BS54" s="174">
        <v>4.6405778219209992</v>
      </c>
      <c r="BT54" s="174">
        <v>7.5499599617832516</v>
      </c>
      <c r="BU54" s="174">
        <v>1.0871390718007241</v>
      </c>
      <c r="BV54" s="174">
        <v>-3.5780121111309633</v>
      </c>
      <c r="BW54" s="174">
        <v>0.92456487222137795</v>
      </c>
      <c r="BX54" s="174">
        <v>-3.8487620802001601</v>
      </c>
      <c r="BY54" s="179">
        <v>-0.43360058699806459</v>
      </c>
    </row>
    <row r="55" spans="1:79" x14ac:dyDescent="0.25">
      <c r="A55" s="733" t="s">
        <v>993</v>
      </c>
      <c r="B55" s="80">
        <v>121.46439999999996</v>
      </c>
      <c r="C55" s="80">
        <v>108.20499999999997</v>
      </c>
      <c r="D55" s="80">
        <v>107.59399999999998</v>
      </c>
      <c r="E55" s="80">
        <v>114.23949999999999</v>
      </c>
      <c r="F55" s="80">
        <v>110.97669999999998</v>
      </c>
      <c r="G55" s="80">
        <v>100.23220000000001</v>
      </c>
      <c r="H55" s="80">
        <v>108.60910000000001</v>
      </c>
      <c r="I55" s="80">
        <v>34.397199999999998</v>
      </c>
      <c r="J55" s="80">
        <v>117.78509999999994</v>
      </c>
      <c r="K55" s="80">
        <v>151.29280000000003</v>
      </c>
      <c r="L55" s="80">
        <v>184.7454000000001</v>
      </c>
      <c r="M55" s="80">
        <v>191.17870000000013</v>
      </c>
      <c r="N55" s="93">
        <v>99.650999999999982</v>
      </c>
      <c r="O55" s="80">
        <v>96.378600000000048</v>
      </c>
      <c r="P55" s="80">
        <v>120.67939999999997</v>
      </c>
      <c r="Q55" s="80">
        <v>99.545599999999951</v>
      </c>
      <c r="R55" s="80">
        <v>114.39859999999997</v>
      </c>
      <c r="S55" s="80">
        <v>106.73329999999997</v>
      </c>
      <c r="T55" s="80">
        <v>123.04199999999992</v>
      </c>
      <c r="U55" s="80">
        <v>52.402999999999999</v>
      </c>
      <c r="V55" s="80">
        <v>119.03849999999996</v>
      </c>
      <c r="W55" s="80">
        <v>129.29109999999991</v>
      </c>
      <c r="X55" s="80">
        <v>155.13739999999993</v>
      </c>
      <c r="Y55" s="81">
        <v>141.52790000000002</v>
      </c>
      <c r="Z55" s="794">
        <v>221.11539999999994</v>
      </c>
      <c r="AA55" s="80">
        <v>204.58360000000002</v>
      </c>
      <c r="AB55" s="80">
        <v>228.27339999999995</v>
      </c>
      <c r="AC55" s="143">
        <v>213.78509999999994</v>
      </c>
      <c r="AD55" s="80">
        <v>225.37529999999995</v>
      </c>
      <c r="AE55" s="80">
        <v>206.96549999999996</v>
      </c>
      <c r="AF55" s="143">
        <v>231.65109999999993</v>
      </c>
      <c r="AG55" s="80">
        <v>86.80019999999999</v>
      </c>
      <c r="AH55" s="80">
        <v>236.82359999999989</v>
      </c>
      <c r="AI55" s="80">
        <v>280.58389999999997</v>
      </c>
      <c r="AJ55" s="143">
        <v>339.88280000000003</v>
      </c>
      <c r="AK55" s="143">
        <v>332.70660000000015</v>
      </c>
      <c r="AL55" s="671">
        <v>521</v>
      </c>
      <c r="AM55" s="672">
        <v>497</v>
      </c>
      <c r="AO55" s="91">
        <v>23.313704414587324</v>
      </c>
      <c r="AP55" s="83">
        <v>20.768714011516309</v>
      </c>
      <c r="AQ55" s="83">
        <v>20.651439539347404</v>
      </c>
      <c r="AR55" s="83">
        <v>21.926967370441456</v>
      </c>
      <c r="AS55" s="83">
        <v>21.300710172744719</v>
      </c>
      <c r="AT55" s="83">
        <v>19.238426103646834</v>
      </c>
      <c r="AU55" s="83">
        <v>20.846276391554706</v>
      </c>
      <c r="AV55" s="83">
        <v>6.60214971209213</v>
      </c>
      <c r="AW55" s="83">
        <v>22.607504798464483</v>
      </c>
      <c r="AX55" s="83">
        <v>29.038925143953943</v>
      </c>
      <c r="AY55" s="83">
        <v>35.459769673704436</v>
      </c>
      <c r="AZ55" s="83">
        <v>36.694568138195805</v>
      </c>
      <c r="BA55" s="91">
        <v>20.05050301810865</v>
      </c>
      <c r="BB55" s="83">
        <v>19.392072434607655</v>
      </c>
      <c r="BC55" s="83">
        <v>24.281569416498989</v>
      </c>
      <c r="BD55" s="83">
        <v>20.029295774647878</v>
      </c>
      <c r="BE55" s="83">
        <v>23.01782696177062</v>
      </c>
      <c r="BF55" s="83">
        <v>21.475513078470819</v>
      </c>
      <c r="BG55" s="83">
        <v>24.756941649899382</v>
      </c>
      <c r="BH55" s="83">
        <v>10.543863179074446</v>
      </c>
      <c r="BI55" s="83">
        <v>23.951408450704218</v>
      </c>
      <c r="BJ55" s="83">
        <v>26.014305835010042</v>
      </c>
      <c r="BK55" s="83">
        <v>31.214768611670006</v>
      </c>
      <c r="BL55" s="84">
        <v>28.476438631790746</v>
      </c>
      <c r="BN55" s="59">
        <v>-3.2632013964786744</v>
      </c>
      <c r="BO55" s="57">
        <v>-1.3766415769086535</v>
      </c>
      <c r="BP55" s="57">
        <v>3.6301298771515853</v>
      </c>
      <c r="BQ55" s="57">
        <v>-1.8976715957935788</v>
      </c>
      <c r="BR55" s="57">
        <v>1.7171167890259014</v>
      </c>
      <c r="BS55" s="57">
        <v>2.2370869748239848</v>
      </c>
      <c r="BT55" s="57">
        <v>3.9106652583446753</v>
      </c>
      <c r="BU55" s="57">
        <v>3.9417134669823159</v>
      </c>
      <c r="BV55" s="57">
        <v>1.3439036522397352</v>
      </c>
      <c r="BW55" s="57">
        <v>-3.0246193089439011</v>
      </c>
      <c r="BX55" s="57">
        <v>-4.2450010620344294</v>
      </c>
      <c r="BY55" s="60">
        <v>-8.2181295064050595</v>
      </c>
    </row>
    <row r="56" spans="1:79" x14ac:dyDescent="0.25">
      <c r="A56" s="690" t="s">
        <v>54</v>
      </c>
      <c r="B56" s="93">
        <v>125.18529999999998</v>
      </c>
      <c r="C56" s="80">
        <v>86.627499999999969</v>
      </c>
      <c r="D56" s="80">
        <v>128.91339999999997</v>
      </c>
      <c r="E56" s="80">
        <v>111.84429999999995</v>
      </c>
      <c r="F56" s="80">
        <v>82.093699999999998</v>
      </c>
      <c r="G56" s="80">
        <v>43.293199999999999</v>
      </c>
      <c r="H56" s="80">
        <v>126.5536</v>
      </c>
      <c r="I56" s="80">
        <v>27.679400000000001</v>
      </c>
      <c r="J56" s="80">
        <v>173.42960000000011</v>
      </c>
      <c r="K56" s="80">
        <v>147.90830000000008</v>
      </c>
      <c r="L56" s="80">
        <v>184.48730000000003</v>
      </c>
      <c r="M56" s="80">
        <v>191.61830000000006</v>
      </c>
      <c r="N56" s="93">
        <v>111.32169999999999</v>
      </c>
      <c r="O56" s="80">
        <v>82.358099999999993</v>
      </c>
      <c r="P56" s="80">
        <v>126.25999999999993</v>
      </c>
      <c r="Q56" s="80">
        <v>96.93989999999998</v>
      </c>
      <c r="R56" s="80">
        <v>94.845099999999974</v>
      </c>
      <c r="S56" s="80">
        <v>52.256999999999998</v>
      </c>
      <c r="T56" s="80">
        <v>149.68309999999991</v>
      </c>
      <c r="U56" s="80">
        <v>33.424700000000001</v>
      </c>
      <c r="V56" s="80">
        <v>152.47399999999988</v>
      </c>
      <c r="W56" s="80">
        <v>133.85529999999989</v>
      </c>
      <c r="X56" s="80">
        <v>154.69300000000004</v>
      </c>
      <c r="Y56" s="81">
        <v>168.22040000000001</v>
      </c>
      <c r="Z56" s="794">
        <f t="shared" ref="Z56:Z73" si="15">B56+N56</f>
        <v>236.50699999999998</v>
      </c>
      <c r="AA56" s="80">
        <f t="shared" ref="AA56:AK73" si="16">C56+O56</f>
        <v>168.98559999999998</v>
      </c>
      <c r="AB56" s="80">
        <f t="shared" si="16"/>
        <v>255.1733999999999</v>
      </c>
      <c r="AC56" s="143">
        <f t="shared" si="16"/>
        <v>208.78419999999994</v>
      </c>
      <c r="AD56" s="80">
        <f t="shared" si="16"/>
        <v>176.93879999999996</v>
      </c>
      <c r="AE56" s="80">
        <f t="shared" si="16"/>
        <v>95.55019999999999</v>
      </c>
      <c r="AF56" s="143">
        <f t="shared" si="16"/>
        <v>276.23669999999993</v>
      </c>
      <c r="AG56" s="80">
        <f t="shared" si="16"/>
        <v>61.104100000000003</v>
      </c>
      <c r="AH56" s="80">
        <f t="shared" si="16"/>
        <v>325.90359999999998</v>
      </c>
      <c r="AI56" s="80">
        <f t="shared" si="16"/>
        <v>281.7636</v>
      </c>
      <c r="AJ56" s="143">
        <f t="shared" si="16"/>
        <v>339.1803000000001</v>
      </c>
      <c r="AK56" s="143">
        <f t="shared" si="16"/>
        <v>359.83870000000007</v>
      </c>
      <c r="AL56" s="671">
        <v>515</v>
      </c>
      <c r="AM56" s="672">
        <v>492</v>
      </c>
      <c r="AO56" s="91">
        <f t="shared" si="8"/>
        <v>24.307825242718444</v>
      </c>
      <c r="AP56" s="83">
        <f t="shared" si="5"/>
        <v>16.820873786407763</v>
      </c>
      <c r="AQ56" s="83">
        <f t="shared" si="5"/>
        <v>25.031728155339799</v>
      </c>
      <c r="AR56" s="83">
        <f t="shared" si="5"/>
        <v>21.717339805825233</v>
      </c>
      <c r="AS56" s="83">
        <f t="shared" si="5"/>
        <v>15.94052427184466</v>
      </c>
      <c r="AT56" s="83">
        <f t="shared" si="5"/>
        <v>8.406446601941747</v>
      </c>
      <c r="AU56" s="83">
        <f t="shared" si="5"/>
        <v>24.573514563106798</v>
      </c>
      <c r="AV56" s="83">
        <f t="shared" si="5"/>
        <v>5.374640776699029</v>
      </c>
      <c r="AW56" s="83">
        <f t="shared" si="5"/>
        <v>33.675650485436911</v>
      </c>
      <c r="AX56" s="83">
        <f t="shared" si="5"/>
        <v>28.720058252427201</v>
      </c>
      <c r="AY56" s="83">
        <f t="shared" si="5"/>
        <v>35.822776699029134</v>
      </c>
      <c r="AZ56" s="83">
        <f t="shared" si="5"/>
        <v>37.207436893203891</v>
      </c>
      <c r="BA56" s="91">
        <f t="shared" si="10"/>
        <v>22.626361788617885</v>
      </c>
      <c r="BB56" s="83">
        <f t="shared" si="9"/>
        <v>16.739451219512194</v>
      </c>
      <c r="BC56" s="83">
        <f t="shared" si="9"/>
        <v>25.662601626016247</v>
      </c>
      <c r="BD56" s="83">
        <f t="shared" si="9"/>
        <v>19.70323170731707</v>
      </c>
      <c r="BE56" s="83">
        <f t="shared" si="9"/>
        <v>19.277459349593489</v>
      </c>
      <c r="BF56" s="83">
        <f t="shared" si="9"/>
        <v>10.621341463414634</v>
      </c>
      <c r="BG56" s="83">
        <f t="shared" si="9"/>
        <v>30.42339430894307</v>
      </c>
      <c r="BH56" s="83">
        <f t="shared" si="9"/>
        <v>6.7936382113821132</v>
      </c>
      <c r="BI56" s="83">
        <f t="shared" si="9"/>
        <v>30.990650406504038</v>
      </c>
      <c r="BJ56" s="83">
        <f t="shared" si="9"/>
        <v>27.206361788617862</v>
      </c>
      <c r="BK56" s="83">
        <f t="shared" si="9"/>
        <v>31.441666666666674</v>
      </c>
      <c r="BL56" s="84">
        <f t="shared" si="9"/>
        <v>34.191138211382118</v>
      </c>
      <c r="BN56" s="59">
        <f t="shared" ref="BN56:BY76" si="17">BA56-AO56</f>
        <v>-1.6814634541005589</v>
      </c>
      <c r="BO56" s="57">
        <f t="shared" si="17"/>
        <v>-8.1422566895568593E-2</v>
      </c>
      <c r="BP56" s="57">
        <f t="shared" si="17"/>
        <v>0.63087347067644828</v>
      </c>
      <c r="BQ56" s="57">
        <f t="shared" si="17"/>
        <v>-2.0141080985081636</v>
      </c>
      <c r="BR56" s="57">
        <f t="shared" si="17"/>
        <v>3.3369350777488282</v>
      </c>
      <c r="BS56" s="57">
        <f t="shared" si="17"/>
        <v>2.2148948614728869</v>
      </c>
      <c r="BT56" s="57">
        <f t="shared" si="17"/>
        <v>5.8498797458362723</v>
      </c>
      <c r="BU56" s="57">
        <f t="shared" si="17"/>
        <v>1.4189974346830843</v>
      </c>
      <c r="BV56" s="57">
        <f t="shared" si="17"/>
        <v>-2.6850000789328732</v>
      </c>
      <c r="BW56" s="57">
        <f t="shared" si="17"/>
        <v>-1.5136964638093389</v>
      </c>
      <c r="BX56" s="57">
        <f t="shared" si="17"/>
        <v>-4.3811100323624608</v>
      </c>
      <c r="BY56" s="60">
        <f t="shared" si="17"/>
        <v>-3.0162986818217732</v>
      </c>
    </row>
    <row r="57" spans="1:79" x14ac:dyDescent="0.25">
      <c r="A57" s="690" t="s">
        <v>55</v>
      </c>
      <c r="B57" s="93">
        <v>95.671399999999963</v>
      </c>
      <c r="C57" s="80">
        <v>103.21949999999997</v>
      </c>
      <c r="D57" s="80">
        <v>182.93420000000012</v>
      </c>
      <c r="E57" s="80">
        <v>184.03260000000017</v>
      </c>
      <c r="F57" s="80">
        <v>119.99309999999996</v>
      </c>
      <c r="G57" s="80">
        <v>144.64350000000002</v>
      </c>
      <c r="H57" s="80">
        <v>103.86589999999993</v>
      </c>
      <c r="I57" s="80">
        <v>10.407400000000001</v>
      </c>
      <c r="J57" s="80">
        <v>84.359699999999989</v>
      </c>
      <c r="K57" s="80">
        <v>73.879599999999982</v>
      </c>
      <c r="L57" s="80">
        <v>130.77219999999991</v>
      </c>
      <c r="M57" s="80">
        <v>164.38960000000003</v>
      </c>
      <c r="N57" s="93">
        <v>89.393199999999993</v>
      </c>
      <c r="O57" s="80">
        <v>91.212099999999992</v>
      </c>
      <c r="P57" s="80">
        <v>188.75099999999992</v>
      </c>
      <c r="Q57" s="80">
        <v>138.55339999999995</v>
      </c>
      <c r="R57" s="80">
        <v>138.16019999999995</v>
      </c>
      <c r="S57" s="80">
        <v>142.20889999999986</v>
      </c>
      <c r="T57" s="80">
        <v>101.23249999999994</v>
      </c>
      <c r="U57" s="80">
        <v>13.303599999999999</v>
      </c>
      <c r="V57" s="80">
        <v>85.40379999999999</v>
      </c>
      <c r="W57" s="80">
        <v>63.190899999999985</v>
      </c>
      <c r="X57" s="80">
        <v>115.29319999999996</v>
      </c>
      <c r="Y57" s="81">
        <v>147.68819999999988</v>
      </c>
      <c r="Z57" s="794">
        <f t="shared" si="15"/>
        <v>185.06459999999996</v>
      </c>
      <c r="AA57" s="80">
        <f t="shared" si="16"/>
        <v>194.43159999999995</v>
      </c>
      <c r="AB57" s="80">
        <f t="shared" si="16"/>
        <v>371.68520000000001</v>
      </c>
      <c r="AC57" s="143">
        <f t="shared" si="16"/>
        <v>322.58600000000013</v>
      </c>
      <c r="AD57" s="80">
        <f t="shared" si="16"/>
        <v>258.15329999999989</v>
      </c>
      <c r="AE57" s="80">
        <f t="shared" si="16"/>
        <v>286.85239999999988</v>
      </c>
      <c r="AF57" s="143">
        <f t="shared" si="16"/>
        <v>205.09839999999986</v>
      </c>
      <c r="AG57" s="80">
        <f t="shared" si="16"/>
        <v>23.710999999999999</v>
      </c>
      <c r="AH57" s="80">
        <f t="shared" si="16"/>
        <v>169.76349999999996</v>
      </c>
      <c r="AI57" s="80">
        <f t="shared" si="16"/>
        <v>137.07049999999998</v>
      </c>
      <c r="AJ57" s="143">
        <f t="shared" si="16"/>
        <v>246.06539999999987</v>
      </c>
      <c r="AK57" s="143">
        <f t="shared" si="16"/>
        <v>312.07779999999991</v>
      </c>
      <c r="AL57" s="671">
        <v>534</v>
      </c>
      <c r="AM57" s="672">
        <v>494</v>
      </c>
      <c r="AO57" s="91">
        <f t="shared" si="8"/>
        <v>17.915992509363289</v>
      </c>
      <c r="AP57" s="83">
        <f t="shared" si="8"/>
        <v>19.329494382022467</v>
      </c>
      <c r="AQ57" s="83">
        <f t="shared" si="8"/>
        <v>34.257340823970061</v>
      </c>
      <c r="AR57" s="83">
        <f t="shared" si="8"/>
        <v>34.4630337078652</v>
      </c>
      <c r="AS57" s="83">
        <f t="shared" si="8"/>
        <v>22.470617977528082</v>
      </c>
      <c r="AT57" s="83">
        <f t="shared" si="8"/>
        <v>27.086797752808994</v>
      </c>
      <c r="AU57" s="83">
        <f t="shared" si="8"/>
        <v>19.450543071161032</v>
      </c>
      <c r="AV57" s="83">
        <f t="shared" si="8"/>
        <v>1.9489513108614231</v>
      </c>
      <c r="AW57" s="83">
        <f t="shared" si="8"/>
        <v>15.797696629213482</v>
      </c>
      <c r="AX57" s="83">
        <f t="shared" si="8"/>
        <v>13.835131086142319</v>
      </c>
      <c r="AY57" s="83">
        <f t="shared" si="8"/>
        <v>24.489176029962533</v>
      </c>
      <c r="AZ57" s="83">
        <f t="shared" si="8"/>
        <v>30.78456928838952</v>
      </c>
      <c r="BA57" s="91">
        <f t="shared" si="10"/>
        <v>18.09578947368421</v>
      </c>
      <c r="BB57" s="83">
        <f t="shared" si="9"/>
        <v>18.463987854251009</v>
      </c>
      <c r="BC57" s="83">
        <f t="shared" si="9"/>
        <v>38.208704453441278</v>
      </c>
      <c r="BD57" s="83">
        <f t="shared" si="9"/>
        <v>28.047246963562745</v>
      </c>
      <c r="BE57" s="83">
        <f t="shared" si="9"/>
        <v>27.96765182186234</v>
      </c>
      <c r="BF57" s="83">
        <f t="shared" si="9"/>
        <v>28.787226720647745</v>
      </c>
      <c r="BG57" s="83">
        <f t="shared" si="9"/>
        <v>20.492408906882581</v>
      </c>
      <c r="BH57" s="83">
        <f t="shared" si="9"/>
        <v>2.6930364372469633</v>
      </c>
      <c r="BI57" s="83">
        <f t="shared" si="9"/>
        <v>17.288218623481779</v>
      </c>
      <c r="BJ57" s="83">
        <f t="shared" si="9"/>
        <v>12.791680161943317</v>
      </c>
      <c r="BK57" s="83">
        <f t="shared" si="9"/>
        <v>23.338704453441288</v>
      </c>
      <c r="BL57" s="84">
        <f t="shared" si="9"/>
        <v>29.89639676113358</v>
      </c>
      <c r="BN57" s="59">
        <f t="shared" si="17"/>
        <v>0.1797969643209214</v>
      </c>
      <c r="BO57" s="57">
        <f t="shared" si="17"/>
        <v>-0.86550652777145842</v>
      </c>
      <c r="BP57" s="57">
        <f t="shared" si="17"/>
        <v>3.9513636294712171</v>
      </c>
      <c r="BQ57" s="57">
        <f t="shared" si="17"/>
        <v>-6.415786744302455</v>
      </c>
      <c r="BR57" s="57">
        <f t="shared" si="17"/>
        <v>5.4970338443342577</v>
      </c>
      <c r="BS57" s="57">
        <f t="shared" si="17"/>
        <v>1.7004289678387501</v>
      </c>
      <c r="BT57" s="57">
        <f t="shared" si="17"/>
        <v>1.0418658357215485</v>
      </c>
      <c r="BU57" s="57">
        <f t="shared" si="17"/>
        <v>0.74408512638554014</v>
      </c>
      <c r="BV57" s="57">
        <f t="shared" si="17"/>
        <v>1.4905219942682972</v>
      </c>
      <c r="BW57" s="57">
        <f t="shared" si="17"/>
        <v>-1.0434509241990018</v>
      </c>
      <c r="BX57" s="57">
        <f t="shared" si="17"/>
        <v>-1.1504715765212445</v>
      </c>
      <c r="BY57" s="60">
        <f t="shared" si="17"/>
        <v>-0.88817252725593931</v>
      </c>
    </row>
    <row r="58" spans="1:79" x14ac:dyDescent="0.25">
      <c r="A58" s="690" t="s">
        <v>56</v>
      </c>
      <c r="B58" s="93">
        <v>101.71689999999998</v>
      </c>
      <c r="C58" s="80">
        <v>46.358899999999984</v>
      </c>
      <c r="D58" s="80">
        <v>74.13339999999998</v>
      </c>
      <c r="E58" s="80">
        <v>80.888799999999989</v>
      </c>
      <c r="F58" s="80">
        <v>52.623799999999974</v>
      </c>
      <c r="G58" s="80">
        <v>30.568700000000007</v>
      </c>
      <c r="H58" s="80">
        <v>58.012799999999977</v>
      </c>
      <c r="I58" s="80">
        <v>6.0283999999999995</v>
      </c>
      <c r="J58" s="80">
        <v>41.758499999999984</v>
      </c>
      <c r="K58" s="80">
        <v>67.630999999999972</v>
      </c>
      <c r="L58" s="80">
        <v>46.058100000000003</v>
      </c>
      <c r="M58" s="80">
        <v>107.18389999999999</v>
      </c>
      <c r="N58" s="93">
        <v>82.888200000000026</v>
      </c>
      <c r="O58" s="80">
        <v>43.150800000000011</v>
      </c>
      <c r="P58" s="80">
        <v>69.458800000000011</v>
      </c>
      <c r="Q58" s="80">
        <v>82.285699999999991</v>
      </c>
      <c r="R58" s="80">
        <v>55.184200000000018</v>
      </c>
      <c r="S58" s="80">
        <v>44.075900000000004</v>
      </c>
      <c r="T58" s="80">
        <v>59.994400000000027</v>
      </c>
      <c r="U58" s="80">
        <v>3.8180000000000005</v>
      </c>
      <c r="V58" s="80">
        <v>30.240299999999991</v>
      </c>
      <c r="W58" s="80">
        <v>53.457500000000017</v>
      </c>
      <c r="X58" s="80">
        <v>51.909100000000009</v>
      </c>
      <c r="Y58" s="81">
        <v>106.84680000000003</v>
      </c>
      <c r="Z58" s="794">
        <f t="shared" si="15"/>
        <v>184.60509999999999</v>
      </c>
      <c r="AA58" s="80">
        <f t="shared" si="16"/>
        <v>89.509699999999995</v>
      </c>
      <c r="AB58" s="80">
        <f t="shared" si="16"/>
        <v>143.59219999999999</v>
      </c>
      <c r="AC58" s="143">
        <f t="shared" si="16"/>
        <v>163.17449999999997</v>
      </c>
      <c r="AD58" s="80">
        <f t="shared" si="16"/>
        <v>107.80799999999999</v>
      </c>
      <c r="AE58" s="80">
        <f t="shared" si="16"/>
        <v>74.644600000000011</v>
      </c>
      <c r="AF58" s="143">
        <f t="shared" si="16"/>
        <v>118.00720000000001</v>
      </c>
      <c r="AG58" s="80">
        <f t="shared" si="16"/>
        <v>9.8463999999999992</v>
      </c>
      <c r="AH58" s="80">
        <f t="shared" si="16"/>
        <v>71.998799999999974</v>
      </c>
      <c r="AI58" s="80">
        <f t="shared" si="16"/>
        <v>121.08849999999998</v>
      </c>
      <c r="AJ58" s="143">
        <f t="shared" si="16"/>
        <v>97.96720000000002</v>
      </c>
      <c r="AK58" s="143">
        <f t="shared" si="16"/>
        <v>214.03070000000002</v>
      </c>
      <c r="AL58" s="671">
        <v>260</v>
      </c>
      <c r="AM58" s="672">
        <v>244</v>
      </c>
      <c r="AO58" s="91">
        <f t="shared" si="8"/>
        <v>39.121884615384609</v>
      </c>
      <c r="AP58" s="83">
        <f t="shared" si="8"/>
        <v>17.830346153846147</v>
      </c>
      <c r="AQ58" s="83">
        <f t="shared" si="8"/>
        <v>28.512846153846144</v>
      </c>
      <c r="AR58" s="83">
        <f t="shared" si="8"/>
        <v>31.111076923076919</v>
      </c>
      <c r="AS58" s="83">
        <f t="shared" si="8"/>
        <v>20.239923076923066</v>
      </c>
      <c r="AT58" s="83">
        <f t="shared" si="8"/>
        <v>11.757192307692311</v>
      </c>
      <c r="AU58" s="83">
        <f t="shared" si="8"/>
        <v>22.312615384615377</v>
      </c>
      <c r="AV58" s="83">
        <f t="shared" si="8"/>
        <v>2.3186153846153847</v>
      </c>
      <c r="AW58" s="83">
        <f t="shared" si="8"/>
        <v>16.060961538461534</v>
      </c>
      <c r="AX58" s="83">
        <f t="shared" si="8"/>
        <v>26.011923076923065</v>
      </c>
      <c r="AY58" s="83">
        <f t="shared" si="8"/>
        <v>17.714653846153848</v>
      </c>
      <c r="AZ58" s="83">
        <f t="shared" si="8"/>
        <v>41.224576923076924</v>
      </c>
      <c r="BA58" s="91">
        <f t="shared" si="10"/>
        <v>33.970573770491811</v>
      </c>
      <c r="BB58" s="83">
        <f t="shared" si="10"/>
        <v>17.68475409836066</v>
      </c>
      <c r="BC58" s="83">
        <f t="shared" si="10"/>
        <v>28.466721311475414</v>
      </c>
      <c r="BD58" s="83">
        <f t="shared" si="10"/>
        <v>33.723647540983606</v>
      </c>
      <c r="BE58" s="83">
        <f t="shared" si="10"/>
        <v>22.616475409836074</v>
      </c>
      <c r="BF58" s="83">
        <f t="shared" si="10"/>
        <v>18.063893442622952</v>
      </c>
      <c r="BG58" s="83">
        <f t="shared" si="10"/>
        <v>24.587868852459028</v>
      </c>
      <c r="BH58" s="721">
        <f t="shared" si="10"/>
        <v>1.5647540983606558</v>
      </c>
      <c r="BI58" s="83">
        <f t="shared" si="10"/>
        <v>12.393565573770488</v>
      </c>
      <c r="BJ58" s="83">
        <f t="shared" si="10"/>
        <v>21.908811475409841</v>
      </c>
      <c r="BK58" s="83">
        <f t="shared" si="10"/>
        <v>21.274221311475415</v>
      </c>
      <c r="BL58" s="84">
        <f t="shared" si="10"/>
        <v>43.789672131147555</v>
      </c>
      <c r="BN58" s="59">
        <f t="shared" si="17"/>
        <v>-5.151310844892798</v>
      </c>
      <c r="BO58" s="57">
        <f t="shared" si="17"/>
        <v>-0.14559205548548704</v>
      </c>
      <c r="BP58" s="57">
        <f t="shared" si="17"/>
        <v>-4.6124842370730335E-2</v>
      </c>
      <c r="BQ58" s="57">
        <f t="shared" si="17"/>
        <v>2.6125706179066874</v>
      </c>
      <c r="BR58" s="57">
        <f t="shared" si="17"/>
        <v>2.3765523329130076</v>
      </c>
      <c r="BS58" s="57">
        <f t="shared" si="17"/>
        <v>6.3067011349306412</v>
      </c>
      <c r="BT58" s="57">
        <f t="shared" si="17"/>
        <v>2.2752534678436511</v>
      </c>
      <c r="BU58" s="194">
        <f t="shared" si="17"/>
        <v>-0.75386128625472892</v>
      </c>
      <c r="BV58" s="57">
        <f t="shared" si="17"/>
        <v>-3.6673959646910461</v>
      </c>
      <c r="BW58" s="57">
        <f t="shared" si="17"/>
        <v>-4.1031116015132234</v>
      </c>
      <c r="BX58" s="57">
        <f t="shared" si="17"/>
        <v>3.5595674653215674</v>
      </c>
      <c r="BY58" s="60">
        <f t="shared" si="17"/>
        <v>2.5650952080706304</v>
      </c>
    </row>
    <row r="59" spans="1:79" x14ac:dyDescent="0.25">
      <c r="A59" s="690" t="s">
        <v>57</v>
      </c>
      <c r="B59" s="93">
        <v>174.29620000000003</v>
      </c>
      <c r="C59" s="80">
        <v>85.335799999999978</v>
      </c>
      <c r="D59" s="80">
        <v>177.24730000000011</v>
      </c>
      <c r="E59" s="80">
        <v>176.58790000000005</v>
      </c>
      <c r="F59" s="80">
        <v>104.66659999999999</v>
      </c>
      <c r="G59" s="80">
        <v>95.827099999999973</v>
      </c>
      <c r="H59" s="80">
        <v>97.707099999999954</v>
      </c>
      <c r="I59" s="80">
        <v>21.601300000000002</v>
      </c>
      <c r="J59" s="80">
        <v>67.613099999999989</v>
      </c>
      <c r="K59" s="80">
        <v>91.319499999999962</v>
      </c>
      <c r="L59" s="80">
        <v>130.29189999999991</v>
      </c>
      <c r="M59" s="80">
        <v>161.90600000000009</v>
      </c>
      <c r="N59" s="93">
        <v>127.03460000000004</v>
      </c>
      <c r="O59" s="80">
        <v>76.568600000000032</v>
      </c>
      <c r="P59" s="80">
        <v>142.47050000000002</v>
      </c>
      <c r="Q59" s="80">
        <v>146.77170000000001</v>
      </c>
      <c r="R59" s="80">
        <v>93.073199999999986</v>
      </c>
      <c r="S59" s="80">
        <v>86.478799999999978</v>
      </c>
      <c r="T59" s="80">
        <v>110.23289999999997</v>
      </c>
      <c r="U59" s="80">
        <v>26.8598</v>
      </c>
      <c r="V59" s="80">
        <v>83.371800000000022</v>
      </c>
      <c r="W59" s="80">
        <v>91.352999999999966</v>
      </c>
      <c r="X59" s="80">
        <v>117.32250000000003</v>
      </c>
      <c r="Y59" s="81">
        <v>129.61770000000007</v>
      </c>
      <c r="Z59" s="794">
        <f t="shared" si="15"/>
        <v>301.33080000000007</v>
      </c>
      <c r="AA59" s="80">
        <f t="shared" si="16"/>
        <v>161.90440000000001</v>
      </c>
      <c r="AB59" s="80">
        <f t="shared" si="16"/>
        <v>319.71780000000012</v>
      </c>
      <c r="AC59" s="143">
        <f t="shared" si="16"/>
        <v>323.35960000000006</v>
      </c>
      <c r="AD59" s="80">
        <f t="shared" si="16"/>
        <v>197.73979999999997</v>
      </c>
      <c r="AE59" s="80">
        <f t="shared" si="16"/>
        <v>182.30589999999995</v>
      </c>
      <c r="AF59" s="143">
        <f t="shared" si="16"/>
        <v>207.93999999999994</v>
      </c>
      <c r="AG59" s="80">
        <f t="shared" si="16"/>
        <v>48.461100000000002</v>
      </c>
      <c r="AH59" s="80">
        <f t="shared" si="16"/>
        <v>150.98490000000001</v>
      </c>
      <c r="AI59" s="80">
        <f t="shared" si="16"/>
        <v>182.67249999999993</v>
      </c>
      <c r="AJ59" s="143">
        <f t="shared" si="16"/>
        <v>247.61439999999993</v>
      </c>
      <c r="AK59" s="143">
        <f t="shared" si="16"/>
        <v>291.52370000000019</v>
      </c>
      <c r="AL59" s="671">
        <v>538</v>
      </c>
      <c r="AM59" s="672">
        <v>491</v>
      </c>
      <c r="AO59" s="91">
        <f t="shared" si="8"/>
        <v>32.397063197026029</v>
      </c>
      <c r="AP59" s="83">
        <f t="shared" si="8"/>
        <v>15.861672862453528</v>
      </c>
      <c r="AQ59" s="83">
        <f t="shared" si="8"/>
        <v>32.945594795539051</v>
      </c>
      <c r="AR59" s="83">
        <f t="shared" si="8"/>
        <v>32.823029739776963</v>
      </c>
      <c r="AS59" s="83">
        <f t="shared" si="8"/>
        <v>19.454758364312266</v>
      </c>
      <c r="AT59" s="83">
        <f t="shared" si="8"/>
        <v>17.811728624535313</v>
      </c>
      <c r="AU59" s="83">
        <f t="shared" si="8"/>
        <v>18.161171003717463</v>
      </c>
      <c r="AV59" s="83">
        <f t="shared" si="8"/>
        <v>4.0151115241635695</v>
      </c>
      <c r="AW59" s="83">
        <f t="shared" si="8"/>
        <v>12.567490706319701</v>
      </c>
      <c r="AX59" s="83">
        <f t="shared" si="8"/>
        <v>16.973884758364306</v>
      </c>
      <c r="AY59" s="83">
        <f t="shared" si="8"/>
        <v>24.217825278810391</v>
      </c>
      <c r="AZ59" s="83">
        <f t="shared" si="8"/>
        <v>30.094052044609683</v>
      </c>
      <c r="BA59" s="91">
        <f t="shared" si="10"/>
        <v>25.872627291242374</v>
      </c>
      <c r="BB59" s="83">
        <f t="shared" si="10"/>
        <v>15.594419551934832</v>
      </c>
      <c r="BC59" s="83">
        <f t="shared" si="10"/>
        <v>29.016395112016298</v>
      </c>
      <c r="BD59" s="83">
        <f t="shared" si="10"/>
        <v>29.892403258655808</v>
      </c>
      <c r="BE59" s="83">
        <f t="shared" si="10"/>
        <v>18.955845213849283</v>
      </c>
      <c r="BF59" s="83">
        <f t="shared" si="10"/>
        <v>17.612790224032583</v>
      </c>
      <c r="BG59" s="83">
        <f t="shared" si="10"/>
        <v>22.450692464358447</v>
      </c>
      <c r="BH59" s="83">
        <f t="shared" si="10"/>
        <v>5.4704276985743379</v>
      </c>
      <c r="BI59" s="83">
        <f t="shared" si="10"/>
        <v>16.980000000000004</v>
      </c>
      <c r="BJ59" s="83">
        <f t="shared" si="10"/>
        <v>18.605498981670053</v>
      </c>
      <c r="BK59" s="83">
        <f t="shared" si="10"/>
        <v>23.894602851323835</v>
      </c>
      <c r="BL59" s="84">
        <f t="shared" si="10"/>
        <v>26.398716904276998</v>
      </c>
      <c r="BN59" s="59">
        <f t="shared" si="17"/>
        <v>-6.5244359057836547</v>
      </c>
      <c r="BO59" s="57">
        <f t="shared" si="17"/>
        <v>-0.26725331051869539</v>
      </c>
      <c r="BP59" s="57">
        <f t="shared" si="17"/>
        <v>-3.9291996835227536</v>
      </c>
      <c r="BQ59" s="57">
        <f t="shared" si="17"/>
        <v>-2.9306264811211555</v>
      </c>
      <c r="BR59" s="57">
        <f t="shared" si="17"/>
        <v>-0.49891315046298246</v>
      </c>
      <c r="BS59" s="57">
        <f t="shared" si="17"/>
        <v>-0.19893840050272971</v>
      </c>
      <c r="BT59" s="57">
        <f t="shared" si="17"/>
        <v>4.2895214606409837</v>
      </c>
      <c r="BU59" s="57">
        <f t="shared" si="17"/>
        <v>1.4553161744107683</v>
      </c>
      <c r="BV59" s="57">
        <f t="shared" si="17"/>
        <v>4.4125092936803032</v>
      </c>
      <c r="BW59" s="57">
        <f t="shared" si="17"/>
        <v>1.6316142233057462</v>
      </c>
      <c r="BX59" s="57">
        <f t="shared" si="17"/>
        <v>-0.32322242748655583</v>
      </c>
      <c r="BY59" s="60">
        <f t="shared" si="17"/>
        <v>-3.6953351403326842</v>
      </c>
    </row>
    <row r="60" spans="1:79" x14ac:dyDescent="0.25">
      <c r="A60" s="690" t="s">
        <v>58</v>
      </c>
      <c r="B60" s="93">
        <v>130.4632</v>
      </c>
      <c r="C60" s="80">
        <v>92.266500000000036</v>
      </c>
      <c r="D60" s="80">
        <v>75.5809</v>
      </c>
      <c r="E60" s="80">
        <v>138.57069999999987</v>
      </c>
      <c r="F60" s="80">
        <v>75.852299999999985</v>
      </c>
      <c r="G60" s="80">
        <v>80.740299999999962</v>
      </c>
      <c r="H60" s="80">
        <v>175.9360999999999</v>
      </c>
      <c r="I60" s="80">
        <v>12.272899999999998</v>
      </c>
      <c r="J60" s="80">
        <v>105.81260000000002</v>
      </c>
      <c r="K60" s="80">
        <v>162.79600000000008</v>
      </c>
      <c r="L60" s="80">
        <v>169.31089999999995</v>
      </c>
      <c r="M60" s="80">
        <v>223.49080000000012</v>
      </c>
      <c r="N60" s="93">
        <v>123.80640000000002</v>
      </c>
      <c r="O60" s="80">
        <v>96.807800000000015</v>
      </c>
      <c r="P60" s="80">
        <v>102.14370000000004</v>
      </c>
      <c r="Q60" s="80">
        <v>127.46300000000012</v>
      </c>
      <c r="R60" s="80">
        <v>160.86110000000005</v>
      </c>
      <c r="S60" s="80">
        <v>93.198100000000025</v>
      </c>
      <c r="T60" s="80">
        <v>248.6781999999998</v>
      </c>
      <c r="U60" s="80">
        <v>13.732900000000001</v>
      </c>
      <c r="V60" s="80">
        <v>82.932900000000004</v>
      </c>
      <c r="W60" s="80">
        <v>92.628999999999991</v>
      </c>
      <c r="X60" s="80">
        <v>118.34130000000002</v>
      </c>
      <c r="Y60" s="81">
        <v>186.47399999999999</v>
      </c>
      <c r="Z60" s="794">
        <f t="shared" si="15"/>
        <v>254.26960000000003</v>
      </c>
      <c r="AA60" s="80">
        <f t="shared" si="16"/>
        <v>189.07430000000005</v>
      </c>
      <c r="AB60" s="80">
        <f t="shared" si="16"/>
        <v>177.72460000000004</v>
      </c>
      <c r="AC60" s="143">
        <f t="shared" si="16"/>
        <v>266.03370000000001</v>
      </c>
      <c r="AD60" s="80">
        <f t="shared" si="16"/>
        <v>236.71340000000004</v>
      </c>
      <c r="AE60" s="80">
        <f t="shared" si="16"/>
        <v>173.9384</v>
      </c>
      <c r="AF60" s="143">
        <f t="shared" si="16"/>
        <v>424.61429999999973</v>
      </c>
      <c r="AG60" s="80">
        <f t="shared" si="16"/>
        <v>26.005800000000001</v>
      </c>
      <c r="AH60" s="80">
        <f t="shared" si="16"/>
        <v>188.74550000000002</v>
      </c>
      <c r="AI60" s="80">
        <f t="shared" si="16"/>
        <v>255.42500000000007</v>
      </c>
      <c r="AJ60" s="143">
        <f t="shared" si="16"/>
        <v>287.65219999999999</v>
      </c>
      <c r="AK60" s="143">
        <f t="shared" si="16"/>
        <v>409.96480000000008</v>
      </c>
      <c r="AL60" s="671">
        <v>512</v>
      </c>
      <c r="AM60" s="672">
        <v>514</v>
      </c>
      <c r="AO60" s="91">
        <f t="shared" si="8"/>
        <v>25.481093749999999</v>
      </c>
      <c r="AP60" s="83">
        <f t="shared" si="8"/>
        <v>18.020800781250006</v>
      </c>
      <c r="AQ60" s="83">
        <f t="shared" si="8"/>
        <v>14.76189453125</v>
      </c>
      <c r="AR60" s="83">
        <f t="shared" si="8"/>
        <v>27.064589843749975</v>
      </c>
      <c r="AS60" s="83">
        <f t="shared" si="8"/>
        <v>14.814902343749997</v>
      </c>
      <c r="AT60" s="83">
        <f t="shared" si="8"/>
        <v>15.769589843749992</v>
      </c>
      <c r="AU60" s="83">
        <f t="shared" si="8"/>
        <v>34.36251953124998</v>
      </c>
      <c r="AV60" s="83">
        <f t="shared" si="8"/>
        <v>2.3970507812499995</v>
      </c>
      <c r="AW60" s="83">
        <f t="shared" si="8"/>
        <v>20.666523437500004</v>
      </c>
      <c r="AX60" s="83">
        <f t="shared" si="8"/>
        <v>31.796093750000015</v>
      </c>
      <c r="AY60" s="83">
        <f t="shared" si="8"/>
        <v>33.068535156249993</v>
      </c>
      <c r="AZ60" s="83">
        <f t="shared" si="8"/>
        <v>43.650546875000025</v>
      </c>
      <c r="BA60" s="91">
        <f t="shared" si="10"/>
        <v>24.086848249027241</v>
      </c>
      <c r="BB60" s="83">
        <f t="shared" si="10"/>
        <v>18.834202334630355</v>
      </c>
      <c r="BC60" s="83">
        <f t="shared" si="10"/>
        <v>19.872315175097281</v>
      </c>
      <c r="BD60" s="83">
        <f t="shared" si="10"/>
        <v>24.798249027237379</v>
      </c>
      <c r="BE60" s="83">
        <f t="shared" si="10"/>
        <v>31.295933852140088</v>
      </c>
      <c r="BF60" s="83">
        <f t="shared" si="10"/>
        <v>18.131926070038915</v>
      </c>
      <c r="BG60" s="83">
        <f t="shared" si="10"/>
        <v>48.380972762645875</v>
      </c>
      <c r="BH60" s="83">
        <f t="shared" si="10"/>
        <v>2.6717704280155643</v>
      </c>
      <c r="BI60" s="83">
        <f t="shared" si="10"/>
        <v>16.134805447470818</v>
      </c>
      <c r="BJ60" s="83">
        <f t="shared" si="10"/>
        <v>18.021206225680935</v>
      </c>
      <c r="BK60" s="83">
        <f t="shared" si="10"/>
        <v>23.023599221789887</v>
      </c>
      <c r="BL60" s="84">
        <f t="shared" si="10"/>
        <v>36.27898832684825</v>
      </c>
      <c r="BN60" s="59">
        <f t="shared" si="17"/>
        <v>-1.3942455009727581</v>
      </c>
      <c r="BO60" s="57">
        <f t="shared" si="17"/>
        <v>0.81340155338034847</v>
      </c>
      <c r="BP60" s="57">
        <f t="shared" si="17"/>
        <v>5.1104206438472808</v>
      </c>
      <c r="BQ60" s="57">
        <f t="shared" si="17"/>
        <v>-2.2663408165125958</v>
      </c>
      <c r="BR60" s="57">
        <f t="shared" si="17"/>
        <v>16.481031508390089</v>
      </c>
      <c r="BS60" s="57">
        <f t="shared" si="17"/>
        <v>2.3623362262889227</v>
      </c>
      <c r="BT60" s="57">
        <f t="shared" si="17"/>
        <v>14.018453231395895</v>
      </c>
      <c r="BU60" s="57">
        <f t="shared" si="17"/>
        <v>0.27471964676556482</v>
      </c>
      <c r="BV60" s="57">
        <f t="shared" si="17"/>
        <v>-4.5317179900291862</v>
      </c>
      <c r="BW60" s="57">
        <f t="shared" si="17"/>
        <v>-13.77488752431908</v>
      </c>
      <c r="BX60" s="57">
        <f t="shared" si="17"/>
        <v>-10.044935934460106</v>
      </c>
      <c r="BY60" s="60">
        <f t="shared" si="17"/>
        <v>-7.3715585481517749</v>
      </c>
    </row>
    <row r="61" spans="1:79" x14ac:dyDescent="0.25">
      <c r="A61" s="690" t="s">
        <v>59</v>
      </c>
      <c r="B61" s="93">
        <v>143.34529999999992</v>
      </c>
      <c r="C61" s="80">
        <v>114.19929999999997</v>
      </c>
      <c r="D61" s="80">
        <v>95.587500000000006</v>
      </c>
      <c r="E61" s="80">
        <v>173.15339999999998</v>
      </c>
      <c r="F61" s="80">
        <v>85.06519999999999</v>
      </c>
      <c r="G61" s="80">
        <v>69.960300000000018</v>
      </c>
      <c r="H61" s="80">
        <v>106.71269999999994</v>
      </c>
      <c r="I61" s="80">
        <v>36.091300000000004</v>
      </c>
      <c r="J61" s="80">
        <v>107.88109999999989</v>
      </c>
      <c r="K61" s="80">
        <v>94.124399999999966</v>
      </c>
      <c r="L61" s="80">
        <v>164.99100000000001</v>
      </c>
      <c r="M61" s="80">
        <v>165.76349999999999</v>
      </c>
      <c r="N61" s="93">
        <v>113.7672</v>
      </c>
      <c r="O61" s="80">
        <v>118.79810000000001</v>
      </c>
      <c r="P61" s="80">
        <v>105.18369999999997</v>
      </c>
      <c r="Q61" s="80">
        <v>154.10690000000002</v>
      </c>
      <c r="R61" s="80">
        <v>83.228200000000001</v>
      </c>
      <c r="S61" s="80">
        <v>73.627300000000005</v>
      </c>
      <c r="T61" s="80">
        <v>134.74179999999998</v>
      </c>
      <c r="U61" s="80">
        <v>40.401299999999992</v>
      </c>
      <c r="V61" s="80">
        <v>94.982699999999994</v>
      </c>
      <c r="W61" s="80">
        <v>80.073600000000056</v>
      </c>
      <c r="X61" s="80">
        <v>140.8848000000001</v>
      </c>
      <c r="Y61" s="81">
        <v>166.92200000000008</v>
      </c>
      <c r="Z61" s="794">
        <f t="shared" si="15"/>
        <v>257.11249999999995</v>
      </c>
      <c r="AA61" s="80">
        <f t="shared" si="16"/>
        <v>232.99739999999997</v>
      </c>
      <c r="AB61" s="80">
        <f t="shared" si="16"/>
        <v>200.77119999999996</v>
      </c>
      <c r="AC61" s="143">
        <f t="shared" si="16"/>
        <v>327.26030000000003</v>
      </c>
      <c r="AD61" s="80">
        <f t="shared" si="16"/>
        <v>168.29339999999999</v>
      </c>
      <c r="AE61" s="80">
        <f t="shared" si="16"/>
        <v>143.58760000000001</v>
      </c>
      <c r="AF61" s="143">
        <f t="shared" si="16"/>
        <v>241.45449999999994</v>
      </c>
      <c r="AG61" s="80">
        <f t="shared" si="16"/>
        <v>76.492599999999996</v>
      </c>
      <c r="AH61" s="80">
        <f t="shared" si="16"/>
        <v>202.86379999999988</v>
      </c>
      <c r="AI61" s="80">
        <f t="shared" si="16"/>
        <v>174.19800000000004</v>
      </c>
      <c r="AJ61" s="143">
        <f t="shared" si="16"/>
        <v>305.87580000000014</v>
      </c>
      <c r="AK61" s="143">
        <f t="shared" si="16"/>
        <v>332.68550000000005</v>
      </c>
      <c r="AL61" s="671">
        <v>536</v>
      </c>
      <c r="AM61" s="672">
        <v>502</v>
      </c>
      <c r="AO61" s="91">
        <f t="shared" si="8"/>
        <v>26.743526119402972</v>
      </c>
      <c r="AP61" s="83">
        <f t="shared" si="8"/>
        <v>21.305839552238801</v>
      </c>
      <c r="AQ61" s="83">
        <f t="shared" si="8"/>
        <v>17.833488805970148</v>
      </c>
      <c r="AR61" s="83">
        <f t="shared" si="8"/>
        <v>32.304738805970146</v>
      </c>
      <c r="AS61" s="83">
        <f t="shared" si="8"/>
        <v>15.870373134328355</v>
      </c>
      <c r="AT61" s="83">
        <f t="shared" si="8"/>
        <v>13.052294776119405</v>
      </c>
      <c r="AU61" s="83">
        <f t="shared" si="8"/>
        <v>19.909085820895513</v>
      </c>
      <c r="AV61" s="83">
        <f t="shared" si="8"/>
        <v>6.7334514925373137</v>
      </c>
      <c r="AW61" s="83">
        <f t="shared" si="8"/>
        <v>20.127070895522365</v>
      </c>
      <c r="AX61" s="83">
        <f t="shared" si="8"/>
        <v>17.560522388059695</v>
      </c>
      <c r="AY61" s="83">
        <f t="shared" si="8"/>
        <v>30.781902985074627</v>
      </c>
      <c r="AZ61" s="83">
        <f t="shared" si="8"/>
        <v>30.926026119402984</v>
      </c>
      <c r="BA61" s="91">
        <f t="shared" si="10"/>
        <v>22.662788844621513</v>
      </c>
      <c r="BB61" s="83">
        <f t="shared" si="10"/>
        <v>23.66496015936255</v>
      </c>
      <c r="BC61" s="83">
        <f t="shared" si="10"/>
        <v>20.952928286852586</v>
      </c>
      <c r="BD61" s="83">
        <f t="shared" si="10"/>
        <v>30.698585657370526</v>
      </c>
      <c r="BE61" s="83">
        <f t="shared" si="10"/>
        <v>16.579322709163346</v>
      </c>
      <c r="BF61" s="83">
        <f t="shared" si="10"/>
        <v>14.66679282868526</v>
      </c>
      <c r="BG61" s="83">
        <f t="shared" si="10"/>
        <v>26.840996015936252</v>
      </c>
      <c r="BH61" s="83">
        <f t="shared" si="10"/>
        <v>8.0480677290836624</v>
      </c>
      <c r="BI61" s="83">
        <f t="shared" si="10"/>
        <v>18.920856573705176</v>
      </c>
      <c r="BJ61" s="83">
        <f t="shared" si="10"/>
        <v>15.950916334661366</v>
      </c>
      <c r="BK61" s="83">
        <f t="shared" si="10"/>
        <v>28.064701195219143</v>
      </c>
      <c r="BL61" s="84">
        <f t="shared" si="10"/>
        <v>33.251394422310774</v>
      </c>
      <c r="BN61" s="59">
        <f t="shared" si="17"/>
        <v>-4.080737274781459</v>
      </c>
      <c r="BO61" s="57">
        <f t="shared" si="17"/>
        <v>2.3591206071237494</v>
      </c>
      <c r="BP61" s="57">
        <f t="shared" si="17"/>
        <v>3.1194394808824377</v>
      </c>
      <c r="BQ61" s="57">
        <f t="shared" si="17"/>
        <v>-1.6061531485996206</v>
      </c>
      <c r="BR61" s="57">
        <f t="shared" si="17"/>
        <v>0.70894957483499077</v>
      </c>
      <c r="BS61" s="57">
        <f t="shared" si="17"/>
        <v>1.614498052565855</v>
      </c>
      <c r="BT61" s="57">
        <f t="shared" si="17"/>
        <v>6.9319101950407394</v>
      </c>
      <c r="BU61" s="57">
        <f t="shared" si="17"/>
        <v>1.3146162365463487</v>
      </c>
      <c r="BV61" s="57">
        <f t="shared" si="17"/>
        <v>-1.206214321817189</v>
      </c>
      <c r="BW61" s="57">
        <f t="shared" si="17"/>
        <v>-1.6096060533983287</v>
      </c>
      <c r="BX61" s="57">
        <f t="shared" si="17"/>
        <v>-2.7172017898554834</v>
      </c>
      <c r="BY61" s="60">
        <f t="shared" si="17"/>
        <v>2.3253683029077905</v>
      </c>
    </row>
    <row r="62" spans="1:79" x14ac:dyDescent="0.25">
      <c r="A62" s="690" t="s">
        <v>60</v>
      </c>
      <c r="B62" s="93">
        <v>133.00820000000002</v>
      </c>
      <c r="C62" s="80">
        <v>104.39520000000002</v>
      </c>
      <c r="D62" s="80">
        <v>122.29060000000005</v>
      </c>
      <c r="E62" s="80">
        <v>134.76710000000003</v>
      </c>
      <c r="F62" s="80">
        <v>85.197000000000031</v>
      </c>
      <c r="G62" s="80">
        <v>74.053299999999979</v>
      </c>
      <c r="H62" s="80">
        <v>125.6155</v>
      </c>
      <c r="I62" s="80">
        <v>19.701800000000002</v>
      </c>
      <c r="J62" s="80">
        <v>95.838099999999983</v>
      </c>
      <c r="K62" s="80">
        <v>115.84540000000003</v>
      </c>
      <c r="L62" s="80">
        <v>155.05139999999997</v>
      </c>
      <c r="M62" s="80">
        <v>181.90090000000006</v>
      </c>
      <c r="N62" s="93">
        <v>96.3262</v>
      </c>
      <c r="O62" s="80">
        <v>94.640299999999996</v>
      </c>
      <c r="P62" s="80">
        <v>107.60429999999992</v>
      </c>
      <c r="Q62" s="80">
        <v>111.13439999999997</v>
      </c>
      <c r="R62" s="80">
        <v>88.610899999999958</v>
      </c>
      <c r="S62" s="80">
        <v>57.372900000000001</v>
      </c>
      <c r="T62" s="80">
        <v>130.00939999999994</v>
      </c>
      <c r="U62" s="80">
        <v>25.946400000000001</v>
      </c>
      <c r="V62" s="80">
        <v>111.85209999999996</v>
      </c>
      <c r="W62" s="80">
        <v>88.998000000000019</v>
      </c>
      <c r="X62" s="80">
        <v>151.39689999999987</v>
      </c>
      <c r="Y62" s="81">
        <v>208.65779999999981</v>
      </c>
      <c r="Z62" s="794">
        <f t="shared" si="15"/>
        <v>229.33440000000002</v>
      </c>
      <c r="AA62" s="80">
        <f t="shared" si="16"/>
        <v>199.03550000000001</v>
      </c>
      <c r="AB62" s="80">
        <f t="shared" si="16"/>
        <v>229.89489999999998</v>
      </c>
      <c r="AC62" s="143">
        <f t="shared" si="16"/>
        <v>245.9015</v>
      </c>
      <c r="AD62" s="80">
        <f t="shared" si="16"/>
        <v>173.80789999999999</v>
      </c>
      <c r="AE62" s="80">
        <f t="shared" si="16"/>
        <v>131.42619999999999</v>
      </c>
      <c r="AF62" s="143">
        <f t="shared" si="16"/>
        <v>255.62489999999994</v>
      </c>
      <c r="AG62" s="80">
        <f t="shared" si="16"/>
        <v>45.648200000000003</v>
      </c>
      <c r="AH62" s="80">
        <f t="shared" si="16"/>
        <v>207.69019999999995</v>
      </c>
      <c r="AI62" s="80">
        <f t="shared" si="16"/>
        <v>204.84340000000003</v>
      </c>
      <c r="AJ62" s="143">
        <f t="shared" si="16"/>
        <v>306.44829999999985</v>
      </c>
      <c r="AK62" s="143">
        <f t="shared" si="16"/>
        <v>390.55869999999987</v>
      </c>
      <c r="AL62" s="671">
        <v>509</v>
      </c>
      <c r="AM62" s="672">
        <v>497</v>
      </c>
      <c r="AO62" s="91">
        <f t="shared" si="8"/>
        <v>26.131277013752456</v>
      </c>
      <c r="AP62" s="83">
        <f t="shared" si="8"/>
        <v>20.509862475442048</v>
      </c>
      <c r="AQ62" s="83">
        <f t="shared" si="8"/>
        <v>24.025658153241661</v>
      </c>
      <c r="AR62" s="83">
        <f t="shared" si="8"/>
        <v>26.476836935166997</v>
      </c>
      <c r="AS62" s="83">
        <f t="shared" si="8"/>
        <v>16.738113948919455</v>
      </c>
      <c r="AT62" s="83">
        <f t="shared" si="8"/>
        <v>14.548781925343807</v>
      </c>
      <c r="AU62" s="83">
        <f t="shared" si="8"/>
        <v>24.678880157170923</v>
      </c>
      <c r="AV62" s="83">
        <f t="shared" si="8"/>
        <v>3.870687622789784</v>
      </c>
      <c r="AW62" s="83">
        <f t="shared" si="8"/>
        <v>18.828703339882118</v>
      </c>
      <c r="AX62" s="83">
        <f t="shared" si="8"/>
        <v>22.759410609037335</v>
      </c>
      <c r="AY62" s="83">
        <f t="shared" si="8"/>
        <v>30.461964636542234</v>
      </c>
      <c r="AZ62" s="83">
        <f t="shared" si="8"/>
        <v>35.736915520628699</v>
      </c>
      <c r="BA62" s="91">
        <f t="shared" si="10"/>
        <v>19.381529175050304</v>
      </c>
      <c r="BB62" s="83">
        <f t="shared" si="10"/>
        <v>19.042313883299798</v>
      </c>
      <c r="BC62" s="83">
        <f t="shared" si="10"/>
        <v>21.650764587525135</v>
      </c>
      <c r="BD62" s="83">
        <f t="shared" si="10"/>
        <v>22.361046277665992</v>
      </c>
      <c r="BE62" s="83">
        <f t="shared" si="10"/>
        <v>17.829154929577456</v>
      </c>
      <c r="BF62" s="83">
        <f t="shared" si="10"/>
        <v>11.543843058350101</v>
      </c>
      <c r="BG62" s="83">
        <f t="shared" si="10"/>
        <v>26.158832997987918</v>
      </c>
      <c r="BH62" s="83">
        <f t="shared" si="10"/>
        <v>5.2206036217303824</v>
      </c>
      <c r="BI62" s="83">
        <f t="shared" si="10"/>
        <v>22.505452716297782</v>
      </c>
      <c r="BJ62" s="83">
        <f t="shared" si="10"/>
        <v>17.90704225352113</v>
      </c>
      <c r="BK62" s="83">
        <f t="shared" si="10"/>
        <v>30.462152917505001</v>
      </c>
      <c r="BL62" s="84">
        <f t="shared" si="10"/>
        <v>41.983460764587491</v>
      </c>
      <c r="BN62" s="59">
        <f t="shared" si="17"/>
        <v>-6.7497478387021523</v>
      </c>
      <c r="BO62" s="57">
        <f t="shared" si="17"/>
        <v>-1.4675485921422506</v>
      </c>
      <c r="BP62" s="57">
        <f t="shared" si="17"/>
        <v>-2.3748935657165262</v>
      </c>
      <c r="BQ62" s="57">
        <f t="shared" si="17"/>
        <v>-4.1157906575010053</v>
      </c>
      <c r="BR62" s="57">
        <f t="shared" si="17"/>
        <v>1.0910409806580006</v>
      </c>
      <c r="BS62" s="57">
        <f t="shared" si="17"/>
        <v>-3.0049388669937063</v>
      </c>
      <c r="BT62" s="57">
        <f t="shared" si="17"/>
        <v>1.4799528408169955</v>
      </c>
      <c r="BU62" s="57">
        <f t="shared" si="17"/>
        <v>1.3499159989405984</v>
      </c>
      <c r="BV62" s="57">
        <f t="shared" si="17"/>
        <v>3.676749376415664</v>
      </c>
      <c r="BW62" s="57">
        <f t="shared" si="17"/>
        <v>-4.8523683555162052</v>
      </c>
      <c r="BX62" s="57">
        <f t="shared" si="17"/>
        <v>1.8828096276735096E-4</v>
      </c>
      <c r="BY62" s="60">
        <f t="shared" si="17"/>
        <v>6.2465452439587921</v>
      </c>
    </row>
    <row r="63" spans="1:79" x14ac:dyDescent="0.25">
      <c r="A63" s="690" t="s">
        <v>61</v>
      </c>
      <c r="B63" s="93">
        <v>126.11710000000009</v>
      </c>
      <c r="C63" s="80">
        <v>99.295200000000008</v>
      </c>
      <c r="D63" s="80">
        <v>132.10180000000005</v>
      </c>
      <c r="E63" s="80">
        <v>136.60620000000003</v>
      </c>
      <c r="F63" s="80">
        <v>78.534800000000018</v>
      </c>
      <c r="G63" s="80">
        <v>55.190000000000005</v>
      </c>
      <c r="H63" s="80">
        <v>131.64720000000005</v>
      </c>
      <c r="I63" s="80">
        <v>21.362400000000001</v>
      </c>
      <c r="J63" s="80">
        <v>102.49659999999996</v>
      </c>
      <c r="K63" s="80">
        <v>119.08789999999993</v>
      </c>
      <c r="L63" s="80">
        <v>187.06840000000003</v>
      </c>
      <c r="M63" s="80">
        <v>184.34150000000005</v>
      </c>
      <c r="N63" s="93">
        <v>94.16109999999999</v>
      </c>
      <c r="O63" s="80">
        <v>117.87010000000001</v>
      </c>
      <c r="P63" s="80">
        <v>110.68660000000003</v>
      </c>
      <c r="Q63" s="80">
        <v>142.32030000000006</v>
      </c>
      <c r="R63" s="80">
        <v>60.521400000000014</v>
      </c>
      <c r="S63" s="80">
        <v>51.495799999999996</v>
      </c>
      <c r="T63" s="80">
        <v>178.88359999999992</v>
      </c>
      <c r="U63" s="80">
        <v>15.070299999999998</v>
      </c>
      <c r="V63" s="80">
        <v>98.547200000000018</v>
      </c>
      <c r="W63" s="80">
        <v>88.482100000000031</v>
      </c>
      <c r="X63" s="80">
        <v>178.27719999999985</v>
      </c>
      <c r="Y63" s="81">
        <v>182.88919999999996</v>
      </c>
      <c r="Z63" s="794">
        <f>B63+N63</f>
        <v>220.27820000000008</v>
      </c>
      <c r="AA63" s="80">
        <f t="shared" si="16"/>
        <v>217.1653</v>
      </c>
      <c r="AB63" s="80">
        <f t="shared" si="16"/>
        <v>242.78840000000008</v>
      </c>
      <c r="AC63" s="143">
        <f t="shared" si="16"/>
        <v>278.92650000000009</v>
      </c>
      <c r="AD63" s="80">
        <f t="shared" si="16"/>
        <v>139.05620000000005</v>
      </c>
      <c r="AE63" s="80">
        <f t="shared" si="16"/>
        <v>106.6858</v>
      </c>
      <c r="AF63" s="143">
        <f t="shared" si="16"/>
        <v>310.5308</v>
      </c>
      <c r="AG63" s="80">
        <f t="shared" si="16"/>
        <v>36.432699999999997</v>
      </c>
      <c r="AH63" s="80">
        <f t="shared" si="16"/>
        <v>201.04379999999998</v>
      </c>
      <c r="AI63" s="80">
        <f t="shared" si="16"/>
        <v>207.56999999999996</v>
      </c>
      <c r="AJ63" s="143">
        <f t="shared" si="16"/>
        <v>365.34559999999988</v>
      </c>
      <c r="AK63" s="143">
        <f t="shared" si="16"/>
        <v>367.23070000000001</v>
      </c>
      <c r="AL63" s="671">
        <v>521</v>
      </c>
      <c r="AM63" s="672">
        <v>493</v>
      </c>
      <c r="AO63" s="91">
        <f t="shared" si="8"/>
        <v>24.206737044145889</v>
      </c>
      <c r="AP63" s="83">
        <f t="shared" si="8"/>
        <v>19.058579654510556</v>
      </c>
      <c r="AQ63" s="83">
        <f t="shared" si="8"/>
        <v>25.355431861804234</v>
      </c>
      <c r="AR63" s="83">
        <f t="shared" si="8"/>
        <v>26.220000000000006</v>
      </c>
      <c r="AS63" s="83">
        <f t="shared" si="8"/>
        <v>15.07385796545106</v>
      </c>
      <c r="AT63" s="83">
        <f t="shared" si="8"/>
        <v>10.593090211132438</v>
      </c>
      <c r="AU63" s="83">
        <f t="shared" si="8"/>
        <v>25.26817658349329</v>
      </c>
      <c r="AV63" s="83">
        <f t="shared" si="8"/>
        <v>4.1002687140115164</v>
      </c>
      <c r="AW63" s="83">
        <f t="shared" si="8"/>
        <v>19.6730518234165</v>
      </c>
      <c r="AX63" s="83">
        <f t="shared" si="8"/>
        <v>22.857562380038374</v>
      </c>
      <c r="AY63" s="83">
        <f t="shared" si="8"/>
        <v>35.905642994241852</v>
      </c>
      <c r="AZ63" s="83">
        <f t="shared" si="8"/>
        <v>35.382245681381967</v>
      </c>
      <c r="BA63" s="91">
        <f t="shared" si="10"/>
        <v>19.099614604462474</v>
      </c>
      <c r="BB63" s="83">
        <f t="shared" si="10"/>
        <v>23.908742393509129</v>
      </c>
      <c r="BC63" s="83">
        <f t="shared" si="10"/>
        <v>22.451643002028405</v>
      </c>
      <c r="BD63" s="83">
        <f t="shared" si="10"/>
        <v>28.868215010142002</v>
      </c>
      <c r="BE63" s="83">
        <f t="shared" si="10"/>
        <v>12.276146044624749</v>
      </c>
      <c r="BF63" s="83">
        <f t="shared" si="10"/>
        <v>10.445395537525354</v>
      </c>
      <c r="BG63" s="83">
        <f t="shared" si="10"/>
        <v>36.284705882352924</v>
      </c>
      <c r="BH63" s="83">
        <f t="shared" si="10"/>
        <v>3.0568559837728193</v>
      </c>
      <c r="BI63" s="83">
        <f t="shared" si="10"/>
        <v>19.989290060851932</v>
      </c>
      <c r="BJ63" s="83">
        <f t="shared" si="10"/>
        <v>17.947687626774854</v>
      </c>
      <c r="BK63" s="83">
        <f t="shared" si="10"/>
        <v>36.161703853955345</v>
      </c>
      <c r="BL63" s="84">
        <f t="shared" si="10"/>
        <v>37.097200811359016</v>
      </c>
      <c r="BN63" s="59">
        <f t="shared" si="17"/>
        <v>-5.1071224396834154</v>
      </c>
      <c r="BO63" s="57">
        <f t="shared" si="17"/>
        <v>4.8501627389985735</v>
      </c>
      <c r="BP63" s="57">
        <f t="shared" si="17"/>
        <v>-2.9037888597758297</v>
      </c>
      <c r="BQ63" s="57">
        <f t="shared" si="17"/>
        <v>2.6482150101419961</v>
      </c>
      <c r="BR63" s="57">
        <f t="shared" si="17"/>
        <v>-2.7977119208263108</v>
      </c>
      <c r="BS63" s="57">
        <f t="shared" si="17"/>
        <v>-0.14769467360708433</v>
      </c>
      <c r="BT63" s="57">
        <f t="shared" si="17"/>
        <v>11.016529298859634</v>
      </c>
      <c r="BU63" s="57">
        <f t="shared" si="17"/>
        <v>-1.0434127302386971</v>
      </c>
      <c r="BV63" s="57">
        <f t="shared" si="17"/>
        <v>0.31623823743543156</v>
      </c>
      <c r="BW63" s="57">
        <f t="shared" si="17"/>
        <v>-4.9098747532635194</v>
      </c>
      <c r="BX63" s="57">
        <f t="shared" si="17"/>
        <v>0.25606085971349302</v>
      </c>
      <c r="BY63" s="60">
        <f t="shared" si="17"/>
        <v>1.7149551299770494</v>
      </c>
    </row>
    <row r="64" spans="1:79" x14ac:dyDescent="0.25">
      <c r="A64" s="690" t="s">
        <v>62</v>
      </c>
      <c r="B64" s="93">
        <v>214.26840000000024</v>
      </c>
      <c r="C64" s="80">
        <v>57.803500000000028</v>
      </c>
      <c r="D64" s="80">
        <v>117.0726999999999</v>
      </c>
      <c r="E64" s="80">
        <v>74.406500000000008</v>
      </c>
      <c r="F64" s="80">
        <v>93.160999999999987</v>
      </c>
      <c r="G64" s="80">
        <v>57.670900000000032</v>
      </c>
      <c r="H64" s="80">
        <v>152.54609999999991</v>
      </c>
      <c r="I64" s="80">
        <v>11.866600000000002</v>
      </c>
      <c r="J64" s="80">
        <v>89.667699999999982</v>
      </c>
      <c r="K64" s="80">
        <v>114.36319999999991</v>
      </c>
      <c r="L64" s="80">
        <v>189.16060000000013</v>
      </c>
      <c r="M64" s="80">
        <v>209.95470000000029</v>
      </c>
      <c r="N64" s="93">
        <v>152.47280000000006</v>
      </c>
      <c r="O64" s="80">
        <v>54.272900000000021</v>
      </c>
      <c r="P64" s="80">
        <v>81.362300000000005</v>
      </c>
      <c r="Q64" s="80">
        <v>49.386400000000016</v>
      </c>
      <c r="R64" s="80">
        <v>63.636600000000016</v>
      </c>
      <c r="S64" s="80">
        <v>61.676500000000004</v>
      </c>
      <c r="T64" s="80">
        <v>174.6551</v>
      </c>
      <c r="U64" s="80">
        <v>18.167899999999996</v>
      </c>
      <c r="V64" s="80">
        <v>93.575199999999995</v>
      </c>
      <c r="W64" s="80">
        <v>79.288600000000002</v>
      </c>
      <c r="X64" s="80">
        <v>134.64840000000001</v>
      </c>
      <c r="Y64" s="81">
        <v>157.48099999999994</v>
      </c>
      <c r="Z64" s="794">
        <f t="shared" si="15"/>
        <v>366.74120000000028</v>
      </c>
      <c r="AA64" s="80">
        <f t="shared" si="16"/>
        <v>112.07640000000005</v>
      </c>
      <c r="AB64" s="80">
        <f t="shared" si="16"/>
        <v>198.43499999999989</v>
      </c>
      <c r="AC64" s="143">
        <f t="shared" si="16"/>
        <v>123.79290000000003</v>
      </c>
      <c r="AD64" s="80">
        <f t="shared" si="16"/>
        <v>156.79759999999999</v>
      </c>
      <c r="AE64" s="80">
        <f t="shared" si="16"/>
        <v>119.34740000000004</v>
      </c>
      <c r="AF64" s="143">
        <f t="shared" si="16"/>
        <v>327.20119999999991</v>
      </c>
      <c r="AG64" s="80">
        <f t="shared" si="16"/>
        <v>30.034499999999998</v>
      </c>
      <c r="AH64" s="80">
        <f t="shared" si="16"/>
        <v>183.24289999999996</v>
      </c>
      <c r="AI64" s="80">
        <f t="shared" si="16"/>
        <v>193.65179999999992</v>
      </c>
      <c r="AJ64" s="143">
        <f t="shared" si="16"/>
        <v>323.80900000000014</v>
      </c>
      <c r="AK64" s="143">
        <f t="shared" si="16"/>
        <v>367.43570000000022</v>
      </c>
      <c r="AL64" s="671">
        <v>538</v>
      </c>
      <c r="AM64" s="672">
        <v>463</v>
      </c>
      <c r="AO64" s="91">
        <f t="shared" si="8"/>
        <v>39.826840148698928</v>
      </c>
      <c r="AP64" s="83">
        <f t="shared" si="8"/>
        <v>10.744144981412644</v>
      </c>
      <c r="AQ64" s="83">
        <f t="shared" si="8"/>
        <v>21.760724907063178</v>
      </c>
      <c r="AR64" s="83">
        <f t="shared" si="8"/>
        <v>13.830204460966545</v>
      </c>
      <c r="AS64" s="83">
        <f t="shared" si="8"/>
        <v>17.316171003717471</v>
      </c>
      <c r="AT64" s="83">
        <f t="shared" si="8"/>
        <v>10.719498141263946</v>
      </c>
      <c r="AU64" s="83">
        <f t="shared" si="8"/>
        <v>28.354293680297381</v>
      </c>
      <c r="AV64" s="83">
        <f t="shared" si="8"/>
        <v>2.2056877323420077</v>
      </c>
      <c r="AW64" s="83">
        <f t="shared" si="8"/>
        <v>16.666858736059474</v>
      </c>
      <c r="AX64" s="83">
        <f t="shared" si="8"/>
        <v>21.257100371747196</v>
      </c>
      <c r="AY64" s="83">
        <f t="shared" si="8"/>
        <v>35.159962825278832</v>
      </c>
      <c r="AZ64" s="83">
        <f t="shared" si="8"/>
        <v>39.025037174721241</v>
      </c>
      <c r="BA64" s="91">
        <f t="shared" si="10"/>
        <v>32.931490280777552</v>
      </c>
      <c r="BB64" s="83">
        <f t="shared" si="10"/>
        <v>11.722008639308861</v>
      </c>
      <c r="BC64" s="83">
        <f t="shared" si="10"/>
        <v>17.572850971922247</v>
      </c>
      <c r="BD64" s="83">
        <f t="shared" si="10"/>
        <v>10.666609071274301</v>
      </c>
      <c r="BE64" s="83">
        <f t="shared" si="10"/>
        <v>13.744406047516202</v>
      </c>
      <c r="BF64" s="83">
        <f t="shared" si="10"/>
        <v>13.321058315334774</v>
      </c>
      <c r="BG64" s="83">
        <f t="shared" si="10"/>
        <v>37.722483801295894</v>
      </c>
      <c r="BH64" s="83">
        <f t="shared" si="10"/>
        <v>3.9239524838012949</v>
      </c>
      <c r="BI64" s="83">
        <f t="shared" si="10"/>
        <v>20.210626349892006</v>
      </c>
      <c r="BJ64" s="83">
        <f t="shared" si="10"/>
        <v>17.124967602591791</v>
      </c>
      <c r="BK64" s="83">
        <f t="shared" si="10"/>
        <v>29.081727861771061</v>
      </c>
      <c r="BL64" s="84">
        <f t="shared" si="10"/>
        <v>34.013174946004305</v>
      </c>
      <c r="BN64" s="59">
        <f t="shared" si="17"/>
        <v>-6.8953498679213752</v>
      </c>
      <c r="BO64" s="57">
        <f t="shared" si="17"/>
        <v>0.97786365789621676</v>
      </c>
      <c r="BP64" s="57">
        <f t="shared" si="17"/>
        <v>-4.1878739351409315</v>
      </c>
      <c r="BQ64" s="57">
        <f t="shared" si="17"/>
        <v>-3.1635953896922437</v>
      </c>
      <c r="BR64" s="57">
        <f t="shared" si="17"/>
        <v>-3.5717649562012692</v>
      </c>
      <c r="BS64" s="57">
        <f t="shared" si="17"/>
        <v>2.6015601740708281</v>
      </c>
      <c r="BT64" s="57">
        <f t="shared" si="17"/>
        <v>9.3681901209985128</v>
      </c>
      <c r="BU64" s="57">
        <f t="shared" si="17"/>
        <v>1.7182647514592873</v>
      </c>
      <c r="BV64" s="57">
        <f t="shared" si="17"/>
        <v>3.5437676138325322</v>
      </c>
      <c r="BW64" s="57">
        <f t="shared" si="17"/>
        <v>-4.1321327691554046</v>
      </c>
      <c r="BX64" s="57">
        <f t="shared" si="17"/>
        <v>-6.0782349635077715</v>
      </c>
      <c r="BY64" s="60">
        <f t="shared" si="17"/>
        <v>-5.0118622287169359</v>
      </c>
    </row>
    <row r="65" spans="1:77" x14ac:dyDescent="0.25">
      <c r="A65" s="690" t="s">
        <v>63</v>
      </c>
      <c r="B65" s="93">
        <v>183.24799999999999</v>
      </c>
      <c r="C65" s="80">
        <v>84.963500000000025</v>
      </c>
      <c r="D65" s="80">
        <v>82.24369999999999</v>
      </c>
      <c r="E65" s="80">
        <v>120.3412</v>
      </c>
      <c r="F65" s="80">
        <v>114.00069999999997</v>
      </c>
      <c r="G65" s="80">
        <v>79.010799999999975</v>
      </c>
      <c r="H65" s="80">
        <v>157.03769999999997</v>
      </c>
      <c r="I65" s="80">
        <v>6.8372999999999999</v>
      </c>
      <c r="J65" s="80">
        <v>166.48410000000001</v>
      </c>
      <c r="K65" s="80">
        <v>112.70609999999995</v>
      </c>
      <c r="L65" s="80">
        <v>97.018699999999939</v>
      </c>
      <c r="M65" s="80">
        <v>252.95890000000017</v>
      </c>
      <c r="N65" s="93">
        <v>169.58390000000011</v>
      </c>
      <c r="O65" s="80">
        <v>85.571799999999953</v>
      </c>
      <c r="P65" s="80">
        <v>70.714600000000004</v>
      </c>
      <c r="Q65" s="80">
        <v>119.38899999999997</v>
      </c>
      <c r="R65" s="80">
        <v>123.10929999999998</v>
      </c>
      <c r="S65" s="80">
        <v>67.65470000000002</v>
      </c>
      <c r="T65" s="80">
        <v>175.00900000000004</v>
      </c>
      <c r="U65" s="80">
        <v>12.185099999999998</v>
      </c>
      <c r="V65" s="80">
        <v>135.47380000000001</v>
      </c>
      <c r="W65" s="80">
        <v>92.702100000000002</v>
      </c>
      <c r="X65" s="80">
        <v>121.46249999999998</v>
      </c>
      <c r="Y65" s="81">
        <v>216.84790000000021</v>
      </c>
      <c r="Z65" s="794">
        <f t="shared" si="15"/>
        <v>352.83190000000013</v>
      </c>
      <c r="AA65" s="80">
        <f t="shared" si="16"/>
        <v>170.53529999999998</v>
      </c>
      <c r="AB65" s="80">
        <f t="shared" si="16"/>
        <v>152.95830000000001</v>
      </c>
      <c r="AC65" s="143">
        <f t="shared" si="16"/>
        <v>239.73019999999997</v>
      </c>
      <c r="AD65" s="80">
        <f t="shared" si="16"/>
        <v>237.10999999999996</v>
      </c>
      <c r="AE65" s="80">
        <f t="shared" si="16"/>
        <v>146.66550000000001</v>
      </c>
      <c r="AF65" s="143">
        <f t="shared" si="16"/>
        <v>332.04669999999999</v>
      </c>
      <c r="AG65" s="80">
        <f t="shared" si="16"/>
        <v>19.022399999999998</v>
      </c>
      <c r="AH65" s="80">
        <f t="shared" si="16"/>
        <v>301.9579</v>
      </c>
      <c r="AI65" s="80">
        <f t="shared" si="16"/>
        <v>205.40819999999997</v>
      </c>
      <c r="AJ65" s="143">
        <f t="shared" si="16"/>
        <v>218.48119999999992</v>
      </c>
      <c r="AK65" s="143">
        <f t="shared" si="16"/>
        <v>469.80680000000041</v>
      </c>
      <c r="AL65" s="671">
        <v>514</v>
      </c>
      <c r="AM65" s="672">
        <v>493</v>
      </c>
      <c r="AO65" s="91">
        <f t="shared" si="8"/>
        <v>35.651361867704281</v>
      </c>
      <c r="AP65" s="83">
        <f t="shared" si="8"/>
        <v>16.529863813229575</v>
      </c>
      <c r="AQ65" s="83">
        <f t="shared" si="8"/>
        <v>16.000719844357974</v>
      </c>
      <c r="AR65" s="83">
        <f t="shared" si="8"/>
        <v>23.412684824902723</v>
      </c>
      <c r="AS65" s="83">
        <f t="shared" si="8"/>
        <v>22.179124513618671</v>
      </c>
      <c r="AT65" s="83">
        <f t="shared" si="8"/>
        <v>15.371750972762641</v>
      </c>
      <c r="AU65" s="83">
        <f t="shared" si="8"/>
        <v>30.55208171206225</v>
      </c>
      <c r="AV65" s="83">
        <f t="shared" si="8"/>
        <v>1.3302140077821012</v>
      </c>
      <c r="AW65" s="83">
        <f t="shared" si="8"/>
        <v>32.38990272373541</v>
      </c>
      <c r="AX65" s="83">
        <f t="shared" si="8"/>
        <v>21.927256809338509</v>
      </c>
      <c r="AY65" s="83">
        <f t="shared" si="8"/>
        <v>18.875233463035006</v>
      </c>
      <c r="AZ65" s="83">
        <f t="shared" si="8"/>
        <v>49.2137937743191</v>
      </c>
      <c r="BA65" s="91">
        <f t="shared" si="10"/>
        <v>34.398356997971625</v>
      </c>
      <c r="BB65" s="83">
        <f t="shared" si="10"/>
        <v>17.357363083164291</v>
      </c>
      <c r="BC65" s="83">
        <f t="shared" si="10"/>
        <v>14.343732251521299</v>
      </c>
      <c r="BD65" s="83">
        <f t="shared" si="10"/>
        <v>24.216835699797155</v>
      </c>
      <c r="BE65" s="83">
        <f t="shared" si="10"/>
        <v>24.971460446247459</v>
      </c>
      <c r="BF65" s="83">
        <f t="shared" si="10"/>
        <v>13.723062880324546</v>
      </c>
      <c r="BG65" s="83">
        <f t="shared" si="10"/>
        <v>35.498782961460456</v>
      </c>
      <c r="BH65" s="83">
        <f t="shared" si="10"/>
        <v>2.4716227180527381</v>
      </c>
      <c r="BI65" s="83">
        <f t="shared" si="10"/>
        <v>27.479472616632862</v>
      </c>
      <c r="BJ65" s="83">
        <f t="shared" si="10"/>
        <v>18.803671399594322</v>
      </c>
      <c r="BK65" s="83">
        <f t="shared" si="10"/>
        <v>24.637423935091274</v>
      </c>
      <c r="BL65" s="84">
        <f t="shared" si="10"/>
        <v>43.985375253549734</v>
      </c>
      <c r="BN65" s="59">
        <f t="shared" si="17"/>
        <v>-1.2530048697326563</v>
      </c>
      <c r="BO65" s="57">
        <f t="shared" si="17"/>
        <v>0.8274992699347159</v>
      </c>
      <c r="BP65" s="57">
        <f t="shared" si="17"/>
        <v>-1.6569875928366748</v>
      </c>
      <c r="BQ65" s="57">
        <f t="shared" si="17"/>
        <v>0.80415087489443238</v>
      </c>
      <c r="BR65" s="57">
        <f t="shared" si="17"/>
        <v>2.792335932628788</v>
      </c>
      <c r="BS65" s="57">
        <f t="shared" si="17"/>
        <v>-1.6486880924380944</v>
      </c>
      <c r="BT65" s="57">
        <f t="shared" si="17"/>
        <v>4.9467012493982061</v>
      </c>
      <c r="BU65" s="57">
        <f t="shared" si="17"/>
        <v>1.141408710270637</v>
      </c>
      <c r="BV65" s="57">
        <f t="shared" si="17"/>
        <v>-4.9104301071025489</v>
      </c>
      <c r="BW65" s="57">
        <f t="shared" si="17"/>
        <v>-3.1235854097441873</v>
      </c>
      <c r="BX65" s="57">
        <f t="shared" si="17"/>
        <v>5.7621904720562682</v>
      </c>
      <c r="BY65" s="60">
        <f t="shared" si="17"/>
        <v>-5.2284185207693668</v>
      </c>
    </row>
    <row r="66" spans="1:77" x14ac:dyDescent="0.25">
      <c r="A66" s="690" t="s">
        <v>64</v>
      </c>
      <c r="B66" s="93">
        <v>179.69449999999992</v>
      </c>
      <c r="C66" s="80">
        <v>60.98619999999999</v>
      </c>
      <c r="D66" s="80">
        <v>124.78159999999994</v>
      </c>
      <c r="E66" s="80">
        <v>80.741499999999988</v>
      </c>
      <c r="F66" s="80">
        <v>74.404399999999967</v>
      </c>
      <c r="G66" s="80">
        <v>72.045399999999972</v>
      </c>
      <c r="H66" s="80">
        <v>115.58679999999997</v>
      </c>
      <c r="I66" s="80">
        <v>23.472900000000003</v>
      </c>
      <c r="J66" s="80">
        <v>155.42789999999997</v>
      </c>
      <c r="K66" s="80">
        <v>116.61319999999999</v>
      </c>
      <c r="L66" s="80">
        <v>176.65900000000002</v>
      </c>
      <c r="M66" s="80">
        <v>256.67379999999997</v>
      </c>
      <c r="N66" s="93">
        <v>152.25499999999997</v>
      </c>
      <c r="O66" s="80">
        <v>62.074700000000014</v>
      </c>
      <c r="P66" s="80">
        <v>121.14540000000002</v>
      </c>
      <c r="Q66" s="80">
        <v>95.873600000000025</v>
      </c>
      <c r="R66" s="80">
        <v>62.984699999999997</v>
      </c>
      <c r="S66" s="80">
        <v>61.181899999999992</v>
      </c>
      <c r="T66" s="80">
        <v>137.8681</v>
      </c>
      <c r="U66" s="80">
        <v>35.884100000000011</v>
      </c>
      <c r="V66" s="80">
        <v>123.56100000000006</v>
      </c>
      <c r="W66" s="80">
        <v>113.53569999999999</v>
      </c>
      <c r="X66" s="80">
        <v>187.49640000000008</v>
      </c>
      <c r="Y66" s="81">
        <v>193.16790000000009</v>
      </c>
      <c r="Z66" s="794">
        <f t="shared" si="15"/>
        <v>331.94949999999989</v>
      </c>
      <c r="AA66" s="80">
        <f t="shared" si="16"/>
        <v>123.0609</v>
      </c>
      <c r="AB66" s="80">
        <f t="shared" si="16"/>
        <v>245.92699999999996</v>
      </c>
      <c r="AC66" s="143">
        <f t="shared" si="16"/>
        <v>176.61510000000001</v>
      </c>
      <c r="AD66" s="80">
        <f t="shared" si="16"/>
        <v>137.38909999999996</v>
      </c>
      <c r="AE66" s="80">
        <f t="shared" si="16"/>
        <v>133.22729999999996</v>
      </c>
      <c r="AF66" s="143">
        <f t="shared" si="16"/>
        <v>253.45489999999995</v>
      </c>
      <c r="AG66" s="80">
        <f t="shared" si="16"/>
        <v>59.357000000000014</v>
      </c>
      <c r="AH66" s="80">
        <f t="shared" si="16"/>
        <v>278.98890000000006</v>
      </c>
      <c r="AI66" s="80">
        <f t="shared" si="16"/>
        <v>230.14889999999997</v>
      </c>
      <c r="AJ66" s="143">
        <f t="shared" si="16"/>
        <v>364.1554000000001</v>
      </c>
      <c r="AK66" s="143">
        <f t="shared" si="16"/>
        <v>449.84170000000006</v>
      </c>
      <c r="AL66" s="671">
        <v>536</v>
      </c>
      <c r="AM66" s="672">
        <v>490</v>
      </c>
      <c r="AO66" s="91">
        <f t="shared" si="8"/>
        <v>33.525093283582073</v>
      </c>
      <c r="AP66" s="83">
        <f t="shared" si="8"/>
        <v>11.3780223880597</v>
      </c>
      <c r="AQ66" s="83">
        <f t="shared" si="8"/>
        <v>23.280149253731334</v>
      </c>
      <c r="AR66" s="83">
        <f t="shared" si="8"/>
        <v>15.063712686567163</v>
      </c>
      <c r="AS66" s="83">
        <f t="shared" si="8"/>
        <v>13.881417910447755</v>
      </c>
      <c r="AT66" s="83">
        <f t="shared" si="8"/>
        <v>13.441305970149248</v>
      </c>
      <c r="AU66" s="83">
        <f t="shared" si="8"/>
        <v>21.56470149253731</v>
      </c>
      <c r="AV66" s="83">
        <f t="shared" si="8"/>
        <v>4.379272388059702</v>
      </c>
      <c r="AW66" s="83">
        <f t="shared" si="8"/>
        <v>28.997742537313425</v>
      </c>
      <c r="AX66" s="83">
        <f t="shared" si="8"/>
        <v>21.756194029850747</v>
      </c>
      <c r="AY66" s="83">
        <f t="shared" si="8"/>
        <v>32.958768656716423</v>
      </c>
      <c r="AZ66" s="83">
        <f t="shared" si="8"/>
        <v>47.88690298507462</v>
      </c>
      <c r="BA66" s="91">
        <f t="shared" si="10"/>
        <v>31.072448979591833</v>
      </c>
      <c r="BB66" s="83">
        <f t="shared" si="10"/>
        <v>12.668306122448984</v>
      </c>
      <c r="BC66" s="83">
        <f t="shared" si="10"/>
        <v>24.72355102040817</v>
      </c>
      <c r="BD66" s="83">
        <f t="shared" si="10"/>
        <v>19.566040816326534</v>
      </c>
      <c r="BE66" s="83">
        <f t="shared" si="10"/>
        <v>12.854020408163263</v>
      </c>
      <c r="BF66" s="83">
        <f t="shared" si="10"/>
        <v>12.486102040816323</v>
      </c>
      <c r="BG66" s="83">
        <f t="shared" si="10"/>
        <v>28.136346938775507</v>
      </c>
      <c r="BH66" s="83">
        <f t="shared" si="10"/>
        <v>7.3232857142857171</v>
      </c>
      <c r="BI66" s="83">
        <f t="shared" si="10"/>
        <v>25.21653061224491</v>
      </c>
      <c r="BJ66" s="83">
        <f t="shared" si="10"/>
        <v>23.170551020408162</v>
      </c>
      <c r="BK66" s="83">
        <f t="shared" si="10"/>
        <v>38.264571428571443</v>
      </c>
      <c r="BL66" s="84">
        <f t="shared" si="10"/>
        <v>39.422020408163284</v>
      </c>
      <c r="BN66" s="59">
        <f t="shared" si="17"/>
        <v>-2.4526443039902404</v>
      </c>
      <c r="BO66" s="57">
        <f t="shared" si="17"/>
        <v>1.2902837343892841</v>
      </c>
      <c r="BP66" s="57">
        <f t="shared" si="17"/>
        <v>1.4434017666768355</v>
      </c>
      <c r="BQ66" s="57">
        <f t="shared" si="17"/>
        <v>4.5023281297593716</v>
      </c>
      <c r="BR66" s="57">
        <f t="shared" si="17"/>
        <v>-1.0273975022844919</v>
      </c>
      <c r="BS66" s="57">
        <f t="shared" si="17"/>
        <v>-0.95520392933292442</v>
      </c>
      <c r="BT66" s="57">
        <f t="shared" si="17"/>
        <v>6.5716454462381968</v>
      </c>
      <c r="BU66" s="57">
        <f t="shared" si="17"/>
        <v>2.9440133262260151</v>
      </c>
      <c r="BV66" s="57">
        <f t="shared" si="17"/>
        <v>-3.781211925068515</v>
      </c>
      <c r="BW66" s="57">
        <f t="shared" si="17"/>
        <v>1.4143569905574154</v>
      </c>
      <c r="BX66" s="57">
        <f t="shared" si="17"/>
        <v>5.3058027718550207</v>
      </c>
      <c r="BY66" s="60">
        <f t="shared" si="17"/>
        <v>-8.4648825769113358</v>
      </c>
    </row>
    <row r="67" spans="1:77" x14ac:dyDescent="0.25">
      <c r="A67" s="690" t="s">
        <v>65</v>
      </c>
      <c r="B67" s="93">
        <v>153.55030000000005</v>
      </c>
      <c r="C67" s="80">
        <v>132.58429999999998</v>
      </c>
      <c r="D67" s="80">
        <v>132.10920000000007</v>
      </c>
      <c r="E67" s="80">
        <v>147.92020000000002</v>
      </c>
      <c r="F67" s="80">
        <v>131.01769999999999</v>
      </c>
      <c r="G67" s="80">
        <v>96.876800000000003</v>
      </c>
      <c r="H67" s="80">
        <v>144.60949999999997</v>
      </c>
      <c r="I67" s="80">
        <v>16.864499999999996</v>
      </c>
      <c r="J67" s="80">
        <v>133.1996</v>
      </c>
      <c r="K67" s="80">
        <v>131.76030000000003</v>
      </c>
      <c r="L67" s="80">
        <v>118.39910000000003</v>
      </c>
      <c r="M67" s="80">
        <v>160.5993</v>
      </c>
      <c r="N67" s="93">
        <v>150.4169</v>
      </c>
      <c r="O67" s="80">
        <v>99.95579999999994</v>
      </c>
      <c r="P67" s="80">
        <v>117.56979999999997</v>
      </c>
      <c r="Q67" s="80">
        <v>133.09750000000005</v>
      </c>
      <c r="R67" s="80">
        <v>123.28519999999992</v>
      </c>
      <c r="S67" s="80">
        <v>72.76479999999998</v>
      </c>
      <c r="T67" s="80">
        <v>151.09430000000009</v>
      </c>
      <c r="U67" s="80">
        <v>31.605699999999992</v>
      </c>
      <c r="V67" s="80">
        <v>134.17419999999996</v>
      </c>
      <c r="W67" s="80">
        <v>135.91170000000005</v>
      </c>
      <c r="X67" s="80">
        <v>114.4401</v>
      </c>
      <c r="Y67" s="81">
        <v>123.73049999999995</v>
      </c>
      <c r="Z67" s="794">
        <f t="shared" si="15"/>
        <v>303.96720000000005</v>
      </c>
      <c r="AA67" s="80">
        <f t="shared" si="16"/>
        <v>232.54009999999994</v>
      </c>
      <c r="AB67" s="80">
        <f t="shared" si="16"/>
        <v>249.67900000000003</v>
      </c>
      <c r="AC67" s="143">
        <f t="shared" si="16"/>
        <v>281.0177000000001</v>
      </c>
      <c r="AD67" s="80">
        <f t="shared" si="16"/>
        <v>254.30289999999991</v>
      </c>
      <c r="AE67" s="80">
        <f t="shared" si="16"/>
        <v>169.64159999999998</v>
      </c>
      <c r="AF67" s="143">
        <f t="shared" si="16"/>
        <v>295.70380000000006</v>
      </c>
      <c r="AG67" s="80">
        <f t="shared" si="16"/>
        <v>48.470199999999991</v>
      </c>
      <c r="AH67" s="80">
        <f t="shared" si="16"/>
        <v>267.37379999999996</v>
      </c>
      <c r="AI67" s="80">
        <f t="shared" si="16"/>
        <v>267.67200000000008</v>
      </c>
      <c r="AJ67" s="143">
        <f t="shared" si="16"/>
        <v>232.83920000000003</v>
      </c>
      <c r="AK67" s="143">
        <f t="shared" si="16"/>
        <v>284.32979999999998</v>
      </c>
      <c r="AL67" s="671">
        <v>524</v>
      </c>
      <c r="AM67" s="672">
        <v>484</v>
      </c>
      <c r="AO67" s="91">
        <f t="shared" si="8"/>
        <v>29.303492366412225</v>
      </c>
      <c r="AP67" s="83">
        <f t="shared" si="8"/>
        <v>25.302347328244274</v>
      </c>
      <c r="AQ67" s="83">
        <f t="shared" si="8"/>
        <v>25.211679389312991</v>
      </c>
      <c r="AR67" s="83">
        <f t="shared" si="8"/>
        <v>28.22904580152672</v>
      </c>
      <c r="AS67" s="83">
        <f t="shared" si="8"/>
        <v>25.003377862595418</v>
      </c>
      <c r="AT67" s="83">
        <f t="shared" si="8"/>
        <v>18.487938931297709</v>
      </c>
      <c r="AU67" s="83">
        <f t="shared" si="8"/>
        <v>27.597232824427476</v>
      </c>
      <c r="AV67" s="83">
        <f t="shared" si="8"/>
        <v>3.2184160305343505</v>
      </c>
      <c r="AW67" s="83">
        <f t="shared" si="8"/>
        <v>25.419770992366413</v>
      </c>
      <c r="AX67" s="83">
        <f t="shared" si="8"/>
        <v>25.145095419847337</v>
      </c>
      <c r="AY67" s="83">
        <f t="shared" si="8"/>
        <v>22.595248091603061</v>
      </c>
      <c r="AZ67" s="83">
        <f t="shared" si="8"/>
        <v>30.648721374045802</v>
      </c>
      <c r="BA67" s="91">
        <f t="shared" si="10"/>
        <v>31.077871900826448</v>
      </c>
      <c r="BB67" s="83">
        <f t="shared" si="10"/>
        <v>20.652024793388417</v>
      </c>
      <c r="BC67" s="83">
        <f t="shared" si="10"/>
        <v>24.29128099173553</v>
      </c>
      <c r="BD67" s="83">
        <f t="shared" si="10"/>
        <v>27.499483471074392</v>
      </c>
      <c r="BE67" s="83">
        <f t="shared" si="10"/>
        <v>25.472148760330558</v>
      </c>
      <c r="BF67" s="83">
        <f t="shared" si="10"/>
        <v>15.034049586776854</v>
      </c>
      <c r="BG67" s="83">
        <f t="shared" si="10"/>
        <v>31.217830578512419</v>
      </c>
      <c r="BH67" s="83">
        <f t="shared" si="10"/>
        <v>6.5301033057851221</v>
      </c>
      <c r="BI67" s="83">
        <f t="shared" si="10"/>
        <v>27.72194214876032</v>
      </c>
      <c r="BJ67" s="83">
        <f t="shared" si="10"/>
        <v>28.080929752066126</v>
      </c>
      <c r="BK67" s="83">
        <f t="shared" si="10"/>
        <v>23.644648760330579</v>
      </c>
      <c r="BL67" s="84">
        <f t="shared" si="10"/>
        <v>25.564152892561975</v>
      </c>
      <c r="BN67" s="59">
        <f t="shared" si="17"/>
        <v>1.7743795344142228</v>
      </c>
      <c r="BO67" s="57">
        <f t="shared" si="17"/>
        <v>-4.6503225348558566</v>
      </c>
      <c r="BP67" s="57">
        <f t="shared" si="17"/>
        <v>-0.92039839757746122</v>
      </c>
      <c r="BQ67" s="57">
        <f t="shared" si="17"/>
        <v>-0.72956233045232821</v>
      </c>
      <c r="BR67" s="57">
        <f t="shared" si="17"/>
        <v>0.46877089773514058</v>
      </c>
      <c r="BS67" s="57">
        <f t="shared" si="17"/>
        <v>-3.4538893445208547</v>
      </c>
      <c r="BT67" s="57">
        <f t="shared" si="17"/>
        <v>3.6205977540849439</v>
      </c>
      <c r="BU67" s="57">
        <f t="shared" si="17"/>
        <v>3.3116872752507716</v>
      </c>
      <c r="BV67" s="57">
        <f t="shared" si="17"/>
        <v>2.3021711563939071</v>
      </c>
      <c r="BW67" s="57">
        <f t="shared" si="17"/>
        <v>2.9358343322187892</v>
      </c>
      <c r="BX67" s="57">
        <f t="shared" si="17"/>
        <v>1.0494006687275181</v>
      </c>
      <c r="BY67" s="60">
        <f t="shared" si="17"/>
        <v>-5.0845684814838279</v>
      </c>
    </row>
    <row r="68" spans="1:77" x14ac:dyDescent="0.25">
      <c r="A68" s="690" t="s">
        <v>66</v>
      </c>
      <c r="B68" s="93">
        <v>136.54380000000003</v>
      </c>
      <c r="C68" s="80">
        <v>107.13580000000006</v>
      </c>
      <c r="D68" s="80">
        <v>148.80520000000013</v>
      </c>
      <c r="E68" s="80">
        <v>150.15140000000011</v>
      </c>
      <c r="F68" s="80">
        <v>145.30630000000008</v>
      </c>
      <c r="G68" s="80">
        <v>120.58790000000005</v>
      </c>
      <c r="H68" s="80">
        <v>81.573000000000079</v>
      </c>
      <c r="I68" s="80">
        <v>29.475899999999999</v>
      </c>
      <c r="J68" s="80">
        <v>99.805400000000034</v>
      </c>
      <c r="K68" s="80">
        <v>126.98520000000008</v>
      </c>
      <c r="L68" s="80">
        <v>103.19460000000009</v>
      </c>
      <c r="M68" s="80">
        <v>145.7042000000001</v>
      </c>
      <c r="N68" s="93">
        <v>116.05239999999998</v>
      </c>
      <c r="O68" s="80">
        <v>106.58260000000001</v>
      </c>
      <c r="P68" s="80">
        <v>107.74499999999998</v>
      </c>
      <c r="Q68" s="80">
        <v>148.60539999999989</v>
      </c>
      <c r="R68" s="80">
        <v>127.49199999999992</v>
      </c>
      <c r="S68" s="80">
        <v>90.633200000000002</v>
      </c>
      <c r="T68" s="80">
        <v>90.301099999999991</v>
      </c>
      <c r="U68" s="80">
        <v>32.4544</v>
      </c>
      <c r="V68" s="80">
        <v>92.929999999999964</v>
      </c>
      <c r="W68" s="80">
        <v>119.90289999999993</v>
      </c>
      <c r="X68" s="80">
        <v>91.419999999999987</v>
      </c>
      <c r="Y68" s="81">
        <v>145.95659999999992</v>
      </c>
      <c r="Z68" s="794">
        <f t="shared" si="15"/>
        <v>252.59620000000001</v>
      </c>
      <c r="AA68" s="80">
        <f t="shared" si="16"/>
        <v>213.71840000000009</v>
      </c>
      <c r="AB68" s="80">
        <f t="shared" si="16"/>
        <v>256.55020000000013</v>
      </c>
      <c r="AC68" s="143">
        <f t="shared" si="16"/>
        <v>298.7568</v>
      </c>
      <c r="AD68" s="80">
        <f t="shared" si="16"/>
        <v>272.79829999999998</v>
      </c>
      <c r="AE68" s="80">
        <f t="shared" si="16"/>
        <v>211.22110000000004</v>
      </c>
      <c r="AF68" s="143">
        <f t="shared" si="16"/>
        <v>171.87410000000006</v>
      </c>
      <c r="AG68" s="80">
        <f t="shared" si="16"/>
        <v>61.930300000000003</v>
      </c>
      <c r="AH68" s="80">
        <f t="shared" si="16"/>
        <v>192.7354</v>
      </c>
      <c r="AI68" s="80">
        <f t="shared" si="16"/>
        <v>246.88810000000001</v>
      </c>
      <c r="AJ68" s="143">
        <f t="shared" si="16"/>
        <v>194.61460000000008</v>
      </c>
      <c r="AK68" s="143">
        <f t="shared" si="16"/>
        <v>291.66079999999999</v>
      </c>
      <c r="AL68" s="671">
        <v>542</v>
      </c>
      <c r="AM68" s="672">
        <v>484</v>
      </c>
      <c r="AO68" s="91">
        <f t="shared" si="8"/>
        <v>25.192583025830263</v>
      </c>
      <c r="AP68" s="83">
        <f t="shared" si="8"/>
        <v>19.766752767527688</v>
      </c>
      <c r="AQ68" s="83">
        <f t="shared" si="8"/>
        <v>27.454833948339509</v>
      </c>
      <c r="AR68" s="83">
        <f t="shared" si="8"/>
        <v>27.703210332103339</v>
      </c>
      <c r="AS68" s="83">
        <f t="shared" si="8"/>
        <v>26.809280442804447</v>
      </c>
      <c r="AT68" s="83">
        <f t="shared" si="8"/>
        <v>22.248690036900378</v>
      </c>
      <c r="AU68" s="83">
        <f t="shared" si="8"/>
        <v>15.050369003690051</v>
      </c>
      <c r="AV68" s="83">
        <f t="shared" si="8"/>
        <v>5.4383579335793364</v>
      </c>
      <c r="AW68" s="83">
        <f t="shared" si="8"/>
        <v>18.414280442804433</v>
      </c>
      <c r="AX68" s="83">
        <f t="shared" si="8"/>
        <v>23.429003690036915</v>
      </c>
      <c r="AY68" s="83">
        <f t="shared" si="8"/>
        <v>19.039594095940977</v>
      </c>
      <c r="AZ68" s="83">
        <f t="shared" si="8"/>
        <v>26.882693726937291</v>
      </c>
      <c r="BA68" s="91">
        <f t="shared" si="10"/>
        <v>23.977768595041319</v>
      </c>
      <c r="BB68" s="83">
        <f t="shared" si="10"/>
        <v>22.02119834710744</v>
      </c>
      <c r="BC68" s="83">
        <f t="shared" si="10"/>
        <v>22.261363636363633</v>
      </c>
      <c r="BD68" s="83">
        <f t="shared" si="10"/>
        <v>30.703595041322291</v>
      </c>
      <c r="BE68" s="83">
        <f t="shared" si="10"/>
        <v>26.34132231404957</v>
      </c>
      <c r="BF68" s="83">
        <f t="shared" si="10"/>
        <v>18.725867768595041</v>
      </c>
      <c r="BG68" s="83">
        <f t="shared" si="10"/>
        <v>18.657252066115699</v>
      </c>
      <c r="BH68" s="83">
        <f t="shared" si="10"/>
        <v>6.7054545454545451</v>
      </c>
      <c r="BI68" s="83">
        <f t="shared" si="10"/>
        <v>19.20041322314049</v>
      </c>
      <c r="BJ68" s="83">
        <f t="shared" si="10"/>
        <v>24.773326446280976</v>
      </c>
      <c r="BK68" s="83">
        <f t="shared" si="10"/>
        <v>18.888429752066113</v>
      </c>
      <c r="BL68" s="84">
        <f t="shared" si="10"/>
        <v>30.156322314049572</v>
      </c>
      <c r="BN68" s="59">
        <f t="shared" si="17"/>
        <v>-1.2148144307889446</v>
      </c>
      <c r="BO68" s="57">
        <f t="shared" si="17"/>
        <v>2.2544455795797518</v>
      </c>
      <c r="BP68" s="57">
        <f t="shared" si="17"/>
        <v>-5.1934703119758758</v>
      </c>
      <c r="BQ68" s="57">
        <f t="shared" si="17"/>
        <v>3.0003847092189524</v>
      </c>
      <c r="BR68" s="57">
        <f t="shared" si="17"/>
        <v>-0.46795812875487641</v>
      </c>
      <c r="BS68" s="57">
        <f t="shared" si="17"/>
        <v>-3.5228222683053367</v>
      </c>
      <c r="BT68" s="57">
        <f t="shared" si="17"/>
        <v>3.6068830624256485</v>
      </c>
      <c r="BU68" s="57">
        <f t="shared" si="17"/>
        <v>1.2670966118752087</v>
      </c>
      <c r="BV68" s="57">
        <f t="shared" si="17"/>
        <v>0.78613278033605738</v>
      </c>
      <c r="BW68" s="57">
        <f t="shared" si="17"/>
        <v>1.3443227562440612</v>
      </c>
      <c r="BX68" s="57">
        <f t="shared" si="17"/>
        <v>-0.15116434387486422</v>
      </c>
      <c r="BY68" s="60">
        <f t="shared" si="17"/>
        <v>3.273628587112281</v>
      </c>
    </row>
    <row r="69" spans="1:77" x14ac:dyDescent="0.25">
      <c r="A69" s="690" t="s">
        <v>67</v>
      </c>
      <c r="B69" s="93">
        <v>179.75770000000009</v>
      </c>
      <c r="C69" s="80">
        <v>124.20949999999996</v>
      </c>
      <c r="D69" s="80">
        <v>113.70260000000002</v>
      </c>
      <c r="E69" s="80">
        <v>123.93039999999995</v>
      </c>
      <c r="F69" s="80">
        <v>90.507499999999951</v>
      </c>
      <c r="G69" s="80">
        <v>68.132199999999983</v>
      </c>
      <c r="H69" s="80">
        <v>107.90320000000004</v>
      </c>
      <c r="I69" s="80">
        <v>36.707100000000011</v>
      </c>
      <c r="J69" s="80">
        <v>107.09509999999997</v>
      </c>
      <c r="K69" s="80">
        <v>148.10260000000005</v>
      </c>
      <c r="L69" s="80">
        <v>149.59639999999996</v>
      </c>
      <c r="M69" s="80">
        <v>162.47469999999998</v>
      </c>
      <c r="N69" s="93">
        <v>129.76480000000001</v>
      </c>
      <c r="O69" s="80">
        <v>131.45360000000011</v>
      </c>
      <c r="P69" s="80">
        <v>98.553100000000015</v>
      </c>
      <c r="Q69" s="80">
        <v>117.48620000000007</v>
      </c>
      <c r="R69" s="80">
        <v>99.654100000000042</v>
      </c>
      <c r="S69" s="80">
        <v>65.054699999999983</v>
      </c>
      <c r="T69" s="80">
        <v>105.42489999999999</v>
      </c>
      <c r="U69" s="80">
        <v>35.468800000000009</v>
      </c>
      <c r="V69" s="80">
        <v>125.80510000000008</v>
      </c>
      <c r="W69" s="80">
        <v>124.78910000000006</v>
      </c>
      <c r="X69" s="80">
        <v>136.75690000000003</v>
      </c>
      <c r="Y69" s="81">
        <v>133.56170000000006</v>
      </c>
      <c r="Z69" s="794">
        <f t="shared" si="15"/>
        <v>309.52250000000009</v>
      </c>
      <c r="AA69" s="80">
        <f t="shared" si="16"/>
        <v>255.66310000000007</v>
      </c>
      <c r="AB69" s="80">
        <f t="shared" si="16"/>
        <v>212.25570000000005</v>
      </c>
      <c r="AC69" s="143">
        <f t="shared" si="16"/>
        <v>241.41660000000002</v>
      </c>
      <c r="AD69" s="80">
        <f t="shared" si="16"/>
        <v>190.16159999999999</v>
      </c>
      <c r="AE69" s="80">
        <f t="shared" si="16"/>
        <v>133.18689999999998</v>
      </c>
      <c r="AF69" s="143">
        <f t="shared" si="16"/>
        <v>213.32810000000003</v>
      </c>
      <c r="AG69" s="80">
        <f t="shared" si="16"/>
        <v>72.175900000000013</v>
      </c>
      <c r="AH69" s="80">
        <f t="shared" si="16"/>
        <v>232.90020000000004</v>
      </c>
      <c r="AI69" s="80">
        <f t="shared" si="16"/>
        <v>272.89170000000013</v>
      </c>
      <c r="AJ69" s="143">
        <f t="shared" si="16"/>
        <v>286.35329999999999</v>
      </c>
      <c r="AK69" s="143">
        <f t="shared" si="16"/>
        <v>296.03640000000007</v>
      </c>
      <c r="AL69" s="671">
        <v>518</v>
      </c>
      <c r="AM69" s="672">
        <v>499</v>
      </c>
      <c r="AO69" s="91">
        <f t="shared" si="8"/>
        <v>34.702258687258706</v>
      </c>
      <c r="AP69" s="83">
        <f t="shared" si="8"/>
        <v>23.978667953667944</v>
      </c>
      <c r="AQ69" s="83">
        <f t="shared" si="8"/>
        <v>21.950308880308881</v>
      </c>
      <c r="AR69" s="83">
        <f t="shared" si="8"/>
        <v>23.924787644787635</v>
      </c>
      <c r="AS69" s="83">
        <f t="shared" si="8"/>
        <v>17.472490347490339</v>
      </c>
      <c r="AT69" s="83">
        <f t="shared" si="8"/>
        <v>13.15293436293436</v>
      </c>
      <c r="AU69" s="83">
        <f t="shared" si="8"/>
        <v>20.830733590733601</v>
      </c>
      <c r="AV69" s="83">
        <f t="shared" si="8"/>
        <v>7.0863127413127431</v>
      </c>
      <c r="AW69" s="83">
        <f t="shared" si="8"/>
        <v>20.674729729729723</v>
      </c>
      <c r="AX69" s="83">
        <f t="shared" si="8"/>
        <v>28.591235521235532</v>
      </c>
      <c r="AY69" s="83">
        <f t="shared" si="8"/>
        <v>28.879613899613894</v>
      </c>
      <c r="AZ69" s="83">
        <f t="shared" si="8"/>
        <v>31.365772200772195</v>
      </c>
      <c r="BA69" s="91">
        <f t="shared" si="10"/>
        <v>26.004969939879764</v>
      </c>
      <c r="BB69" s="83">
        <f t="shared" si="10"/>
        <v>26.343406813627272</v>
      </c>
      <c r="BC69" s="83">
        <f t="shared" si="10"/>
        <v>19.750120240480964</v>
      </c>
      <c r="BD69" s="83">
        <f t="shared" si="10"/>
        <v>23.544328657314644</v>
      </c>
      <c r="BE69" s="83">
        <f t="shared" si="10"/>
        <v>19.9707615230461</v>
      </c>
      <c r="BF69" s="83">
        <f t="shared" si="10"/>
        <v>13.03701402805611</v>
      </c>
      <c r="BG69" s="83">
        <f t="shared" si="10"/>
        <v>21.127234468937875</v>
      </c>
      <c r="BH69" s="83">
        <f t="shared" si="10"/>
        <v>7.1079759519038097</v>
      </c>
      <c r="BI69" s="83">
        <f t="shared" si="10"/>
        <v>25.211442885771557</v>
      </c>
      <c r="BJ69" s="83">
        <f t="shared" si="10"/>
        <v>25.007835671342697</v>
      </c>
      <c r="BK69" s="83">
        <f t="shared" si="10"/>
        <v>27.406192384769547</v>
      </c>
      <c r="BL69" s="84">
        <f t="shared" si="10"/>
        <v>26.765871743486986</v>
      </c>
      <c r="BN69" s="59">
        <f t="shared" si="17"/>
        <v>-8.6972887473789413</v>
      </c>
      <c r="BO69" s="57">
        <f t="shared" si="17"/>
        <v>2.3647388599593278</v>
      </c>
      <c r="BP69" s="57">
        <f t="shared" si="17"/>
        <v>-2.2001886398279176</v>
      </c>
      <c r="BQ69" s="57">
        <f t="shared" si="17"/>
        <v>-0.38045898747299134</v>
      </c>
      <c r="BR69" s="57">
        <f t="shared" si="17"/>
        <v>2.4982711755557609</v>
      </c>
      <c r="BS69" s="57">
        <f t="shared" si="17"/>
        <v>-0.11592033487825049</v>
      </c>
      <c r="BT69" s="57">
        <f t="shared" si="17"/>
        <v>0.29650087820427373</v>
      </c>
      <c r="BU69" s="57">
        <f t="shared" si="17"/>
        <v>2.1663210591066573E-2</v>
      </c>
      <c r="BV69" s="57">
        <f t="shared" si="17"/>
        <v>4.5367131560418343</v>
      </c>
      <c r="BW69" s="57">
        <f t="shared" si="17"/>
        <v>-3.5833998498928352</v>
      </c>
      <c r="BX69" s="57">
        <f t="shared" si="17"/>
        <v>-1.4734215148443468</v>
      </c>
      <c r="BY69" s="60">
        <f t="shared" si="17"/>
        <v>-4.5999004572852087</v>
      </c>
    </row>
    <row r="70" spans="1:77" x14ac:dyDescent="0.25">
      <c r="A70" s="690" t="s">
        <v>68</v>
      </c>
      <c r="B70" s="93">
        <v>140.6144000000001</v>
      </c>
      <c r="C70" s="80">
        <v>105.83750000000003</v>
      </c>
      <c r="D70" s="80">
        <v>138.71710000000002</v>
      </c>
      <c r="E70" s="80">
        <v>143.69250000000005</v>
      </c>
      <c r="F70" s="80">
        <v>107.15760000000006</v>
      </c>
      <c r="G70" s="80">
        <v>68.421600000000012</v>
      </c>
      <c r="H70" s="80">
        <v>121.42049999999996</v>
      </c>
      <c r="I70" s="80">
        <v>21.067999999999998</v>
      </c>
      <c r="J70" s="80">
        <v>121.01289999999999</v>
      </c>
      <c r="K70" s="80">
        <v>92.516699999999958</v>
      </c>
      <c r="L70" s="80">
        <v>138.07570000000004</v>
      </c>
      <c r="M70" s="80">
        <v>172.59110000000001</v>
      </c>
      <c r="N70" s="93">
        <v>130.70389999999998</v>
      </c>
      <c r="O70" s="80">
        <v>115.20490000000004</v>
      </c>
      <c r="P70" s="80">
        <v>133.01939999999996</v>
      </c>
      <c r="Q70" s="80">
        <v>135.19969999999998</v>
      </c>
      <c r="R70" s="80">
        <v>91.416900000000012</v>
      </c>
      <c r="S70" s="80">
        <v>73.408499999999989</v>
      </c>
      <c r="T70" s="80">
        <v>118.25730000000004</v>
      </c>
      <c r="U70" s="80">
        <v>28.839200000000002</v>
      </c>
      <c r="V70" s="80">
        <v>123.52910000000003</v>
      </c>
      <c r="W70" s="80">
        <v>92.175299999999993</v>
      </c>
      <c r="X70" s="80">
        <v>120.88739999999994</v>
      </c>
      <c r="Y70" s="81">
        <v>116.80380000000001</v>
      </c>
      <c r="Z70" s="794">
        <f t="shared" si="15"/>
        <v>271.31830000000008</v>
      </c>
      <c r="AA70" s="80">
        <f t="shared" si="16"/>
        <v>221.04240000000007</v>
      </c>
      <c r="AB70" s="80">
        <f t="shared" si="16"/>
        <v>271.73649999999998</v>
      </c>
      <c r="AC70" s="143">
        <f t="shared" si="16"/>
        <v>278.8922</v>
      </c>
      <c r="AD70" s="80">
        <f t="shared" si="16"/>
        <v>198.57450000000006</v>
      </c>
      <c r="AE70" s="80">
        <f t="shared" si="16"/>
        <v>141.83010000000002</v>
      </c>
      <c r="AF70" s="143">
        <f t="shared" si="16"/>
        <v>239.67779999999999</v>
      </c>
      <c r="AG70" s="80">
        <f t="shared" si="16"/>
        <v>49.907200000000003</v>
      </c>
      <c r="AH70" s="80">
        <f t="shared" si="16"/>
        <v>244.54200000000003</v>
      </c>
      <c r="AI70" s="80">
        <f t="shared" si="16"/>
        <v>184.69199999999995</v>
      </c>
      <c r="AJ70" s="143">
        <f t="shared" si="16"/>
        <v>258.9631</v>
      </c>
      <c r="AK70" s="143">
        <f t="shared" si="16"/>
        <v>289.39490000000001</v>
      </c>
      <c r="AL70" s="671">
        <v>528</v>
      </c>
      <c r="AM70" s="672">
        <v>492</v>
      </c>
      <c r="AO70" s="91">
        <f t="shared" si="8"/>
        <v>26.631515151515174</v>
      </c>
      <c r="AP70" s="83">
        <f t="shared" si="8"/>
        <v>20.044981060606069</v>
      </c>
      <c r="AQ70" s="83">
        <f t="shared" si="8"/>
        <v>26.272178030303035</v>
      </c>
      <c r="AR70" s="83">
        <f t="shared" si="8"/>
        <v>27.214488636363647</v>
      </c>
      <c r="AS70" s="83">
        <f t="shared" si="8"/>
        <v>20.295000000000009</v>
      </c>
      <c r="AT70" s="83">
        <f t="shared" si="8"/>
        <v>12.958636363636366</v>
      </c>
      <c r="AU70" s="83">
        <f t="shared" si="8"/>
        <v>22.996306818181811</v>
      </c>
      <c r="AV70" s="83">
        <f t="shared" si="8"/>
        <v>3.9901515151515148</v>
      </c>
      <c r="AW70" s="83">
        <f t="shared" si="8"/>
        <v>22.919109848484844</v>
      </c>
      <c r="AX70" s="83">
        <f t="shared" si="8"/>
        <v>17.522102272727263</v>
      </c>
      <c r="AY70" s="83">
        <f t="shared" si="8"/>
        <v>26.150700757575766</v>
      </c>
      <c r="AZ70" s="83">
        <f t="shared" si="8"/>
        <v>32.68770833333334</v>
      </c>
      <c r="BA70" s="91">
        <f t="shared" si="10"/>
        <v>26.565833333333327</v>
      </c>
      <c r="BB70" s="83">
        <f t="shared" si="10"/>
        <v>23.415630081300819</v>
      </c>
      <c r="BC70" s="83">
        <f t="shared" si="10"/>
        <v>27.036463414634138</v>
      </c>
      <c r="BD70" s="83">
        <f t="shared" si="10"/>
        <v>27.479613821138205</v>
      </c>
      <c r="BE70" s="83">
        <f t="shared" si="10"/>
        <v>18.580670731707318</v>
      </c>
      <c r="BF70" s="83">
        <f t="shared" si="10"/>
        <v>14.92042682926829</v>
      </c>
      <c r="BG70" s="83">
        <f t="shared" si="10"/>
        <v>24.036036585365864</v>
      </c>
      <c r="BH70" s="83">
        <f t="shared" si="10"/>
        <v>5.8616260162601632</v>
      </c>
      <c r="BI70" s="83">
        <f t="shared" si="10"/>
        <v>25.107540650406513</v>
      </c>
      <c r="BJ70" s="83">
        <f t="shared" si="10"/>
        <v>18.734817073170731</v>
      </c>
      <c r="BK70" s="83">
        <f t="shared" si="10"/>
        <v>24.57060975609755</v>
      </c>
      <c r="BL70" s="84">
        <f t="shared" si="10"/>
        <v>23.740609756097562</v>
      </c>
      <c r="BN70" s="59">
        <f t="shared" si="17"/>
        <v>-6.5681818181847262E-2</v>
      </c>
      <c r="BO70" s="57">
        <f t="shared" si="17"/>
        <v>3.3706490206947493</v>
      </c>
      <c r="BP70" s="57">
        <f t="shared" si="17"/>
        <v>0.76428538433110305</v>
      </c>
      <c r="BQ70" s="57">
        <f t="shared" si="17"/>
        <v>0.26512518477455771</v>
      </c>
      <c r="BR70" s="57">
        <f t="shared" si="17"/>
        <v>-1.7143292682926905</v>
      </c>
      <c r="BS70" s="57">
        <f t="shared" si="17"/>
        <v>1.9617904656319247</v>
      </c>
      <c r="BT70" s="57">
        <f t="shared" si="17"/>
        <v>1.0397297671840526</v>
      </c>
      <c r="BU70" s="57">
        <f t="shared" si="17"/>
        <v>1.8714745011086484</v>
      </c>
      <c r="BV70" s="57">
        <f t="shared" si="17"/>
        <v>2.1884308019216689</v>
      </c>
      <c r="BW70" s="57">
        <f t="shared" si="17"/>
        <v>1.212714800443468</v>
      </c>
      <c r="BX70" s="57">
        <f t="shared" si="17"/>
        <v>-1.5800910014782161</v>
      </c>
      <c r="BY70" s="60">
        <f t="shared" si="17"/>
        <v>-8.9470985772357778</v>
      </c>
    </row>
    <row r="71" spans="1:77" x14ac:dyDescent="0.25">
      <c r="A71" s="690" t="s">
        <v>69</v>
      </c>
      <c r="B71" s="93">
        <v>202.09809999999993</v>
      </c>
      <c r="C71" s="80">
        <v>69.39879999999998</v>
      </c>
      <c r="D71" s="80">
        <v>141.66929999999991</v>
      </c>
      <c r="E71" s="80">
        <v>155.94169999999994</v>
      </c>
      <c r="F71" s="80">
        <v>181.25149999999996</v>
      </c>
      <c r="G71" s="80">
        <v>79.43589999999999</v>
      </c>
      <c r="H71" s="80">
        <v>109.32870000000001</v>
      </c>
      <c r="I71" s="80">
        <v>10.1807</v>
      </c>
      <c r="J71" s="80">
        <v>68.710899999999981</v>
      </c>
      <c r="K71" s="80">
        <v>54.022300000000001</v>
      </c>
      <c r="L71" s="80">
        <v>136.46150000000006</v>
      </c>
      <c r="M71" s="80">
        <v>172.88840000000005</v>
      </c>
      <c r="N71" s="93">
        <v>148.58829999999998</v>
      </c>
      <c r="O71" s="80">
        <v>67.532899999999998</v>
      </c>
      <c r="P71" s="80">
        <v>94.883799999999951</v>
      </c>
      <c r="Q71" s="80">
        <v>119.96450000000002</v>
      </c>
      <c r="R71" s="80">
        <v>153.50880000000001</v>
      </c>
      <c r="S71" s="80">
        <v>61.900800000000004</v>
      </c>
      <c r="T71" s="80">
        <v>99.588000000000008</v>
      </c>
      <c r="U71" s="80">
        <v>15.1066</v>
      </c>
      <c r="V71" s="80">
        <v>51.297199999999997</v>
      </c>
      <c r="W71" s="80">
        <v>41.015200000000007</v>
      </c>
      <c r="X71" s="80">
        <v>92.553099999999986</v>
      </c>
      <c r="Y71" s="81">
        <v>183.87760000000009</v>
      </c>
      <c r="Z71" s="794">
        <f t="shared" si="15"/>
        <v>350.68639999999994</v>
      </c>
      <c r="AA71" s="80">
        <f t="shared" si="16"/>
        <v>136.93169999999998</v>
      </c>
      <c r="AB71" s="80">
        <f t="shared" si="16"/>
        <v>236.55309999999986</v>
      </c>
      <c r="AC71" s="143">
        <f t="shared" si="16"/>
        <v>275.90619999999996</v>
      </c>
      <c r="AD71" s="80">
        <f t="shared" si="16"/>
        <v>334.76029999999997</v>
      </c>
      <c r="AE71" s="80">
        <f t="shared" si="16"/>
        <v>141.33670000000001</v>
      </c>
      <c r="AF71" s="143">
        <f t="shared" si="16"/>
        <v>208.91670000000002</v>
      </c>
      <c r="AG71" s="80">
        <f t="shared" si="16"/>
        <v>25.287300000000002</v>
      </c>
      <c r="AH71" s="80">
        <f t="shared" si="16"/>
        <v>120.00809999999998</v>
      </c>
      <c r="AI71" s="80">
        <f t="shared" si="16"/>
        <v>95.037500000000009</v>
      </c>
      <c r="AJ71" s="143">
        <f t="shared" si="16"/>
        <v>229.01460000000003</v>
      </c>
      <c r="AK71" s="143">
        <f t="shared" si="16"/>
        <v>356.76600000000013</v>
      </c>
      <c r="AL71" s="671">
        <v>552</v>
      </c>
      <c r="AM71" s="672">
        <v>450</v>
      </c>
      <c r="AO71" s="91">
        <f t="shared" si="8"/>
        <v>36.611974637681151</v>
      </c>
      <c r="AP71" s="83">
        <f t="shared" si="8"/>
        <v>12.572246376811592</v>
      </c>
      <c r="AQ71" s="83">
        <f t="shared" si="8"/>
        <v>25.664728260869545</v>
      </c>
      <c r="AR71" s="83">
        <f t="shared" si="8"/>
        <v>28.250307971014482</v>
      </c>
      <c r="AS71" s="83">
        <f t="shared" si="8"/>
        <v>32.83541666666666</v>
      </c>
      <c r="AT71" s="83">
        <f t="shared" si="8"/>
        <v>14.390561594202897</v>
      </c>
      <c r="AU71" s="83">
        <f t="shared" si="8"/>
        <v>19.805923913043479</v>
      </c>
      <c r="AV71" s="83">
        <f t="shared" si="8"/>
        <v>1.8443297101449274</v>
      </c>
      <c r="AW71" s="83">
        <f t="shared" si="8"/>
        <v>12.447626811594199</v>
      </c>
      <c r="AX71" s="83">
        <f t="shared" si="8"/>
        <v>9.786648550724637</v>
      </c>
      <c r="AY71" s="83">
        <f t="shared" si="8"/>
        <v>24.721286231884068</v>
      </c>
      <c r="AZ71" s="83">
        <f t="shared" si="8"/>
        <v>31.320362318840587</v>
      </c>
      <c r="BA71" s="91">
        <f t="shared" si="10"/>
        <v>33.019622222222218</v>
      </c>
      <c r="BB71" s="83">
        <f t="shared" si="10"/>
        <v>15.007311111111111</v>
      </c>
      <c r="BC71" s="83">
        <f t="shared" si="10"/>
        <v>21.085288888888879</v>
      </c>
      <c r="BD71" s="83">
        <f t="shared" si="10"/>
        <v>26.658777777777782</v>
      </c>
      <c r="BE71" s="83">
        <f t="shared" si="10"/>
        <v>34.113066666666668</v>
      </c>
      <c r="BF71" s="83">
        <f t="shared" si="10"/>
        <v>13.755733333333334</v>
      </c>
      <c r="BG71" s="83">
        <f t="shared" si="10"/>
        <v>22.130666666666666</v>
      </c>
      <c r="BH71" s="83">
        <f t="shared" si="10"/>
        <v>3.3570222222222226</v>
      </c>
      <c r="BI71" s="83">
        <f t="shared" si="10"/>
        <v>11.399377777777776</v>
      </c>
      <c r="BJ71" s="83">
        <f t="shared" si="10"/>
        <v>9.1144888888888893</v>
      </c>
      <c r="BK71" s="83">
        <f t="shared" si="10"/>
        <v>20.567355555555551</v>
      </c>
      <c r="BL71" s="84">
        <f t="shared" si="10"/>
        <v>40.861688888888906</v>
      </c>
      <c r="BN71" s="59">
        <f t="shared" si="17"/>
        <v>-3.592352415458933</v>
      </c>
      <c r="BO71" s="57">
        <f t="shared" si="17"/>
        <v>2.4350647342995195</v>
      </c>
      <c r="BP71" s="57">
        <f t="shared" si="17"/>
        <v>-4.5794393719806656</v>
      </c>
      <c r="BQ71" s="57">
        <f t="shared" si="17"/>
        <v>-1.5915301932367001</v>
      </c>
      <c r="BR71" s="57">
        <f t="shared" si="17"/>
        <v>1.2776500000000084</v>
      </c>
      <c r="BS71" s="57">
        <f t="shared" si="17"/>
        <v>-0.63482826086956301</v>
      </c>
      <c r="BT71" s="57">
        <f t="shared" si="17"/>
        <v>2.3247427536231875</v>
      </c>
      <c r="BU71" s="57">
        <f t="shared" si="17"/>
        <v>1.5126925120772952</v>
      </c>
      <c r="BV71" s="57">
        <f t="shared" si="17"/>
        <v>-1.0482490338164236</v>
      </c>
      <c r="BW71" s="57">
        <f t="shared" si="17"/>
        <v>-0.67215966183574771</v>
      </c>
      <c r="BX71" s="57">
        <f t="shared" si="17"/>
        <v>-4.1539306763285175</v>
      </c>
      <c r="BY71" s="60">
        <f t="shared" si="17"/>
        <v>9.5413265700483194</v>
      </c>
    </row>
    <row r="72" spans="1:77" x14ac:dyDescent="0.25">
      <c r="A72" s="690" t="s">
        <v>70</v>
      </c>
      <c r="B72" s="93">
        <v>174.27679999999995</v>
      </c>
      <c r="C72" s="80">
        <v>164.88379999999987</v>
      </c>
      <c r="D72" s="80">
        <v>119.35449999999999</v>
      </c>
      <c r="E72" s="80">
        <v>161.30809999999988</v>
      </c>
      <c r="F72" s="80">
        <v>95.562899999999971</v>
      </c>
      <c r="G72" s="80">
        <v>53.335799999999999</v>
      </c>
      <c r="H72" s="80">
        <v>124.18920000000001</v>
      </c>
      <c r="I72" s="80">
        <v>11.102699999999999</v>
      </c>
      <c r="J72" s="80">
        <v>88.469100000000026</v>
      </c>
      <c r="K72" s="80">
        <v>69.30740000000003</v>
      </c>
      <c r="L72" s="80">
        <v>151.60210000000009</v>
      </c>
      <c r="M72" s="80">
        <v>193.25770000000006</v>
      </c>
      <c r="N72" s="93">
        <v>128.41830000000002</v>
      </c>
      <c r="O72" s="80">
        <v>121.8648</v>
      </c>
      <c r="P72" s="80">
        <v>91.355100000000007</v>
      </c>
      <c r="Q72" s="80">
        <v>90.599600000000024</v>
      </c>
      <c r="R72" s="80">
        <v>74.092299999999994</v>
      </c>
      <c r="S72" s="80">
        <v>43.794599999999996</v>
      </c>
      <c r="T72" s="80">
        <v>123.18469999999998</v>
      </c>
      <c r="U72" s="80">
        <v>14.241300000000001</v>
      </c>
      <c r="V72" s="80">
        <v>56.395599999999988</v>
      </c>
      <c r="W72" s="80">
        <v>49.914599999999986</v>
      </c>
      <c r="X72" s="80">
        <v>148.59870000000001</v>
      </c>
      <c r="Y72" s="81">
        <v>156.46449999999999</v>
      </c>
      <c r="Z72" s="794">
        <f t="shared" si="15"/>
        <v>302.69509999999997</v>
      </c>
      <c r="AA72" s="80">
        <f t="shared" si="16"/>
        <v>286.7485999999999</v>
      </c>
      <c r="AB72" s="80">
        <f t="shared" si="16"/>
        <v>210.70959999999999</v>
      </c>
      <c r="AC72" s="143">
        <f t="shared" si="16"/>
        <v>251.90769999999992</v>
      </c>
      <c r="AD72" s="80">
        <f t="shared" si="16"/>
        <v>169.65519999999998</v>
      </c>
      <c r="AE72" s="80">
        <f t="shared" si="16"/>
        <v>97.130399999999995</v>
      </c>
      <c r="AF72" s="143">
        <f t="shared" si="16"/>
        <v>247.37389999999999</v>
      </c>
      <c r="AG72" s="80">
        <f t="shared" si="16"/>
        <v>25.344000000000001</v>
      </c>
      <c r="AH72" s="80">
        <f t="shared" si="16"/>
        <v>144.86470000000003</v>
      </c>
      <c r="AI72" s="80">
        <f t="shared" si="16"/>
        <v>119.22200000000001</v>
      </c>
      <c r="AJ72" s="143">
        <f t="shared" si="16"/>
        <v>300.20080000000007</v>
      </c>
      <c r="AK72" s="143">
        <f t="shared" si="16"/>
        <v>349.72220000000004</v>
      </c>
      <c r="AL72" s="671">
        <v>547</v>
      </c>
      <c r="AM72" s="672">
        <v>453</v>
      </c>
      <c r="AO72" s="91">
        <f t="shared" si="8"/>
        <v>31.860475319926866</v>
      </c>
      <c r="AP72" s="83">
        <f t="shared" si="8"/>
        <v>30.143290676416797</v>
      </c>
      <c r="AQ72" s="83">
        <f t="shared" si="8"/>
        <v>21.819835466179157</v>
      </c>
      <c r="AR72" s="83">
        <f t="shared" si="8"/>
        <v>29.489597806215702</v>
      </c>
      <c r="AS72" s="83">
        <f t="shared" si="8"/>
        <v>17.470365630712976</v>
      </c>
      <c r="AT72" s="83">
        <f t="shared" si="8"/>
        <v>9.7506032906764162</v>
      </c>
      <c r="AU72" s="83">
        <f t="shared" si="8"/>
        <v>22.703692870201099</v>
      </c>
      <c r="AV72" s="83">
        <f t="shared" si="8"/>
        <v>2.0297440585009139</v>
      </c>
      <c r="AW72" s="83">
        <f t="shared" si="8"/>
        <v>16.173510054844613</v>
      </c>
      <c r="AX72" s="83">
        <f t="shared" si="8"/>
        <v>12.67045703839123</v>
      </c>
      <c r="AY72" s="83">
        <f t="shared" si="8"/>
        <v>27.715191956124329</v>
      </c>
      <c r="AZ72" s="83">
        <f t="shared" si="8"/>
        <v>35.330475319926883</v>
      </c>
      <c r="BA72" s="91">
        <f t="shared" si="10"/>
        <v>28.34841059602649</v>
      </c>
      <c r="BB72" s="83">
        <f t="shared" si="10"/>
        <v>26.90172185430464</v>
      </c>
      <c r="BC72" s="83">
        <f t="shared" si="10"/>
        <v>20.166688741721856</v>
      </c>
      <c r="BD72" s="83">
        <f t="shared" si="10"/>
        <v>19.999911699779254</v>
      </c>
      <c r="BE72" s="83">
        <f t="shared" si="10"/>
        <v>16.355916114790286</v>
      </c>
      <c r="BF72" s="83">
        <f t="shared" si="10"/>
        <v>9.6676821192052973</v>
      </c>
      <c r="BG72" s="83">
        <f t="shared" si="10"/>
        <v>27.193090507726264</v>
      </c>
      <c r="BH72" s="83">
        <f t="shared" si="10"/>
        <v>3.1437748344370862</v>
      </c>
      <c r="BI72" s="83">
        <f t="shared" si="10"/>
        <v>12.449359823399556</v>
      </c>
      <c r="BJ72" s="83">
        <f t="shared" si="10"/>
        <v>11.018675496688738</v>
      </c>
      <c r="BK72" s="83">
        <f t="shared" si="10"/>
        <v>32.803245033112582</v>
      </c>
      <c r="BL72" s="84">
        <f t="shared" si="10"/>
        <v>34.53962472406181</v>
      </c>
      <c r="BN72" s="59">
        <f t="shared" si="17"/>
        <v>-3.5120647239003766</v>
      </c>
      <c r="BO72" s="57">
        <f t="shared" si="17"/>
        <v>-3.241568822112157</v>
      </c>
      <c r="BP72" s="57">
        <f t="shared" si="17"/>
        <v>-1.6531467244573008</v>
      </c>
      <c r="BQ72" s="57">
        <f t="shared" si="17"/>
        <v>-9.4896861064364479</v>
      </c>
      <c r="BR72" s="57">
        <f t="shared" si="17"/>
        <v>-1.1144495159226899</v>
      </c>
      <c r="BS72" s="57">
        <f t="shared" si="17"/>
        <v>-8.2921171471118882E-2</v>
      </c>
      <c r="BT72" s="57">
        <f t="shared" si="17"/>
        <v>4.4893976375251654</v>
      </c>
      <c r="BU72" s="57">
        <f t="shared" si="17"/>
        <v>1.1140307759361723</v>
      </c>
      <c r="BV72" s="57">
        <f t="shared" si="17"/>
        <v>-3.7241502314450567</v>
      </c>
      <c r="BW72" s="57">
        <f t="shared" si="17"/>
        <v>-1.6517815417024924</v>
      </c>
      <c r="BX72" s="57">
        <f t="shared" si="17"/>
        <v>5.0880530769882526</v>
      </c>
      <c r="BY72" s="60">
        <f t="shared" si="17"/>
        <v>-0.79085059586507356</v>
      </c>
    </row>
    <row r="73" spans="1:77" x14ac:dyDescent="0.25">
      <c r="A73" s="690" t="s">
        <v>71</v>
      </c>
      <c r="B73" s="93">
        <v>75.752799999999979</v>
      </c>
      <c r="C73" s="80">
        <v>31.941799999999997</v>
      </c>
      <c r="D73" s="80">
        <v>54.701599999999978</v>
      </c>
      <c r="E73" s="80">
        <v>49.7423</v>
      </c>
      <c r="F73" s="80">
        <v>39.775599999999983</v>
      </c>
      <c r="G73" s="80">
        <v>20.949400000000004</v>
      </c>
      <c r="H73" s="80">
        <v>69.891499999999965</v>
      </c>
      <c r="I73" s="80">
        <v>11.840800000000002</v>
      </c>
      <c r="J73" s="80">
        <v>50.847899999999974</v>
      </c>
      <c r="K73" s="80">
        <v>68.689299999999989</v>
      </c>
      <c r="L73" s="80">
        <v>98.774899999999988</v>
      </c>
      <c r="M73" s="80">
        <v>128.31229999999999</v>
      </c>
      <c r="N73" s="93">
        <v>67.609000000000009</v>
      </c>
      <c r="O73" s="80">
        <v>26.482900000000001</v>
      </c>
      <c r="P73" s="80">
        <v>51.871100000000027</v>
      </c>
      <c r="Q73" s="80">
        <v>50.453100000000006</v>
      </c>
      <c r="R73" s="80">
        <v>34.816500000000005</v>
      </c>
      <c r="S73" s="80">
        <v>37.240400000000001</v>
      </c>
      <c r="T73" s="80">
        <v>91.697800000000043</v>
      </c>
      <c r="U73" s="80">
        <v>12.552</v>
      </c>
      <c r="V73" s="80">
        <v>74.91760000000005</v>
      </c>
      <c r="W73" s="80">
        <v>76.095300000000009</v>
      </c>
      <c r="X73" s="80">
        <v>76.49320000000003</v>
      </c>
      <c r="Y73" s="81">
        <v>104.42380000000006</v>
      </c>
      <c r="Z73" s="794">
        <f t="shared" si="15"/>
        <v>143.36179999999999</v>
      </c>
      <c r="AA73" s="80">
        <f t="shared" si="16"/>
        <v>58.424700000000001</v>
      </c>
      <c r="AB73" s="80">
        <f t="shared" si="16"/>
        <v>106.5727</v>
      </c>
      <c r="AC73" s="143">
        <f t="shared" si="16"/>
        <v>100.19540000000001</v>
      </c>
      <c r="AD73" s="80">
        <f t="shared" si="16"/>
        <v>74.592099999999988</v>
      </c>
      <c r="AE73" s="80">
        <f t="shared" si="16"/>
        <v>58.189800000000005</v>
      </c>
      <c r="AF73" s="143">
        <f t="shared" si="16"/>
        <v>161.58930000000001</v>
      </c>
      <c r="AG73" s="80">
        <f t="shared" si="16"/>
        <v>24.392800000000001</v>
      </c>
      <c r="AH73" s="80">
        <f t="shared" si="16"/>
        <v>125.76550000000003</v>
      </c>
      <c r="AI73" s="80">
        <f t="shared" si="16"/>
        <v>144.78460000000001</v>
      </c>
      <c r="AJ73" s="143">
        <f t="shared" si="16"/>
        <v>175.2681</v>
      </c>
      <c r="AK73" s="143">
        <f t="shared" si="16"/>
        <v>232.73610000000005</v>
      </c>
      <c r="AL73" s="671">
        <v>254</v>
      </c>
      <c r="AM73" s="672">
        <v>255</v>
      </c>
      <c r="AO73" s="91">
        <f t="shared" si="8"/>
        <v>29.823937007874008</v>
      </c>
      <c r="AP73" s="83">
        <f t="shared" si="8"/>
        <v>12.57551181102362</v>
      </c>
      <c r="AQ73" s="83">
        <f t="shared" si="8"/>
        <v>21.536062992125977</v>
      </c>
      <c r="AR73" s="83">
        <f t="shared" si="8"/>
        <v>19.583582677165353</v>
      </c>
      <c r="AS73" s="83">
        <f t="shared" si="8"/>
        <v>15.659685039370071</v>
      </c>
      <c r="AT73" s="83">
        <f t="shared" si="8"/>
        <v>8.247795275590553</v>
      </c>
      <c r="AU73" s="83">
        <f t="shared" si="8"/>
        <v>27.516338582677154</v>
      </c>
      <c r="AV73" s="83">
        <f t="shared" si="8"/>
        <v>4.6617322834645671</v>
      </c>
      <c r="AW73" s="83">
        <f t="shared" si="8"/>
        <v>20.018858267716524</v>
      </c>
      <c r="AX73" s="83">
        <f t="shared" si="8"/>
        <v>27.043031496062987</v>
      </c>
      <c r="AY73" s="83">
        <f t="shared" si="8"/>
        <v>38.887755905511803</v>
      </c>
      <c r="AZ73" s="83">
        <f t="shared" si="8"/>
        <v>50.516653543307086</v>
      </c>
      <c r="BA73" s="91">
        <f t="shared" si="10"/>
        <v>26.513333333333339</v>
      </c>
      <c r="BB73" s="83">
        <f t="shared" si="10"/>
        <v>10.385450980392157</v>
      </c>
      <c r="BC73" s="83">
        <f t="shared" si="10"/>
        <v>20.341607843137265</v>
      </c>
      <c r="BD73" s="83">
        <f t="shared" si="10"/>
        <v>19.785529411764706</v>
      </c>
      <c r="BE73" s="83">
        <f t="shared" si="10"/>
        <v>13.653529411764708</v>
      </c>
      <c r="BF73" s="83">
        <f t="shared" si="10"/>
        <v>14.60407843137255</v>
      </c>
      <c r="BG73" s="83">
        <f t="shared" si="10"/>
        <v>35.959921568627465</v>
      </c>
      <c r="BH73" s="83">
        <f t="shared" si="10"/>
        <v>4.922352941176471</v>
      </c>
      <c r="BI73" s="83">
        <f t="shared" si="10"/>
        <v>29.379450980392175</v>
      </c>
      <c r="BJ73" s="83">
        <f t="shared" si="10"/>
        <v>29.84129411764706</v>
      </c>
      <c r="BK73" s="83">
        <f t="shared" si="10"/>
        <v>29.997333333333344</v>
      </c>
      <c r="BL73" s="84">
        <f t="shared" si="10"/>
        <v>40.950509803921591</v>
      </c>
      <c r="BN73" s="59">
        <f t="shared" si="17"/>
        <v>-3.3106036745406691</v>
      </c>
      <c r="BO73" s="57">
        <f t="shared" si="17"/>
        <v>-2.1900608306314631</v>
      </c>
      <c r="BP73" s="57">
        <f t="shared" si="17"/>
        <v>-1.1944551489887125</v>
      </c>
      <c r="BQ73" s="57">
        <f t="shared" si="17"/>
        <v>0.20194673459935331</v>
      </c>
      <c r="BR73" s="57">
        <f t="shared" si="17"/>
        <v>-2.0061556276053629</v>
      </c>
      <c r="BS73" s="57">
        <f t="shared" si="17"/>
        <v>6.3562831557819965</v>
      </c>
      <c r="BT73" s="57">
        <f t="shared" si="17"/>
        <v>8.4435829859503109</v>
      </c>
      <c r="BU73" s="57">
        <f t="shared" si="17"/>
        <v>0.2606206577119039</v>
      </c>
      <c r="BV73" s="57">
        <f t="shared" si="17"/>
        <v>9.3605927126756505</v>
      </c>
      <c r="BW73" s="57">
        <f t="shared" si="17"/>
        <v>2.7982626215840725</v>
      </c>
      <c r="BX73" s="57">
        <f t="shared" si="17"/>
        <v>-8.8904225721784584</v>
      </c>
      <c r="BY73" s="60">
        <f t="shared" si="17"/>
        <v>-9.5661437393854953</v>
      </c>
    </row>
    <row r="74" spans="1:77" x14ac:dyDescent="0.25">
      <c r="A74" s="690" t="s">
        <v>72</v>
      </c>
      <c r="B74" s="93" t="s">
        <v>37</v>
      </c>
      <c r="C74" s="80" t="s">
        <v>37</v>
      </c>
      <c r="D74" s="80" t="s">
        <v>37</v>
      </c>
      <c r="E74" s="80" t="s">
        <v>37</v>
      </c>
      <c r="F74" s="80" t="s">
        <v>37</v>
      </c>
      <c r="G74" s="80" t="s">
        <v>37</v>
      </c>
      <c r="H74" s="80" t="s">
        <v>37</v>
      </c>
      <c r="I74" s="80" t="s">
        <v>37</v>
      </c>
      <c r="J74" s="80" t="s">
        <v>37</v>
      </c>
      <c r="K74" s="80" t="s">
        <v>37</v>
      </c>
      <c r="L74" s="80" t="s">
        <v>37</v>
      </c>
      <c r="M74" s="80" t="s">
        <v>37</v>
      </c>
      <c r="N74" s="93" t="s">
        <v>37</v>
      </c>
      <c r="O74" s="80" t="s">
        <v>37</v>
      </c>
      <c r="P74" s="80" t="s">
        <v>37</v>
      </c>
      <c r="Q74" s="80" t="s">
        <v>37</v>
      </c>
      <c r="R74" s="80" t="s">
        <v>37</v>
      </c>
      <c r="S74" s="80" t="s">
        <v>37</v>
      </c>
      <c r="T74" s="80" t="s">
        <v>37</v>
      </c>
      <c r="U74" s="80" t="s">
        <v>37</v>
      </c>
      <c r="V74" s="80" t="s">
        <v>37</v>
      </c>
      <c r="W74" s="80" t="s">
        <v>37</v>
      </c>
      <c r="X74" s="80" t="s">
        <v>37</v>
      </c>
      <c r="Y74" s="81" t="s">
        <v>37</v>
      </c>
      <c r="Z74" s="794" t="s">
        <v>37</v>
      </c>
      <c r="AA74" s="80" t="s">
        <v>37</v>
      </c>
      <c r="AB74" s="80" t="s">
        <v>37</v>
      </c>
      <c r="AC74" s="143" t="s">
        <v>37</v>
      </c>
      <c r="AD74" s="80" t="s">
        <v>37</v>
      </c>
      <c r="AE74" s="80" t="s">
        <v>37</v>
      </c>
      <c r="AF74" s="143" t="s">
        <v>37</v>
      </c>
      <c r="AG74" s="80" t="s">
        <v>37</v>
      </c>
      <c r="AH74" s="80" t="s">
        <v>37</v>
      </c>
      <c r="AI74" s="80" t="s">
        <v>37</v>
      </c>
      <c r="AJ74" s="143" t="s">
        <v>37</v>
      </c>
      <c r="AK74" s="143" t="s">
        <v>37</v>
      </c>
      <c r="AL74" s="671" t="s">
        <v>37</v>
      </c>
      <c r="AM74" s="672" t="s">
        <v>37</v>
      </c>
      <c r="AO74" s="93" t="s">
        <v>37</v>
      </c>
      <c r="AP74" s="80" t="s">
        <v>37</v>
      </c>
      <c r="AQ74" s="80" t="s">
        <v>37</v>
      </c>
      <c r="AR74" s="80" t="s">
        <v>37</v>
      </c>
      <c r="AS74" s="80" t="s">
        <v>37</v>
      </c>
      <c r="AT74" s="80" t="s">
        <v>37</v>
      </c>
      <c r="AU74" s="80" t="s">
        <v>37</v>
      </c>
      <c r="AV74" s="80" t="s">
        <v>37</v>
      </c>
      <c r="AW74" s="80" t="s">
        <v>37</v>
      </c>
      <c r="AX74" s="80" t="s">
        <v>37</v>
      </c>
      <c r="AY74" s="80" t="s">
        <v>37</v>
      </c>
      <c r="AZ74" s="80" t="s">
        <v>37</v>
      </c>
      <c r="BA74" s="93" t="s">
        <v>37</v>
      </c>
      <c r="BB74" s="80" t="s">
        <v>37</v>
      </c>
      <c r="BC74" s="80" t="s">
        <v>37</v>
      </c>
      <c r="BD74" s="80" t="s">
        <v>37</v>
      </c>
      <c r="BE74" s="80" t="s">
        <v>37</v>
      </c>
      <c r="BF74" s="80" t="s">
        <v>37</v>
      </c>
      <c r="BG74" s="80" t="s">
        <v>37</v>
      </c>
      <c r="BH74" s="80" t="s">
        <v>37</v>
      </c>
      <c r="BI74" s="80" t="s">
        <v>37</v>
      </c>
      <c r="BJ74" s="80" t="s">
        <v>37</v>
      </c>
      <c r="BK74" s="80" t="s">
        <v>37</v>
      </c>
      <c r="BL74" s="81" t="s">
        <v>37</v>
      </c>
      <c r="BN74" s="27"/>
      <c r="BO74" s="11"/>
      <c r="BP74" s="11"/>
      <c r="BQ74" s="11"/>
      <c r="BR74" s="11"/>
      <c r="BS74" s="11"/>
      <c r="BT74" s="11"/>
      <c r="BU74" s="11"/>
      <c r="BV74" s="11"/>
      <c r="BW74" s="11"/>
      <c r="BX74" s="11"/>
      <c r="BY74" s="28"/>
    </row>
    <row r="75" spans="1:77" x14ac:dyDescent="0.25">
      <c r="A75" s="690" t="s">
        <v>73</v>
      </c>
      <c r="B75" s="93">
        <v>63.213000000000008</v>
      </c>
      <c r="C75" s="80">
        <v>110.8976</v>
      </c>
      <c r="D75" s="80">
        <v>96.213400000000007</v>
      </c>
      <c r="E75" s="80">
        <v>77.173099999999991</v>
      </c>
      <c r="F75" s="80">
        <v>152.76930000000002</v>
      </c>
      <c r="G75" s="80">
        <v>117.44980000000002</v>
      </c>
      <c r="H75" s="80">
        <v>177.28159999999986</v>
      </c>
      <c r="I75" s="80">
        <v>16.065100000000001</v>
      </c>
      <c r="J75" s="80">
        <v>170.48919999999993</v>
      </c>
      <c r="K75" s="80">
        <v>199.93499999999992</v>
      </c>
      <c r="L75" s="80">
        <v>178.84070000000008</v>
      </c>
      <c r="M75" s="80">
        <v>170.15209999999996</v>
      </c>
      <c r="N75" s="93">
        <v>62.754699999999993</v>
      </c>
      <c r="O75" s="80">
        <v>108.25059999999998</v>
      </c>
      <c r="P75" s="80">
        <v>77.590400000000017</v>
      </c>
      <c r="Q75" s="80">
        <v>78.330500000000001</v>
      </c>
      <c r="R75" s="80">
        <v>155.12009999999995</v>
      </c>
      <c r="S75" s="80">
        <v>114.10230000000008</v>
      </c>
      <c r="T75" s="80">
        <v>209.02670000000018</v>
      </c>
      <c r="U75" s="80">
        <v>17.356900000000003</v>
      </c>
      <c r="V75" s="80">
        <v>139.62790000000012</v>
      </c>
      <c r="W75" s="80">
        <v>189.31470000000013</v>
      </c>
      <c r="X75" s="80">
        <v>141.03060000000005</v>
      </c>
      <c r="Y75" s="81">
        <v>175.5510000000001</v>
      </c>
      <c r="Z75" s="794">
        <f t="shared" ref="Z75:AK81" si="18">B75+N75</f>
        <v>125.96770000000001</v>
      </c>
      <c r="AA75" s="80">
        <f t="shared" si="18"/>
        <v>219.14819999999997</v>
      </c>
      <c r="AB75" s="80">
        <f t="shared" si="18"/>
        <v>173.80380000000002</v>
      </c>
      <c r="AC75" s="143">
        <f t="shared" si="18"/>
        <v>155.50360000000001</v>
      </c>
      <c r="AD75" s="80">
        <f t="shared" si="18"/>
        <v>307.88939999999997</v>
      </c>
      <c r="AE75" s="80">
        <f t="shared" si="18"/>
        <v>231.55210000000011</v>
      </c>
      <c r="AF75" s="143">
        <f t="shared" si="18"/>
        <v>386.30830000000003</v>
      </c>
      <c r="AG75" s="80">
        <f t="shared" si="18"/>
        <v>33.422000000000004</v>
      </c>
      <c r="AH75" s="80">
        <f t="shared" si="18"/>
        <v>310.11710000000005</v>
      </c>
      <c r="AI75" s="80">
        <f t="shared" si="18"/>
        <v>389.24970000000008</v>
      </c>
      <c r="AJ75" s="143">
        <f t="shared" si="18"/>
        <v>319.87130000000013</v>
      </c>
      <c r="AK75" s="143">
        <f t="shared" si="18"/>
        <v>345.70310000000006</v>
      </c>
      <c r="AL75" s="671">
        <v>531</v>
      </c>
      <c r="AM75" s="672">
        <v>501</v>
      </c>
      <c r="AO75" s="91">
        <f t="shared" si="8"/>
        <v>11.9045197740113</v>
      </c>
      <c r="AP75" s="83">
        <f t="shared" si="8"/>
        <v>20.884670433145008</v>
      </c>
      <c r="AQ75" s="83">
        <f t="shared" si="8"/>
        <v>18.119284369114879</v>
      </c>
      <c r="AR75" s="83">
        <f t="shared" si="8"/>
        <v>14.533540489642183</v>
      </c>
      <c r="AS75" s="83">
        <f t="shared" si="8"/>
        <v>28.770112994350285</v>
      </c>
      <c r="AT75" s="83">
        <f t="shared" si="8"/>
        <v>22.118606403013189</v>
      </c>
      <c r="AU75" s="83">
        <f t="shared" si="8"/>
        <v>33.386365348399224</v>
      </c>
      <c r="AV75" s="83">
        <f t="shared" si="8"/>
        <v>3.0254425612052733</v>
      </c>
      <c r="AW75" s="83">
        <f t="shared" si="8"/>
        <v>32.107193973634637</v>
      </c>
      <c r="AX75" s="83">
        <f t="shared" si="8"/>
        <v>37.652542372881342</v>
      </c>
      <c r="AY75" s="83">
        <f t="shared" si="8"/>
        <v>33.679981167608304</v>
      </c>
      <c r="AZ75" s="83">
        <f t="shared" si="8"/>
        <v>32.043709981167602</v>
      </c>
      <c r="BA75" s="91">
        <f t="shared" si="10"/>
        <v>12.525888223552892</v>
      </c>
      <c r="BB75" s="83">
        <f t="shared" si="10"/>
        <v>21.606906187624748</v>
      </c>
      <c r="BC75" s="83">
        <f t="shared" si="10"/>
        <v>15.487105788423158</v>
      </c>
      <c r="BD75" s="83">
        <f t="shared" si="10"/>
        <v>15.634830339321356</v>
      </c>
      <c r="BE75" s="83">
        <f t="shared" si="10"/>
        <v>30.962095808383221</v>
      </c>
      <c r="BF75" s="83">
        <f t="shared" si="10"/>
        <v>22.774910179640738</v>
      </c>
      <c r="BG75" s="83">
        <f t="shared" si="10"/>
        <v>41.721896207584862</v>
      </c>
      <c r="BH75" s="83">
        <f t="shared" si="10"/>
        <v>3.4644510978043921</v>
      </c>
      <c r="BI75" s="83">
        <f t="shared" si="10"/>
        <v>27.869840319361298</v>
      </c>
      <c r="BJ75" s="83">
        <f t="shared" si="10"/>
        <v>37.787365269461105</v>
      </c>
      <c r="BK75" s="83">
        <f t="shared" si="10"/>
        <v>28.149820359281446</v>
      </c>
      <c r="BL75" s="84">
        <f t="shared" si="10"/>
        <v>35.040119760479058</v>
      </c>
      <c r="BN75" s="59">
        <f t="shared" si="17"/>
        <v>0.62136844954159187</v>
      </c>
      <c r="BO75" s="57">
        <f t="shared" si="17"/>
        <v>0.72223575447974042</v>
      </c>
      <c r="BP75" s="57">
        <f t="shared" si="17"/>
        <v>-2.6321785806917219</v>
      </c>
      <c r="BQ75" s="57">
        <f t="shared" si="17"/>
        <v>1.1012898496791728</v>
      </c>
      <c r="BR75" s="57">
        <f t="shared" si="17"/>
        <v>2.1919828140329365</v>
      </c>
      <c r="BS75" s="57">
        <f t="shared" si="17"/>
        <v>0.65630377662754924</v>
      </c>
      <c r="BT75" s="57">
        <f t="shared" si="17"/>
        <v>8.3355308591856385</v>
      </c>
      <c r="BU75" s="57">
        <f t="shared" si="17"/>
        <v>0.43900853659911876</v>
      </c>
      <c r="BV75" s="57">
        <f t="shared" si="17"/>
        <v>-4.2373536542733383</v>
      </c>
      <c r="BW75" s="57">
        <f t="shared" si="17"/>
        <v>0.1348228965797631</v>
      </c>
      <c r="BX75" s="57">
        <f t="shared" si="17"/>
        <v>-5.5301608083268583</v>
      </c>
      <c r="BY75" s="60">
        <f t="shared" si="17"/>
        <v>2.9964097793114561</v>
      </c>
    </row>
    <row r="76" spans="1:77" x14ac:dyDescent="0.25">
      <c r="A76" s="690" t="s">
        <v>74</v>
      </c>
      <c r="B76" s="93">
        <v>136.30339999999998</v>
      </c>
      <c r="C76" s="80">
        <v>102.32149999999996</v>
      </c>
      <c r="D76" s="80">
        <v>127.04590000000006</v>
      </c>
      <c r="E76" s="80">
        <v>105.84300000000002</v>
      </c>
      <c r="F76" s="80">
        <v>140.36859999999999</v>
      </c>
      <c r="G76" s="80">
        <v>72.415700000000029</v>
      </c>
      <c r="H76" s="80">
        <v>107.44189999999998</v>
      </c>
      <c r="I76" s="80">
        <v>50.553600000000003</v>
      </c>
      <c r="J76" s="80">
        <v>87.135999999999953</v>
      </c>
      <c r="K76" s="80">
        <v>103.21279999999999</v>
      </c>
      <c r="L76" s="80">
        <v>141.78480000000005</v>
      </c>
      <c r="M76" s="80">
        <v>112.04349999999998</v>
      </c>
      <c r="N76" s="93">
        <v>111.08680000000004</v>
      </c>
      <c r="O76" s="80">
        <v>99.187200000000018</v>
      </c>
      <c r="P76" s="80">
        <v>98.980500000000035</v>
      </c>
      <c r="Q76" s="80">
        <v>98.351300000000023</v>
      </c>
      <c r="R76" s="80">
        <v>144.48779999999996</v>
      </c>
      <c r="S76" s="80">
        <v>65.973799999999997</v>
      </c>
      <c r="T76" s="80">
        <v>95.846300000000042</v>
      </c>
      <c r="U76" s="80">
        <v>47.103999999999992</v>
      </c>
      <c r="V76" s="80">
        <v>104.4447</v>
      </c>
      <c r="W76" s="80">
        <v>91.138700000000043</v>
      </c>
      <c r="X76" s="80">
        <v>129.73350000000002</v>
      </c>
      <c r="Y76" s="81">
        <v>123.05400000000003</v>
      </c>
      <c r="Z76" s="794">
        <f t="shared" si="18"/>
        <v>247.39020000000002</v>
      </c>
      <c r="AA76" s="80">
        <f t="shared" si="18"/>
        <v>201.50869999999998</v>
      </c>
      <c r="AB76" s="80">
        <f t="shared" si="18"/>
        <v>226.02640000000008</v>
      </c>
      <c r="AC76" s="143">
        <f t="shared" si="18"/>
        <v>204.19430000000006</v>
      </c>
      <c r="AD76" s="80">
        <f t="shared" si="18"/>
        <v>284.85639999999995</v>
      </c>
      <c r="AE76" s="80">
        <f t="shared" si="18"/>
        <v>138.38950000000003</v>
      </c>
      <c r="AF76" s="143">
        <f t="shared" si="18"/>
        <v>203.28820000000002</v>
      </c>
      <c r="AG76" s="80">
        <f t="shared" si="18"/>
        <v>97.657600000000002</v>
      </c>
      <c r="AH76" s="80">
        <f t="shared" si="18"/>
        <v>191.58069999999995</v>
      </c>
      <c r="AI76" s="80">
        <f t="shared" si="18"/>
        <v>194.35150000000004</v>
      </c>
      <c r="AJ76" s="143">
        <f t="shared" si="18"/>
        <v>271.51830000000007</v>
      </c>
      <c r="AK76" s="143">
        <f t="shared" si="18"/>
        <v>235.09750000000003</v>
      </c>
      <c r="AL76" s="671">
        <v>539</v>
      </c>
      <c r="AM76" s="672">
        <v>495</v>
      </c>
      <c r="AO76" s="91">
        <f t="shared" si="8"/>
        <v>25.288200371057513</v>
      </c>
      <c r="AP76" s="83">
        <f t="shared" si="8"/>
        <v>18.983580705009267</v>
      </c>
      <c r="AQ76" s="83">
        <f t="shared" si="8"/>
        <v>23.570667903525059</v>
      </c>
      <c r="AR76" s="83">
        <f t="shared" si="8"/>
        <v>19.636920222634512</v>
      </c>
      <c r="AS76" s="83">
        <f t="shared" si="8"/>
        <v>26.042411873840443</v>
      </c>
      <c r="AT76" s="83">
        <f t="shared" si="8"/>
        <v>13.435194805194811</v>
      </c>
      <c r="AU76" s="83">
        <f t="shared" si="8"/>
        <v>19.933562152133575</v>
      </c>
      <c r="AV76" s="83">
        <f t="shared" si="8"/>
        <v>9.3791465677179975</v>
      </c>
      <c r="AW76" s="83">
        <f t="shared" si="8"/>
        <v>16.166233766233756</v>
      </c>
      <c r="AX76" s="83">
        <f t="shared" si="8"/>
        <v>19.148942486085339</v>
      </c>
      <c r="AY76" s="83">
        <f t="shared" si="8"/>
        <v>26.30515769944342</v>
      </c>
      <c r="AZ76" s="83">
        <f t="shared" si="8"/>
        <v>20.78729128014842</v>
      </c>
      <c r="BA76" s="91">
        <f t="shared" si="10"/>
        <v>22.441777777777787</v>
      </c>
      <c r="BB76" s="83">
        <f t="shared" si="10"/>
        <v>20.037818181818185</v>
      </c>
      <c r="BC76" s="83">
        <f t="shared" si="10"/>
        <v>19.996060606060613</v>
      </c>
      <c r="BD76" s="83">
        <f t="shared" si="10"/>
        <v>19.868949494949501</v>
      </c>
      <c r="BE76" s="83">
        <f t="shared" si="10"/>
        <v>29.189454545454542</v>
      </c>
      <c r="BF76" s="83">
        <f t="shared" si="10"/>
        <v>13.328040404040403</v>
      </c>
      <c r="BG76" s="83">
        <f t="shared" si="10"/>
        <v>19.362888888888897</v>
      </c>
      <c r="BH76" s="83">
        <f t="shared" si="10"/>
        <v>9.5159595959595951</v>
      </c>
      <c r="BI76" s="83">
        <f t="shared" si="10"/>
        <v>21.099939393939394</v>
      </c>
      <c r="BJ76" s="83">
        <f t="shared" si="10"/>
        <v>18.411858585858596</v>
      </c>
      <c r="BK76" s="83">
        <f t="shared" si="10"/>
        <v>26.208787878787881</v>
      </c>
      <c r="BL76" s="84">
        <f t="shared" si="10"/>
        <v>24.859393939393946</v>
      </c>
      <c r="BN76" s="59">
        <f t="shared" si="17"/>
        <v>-2.8464225932797262</v>
      </c>
      <c r="BO76" s="57">
        <f t="shared" si="17"/>
        <v>1.0542374768089182</v>
      </c>
      <c r="BP76" s="57">
        <f t="shared" si="17"/>
        <v>-3.5746072974644463</v>
      </c>
      <c r="BQ76" s="57">
        <f t="shared" ref="BQ76:BY81" si="19">BD76-AR76</f>
        <v>0.23202927231498904</v>
      </c>
      <c r="BR76" s="57">
        <f t="shared" si="19"/>
        <v>3.1470426716140985</v>
      </c>
      <c r="BS76" s="57">
        <f t="shared" si="19"/>
        <v>-0.10715440115440877</v>
      </c>
      <c r="BT76" s="57">
        <f t="shared" si="19"/>
        <v>-0.57067326324467871</v>
      </c>
      <c r="BU76" s="57">
        <f t="shared" si="19"/>
        <v>0.13681302824159758</v>
      </c>
      <c r="BV76" s="57">
        <f t="shared" si="19"/>
        <v>4.9337056277056384</v>
      </c>
      <c r="BW76" s="57">
        <f t="shared" si="19"/>
        <v>-0.73708390022674308</v>
      </c>
      <c r="BX76" s="57">
        <f t="shared" si="19"/>
        <v>-9.6369820655539229E-2</v>
      </c>
      <c r="BY76" s="60">
        <f t="shared" si="19"/>
        <v>4.0721026592455267</v>
      </c>
    </row>
    <row r="77" spans="1:77" x14ac:dyDescent="0.25">
      <c r="A77" s="690" t="s">
        <v>75</v>
      </c>
      <c r="B77" s="93">
        <v>132.69769999999991</v>
      </c>
      <c r="C77" s="80">
        <v>122.35089999999994</v>
      </c>
      <c r="D77" s="80">
        <v>157.74429999999995</v>
      </c>
      <c r="E77" s="80">
        <v>132.55459999999988</v>
      </c>
      <c r="F77" s="80">
        <v>59.496000000000009</v>
      </c>
      <c r="G77" s="80">
        <v>58.967700000000001</v>
      </c>
      <c r="H77" s="80">
        <v>131.9020999999999</v>
      </c>
      <c r="I77" s="80">
        <v>18.321300000000001</v>
      </c>
      <c r="J77" s="80">
        <v>123.37049999999991</v>
      </c>
      <c r="K77" s="80">
        <v>150.63639999999998</v>
      </c>
      <c r="L77" s="80">
        <v>157.66159999999996</v>
      </c>
      <c r="M77" s="80">
        <v>129.08199999999991</v>
      </c>
      <c r="N77" s="93">
        <v>105.72369999999997</v>
      </c>
      <c r="O77" s="80">
        <v>111.84939999999997</v>
      </c>
      <c r="P77" s="80">
        <v>122.59299999999998</v>
      </c>
      <c r="Q77" s="80">
        <v>114.83170000000003</v>
      </c>
      <c r="R77" s="80">
        <v>88.008399999999966</v>
      </c>
      <c r="S77" s="80">
        <v>70.232099999999988</v>
      </c>
      <c r="T77" s="80">
        <v>117.97939999999998</v>
      </c>
      <c r="U77" s="80">
        <v>12.832400000000002</v>
      </c>
      <c r="V77" s="80">
        <v>118.68249999999995</v>
      </c>
      <c r="W77" s="80">
        <v>118.07190000000004</v>
      </c>
      <c r="X77" s="80">
        <v>153.28410000000014</v>
      </c>
      <c r="Y77" s="81">
        <v>111.68949999999997</v>
      </c>
      <c r="Z77" s="794">
        <f t="shared" si="18"/>
        <v>238.42139999999989</v>
      </c>
      <c r="AA77" s="80">
        <f t="shared" si="18"/>
        <v>234.20029999999991</v>
      </c>
      <c r="AB77" s="80">
        <f t="shared" si="18"/>
        <v>280.33729999999991</v>
      </c>
      <c r="AC77" s="143">
        <f t="shared" si="18"/>
        <v>247.38629999999989</v>
      </c>
      <c r="AD77" s="80">
        <f t="shared" si="18"/>
        <v>147.50439999999998</v>
      </c>
      <c r="AE77" s="80">
        <f t="shared" si="18"/>
        <v>129.19979999999998</v>
      </c>
      <c r="AF77" s="143">
        <f t="shared" si="18"/>
        <v>249.8814999999999</v>
      </c>
      <c r="AG77" s="80">
        <f t="shared" si="18"/>
        <v>31.153700000000001</v>
      </c>
      <c r="AH77" s="80">
        <f t="shared" si="18"/>
        <v>242.05299999999986</v>
      </c>
      <c r="AI77" s="80">
        <f t="shared" si="18"/>
        <v>268.70830000000001</v>
      </c>
      <c r="AJ77" s="143">
        <f t="shared" si="18"/>
        <v>310.9457000000001</v>
      </c>
      <c r="AK77" s="143">
        <f t="shared" si="18"/>
        <v>240.77149999999989</v>
      </c>
      <c r="AL77" s="671">
        <v>535</v>
      </c>
      <c r="AM77" s="672">
        <v>468</v>
      </c>
      <c r="AO77" s="91">
        <f t="shared" si="8"/>
        <v>24.803308411214935</v>
      </c>
      <c r="AP77" s="83">
        <f t="shared" si="8"/>
        <v>22.869327102803727</v>
      </c>
      <c r="AQ77" s="83">
        <f t="shared" si="8"/>
        <v>29.484915887850459</v>
      </c>
      <c r="AR77" s="83">
        <f t="shared" si="8"/>
        <v>24.776560747663527</v>
      </c>
      <c r="AS77" s="83">
        <f t="shared" si="8"/>
        <v>11.120747663551404</v>
      </c>
      <c r="AT77" s="83">
        <f t="shared" si="8"/>
        <v>11.022</v>
      </c>
      <c r="AU77" s="83">
        <f t="shared" si="8"/>
        <v>24.654598130841105</v>
      </c>
      <c r="AV77" s="83">
        <f t="shared" si="8"/>
        <v>3.4245420560747664</v>
      </c>
      <c r="AW77" s="83">
        <f t="shared" si="8"/>
        <v>23.059906542056058</v>
      </c>
      <c r="AX77" s="83">
        <f t="shared" si="8"/>
        <v>28.156336448598129</v>
      </c>
      <c r="AY77" s="83">
        <f t="shared" si="8"/>
        <v>29.469457943925224</v>
      </c>
      <c r="AZ77" s="83">
        <f t="shared" si="8"/>
        <v>24.127476635514</v>
      </c>
      <c r="BA77" s="91">
        <f t="shared" si="10"/>
        <v>22.59053418803418</v>
      </c>
      <c r="BB77" s="83">
        <f t="shared" si="10"/>
        <v>23.899444444444441</v>
      </c>
      <c r="BC77" s="83">
        <f t="shared" si="10"/>
        <v>26.195085470085466</v>
      </c>
      <c r="BD77" s="83">
        <f t="shared" si="10"/>
        <v>24.536688034188039</v>
      </c>
      <c r="BE77" s="83">
        <f t="shared" si="10"/>
        <v>18.805213675213668</v>
      </c>
      <c r="BF77" s="83">
        <f t="shared" si="10"/>
        <v>15.006858974358972</v>
      </c>
      <c r="BG77" s="83">
        <f t="shared" si="10"/>
        <v>25.209273504273501</v>
      </c>
      <c r="BH77" s="83">
        <f t="shared" si="10"/>
        <v>2.7419658119658123</v>
      </c>
      <c r="BI77" s="83">
        <f t="shared" si="10"/>
        <v>25.359508547008534</v>
      </c>
      <c r="BJ77" s="83">
        <f t="shared" si="10"/>
        <v>25.229038461538472</v>
      </c>
      <c r="BK77" s="83">
        <f t="shared" si="10"/>
        <v>32.753012820512851</v>
      </c>
      <c r="BL77" s="84">
        <f t="shared" si="10"/>
        <v>23.86527777777777</v>
      </c>
      <c r="BN77" s="59">
        <f t="shared" ref="BN77:BP81" si="20">BA77-AO77</f>
        <v>-2.2127742231807552</v>
      </c>
      <c r="BO77" s="57">
        <f t="shared" si="20"/>
        <v>1.0301173416407146</v>
      </c>
      <c r="BP77" s="57">
        <f t="shared" si="20"/>
        <v>-3.2898304177649926</v>
      </c>
      <c r="BQ77" s="57">
        <f t="shared" si="19"/>
        <v>-0.23987271347548855</v>
      </c>
      <c r="BR77" s="57">
        <f t="shared" si="19"/>
        <v>7.6844660116622645</v>
      </c>
      <c r="BS77" s="57">
        <f t="shared" si="19"/>
        <v>3.9848589743589713</v>
      </c>
      <c r="BT77" s="57">
        <f t="shared" si="19"/>
        <v>0.5546753734323957</v>
      </c>
      <c r="BU77" s="57">
        <f t="shared" si="19"/>
        <v>-0.68257624410895401</v>
      </c>
      <c r="BV77" s="57">
        <f t="shared" si="19"/>
        <v>2.2996020049524759</v>
      </c>
      <c r="BW77" s="57">
        <f t="shared" si="19"/>
        <v>-2.9272979870596565</v>
      </c>
      <c r="BX77" s="57">
        <f t="shared" si="19"/>
        <v>3.2835548765876261</v>
      </c>
      <c r="BY77" s="60">
        <f t="shared" si="19"/>
        <v>-0.2621988577362302</v>
      </c>
    </row>
    <row r="78" spans="1:77" x14ac:dyDescent="0.25">
      <c r="A78" s="690" t="s">
        <v>76</v>
      </c>
      <c r="B78" s="93">
        <v>110.62729999999998</v>
      </c>
      <c r="C78" s="80">
        <v>109.39630000000001</v>
      </c>
      <c r="D78" s="80">
        <v>164.03860000000023</v>
      </c>
      <c r="E78" s="80">
        <v>128.63740000000004</v>
      </c>
      <c r="F78" s="80">
        <v>89.244100000000003</v>
      </c>
      <c r="G78" s="80">
        <v>120.53270000000002</v>
      </c>
      <c r="H78" s="80">
        <v>119.486</v>
      </c>
      <c r="I78" s="80">
        <v>18.6706</v>
      </c>
      <c r="J78" s="80">
        <v>103.64509999999999</v>
      </c>
      <c r="K78" s="80">
        <v>95.026800000000009</v>
      </c>
      <c r="L78" s="80">
        <v>162.18350000000004</v>
      </c>
      <c r="M78" s="80">
        <v>156.19830000000007</v>
      </c>
      <c r="N78" s="93">
        <v>74.320099999999982</v>
      </c>
      <c r="O78" s="80">
        <v>111.12700000000002</v>
      </c>
      <c r="P78" s="80">
        <v>148.51279999999997</v>
      </c>
      <c r="Q78" s="80">
        <v>146.53249999999994</v>
      </c>
      <c r="R78" s="80">
        <v>82.548100000000019</v>
      </c>
      <c r="S78" s="80">
        <v>106.10469999999995</v>
      </c>
      <c r="T78" s="80">
        <v>141.2478999999999</v>
      </c>
      <c r="U78" s="80">
        <v>16.3523</v>
      </c>
      <c r="V78" s="80">
        <v>81.027900000000017</v>
      </c>
      <c r="W78" s="80">
        <v>90.552200000000028</v>
      </c>
      <c r="X78" s="80">
        <v>134.07899999999995</v>
      </c>
      <c r="Y78" s="81">
        <v>124.78969999999994</v>
      </c>
      <c r="Z78" s="794">
        <f t="shared" si="18"/>
        <v>184.94739999999996</v>
      </c>
      <c r="AA78" s="80">
        <f t="shared" si="18"/>
        <v>220.52330000000003</v>
      </c>
      <c r="AB78" s="80">
        <f t="shared" si="18"/>
        <v>312.55140000000017</v>
      </c>
      <c r="AC78" s="143">
        <f t="shared" si="18"/>
        <v>275.16989999999998</v>
      </c>
      <c r="AD78" s="80">
        <f t="shared" si="18"/>
        <v>171.79220000000004</v>
      </c>
      <c r="AE78" s="80">
        <f t="shared" si="18"/>
        <v>226.63739999999996</v>
      </c>
      <c r="AF78" s="143">
        <f t="shared" si="18"/>
        <v>260.73389999999989</v>
      </c>
      <c r="AG78" s="80">
        <f t="shared" si="18"/>
        <v>35.0229</v>
      </c>
      <c r="AH78" s="80">
        <f t="shared" si="18"/>
        <v>184.673</v>
      </c>
      <c r="AI78" s="80">
        <f t="shared" si="18"/>
        <v>185.57900000000004</v>
      </c>
      <c r="AJ78" s="143">
        <f t="shared" si="18"/>
        <v>296.26249999999999</v>
      </c>
      <c r="AK78" s="143">
        <f t="shared" si="18"/>
        <v>280.988</v>
      </c>
      <c r="AL78" s="671">
        <v>512</v>
      </c>
      <c r="AM78" s="672">
        <v>489</v>
      </c>
      <c r="AO78" s="91">
        <f t="shared" si="8"/>
        <v>21.606894531249996</v>
      </c>
      <c r="AP78" s="83">
        <f t="shared" si="8"/>
        <v>21.366464843750002</v>
      </c>
      <c r="AQ78" s="83">
        <f t="shared" si="8"/>
        <v>32.038789062500044</v>
      </c>
      <c r="AR78" s="83">
        <f t="shared" ref="AR78:AZ81" si="21">E78/$AL78*100</f>
        <v>25.124492187500007</v>
      </c>
      <c r="AS78" s="83">
        <f t="shared" si="21"/>
        <v>17.43048828125</v>
      </c>
      <c r="AT78" s="83">
        <f t="shared" si="21"/>
        <v>23.541542968750004</v>
      </c>
      <c r="AU78" s="83">
        <f t="shared" si="21"/>
        <v>23.337109375000001</v>
      </c>
      <c r="AV78" s="83">
        <f t="shared" si="21"/>
        <v>3.6466015624999999</v>
      </c>
      <c r="AW78" s="83">
        <f t="shared" si="21"/>
        <v>20.243183593749997</v>
      </c>
      <c r="AX78" s="83">
        <f t="shared" si="21"/>
        <v>18.559921875000001</v>
      </c>
      <c r="AY78" s="83">
        <f t="shared" si="21"/>
        <v>31.676464843750008</v>
      </c>
      <c r="AZ78" s="83">
        <f t="shared" si="21"/>
        <v>30.507480468750014</v>
      </c>
      <c r="BA78" s="91">
        <f t="shared" si="10"/>
        <v>15.198384458077708</v>
      </c>
      <c r="BB78" s="83">
        <f t="shared" si="10"/>
        <v>22.72535787321064</v>
      </c>
      <c r="BC78" s="83">
        <f t="shared" si="10"/>
        <v>30.370715746421261</v>
      </c>
      <c r="BD78" s="83">
        <f t="shared" si="10"/>
        <v>29.96574642126788</v>
      </c>
      <c r="BE78" s="83">
        <f t="shared" si="10"/>
        <v>16.881002044989778</v>
      </c>
      <c r="BF78" s="83">
        <f t="shared" si="10"/>
        <v>21.6983026584867</v>
      </c>
      <c r="BG78" s="83">
        <f t="shared" si="10"/>
        <v>28.885051124744354</v>
      </c>
      <c r="BH78" s="83">
        <f t="shared" si="10"/>
        <v>3.3440286298568509</v>
      </c>
      <c r="BI78" s="83">
        <f t="shared" si="10"/>
        <v>16.570122699386506</v>
      </c>
      <c r="BJ78" s="83">
        <f t="shared" si="10"/>
        <v>18.51783231083845</v>
      </c>
      <c r="BK78" s="83">
        <f t="shared" si="10"/>
        <v>27.419018404907963</v>
      </c>
      <c r="BL78" s="84">
        <f t="shared" si="10"/>
        <v>25.519366053169723</v>
      </c>
      <c r="BN78" s="59">
        <f t="shared" si="20"/>
        <v>-6.4085100731722875</v>
      </c>
      <c r="BO78" s="57">
        <f t="shared" si="20"/>
        <v>1.3588930294606385</v>
      </c>
      <c r="BP78" s="57">
        <f t="shared" si="20"/>
        <v>-1.6680733160787824</v>
      </c>
      <c r="BQ78" s="57">
        <f t="shared" si="19"/>
        <v>4.8412542337678737</v>
      </c>
      <c r="BR78" s="57">
        <f t="shared" si="19"/>
        <v>-0.54948623626022197</v>
      </c>
      <c r="BS78" s="57">
        <f t="shared" si="19"/>
        <v>-1.8432403102633046</v>
      </c>
      <c r="BT78" s="57">
        <f t="shared" si="19"/>
        <v>5.5479417497443535</v>
      </c>
      <c r="BU78" s="57">
        <f t="shared" si="19"/>
        <v>-0.302572932643149</v>
      </c>
      <c r="BV78" s="57">
        <f t="shared" si="19"/>
        <v>-3.6730608943634913</v>
      </c>
      <c r="BW78" s="57">
        <f t="shared" si="19"/>
        <v>-4.2089564161550186E-2</v>
      </c>
      <c r="BX78" s="57">
        <f t="shared" si="19"/>
        <v>-4.2574464388420452</v>
      </c>
      <c r="BY78" s="60">
        <f t="shared" si="19"/>
        <v>-4.9881144155802914</v>
      </c>
    </row>
    <row r="79" spans="1:77" x14ac:dyDescent="0.25">
      <c r="A79" s="690" t="s">
        <v>77</v>
      </c>
      <c r="B79" s="93">
        <v>140.70019999999982</v>
      </c>
      <c r="C79" s="80">
        <v>102.12519999999995</v>
      </c>
      <c r="D79" s="80">
        <v>130.23409999999993</v>
      </c>
      <c r="E79" s="80">
        <v>132.63439999999997</v>
      </c>
      <c r="F79" s="80">
        <v>112.40459999999993</v>
      </c>
      <c r="G79" s="80">
        <v>99.173299999999941</v>
      </c>
      <c r="H79" s="80">
        <v>96.887999999999963</v>
      </c>
      <c r="I79" s="80">
        <v>61.08649999999998</v>
      </c>
      <c r="J79" s="80">
        <v>78.263299999999958</v>
      </c>
      <c r="K79" s="80">
        <v>81.230299999999986</v>
      </c>
      <c r="L79" s="80">
        <v>138.47829999999993</v>
      </c>
      <c r="M79" s="80">
        <v>125.67989999999998</v>
      </c>
      <c r="N79" s="93">
        <v>138.78269999999995</v>
      </c>
      <c r="O79" s="80">
        <v>103.94009999999996</v>
      </c>
      <c r="P79" s="80">
        <v>121.07099999999998</v>
      </c>
      <c r="Q79" s="80">
        <v>145.91029999999995</v>
      </c>
      <c r="R79" s="80">
        <v>120.51639999999999</v>
      </c>
      <c r="S79" s="80">
        <v>99.248800000000017</v>
      </c>
      <c r="T79" s="80">
        <v>88.534400000000048</v>
      </c>
      <c r="U79" s="80">
        <v>42.406300000000009</v>
      </c>
      <c r="V79" s="80">
        <v>80.767900000000012</v>
      </c>
      <c r="W79" s="80">
        <v>87.56810000000003</v>
      </c>
      <c r="X79" s="80">
        <v>101.24950000000004</v>
      </c>
      <c r="Y79" s="81">
        <v>104.47500000000001</v>
      </c>
      <c r="Z79" s="794">
        <f t="shared" si="18"/>
        <v>279.48289999999974</v>
      </c>
      <c r="AA79" s="80">
        <f t="shared" si="18"/>
        <v>206.06529999999992</v>
      </c>
      <c r="AB79" s="80">
        <f t="shared" si="18"/>
        <v>251.30509999999992</v>
      </c>
      <c r="AC79" s="143">
        <f t="shared" si="18"/>
        <v>278.54469999999992</v>
      </c>
      <c r="AD79" s="80">
        <f t="shared" si="18"/>
        <v>232.92099999999994</v>
      </c>
      <c r="AE79" s="80">
        <f t="shared" si="18"/>
        <v>198.42209999999994</v>
      </c>
      <c r="AF79" s="143">
        <f t="shared" si="18"/>
        <v>185.42240000000001</v>
      </c>
      <c r="AG79" s="80">
        <f t="shared" si="18"/>
        <v>103.49279999999999</v>
      </c>
      <c r="AH79" s="80">
        <f t="shared" si="18"/>
        <v>159.03119999999996</v>
      </c>
      <c r="AI79" s="80">
        <f t="shared" si="18"/>
        <v>168.79840000000002</v>
      </c>
      <c r="AJ79" s="143">
        <f t="shared" si="18"/>
        <v>239.72779999999997</v>
      </c>
      <c r="AK79" s="143">
        <f t="shared" si="18"/>
        <v>230.1549</v>
      </c>
      <c r="AL79" s="671">
        <v>557</v>
      </c>
      <c r="AM79" s="672">
        <v>524</v>
      </c>
      <c r="AO79" s="91">
        <f t="shared" ref="AO79:AQ81" si="22">B79/$AL79*100</f>
        <v>25.260359066427256</v>
      </c>
      <c r="AP79" s="83">
        <f t="shared" si="22"/>
        <v>18.334865350089757</v>
      </c>
      <c r="AQ79" s="83">
        <f t="shared" si="22"/>
        <v>23.381346499102321</v>
      </c>
      <c r="AR79" s="83">
        <f t="shared" si="21"/>
        <v>23.81228007181328</v>
      </c>
      <c r="AS79" s="83">
        <f t="shared" si="21"/>
        <v>20.180359066427275</v>
      </c>
      <c r="AT79" s="83">
        <f t="shared" si="21"/>
        <v>17.804901256732485</v>
      </c>
      <c r="AU79" s="83">
        <f t="shared" si="21"/>
        <v>17.394614003590657</v>
      </c>
      <c r="AV79" s="83">
        <f t="shared" si="21"/>
        <v>10.967055655296226</v>
      </c>
      <c r="AW79" s="83">
        <f t="shared" si="21"/>
        <v>14.050861759425487</v>
      </c>
      <c r="AX79" s="83">
        <f t="shared" si="21"/>
        <v>14.583536804308794</v>
      </c>
      <c r="AY79" s="83">
        <f t="shared" si="21"/>
        <v>24.861454219030509</v>
      </c>
      <c r="AZ79" s="83">
        <f t="shared" si="21"/>
        <v>22.56371633752244</v>
      </c>
      <c r="BA79" s="91">
        <f t="shared" si="10"/>
        <v>26.48524809160304</v>
      </c>
      <c r="BB79" s="83">
        <f t="shared" si="10"/>
        <v>19.835896946564876</v>
      </c>
      <c r="BC79" s="83">
        <f t="shared" si="10"/>
        <v>23.105152671755722</v>
      </c>
      <c r="BD79" s="83">
        <f t="shared" si="10"/>
        <v>27.845477099236632</v>
      </c>
      <c r="BE79" s="83">
        <f t="shared" ref="BE79:BL81" si="23">R79/$AM79*100</f>
        <v>22.999312977099233</v>
      </c>
      <c r="BF79" s="83">
        <f t="shared" si="23"/>
        <v>18.940610687022904</v>
      </c>
      <c r="BG79" s="83">
        <f t="shared" si="23"/>
        <v>16.89587786259543</v>
      </c>
      <c r="BH79" s="83">
        <f t="shared" si="23"/>
        <v>8.0928053435114506</v>
      </c>
      <c r="BI79" s="83">
        <f t="shared" si="23"/>
        <v>15.413721374045805</v>
      </c>
      <c r="BJ79" s="83">
        <f t="shared" si="23"/>
        <v>16.711469465648861</v>
      </c>
      <c r="BK79" s="83">
        <f t="shared" si="23"/>
        <v>19.322423664122145</v>
      </c>
      <c r="BL79" s="84">
        <f t="shared" si="23"/>
        <v>19.937977099236644</v>
      </c>
      <c r="BN79" s="59">
        <f t="shared" si="20"/>
        <v>1.2248890251757842</v>
      </c>
      <c r="BO79" s="57">
        <f t="shared" si="20"/>
        <v>1.5010315964751193</v>
      </c>
      <c r="BP79" s="57">
        <f t="shared" si="20"/>
        <v>-0.27619382734659936</v>
      </c>
      <c r="BQ79" s="57">
        <f t="shared" si="19"/>
        <v>4.033197027423352</v>
      </c>
      <c r="BR79" s="57">
        <f t="shared" si="19"/>
        <v>2.8189539106719579</v>
      </c>
      <c r="BS79" s="57">
        <f t="shared" si="19"/>
        <v>1.1357094302904187</v>
      </c>
      <c r="BT79" s="57">
        <f t="shared" si="19"/>
        <v>-0.49873614099522712</v>
      </c>
      <c r="BU79" s="57">
        <f t="shared" si="19"/>
        <v>-2.8742503117847757</v>
      </c>
      <c r="BV79" s="57">
        <f t="shared" si="19"/>
        <v>1.3628596146203176</v>
      </c>
      <c r="BW79" s="57">
        <f t="shared" si="19"/>
        <v>2.1279326613400666</v>
      </c>
      <c r="BX79" s="57">
        <f t="shared" si="19"/>
        <v>-5.5390305549083649</v>
      </c>
      <c r="BY79" s="60">
        <f t="shared" si="19"/>
        <v>-2.6257392382857958</v>
      </c>
    </row>
    <row r="80" spans="1:77" x14ac:dyDescent="0.25">
      <c r="A80" s="690" t="s">
        <v>78</v>
      </c>
      <c r="B80" s="93">
        <v>78.900100000000009</v>
      </c>
      <c r="C80" s="80">
        <v>65.165600000000026</v>
      </c>
      <c r="D80" s="80">
        <v>82.155200000000008</v>
      </c>
      <c r="E80" s="80">
        <v>112.88529999999999</v>
      </c>
      <c r="F80" s="80">
        <v>155.80870000000004</v>
      </c>
      <c r="G80" s="80">
        <v>114.67340000000002</v>
      </c>
      <c r="H80" s="80">
        <v>235.72640000000013</v>
      </c>
      <c r="I80" s="80">
        <v>2.7471999999999994</v>
      </c>
      <c r="J80" s="80">
        <v>87.748100000000008</v>
      </c>
      <c r="K80" s="80">
        <v>162.64880000000014</v>
      </c>
      <c r="L80" s="80">
        <v>152.21800000000007</v>
      </c>
      <c r="M80" s="80">
        <v>218.10930000000008</v>
      </c>
      <c r="N80" s="93">
        <v>89.067900000000009</v>
      </c>
      <c r="O80" s="80">
        <v>75.919199999999975</v>
      </c>
      <c r="P80" s="80">
        <v>102.66199999999995</v>
      </c>
      <c r="Q80" s="80">
        <v>103.08119999999987</v>
      </c>
      <c r="R80" s="80">
        <v>181.25589999999977</v>
      </c>
      <c r="S80" s="80">
        <v>116.67029999999991</v>
      </c>
      <c r="T80" s="80">
        <v>279.84880000000004</v>
      </c>
      <c r="U80" s="80">
        <v>7.4676999999999998</v>
      </c>
      <c r="V80" s="80">
        <v>92.940099999999973</v>
      </c>
      <c r="W80" s="80">
        <v>119.06319999999985</v>
      </c>
      <c r="X80" s="80">
        <v>105.1479999999999</v>
      </c>
      <c r="Y80" s="81">
        <v>189.9998999999998</v>
      </c>
      <c r="Z80" s="794">
        <f t="shared" si="18"/>
        <v>167.96800000000002</v>
      </c>
      <c r="AA80" s="80">
        <f t="shared" si="18"/>
        <v>141.0848</v>
      </c>
      <c r="AB80" s="80">
        <f t="shared" si="18"/>
        <v>184.81719999999996</v>
      </c>
      <c r="AC80" s="143">
        <f t="shared" si="18"/>
        <v>215.96649999999985</v>
      </c>
      <c r="AD80" s="80">
        <f t="shared" si="18"/>
        <v>337.06459999999981</v>
      </c>
      <c r="AE80" s="80">
        <f t="shared" si="18"/>
        <v>231.34369999999993</v>
      </c>
      <c r="AF80" s="143">
        <f t="shared" si="18"/>
        <v>515.57520000000022</v>
      </c>
      <c r="AG80" s="80">
        <f t="shared" si="18"/>
        <v>10.2149</v>
      </c>
      <c r="AH80" s="80">
        <f t="shared" si="18"/>
        <v>180.68819999999999</v>
      </c>
      <c r="AI80" s="80">
        <f t="shared" si="18"/>
        <v>281.71199999999999</v>
      </c>
      <c r="AJ80" s="143">
        <f t="shared" si="18"/>
        <v>257.36599999999999</v>
      </c>
      <c r="AK80" s="143">
        <f t="shared" si="18"/>
        <v>408.10919999999987</v>
      </c>
      <c r="AL80" s="671">
        <v>502</v>
      </c>
      <c r="AM80" s="672">
        <v>510</v>
      </c>
      <c r="AO80" s="91">
        <f t="shared" si="22"/>
        <v>15.717151394422313</v>
      </c>
      <c r="AP80" s="83">
        <f t="shared" si="22"/>
        <v>12.981195219123512</v>
      </c>
      <c r="AQ80" s="83">
        <f t="shared" si="22"/>
        <v>16.365577689243029</v>
      </c>
      <c r="AR80" s="83">
        <f t="shared" si="21"/>
        <v>22.487111553784857</v>
      </c>
      <c r="AS80" s="83">
        <f t="shared" si="21"/>
        <v>31.03758964143427</v>
      </c>
      <c r="AT80" s="83">
        <f t="shared" si="21"/>
        <v>22.84330677290837</v>
      </c>
      <c r="AU80" s="83">
        <f t="shared" si="21"/>
        <v>46.957450199203208</v>
      </c>
      <c r="AV80" s="721">
        <f t="shared" si="21"/>
        <v>0.54725099601593608</v>
      </c>
      <c r="AW80" s="83">
        <f t="shared" si="21"/>
        <v>17.479701195219125</v>
      </c>
      <c r="AX80" s="83">
        <f t="shared" si="21"/>
        <v>32.400159362549829</v>
      </c>
      <c r="AY80" s="83">
        <f t="shared" si="21"/>
        <v>30.322310756972126</v>
      </c>
      <c r="AZ80" s="83">
        <f t="shared" si="21"/>
        <v>43.448067729083675</v>
      </c>
      <c r="BA80" s="91">
        <f t="shared" ref="BA80:BD81" si="24">N80/$AM80*100</f>
        <v>17.464294117647061</v>
      </c>
      <c r="BB80" s="83">
        <f t="shared" si="24"/>
        <v>14.886117647058819</v>
      </c>
      <c r="BC80" s="83">
        <f t="shared" si="24"/>
        <v>20.129803921568616</v>
      </c>
      <c r="BD80" s="83">
        <f t="shared" si="24"/>
        <v>20.211999999999975</v>
      </c>
      <c r="BE80" s="83">
        <f t="shared" si="23"/>
        <v>35.540372549019558</v>
      </c>
      <c r="BF80" s="83">
        <f t="shared" si="23"/>
        <v>22.87652941176469</v>
      </c>
      <c r="BG80" s="83">
        <f t="shared" si="23"/>
        <v>54.872313725490208</v>
      </c>
      <c r="BH80" s="83">
        <f t="shared" si="23"/>
        <v>1.4642549019607842</v>
      </c>
      <c r="BI80" s="83">
        <f t="shared" si="23"/>
        <v>18.223549019607837</v>
      </c>
      <c r="BJ80" s="83">
        <f t="shared" si="23"/>
        <v>23.345725490196052</v>
      </c>
      <c r="BK80" s="83">
        <f t="shared" si="23"/>
        <v>20.617254901960763</v>
      </c>
      <c r="BL80" s="84">
        <f t="shared" si="23"/>
        <v>37.254882352941138</v>
      </c>
      <c r="BN80" s="59">
        <f t="shared" si="20"/>
        <v>1.7471427232247478</v>
      </c>
      <c r="BO80" s="57">
        <f t="shared" si="20"/>
        <v>1.9049224279353076</v>
      </c>
      <c r="BP80" s="57">
        <f t="shared" si="20"/>
        <v>3.7642262323255871</v>
      </c>
      <c r="BQ80" s="57">
        <f t="shared" si="19"/>
        <v>-2.2751115537848818</v>
      </c>
      <c r="BR80" s="57">
        <f t="shared" si="19"/>
        <v>4.5027829075852885</v>
      </c>
      <c r="BS80" s="57">
        <f t="shared" si="19"/>
        <v>3.3222638856319264E-2</v>
      </c>
      <c r="BT80" s="57">
        <f t="shared" si="19"/>
        <v>7.9148635262870002</v>
      </c>
      <c r="BU80" s="194">
        <f t="shared" si="19"/>
        <v>0.91700390594484815</v>
      </c>
      <c r="BV80" s="57">
        <f t="shared" si="19"/>
        <v>0.74384782438871255</v>
      </c>
      <c r="BW80" s="57">
        <f t="shared" si="19"/>
        <v>-9.0544338723537763</v>
      </c>
      <c r="BX80" s="57">
        <f t="shared" si="19"/>
        <v>-9.7050558550113628</v>
      </c>
      <c r="BY80" s="60">
        <f t="shared" si="19"/>
        <v>-6.1931853761425373</v>
      </c>
    </row>
    <row r="81" spans="1:77" x14ac:dyDescent="0.25">
      <c r="A81" s="701" t="s">
        <v>79</v>
      </c>
      <c r="B81" s="145">
        <f t="shared" ref="B81:H81" si="25">SUM(B52:B80)/26</f>
        <v>138.88309230769227</v>
      </c>
      <c r="C81" s="141">
        <f t="shared" si="25"/>
        <v>98.560846153846128</v>
      </c>
      <c r="D81" s="141">
        <f t="shared" si="25"/>
        <v>123.51008846153849</v>
      </c>
      <c r="E81" s="141">
        <f t="shared" si="25"/>
        <v>127.23674230769228</v>
      </c>
      <c r="F81" s="141">
        <f t="shared" si="25"/>
        <v>105.11627692307691</v>
      </c>
      <c r="G81" s="141">
        <f t="shared" si="25"/>
        <v>81.751669230769238</v>
      </c>
      <c r="H81" s="141">
        <f t="shared" si="25"/>
        <v>126.64732692307689</v>
      </c>
      <c r="I81" s="141">
        <f t="shared" ref="I81:T81" si="26">SUM(I52:I80)/26</f>
        <v>21.578046153846152</v>
      </c>
      <c r="J81" s="141">
        <f t="shared" si="26"/>
        <v>108.26290769230766</v>
      </c>
      <c r="K81" s="141">
        <f t="shared" si="26"/>
        <v>117.06018076923078</v>
      </c>
      <c r="L81" s="141">
        <f t="shared" si="26"/>
        <v>151.49150769230769</v>
      </c>
      <c r="M81" s="141">
        <f t="shared" si="26"/>
        <v>176.38448461538468</v>
      </c>
      <c r="N81" s="145">
        <f t="shared" si="26"/>
        <v>115.14313846153844</v>
      </c>
      <c r="O81" s="141">
        <f t="shared" si="26"/>
        <v>93.350692307692299</v>
      </c>
      <c r="P81" s="141">
        <f t="shared" si="26"/>
        <v>110.5101769230769</v>
      </c>
      <c r="Q81" s="141">
        <f t="shared" si="26"/>
        <v>115.30262307692308</v>
      </c>
      <c r="R81" s="141">
        <f t="shared" si="26"/>
        <v>107.73821538461537</v>
      </c>
      <c r="S81" s="141">
        <f t="shared" si="26"/>
        <v>79.84969230769228</v>
      </c>
      <c r="T81" s="141">
        <f t="shared" si="26"/>
        <v>141.92211538461541</v>
      </c>
      <c r="U81" s="141">
        <f>SUM(U52:U80)/26</f>
        <v>24.492046153846157</v>
      </c>
      <c r="V81" s="141">
        <f>SUM(V52:V80)/26</f>
        <v>101.5587269230769</v>
      </c>
      <c r="W81" s="141">
        <f>SUM(W52:W80)/26</f>
        <v>101.30031923076922</v>
      </c>
      <c r="X81" s="141">
        <f>SUM(X52:X80)/26</f>
        <v>131.85505384615382</v>
      </c>
      <c r="Y81" s="142">
        <f>SUM(Y52:Y80)/26</f>
        <v>155.21049615384615</v>
      </c>
      <c r="Z81" s="756">
        <f>B81+N81</f>
        <v>254.02623076923072</v>
      </c>
      <c r="AA81" s="141">
        <f t="shared" si="18"/>
        <v>191.91153846153844</v>
      </c>
      <c r="AB81" s="141">
        <f t="shared" si="18"/>
        <v>234.02026538461539</v>
      </c>
      <c r="AC81" s="753">
        <f t="shared" si="18"/>
        <v>242.53936538461537</v>
      </c>
      <c r="AD81" s="141">
        <f t="shared" si="18"/>
        <v>212.85449230769228</v>
      </c>
      <c r="AE81" s="141">
        <f t="shared" si="18"/>
        <v>161.6013615384615</v>
      </c>
      <c r="AF81" s="753">
        <f t="shared" si="18"/>
        <v>268.56944230769227</v>
      </c>
      <c r="AG81" s="141">
        <f t="shared" si="18"/>
        <v>46.070092307692306</v>
      </c>
      <c r="AH81" s="141">
        <f t="shared" si="18"/>
        <v>209.82163461538457</v>
      </c>
      <c r="AI81" s="141">
        <f t="shared" si="18"/>
        <v>218.3605</v>
      </c>
      <c r="AJ81" s="753">
        <f t="shared" si="18"/>
        <v>283.34656153846151</v>
      </c>
      <c r="AK81" s="753">
        <f>M81+Y81</f>
        <v>331.5949807692308</v>
      </c>
      <c r="AL81" s="140">
        <f>SUM(AL52:AL80)/26</f>
        <v>517.42307692307691</v>
      </c>
      <c r="AM81" s="673">
        <f>SUM(AM52:AM80)/26</f>
        <v>481.61538461538464</v>
      </c>
      <c r="AO81" s="674">
        <f t="shared" si="22"/>
        <v>26.84130231175202</v>
      </c>
      <c r="AP81" s="675">
        <f t="shared" si="22"/>
        <v>19.048405560098114</v>
      </c>
      <c r="AQ81" s="675">
        <f t="shared" si="22"/>
        <v>23.870231918531186</v>
      </c>
      <c r="AR81" s="675">
        <f t="shared" si="21"/>
        <v>24.590465323719613</v>
      </c>
      <c r="AS81" s="675">
        <f t="shared" si="21"/>
        <v>20.315343789489333</v>
      </c>
      <c r="AT81" s="675">
        <f t="shared" si="21"/>
        <v>15.799772541440573</v>
      </c>
      <c r="AU81" s="675">
        <f t="shared" si="21"/>
        <v>24.476551698505904</v>
      </c>
      <c r="AV81" s="675">
        <f t="shared" si="21"/>
        <v>4.1702906414926035</v>
      </c>
      <c r="AW81" s="675">
        <f t="shared" si="21"/>
        <v>20.923478777967734</v>
      </c>
      <c r="AX81" s="675">
        <f t="shared" si="21"/>
        <v>22.623687653311535</v>
      </c>
      <c r="AY81" s="675">
        <f t="shared" si="21"/>
        <v>29.278073292202482</v>
      </c>
      <c r="AZ81" s="675">
        <f t="shared" si="21"/>
        <v>34.089025496171871</v>
      </c>
      <c r="BA81" s="674">
        <f t="shared" si="24"/>
        <v>23.90769525634882</v>
      </c>
      <c r="BB81" s="675">
        <f t="shared" si="24"/>
        <v>19.382830218814885</v>
      </c>
      <c r="BC81" s="675">
        <f t="shared" si="24"/>
        <v>22.945732311132399</v>
      </c>
      <c r="BD81" s="675">
        <f t="shared" si="24"/>
        <v>23.94080977479636</v>
      </c>
      <c r="BE81" s="675">
        <f t="shared" si="23"/>
        <v>22.370177287973164</v>
      </c>
      <c r="BF81" s="675">
        <f t="shared" si="23"/>
        <v>16.579555981472602</v>
      </c>
      <c r="BG81" s="675">
        <f t="shared" si="23"/>
        <v>29.467936431879892</v>
      </c>
      <c r="BH81" s="675">
        <f t="shared" si="23"/>
        <v>5.0853953042644946</v>
      </c>
      <c r="BI81" s="675">
        <f t="shared" si="23"/>
        <v>21.087101900654844</v>
      </c>
      <c r="BJ81" s="675">
        <f t="shared" si="23"/>
        <v>21.033447532343072</v>
      </c>
      <c r="BK81" s="675">
        <f t="shared" si="23"/>
        <v>27.377666506947769</v>
      </c>
      <c r="BL81" s="676">
        <f t="shared" si="23"/>
        <v>32.227063568120109</v>
      </c>
      <c r="BN81" s="108">
        <f t="shared" si="20"/>
        <v>-2.9336070554032005</v>
      </c>
      <c r="BO81" s="109">
        <f t="shared" si="20"/>
        <v>0.3344246587167703</v>
      </c>
      <c r="BP81" s="109">
        <f t="shared" si="20"/>
        <v>-0.92449960739878634</v>
      </c>
      <c r="BQ81" s="109">
        <f t="shared" si="19"/>
        <v>-0.64965554892325272</v>
      </c>
      <c r="BR81" s="109">
        <f t="shared" si="19"/>
        <v>2.0548334984838306</v>
      </c>
      <c r="BS81" s="109">
        <f t="shared" si="19"/>
        <v>0.77978344003202871</v>
      </c>
      <c r="BT81" s="109">
        <f t="shared" si="19"/>
        <v>4.9913847333739874</v>
      </c>
      <c r="BU81" s="109">
        <f t="shared" si="19"/>
        <v>0.91510466277189106</v>
      </c>
      <c r="BV81" s="109">
        <f t="shared" si="19"/>
        <v>0.16362312268710966</v>
      </c>
      <c r="BW81" s="109">
        <f t="shared" si="19"/>
        <v>-1.5902401209684633</v>
      </c>
      <c r="BX81" s="109">
        <f t="shared" si="19"/>
        <v>-1.9004067852547131</v>
      </c>
      <c r="BY81" s="236">
        <f t="shared" si="19"/>
        <v>-1.8619619280517625</v>
      </c>
    </row>
    <row r="82" spans="1:77" x14ac:dyDescent="0.25">
      <c r="A82" s="414"/>
      <c r="B82" s="414"/>
      <c r="C82" s="414"/>
      <c r="D82" s="414"/>
      <c r="E82" s="414"/>
    </row>
    <row r="85" spans="1:77" ht="30" x14ac:dyDescent="0.25">
      <c r="A85" s="1619" t="s">
        <v>1132</v>
      </c>
      <c r="B85" s="47"/>
      <c r="C85" s="47"/>
      <c r="D85" s="47"/>
    </row>
    <row r="86" spans="1:77" x14ac:dyDescent="0.25">
      <c r="A86" s="1985" t="s">
        <v>1000</v>
      </c>
      <c r="B86" s="1750"/>
      <c r="C86" s="1750"/>
      <c r="D86" s="1750"/>
      <c r="E86" s="1750"/>
      <c r="F86" s="1531"/>
      <c r="G86" s="1531"/>
      <c r="H86" s="1531"/>
      <c r="I86" s="1531"/>
      <c r="J86" s="1531"/>
    </row>
    <row r="87" spans="1:77" x14ac:dyDescent="0.25">
      <c r="A87" t="s">
        <v>1130</v>
      </c>
      <c r="J87" s="1538"/>
    </row>
    <row r="88" spans="1:77" x14ac:dyDescent="0.25">
      <c r="A88" s="1981" t="s">
        <v>1286</v>
      </c>
      <c r="B88" s="1981"/>
      <c r="C88" s="1981"/>
      <c r="D88" s="1981"/>
      <c r="E88" s="1981"/>
      <c r="F88" s="1981"/>
      <c r="G88" s="1981"/>
      <c r="H88" s="1981"/>
      <c r="J88" s="1538"/>
    </row>
    <row r="89" spans="1:77" x14ac:dyDescent="0.25">
      <c r="A89" s="1981"/>
      <c r="B89" s="1981"/>
      <c r="C89" s="1981"/>
      <c r="D89" s="1981"/>
      <c r="E89" s="1981"/>
      <c r="F89" s="1981"/>
      <c r="G89" s="1981"/>
      <c r="H89" s="1981"/>
      <c r="J89" s="1538"/>
    </row>
    <row r="90" spans="1:77" x14ac:dyDescent="0.25">
      <c r="A90" t="s">
        <v>1287</v>
      </c>
      <c r="J90" s="1538"/>
    </row>
    <row r="91" spans="1:77" x14ac:dyDescent="0.25">
      <c r="A91" t="s">
        <v>1288</v>
      </c>
      <c r="J91" s="1538"/>
    </row>
    <row r="92" spans="1:77" x14ac:dyDescent="0.25">
      <c r="A92" t="s">
        <v>1289</v>
      </c>
      <c r="J92" s="1538"/>
    </row>
    <row r="93" spans="1:77" x14ac:dyDescent="0.25">
      <c r="A93" s="1981" t="s">
        <v>1290</v>
      </c>
      <c r="B93" s="1981"/>
      <c r="C93" s="1981"/>
      <c r="D93" s="1981"/>
      <c r="E93" s="1981"/>
      <c r="F93" s="1981"/>
      <c r="G93" s="1981"/>
      <c r="H93" s="1981"/>
      <c r="I93" s="1981"/>
      <c r="J93" s="1538"/>
    </row>
    <row r="94" spans="1:77" x14ac:dyDescent="0.25">
      <c r="A94" s="1981"/>
      <c r="B94" s="1981"/>
      <c r="C94" s="1981"/>
      <c r="D94" s="1981"/>
      <c r="E94" s="1981"/>
      <c r="F94" s="1981"/>
      <c r="G94" s="1981"/>
      <c r="H94" s="1981"/>
      <c r="I94" s="1981"/>
      <c r="J94" s="1538"/>
    </row>
    <row r="95" spans="1:77" x14ac:dyDescent="0.25">
      <c r="A95" s="1981" t="s">
        <v>1291</v>
      </c>
      <c r="B95" s="1981"/>
      <c r="C95" s="1981"/>
      <c r="D95" s="1981"/>
      <c r="E95" s="1981"/>
      <c r="F95" s="1981"/>
      <c r="G95" s="1981"/>
      <c r="H95" s="1981"/>
      <c r="J95" s="1538"/>
    </row>
    <row r="96" spans="1:77" x14ac:dyDescent="0.25">
      <c r="A96" s="1981"/>
      <c r="B96" s="1981"/>
      <c r="C96" s="1981"/>
      <c r="D96" s="1981"/>
      <c r="E96" s="1981"/>
      <c r="F96" s="1981"/>
      <c r="G96" s="1981"/>
      <c r="H96" s="1981"/>
      <c r="J96" s="1538"/>
    </row>
    <row r="97" spans="1:10" x14ac:dyDescent="0.25">
      <c r="A97" t="s">
        <v>1292</v>
      </c>
      <c r="J97" s="1538"/>
    </row>
    <row r="98" spans="1:10" x14ac:dyDescent="0.25">
      <c r="A98" t="s">
        <v>1293</v>
      </c>
      <c r="J98" s="1538"/>
    </row>
    <row r="99" spans="1:10" x14ac:dyDescent="0.25">
      <c r="A99" t="s">
        <v>1294</v>
      </c>
      <c r="J99" s="1538"/>
    </row>
    <row r="100" spans="1:10" x14ac:dyDescent="0.25">
      <c r="A100" t="s">
        <v>1295</v>
      </c>
      <c r="J100" s="1538"/>
    </row>
    <row r="101" spans="1:10" x14ac:dyDescent="0.25">
      <c r="A101" t="s">
        <v>1296</v>
      </c>
      <c r="J101" s="1538"/>
    </row>
    <row r="102" spans="1:10" x14ac:dyDescent="0.25">
      <c r="A102" s="1531" t="s">
        <v>1297</v>
      </c>
      <c r="B102" s="1531"/>
      <c r="C102" s="1531"/>
      <c r="D102" s="1531"/>
      <c r="E102" s="1531"/>
      <c r="F102" s="1531"/>
      <c r="G102" s="1531"/>
      <c r="H102" s="1531"/>
      <c r="I102" s="1531"/>
      <c r="J102" s="1544"/>
    </row>
    <row r="103" spans="1:10" ht="24.75" customHeight="1" x14ac:dyDescent="0.25">
      <c r="A103" s="1560" t="s">
        <v>836</v>
      </c>
      <c r="B103" s="1578"/>
      <c r="C103" s="1561"/>
      <c r="D103" s="1561"/>
      <c r="E103" s="1561"/>
      <c r="F103" s="1546"/>
      <c r="G103" s="1531"/>
    </row>
    <row r="104" spans="1:10" ht="15" customHeight="1" x14ac:dyDescent="0.25">
      <c r="A104" s="1843" t="s">
        <v>1276</v>
      </c>
      <c r="B104" s="1744"/>
      <c r="C104" s="1744"/>
      <c r="D104" s="1744"/>
      <c r="E104" s="1744"/>
      <c r="F104" s="1744"/>
      <c r="G104" s="1745"/>
    </row>
    <row r="105" spans="1:10" x14ac:dyDescent="0.25">
      <c r="A105" s="1844"/>
      <c r="B105" s="1747"/>
      <c r="C105" s="1747"/>
      <c r="D105" s="1747"/>
      <c r="E105" s="1747"/>
      <c r="F105" s="1747"/>
      <c r="G105" s="1748"/>
    </row>
    <row r="106" spans="1:10" x14ac:dyDescent="0.25">
      <c r="A106" s="1844"/>
      <c r="B106" s="1747"/>
      <c r="C106" s="1747"/>
      <c r="D106" s="1747"/>
      <c r="E106" s="1747"/>
      <c r="F106" s="1747"/>
      <c r="G106" s="1748"/>
    </row>
    <row r="107" spans="1:10" ht="5.25" hidden="1" customHeight="1" x14ac:dyDescent="0.25">
      <c r="A107" s="1845"/>
      <c r="B107" s="1750"/>
      <c r="C107" s="1750"/>
      <c r="D107" s="1750"/>
      <c r="E107" s="1750"/>
      <c r="F107" s="1750"/>
      <c r="G107" s="1751"/>
    </row>
  </sheetData>
  <sheetProtection algorithmName="SHA-512" hashValue="IG1jCIXu6Q6jmql+Q2rpswYSAyT32AfAGRESU3uep55rARBUg37tluPsss6B6bnpb3Ncb5Lhs7L7fl6EP/lANw==" saltValue="pnsTxeJGPW58ET7rkuMzXA==" spinCount="100000" sheet="1" objects="1" scenarios="1"/>
  <mergeCells count="34">
    <mergeCell ref="I10:I11"/>
    <mergeCell ref="A88:H89"/>
    <mergeCell ref="A93:I94"/>
    <mergeCell ref="A95:H96"/>
    <mergeCell ref="A1:F1"/>
    <mergeCell ref="A86:E86"/>
    <mergeCell ref="B9:D9"/>
    <mergeCell ref="F9:G9"/>
    <mergeCell ref="B10:D10"/>
    <mergeCell ref="F10:G10"/>
    <mergeCell ref="A104:G107"/>
    <mergeCell ref="BA52:BL52"/>
    <mergeCell ref="B50:AK50"/>
    <mergeCell ref="AO50:BL50"/>
    <mergeCell ref="BN50:BY50"/>
    <mergeCell ref="B51:AK51"/>
    <mergeCell ref="AO51:BL51"/>
    <mergeCell ref="BN51:BY52"/>
    <mergeCell ref="B52:M52"/>
    <mergeCell ref="N52:Y52"/>
    <mergeCell ref="Z52:AK52"/>
    <mergeCell ref="AO52:AZ52"/>
    <mergeCell ref="AO29:BL29"/>
    <mergeCell ref="BN29:BY29"/>
    <mergeCell ref="B30:AK30"/>
    <mergeCell ref="AO30:BL30"/>
    <mergeCell ref="BN30:BY31"/>
    <mergeCell ref="B31:M31"/>
    <mergeCell ref="N31:Y31"/>
    <mergeCell ref="Z31:AK31"/>
    <mergeCell ref="AO31:AZ31"/>
    <mergeCell ref="BA31:BL31"/>
    <mergeCell ref="B29:AK29"/>
    <mergeCell ref="AL29:AM30"/>
  </mergeCells>
  <conditionalFormatting sqref="B34:AM46 A46:BM49 BZ46:CA50 B56:AM81">
    <cfRule type="cellIs" dxfId="95" priority="8" operator="lessThanOrEqual">
      <formula>5</formula>
    </cfRule>
  </conditionalFormatting>
  <conditionalFormatting sqref="I12:I23">
    <cfRule type="cellIs" dxfId="94" priority="1" operator="lessThan">
      <formula>0</formula>
    </cfRule>
  </conditionalFormatting>
  <conditionalFormatting sqref="AO74:BL74">
    <cfRule type="cellIs" dxfId="93" priority="7" operator="lessThanOrEqual">
      <formula>5</formula>
    </cfRule>
  </conditionalFormatting>
  <conditionalFormatting sqref="BN34:BY38">
    <cfRule type="cellIs" dxfId="92" priority="5" operator="lessThan">
      <formula>0</formula>
    </cfRule>
  </conditionalFormatting>
  <conditionalFormatting sqref="BN40:BY41">
    <cfRule type="cellIs" dxfId="91" priority="4" operator="lessThan">
      <formula>0</formula>
    </cfRule>
  </conditionalFormatting>
  <conditionalFormatting sqref="BN43:BY45">
    <cfRule type="cellIs" dxfId="90" priority="3" operator="lessThan">
      <formula>0</formula>
    </cfRule>
  </conditionalFormatting>
  <conditionalFormatting sqref="BN54:BY81">
    <cfRule type="cellIs" dxfId="89" priority="2" operator="lessThan">
      <formula>0</formula>
    </cfRule>
  </conditionalFormatting>
  <hyperlinks>
    <hyperlink ref="A5" location="Índice!A1" display="⌂ Volver al ÍNDICE" xr:uid="{76D038DA-CCBB-4A76-BF4C-35C92DA98575}"/>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F6AD9-2575-4AD2-933A-C11A104E8C43}">
  <sheetPr codeName="Hoja3">
    <tabColor rgb="FFFFD0BA"/>
  </sheetPr>
  <dimension ref="A1:GS96"/>
  <sheetViews>
    <sheetView zoomScale="93" zoomScaleNormal="93" workbookViewId="0">
      <pane xSplit="1" topLeftCell="B1" activePane="topRight" state="frozen"/>
      <selection pane="topRight" activeCell="H5" sqref="H5"/>
    </sheetView>
  </sheetViews>
  <sheetFormatPr baseColWidth="10" defaultColWidth="11.42578125" defaultRowHeight="15" x14ac:dyDescent="0.25"/>
  <cols>
    <col min="1" max="1" width="70.5703125" customWidth="1"/>
    <col min="2" max="302" width="6.7109375" customWidth="1"/>
  </cols>
  <sheetData>
    <row r="1" spans="1:32" ht="24" customHeight="1" x14ac:dyDescent="0.25">
      <c r="A1" s="1755" t="s">
        <v>784</v>
      </c>
      <c r="B1" s="1756"/>
      <c r="C1" s="1756"/>
      <c r="D1" s="1756"/>
      <c r="E1" s="1756"/>
      <c r="F1" s="1756"/>
      <c r="G1" s="1756"/>
      <c r="H1" s="1756"/>
      <c r="I1" s="1756"/>
      <c r="J1" s="1756"/>
      <c r="K1" s="1756"/>
      <c r="L1" s="1756"/>
      <c r="M1" s="1756"/>
      <c r="N1" s="1756"/>
      <c r="O1" s="1756"/>
      <c r="P1" s="1756"/>
      <c r="Q1" s="1756"/>
      <c r="R1" s="1756"/>
      <c r="S1" s="1756"/>
      <c r="T1" s="1756"/>
      <c r="U1" s="1756"/>
      <c r="V1" s="1756"/>
      <c r="W1" s="1757"/>
    </row>
    <row r="2" spans="1:32" ht="15.75" customHeight="1" thickBot="1" x14ac:dyDescent="0.3">
      <c r="A2" s="1758"/>
      <c r="B2" s="1759"/>
      <c r="C2" s="1759"/>
      <c r="D2" s="1759"/>
      <c r="E2" s="1759"/>
      <c r="F2" s="1759"/>
      <c r="G2" s="1759"/>
      <c r="H2" s="1759"/>
      <c r="I2" s="1759"/>
      <c r="J2" s="1759"/>
      <c r="K2" s="1759"/>
      <c r="L2" s="1759"/>
      <c r="M2" s="1759"/>
      <c r="N2" s="1759"/>
      <c r="O2" s="1759"/>
      <c r="P2" s="1759"/>
      <c r="Q2" s="1759"/>
      <c r="R2" s="1759"/>
      <c r="S2" s="1759"/>
      <c r="T2" s="1759"/>
      <c r="U2" s="1759"/>
      <c r="V2" s="1759"/>
      <c r="W2" s="1760"/>
    </row>
    <row r="3" spans="1:32" x14ac:dyDescent="0.25">
      <c r="A3" s="42" t="s">
        <v>1030</v>
      </c>
    </row>
    <row r="4" spans="1:32" x14ac:dyDescent="0.25">
      <c r="A4" s="42" t="s">
        <v>988</v>
      </c>
    </row>
    <row r="5" spans="1:32" x14ac:dyDescent="0.25">
      <c r="A5" s="132" t="s">
        <v>712</v>
      </c>
    </row>
    <row r="7" spans="1:32" ht="30" customHeight="1" x14ac:dyDescent="0.25">
      <c r="A7" s="5" t="s">
        <v>1222</v>
      </c>
    </row>
    <row r="8" spans="1:32" ht="18" customHeight="1" x14ac:dyDescent="0.25">
      <c r="A8" s="5"/>
    </row>
    <row r="9" spans="1:32" ht="53.25" customHeight="1" x14ac:dyDescent="0.25">
      <c r="A9" s="5"/>
      <c r="B9" s="1761" t="s">
        <v>997</v>
      </c>
      <c r="C9" s="1761"/>
      <c r="D9" s="1761"/>
      <c r="E9" s="1761"/>
      <c r="F9" s="1761"/>
      <c r="G9" s="1761"/>
      <c r="H9" s="1761"/>
      <c r="I9" s="1761"/>
      <c r="J9" s="1761"/>
      <c r="K9" s="1761"/>
      <c r="L9" s="1761"/>
      <c r="M9" s="1761"/>
      <c r="N9" s="1"/>
      <c r="O9" s="1762" t="s">
        <v>508</v>
      </c>
      <c r="P9" s="1762"/>
      <c r="Q9" s="1762"/>
      <c r="R9" s="1762"/>
      <c r="S9" s="1762"/>
      <c r="T9" s="1762"/>
      <c r="U9" s="1762"/>
      <c r="V9" s="1762"/>
      <c r="W9" s="1"/>
      <c r="X9" s="1742" t="s">
        <v>853</v>
      </c>
      <c r="Y9" s="1742"/>
      <c r="Z9" s="1742"/>
      <c r="AA9" s="1742"/>
    </row>
    <row r="10" spans="1:32" x14ac:dyDescent="0.25">
      <c r="A10" s="201" t="s">
        <v>29</v>
      </c>
      <c r="B10" s="1738">
        <v>2015</v>
      </c>
      <c r="C10" s="1738"/>
      <c r="D10" s="1738"/>
      <c r="E10" s="1738">
        <v>2019</v>
      </c>
      <c r="F10" s="1738"/>
      <c r="G10" s="1738"/>
      <c r="H10" s="1738" t="s">
        <v>777</v>
      </c>
      <c r="I10" s="1738"/>
      <c r="J10" s="1738"/>
      <c r="K10" s="1738">
        <v>2023</v>
      </c>
      <c r="L10" s="1738"/>
      <c r="M10" s="1738"/>
      <c r="O10" s="1738">
        <v>2015</v>
      </c>
      <c r="P10" s="1738"/>
      <c r="Q10" s="1738">
        <v>2019</v>
      </c>
      <c r="R10" s="1738"/>
      <c r="S10" s="1738">
        <v>2021</v>
      </c>
      <c r="T10" s="1738"/>
      <c r="U10" s="1738">
        <v>2023</v>
      </c>
      <c r="V10" s="1738"/>
      <c r="X10" s="1739">
        <v>2015</v>
      </c>
      <c r="Y10" s="1739">
        <v>2019</v>
      </c>
      <c r="Z10" s="1739">
        <v>2021</v>
      </c>
      <c r="AA10" s="1739">
        <v>2023</v>
      </c>
    </row>
    <row r="11" spans="1:32" x14ac:dyDescent="0.25">
      <c r="A11" s="567" t="s">
        <v>30</v>
      </c>
      <c r="B11" s="478" t="s">
        <v>31</v>
      </c>
      <c r="C11" s="478" t="s">
        <v>32</v>
      </c>
      <c r="D11" s="478" t="s">
        <v>33</v>
      </c>
      <c r="E11" s="478" t="s">
        <v>31</v>
      </c>
      <c r="F11" s="478" t="s">
        <v>32</v>
      </c>
      <c r="G11" s="478" t="s">
        <v>33</v>
      </c>
      <c r="H11" s="478" t="s">
        <v>31</v>
      </c>
      <c r="I11" s="478" t="s">
        <v>32</v>
      </c>
      <c r="J11" s="478" t="s">
        <v>33</v>
      </c>
      <c r="K11" s="478" t="s">
        <v>31</v>
      </c>
      <c r="L11" s="478" t="s">
        <v>32</v>
      </c>
      <c r="M11" s="478" t="s">
        <v>33</v>
      </c>
      <c r="N11" s="18"/>
      <c r="O11" s="478" t="s">
        <v>31</v>
      </c>
      <c r="P11" s="478" t="s">
        <v>32</v>
      </c>
      <c r="Q11" s="478" t="s">
        <v>31</v>
      </c>
      <c r="R11" s="478" t="s">
        <v>32</v>
      </c>
      <c r="S11" s="478" t="s">
        <v>31</v>
      </c>
      <c r="T11" s="478" t="s">
        <v>32</v>
      </c>
      <c r="U11" s="478" t="s">
        <v>31</v>
      </c>
      <c r="V11" s="478" t="s">
        <v>32</v>
      </c>
      <c r="X11" s="1739"/>
      <c r="Y11" s="1739"/>
      <c r="Z11" s="1739"/>
      <c r="AA11" s="1739"/>
    </row>
    <row r="12" spans="1:32" x14ac:dyDescent="0.25">
      <c r="A12" s="568" t="s">
        <v>0</v>
      </c>
      <c r="B12" s="795">
        <v>41</v>
      </c>
      <c r="C12" s="792">
        <v>39</v>
      </c>
      <c r="D12" s="792">
        <f>SUM(B12:C12)</f>
        <v>80</v>
      </c>
      <c r="E12" s="795">
        <v>84</v>
      </c>
      <c r="F12" s="792">
        <v>100</v>
      </c>
      <c r="G12" s="792">
        <v>184</v>
      </c>
      <c r="H12" s="795">
        <v>82</v>
      </c>
      <c r="I12" s="792">
        <v>81</v>
      </c>
      <c r="J12" s="792">
        <v>163</v>
      </c>
      <c r="K12" s="795">
        <v>91</v>
      </c>
      <c r="L12" s="792">
        <v>84</v>
      </c>
      <c r="M12" s="758">
        <f>K12+L12</f>
        <v>175</v>
      </c>
      <c r="N12" s="5"/>
      <c r="O12" s="757">
        <f>B12/$B$23*100</f>
        <v>8.1510934393638177</v>
      </c>
      <c r="P12" s="744">
        <f>C12/$C$23*100</f>
        <v>8.125</v>
      </c>
      <c r="Q12" s="757">
        <f>E12/$E$23*100</f>
        <v>16.43835616438356</v>
      </c>
      <c r="R12" s="744">
        <f>F12/$F$23*100</f>
        <v>20.876826722338205</v>
      </c>
      <c r="S12" s="757">
        <f t="shared" ref="S12:S23" si="0">H12/$H$23*100</f>
        <v>15.83011583011583</v>
      </c>
      <c r="T12" s="744">
        <f t="shared" ref="T12:T23" si="1">I12/$I$23*100</f>
        <v>16.666666666666664</v>
      </c>
      <c r="U12" s="757">
        <f t="shared" ref="U12:U23" si="2">K12/$K$23*100</f>
        <v>17.5</v>
      </c>
      <c r="V12" s="744">
        <f t="shared" ref="V12:V23" si="3">L12/$L$23*100</f>
        <v>17.142857142857142</v>
      </c>
      <c r="W12" s="748"/>
      <c r="X12" s="745">
        <f>P12-O12</f>
        <v>-2.6093439363817694E-2</v>
      </c>
      <c r="Y12" s="745">
        <f>R12-Q12</f>
        <v>4.4384705579546448</v>
      </c>
      <c r="Z12" s="745">
        <f t="shared" ref="Z12:Z23" si="4">T12-S12</f>
        <v>0.83655083655083473</v>
      </c>
      <c r="AA12" s="760">
        <f t="shared" ref="AA12:AA23" si="5">V12-U12</f>
        <v>-0.35714285714285765</v>
      </c>
      <c r="AC12" s="6"/>
      <c r="AD12" s="6"/>
      <c r="AE12" s="6"/>
      <c r="AF12" s="6"/>
    </row>
    <row r="13" spans="1:32" x14ac:dyDescent="0.25">
      <c r="A13" s="267" t="s">
        <v>468</v>
      </c>
      <c r="B13" s="93">
        <v>41</v>
      </c>
      <c r="C13" s="80">
        <v>43</v>
      </c>
      <c r="D13" s="80">
        <v>84</v>
      </c>
      <c r="E13" s="93">
        <v>34</v>
      </c>
      <c r="F13" s="80">
        <v>33</v>
      </c>
      <c r="G13" s="80">
        <v>67</v>
      </c>
      <c r="H13" s="93">
        <v>5</v>
      </c>
      <c r="I13" s="80">
        <v>7</v>
      </c>
      <c r="J13" s="80">
        <v>12</v>
      </c>
      <c r="K13" s="93">
        <v>10</v>
      </c>
      <c r="L13" s="80">
        <v>11</v>
      </c>
      <c r="M13" s="81">
        <f t="shared" ref="M13:M22" si="6">K13+L13</f>
        <v>21</v>
      </c>
      <c r="N13" s="31"/>
      <c r="O13" s="79">
        <f>B13/$B$23*100</f>
        <v>8.1510934393638177</v>
      </c>
      <c r="P13" s="78">
        <f>C13/$C$23*100</f>
        <v>8.9583333333333339</v>
      </c>
      <c r="Q13" s="79">
        <f>E13/$E$23*100</f>
        <v>6.6536203522504884</v>
      </c>
      <c r="R13" s="78">
        <f>F13/$F$23*100</f>
        <v>6.8893528183716075</v>
      </c>
      <c r="S13" s="192">
        <f t="shared" si="0"/>
        <v>0.96525096525096521</v>
      </c>
      <c r="T13" s="78">
        <f t="shared" si="1"/>
        <v>1.440329218106996</v>
      </c>
      <c r="U13" s="79">
        <f t="shared" si="2"/>
        <v>1.9230769230769231</v>
      </c>
      <c r="V13" s="78">
        <f t="shared" si="3"/>
        <v>2.2448979591836733</v>
      </c>
      <c r="X13" s="77">
        <f>P13-O13</f>
        <v>0.80723989396951623</v>
      </c>
      <c r="Y13" s="77">
        <f>R13-Q13</f>
        <v>0.23573246612111909</v>
      </c>
      <c r="Z13" s="196">
        <f t="shared" si="4"/>
        <v>0.47507825285603078</v>
      </c>
      <c r="AA13" s="214">
        <f t="shared" si="5"/>
        <v>0.32182103610675017</v>
      </c>
    </row>
    <row r="14" spans="1:32" x14ac:dyDescent="0.25">
      <c r="A14" s="268" t="s">
        <v>469</v>
      </c>
      <c r="B14" s="794">
        <v>289</v>
      </c>
      <c r="C14" s="143">
        <v>222</v>
      </c>
      <c r="D14" s="143">
        <v>511</v>
      </c>
      <c r="E14" s="794">
        <v>256</v>
      </c>
      <c r="F14" s="143">
        <v>199</v>
      </c>
      <c r="G14" s="143">
        <v>455</v>
      </c>
      <c r="H14" s="794">
        <v>136</v>
      </c>
      <c r="I14" s="143">
        <v>102</v>
      </c>
      <c r="J14" s="143">
        <v>238</v>
      </c>
      <c r="K14" s="794">
        <v>159</v>
      </c>
      <c r="L14" s="143">
        <v>131</v>
      </c>
      <c r="M14" s="746">
        <f t="shared" si="6"/>
        <v>290</v>
      </c>
      <c r="N14" s="755"/>
      <c r="O14" s="757">
        <f>B14/$B$23*100</f>
        <v>57.455268389662031</v>
      </c>
      <c r="P14" s="744">
        <f>C14/$C$23*100</f>
        <v>46.25</v>
      </c>
      <c r="Q14" s="757">
        <f>E14/$E$23*100</f>
        <v>50.097847358121328</v>
      </c>
      <c r="R14" s="744">
        <f>F14/$F$23*100</f>
        <v>41.544885177453025</v>
      </c>
      <c r="S14" s="757">
        <f t="shared" si="0"/>
        <v>26.254826254826252</v>
      </c>
      <c r="T14" s="744">
        <f t="shared" si="1"/>
        <v>20.987654320987652</v>
      </c>
      <c r="U14" s="757">
        <f t="shared" si="2"/>
        <v>30.57692307692308</v>
      </c>
      <c r="V14" s="744">
        <f t="shared" si="3"/>
        <v>26.73469387755102</v>
      </c>
      <c r="W14" s="5"/>
      <c r="X14" s="745">
        <f>P14-O14</f>
        <v>-11.205268389662031</v>
      </c>
      <c r="Y14" s="745">
        <f>R14-Q14</f>
        <v>-8.5529621806683025</v>
      </c>
      <c r="Z14" s="745">
        <f t="shared" si="4"/>
        <v>-5.2671719338386005</v>
      </c>
      <c r="AA14" s="760">
        <f t="shared" si="5"/>
        <v>-3.8422291993720599</v>
      </c>
    </row>
    <row r="15" spans="1:32" x14ac:dyDescent="0.25">
      <c r="A15" s="267" t="s">
        <v>470</v>
      </c>
      <c r="B15" s="93">
        <v>3</v>
      </c>
      <c r="C15" s="80">
        <v>2</v>
      </c>
      <c r="D15" s="80">
        <v>5</v>
      </c>
      <c r="E15" s="93">
        <v>7</v>
      </c>
      <c r="F15" s="80">
        <v>2</v>
      </c>
      <c r="G15" s="80">
        <v>9</v>
      </c>
      <c r="H15" s="93">
        <v>83</v>
      </c>
      <c r="I15" s="80">
        <v>68</v>
      </c>
      <c r="J15" s="80">
        <v>151</v>
      </c>
      <c r="K15" s="93">
        <v>14</v>
      </c>
      <c r="L15" s="80">
        <v>11</v>
      </c>
      <c r="M15" s="81">
        <f t="shared" si="6"/>
        <v>25</v>
      </c>
      <c r="N15" s="31"/>
      <c r="O15" s="192">
        <f>B15/$B$23*100</f>
        <v>0.59642147117296218</v>
      </c>
      <c r="P15" s="191">
        <f>C15/$C$23*100</f>
        <v>0.41666666666666669</v>
      </c>
      <c r="Q15" s="79">
        <f>E15/$E$23*100</f>
        <v>1.3698630136986301</v>
      </c>
      <c r="R15" s="191">
        <f>F15/$F$23*100</f>
        <v>0.41753653444676403</v>
      </c>
      <c r="S15" s="79">
        <f t="shared" si="0"/>
        <v>16.023166023166024</v>
      </c>
      <c r="T15" s="78">
        <f t="shared" si="1"/>
        <v>13.991769547325102</v>
      </c>
      <c r="U15" s="79">
        <f t="shared" si="2"/>
        <v>2.6923076923076925</v>
      </c>
      <c r="V15" s="78">
        <f t="shared" si="3"/>
        <v>2.2448979591836733</v>
      </c>
      <c r="X15" s="196">
        <f>P15-O15</f>
        <v>-0.1797548045062955</v>
      </c>
      <c r="Y15" s="196">
        <f>R15-Q15</f>
        <v>-0.95232647925186598</v>
      </c>
      <c r="Z15" s="77">
        <f t="shared" si="4"/>
        <v>-2.0313964758409213</v>
      </c>
      <c r="AA15" s="214">
        <f t="shared" si="5"/>
        <v>-0.44740973312401922</v>
      </c>
    </row>
    <row r="16" spans="1:32" x14ac:dyDescent="0.25">
      <c r="A16" s="267" t="s">
        <v>471</v>
      </c>
      <c r="B16" s="93">
        <v>116</v>
      </c>
      <c r="C16" s="80">
        <v>144</v>
      </c>
      <c r="D16" s="80">
        <v>260</v>
      </c>
      <c r="E16" s="93">
        <v>81</v>
      </c>
      <c r="F16" s="80">
        <v>87</v>
      </c>
      <c r="G16" s="80">
        <v>168</v>
      </c>
      <c r="H16" s="93">
        <v>128</v>
      </c>
      <c r="I16" s="80">
        <v>134</v>
      </c>
      <c r="J16" s="80">
        <v>262</v>
      </c>
      <c r="K16" s="93">
        <v>81</v>
      </c>
      <c r="L16" s="80">
        <v>83</v>
      </c>
      <c r="M16" s="81">
        <f t="shared" si="6"/>
        <v>164</v>
      </c>
      <c r="N16" s="31"/>
      <c r="O16" s="79">
        <f>B16/$B$23*100</f>
        <v>23.061630218687874</v>
      </c>
      <c r="P16" s="78">
        <f>C16/$C$23*100</f>
        <v>30</v>
      </c>
      <c r="Q16" s="79">
        <f>E16/$E$23*100</f>
        <v>15.851272015655576</v>
      </c>
      <c r="R16" s="78">
        <f>F16/$F$23*100</f>
        <v>18.162839248434238</v>
      </c>
      <c r="S16" s="79">
        <f t="shared" si="0"/>
        <v>24.710424710424711</v>
      </c>
      <c r="T16" s="78">
        <f t="shared" si="1"/>
        <v>27.572016460905353</v>
      </c>
      <c r="U16" s="79">
        <f t="shared" si="2"/>
        <v>15.576923076923077</v>
      </c>
      <c r="V16" s="78">
        <f t="shared" si="3"/>
        <v>16.938775510204081</v>
      </c>
      <c r="X16" s="77">
        <f>P16-O16</f>
        <v>6.9383697813121259</v>
      </c>
      <c r="Y16" s="77">
        <f>R16-Q16</f>
        <v>2.3115672327786623</v>
      </c>
      <c r="Z16" s="77">
        <f t="shared" si="4"/>
        <v>2.8615917504806418</v>
      </c>
      <c r="AA16" s="214">
        <f t="shared" si="5"/>
        <v>1.3618524332810047</v>
      </c>
    </row>
    <row r="17" spans="1:201" x14ac:dyDescent="0.25">
      <c r="A17" s="267" t="s">
        <v>472</v>
      </c>
      <c r="B17" s="93" t="s">
        <v>37</v>
      </c>
      <c r="C17" s="80" t="s">
        <v>37</v>
      </c>
      <c r="D17" s="80" t="s">
        <v>37</v>
      </c>
      <c r="E17" s="93" t="s">
        <v>37</v>
      </c>
      <c r="F17" s="80" t="s">
        <v>37</v>
      </c>
      <c r="G17" s="80" t="s">
        <v>37</v>
      </c>
      <c r="H17" s="93">
        <v>14</v>
      </c>
      <c r="I17" s="80">
        <v>11</v>
      </c>
      <c r="J17" s="80">
        <v>25</v>
      </c>
      <c r="K17" s="93">
        <v>11</v>
      </c>
      <c r="L17" s="80">
        <v>10</v>
      </c>
      <c r="M17" s="81">
        <f t="shared" si="6"/>
        <v>21</v>
      </c>
      <c r="N17" s="31"/>
      <c r="O17" s="542"/>
      <c r="P17" s="158"/>
      <c r="Q17" s="543"/>
      <c r="R17" s="158"/>
      <c r="S17" s="79">
        <f t="shared" si="0"/>
        <v>2.7027027027027026</v>
      </c>
      <c r="T17" s="78">
        <f t="shared" si="1"/>
        <v>2.263374485596708</v>
      </c>
      <c r="U17" s="79">
        <f t="shared" si="2"/>
        <v>2.1153846153846154</v>
      </c>
      <c r="V17" s="78">
        <f t="shared" si="3"/>
        <v>2.0408163265306123</v>
      </c>
      <c r="X17" s="545"/>
      <c r="Y17" s="158"/>
      <c r="Z17" s="77">
        <f t="shared" si="4"/>
        <v>-0.43932821710599468</v>
      </c>
      <c r="AA17" s="214">
        <f t="shared" si="5"/>
        <v>-7.4568288854003129E-2</v>
      </c>
    </row>
    <row r="18" spans="1:201" x14ac:dyDescent="0.25">
      <c r="A18" s="267" t="s">
        <v>473</v>
      </c>
      <c r="B18" s="93">
        <v>3</v>
      </c>
      <c r="C18" s="80">
        <v>3</v>
      </c>
      <c r="D18" s="80">
        <v>6</v>
      </c>
      <c r="E18" s="93">
        <v>9</v>
      </c>
      <c r="F18" s="80">
        <v>8</v>
      </c>
      <c r="G18" s="80">
        <v>17</v>
      </c>
      <c r="H18" s="93">
        <v>1</v>
      </c>
      <c r="I18" s="80">
        <v>1</v>
      </c>
      <c r="J18" s="80">
        <v>2</v>
      </c>
      <c r="K18" s="93">
        <v>26</v>
      </c>
      <c r="L18" s="80">
        <v>11</v>
      </c>
      <c r="M18" s="81">
        <f t="shared" si="6"/>
        <v>37</v>
      </c>
      <c r="N18" s="31"/>
      <c r="O18" s="192">
        <f>B18/$B$23*100</f>
        <v>0.59642147117296218</v>
      </c>
      <c r="P18" s="191">
        <f>C18/$C$23*100</f>
        <v>0.625</v>
      </c>
      <c r="Q18" s="79">
        <f>E18/$E$23*100</f>
        <v>1.7612524461839529</v>
      </c>
      <c r="R18" s="78">
        <f>F18/$F$23*100</f>
        <v>1.6701461377870561</v>
      </c>
      <c r="S18" s="192">
        <f t="shared" si="0"/>
        <v>0.19305019305019305</v>
      </c>
      <c r="T18" s="191">
        <f t="shared" si="1"/>
        <v>0.20576131687242799</v>
      </c>
      <c r="U18" s="79">
        <f t="shared" si="2"/>
        <v>5</v>
      </c>
      <c r="V18" s="78">
        <f t="shared" si="3"/>
        <v>2.2448979591836733</v>
      </c>
      <c r="X18" s="196">
        <f>P18-O18</f>
        <v>2.8578528827037819E-2</v>
      </c>
      <c r="Y18" s="77">
        <f>R18-Q18</f>
        <v>-9.1106308396896818E-2</v>
      </c>
      <c r="Z18" s="196">
        <f t="shared" si="4"/>
        <v>1.2711123822234938E-2</v>
      </c>
      <c r="AA18" s="214">
        <f t="shared" si="5"/>
        <v>-2.7551020408163267</v>
      </c>
    </row>
    <row r="19" spans="1:201" x14ac:dyDescent="0.25">
      <c r="A19" s="267" t="s">
        <v>474</v>
      </c>
      <c r="B19" s="93">
        <v>8</v>
      </c>
      <c r="C19" s="80">
        <v>17</v>
      </c>
      <c r="D19" s="80">
        <v>25</v>
      </c>
      <c r="E19" s="93">
        <v>31</v>
      </c>
      <c r="F19" s="80">
        <v>38</v>
      </c>
      <c r="G19" s="80">
        <v>69</v>
      </c>
      <c r="H19" s="93">
        <v>15</v>
      </c>
      <c r="I19" s="80">
        <v>18</v>
      </c>
      <c r="J19" s="80">
        <v>33</v>
      </c>
      <c r="K19" s="93">
        <v>78</v>
      </c>
      <c r="L19" s="80">
        <v>65</v>
      </c>
      <c r="M19" s="81">
        <f t="shared" si="6"/>
        <v>143</v>
      </c>
      <c r="N19" s="31"/>
      <c r="O19" s="79">
        <f>B19/$B$23*100</f>
        <v>1.5904572564612325</v>
      </c>
      <c r="P19" s="78">
        <f>C19/$C$23*100</f>
        <v>3.5416666666666665</v>
      </c>
      <c r="Q19" s="79">
        <f>E19/$E$23*100</f>
        <v>6.0665362035225048</v>
      </c>
      <c r="R19" s="78">
        <f>F19/$F$23*100</f>
        <v>7.9331941544885183</v>
      </c>
      <c r="S19" s="79">
        <f t="shared" si="0"/>
        <v>2.8957528957528957</v>
      </c>
      <c r="T19" s="78">
        <f t="shared" si="1"/>
        <v>3.7037037037037033</v>
      </c>
      <c r="U19" s="79">
        <f t="shared" si="2"/>
        <v>15</v>
      </c>
      <c r="V19" s="78">
        <f t="shared" si="3"/>
        <v>13.26530612244898</v>
      </c>
      <c r="X19" s="77">
        <f>P19-O19</f>
        <v>1.951209410205434</v>
      </c>
      <c r="Y19" s="77">
        <f>R19-Q19</f>
        <v>1.8666579509660135</v>
      </c>
      <c r="Z19" s="77">
        <f t="shared" si="4"/>
        <v>0.80795080795080754</v>
      </c>
      <c r="AA19" s="214">
        <f t="shared" si="5"/>
        <v>-1.7346938775510203</v>
      </c>
    </row>
    <row r="20" spans="1:201" x14ac:dyDescent="0.25">
      <c r="A20" s="267" t="s">
        <v>475</v>
      </c>
      <c r="B20" s="93">
        <v>2</v>
      </c>
      <c r="C20" s="80">
        <v>10</v>
      </c>
      <c r="D20" s="80">
        <v>12</v>
      </c>
      <c r="E20" s="93">
        <v>9</v>
      </c>
      <c r="F20" s="80">
        <v>12</v>
      </c>
      <c r="G20" s="80">
        <v>21</v>
      </c>
      <c r="H20" s="93">
        <v>7</v>
      </c>
      <c r="I20" s="80">
        <v>15</v>
      </c>
      <c r="J20" s="80">
        <v>22</v>
      </c>
      <c r="K20" s="93">
        <v>8</v>
      </c>
      <c r="L20" s="80">
        <v>28</v>
      </c>
      <c r="M20" s="81">
        <f t="shared" si="6"/>
        <v>36</v>
      </c>
      <c r="N20" s="31"/>
      <c r="O20" s="192">
        <f>B20/$B$23*100</f>
        <v>0.39761431411530812</v>
      </c>
      <c r="P20" s="78">
        <f>C20/$C$23*100</f>
        <v>2.083333333333333</v>
      </c>
      <c r="Q20" s="79">
        <f>E20/$E$23*100</f>
        <v>1.7612524461839529</v>
      </c>
      <c r="R20" s="78">
        <f>F20/$F$23*100</f>
        <v>2.5052192066805845</v>
      </c>
      <c r="S20" s="79">
        <f t="shared" si="0"/>
        <v>1.3513513513513513</v>
      </c>
      <c r="T20" s="78">
        <f t="shared" si="1"/>
        <v>3.0864197530864197</v>
      </c>
      <c r="U20" s="79">
        <f t="shared" si="2"/>
        <v>1.5384615384615385</v>
      </c>
      <c r="V20" s="78">
        <f t="shared" si="3"/>
        <v>5.7142857142857144</v>
      </c>
      <c r="X20" s="196">
        <f>P20-O20</f>
        <v>1.6857190192180249</v>
      </c>
      <c r="Y20" s="77">
        <f>R20-Q20</f>
        <v>0.74396676049663157</v>
      </c>
      <c r="Z20" s="77">
        <f t="shared" si="4"/>
        <v>1.7350684017350684</v>
      </c>
      <c r="AA20" s="214">
        <f t="shared" si="5"/>
        <v>4.1758241758241761</v>
      </c>
    </row>
    <row r="21" spans="1:201" x14ac:dyDescent="0.25">
      <c r="A21" s="267" t="s">
        <v>476</v>
      </c>
      <c r="B21" s="93" t="s">
        <v>37</v>
      </c>
      <c r="C21" s="80" t="s">
        <v>37</v>
      </c>
      <c r="D21" s="80" t="s">
        <v>37</v>
      </c>
      <c r="E21" s="93" t="s">
        <v>37</v>
      </c>
      <c r="F21" s="80" t="s">
        <v>37</v>
      </c>
      <c r="G21" s="80" t="s">
        <v>37</v>
      </c>
      <c r="H21" s="93">
        <v>19</v>
      </c>
      <c r="I21" s="80">
        <v>28</v>
      </c>
      <c r="J21" s="80">
        <v>47</v>
      </c>
      <c r="K21" s="93">
        <v>12</v>
      </c>
      <c r="L21" s="80">
        <v>27</v>
      </c>
      <c r="M21" s="81">
        <f t="shared" si="6"/>
        <v>39</v>
      </c>
      <c r="N21" s="31"/>
      <c r="O21" s="542"/>
      <c r="P21" s="158"/>
      <c r="Q21" s="543"/>
      <c r="R21" s="158"/>
      <c r="S21" s="79">
        <f t="shared" si="0"/>
        <v>3.6679536679536682</v>
      </c>
      <c r="T21" s="78">
        <f t="shared" si="1"/>
        <v>5.761316872427984</v>
      </c>
      <c r="U21" s="79">
        <f t="shared" si="2"/>
        <v>2.3076923076923079</v>
      </c>
      <c r="V21" s="78">
        <f t="shared" si="3"/>
        <v>5.5102040816326534</v>
      </c>
      <c r="X21" s="545"/>
      <c r="Y21" s="158"/>
      <c r="Z21" s="77">
        <f t="shared" si="4"/>
        <v>2.0933632044743158</v>
      </c>
      <c r="AA21" s="214">
        <f t="shared" si="5"/>
        <v>3.2025117739403455</v>
      </c>
    </row>
    <row r="22" spans="1:201" x14ac:dyDescent="0.25">
      <c r="A22" s="267" t="s">
        <v>477</v>
      </c>
      <c r="B22" s="93" t="s">
        <v>37</v>
      </c>
      <c r="C22" s="80" t="s">
        <v>37</v>
      </c>
      <c r="D22" s="80" t="s">
        <v>37</v>
      </c>
      <c r="E22" s="93" t="s">
        <v>37</v>
      </c>
      <c r="F22" s="80" t="s">
        <v>37</v>
      </c>
      <c r="G22" s="80" t="s">
        <v>37</v>
      </c>
      <c r="H22" s="93">
        <v>28</v>
      </c>
      <c r="I22" s="80">
        <v>21</v>
      </c>
      <c r="J22" s="80">
        <v>49</v>
      </c>
      <c r="K22" s="93">
        <v>30</v>
      </c>
      <c r="L22" s="80">
        <v>29</v>
      </c>
      <c r="M22" s="81">
        <f t="shared" si="6"/>
        <v>59</v>
      </c>
      <c r="N22" s="31"/>
      <c r="O22" s="542"/>
      <c r="P22" s="158"/>
      <c r="Q22" s="543"/>
      <c r="R22" s="158"/>
      <c r="S22" s="79">
        <f t="shared" si="0"/>
        <v>5.4054054054054053</v>
      </c>
      <c r="T22" s="78">
        <f t="shared" si="1"/>
        <v>4.3209876543209873</v>
      </c>
      <c r="U22" s="79">
        <f t="shared" si="2"/>
        <v>5.7692307692307692</v>
      </c>
      <c r="V22" s="78">
        <f t="shared" si="3"/>
        <v>5.9183673469387754</v>
      </c>
      <c r="X22" s="545"/>
      <c r="Y22" s="158"/>
      <c r="Z22" s="77">
        <f t="shared" si="4"/>
        <v>-1.084417751084418</v>
      </c>
      <c r="AA22" s="214">
        <f t="shared" si="5"/>
        <v>0.14913657770800626</v>
      </c>
    </row>
    <row r="23" spans="1:201" s="10" customFormat="1" x14ac:dyDescent="0.25">
      <c r="A23" s="269" t="s">
        <v>165</v>
      </c>
      <c r="B23" s="539">
        <f t="shared" ref="B23:M23" si="7">SUM(B12:B22)</f>
        <v>503</v>
      </c>
      <c r="C23" s="540">
        <f t="shared" si="7"/>
        <v>480</v>
      </c>
      <c r="D23" s="540">
        <f t="shared" si="7"/>
        <v>983</v>
      </c>
      <c r="E23" s="539">
        <f t="shared" si="7"/>
        <v>511</v>
      </c>
      <c r="F23" s="540">
        <f t="shared" si="7"/>
        <v>479</v>
      </c>
      <c r="G23" s="540">
        <f t="shared" si="7"/>
        <v>990</v>
      </c>
      <c r="H23" s="539">
        <f t="shared" si="7"/>
        <v>518</v>
      </c>
      <c r="I23" s="540">
        <f t="shared" si="7"/>
        <v>486</v>
      </c>
      <c r="J23" s="540">
        <f t="shared" si="7"/>
        <v>1004</v>
      </c>
      <c r="K23" s="539">
        <f t="shared" si="7"/>
        <v>520</v>
      </c>
      <c r="L23" s="540">
        <f t="shared" si="7"/>
        <v>490</v>
      </c>
      <c r="M23" s="541">
        <f t="shared" si="7"/>
        <v>1010</v>
      </c>
      <c r="O23" s="211">
        <f>B23/$B$23*100</f>
        <v>100</v>
      </c>
      <c r="P23" s="544">
        <f>C23/$C$23*100</f>
        <v>100</v>
      </c>
      <c r="Q23" s="211">
        <f>E23/$E$23*100</f>
        <v>100</v>
      </c>
      <c r="R23" s="544">
        <f>F23/$F$23*100</f>
        <v>100</v>
      </c>
      <c r="S23" s="211">
        <f t="shared" si="0"/>
        <v>100</v>
      </c>
      <c r="T23" s="544">
        <f t="shared" si="1"/>
        <v>100</v>
      </c>
      <c r="U23" s="211">
        <f t="shared" si="2"/>
        <v>100</v>
      </c>
      <c r="V23" s="544">
        <f t="shared" si="3"/>
        <v>100</v>
      </c>
      <c r="X23" s="546">
        <f>P23-O23</f>
        <v>0</v>
      </c>
      <c r="Y23" s="546">
        <f>R23-Q23</f>
        <v>0</v>
      </c>
      <c r="Z23" s="546">
        <f t="shared" si="4"/>
        <v>0</v>
      </c>
      <c r="AA23" s="215">
        <f t="shared" si="5"/>
        <v>0</v>
      </c>
    </row>
    <row r="24" spans="1:201" x14ac:dyDescent="0.25">
      <c r="AR24" s="5"/>
    </row>
    <row r="26" spans="1:201" x14ac:dyDescent="0.25">
      <c r="A26" s="5" t="s">
        <v>1223</v>
      </c>
    </row>
    <row r="27" spans="1:201" ht="17.25" customHeight="1" x14ac:dyDescent="0.25">
      <c r="A27" s="5"/>
    </row>
    <row r="28" spans="1:201" x14ac:dyDescent="0.25">
      <c r="A28" s="5"/>
      <c r="B28" s="1737" t="s">
        <v>997</v>
      </c>
      <c r="C28" s="1737"/>
      <c r="D28" s="1737"/>
      <c r="E28" s="1737"/>
      <c r="F28" s="1737"/>
      <c r="G28" s="1737"/>
      <c r="H28" s="1737"/>
      <c r="I28" s="1737"/>
      <c r="J28" s="1737"/>
      <c r="K28" s="1737"/>
      <c r="L28" s="1737"/>
      <c r="M28" s="1737"/>
      <c r="N28" s="1737"/>
      <c r="O28" s="1737"/>
      <c r="P28" s="1737"/>
      <c r="Q28" s="1737"/>
      <c r="R28" s="1737"/>
      <c r="S28" s="1737"/>
      <c r="T28" s="1737"/>
      <c r="U28" s="1737"/>
      <c r="V28" s="1737"/>
      <c r="W28" s="1737"/>
      <c r="X28" s="1737"/>
      <c r="Y28" s="1737"/>
      <c r="Z28" s="1737"/>
      <c r="AA28" s="1737"/>
      <c r="AB28" s="1737"/>
      <c r="AC28" s="1737"/>
      <c r="AD28" s="1737"/>
      <c r="AE28" s="1737"/>
      <c r="AF28" s="1737"/>
      <c r="AG28" s="1737"/>
      <c r="AH28" s="1737"/>
      <c r="AI28" s="1737"/>
      <c r="AJ28" s="1737"/>
      <c r="AK28" s="1737"/>
      <c r="AL28" s="1737"/>
      <c r="AM28" s="1737"/>
      <c r="AN28" s="1737"/>
      <c r="AO28" s="1737"/>
      <c r="AP28" s="1737"/>
      <c r="AQ28" s="1737"/>
      <c r="AR28" s="1737"/>
      <c r="AS28" s="1737"/>
      <c r="AT28" s="1737"/>
      <c r="AU28" s="1737"/>
      <c r="AV28" s="1737"/>
      <c r="AW28" s="1737"/>
      <c r="AX28" s="1737"/>
      <c r="AY28" s="1737"/>
      <c r="AZ28" s="1737"/>
      <c r="BA28" s="1737"/>
      <c r="BB28" s="1737"/>
      <c r="BC28" s="1737"/>
      <c r="BD28" s="1737"/>
      <c r="BE28" s="1737"/>
      <c r="BF28" s="1737"/>
      <c r="BG28" s="1737"/>
      <c r="BH28" s="1737"/>
      <c r="BI28" s="1737"/>
      <c r="BJ28" s="1737"/>
      <c r="BK28" s="1737"/>
      <c r="BL28" s="1737"/>
      <c r="BM28" s="1737"/>
      <c r="BN28" s="1737"/>
      <c r="BO28" s="1737"/>
      <c r="BP28" s="1737"/>
      <c r="BQ28" s="1737"/>
      <c r="BR28" s="1737"/>
      <c r="BS28" s="1737"/>
      <c r="BT28" s="1737"/>
      <c r="BU28" s="1737"/>
      <c r="BV28" s="1737"/>
      <c r="BW28" s="1737"/>
      <c r="BX28" s="1737"/>
      <c r="BY28" s="1737"/>
      <c r="BZ28" s="1737"/>
      <c r="CA28" s="1737"/>
      <c r="CB28" s="1737"/>
      <c r="CC28" s="1737"/>
      <c r="CD28" s="1737"/>
      <c r="CE28" s="1737"/>
      <c r="CF28" s="1737"/>
      <c r="CG28" s="1737"/>
      <c r="CH28" s="1737"/>
      <c r="CI28" s="1737"/>
      <c r="CJ28" s="1737"/>
      <c r="CK28" s="1737"/>
      <c r="CL28" s="1737"/>
      <c r="CM28" s="1737"/>
      <c r="CN28" s="1737"/>
      <c r="CO28" s="1737"/>
      <c r="CP28" s="1737"/>
      <c r="CQ28" s="1737"/>
      <c r="CR28" s="1737"/>
      <c r="CS28" s="1737"/>
      <c r="CT28" s="1737"/>
      <c r="CU28" s="1737"/>
      <c r="CV28" s="1737"/>
      <c r="CX28" s="1736" t="s">
        <v>508</v>
      </c>
      <c r="CY28" s="1736"/>
      <c r="CZ28" s="1736"/>
      <c r="DA28" s="1736"/>
      <c r="DB28" s="1736"/>
      <c r="DC28" s="1736"/>
      <c r="DD28" s="1736"/>
      <c r="DE28" s="1736"/>
      <c r="DF28" s="1736"/>
      <c r="DG28" s="1736"/>
      <c r="DH28" s="1736"/>
      <c r="DI28" s="1736"/>
      <c r="DJ28" s="1736"/>
      <c r="DK28" s="1736"/>
      <c r="DL28" s="1736"/>
      <c r="DM28" s="1736"/>
      <c r="DN28" s="1736"/>
      <c r="DO28" s="1736"/>
      <c r="DP28" s="1736"/>
      <c r="DQ28" s="1736"/>
      <c r="DR28" s="1736"/>
      <c r="DS28" s="1736"/>
      <c r="DT28" s="1736"/>
      <c r="DU28" s="1736"/>
      <c r="DV28" s="1736"/>
      <c r="DW28" s="1736"/>
      <c r="DX28" s="1736"/>
      <c r="DY28" s="1736"/>
      <c r="DZ28" s="1736"/>
      <c r="EA28" s="1736"/>
      <c r="EB28" s="1736"/>
      <c r="EC28" s="1736"/>
      <c r="ED28" s="1736"/>
      <c r="EE28" s="1736"/>
      <c r="EF28" s="1736"/>
      <c r="EG28" s="1736"/>
      <c r="EH28" s="1736"/>
      <c r="EI28" s="1736"/>
      <c r="EJ28" s="1736"/>
      <c r="EK28" s="1736"/>
      <c r="EL28" s="1736"/>
      <c r="EM28" s="1736"/>
      <c r="EN28" s="1736"/>
      <c r="EO28" s="1736"/>
      <c r="EP28" s="1736"/>
      <c r="EQ28" s="1736"/>
      <c r="ER28" s="1736"/>
      <c r="ES28" s="1736"/>
      <c r="ET28" s="1736"/>
      <c r="EU28" s="1736"/>
      <c r="EV28" s="1736"/>
      <c r="EW28" s="1736"/>
      <c r="EX28" s="1736"/>
      <c r="EY28" s="1736"/>
      <c r="EZ28" s="1736"/>
      <c r="FA28" s="1736"/>
      <c r="FB28" s="1736"/>
      <c r="FC28" s="1736"/>
      <c r="FD28" s="1736"/>
      <c r="FE28" s="1736"/>
      <c r="FF28" s="1736"/>
      <c r="FG28" s="1736"/>
      <c r="FH28" s="1736"/>
      <c r="FI28" s="1736"/>
      <c r="FJ28" s="1736"/>
      <c r="FK28" s="1736"/>
      <c r="FM28" s="1737" t="s">
        <v>631</v>
      </c>
      <c r="FN28" s="1737"/>
      <c r="FO28" s="1737"/>
      <c r="FP28" s="1737"/>
      <c r="FQ28" s="1737"/>
      <c r="FR28" s="1737"/>
      <c r="FS28" s="1737"/>
      <c r="FT28" s="1737"/>
      <c r="FU28" s="1737"/>
      <c r="FV28" s="1737"/>
      <c r="FW28" s="1737"/>
      <c r="FX28" s="1737"/>
      <c r="FY28" s="1737"/>
      <c r="FZ28" s="1737"/>
      <c r="GA28" s="1737"/>
      <c r="GB28" s="1737"/>
      <c r="GC28" s="1737"/>
      <c r="GD28" s="1737"/>
      <c r="GE28" s="1737"/>
      <c r="GF28" s="1737"/>
      <c r="GG28" s="1737"/>
      <c r="GH28" s="1737"/>
      <c r="GI28" s="1737"/>
      <c r="GJ28" s="1737"/>
      <c r="GK28" s="1737"/>
      <c r="GL28" s="1737"/>
      <c r="GM28" s="1737"/>
      <c r="GN28" s="1737"/>
      <c r="GO28" s="1737"/>
      <c r="GP28" s="1737"/>
      <c r="GQ28" s="1737"/>
      <c r="GR28" s="1737"/>
      <c r="GS28" s="1737"/>
    </row>
    <row r="29" spans="1:201" x14ac:dyDescent="0.25">
      <c r="A29" s="597" t="s">
        <v>29</v>
      </c>
      <c r="B29" s="1738">
        <v>2015</v>
      </c>
      <c r="C29" s="1738"/>
      <c r="D29" s="1738"/>
      <c r="E29" s="1738"/>
      <c r="F29" s="1738"/>
      <c r="G29" s="1738"/>
      <c r="H29" s="1738"/>
      <c r="I29" s="1738"/>
      <c r="J29" s="1738"/>
      <c r="K29" s="1738"/>
      <c r="L29" s="1738"/>
      <c r="M29" s="1738"/>
      <c r="N29" s="1738"/>
      <c r="O29" s="1738"/>
      <c r="P29" s="1738"/>
      <c r="Q29" s="1738"/>
      <c r="R29" s="1738"/>
      <c r="S29" s="1738"/>
      <c r="T29" s="1738"/>
      <c r="U29" s="1738"/>
      <c r="V29" s="1738"/>
      <c r="W29" s="1738"/>
      <c r="X29" s="1738"/>
      <c r="Y29" s="1738"/>
      <c r="Z29" s="1738"/>
      <c r="AA29" s="1738"/>
      <c r="AB29" s="1738"/>
      <c r="AC29" s="1738"/>
      <c r="AD29" s="1738"/>
      <c r="AE29" s="1738"/>
      <c r="AF29" s="1738"/>
      <c r="AG29" s="1738"/>
      <c r="AH29" s="1738"/>
      <c r="AI29" s="1738">
        <v>2019</v>
      </c>
      <c r="AJ29" s="1738"/>
      <c r="AK29" s="1738"/>
      <c r="AL29" s="1738"/>
      <c r="AM29" s="1738"/>
      <c r="AN29" s="1738"/>
      <c r="AO29" s="1738"/>
      <c r="AP29" s="1738"/>
      <c r="AQ29" s="1738"/>
      <c r="AR29" s="1738"/>
      <c r="AS29" s="1738"/>
      <c r="AT29" s="1738"/>
      <c r="AU29" s="1738"/>
      <c r="AV29" s="1738"/>
      <c r="AW29" s="1738"/>
      <c r="AX29" s="1738"/>
      <c r="AY29" s="1738"/>
      <c r="AZ29" s="1738"/>
      <c r="BA29" s="1738"/>
      <c r="BB29" s="1738"/>
      <c r="BC29" s="1738"/>
      <c r="BD29" s="1738"/>
      <c r="BE29" s="1738"/>
      <c r="BF29" s="1738"/>
      <c r="BG29" s="1738"/>
      <c r="BH29" s="1738"/>
      <c r="BI29" s="1738"/>
      <c r="BJ29" s="1738"/>
      <c r="BK29" s="1738"/>
      <c r="BL29" s="1738"/>
      <c r="BM29" s="1738"/>
      <c r="BN29" s="1738"/>
      <c r="BO29" s="1738"/>
      <c r="BP29" s="1738">
        <v>2021</v>
      </c>
      <c r="BQ29" s="1738"/>
      <c r="BR29" s="1738"/>
      <c r="BS29" s="1738"/>
      <c r="BT29" s="1738"/>
      <c r="BU29" s="1738"/>
      <c r="BV29" s="1738"/>
      <c r="BW29" s="1738"/>
      <c r="BX29" s="1738"/>
      <c r="BY29" s="1738"/>
      <c r="BZ29" s="1738"/>
      <c r="CA29" s="1738"/>
      <c r="CB29" s="1738"/>
      <c r="CC29" s="1738"/>
      <c r="CD29" s="1738"/>
      <c r="CE29" s="1738"/>
      <c r="CF29" s="1738"/>
      <c r="CG29" s="1738"/>
      <c r="CH29" s="1738"/>
      <c r="CI29" s="1738"/>
      <c r="CJ29" s="1738"/>
      <c r="CK29" s="1738"/>
      <c r="CL29" s="1738"/>
      <c r="CM29" s="1738"/>
      <c r="CN29" s="1738"/>
      <c r="CO29" s="1738"/>
      <c r="CP29" s="1738"/>
      <c r="CQ29" s="1738"/>
      <c r="CR29" s="1738"/>
      <c r="CS29" s="1738"/>
      <c r="CT29" s="1738"/>
      <c r="CU29" s="1738"/>
      <c r="CV29" s="1738"/>
      <c r="CX29" s="1738">
        <v>2015</v>
      </c>
      <c r="CY29" s="1738"/>
      <c r="CZ29" s="1738"/>
      <c r="DA29" s="1738"/>
      <c r="DB29" s="1738"/>
      <c r="DC29" s="1738"/>
      <c r="DD29" s="1738"/>
      <c r="DE29" s="1738"/>
      <c r="DF29" s="1738"/>
      <c r="DG29" s="1738"/>
      <c r="DH29" s="1738"/>
      <c r="DI29" s="1738"/>
      <c r="DJ29" s="1738"/>
      <c r="DK29" s="1738"/>
      <c r="DL29" s="1738"/>
      <c r="DM29" s="1738"/>
      <c r="DN29" s="1738"/>
      <c r="DO29" s="1738"/>
      <c r="DP29" s="1738"/>
      <c r="DQ29" s="1738"/>
      <c r="DR29" s="1738"/>
      <c r="DS29" s="1738"/>
      <c r="DT29" s="1738">
        <v>2019</v>
      </c>
      <c r="DU29" s="1738"/>
      <c r="DV29" s="1738"/>
      <c r="DW29" s="1738"/>
      <c r="DX29" s="1738"/>
      <c r="DY29" s="1738"/>
      <c r="DZ29" s="1738"/>
      <c r="EA29" s="1738"/>
      <c r="EB29" s="1738"/>
      <c r="EC29" s="1738"/>
      <c r="ED29" s="1738"/>
      <c r="EE29" s="1738"/>
      <c r="EF29" s="1738"/>
      <c r="EG29" s="1738"/>
      <c r="EH29" s="1738"/>
      <c r="EI29" s="1738"/>
      <c r="EJ29" s="1738"/>
      <c r="EK29" s="1738"/>
      <c r="EL29" s="1738"/>
      <c r="EM29" s="1738"/>
      <c r="EN29" s="1738"/>
      <c r="EO29" s="1738"/>
      <c r="EP29" s="1738">
        <v>2021</v>
      </c>
      <c r="EQ29" s="1738"/>
      <c r="ER29" s="1738"/>
      <c r="ES29" s="1738"/>
      <c r="ET29" s="1738"/>
      <c r="EU29" s="1738"/>
      <c r="EV29" s="1738"/>
      <c r="EW29" s="1738"/>
      <c r="EX29" s="1738"/>
      <c r="EY29" s="1738"/>
      <c r="EZ29" s="1738"/>
      <c r="FA29" s="1738"/>
      <c r="FB29" s="1738"/>
      <c r="FC29" s="1738"/>
      <c r="FD29" s="1738"/>
      <c r="FE29" s="1738"/>
      <c r="FF29" s="1738"/>
      <c r="FG29" s="1738"/>
      <c r="FH29" s="1738"/>
      <c r="FI29" s="1738"/>
      <c r="FJ29" s="1738"/>
      <c r="FK29" s="1738"/>
      <c r="FM29" s="1739">
        <v>2015</v>
      </c>
      <c r="FN29" s="1739"/>
      <c r="FO29" s="1739"/>
      <c r="FP29" s="1739"/>
      <c r="FQ29" s="1739"/>
      <c r="FR29" s="1739"/>
      <c r="FS29" s="1739"/>
      <c r="FT29" s="1739"/>
      <c r="FU29" s="1739"/>
      <c r="FV29" s="1739"/>
      <c r="FW29" s="1739"/>
      <c r="FX29" s="1739">
        <v>2019</v>
      </c>
      <c r="FY29" s="1739"/>
      <c r="FZ29" s="1739"/>
      <c r="GA29" s="1739"/>
      <c r="GB29" s="1739"/>
      <c r="GC29" s="1739"/>
      <c r="GD29" s="1739"/>
      <c r="GE29" s="1739"/>
      <c r="GF29" s="1739"/>
      <c r="GG29" s="1739"/>
      <c r="GH29" s="1739"/>
      <c r="GI29" s="1739">
        <v>2021</v>
      </c>
      <c r="GJ29" s="1739"/>
      <c r="GK29" s="1739"/>
      <c r="GL29" s="1739"/>
      <c r="GM29" s="1739"/>
      <c r="GN29" s="1739"/>
      <c r="GO29" s="1739"/>
      <c r="GP29" s="1739"/>
      <c r="GQ29" s="1739"/>
      <c r="GR29" s="1739"/>
      <c r="GS29" s="1739"/>
    </row>
    <row r="30" spans="1:201" ht="21" customHeight="1" x14ac:dyDescent="0.25">
      <c r="A30" s="479" t="s">
        <v>30</v>
      </c>
      <c r="B30" s="1736" t="s">
        <v>31</v>
      </c>
      <c r="C30" s="1736"/>
      <c r="D30" s="1736"/>
      <c r="E30" s="1736"/>
      <c r="F30" s="1736"/>
      <c r="G30" s="1736"/>
      <c r="H30" s="1736"/>
      <c r="I30" s="1736"/>
      <c r="J30" s="1736"/>
      <c r="K30" s="1736"/>
      <c r="L30" s="1736"/>
      <c r="M30" s="1736" t="s">
        <v>32</v>
      </c>
      <c r="N30" s="1736"/>
      <c r="O30" s="1736"/>
      <c r="P30" s="1736"/>
      <c r="Q30" s="1736"/>
      <c r="R30" s="1736"/>
      <c r="S30" s="1736"/>
      <c r="T30" s="1736"/>
      <c r="U30" s="1736"/>
      <c r="V30" s="1736"/>
      <c r="W30" s="1736"/>
      <c r="X30" s="1736" t="s">
        <v>33</v>
      </c>
      <c r="Y30" s="1736"/>
      <c r="Z30" s="1736"/>
      <c r="AA30" s="1736"/>
      <c r="AB30" s="1736"/>
      <c r="AC30" s="1736"/>
      <c r="AD30" s="1736"/>
      <c r="AE30" s="1736"/>
      <c r="AF30" s="1736"/>
      <c r="AG30" s="1736"/>
      <c r="AH30" s="1736"/>
      <c r="AI30" s="1736" t="s">
        <v>31</v>
      </c>
      <c r="AJ30" s="1736"/>
      <c r="AK30" s="1736"/>
      <c r="AL30" s="1736"/>
      <c r="AM30" s="1736"/>
      <c r="AN30" s="1736"/>
      <c r="AO30" s="1736"/>
      <c r="AP30" s="1736"/>
      <c r="AQ30" s="1736"/>
      <c r="AR30" s="1736"/>
      <c r="AS30" s="1736"/>
      <c r="AT30" s="1736" t="s">
        <v>32</v>
      </c>
      <c r="AU30" s="1736"/>
      <c r="AV30" s="1736"/>
      <c r="AW30" s="1736"/>
      <c r="AX30" s="1736"/>
      <c r="AY30" s="1736"/>
      <c r="AZ30" s="1736"/>
      <c r="BA30" s="1736"/>
      <c r="BB30" s="1736"/>
      <c r="BC30" s="1736"/>
      <c r="BD30" s="1736"/>
      <c r="BE30" s="1736" t="s">
        <v>33</v>
      </c>
      <c r="BF30" s="1736"/>
      <c r="BG30" s="1736"/>
      <c r="BH30" s="1736"/>
      <c r="BI30" s="1736"/>
      <c r="BJ30" s="1736"/>
      <c r="BK30" s="1736"/>
      <c r="BL30" s="1736"/>
      <c r="BM30" s="1736"/>
      <c r="BN30" s="1736"/>
      <c r="BO30" s="1736"/>
      <c r="BP30" s="1736" t="s">
        <v>31</v>
      </c>
      <c r="BQ30" s="1736"/>
      <c r="BR30" s="1736"/>
      <c r="BS30" s="1736"/>
      <c r="BT30" s="1736"/>
      <c r="BU30" s="1736"/>
      <c r="BV30" s="1736"/>
      <c r="BW30" s="1736"/>
      <c r="BX30" s="1736"/>
      <c r="BY30" s="1736"/>
      <c r="BZ30" s="1736"/>
      <c r="CA30" s="1736" t="s">
        <v>32</v>
      </c>
      <c r="CB30" s="1736"/>
      <c r="CC30" s="1736"/>
      <c r="CD30" s="1736"/>
      <c r="CE30" s="1736"/>
      <c r="CF30" s="1736"/>
      <c r="CG30" s="1736"/>
      <c r="CH30" s="1736"/>
      <c r="CI30" s="1736"/>
      <c r="CJ30" s="1736"/>
      <c r="CK30" s="1736"/>
      <c r="CL30" s="1736" t="s">
        <v>33</v>
      </c>
      <c r="CM30" s="1736"/>
      <c r="CN30" s="1736"/>
      <c r="CO30" s="1736"/>
      <c r="CP30" s="1736"/>
      <c r="CQ30" s="1736"/>
      <c r="CR30" s="1736"/>
      <c r="CS30" s="1736"/>
      <c r="CT30" s="1736"/>
      <c r="CU30" s="1736"/>
      <c r="CV30" s="1736"/>
      <c r="CX30" s="1736" t="s">
        <v>31</v>
      </c>
      <c r="CY30" s="1736"/>
      <c r="CZ30" s="1736"/>
      <c r="DA30" s="1736"/>
      <c r="DB30" s="1736"/>
      <c r="DC30" s="1736"/>
      <c r="DD30" s="1736"/>
      <c r="DE30" s="1736"/>
      <c r="DF30" s="1736"/>
      <c r="DG30" s="1736"/>
      <c r="DH30" s="1736"/>
      <c r="DI30" s="1736" t="s">
        <v>32</v>
      </c>
      <c r="DJ30" s="1736"/>
      <c r="DK30" s="1736"/>
      <c r="DL30" s="1736"/>
      <c r="DM30" s="1736"/>
      <c r="DN30" s="1736"/>
      <c r="DO30" s="1736"/>
      <c r="DP30" s="1736"/>
      <c r="DQ30" s="1736"/>
      <c r="DR30" s="1736"/>
      <c r="DS30" s="1736"/>
      <c r="DT30" s="1736" t="s">
        <v>31</v>
      </c>
      <c r="DU30" s="1736"/>
      <c r="DV30" s="1736"/>
      <c r="DW30" s="1736"/>
      <c r="DX30" s="1736"/>
      <c r="DY30" s="1736"/>
      <c r="DZ30" s="1736"/>
      <c r="EA30" s="1736"/>
      <c r="EB30" s="1736"/>
      <c r="EC30" s="1736"/>
      <c r="ED30" s="1736"/>
      <c r="EE30" s="1736" t="s">
        <v>32</v>
      </c>
      <c r="EF30" s="1736"/>
      <c r="EG30" s="1736"/>
      <c r="EH30" s="1736"/>
      <c r="EI30" s="1736"/>
      <c r="EJ30" s="1736"/>
      <c r="EK30" s="1736"/>
      <c r="EL30" s="1736"/>
      <c r="EM30" s="1736"/>
      <c r="EN30" s="1736"/>
      <c r="EO30" s="1736"/>
      <c r="EP30" s="1736" t="s">
        <v>31</v>
      </c>
      <c r="EQ30" s="1736"/>
      <c r="ER30" s="1736"/>
      <c r="ES30" s="1736"/>
      <c r="ET30" s="1736"/>
      <c r="EU30" s="1736"/>
      <c r="EV30" s="1736"/>
      <c r="EW30" s="1736"/>
      <c r="EX30" s="1736"/>
      <c r="EY30" s="1736"/>
      <c r="EZ30" s="1736"/>
      <c r="FA30" s="1736" t="s">
        <v>32</v>
      </c>
      <c r="FB30" s="1741"/>
      <c r="FC30" s="1741"/>
      <c r="FD30" s="1741"/>
      <c r="FE30" s="1741"/>
      <c r="FF30" s="1741"/>
      <c r="FG30" s="1741"/>
      <c r="FH30" s="1741"/>
      <c r="FI30" s="1741"/>
      <c r="FJ30" s="1741"/>
      <c r="FK30" s="1741"/>
      <c r="FM30" s="1739"/>
      <c r="FN30" s="1739"/>
      <c r="FO30" s="1739"/>
      <c r="FP30" s="1739"/>
      <c r="FQ30" s="1739"/>
      <c r="FR30" s="1739"/>
      <c r="FS30" s="1739"/>
      <c r="FT30" s="1739"/>
      <c r="FU30" s="1739"/>
      <c r="FV30" s="1739"/>
      <c r="FW30" s="1739"/>
      <c r="FX30" s="1739"/>
      <c r="FY30" s="1739"/>
      <c r="FZ30" s="1739"/>
      <c r="GA30" s="1739"/>
      <c r="GB30" s="1739"/>
      <c r="GC30" s="1739"/>
      <c r="GD30" s="1739"/>
      <c r="GE30" s="1739"/>
      <c r="GF30" s="1739"/>
      <c r="GG30" s="1739"/>
      <c r="GH30" s="1739"/>
      <c r="GI30" s="1740"/>
      <c r="GJ30" s="1740"/>
      <c r="GK30" s="1740"/>
      <c r="GL30" s="1740"/>
      <c r="GM30" s="1740"/>
      <c r="GN30" s="1740"/>
      <c r="GO30" s="1740"/>
      <c r="GP30" s="1740"/>
      <c r="GQ30" s="1740"/>
      <c r="GR30" s="1740"/>
      <c r="GS30" s="1740"/>
    </row>
    <row r="31" spans="1:201" s="18" customFormat="1" ht="232.5" customHeight="1" x14ac:dyDescent="0.25">
      <c r="A31" s="577" t="s">
        <v>34</v>
      </c>
      <c r="B31" s="766" t="s">
        <v>0</v>
      </c>
      <c r="C31" s="570" t="s">
        <v>468</v>
      </c>
      <c r="D31" s="759" t="s">
        <v>469</v>
      </c>
      <c r="E31" s="570" t="s">
        <v>470</v>
      </c>
      <c r="F31" s="570" t="s">
        <v>471</v>
      </c>
      <c r="G31" s="570" t="s">
        <v>472</v>
      </c>
      <c r="H31" s="570" t="s">
        <v>473</v>
      </c>
      <c r="I31" s="570" t="s">
        <v>474</v>
      </c>
      <c r="J31" s="570" t="s">
        <v>475</v>
      </c>
      <c r="K31" s="570" t="s">
        <v>476</v>
      </c>
      <c r="L31" s="571" t="s">
        <v>477</v>
      </c>
      <c r="M31" s="766" t="s">
        <v>0</v>
      </c>
      <c r="N31" s="570" t="s">
        <v>468</v>
      </c>
      <c r="O31" s="759" t="s">
        <v>469</v>
      </c>
      <c r="P31" s="570" t="s">
        <v>470</v>
      </c>
      <c r="Q31" s="570" t="s">
        <v>471</v>
      </c>
      <c r="R31" s="570" t="s">
        <v>472</v>
      </c>
      <c r="S31" s="570" t="s">
        <v>473</v>
      </c>
      <c r="T31" s="570" t="s">
        <v>474</v>
      </c>
      <c r="U31" s="570" t="s">
        <v>475</v>
      </c>
      <c r="V31" s="570" t="s">
        <v>476</v>
      </c>
      <c r="W31" s="571" t="s">
        <v>477</v>
      </c>
      <c r="X31" s="766" t="s">
        <v>0</v>
      </c>
      <c r="Y31" s="570" t="s">
        <v>468</v>
      </c>
      <c r="Z31" s="759" t="s">
        <v>469</v>
      </c>
      <c r="AA31" s="570" t="s">
        <v>470</v>
      </c>
      <c r="AB31" s="570" t="s">
        <v>471</v>
      </c>
      <c r="AC31" s="570" t="s">
        <v>472</v>
      </c>
      <c r="AD31" s="570" t="s">
        <v>473</v>
      </c>
      <c r="AE31" s="570" t="s">
        <v>474</v>
      </c>
      <c r="AF31" s="570" t="s">
        <v>475</v>
      </c>
      <c r="AG31" s="570" t="s">
        <v>476</v>
      </c>
      <c r="AH31" s="571" t="s">
        <v>477</v>
      </c>
      <c r="AI31" s="766" t="s">
        <v>0</v>
      </c>
      <c r="AJ31" s="570" t="s">
        <v>468</v>
      </c>
      <c r="AK31" s="759" t="s">
        <v>469</v>
      </c>
      <c r="AL31" s="570" t="s">
        <v>470</v>
      </c>
      <c r="AM31" s="570" t="s">
        <v>471</v>
      </c>
      <c r="AN31" s="570" t="s">
        <v>472</v>
      </c>
      <c r="AO31" s="570" t="s">
        <v>473</v>
      </c>
      <c r="AP31" s="570" t="s">
        <v>474</v>
      </c>
      <c r="AQ31" s="570" t="s">
        <v>475</v>
      </c>
      <c r="AR31" s="570" t="s">
        <v>476</v>
      </c>
      <c r="AS31" s="571" t="s">
        <v>477</v>
      </c>
      <c r="AT31" s="766" t="s">
        <v>0</v>
      </c>
      <c r="AU31" s="570" t="s">
        <v>468</v>
      </c>
      <c r="AV31" s="759" t="s">
        <v>469</v>
      </c>
      <c r="AW31" s="570" t="s">
        <v>470</v>
      </c>
      <c r="AX31" s="570" t="s">
        <v>471</v>
      </c>
      <c r="AY31" s="570" t="s">
        <v>472</v>
      </c>
      <c r="AZ31" s="570" t="s">
        <v>473</v>
      </c>
      <c r="BA31" s="570" t="s">
        <v>474</v>
      </c>
      <c r="BB31" s="570" t="s">
        <v>475</v>
      </c>
      <c r="BC31" s="570" t="s">
        <v>476</v>
      </c>
      <c r="BD31" s="571" t="s">
        <v>477</v>
      </c>
      <c r="BE31" s="759" t="s">
        <v>0</v>
      </c>
      <c r="BF31" s="570" t="s">
        <v>468</v>
      </c>
      <c r="BG31" s="759" t="s">
        <v>469</v>
      </c>
      <c r="BH31" s="570" t="s">
        <v>470</v>
      </c>
      <c r="BI31" s="570" t="s">
        <v>471</v>
      </c>
      <c r="BJ31" s="570" t="s">
        <v>472</v>
      </c>
      <c r="BK31" s="570" t="s">
        <v>473</v>
      </c>
      <c r="BL31" s="570" t="s">
        <v>474</v>
      </c>
      <c r="BM31" s="570" t="s">
        <v>475</v>
      </c>
      <c r="BN31" s="570" t="s">
        <v>476</v>
      </c>
      <c r="BO31" s="571" t="s">
        <v>477</v>
      </c>
      <c r="BP31" s="766" t="s">
        <v>0</v>
      </c>
      <c r="BQ31" s="570" t="s">
        <v>468</v>
      </c>
      <c r="BR31" s="759" t="s">
        <v>469</v>
      </c>
      <c r="BS31" s="570" t="s">
        <v>470</v>
      </c>
      <c r="BT31" s="570" t="s">
        <v>471</v>
      </c>
      <c r="BU31" s="570" t="s">
        <v>472</v>
      </c>
      <c r="BV31" s="570" t="s">
        <v>473</v>
      </c>
      <c r="BW31" s="570" t="s">
        <v>474</v>
      </c>
      <c r="BX31" s="570" t="s">
        <v>475</v>
      </c>
      <c r="BY31" s="570" t="s">
        <v>476</v>
      </c>
      <c r="BZ31" s="571" t="s">
        <v>477</v>
      </c>
      <c r="CA31" s="766" t="s">
        <v>0</v>
      </c>
      <c r="CB31" s="570" t="s">
        <v>468</v>
      </c>
      <c r="CC31" s="759" t="s">
        <v>469</v>
      </c>
      <c r="CD31" s="570" t="s">
        <v>470</v>
      </c>
      <c r="CE31" s="570" t="s">
        <v>471</v>
      </c>
      <c r="CF31" s="570" t="s">
        <v>472</v>
      </c>
      <c r="CG31" s="570" t="s">
        <v>473</v>
      </c>
      <c r="CH31" s="570" t="s">
        <v>474</v>
      </c>
      <c r="CI31" s="570" t="s">
        <v>475</v>
      </c>
      <c r="CJ31" s="570" t="s">
        <v>476</v>
      </c>
      <c r="CK31" s="571" t="s">
        <v>477</v>
      </c>
      <c r="CL31" s="759" t="s">
        <v>0</v>
      </c>
      <c r="CM31" s="570" t="s">
        <v>468</v>
      </c>
      <c r="CN31" s="759" t="s">
        <v>469</v>
      </c>
      <c r="CO31" s="570" t="s">
        <v>470</v>
      </c>
      <c r="CP31" s="570" t="s">
        <v>471</v>
      </c>
      <c r="CQ31" s="570" t="s">
        <v>472</v>
      </c>
      <c r="CR31" s="570" t="s">
        <v>473</v>
      </c>
      <c r="CS31" s="570" t="s">
        <v>474</v>
      </c>
      <c r="CT31" s="570" t="s">
        <v>475</v>
      </c>
      <c r="CU31" s="570" t="s">
        <v>476</v>
      </c>
      <c r="CV31" s="571" t="s">
        <v>477</v>
      </c>
      <c r="CX31" s="750" t="s">
        <v>0</v>
      </c>
      <c r="CY31" s="572" t="s">
        <v>468</v>
      </c>
      <c r="CZ31" s="750" t="s">
        <v>469</v>
      </c>
      <c r="DA31" s="572" t="s">
        <v>470</v>
      </c>
      <c r="DB31" s="572" t="s">
        <v>471</v>
      </c>
      <c r="DC31" s="572" t="s">
        <v>472</v>
      </c>
      <c r="DD31" s="572" t="s">
        <v>473</v>
      </c>
      <c r="DE31" s="572" t="s">
        <v>474</v>
      </c>
      <c r="DF31" s="572" t="s">
        <v>475</v>
      </c>
      <c r="DG31" s="572" t="s">
        <v>476</v>
      </c>
      <c r="DH31" s="573" t="s">
        <v>477</v>
      </c>
      <c r="DI31" s="749" t="s">
        <v>0</v>
      </c>
      <c r="DJ31" s="572" t="s">
        <v>468</v>
      </c>
      <c r="DK31" s="750" t="s">
        <v>469</v>
      </c>
      <c r="DL31" s="572" t="s">
        <v>470</v>
      </c>
      <c r="DM31" s="572" t="s">
        <v>471</v>
      </c>
      <c r="DN31" s="572" t="s">
        <v>472</v>
      </c>
      <c r="DO31" s="572" t="s">
        <v>473</v>
      </c>
      <c r="DP31" s="572" t="s">
        <v>474</v>
      </c>
      <c r="DQ31" s="572" t="s">
        <v>475</v>
      </c>
      <c r="DR31" s="572" t="s">
        <v>476</v>
      </c>
      <c r="DS31" s="572" t="s">
        <v>477</v>
      </c>
      <c r="DT31" s="749" t="s">
        <v>0</v>
      </c>
      <c r="DU31" s="572" t="s">
        <v>468</v>
      </c>
      <c r="DV31" s="750" t="s">
        <v>469</v>
      </c>
      <c r="DW31" s="572" t="s">
        <v>470</v>
      </c>
      <c r="DX31" s="572" t="s">
        <v>471</v>
      </c>
      <c r="DY31" s="572" t="s">
        <v>472</v>
      </c>
      <c r="DZ31" s="572" t="s">
        <v>473</v>
      </c>
      <c r="EA31" s="572" t="s">
        <v>474</v>
      </c>
      <c r="EB31" s="572" t="s">
        <v>475</v>
      </c>
      <c r="EC31" s="572" t="s">
        <v>476</v>
      </c>
      <c r="ED31" s="573" t="s">
        <v>477</v>
      </c>
      <c r="EE31" s="749" t="s">
        <v>0</v>
      </c>
      <c r="EF31" s="572" t="s">
        <v>468</v>
      </c>
      <c r="EG31" s="750" t="s">
        <v>469</v>
      </c>
      <c r="EH31" s="572" t="s">
        <v>470</v>
      </c>
      <c r="EI31" s="572" t="s">
        <v>471</v>
      </c>
      <c r="EJ31" s="572" t="s">
        <v>472</v>
      </c>
      <c r="EK31" s="572" t="s">
        <v>473</v>
      </c>
      <c r="EL31" s="572" t="s">
        <v>474</v>
      </c>
      <c r="EM31" s="572" t="s">
        <v>475</v>
      </c>
      <c r="EN31" s="572" t="s">
        <v>476</v>
      </c>
      <c r="EO31" s="573" t="s">
        <v>477</v>
      </c>
      <c r="EP31" s="749" t="s">
        <v>0</v>
      </c>
      <c r="EQ31" s="572" t="s">
        <v>468</v>
      </c>
      <c r="ER31" s="750" t="s">
        <v>469</v>
      </c>
      <c r="ES31" s="572" t="s">
        <v>470</v>
      </c>
      <c r="ET31" s="572" t="s">
        <v>471</v>
      </c>
      <c r="EU31" s="572" t="s">
        <v>472</v>
      </c>
      <c r="EV31" s="572" t="s">
        <v>473</v>
      </c>
      <c r="EW31" s="572" t="s">
        <v>474</v>
      </c>
      <c r="EX31" s="572" t="s">
        <v>475</v>
      </c>
      <c r="EY31" s="572" t="s">
        <v>476</v>
      </c>
      <c r="EZ31" s="573" t="s">
        <v>477</v>
      </c>
      <c r="FA31" s="749" t="s">
        <v>0</v>
      </c>
      <c r="FB31" s="1434" t="s">
        <v>468</v>
      </c>
      <c r="FC31" s="1440" t="s">
        <v>469</v>
      </c>
      <c r="FD31" s="1435" t="s">
        <v>470</v>
      </c>
      <c r="FE31" s="1435" t="s">
        <v>471</v>
      </c>
      <c r="FF31" s="1435" t="s">
        <v>472</v>
      </c>
      <c r="FG31" s="1435" t="s">
        <v>473</v>
      </c>
      <c r="FH31" s="1435" t="s">
        <v>474</v>
      </c>
      <c r="FI31" s="1435" t="s">
        <v>475</v>
      </c>
      <c r="FJ31" s="1435" t="s">
        <v>476</v>
      </c>
      <c r="FK31" s="1436" t="s">
        <v>477</v>
      </c>
      <c r="FM31" s="766" t="s">
        <v>0</v>
      </c>
      <c r="FN31" s="570" t="s">
        <v>468</v>
      </c>
      <c r="FO31" s="759" t="s">
        <v>469</v>
      </c>
      <c r="FP31" s="570" t="s">
        <v>470</v>
      </c>
      <c r="FQ31" s="570" t="s">
        <v>471</v>
      </c>
      <c r="FR31" s="570" t="s">
        <v>472</v>
      </c>
      <c r="FS31" s="570" t="s">
        <v>473</v>
      </c>
      <c r="FT31" s="570" t="s">
        <v>474</v>
      </c>
      <c r="FU31" s="570" t="s">
        <v>475</v>
      </c>
      <c r="FV31" s="570" t="s">
        <v>476</v>
      </c>
      <c r="FW31" s="570" t="s">
        <v>477</v>
      </c>
      <c r="FX31" s="766" t="s">
        <v>0</v>
      </c>
      <c r="FY31" s="570" t="s">
        <v>468</v>
      </c>
      <c r="FZ31" s="759" t="s">
        <v>469</v>
      </c>
      <c r="GA31" s="570" t="s">
        <v>470</v>
      </c>
      <c r="GB31" s="570" t="s">
        <v>471</v>
      </c>
      <c r="GC31" s="570" t="s">
        <v>472</v>
      </c>
      <c r="GD31" s="570" t="s">
        <v>473</v>
      </c>
      <c r="GE31" s="570" t="s">
        <v>474</v>
      </c>
      <c r="GF31" s="570" t="s">
        <v>475</v>
      </c>
      <c r="GG31" s="570" t="s">
        <v>476</v>
      </c>
      <c r="GH31" s="570" t="s">
        <v>477</v>
      </c>
      <c r="GI31" s="1439" t="s">
        <v>0</v>
      </c>
      <c r="GJ31" s="1435" t="s">
        <v>468</v>
      </c>
      <c r="GK31" s="1440" t="s">
        <v>469</v>
      </c>
      <c r="GL31" s="1435" t="s">
        <v>470</v>
      </c>
      <c r="GM31" s="1435" t="s">
        <v>471</v>
      </c>
      <c r="GN31" s="1435" t="s">
        <v>472</v>
      </c>
      <c r="GO31" s="1435" t="s">
        <v>473</v>
      </c>
      <c r="GP31" s="1435" t="s">
        <v>474</v>
      </c>
      <c r="GQ31" s="1435" t="s">
        <v>475</v>
      </c>
      <c r="GR31" s="1435" t="s">
        <v>476</v>
      </c>
      <c r="GS31" s="1436" t="s">
        <v>477</v>
      </c>
    </row>
    <row r="32" spans="1:201" x14ac:dyDescent="0.25">
      <c r="A32" s="561" t="s">
        <v>35</v>
      </c>
      <c r="B32" s="480"/>
      <c r="C32" s="481"/>
      <c r="D32" s="481"/>
      <c r="E32" s="481"/>
      <c r="F32" s="481"/>
      <c r="G32" s="481"/>
      <c r="H32" s="481"/>
      <c r="I32" s="481"/>
      <c r="J32" s="481"/>
      <c r="K32" s="481"/>
      <c r="L32" s="482"/>
      <c r="M32" s="480"/>
      <c r="N32" s="481"/>
      <c r="O32" s="754"/>
      <c r="P32" s="481"/>
      <c r="Q32" s="481"/>
      <c r="R32" s="481"/>
      <c r="S32" s="481"/>
      <c r="T32" s="481"/>
      <c r="U32" s="481"/>
      <c r="V32" s="481"/>
      <c r="W32" s="482"/>
      <c r="X32" s="751"/>
      <c r="Y32" s="481"/>
      <c r="Z32" s="754"/>
      <c r="AA32" s="481"/>
      <c r="AB32" s="481"/>
      <c r="AC32" s="481"/>
      <c r="AD32" s="481"/>
      <c r="AE32" s="481"/>
      <c r="AF32" s="481"/>
      <c r="AG32" s="481"/>
      <c r="AH32" s="482"/>
      <c r="AI32" s="751"/>
      <c r="AJ32" s="481"/>
      <c r="AK32" s="754"/>
      <c r="AL32" s="481"/>
      <c r="AM32" s="481"/>
      <c r="AN32" s="481"/>
      <c r="AO32" s="481"/>
      <c r="AP32" s="481"/>
      <c r="AQ32" s="481"/>
      <c r="AR32" s="481"/>
      <c r="AS32" s="482"/>
      <c r="AT32" s="751"/>
      <c r="AU32" s="481"/>
      <c r="AV32" s="754"/>
      <c r="AW32" s="481"/>
      <c r="AX32" s="481"/>
      <c r="AY32" s="481"/>
      <c r="AZ32" s="481"/>
      <c r="BA32" s="481"/>
      <c r="BB32" s="481"/>
      <c r="BC32" s="481"/>
      <c r="BD32" s="482"/>
      <c r="BE32" s="754"/>
      <c r="BF32" s="481"/>
      <c r="BG32" s="754"/>
      <c r="BH32" s="481"/>
      <c r="BI32" s="481"/>
      <c r="BJ32" s="481"/>
      <c r="BK32" s="481"/>
      <c r="BL32" s="481"/>
      <c r="BM32" s="481"/>
      <c r="BN32" s="481"/>
      <c r="BO32" s="482"/>
      <c r="BP32" s="751"/>
      <c r="BQ32" s="481"/>
      <c r="BR32" s="754"/>
      <c r="BS32" s="481"/>
      <c r="BT32" s="481"/>
      <c r="BU32" s="481"/>
      <c r="BV32" s="481"/>
      <c r="BW32" s="481"/>
      <c r="BX32" s="481"/>
      <c r="BY32" s="481"/>
      <c r="BZ32" s="482"/>
      <c r="CA32" s="751"/>
      <c r="CB32" s="481"/>
      <c r="CC32" s="754"/>
      <c r="CD32" s="481"/>
      <c r="CE32" s="481"/>
      <c r="CF32" s="481"/>
      <c r="CG32" s="481"/>
      <c r="CH32" s="481"/>
      <c r="CI32" s="481"/>
      <c r="CJ32" s="481"/>
      <c r="CK32" s="482"/>
      <c r="CL32" s="754"/>
      <c r="CM32" s="481"/>
      <c r="CN32" s="754"/>
      <c r="CO32" s="481"/>
      <c r="CP32" s="481"/>
      <c r="CQ32" s="481"/>
      <c r="CR32" s="481"/>
      <c r="CS32" s="481"/>
      <c r="CT32" s="481"/>
      <c r="CU32" s="481"/>
      <c r="CV32" s="482"/>
      <c r="CX32" s="751"/>
      <c r="CY32" s="481"/>
      <c r="CZ32" s="754"/>
      <c r="DA32" s="481"/>
      <c r="DB32" s="481"/>
      <c r="DC32" s="566"/>
      <c r="DD32" s="481"/>
      <c r="DE32" s="481"/>
      <c r="DF32" s="481"/>
      <c r="DG32" s="566"/>
      <c r="DH32" s="566"/>
      <c r="DI32" s="754"/>
      <c r="DJ32" s="481"/>
      <c r="DK32" s="754"/>
      <c r="DL32" s="481"/>
      <c r="DM32" s="481"/>
      <c r="DN32" s="566"/>
      <c r="DO32" s="481"/>
      <c r="DP32" s="481"/>
      <c r="DQ32" s="481"/>
      <c r="DR32" s="566"/>
      <c r="DS32" s="566"/>
      <c r="DT32" s="751"/>
      <c r="DU32" s="481"/>
      <c r="DV32" s="754"/>
      <c r="DW32" s="481"/>
      <c r="DX32" s="481"/>
      <c r="DY32" s="566"/>
      <c r="DZ32" s="481"/>
      <c r="EA32" s="481"/>
      <c r="EB32" s="481"/>
      <c r="EC32" s="566"/>
      <c r="ED32" s="566"/>
      <c r="EE32" s="754"/>
      <c r="EF32" s="481"/>
      <c r="EG32" s="754"/>
      <c r="EH32" s="481"/>
      <c r="EI32" s="481"/>
      <c r="EJ32" s="566"/>
      <c r="EK32" s="481"/>
      <c r="EL32" s="481"/>
      <c r="EM32" s="481"/>
      <c r="EN32" s="566"/>
      <c r="EO32" s="566"/>
      <c r="EP32" s="751"/>
      <c r="EQ32" s="481"/>
      <c r="ER32" s="754"/>
      <c r="ES32" s="481"/>
      <c r="ET32" s="481"/>
      <c r="EU32" s="481"/>
      <c r="EV32" s="481"/>
      <c r="EW32" s="481"/>
      <c r="EX32" s="481"/>
      <c r="EY32" s="481"/>
      <c r="EZ32" s="482"/>
      <c r="FA32" s="754"/>
      <c r="FB32" s="487"/>
      <c r="FC32" s="1438"/>
      <c r="FD32" s="487"/>
      <c r="FE32" s="487"/>
      <c r="FF32" s="487"/>
      <c r="FG32" s="487"/>
      <c r="FH32" s="487"/>
      <c r="FI32" s="487"/>
      <c r="FJ32" s="487"/>
      <c r="FK32" s="489"/>
      <c r="FM32" s="751"/>
      <c r="FN32" s="481"/>
      <c r="FO32" s="754"/>
      <c r="FP32" s="481"/>
      <c r="FQ32" s="481"/>
      <c r="FR32" s="566"/>
      <c r="FS32" s="481"/>
      <c r="FT32" s="481"/>
      <c r="FU32" s="481"/>
      <c r="FV32" s="566"/>
      <c r="FW32" s="566"/>
      <c r="FX32" s="751"/>
      <c r="FY32" s="481"/>
      <c r="FZ32" s="754"/>
      <c r="GA32" s="481"/>
      <c r="GB32" s="481"/>
      <c r="GC32" s="566"/>
      <c r="GD32" s="481"/>
      <c r="GE32" s="481"/>
      <c r="GF32" s="481"/>
      <c r="GG32" s="566"/>
      <c r="GH32" s="566"/>
      <c r="GI32" s="1437"/>
      <c r="GJ32" s="487"/>
      <c r="GK32" s="1438"/>
      <c r="GL32" s="487"/>
      <c r="GM32" s="487"/>
      <c r="GN32" s="487"/>
      <c r="GO32" s="487"/>
      <c r="GP32" s="487"/>
      <c r="GQ32" s="487"/>
      <c r="GR32" s="487"/>
      <c r="GS32" s="489"/>
    </row>
    <row r="33" spans="1:201" x14ac:dyDescent="0.25">
      <c r="A33" s="266" t="s">
        <v>36</v>
      </c>
      <c r="B33" s="795">
        <v>0</v>
      </c>
      <c r="C33" s="229">
        <v>0</v>
      </c>
      <c r="D33" s="792">
        <v>1</v>
      </c>
      <c r="E33" s="229">
        <v>0</v>
      </c>
      <c r="F33" s="229">
        <v>1</v>
      </c>
      <c r="G33" s="547" t="s">
        <v>37</v>
      </c>
      <c r="H33" s="229">
        <v>0</v>
      </c>
      <c r="I33" s="229">
        <v>0</v>
      </c>
      <c r="J33" s="229">
        <v>0</v>
      </c>
      <c r="K33" s="229" t="s">
        <v>37</v>
      </c>
      <c r="L33" s="230" t="s">
        <v>37</v>
      </c>
      <c r="M33" s="795">
        <v>0</v>
      </c>
      <c r="N33" s="229">
        <v>0</v>
      </c>
      <c r="O33" s="792">
        <v>3</v>
      </c>
      <c r="P33" s="229">
        <v>0</v>
      </c>
      <c r="Q33" s="548">
        <v>2</v>
      </c>
      <c r="R33" s="548" t="s">
        <v>37</v>
      </c>
      <c r="S33" s="229">
        <v>0</v>
      </c>
      <c r="T33" s="229">
        <v>0</v>
      </c>
      <c r="U33" s="229">
        <v>0</v>
      </c>
      <c r="V33" s="229" t="s">
        <v>37</v>
      </c>
      <c r="W33" s="230" t="s">
        <v>37</v>
      </c>
      <c r="X33" s="795">
        <v>0</v>
      </c>
      <c r="Y33" s="229">
        <v>0</v>
      </c>
      <c r="Z33" s="792">
        <v>4</v>
      </c>
      <c r="AA33" s="229">
        <v>0</v>
      </c>
      <c r="AB33" s="229">
        <v>3</v>
      </c>
      <c r="AC33" s="229" t="s">
        <v>37</v>
      </c>
      <c r="AD33" s="229">
        <v>0</v>
      </c>
      <c r="AE33" s="548">
        <v>0</v>
      </c>
      <c r="AF33" s="548">
        <v>0</v>
      </c>
      <c r="AG33" s="548" t="s">
        <v>37</v>
      </c>
      <c r="AH33" s="549" t="s">
        <v>37</v>
      </c>
      <c r="AI33" s="795">
        <v>5</v>
      </c>
      <c r="AJ33" s="229">
        <v>1</v>
      </c>
      <c r="AK33" s="792">
        <v>5</v>
      </c>
      <c r="AL33" s="229">
        <v>0</v>
      </c>
      <c r="AM33" s="229">
        <v>0</v>
      </c>
      <c r="AN33" s="229" t="s">
        <v>37</v>
      </c>
      <c r="AO33" s="229">
        <v>0</v>
      </c>
      <c r="AP33" s="229">
        <v>0</v>
      </c>
      <c r="AQ33" s="229">
        <v>0</v>
      </c>
      <c r="AR33" s="229" t="s">
        <v>37</v>
      </c>
      <c r="AS33" s="230" t="s">
        <v>37</v>
      </c>
      <c r="AT33" s="795">
        <v>2</v>
      </c>
      <c r="AU33" s="229">
        <v>0</v>
      </c>
      <c r="AV33" s="792">
        <v>1</v>
      </c>
      <c r="AW33" s="229">
        <v>0</v>
      </c>
      <c r="AX33" s="229">
        <v>0</v>
      </c>
      <c r="AY33" s="229" t="s">
        <v>37</v>
      </c>
      <c r="AZ33" s="229">
        <v>0</v>
      </c>
      <c r="BA33" s="229">
        <v>0</v>
      </c>
      <c r="BB33" s="229">
        <v>0</v>
      </c>
      <c r="BC33" s="229" t="s">
        <v>37</v>
      </c>
      <c r="BD33" s="230" t="s">
        <v>37</v>
      </c>
      <c r="BE33" s="792">
        <v>7</v>
      </c>
      <c r="BF33" s="229">
        <v>1</v>
      </c>
      <c r="BG33" s="792">
        <v>6</v>
      </c>
      <c r="BH33" s="229">
        <v>0</v>
      </c>
      <c r="BI33" s="229">
        <v>0</v>
      </c>
      <c r="BJ33" s="229" t="s">
        <v>37</v>
      </c>
      <c r="BK33" s="229">
        <v>0</v>
      </c>
      <c r="BL33" s="229">
        <v>0</v>
      </c>
      <c r="BM33" s="229">
        <v>0</v>
      </c>
      <c r="BN33" s="229" t="s">
        <v>37</v>
      </c>
      <c r="BO33" s="230" t="s">
        <v>37</v>
      </c>
      <c r="BP33" s="795">
        <v>0</v>
      </c>
      <c r="BQ33" s="229">
        <v>0</v>
      </c>
      <c r="BR33" s="792">
        <v>0</v>
      </c>
      <c r="BS33" s="229">
        <v>0</v>
      </c>
      <c r="BT33" s="229">
        <v>1</v>
      </c>
      <c r="BU33" s="229">
        <v>0</v>
      </c>
      <c r="BV33" s="229">
        <v>0</v>
      </c>
      <c r="BW33" s="229">
        <v>0</v>
      </c>
      <c r="BX33" s="229">
        <v>0</v>
      </c>
      <c r="BY33" s="229">
        <v>0</v>
      </c>
      <c r="BZ33" s="230">
        <v>0</v>
      </c>
      <c r="CA33" s="795">
        <v>0</v>
      </c>
      <c r="CB33" s="229">
        <v>0</v>
      </c>
      <c r="CC33" s="792">
        <v>0</v>
      </c>
      <c r="CD33" s="229">
        <v>0</v>
      </c>
      <c r="CE33" s="229">
        <v>0</v>
      </c>
      <c r="CF33" s="229">
        <v>0</v>
      </c>
      <c r="CG33" s="229">
        <v>0</v>
      </c>
      <c r="CH33" s="229">
        <v>1</v>
      </c>
      <c r="CI33" s="229">
        <v>0</v>
      </c>
      <c r="CJ33" s="229">
        <v>0</v>
      </c>
      <c r="CK33" s="230">
        <v>0</v>
      </c>
      <c r="CL33" s="792">
        <v>0</v>
      </c>
      <c r="CM33" s="229">
        <v>0</v>
      </c>
      <c r="CN33" s="792">
        <v>0</v>
      </c>
      <c r="CO33" s="229">
        <v>0</v>
      </c>
      <c r="CP33" s="229">
        <v>1</v>
      </c>
      <c r="CQ33" s="229">
        <v>0</v>
      </c>
      <c r="CR33" s="229">
        <v>0</v>
      </c>
      <c r="CS33" s="229">
        <v>1</v>
      </c>
      <c r="CT33" s="229">
        <v>0</v>
      </c>
      <c r="CU33" s="229">
        <v>0</v>
      </c>
      <c r="CV33" s="230">
        <v>0</v>
      </c>
      <c r="CX33" s="762">
        <f t="shared" ref="CX33:DB37" si="8">IFERROR(B33/SUM($B33:$L33)*100,0)</f>
        <v>0</v>
      </c>
      <c r="CY33" s="187">
        <f t="shared" si="8"/>
        <v>0</v>
      </c>
      <c r="CZ33" s="803">
        <f t="shared" si="8"/>
        <v>50</v>
      </c>
      <c r="DA33" s="187">
        <f t="shared" si="8"/>
        <v>0</v>
      </c>
      <c r="DB33" s="187">
        <f t="shared" si="8"/>
        <v>50</v>
      </c>
      <c r="DC33" s="555"/>
      <c r="DD33" s="187">
        <f t="shared" ref="DD33:DF37" si="9">IFERROR(H33/SUM($B33:$L33)*100,0)</f>
        <v>0</v>
      </c>
      <c r="DE33" s="187">
        <f t="shared" si="9"/>
        <v>0</v>
      </c>
      <c r="DF33" s="187">
        <f t="shared" si="9"/>
        <v>0</v>
      </c>
      <c r="DG33" s="555"/>
      <c r="DH33" s="555"/>
      <c r="DI33" s="803">
        <f t="shared" ref="DI33:DM37" si="10">IFERROR(M33/SUM($M33:$W33)*100,0)</f>
        <v>0</v>
      </c>
      <c r="DJ33" s="187">
        <f t="shared" si="10"/>
        <v>0</v>
      </c>
      <c r="DK33" s="803">
        <f t="shared" si="10"/>
        <v>60</v>
      </c>
      <c r="DL33" s="187">
        <f t="shared" si="10"/>
        <v>0</v>
      </c>
      <c r="DM33" s="187">
        <f t="shared" si="10"/>
        <v>40</v>
      </c>
      <c r="DN33" s="555"/>
      <c r="DO33" s="187">
        <f t="shared" ref="DO33:DQ37" si="11">IFERROR(S33/SUM($M33:$W33)*100,0)</f>
        <v>0</v>
      </c>
      <c r="DP33" s="187">
        <f t="shared" si="11"/>
        <v>0</v>
      </c>
      <c r="DQ33" s="187">
        <f t="shared" si="11"/>
        <v>0</v>
      </c>
      <c r="DR33" s="555"/>
      <c r="DS33" s="555"/>
      <c r="DT33" s="762">
        <f t="shared" ref="DT33:DX37" si="12">IFERROR(AI33/SUM($AI33:$AS33)*100,0)</f>
        <v>45.454545454545453</v>
      </c>
      <c r="DU33" s="187">
        <f t="shared" si="12"/>
        <v>9.0909090909090917</v>
      </c>
      <c r="DV33" s="803">
        <f t="shared" si="12"/>
        <v>45.454545454545453</v>
      </c>
      <c r="DW33" s="187">
        <f t="shared" si="12"/>
        <v>0</v>
      </c>
      <c r="DX33" s="187">
        <f t="shared" si="12"/>
        <v>0</v>
      </c>
      <c r="DY33" s="555"/>
      <c r="DZ33" s="187">
        <f t="shared" ref="DZ33:EB37" si="13">IFERROR(AO33/SUM($AI33:$AS33)*100,0)</f>
        <v>0</v>
      </c>
      <c r="EA33" s="187">
        <f t="shared" si="13"/>
        <v>0</v>
      </c>
      <c r="EB33" s="187">
        <f t="shared" si="13"/>
        <v>0</v>
      </c>
      <c r="EC33" s="555"/>
      <c r="ED33" s="555"/>
      <c r="EE33" s="803">
        <f t="shared" ref="EE33:EI37" si="14">IFERROR(AT33/SUM($AT33:$BD33)*100,0)</f>
        <v>66.666666666666657</v>
      </c>
      <c r="EF33" s="187">
        <f t="shared" si="14"/>
        <v>0</v>
      </c>
      <c r="EG33" s="803">
        <f t="shared" si="14"/>
        <v>33.333333333333329</v>
      </c>
      <c r="EH33" s="187">
        <f t="shared" si="14"/>
        <v>0</v>
      </c>
      <c r="EI33" s="187">
        <f t="shared" si="14"/>
        <v>0</v>
      </c>
      <c r="EJ33" s="555"/>
      <c r="EK33" s="187">
        <f t="shared" ref="EK33:EM37" si="15">IFERROR(AZ33/SUM($AT33:$BD33)*100,0)</f>
        <v>0</v>
      </c>
      <c r="EL33" s="187">
        <f t="shared" si="15"/>
        <v>0</v>
      </c>
      <c r="EM33" s="187">
        <f t="shared" si="15"/>
        <v>0</v>
      </c>
      <c r="EN33" s="555"/>
      <c r="EO33" s="555"/>
      <c r="EP33" s="762">
        <f t="shared" ref="EP33:EZ37" si="16">BP33/SUM($BP33:$BZ33)*100</f>
        <v>0</v>
      </c>
      <c r="EQ33" s="187">
        <f t="shared" si="16"/>
        <v>0</v>
      </c>
      <c r="ER33" s="803">
        <f t="shared" si="16"/>
        <v>0</v>
      </c>
      <c r="ES33" s="187">
        <f t="shared" si="16"/>
        <v>0</v>
      </c>
      <c r="ET33" s="187">
        <f t="shared" si="16"/>
        <v>100</v>
      </c>
      <c r="EU33" s="187">
        <f t="shared" si="16"/>
        <v>0</v>
      </c>
      <c r="EV33" s="187">
        <f t="shared" si="16"/>
        <v>0</v>
      </c>
      <c r="EW33" s="187">
        <f t="shared" si="16"/>
        <v>0</v>
      </c>
      <c r="EX33" s="187">
        <f t="shared" si="16"/>
        <v>0</v>
      </c>
      <c r="EY33" s="187">
        <f t="shared" si="16"/>
        <v>0</v>
      </c>
      <c r="EZ33" s="189">
        <f t="shared" si="16"/>
        <v>0</v>
      </c>
      <c r="FA33" s="803">
        <f t="shared" ref="FA33:FK37" si="17">CA33/SUM($CA33:$CK33)*100</f>
        <v>0</v>
      </c>
      <c r="FB33" s="187">
        <f t="shared" si="17"/>
        <v>0</v>
      </c>
      <c r="FC33" s="803">
        <f t="shared" si="17"/>
        <v>0</v>
      </c>
      <c r="FD33" s="187">
        <f t="shared" si="17"/>
        <v>0</v>
      </c>
      <c r="FE33" s="187">
        <f t="shared" si="17"/>
        <v>0</v>
      </c>
      <c r="FF33" s="187">
        <f t="shared" si="17"/>
        <v>0</v>
      </c>
      <c r="FG33" s="187">
        <f t="shared" si="17"/>
        <v>0</v>
      </c>
      <c r="FH33" s="187">
        <f t="shared" si="17"/>
        <v>100</v>
      </c>
      <c r="FI33" s="187">
        <f t="shared" si="17"/>
        <v>0</v>
      </c>
      <c r="FJ33" s="187">
        <f t="shared" si="17"/>
        <v>0</v>
      </c>
      <c r="FK33" s="189">
        <f t="shared" si="17"/>
        <v>0</v>
      </c>
      <c r="FM33" s="807">
        <f t="shared" ref="FM33:FU37" si="18">DI33-CX33</f>
        <v>0</v>
      </c>
      <c r="FN33" s="195">
        <f t="shared" si="18"/>
        <v>0</v>
      </c>
      <c r="FO33" s="809">
        <f t="shared" si="18"/>
        <v>10</v>
      </c>
      <c r="FP33" s="195">
        <f t="shared" si="18"/>
        <v>0</v>
      </c>
      <c r="FQ33" s="195">
        <f t="shared" si="18"/>
        <v>-10</v>
      </c>
      <c r="FR33" s="555"/>
      <c r="FS33" s="195">
        <f t="shared" si="18"/>
        <v>0</v>
      </c>
      <c r="FT33" s="195">
        <f t="shared" si="18"/>
        <v>0</v>
      </c>
      <c r="FU33" s="195">
        <f t="shared" si="18"/>
        <v>0</v>
      </c>
      <c r="FV33" s="11"/>
      <c r="FW33" s="11"/>
      <c r="FX33" s="807">
        <f t="shared" ref="FX33:GF37" si="19">EE33-DT33</f>
        <v>21.212121212121204</v>
      </c>
      <c r="FY33" s="195">
        <f t="shared" si="19"/>
        <v>-9.0909090909090917</v>
      </c>
      <c r="FZ33" s="809">
        <f t="shared" si="19"/>
        <v>-12.121212121212125</v>
      </c>
      <c r="GA33" s="195">
        <f t="shared" si="19"/>
        <v>0</v>
      </c>
      <c r="GB33" s="195">
        <f t="shared" si="19"/>
        <v>0</v>
      </c>
      <c r="GC33" s="555"/>
      <c r="GD33" s="195">
        <f t="shared" si="19"/>
        <v>0</v>
      </c>
      <c r="GE33" s="195">
        <f t="shared" si="19"/>
        <v>0</v>
      </c>
      <c r="GF33" s="195">
        <f t="shared" si="19"/>
        <v>0</v>
      </c>
      <c r="GG33" s="11"/>
      <c r="GH33" s="11"/>
      <c r="GI33" s="807">
        <f t="shared" ref="GI33:GS37" si="20">FA33-EP33</f>
        <v>0</v>
      </c>
      <c r="GJ33" s="195">
        <f t="shared" si="20"/>
        <v>0</v>
      </c>
      <c r="GK33" s="809">
        <f t="shared" si="20"/>
        <v>0</v>
      </c>
      <c r="GL33" s="195">
        <f t="shared" si="20"/>
        <v>0</v>
      </c>
      <c r="GM33" s="195">
        <f t="shared" si="20"/>
        <v>-100</v>
      </c>
      <c r="GN33" s="195">
        <f t="shared" si="20"/>
        <v>0</v>
      </c>
      <c r="GO33" s="195">
        <f t="shared" si="20"/>
        <v>0</v>
      </c>
      <c r="GP33" s="195">
        <f t="shared" si="20"/>
        <v>100</v>
      </c>
      <c r="GQ33" s="195">
        <f t="shared" si="20"/>
        <v>0</v>
      </c>
      <c r="GR33" s="195">
        <f t="shared" si="20"/>
        <v>0</v>
      </c>
      <c r="GS33" s="594">
        <f t="shared" si="20"/>
        <v>0</v>
      </c>
    </row>
    <row r="34" spans="1:201" x14ac:dyDescent="0.25">
      <c r="A34" s="267" t="s">
        <v>38</v>
      </c>
      <c r="B34" s="794">
        <v>13</v>
      </c>
      <c r="C34" s="80">
        <v>4</v>
      </c>
      <c r="D34" s="143">
        <v>47</v>
      </c>
      <c r="E34" s="80">
        <v>0</v>
      </c>
      <c r="F34" s="80">
        <v>26</v>
      </c>
      <c r="G34" s="92" t="s">
        <v>37</v>
      </c>
      <c r="H34" s="80">
        <v>1</v>
      </c>
      <c r="I34" s="80">
        <v>0</v>
      </c>
      <c r="J34" s="80">
        <v>1</v>
      </c>
      <c r="K34" s="80" t="s">
        <v>37</v>
      </c>
      <c r="L34" s="81" t="s">
        <v>37</v>
      </c>
      <c r="M34" s="794">
        <v>8</v>
      </c>
      <c r="N34" s="80">
        <v>2</v>
      </c>
      <c r="O34" s="143">
        <v>56</v>
      </c>
      <c r="P34" s="80">
        <v>2</v>
      </c>
      <c r="Q34" s="76">
        <v>30</v>
      </c>
      <c r="R34" s="76" t="s">
        <v>37</v>
      </c>
      <c r="S34" s="80">
        <v>0</v>
      </c>
      <c r="T34" s="80">
        <v>4</v>
      </c>
      <c r="U34" s="80">
        <v>1</v>
      </c>
      <c r="V34" s="80" t="s">
        <v>37</v>
      </c>
      <c r="W34" s="81" t="s">
        <v>37</v>
      </c>
      <c r="X34" s="794">
        <v>21</v>
      </c>
      <c r="Y34" s="80">
        <v>6</v>
      </c>
      <c r="Z34" s="143">
        <v>103</v>
      </c>
      <c r="AA34" s="80">
        <v>2</v>
      </c>
      <c r="AB34" s="80">
        <v>56</v>
      </c>
      <c r="AC34" s="80" t="s">
        <v>37</v>
      </c>
      <c r="AD34" s="80">
        <v>1</v>
      </c>
      <c r="AE34" s="76">
        <v>4</v>
      </c>
      <c r="AF34" s="76">
        <v>2</v>
      </c>
      <c r="AG34" s="76" t="s">
        <v>37</v>
      </c>
      <c r="AH34" s="94" t="s">
        <v>37</v>
      </c>
      <c r="AI34" s="794">
        <v>23</v>
      </c>
      <c r="AJ34" s="80">
        <v>6</v>
      </c>
      <c r="AK34" s="143">
        <v>25</v>
      </c>
      <c r="AL34" s="80">
        <v>0</v>
      </c>
      <c r="AM34" s="80">
        <v>16</v>
      </c>
      <c r="AN34" s="80" t="s">
        <v>37</v>
      </c>
      <c r="AO34" s="80">
        <v>0</v>
      </c>
      <c r="AP34" s="80">
        <v>4</v>
      </c>
      <c r="AQ34" s="80">
        <v>0</v>
      </c>
      <c r="AR34" s="80" t="s">
        <v>37</v>
      </c>
      <c r="AS34" s="81" t="s">
        <v>37</v>
      </c>
      <c r="AT34" s="794">
        <v>25</v>
      </c>
      <c r="AU34" s="80">
        <v>7</v>
      </c>
      <c r="AV34" s="143">
        <v>26</v>
      </c>
      <c r="AW34" s="80">
        <v>0</v>
      </c>
      <c r="AX34" s="80">
        <v>19</v>
      </c>
      <c r="AY34" s="80" t="s">
        <v>37</v>
      </c>
      <c r="AZ34" s="80">
        <v>2</v>
      </c>
      <c r="BA34" s="80">
        <v>9</v>
      </c>
      <c r="BB34" s="80">
        <v>3</v>
      </c>
      <c r="BC34" s="80" t="s">
        <v>37</v>
      </c>
      <c r="BD34" s="81" t="s">
        <v>37</v>
      </c>
      <c r="BE34" s="143">
        <v>48</v>
      </c>
      <c r="BF34" s="80">
        <v>13</v>
      </c>
      <c r="BG34" s="143">
        <v>51</v>
      </c>
      <c r="BH34" s="80">
        <v>0</v>
      </c>
      <c r="BI34" s="80">
        <v>35</v>
      </c>
      <c r="BJ34" s="80" t="s">
        <v>37</v>
      </c>
      <c r="BK34" s="80">
        <v>2</v>
      </c>
      <c r="BL34" s="80">
        <v>13</v>
      </c>
      <c r="BM34" s="80">
        <v>3</v>
      </c>
      <c r="BN34" s="80" t="s">
        <v>37</v>
      </c>
      <c r="BO34" s="81" t="s">
        <v>37</v>
      </c>
      <c r="BP34" s="794">
        <v>22</v>
      </c>
      <c r="BQ34" s="80">
        <v>3</v>
      </c>
      <c r="BR34" s="143">
        <v>26</v>
      </c>
      <c r="BS34" s="80">
        <v>11</v>
      </c>
      <c r="BT34" s="80">
        <v>15</v>
      </c>
      <c r="BU34" s="80">
        <v>3</v>
      </c>
      <c r="BV34" s="80">
        <v>0</v>
      </c>
      <c r="BW34" s="80">
        <v>2</v>
      </c>
      <c r="BX34" s="80">
        <v>0</v>
      </c>
      <c r="BY34" s="80">
        <v>4</v>
      </c>
      <c r="BZ34" s="81">
        <v>3</v>
      </c>
      <c r="CA34" s="794">
        <v>17</v>
      </c>
      <c r="CB34" s="80">
        <v>0</v>
      </c>
      <c r="CC34" s="143">
        <v>18</v>
      </c>
      <c r="CD34" s="80">
        <v>11</v>
      </c>
      <c r="CE34" s="80">
        <v>21</v>
      </c>
      <c r="CF34" s="80">
        <v>1</v>
      </c>
      <c r="CG34" s="80">
        <v>1</v>
      </c>
      <c r="CH34" s="80">
        <v>2</v>
      </c>
      <c r="CI34" s="80">
        <v>7</v>
      </c>
      <c r="CJ34" s="80">
        <v>5</v>
      </c>
      <c r="CK34" s="81">
        <v>4</v>
      </c>
      <c r="CL34" s="143">
        <v>39</v>
      </c>
      <c r="CM34" s="80">
        <v>3</v>
      </c>
      <c r="CN34" s="143">
        <v>44</v>
      </c>
      <c r="CO34" s="80">
        <v>22</v>
      </c>
      <c r="CP34" s="80">
        <v>36</v>
      </c>
      <c r="CQ34" s="80">
        <v>4</v>
      </c>
      <c r="CR34" s="80">
        <v>1</v>
      </c>
      <c r="CS34" s="80">
        <v>4</v>
      </c>
      <c r="CT34" s="80">
        <v>7</v>
      </c>
      <c r="CU34" s="80">
        <v>9</v>
      </c>
      <c r="CV34" s="81">
        <v>7</v>
      </c>
      <c r="CX34" s="769">
        <f t="shared" si="8"/>
        <v>14.130434782608695</v>
      </c>
      <c r="CY34" s="187">
        <f t="shared" si="8"/>
        <v>4.3478260869565215</v>
      </c>
      <c r="CZ34" s="87">
        <f t="shared" si="8"/>
        <v>51.086956521739133</v>
      </c>
      <c r="DA34" s="187">
        <f t="shared" si="8"/>
        <v>0</v>
      </c>
      <c r="DB34" s="6">
        <f t="shared" si="8"/>
        <v>28.260869565217391</v>
      </c>
      <c r="DC34" s="11"/>
      <c r="DD34" s="187">
        <f t="shared" si="9"/>
        <v>1.0869565217391304</v>
      </c>
      <c r="DE34" s="187">
        <f t="shared" si="9"/>
        <v>0</v>
      </c>
      <c r="DF34" s="187">
        <f t="shared" si="9"/>
        <v>1.0869565217391304</v>
      </c>
      <c r="DG34" s="11"/>
      <c r="DH34" s="11"/>
      <c r="DI34" s="87">
        <f t="shared" si="10"/>
        <v>7.7669902912621351</v>
      </c>
      <c r="DJ34" s="187">
        <f t="shared" si="10"/>
        <v>1.9417475728155338</v>
      </c>
      <c r="DK34" s="87">
        <f t="shared" si="10"/>
        <v>54.368932038834949</v>
      </c>
      <c r="DL34" s="187">
        <f t="shared" si="10"/>
        <v>1.9417475728155338</v>
      </c>
      <c r="DM34" s="6">
        <f t="shared" si="10"/>
        <v>29.126213592233007</v>
      </c>
      <c r="DN34" s="11"/>
      <c r="DO34" s="187">
        <f t="shared" si="11"/>
        <v>0</v>
      </c>
      <c r="DP34" s="187">
        <f t="shared" si="11"/>
        <v>3.8834951456310676</v>
      </c>
      <c r="DQ34" s="187">
        <f t="shared" si="11"/>
        <v>0.97087378640776689</v>
      </c>
      <c r="DR34" s="11"/>
      <c r="DS34" s="11"/>
      <c r="DT34" s="769">
        <f t="shared" si="12"/>
        <v>31.081081081081081</v>
      </c>
      <c r="DU34" s="6">
        <f t="shared" si="12"/>
        <v>8.1081081081081088</v>
      </c>
      <c r="DV34" s="87">
        <f t="shared" si="12"/>
        <v>33.783783783783782</v>
      </c>
      <c r="DW34" s="187">
        <f t="shared" si="12"/>
        <v>0</v>
      </c>
      <c r="DX34" s="6">
        <f t="shared" si="12"/>
        <v>21.621621621621621</v>
      </c>
      <c r="DY34" s="11"/>
      <c r="DZ34" s="187">
        <f t="shared" si="13"/>
        <v>0</v>
      </c>
      <c r="EA34" s="187">
        <f t="shared" si="13"/>
        <v>5.4054054054054053</v>
      </c>
      <c r="EB34" s="187">
        <f t="shared" si="13"/>
        <v>0</v>
      </c>
      <c r="EC34" s="11"/>
      <c r="ED34" s="11"/>
      <c r="EE34" s="87">
        <f t="shared" si="14"/>
        <v>27.472527472527474</v>
      </c>
      <c r="EF34" s="6">
        <f t="shared" si="14"/>
        <v>7.6923076923076925</v>
      </c>
      <c r="EG34" s="87">
        <f t="shared" si="14"/>
        <v>28.571428571428569</v>
      </c>
      <c r="EH34" s="187">
        <f t="shared" si="14"/>
        <v>0</v>
      </c>
      <c r="EI34" s="6">
        <f t="shared" si="14"/>
        <v>20.87912087912088</v>
      </c>
      <c r="EJ34" s="11"/>
      <c r="EK34" s="187">
        <f t="shared" si="15"/>
        <v>2.197802197802198</v>
      </c>
      <c r="EL34" s="6">
        <f t="shared" si="15"/>
        <v>9.8901098901098905</v>
      </c>
      <c r="EM34" s="187">
        <f t="shared" si="15"/>
        <v>3.296703296703297</v>
      </c>
      <c r="EN34" s="11"/>
      <c r="EO34" s="11"/>
      <c r="EP34" s="769">
        <f t="shared" si="16"/>
        <v>24.719101123595504</v>
      </c>
      <c r="EQ34" s="6">
        <f t="shared" si="16"/>
        <v>3.3707865168539324</v>
      </c>
      <c r="ER34" s="87">
        <f t="shared" si="16"/>
        <v>29.213483146067414</v>
      </c>
      <c r="ES34" s="6">
        <f t="shared" si="16"/>
        <v>12.359550561797752</v>
      </c>
      <c r="ET34" s="6">
        <f t="shared" si="16"/>
        <v>16.853932584269664</v>
      </c>
      <c r="EU34" s="187">
        <f t="shared" si="16"/>
        <v>3.3707865168539324</v>
      </c>
      <c r="EV34" s="187">
        <f t="shared" si="16"/>
        <v>0</v>
      </c>
      <c r="EW34" s="187">
        <f t="shared" si="16"/>
        <v>2.2471910112359552</v>
      </c>
      <c r="EX34" s="187">
        <f t="shared" si="16"/>
        <v>0</v>
      </c>
      <c r="EY34" s="187">
        <f t="shared" si="16"/>
        <v>4.4943820224719104</v>
      </c>
      <c r="EZ34" s="189">
        <f t="shared" si="16"/>
        <v>3.3707865168539324</v>
      </c>
      <c r="FA34" s="87">
        <f t="shared" si="17"/>
        <v>19.540229885057471</v>
      </c>
      <c r="FB34" s="187">
        <f t="shared" si="17"/>
        <v>0</v>
      </c>
      <c r="FC34" s="87">
        <f t="shared" si="17"/>
        <v>20.689655172413794</v>
      </c>
      <c r="FD34" s="6">
        <f t="shared" si="17"/>
        <v>12.643678160919542</v>
      </c>
      <c r="FE34" s="6">
        <f t="shared" si="17"/>
        <v>24.137931034482758</v>
      </c>
      <c r="FF34" s="187">
        <f t="shared" si="17"/>
        <v>1.1494252873563218</v>
      </c>
      <c r="FG34" s="187">
        <f t="shared" si="17"/>
        <v>1.1494252873563218</v>
      </c>
      <c r="FH34" s="187">
        <f t="shared" si="17"/>
        <v>2.2988505747126435</v>
      </c>
      <c r="FI34" s="6">
        <f t="shared" si="17"/>
        <v>8.0459770114942533</v>
      </c>
      <c r="FJ34" s="187">
        <f t="shared" si="17"/>
        <v>5.7471264367816088</v>
      </c>
      <c r="FK34" s="189">
        <f t="shared" si="17"/>
        <v>4.5977011494252871</v>
      </c>
      <c r="FM34" s="745">
        <f t="shared" si="18"/>
        <v>-6.3634444913465602</v>
      </c>
      <c r="FN34" s="195">
        <f t="shared" si="18"/>
        <v>-2.4060785141409875</v>
      </c>
      <c r="FO34" s="778">
        <f t="shared" si="18"/>
        <v>3.281975517095816</v>
      </c>
      <c r="FP34" s="195">
        <f t="shared" si="18"/>
        <v>1.9417475728155338</v>
      </c>
      <c r="FQ34" s="64">
        <f t="shared" si="18"/>
        <v>0.86534402701561675</v>
      </c>
      <c r="FR34" s="11"/>
      <c r="FS34" s="195">
        <f t="shared" si="18"/>
        <v>-1.0869565217391304</v>
      </c>
      <c r="FT34" s="195">
        <f t="shared" si="18"/>
        <v>3.8834951456310676</v>
      </c>
      <c r="FU34" s="195">
        <f t="shared" si="18"/>
        <v>-0.11608273533136348</v>
      </c>
      <c r="FV34" s="11"/>
      <c r="FW34" s="11"/>
      <c r="FX34" s="745">
        <f t="shared" si="19"/>
        <v>-3.6085536085536063</v>
      </c>
      <c r="FY34" s="64">
        <f t="shared" si="19"/>
        <v>-0.41580041580041627</v>
      </c>
      <c r="FZ34" s="778">
        <f t="shared" si="19"/>
        <v>-5.212355212355213</v>
      </c>
      <c r="GA34" s="195">
        <f t="shared" si="19"/>
        <v>0</v>
      </c>
      <c r="GB34" s="64">
        <f t="shared" si="19"/>
        <v>-0.7425007425007415</v>
      </c>
      <c r="GC34" s="11"/>
      <c r="GD34" s="195">
        <f t="shared" si="19"/>
        <v>2.197802197802198</v>
      </c>
      <c r="GE34" s="195">
        <f t="shared" si="19"/>
        <v>4.4847044847044852</v>
      </c>
      <c r="GF34" s="195">
        <f t="shared" si="19"/>
        <v>3.296703296703297</v>
      </c>
      <c r="GG34" s="11"/>
      <c r="GH34" s="11"/>
      <c r="GI34" s="745">
        <f>FA34-EP34</f>
        <v>-5.1788712385380329</v>
      </c>
      <c r="GJ34" s="195">
        <f t="shared" si="20"/>
        <v>-3.3707865168539324</v>
      </c>
      <c r="GK34" s="778">
        <f t="shared" si="20"/>
        <v>-8.5238279736536207</v>
      </c>
      <c r="GL34" s="64">
        <f t="shared" si="20"/>
        <v>0.2841275991217902</v>
      </c>
      <c r="GM34" s="64">
        <f t="shared" si="20"/>
        <v>7.2839984502130939</v>
      </c>
      <c r="GN34" s="195">
        <f t="shared" si="20"/>
        <v>-2.2213612294976106</v>
      </c>
      <c r="GO34" s="195">
        <f t="shared" si="20"/>
        <v>1.1494252873563218</v>
      </c>
      <c r="GP34" s="195">
        <f t="shared" si="20"/>
        <v>5.1659563476688319E-2</v>
      </c>
      <c r="GQ34" s="195">
        <f t="shared" si="20"/>
        <v>8.0459770114942533</v>
      </c>
      <c r="GR34" s="195">
        <f t="shared" si="20"/>
        <v>1.2527444143096984</v>
      </c>
      <c r="GS34" s="594">
        <f t="shared" si="20"/>
        <v>1.2269146325713547</v>
      </c>
    </row>
    <row r="35" spans="1:201" x14ac:dyDescent="0.25">
      <c r="A35" s="267" t="s">
        <v>39</v>
      </c>
      <c r="B35" s="794">
        <v>8</v>
      </c>
      <c r="C35" s="80">
        <v>11</v>
      </c>
      <c r="D35" s="143">
        <v>73</v>
      </c>
      <c r="E35" s="80">
        <v>0</v>
      </c>
      <c r="F35" s="80">
        <v>35</v>
      </c>
      <c r="G35" s="92" t="s">
        <v>37</v>
      </c>
      <c r="H35" s="80">
        <v>0</v>
      </c>
      <c r="I35" s="80">
        <v>3</v>
      </c>
      <c r="J35" s="80">
        <v>0</v>
      </c>
      <c r="K35" s="80" t="s">
        <v>37</v>
      </c>
      <c r="L35" s="81" t="s">
        <v>37</v>
      </c>
      <c r="M35" s="794">
        <v>13</v>
      </c>
      <c r="N35" s="80">
        <v>11</v>
      </c>
      <c r="O35" s="143">
        <v>54</v>
      </c>
      <c r="P35" s="80">
        <v>0</v>
      </c>
      <c r="Q35" s="76">
        <v>41</v>
      </c>
      <c r="R35" s="76" t="s">
        <v>37</v>
      </c>
      <c r="S35" s="80">
        <v>0</v>
      </c>
      <c r="T35" s="80">
        <v>5</v>
      </c>
      <c r="U35" s="80">
        <v>6</v>
      </c>
      <c r="V35" s="80" t="s">
        <v>37</v>
      </c>
      <c r="W35" s="81" t="s">
        <v>37</v>
      </c>
      <c r="X35" s="794">
        <v>21</v>
      </c>
      <c r="Y35" s="80">
        <v>22</v>
      </c>
      <c r="Z35" s="143">
        <v>127</v>
      </c>
      <c r="AA35" s="80">
        <v>0</v>
      </c>
      <c r="AB35" s="80">
        <v>76</v>
      </c>
      <c r="AC35" s="80" t="s">
        <v>37</v>
      </c>
      <c r="AD35" s="80">
        <v>0</v>
      </c>
      <c r="AE35" s="76">
        <v>8</v>
      </c>
      <c r="AF35" s="76">
        <v>6</v>
      </c>
      <c r="AG35" s="76" t="s">
        <v>37</v>
      </c>
      <c r="AH35" s="94" t="s">
        <v>37</v>
      </c>
      <c r="AI35" s="794">
        <v>20</v>
      </c>
      <c r="AJ35" s="80">
        <v>9</v>
      </c>
      <c r="AK35" s="143">
        <v>56</v>
      </c>
      <c r="AL35" s="80">
        <v>2</v>
      </c>
      <c r="AM35" s="80">
        <v>26</v>
      </c>
      <c r="AN35" s="80" t="s">
        <v>37</v>
      </c>
      <c r="AO35" s="80">
        <v>2</v>
      </c>
      <c r="AP35" s="80">
        <v>8</v>
      </c>
      <c r="AQ35" s="80">
        <v>2</v>
      </c>
      <c r="AR35" s="80" t="s">
        <v>37</v>
      </c>
      <c r="AS35" s="81" t="s">
        <v>37</v>
      </c>
      <c r="AT35" s="794">
        <v>25</v>
      </c>
      <c r="AU35" s="80">
        <v>14</v>
      </c>
      <c r="AV35" s="143">
        <v>48</v>
      </c>
      <c r="AW35" s="80">
        <v>1</v>
      </c>
      <c r="AX35" s="80">
        <v>30</v>
      </c>
      <c r="AY35" s="80" t="s">
        <v>37</v>
      </c>
      <c r="AZ35" s="80">
        <v>0</v>
      </c>
      <c r="BA35" s="80">
        <v>11</v>
      </c>
      <c r="BB35" s="80">
        <v>5</v>
      </c>
      <c r="BC35" s="80" t="s">
        <v>37</v>
      </c>
      <c r="BD35" s="81" t="s">
        <v>37</v>
      </c>
      <c r="BE35" s="143">
        <v>45</v>
      </c>
      <c r="BF35" s="80">
        <v>23</v>
      </c>
      <c r="BG35" s="143">
        <v>104</v>
      </c>
      <c r="BH35" s="80">
        <v>3</v>
      </c>
      <c r="BI35" s="80">
        <v>56</v>
      </c>
      <c r="BJ35" s="80" t="s">
        <v>37</v>
      </c>
      <c r="BK35" s="80">
        <v>2</v>
      </c>
      <c r="BL35" s="80">
        <v>19</v>
      </c>
      <c r="BM35" s="80">
        <v>7</v>
      </c>
      <c r="BN35" s="80" t="s">
        <v>37</v>
      </c>
      <c r="BO35" s="81" t="s">
        <v>37</v>
      </c>
      <c r="BP35" s="794">
        <v>21</v>
      </c>
      <c r="BQ35" s="80">
        <v>2</v>
      </c>
      <c r="BR35" s="143">
        <v>28</v>
      </c>
      <c r="BS35" s="80">
        <v>16</v>
      </c>
      <c r="BT35" s="80">
        <v>41</v>
      </c>
      <c r="BU35" s="80">
        <v>3</v>
      </c>
      <c r="BV35" s="80">
        <v>0</v>
      </c>
      <c r="BW35" s="80">
        <v>7</v>
      </c>
      <c r="BX35" s="80">
        <v>2</v>
      </c>
      <c r="BY35" s="80">
        <v>2</v>
      </c>
      <c r="BZ35" s="81">
        <v>5</v>
      </c>
      <c r="CA35" s="794">
        <v>24</v>
      </c>
      <c r="CB35" s="80">
        <v>1</v>
      </c>
      <c r="CC35" s="143">
        <v>23</v>
      </c>
      <c r="CD35" s="80">
        <v>18</v>
      </c>
      <c r="CE35" s="80">
        <v>30</v>
      </c>
      <c r="CF35" s="80">
        <v>2</v>
      </c>
      <c r="CG35" s="80">
        <v>0</v>
      </c>
      <c r="CH35" s="80">
        <v>7</v>
      </c>
      <c r="CI35" s="80">
        <v>2</v>
      </c>
      <c r="CJ35" s="80">
        <v>11</v>
      </c>
      <c r="CK35" s="81">
        <v>8</v>
      </c>
      <c r="CL35" s="143">
        <v>45</v>
      </c>
      <c r="CM35" s="80">
        <v>3</v>
      </c>
      <c r="CN35" s="143">
        <v>51</v>
      </c>
      <c r="CO35" s="80">
        <v>34</v>
      </c>
      <c r="CP35" s="80">
        <v>71</v>
      </c>
      <c r="CQ35" s="80">
        <v>5</v>
      </c>
      <c r="CR35" s="80">
        <v>0</v>
      </c>
      <c r="CS35" s="80">
        <v>14</v>
      </c>
      <c r="CT35" s="80">
        <v>4</v>
      </c>
      <c r="CU35" s="80">
        <v>13</v>
      </c>
      <c r="CV35" s="81">
        <v>13</v>
      </c>
      <c r="CX35" s="769">
        <f t="shared" si="8"/>
        <v>6.1538461538461542</v>
      </c>
      <c r="CY35" s="6">
        <f t="shared" si="8"/>
        <v>8.4615384615384617</v>
      </c>
      <c r="CZ35" s="87">
        <f t="shared" si="8"/>
        <v>56.153846153846153</v>
      </c>
      <c r="DA35" s="6">
        <f t="shared" si="8"/>
        <v>0</v>
      </c>
      <c r="DB35" s="6">
        <f t="shared" si="8"/>
        <v>26.923076923076923</v>
      </c>
      <c r="DC35" s="11"/>
      <c r="DD35" s="187">
        <f t="shared" si="9"/>
        <v>0</v>
      </c>
      <c r="DE35" s="187">
        <f t="shared" si="9"/>
        <v>2.3076923076923079</v>
      </c>
      <c r="DF35" s="187">
        <f t="shared" si="9"/>
        <v>0</v>
      </c>
      <c r="DG35" s="11"/>
      <c r="DH35" s="11"/>
      <c r="DI35" s="87">
        <f t="shared" si="10"/>
        <v>10</v>
      </c>
      <c r="DJ35" s="6">
        <f t="shared" si="10"/>
        <v>8.4615384615384617</v>
      </c>
      <c r="DK35" s="87">
        <f t="shared" si="10"/>
        <v>41.53846153846154</v>
      </c>
      <c r="DL35" s="6">
        <f t="shared" si="10"/>
        <v>0</v>
      </c>
      <c r="DM35" s="6">
        <f t="shared" si="10"/>
        <v>31.538461538461537</v>
      </c>
      <c r="DN35" s="11"/>
      <c r="DO35" s="187">
        <f t="shared" si="11"/>
        <v>0</v>
      </c>
      <c r="DP35" s="187">
        <f t="shared" si="11"/>
        <v>3.8461538461538463</v>
      </c>
      <c r="DQ35" s="6">
        <f t="shared" si="11"/>
        <v>4.6153846153846159</v>
      </c>
      <c r="DR35" s="11"/>
      <c r="DS35" s="11"/>
      <c r="DT35" s="769">
        <f t="shared" si="12"/>
        <v>16</v>
      </c>
      <c r="DU35" s="6">
        <f t="shared" si="12"/>
        <v>7.1999999999999993</v>
      </c>
      <c r="DV35" s="87">
        <f t="shared" si="12"/>
        <v>44.800000000000004</v>
      </c>
      <c r="DW35" s="187">
        <f t="shared" si="12"/>
        <v>1.6</v>
      </c>
      <c r="DX35" s="6">
        <f t="shared" si="12"/>
        <v>20.8</v>
      </c>
      <c r="DY35" s="11"/>
      <c r="DZ35" s="187">
        <f t="shared" si="13"/>
        <v>1.6</v>
      </c>
      <c r="EA35" s="6">
        <f t="shared" si="13"/>
        <v>6.4</v>
      </c>
      <c r="EB35" s="187">
        <f t="shared" si="13"/>
        <v>1.6</v>
      </c>
      <c r="EC35" s="11"/>
      <c r="ED35" s="11"/>
      <c r="EE35" s="87">
        <f t="shared" si="14"/>
        <v>18.656716417910449</v>
      </c>
      <c r="EF35" s="6">
        <f t="shared" si="14"/>
        <v>10.44776119402985</v>
      </c>
      <c r="EG35" s="87">
        <f t="shared" si="14"/>
        <v>35.820895522388057</v>
      </c>
      <c r="EH35" s="187">
        <f t="shared" si="14"/>
        <v>0.74626865671641784</v>
      </c>
      <c r="EI35" s="6">
        <f t="shared" si="14"/>
        <v>22.388059701492537</v>
      </c>
      <c r="EJ35" s="11"/>
      <c r="EK35" s="187">
        <f t="shared" si="15"/>
        <v>0</v>
      </c>
      <c r="EL35" s="6">
        <f t="shared" si="15"/>
        <v>8.2089552238805972</v>
      </c>
      <c r="EM35" s="187">
        <f t="shared" si="15"/>
        <v>3.7313432835820892</v>
      </c>
      <c r="EN35" s="11"/>
      <c r="EO35" s="11"/>
      <c r="EP35" s="769">
        <f t="shared" si="16"/>
        <v>16.535433070866144</v>
      </c>
      <c r="EQ35" s="6">
        <f t="shared" si="16"/>
        <v>1.5748031496062991</v>
      </c>
      <c r="ER35" s="87">
        <f t="shared" si="16"/>
        <v>22.047244094488189</v>
      </c>
      <c r="ES35" s="6">
        <f t="shared" si="16"/>
        <v>12.598425196850393</v>
      </c>
      <c r="ET35" s="6">
        <f t="shared" si="16"/>
        <v>32.283464566929133</v>
      </c>
      <c r="EU35" s="187">
        <f t="shared" si="16"/>
        <v>2.3622047244094486</v>
      </c>
      <c r="EV35" s="187">
        <f t="shared" si="16"/>
        <v>0</v>
      </c>
      <c r="EW35" s="6">
        <f t="shared" si="16"/>
        <v>5.5118110236220472</v>
      </c>
      <c r="EX35" s="187">
        <f t="shared" si="16"/>
        <v>1.5748031496062991</v>
      </c>
      <c r="EY35" s="187">
        <f t="shared" si="16"/>
        <v>1.5748031496062991</v>
      </c>
      <c r="EZ35" s="189">
        <f t="shared" si="16"/>
        <v>3.9370078740157481</v>
      </c>
      <c r="FA35" s="87">
        <f t="shared" si="17"/>
        <v>19.047619047619047</v>
      </c>
      <c r="FB35" s="187">
        <f t="shared" si="17"/>
        <v>0.79365079365079361</v>
      </c>
      <c r="FC35" s="87">
        <f t="shared" si="17"/>
        <v>18.253968253968253</v>
      </c>
      <c r="FD35" s="6">
        <f t="shared" si="17"/>
        <v>14.285714285714285</v>
      </c>
      <c r="FE35" s="6">
        <f t="shared" si="17"/>
        <v>23.809523809523807</v>
      </c>
      <c r="FF35" s="187">
        <f t="shared" si="17"/>
        <v>1.5873015873015872</v>
      </c>
      <c r="FG35" s="187">
        <f t="shared" si="17"/>
        <v>0</v>
      </c>
      <c r="FH35" s="6">
        <f t="shared" si="17"/>
        <v>5.5555555555555554</v>
      </c>
      <c r="FI35" s="187">
        <f t="shared" si="17"/>
        <v>1.5873015873015872</v>
      </c>
      <c r="FJ35" s="6">
        <f t="shared" si="17"/>
        <v>8.7301587301587293</v>
      </c>
      <c r="FK35" s="82">
        <f t="shared" si="17"/>
        <v>6.3492063492063489</v>
      </c>
      <c r="FM35" s="745">
        <f t="shared" si="18"/>
        <v>3.8461538461538458</v>
      </c>
      <c r="FN35" s="64">
        <f t="shared" si="18"/>
        <v>0</v>
      </c>
      <c r="FO35" s="778">
        <f t="shared" si="18"/>
        <v>-14.615384615384613</v>
      </c>
      <c r="FP35" s="195">
        <f t="shared" si="18"/>
        <v>0</v>
      </c>
      <c r="FQ35" s="64">
        <f t="shared" si="18"/>
        <v>4.6153846153846132</v>
      </c>
      <c r="FR35" s="11"/>
      <c r="FS35" s="195">
        <f t="shared" si="18"/>
        <v>0</v>
      </c>
      <c r="FT35" s="195">
        <f t="shared" si="18"/>
        <v>1.5384615384615383</v>
      </c>
      <c r="FU35" s="195">
        <f t="shared" si="18"/>
        <v>4.6153846153846159</v>
      </c>
      <c r="FV35" s="11"/>
      <c r="FW35" s="11"/>
      <c r="FX35" s="745">
        <f t="shared" si="19"/>
        <v>2.6567164179104488</v>
      </c>
      <c r="FY35" s="64">
        <f t="shared" si="19"/>
        <v>3.2477611940298505</v>
      </c>
      <c r="FZ35" s="778">
        <f t="shared" si="19"/>
        <v>-8.9791044776119477</v>
      </c>
      <c r="GA35" s="195">
        <f t="shared" si="19"/>
        <v>-0.85373134328358224</v>
      </c>
      <c r="GB35" s="64">
        <f t="shared" si="19"/>
        <v>1.5880597014925364</v>
      </c>
      <c r="GC35" s="11"/>
      <c r="GD35" s="195">
        <f t="shared" si="19"/>
        <v>-1.6</v>
      </c>
      <c r="GE35" s="64">
        <f t="shared" si="19"/>
        <v>1.8089552238805968</v>
      </c>
      <c r="GF35" s="195">
        <f t="shared" si="19"/>
        <v>2.1313432835820891</v>
      </c>
      <c r="GG35" s="11"/>
      <c r="GH35" s="11"/>
      <c r="GI35" s="745">
        <f t="shared" si="20"/>
        <v>2.5121859767529031</v>
      </c>
      <c r="GJ35" s="195">
        <f t="shared" si="20"/>
        <v>-0.78115235595550547</v>
      </c>
      <c r="GK35" s="778">
        <f t="shared" si="20"/>
        <v>-3.7932758405199358</v>
      </c>
      <c r="GL35" s="64">
        <f t="shared" si="20"/>
        <v>1.6872890888638921</v>
      </c>
      <c r="GM35" s="64">
        <f t="shared" si="20"/>
        <v>-8.4739407574053267</v>
      </c>
      <c r="GN35" s="195">
        <f t="shared" si="20"/>
        <v>-0.77490313710786141</v>
      </c>
      <c r="GO35" s="195">
        <f t="shared" si="20"/>
        <v>0</v>
      </c>
      <c r="GP35" s="64">
        <f t="shared" si="20"/>
        <v>4.3744531933508135E-2</v>
      </c>
      <c r="GQ35" s="195">
        <f t="shared" si="20"/>
        <v>1.2498437695288134E-2</v>
      </c>
      <c r="GR35" s="195">
        <f t="shared" si="20"/>
        <v>7.1553555805524303</v>
      </c>
      <c r="GS35" s="594">
        <f t="shared" si="20"/>
        <v>2.4121984751906007</v>
      </c>
    </row>
    <row r="36" spans="1:201" x14ac:dyDescent="0.25">
      <c r="A36" s="267" t="s">
        <v>40</v>
      </c>
      <c r="B36" s="794">
        <v>14</v>
      </c>
      <c r="C36" s="80">
        <v>13</v>
      </c>
      <c r="D36" s="143">
        <v>102</v>
      </c>
      <c r="E36" s="80">
        <v>2</v>
      </c>
      <c r="F36" s="80">
        <v>31</v>
      </c>
      <c r="G36" s="92" t="s">
        <v>37</v>
      </c>
      <c r="H36" s="80">
        <v>1</v>
      </c>
      <c r="I36" s="80">
        <v>1</v>
      </c>
      <c r="J36" s="80">
        <v>0</v>
      </c>
      <c r="K36" s="80" t="s">
        <v>37</v>
      </c>
      <c r="L36" s="81" t="s">
        <v>37</v>
      </c>
      <c r="M36" s="794">
        <v>11</v>
      </c>
      <c r="N36" s="80">
        <v>17</v>
      </c>
      <c r="O36" s="143">
        <v>62</v>
      </c>
      <c r="P36" s="80">
        <v>0</v>
      </c>
      <c r="Q36" s="76">
        <v>54</v>
      </c>
      <c r="R36" s="76" t="s">
        <v>37</v>
      </c>
      <c r="S36" s="80">
        <v>2</v>
      </c>
      <c r="T36" s="80">
        <v>6</v>
      </c>
      <c r="U36" s="80">
        <v>3</v>
      </c>
      <c r="V36" s="80" t="s">
        <v>37</v>
      </c>
      <c r="W36" s="81" t="s">
        <v>37</v>
      </c>
      <c r="X36" s="794">
        <v>25</v>
      </c>
      <c r="Y36" s="80">
        <v>30</v>
      </c>
      <c r="Z36" s="143">
        <v>164</v>
      </c>
      <c r="AA36" s="80">
        <v>2</v>
      </c>
      <c r="AB36" s="80">
        <v>85</v>
      </c>
      <c r="AC36" s="80" t="s">
        <v>37</v>
      </c>
      <c r="AD36" s="80">
        <v>3</v>
      </c>
      <c r="AE36" s="76">
        <v>7</v>
      </c>
      <c r="AF36" s="76">
        <v>3</v>
      </c>
      <c r="AG36" s="76" t="s">
        <v>37</v>
      </c>
      <c r="AH36" s="94" t="s">
        <v>37</v>
      </c>
      <c r="AI36" s="794">
        <v>20</v>
      </c>
      <c r="AJ36" s="80">
        <v>9</v>
      </c>
      <c r="AK36" s="143">
        <v>85</v>
      </c>
      <c r="AL36" s="80">
        <v>1</v>
      </c>
      <c r="AM36" s="80">
        <v>24</v>
      </c>
      <c r="AN36" s="80" t="s">
        <v>37</v>
      </c>
      <c r="AO36" s="80">
        <v>2</v>
      </c>
      <c r="AP36" s="80">
        <v>12</v>
      </c>
      <c r="AQ36" s="80">
        <v>5</v>
      </c>
      <c r="AR36" s="80" t="s">
        <v>37</v>
      </c>
      <c r="AS36" s="81" t="s">
        <v>37</v>
      </c>
      <c r="AT36" s="794">
        <v>35</v>
      </c>
      <c r="AU36" s="80">
        <v>10</v>
      </c>
      <c r="AV36" s="143">
        <v>63</v>
      </c>
      <c r="AW36" s="80">
        <v>1</v>
      </c>
      <c r="AX36" s="80">
        <v>23</v>
      </c>
      <c r="AY36" s="80" t="s">
        <v>37</v>
      </c>
      <c r="AZ36" s="80">
        <v>3</v>
      </c>
      <c r="BA36" s="80">
        <v>9</v>
      </c>
      <c r="BB36" s="80">
        <v>4</v>
      </c>
      <c r="BC36" s="80" t="s">
        <v>37</v>
      </c>
      <c r="BD36" s="81" t="s">
        <v>37</v>
      </c>
      <c r="BE36" s="143">
        <v>55</v>
      </c>
      <c r="BF36" s="80">
        <v>19</v>
      </c>
      <c r="BG36" s="143">
        <v>148</v>
      </c>
      <c r="BH36" s="80">
        <v>2</v>
      </c>
      <c r="BI36" s="80">
        <v>47</v>
      </c>
      <c r="BJ36" s="80" t="s">
        <v>37</v>
      </c>
      <c r="BK36" s="80">
        <v>5</v>
      </c>
      <c r="BL36" s="80">
        <v>21</v>
      </c>
      <c r="BM36" s="80">
        <v>9</v>
      </c>
      <c r="BN36" s="80" t="s">
        <v>37</v>
      </c>
      <c r="BO36" s="81" t="s">
        <v>37</v>
      </c>
      <c r="BP36" s="794">
        <v>27</v>
      </c>
      <c r="BQ36" s="80">
        <v>0</v>
      </c>
      <c r="BR36" s="143">
        <v>48</v>
      </c>
      <c r="BS36" s="80">
        <v>26</v>
      </c>
      <c r="BT36" s="80">
        <v>37</v>
      </c>
      <c r="BU36" s="80">
        <v>2</v>
      </c>
      <c r="BV36" s="80">
        <v>1</v>
      </c>
      <c r="BW36" s="80">
        <v>4</v>
      </c>
      <c r="BX36" s="80">
        <v>3</v>
      </c>
      <c r="BY36" s="80">
        <v>11</v>
      </c>
      <c r="BZ36" s="81">
        <v>14</v>
      </c>
      <c r="CA36" s="794">
        <v>28</v>
      </c>
      <c r="CB36" s="80">
        <v>4</v>
      </c>
      <c r="CC36" s="143">
        <v>33</v>
      </c>
      <c r="CD36" s="80">
        <v>22</v>
      </c>
      <c r="CE36" s="80">
        <v>57</v>
      </c>
      <c r="CF36" s="80">
        <v>6</v>
      </c>
      <c r="CG36" s="80">
        <v>0</v>
      </c>
      <c r="CH36" s="80">
        <v>5</v>
      </c>
      <c r="CI36" s="80">
        <v>5</v>
      </c>
      <c r="CJ36" s="80">
        <v>8</v>
      </c>
      <c r="CK36" s="81">
        <v>6</v>
      </c>
      <c r="CL36" s="143">
        <v>55</v>
      </c>
      <c r="CM36" s="80">
        <v>4</v>
      </c>
      <c r="CN36" s="143">
        <v>81</v>
      </c>
      <c r="CO36" s="80">
        <v>48</v>
      </c>
      <c r="CP36" s="80">
        <v>94</v>
      </c>
      <c r="CQ36" s="80">
        <v>8</v>
      </c>
      <c r="CR36" s="80">
        <v>1</v>
      </c>
      <c r="CS36" s="80">
        <v>9</v>
      </c>
      <c r="CT36" s="80">
        <v>8</v>
      </c>
      <c r="CU36" s="80">
        <v>19</v>
      </c>
      <c r="CV36" s="81">
        <v>20</v>
      </c>
      <c r="CX36" s="769">
        <f t="shared" si="8"/>
        <v>8.536585365853659</v>
      </c>
      <c r="CY36" s="6">
        <f t="shared" si="8"/>
        <v>7.9268292682926829</v>
      </c>
      <c r="CZ36" s="87">
        <f t="shared" si="8"/>
        <v>62.195121951219512</v>
      </c>
      <c r="DA36" s="6">
        <f t="shared" si="8"/>
        <v>1.2195121951219512</v>
      </c>
      <c r="DB36" s="6">
        <f t="shared" si="8"/>
        <v>18.902439024390244</v>
      </c>
      <c r="DC36" s="11"/>
      <c r="DD36" s="187">
        <f t="shared" si="9"/>
        <v>0.6097560975609756</v>
      </c>
      <c r="DE36" s="187">
        <f t="shared" si="9"/>
        <v>0.6097560975609756</v>
      </c>
      <c r="DF36" s="187">
        <f t="shared" si="9"/>
        <v>0</v>
      </c>
      <c r="DG36" s="11"/>
      <c r="DH36" s="11"/>
      <c r="DI36" s="87">
        <f t="shared" si="10"/>
        <v>7.096774193548387</v>
      </c>
      <c r="DJ36" s="6">
        <f t="shared" si="10"/>
        <v>10.967741935483872</v>
      </c>
      <c r="DK36" s="87">
        <f t="shared" si="10"/>
        <v>40</v>
      </c>
      <c r="DL36" s="6">
        <f t="shared" si="10"/>
        <v>0</v>
      </c>
      <c r="DM36" s="6">
        <f t="shared" si="10"/>
        <v>34.838709677419352</v>
      </c>
      <c r="DN36" s="11"/>
      <c r="DO36" s="187">
        <f t="shared" si="11"/>
        <v>1.2903225806451613</v>
      </c>
      <c r="DP36" s="6">
        <f t="shared" si="11"/>
        <v>3.870967741935484</v>
      </c>
      <c r="DQ36" s="6">
        <f t="shared" si="11"/>
        <v>1.935483870967742</v>
      </c>
      <c r="DR36" s="11"/>
      <c r="DS36" s="11"/>
      <c r="DT36" s="769">
        <f t="shared" si="12"/>
        <v>12.658227848101266</v>
      </c>
      <c r="DU36" s="6">
        <f t="shared" si="12"/>
        <v>5.6962025316455698</v>
      </c>
      <c r="DV36" s="87">
        <f t="shared" si="12"/>
        <v>53.797468354430379</v>
      </c>
      <c r="DW36" s="187">
        <f t="shared" si="12"/>
        <v>0.63291139240506333</v>
      </c>
      <c r="DX36" s="6">
        <f t="shared" si="12"/>
        <v>15.18987341772152</v>
      </c>
      <c r="DY36" s="11"/>
      <c r="DZ36" s="187">
        <f t="shared" si="13"/>
        <v>1.2658227848101267</v>
      </c>
      <c r="EA36" s="6">
        <f t="shared" si="13"/>
        <v>7.59493670886076</v>
      </c>
      <c r="EB36" s="187">
        <f t="shared" si="13"/>
        <v>3.1645569620253164</v>
      </c>
      <c r="EC36" s="11"/>
      <c r="ED36" s="11"/>
      <c r="EE36" s="87">
        <f t="shared" si="14"/>
        <v>23.648648648648649</v>
      </c>
      <c r="EF36" s="6">
        <f t="shared" si="14"/>
        <v>6.756756756756757</v>
      </c>
      <c r="EG36" s="87">
        <f t="shared" si="14"/>
        <v>42.567567567567565</v>
      </c>
      <c r="EH36" s="187">
        <f t="shared" si="14"/>
        <v>0.67567567567567566</v>
      </c>
      <c r="EI36" s="6">
        <f t="shared" si="14"/>
        <v>15.54054054054054</v>
      </c>
      <c r="EJ36" s="11"/>
      <c r="EK36" s="187">
        <f t="shared" si="15"/>
        <v>2.0270270270270272</v>
      </c>
      <c r="EL36" s="6">
        <f t="shared" si="15"/>
        <v>6.0810810810810816</v>
      </c>
      <c r="EM36" s="187">
        <f t="shared" si="15"/>
        <v>2.7027027027027026</v>
      </c>
      <c r="EN36" s="11"/>
      <c r="EO36" s="11"/>
      <c r="EP36" s="769">
        <f t="shared" si="16"/>
        <v>15.606936416184972</v>
      </c>
      <c r="EQ36" s="6">
        <f t="shared" si="16"/>
        <v>0</v>
      </c>
      <c r="ER36" s="87">
        <f t="shared" si="16"/>
        <v>27.74566473988439</v>
      </c>
      <c r="ES36" s="6">
        <f t="shared" si="16"/>
        <v>15.028901734104046</v>
      </c>
      <c r="ET36" s="6">
        <f t="shared" si="16"/>
        <v>21.387283236994222</v>
      </c>
      <c r="EU36" s="187">
        <f t="shared" si="16"/>
        <v>1.1560693641618496</v>
      </c>
      <c r="EV36" s="187">
        <f t="shared" si="16"/>
        <v>0.57803468208092479</v>
      </c>
      <c r="EW36" s="187">
        <f t="shared" si="16"/>
        <v>2.3121387283236992</v>
      </c>
      <c r="EX36" s="187">
        <f t="shared" si="16"/>
        <v>1.7341040462427744</v>
      </c>
      <c r="EY36" s="6">
        <f t="shared" si="16"/>
        <v>6.3583815028901727</v>
      </c>
      <c r="EZ36" s="82">
        <f t="shared" si="16"/>
        <v>8.0924855491329488</v>
      </c>
      <c r="FA36" s="87">
        <f t="shared" si="17"/>
        <v>16.091954022988507</v>
      </c>
      <c r="FB36" s="187">
        <f t="shared" si="17"/>
        <v>2.2988505747126435</v>
      </c>
      <c r="FC36" s="87">
        <f t="shared" si="17"/>
        <v>18.96551724137931</v>
      </c>
      <c r="FD36" s="6">
        <f t="shared" si="17"/>
        <v>12.643678160919542</v>
      </c>
      <c r="FE36" s="6">
        <f t="shared" si="17"/>
        <v>32.758620689655174</v>
      </c>
      <c r="FF36" s="6">
        <f t="shared" si="17"/>
        <v>3.4482758620689653</v>
      </c>
      <c r="FG36" s="187">
        <f t="shared" si="17"/>
        <v>0</v>
      </c>
      <c r="FH36" s="187">
        <f t="shared" si="17"/>
        <v>2.8735632183908044</v>
      </c>
      <c r="FI36" s="187">
        <f t="shared" si="17"/>
        <v>2.8735632183908044</v>
      </c>
      <c r="FJ36" s="6">
        <f t="shared" si="17"/>
        <v>4.5977011494252871</v>
      </c>
      <c r="FK36" s="82">
        <f t="shared" si="17"/>
        <v>3.4482758620689653</v>
      </c>
      <c r="FM36" s="745">
        <f t="shared" si="18"/>
        <v>-1.439811172305272</v>
      </c>
      <c r="FN36" s="64">
        <f t="shared" si="18"/>
        <v>3.040912667191189</v>
      </c>
      <c r="FO36" s="778">
        <f t="shared" si="18"/>
        <v>-22.195121951219512</v>
      </c>
      <c r="FP36" s="195">
        <f t="shared" si="18"/>
        <v>-1.2195121951219512</v>
      </c>
      <c r="FQ36" s="64">
        <f t="shared" si="18"/>
        <v>15.936270653029109</v>
      </c>
      <c r="FR36" s="11"/>
      <c r="FS36" s="195">
        <f t="shared" si="18"/>
        <v>0.68056648308418566</v>
      </c>
      <c r="FT36" s="195">
        <f t="shared" si="18"/>
        <v>3.2612116443745083</v>
      </c>
      <c r="FU36" s="195">
        <f t="shared" si="18"/>
        <v>1.935483870967742</v>
      </c>
      <c r="FV36" s="11"/>
      <c r="FW36" s="11"/>
      <c r="FX36" s="745">
        <f t="shared" si="19"/>
        <v>10.990420800547383</v>
      </c>
      <c r="FY36" s="64">
        <f t="shared" si="19"/>
        <v>1.0605542251111872</v>
      </c>
      <c r="FZ36" s="778">
        <f t="shared" si="19"/>
        <v>-11.229900786862814</v>
      </c>
      <c r="GA36" s="195">
        <f t="shared" si="19"/>
        <v>4.2764283270612324E-2</v>
      </c>
      <c r="GB36" s="64">
        <f t="shared" si="19"/>
        <v>0.35066712281902035</v>
      </c>
      <c r="GC36" s="11"/>
      <c r="GD36" s="195">
        <f t="shared" si="19"/>
        <v>0.76120424221690053</v>
      </c>
      <c r="GE36" s="64">
        <f t="shared" si="19"/>
        <v>-1.5138556277796784</v>
      </c>
      <c r="GF36" s="195">
        <f t="shared" si="19"/>
        <v>-0.46185425932261381</v>
      </c>
      <c r="GG36" s="11"/>
      <c r="GH36" s="11"/>
      <c r="GI36" s="745">
        <f t="shared" si="20"/>
        <v>0.48501760680353456</v>
      </c>
      <c r="GJ36" s="195">
        <f t="shared" si="20"/>
        <v>2.2988505747126435</v>
      </c>
      <c r="GK36" s="778">
        <f t="shared" si="20"/>
        <v>-8.7801474985050803</v>
      </c>
      <c r="GL36" s="64">
        <f t="shared" si="20"/>
        <v>-2.3852235731845042</v>
      </c>
      <c r="GM36" s="64">
        <f t="shared" si="20"/>
        <v>11.371337452660953</v>
      </c>
      <c r="GN36" s="195">
        <f t="shared" si="20"/>
        <v>2.2922064979071157</v>
      </c>
      <c r="GO36" s="195">
        <f t="shared" si="20"/>
        <v>-0.57803468208092479</v>
      </c>
      <c r="GP36" s="195">
        <f t="shared" si="20"/>
        <v>0.56142449006710526</v>
      </c>
      <c r="GQ36" s="195">
        <f t="shared" si="20"/>
        <v>1.1394591721480301</v>
      </c>
      <c r="GR36" s="64">
        <f t="shared" si="20"/>
        <v>-1.7606803534648856</v>
      </c>
      <c r="GS36" s="95">
        <f t="shared" si="20"/>
        <v>-4.6442096870639835</v>
      </c>
    </row>
    <row r="37" spans="1:201" x14ac:dyDescent="0.25">
      <c r="A37" s="267" t="s">
        <v>41</v>
      </c>
      <c r="B37" s="794">
        <v>6</v>
      </c>
      <c r="C37" s="80">
        <v>14</v>
      </c>
      <c r="D37" s="143">
        <v>66</v>
      </c>
      <c r="E37" s="80">
        <v>1</v>
      </c>
      <c r="F37" s="80">
        <v>22</v>
      </c>
      <c r="G37" s="92" t="s">
        <v>37</v>
      </c>
      <c r="H37" s="80">
        <v>1</v>
      </c>
      <c r="I37" s="80">
        <v>4</v>
      </c>
      <c r="J37" s="80">
        <v>1</v>
      </c>
      <c r="K37" s="80" t="s">
        <v>37</v>
      </c>
      <c r="L37" s="81" t="s">
        <v>37</v>
      </c>
      <c r="M37" s="794">
        <v>7</v>
      </c>
      <c r="N37" s="80">
        <v>12</v>
      </c>
      <c r="O37" s="143">
        <v>46</v>
      </c>
      <c r="P37" s="80">
        <v>0</v>
      </c>
      <c r="Q37" s="76">
        <v>17</v>
      </c>
      <c r="R37" s="76" t="s">
        <v>37</v>
      </c>
      <c r="S37" s="80">
        <v>1</v>
      </c>
      <c r="T37" s="80">
        <v>3</v>
      </c>
      <c r="U37" s="80">
        <v>1</v>
      </c>
      <c r="V37" s="80" t="s">
        <v>37</v>
      </c>
      <c r="W37" s="81" t="s">
        <v>37</v>
      </c>
      <c r="X37" s="794">
        <v>13</v>
      </c>
      <c r="Y37" s="80">
        <v>26</v>
      </c>
      <c r="Z37" s="143">
        <v>112</v>
      </c>
      <c r="AA37" s="80">
        <v>1</v>
      </c>
      <c r="AB37" s="80">
        <v>39</v>
      </c>
      <c r="AC37" s="80" t="s">
        <v>37</v>
      </c>
      <c r="AD37" s="80">
        <v>2</v>
      </c>
      <c r="AE37" s="76">
        <v>7</v>
      </c>
      <c r="AF37" s="76">
        <v>2</v>
      </c>
      <c r="AG37" s="76" t="s">
        <v>37</v>
      </c>
      <c r="AH37" s="94" t="s">
        <v>37</v>
      </c>
      <c r="AI37" s="794">
        <v>16</v>
      </c>
      <c r="AJ37" s="80">
        <v>9</v>
      </c>
      <c r="AK37" s="143">
        <v>85</v>
      </c>
      <c r="AL37" s="80">
        <v>4</v>
      </c>
      <c r="AM37" s="80">
        <v>13</v>
      </c>
      <c r="AN37" s="80" t="s">
        <v>37</v>
      </c>
      <c r="AO37" s="80">
        <v>5</v>
      </c>
      <c r="AP37" s="80">
        <v>7</v>
      </c>
      <c r="AQ37" s="80">
        <v>2</v>
      </c>
      <c r="AR37" s="80" t="s">
        <v>37</v>
      </c>
      <c r="AS37" s="81" t="s">
        <v>37</v>
      </c>
      <c r="AT37" s="794">
        <v>12</v>
      </c>
      <c r="AU37" s="80">
        <v>3</v>
      </c>
      <c r="AV37" s="143">
        <v>61</v>
      </c>
      <c r="AW37" s="80">
        <v>1</v>
      </c>
      <c r="AX37" s="80">
        <v>15</v>
      </c>
      <c r="AY37" s="80" t="s">
        <v>37</v>
      </c>
      <c r="AZ37" s="80">
        <v>3</v>
      </c>
      <c r="BA37" s="80">
        <v>9</v>
      </c>
      <c r="BB37" s="80">
        <v>1</v>
      </c>
      <c r="BC37" s="80" t="s">
        <v>37</v>
      </c>
      <c r="BD37" s="81" t="s">
        <v>37</v>
      </c>
      <c r="BE37" s="143">
        <v>28</v>
      </c>
      <c r="BF37" s="80">
        <v>12</v>
      </c>
      <c r="BG37" s="143">
        <v>146</v>
      </c>
      <c r="BH37" s="80">
        <v>5</v>
      </c>
      <c r="BI37" s="80">
        <v>28</v>
      </c>
      <c r="BJ37" s="80" t="s">
        <v>37</v>
      </c>
      <c r="BK37" s="80">
        <v>8</v>
      </c>
      <c r="BL37" s="80">
        <v>16</v>
      </c>
      <c r="BM37" s="80">
        <v>3</v>
      </c>
      <c r="BN37" s="80" t="s">
        <v>37</v>
      </c>
      <c r="BO37" s="81" t="s">
        <v>37</v>
      </c>
      <c r="BP37" s="794">
        <v>11</v>
      </c>
      <c r="BQ37" s="80">
        <v>0</v>
      </c>
      <c r="BR37" s="143">
        <v>34</v>
      </c>
      <c r="BS37" s="80">
        <v>29</v>
      </c>
      <c r="BT37" s="80">
        <v>34</v>
      </c>
      <c r="BU37" s="80">
        <v>6</v>
      </c>
      <c r="BV37" s="80">
        <v>0</v>
      </c>
      <c r="BW37" s="80">
        <v>2</v>
      </c>
      <c r="BX37" s="80">
        <v>2</v>
      </c>
      <c r="BY37" s="80">
        <v>3</v>
      </c>
      <c r="BZ37" s="81">
        <v>6</v>
      </c>
      <c r="CA37" s="794">
        <v>12</v>
      </c>
      <c r="CB37" s="80">
        <v>2</v>
      </c>
      <c r="CC37" s="143">
        <v>29</v>
      </c>
      <c r="CD37" s="80">
        <v>17</v>
      </c>
      <c r="CE37" s="80">
        <v>26</v>
      </c>
      <c r="CF37" s="80">
        <v>2</v>
      </c>
      <c r="CG37" s="80">
        <v>0</v>
      </c>
      <c r="CH37" s="80">
        <v>3</v>
      </c>
      <c r="CI37" s="80">
        <v>1</v>
      </c>
      <c r="CJ37" s="80">
        <v>4</v>
      </c>
      <c r="CK37" s="81">
        <v>3</v>
      </c>
      <c r="CL37" s="143">
        <v>23</v>
      </c>
      <c r="CM37" s="80">
        <v>2</v>
      </c>
      <c r="CN37" s="143">
        <v>63</v>
      </c>
      <c r="CO37" s="80">
        <v>46</v>
      </c>
      <c r="CP37" s="80">
        <v>60</v>
      </c>
      <c r="CQ37" s="80">
        <v>8</v>
      </c>
      <c r="CR37" s="80">
        <v>0</v>
      </c>
      <c r="CS37" s="80">
        <v>5</v>
      </c>
      <c r="CT37" s="80">
        <v>3</v>
      </c>
      <c r="CU37" s="80">
        <v>7</v>
      </c>
      <c r="CV37" s="81">
        <v>9</v>
      </c>
      <c r="CX37" s="769">
        <f t="shared" si="8"/>
        <v>5.2173913043478262</v>
      </c>
      <c r="CY37" s="6">
        <f t="shared" si="8"/>
        <v>12.173913043478262</v>
      </c>
      <c r="CZ37" s="87">
        <f t="shared" si="8"/>
        <v>57.391304347826086</v>
      </c>
      <c r="DA37" s="6">
        <f t="shared" si="8"/>
        <v>0.86956521739130432</v>
      </c>
      <c r="DB37" s="6">
        <f t="shared" si="8"/>
        <v>19.130434782608695</v>
      </c>
      <c r="DC37" s="11"/>
      <c r="DD37" s="187">
        <f t="shared" si="9"/>
        <v>0.86956521739130432</v>
      </c>
      <c r="DE37" s="187">
        <f t="shared" si="9"/>
        <v>3.4782608695652173</v>
      </c>
      <c r="DF37" s="187">
        <f t="shared" si="9"/>
        <v>0.86956521739130432</v>
      </c>
      <c r="DG37" s="11"/>
      <c r="DH37" s="11"/>
      <c r="DI37" s="87">
        <f t="shared" si="10"/>
        <v>8.0459770114942533</v>
      </c>
      <c r="DJ37" s="6">
        <f t="shared" si="10"/>
        <v>13.793103448275861</v>
      </c>
      <c r="DK37" s="87">
        <f t="shared" si="10"/>
        <v>52.873563218390807</v>
      </c>
      <c r="DL37" s="6">
        <f t="shared" si="10"/>
        <v>0</v>
      </c>
      <c r="DM37" s="6">
        <f t="shared" si="10"/>
        <v>19.540229885057471</v>
      </c>
      <c r="DN37" s="11"/>
      <c r="DO37" s="187">
        <f t="shared" si="11"/>
        <v>1.1494252873563218</v>
      </c>
      <c r="DP37" s="187">
        <f t="shared" si="11"/>
        <v>3.4482758620689653</v>
      </c>
      <c r="DQ37" s="187">
        <f t="shared" si="11"/>
        <v>1.1494252873563218</v>
      </c>
      <c r="DR37" s="11"/>
      <c r="DS37" s="11"/>
      <c r="DT37" s="769">
        <f t="shared" si="12"/>
        <v>11.347517730496454</v>
      </c>
      <c r="DU37" s="6">
        <f t="shared" si="12"/>
        <v>6.3829787234042552</v>
      </c>
      <c r="DV37" s="87">
        <f t="shared" si="12"/>
        <v>60.283687943262407</v>
      </c>
      <c r="DW37" s="187">
        <f t="shared" si="12"/>
        <v>2.8368794326241136</v>
      </c>
      <c r="DX37" s="6">
        <f t="shared" si="12"/>
        <v>9.2198581560283674</v>
      </c>
      <c r="DY37" s="11"/>
      <c r="DZ37" s="187">
        <f t="shared" si="13"/>
        <v>3.5460992907801421</v>
      </c>
      <c r="EA37" s="6">
        <f t="shared" si="13"/>
        <v>4.9645390070921991</v>
      </c>
      <c r="EB37" s="187">
        <f t="shared" si="13"/>
        <v>1.4184397163120568</v>
      </c>
      <c r="EC37" s="11"/>
      <c r="ED37" s="11"/>
      <c r="EE37" s="87">
        <f t="shared" si="14"/>
        <v>11.428571428571429</v>
      </c>
      <c r="EF37" s="187">
        <f t="shared" si="14"/>
        <v>2.8571428571428572</v>
      </c>
      <c r="EG37" s="87">
        <f t="shared" si="14"/>
        <v>58.095238095238102</v>
      </c>
      <c r="EH37" s="187">
        <f t="shared" si="14"/>
        <v>0.95238095238095244</v>
      </c>
      <c r="EI37" s="6">
        <f t="shared" si="14"/>
        <v>14.285714285714285</v>
      </c>
      <c r="EJ37" s="11"/>
      <c r="EK37" s="187">
        <f t="shared" si="15"/>
        <v>2.8571428571428572</v>
      </c>
      <c r="EL37" s="6">
        <f t="shared" si="15"/>
        <v>8.5714285714285712</v>
      </c>
      <c r="EM37" s="187">
        <f t="shared" si="15"/>
        <v>0.95238095238095244</v>
      </c>
      <c r="EN37" s="11"/>
      <c r="EO37" s="11"/>
      <c r="EP37" s="769">
        <f t="shared" si="16"/>
        <v>8.6614173228346463</v>
      </c>
      <c r="EQ37" s="6">
        <f t="shared" si="16"/>
        <v>0</v>
      </c>
      <c r="ER37" s="87">
        <f t="shared" si="16"/>
        <v>26.771653543307089</v>
      </c>
      <c r="ES37" s="6">
        <f t="shared" si="16"/>
        <v>22.834645669291341</v>
      </c>
      <c r="ET37" s="6">
        <f t="shared" si="16"/>
        <v>26.771653543307089</v>
      </c>
      <c r="EU37" s="6">
        <f t="shared" si="16"/>
        <v>4.7244094488188972</v>
      </c>
      <c r="EV37" s="187">
        <f t="shared" si="16"/>
        <v>0</v>
      </c>
      <c r="EW37" s="187">
        <f t="shared" si="16"/>
        <v>1.5748031496062991</v>
      </c>
      <c r="EX37" s="187">
        <f t="shared" si="16"/>
        <v>1.5748031496062991</v>
      </c>
      <c r="EY37" s="187">
        <f t="shared" si="16"/>
        <v>2.3622047244094486</v>
      </c>
      <c r="EZ37" s="82">
        <f t="shared" si="16"/>
        <v>4.7244094488188972</v>
      </c>
      <c r="FA37" s="87">
        <f t="shared" si="17"/>
        <v>12.121212121212121</v>
      </c>
      <c r="FB37" s="187">
        <f t="shared" si="17"/>
        <v>2.0202020202020203</v>
      </c>
      <c r="FC37" s="87">
        <f t="shared" si="17"/>
        <v>29.292929292929294</v>
      </c>
      <c r="FD37" s="6">
        <f t="shared" si="17"/>
        <v>17.171717171717169</v>
      </c>
      <c r="FE37" s="6">
        <f t="shared" si="17"/>
        <v>26.262626262626267</v>
      </c>
      <c r="FF37" s="187">
        <f t="shared" si="17"/>
        <v>2.0202020202020203</v>
      </c>
      <c r="FG37" s="187">
        <f t="shared" si="17"/>
        <v>0</v>
      </c>
      <c r="FH37" s="187">
        <f t="shared" si="17"/>
        <v>3.0303030303030303</v>
      </c>
      <c r="FI37" s="187">
        <f t="shared" si="17"/>
        <v>1.0101010101010102</v>
      </c>
      <c r="FJ37" s="187">
        <f t="shared" si="17"/>
        <v>4.0404040404040407</v>
      </c>
      <c r="FK37" s="189">
        <f t="shared" si="17"/>
        <v>3.0303030303030303</v>
      </c>
      <c r="FM37" s="745">
        <f t="shared" si="18"/>
        <v>2.8285857071464271</v>
      </c>
      <c r="FN37" s="64">
        <f t="shared" si="18"/>
        <v>1.6191904047975996</v>
      </c>
      <c r="FO37" s="778">
        <f t="shared" si="18"/>
        <v>-4.5177411294352794</v>
      </c>
      <c r="FP37" s="195">
        <f t="shared" si="18"/>
        <v>-0.86956521739130432</v>
      </c>
      <c r="FQ37" s="64">
        <f t="shared" si="18"/>
        <v>0.40979510244877559</v>
      </c>
      <c r="FR37" s="11"/>
      <c r="FS37" s="195">
        <f t="shared" si="18"/>
        <v>0.27986006996501744</v>
      </c>
      <c r="FT37" s="195">
        <f t="shared" si="18"/>
        <v>-2.9985007496251992E-2</v>
      </c>
      <c r="FU37" s="195">
        <f t="shared" si="18"/>
        <v>0.27986006996501744</v>
      </c>
      <c r="FV37" s="11"/>
      <c r="FW37" s="11"/>
      <c r="FX37" s="745">
        <f t="shared" si="19"/>
        <v>8.1053698074974534E-2</v>
      </c>
      <c r="FY37" s="195">
        <f t="shared" si="19"/>
        <v>-3.525835866261398</v>
      </c>
      <c r="FZ37" s="778">
        <f t="shared" si="19"/>
        <v>-2.1884498480243053</v>
      </c>
      <c r="GA37" s="195">
        <f t="shared" si="19"/>
        <v>-1.884498480243161</v>
      </c>
      <c r="GB37" s="64">
        <f t="shared" si="19"/>
        <v>5.0658561296859173</v>
      </c>
      <c r="GC37" s="11"/>
      <c r="GD37" s="195">
        <f t="shared" si="19"/>
        <v>-0.68895643363728487</v>
      </c>
      <c r="GE37" s="64">
        <f t="shared" si="19"/>
        <v>3.6068895643363721</v>
      </c>
      <c r="GF37" s="195">
        <f t="shared" si="19"/>
        <v>-0.46605876393110435</v>
      </c>
      <c r="GG37" s="11"/>
      <c r="GH37" s="11"/>
      <c r="GI37" s="745">
        <f t="shared" si="20"/>
        <v>3.4597947983774748</v>
      </c>
      <c r="GJ37" s="195">
        <f t="shared" si="20"/>
        <v>2.0202020202020203</v>
      </c>
      <c r="GK37" s="778">
        <f t="shared" si="20"/>
        <v>2.5212757496222054</v>
      </c>
      <c r="GL37" s="64">
        <f t="shared" si="20"/>
        <v>-5.6629284975741712</v>
      </c>
      <c r="GM37" s="64">
        <f t="shared" si="20"/>
        <v>-0.50902728068082226</v>
      </c>
      <c r="GN37" s="195">
        <f t="shared" si="20"/>
        <v>-2.7042074286168769</v>
      </c>
      <c r="GO37" s="195">
        <f t="shared" si="20"/>
        <v>0</v>
      </c>
      <c r="GP37" s="195">
        <f t="shared" si="20"/>
        <v>1.4554998806967312</v>
      </c>
      <c r="GQ37" s="195">
        <f t="shared" si="20"/>
        <v>-0.56470213950528891</v>
      </c>
      <c r="GR37" s="195">
        <f t="shared" si="20"/>
        <v>1.678199315994592</v>
      </c>
      <c r="GS37" s="594">
        <f t="shared" si="20"/>
        <v>-1.694106418515867</v>
      </c>
    </row>
    <row r="38" spans="1:201" x14ac:dyDescent="0.25">
      <c r="A38" s="561" t="s">
        <v>42</v>
      </c>
      <c r="B38" s="761"/>
      <c r="C38" s="491"/>
      <c r="D38" s="752"/>
      <c r="E38" s="491"/>
      <c r="F38" s="491"/>
      <c r="G38" s="491"/>
      <c r="H38" s="491"/>
      <c r="I38" s="491"/>
      <c r="J38" s="491"/>
      <c r="K38" s="491" t="s">
        <v>37</v>
      </c>
      <c r="L38" s="493" t="s">
        <v>37</v>
      </c>
      <c r="M38" s="761"/>
      <c r="N38" s="491"/>
      <c r="O38" s="752"/>
      <c r="P38" s="491"/>
      <c r="Q38" s="491"/>
      <c r="R38" s="562" t="s">
        <v>37</v>
      </c>
      <c r="S38" s="491"/>
      <c r="T38" s="491"/>
      <c r="U38" s="491"/>
      <c r="V38" s="491" t="s">
        <v>37</v>
      </c>
      <c r="W38" s="493" t="s">
        <v>37</v>
      </c>
      <c r="X38" s="761"/>
      <c r="Y38" s="491"/>
      <c r="Z38" s="752"/>
      <c r="AA38" s="491"/>
      <c r="AB38" s="491"/>
      <c r="AC38" s="491" t="s">
        <v>37</v>
      </c>
      <c r="AD38" s="491"/>
      <c r="AE38" s="491"/>
      <c r="AF38" s="491"/>
      <c r="AG38" s="562" t="s">
        <v>37</v>
      </c>
      <c r="AH38" s="563" t="s">
        <v>37</v>
      </c>
      <c r="AI38" s="763"/>
      <c r="AJ38" s="564"/>
      <c r="AK38" s="747"/>
      <c r="AL38" s="564"/>
      <c r="AM38" s="564"/>
      <c r="AN38" s="564" t="s">
        <v>37</v>
      </c>
      <c r="AO38" s="564"/>
      <c r="AP38" s="564"/>
      <c r="AQ38" s="564"/>
      <c r="AR38" s="564" t="s">
        <v>37</v>
      </c>
      <c r="AS38" s="565" t="s">
        <v>37</v>
      </c>
      <c r="AT38" s="763"/>
      <c r="AU38" s="564"/>
      <c r="AV38" s="747"/>
      <c r="AW38" s="564"/>
      <c r="AX38" s="564"/>
      <c r="AY38" s="564" t="s">
        <v>37</v>
      </c>
      <c r="AZ38" s="564"/>
      <c r="BA38" s="564"/>
      <c r="BB38" s="564"/>
      <c r="BC38" s="564" t="s">
        <v>37</v>
      </c>
      <c r="BD38" s="565" t="s">
        <v>37</v>
      </c>
      <c r="BE38" s="747"/>
      <c r="BF38" s="564"/>
      <c r="BG38" s="747"/>
      <c r="BH38" s="564"/>
      <c r="BI38" s="564"/>
      <c r="BJ38" s="564" t="s">
        <v>37</v>
      </c>
      <c r="BK38" s="564"/>
      <c r="BL38" s="564"/>
      <c r="BM38" s="564"/>
      <c r="BN38" s="564" t="s">
        <v>37</v>
      </c>
      <c r="BO38" s="565" t="s">
        <v>37</v>
      </c>
      <c r="BP38" s="763"/>
      <c r="BQ38" s="564"/>
      <c r="BR38" s="747"/>
      <c r="BS38" s="564"/>
      <c r="BT38" s="564"/>
      <c r="BU38" s="564"/>
      <c r="BV38" s="564"/>
      <c r="BW38" s="564"/>
      <c r="BX38" s="564"/>
      <c r="BY38" s="564"/>
      <c r="BZ38" s="565"/>
      <c r="CA38" s="763"/>
      <c r="CB38" s="564"/>
      <c r="CC38" s="747"/>
      <c r="CD38" s="564"/>
      <c r="CE38" s="564"/>
      <c r="CF38" s="564"/>
      <c r="CG38" s="564"/>
      <c r="CH38" s="564"/>
      <c r="CI38" s="564"/>
      <c r="CJ38" s="564"/>
      <c r="CK38" s="565"/>
      <c r="CL38" s="747"/>
      <c r="CM38" s="564"/>
      <c r="CN38" s="747"/>
      <c r="CO38" s="564"/>
      <c r="CP38" s="564"/>
      <c r="CQ38" s="564"/>
      <c r="CR38" s="564"/>
      <c r="CS38" s="564"/>
      <c r="CT38" s="564"/>
      <c r="CU38" s="564"/>
      <c r="CV38" s="565"/>
      <c r="CX38" s="801"/>
      <c r="CY38" s="484"/>
      <c r="CZ38" s="804"/>
      <c r="DA38" s="484"/>
      <c r="DB38" s="484"/>
      <c r="DC38" s="481"/>
      <c r="DD38" s="484"/>
      <c r="DE38" s="484"/>
      <c r="DF38" s="484"/>
      <c r="DG38" s="481"/>
      <c r="DH38" s="481"/>
      <c r="DI38" s="804"/>
      <c r="DJ38" s="484"/>
      <c r="DK38" s="804"/>
      <c r="DL38" s="484"/>
      <c r="DM38" s="484"/>
      <c r="DN38" s="481"/>
      <c r="DO38" s="484"/>
      <c r="DP38" s="484"/>
      <c r="DQ38" s="484"/>
      <c r="DR38" s="481"/>
      <c r="DS38" s="481"/>
      <c r="DT38" s="801"/>
      <c r="DU38" s="484"/>
      <c r="DV38" s="804"/>
      <c r="DW38" s="484"/>
      <c r="DX38" s="484"/>
      <c r="DY38" s="481"/>
      <c r="DZ38" s="484"/>
      <c r="EA38" s="484"/>
      <c r="EB38" s="484"/>
      <c r="EC38" s="481"/>
      <c r="ED38" s="481"/>
      <c r="EE38" s="804"/>
      <c r="EF38" s="484"/>
      <c r="EG38" s="804"/>
      <c r="EH38" s="484"/>
      <c r="EI38" s="484"/>
      <c r="EJ38" s="481"/>
      <c r="EK38" s="484"/>
      <c r="EL38" s="484"/>
      <c r="EM38" s="484"/>
      <c r="EN38" s="481"/>
      <c r="EO38" s="481"/>
      <c r="EP38" s="801"/>
      <c r="EQ38" s="484"/>
      <c r="ER38" s="804"/>
      <c r="ES38" s="484"/>
      <c r="ET38" s="484"/>
      <c r="EU38" s="484"/>
      <c r="EV38" s="484"/>
      <c r="EW38" s="484"/>
      <c r="EX38" s="484"/>
      <c r="EY38" s="484"/>
      <c r="EZ38" s="485"/>
      <c r="FA38" s="804"/>
      <c r="FB38" s="484"/>
      <c r="FC38" s="804"/>
      <c r="FD38" s="484"/>
      <c r="FE38" s="484"/>
      <c r="FF38" s="484"/>
      <c r="FG38" s="484"/>
      <c r="FH38" s="484"/>
      <c r="FI38" s="484"/>
      <c r="FJ38" s="484"/>
      <c r="FK38" s="485"/>
      <c r="FM38" s="751"/>
      <c r="FN38" s="481"/>
      <c r="FO38" s="754"/>
      <c r="FP38" s="595"/>
      <c r="FQ38" s="481"/>
      <c r="FR38" s="481"/>
      <c r="FS38" s="595"/>
      <c r="FT38" s="595"/>
      <c r="FU38" s="595"/>
      <c r="FV38" s="481"/>
      <c r="FW38" s="481"/>
      <c r="FX38" s="751"/>
      <c r="FY38" s="481"/>
      <c r="FZ38" s="754"/>
      <c r="GA38" s="595"/>
      <c r="GB38" s="481"/>
      <c r="GC38" s="481"/>
      <c r="GD38" s="595"/>
      <c r="GE38" s="481"/>
      <c r="GF38" s="481"/>
      <c r="GG38" s="481"/>
      <c r="GH38" s="481"/>
      <c r="GI38" s="751"/>
      <c r="GJ38" s="481"/>
      <c r="GK38" s="754"/>
      <c r="GL38" s="595"/>
      <c r="GM38" s="481"/>
      <c r="GN38" s="481"/>
      <c r="GO38" s="595"/>
      <c r="GP38" s="481"/>
      <c r="GQ38" s="481"/>
      <c r="GR38" s="481"/>
      <c r="GS38" s="482"/>
    </row>
    <row r="39" spans="1:201" x14ac:dyDescent="0.25">
      <c r="A39" s="267" t="s">
        <v>43</v>
      </c>
      <c r="B39" s="794">
        <v>3</v>
      </c>
      <c r="C39" s="80">
        <v>1</v>
      </c>
      <c r="D39" s="143">
        <v>7</v>
      </c>
      <c r="E39" s="80">
        <v>0</v>
      </c>
      <c r="F39" s="80">
        <v>5</v>
      </c>
      <c r="G39" s="92" t="s">
        <v>37</v>
      </c>
      <c r="H39" s="80">
        <v>0</v>
      </c>
      <c r="I39" s="80">
        <v>0</v>
      </c>
      <c r="J39" s="80">
        <v>0</v>
      </c>
      <c r="K39" s="80" t="s">
        <v>37</v>
      </c>
      <c r="L39" s="81" t="s">
        <v>37</v>
      </c>
      <c r="M39" s="794">
        <v>1</v>
      </c>
      <c r="N39" s="80">
        <v>5</v>
      </c>
      <c r="O39" s="143">
        <v>5</v>
      </c>
      <c r="P39" s="80">
        <v>0</v>
      </c>
      <c r="Q39" s="80">
        <v>3</v>
      </c>
      <c r="R39" s="76" t="s">
        <v>37</v>
      </c>
      <c r="S39" s="80">
        <v>0</v>
      </c>
      <c r="T39" s="80">
        <v>1</v>
      </c>
      <c r="U39" s="80">
        <v>1</v>
      </c>
      <c r="V39" s="80" t="s">
        <v>37</v>
      </c>
      <c r="W39" s="81" t="s">
        <v>37</v>
      </c>
      <c r="X39" s="794">
        <v>4</v>
      </c>
      <c r="Y39" s="80">
        <v>6</v>
      </c>
      <c r="Z39" s="143">
        <v>12</v>
      </c>
      <c r="AA39" s="80">
        <v>0</v>
      </c>
      <c r="AB39" s="80">
        <v>8</v>
      </c>
      <c r="AC39" s="80" t="s">
        <v>37</v>
      </c>
      <c r="AD39" s="80">
        <v>0</v>
      </c>
      <c r="AE39" s="76">
        <v>1</v>
      </c>
      <c r="AF39" s="76">
        <v>1</v>
      </c>
      <c r="AG39" s="76" t="s">
        <v>37</v>
      </c>
      <c r="AH39" s="94" t="s">
        <v>37</v>
      </c>
      <c r="AI39" s="794">
        <v>2</v>
      </c>
      <c r="AJ39" s="80">
        <v>2</v>
      </c>
      <c r="AK39" s="143">
        <v>7</v>
      </c>
      <c r="AL39" s="80">
        <v>0</v>
      </c>
      <c r="AM39" s="80">
        <v>1</v>
      </c>
      <c r="AN39" s="80" t="s">
        <v>37</v>
      </c>
      <c r="AO39" s="80">
        <v>0</v>
      </c>
      <c r="AP39" s="80">
        <v>4</v>
      </c>
      <c r="AQ39" s="80">
        <v>1</v>
      </c>
      <c r="AR39" s="80" t="s">
        <v>37</v>
      </c>
      <c r="AS39" s="81" t="s">
        <v>37</v>
      </c>
      <c r="AT39" s="794">
        <v>4</v>
      </c>
      <c r="AU39" s="80">
        <v>0</v>
      </c>
      <c r="AV39" s="143">
        <v>6</v>
      </c>
      <c r="AW39" s="80">
        <v>0</v>
      </c>
      <c r="AX39" s="80">
        <v>3</v>
      </c>
      <c r="AY39" s="80" t="s">
        <v>37</v>
      </c>
      <c r="AZ39" s="80">
        <v>1</v>
      </c>
      <c r="BA39" s="80">
        <v>2</v>
      </c>
      <c r="BB39" s="80">
        <v>1</v>
      </c>
      <c r="BC39" s="80" t="s">
        <v>37</v>
      </c>
      <c r="BD39" s="81" t="s">
        <v>37</v>
      </c>
      <c r="BE39" s="143">
        <v>6</v>
      </c>
      <c r="BF39" s="80">
        <v>2</v>
      </c>
      <c r="BG39" s="143">
        <v>13</v>
      </c>
      <c r="BH39" s="80">
        <v>0</v>
      </c>
      <c r="BI39" s="80">
        <v>4</v>
      </c>
      <c r="BJ39" s="80" t="s">
        <v>37</v>
      </c>
      <c r="BK39" s="80">
        <v>1</v>
      </c>
      <c r="BL39" s="80">
        <v>6</v>
      </c>
      <c r="BM39" s="80">
        <v>2</v>
      </c>
      <c r="BN39" s="80" t="s">
        <v>37</v>
      </c>
      <c r="BO39" s="81" t="s">
        <v>37</v>
      </c>
      <c r="BP39" s="794">
        <v>1</v>
      </c>
      <c r="BQ39" s="80">
        <v>0</v>
      </c>
      <c r="BR39" s="143">
        <v>2</v>
      </c>
      <c r="BS39" s="80">
        <v>1</v>
      </c>
      <c r="BT39" s="80">
        <v>3</v>
      </c>
      <c r="BU39" s="80">
        <v>0</v>
      </c>
      <c r="BV39" s="80">
        <v>0</v>
      </c>
      <c r="BW39" s="80">
        <v>1</v>
      </c>
      <c r="BX39" s="80">
        <v>0</v>
      </c>
      <c r="BY39" s="80">
        <v>0</v>
      </c>
      <c r="BZ39" s="81">
        <v>1</v>
      </c>
      <c r="CA39" s="794">
        <v>3</v>
      </c>
      <c r="CB39" s="80">
        <v>0</v>
      </c>
      <c r="CC39" s="143">
        <v>4</v>
      </c>
      <c r="CD39" s="80">
        <v>1</v>
      </c>
      <c r="CE39" s="80">
        <v>1</v>
      </c>
      <c r="CF39" s="80">
        <v>0</v>
      </c>
      <c r="CG39" s="80">
        <v>0</v>
      </c>
      <c r="CH39" s="80">
        <v>2</v>
      </c>
      <c r="CI39" s="80">
        <v>3</v>
      </c>
      <c r="CJ39" s="80">
        <v>0</v>
      </c>
      <c r="CK39" s="81">
        <v>0</v>
      </c>
      <c r="CL39" s="143">
        <v>4</v>
      </c>
      <c r="CM39" s="80">
        <v>0</v>
      </c>
      <c r="CN39" s="143">
        <v>6</v>
      </c>
      <c r="CO39" s="80">
        <v>2</v>
      </c>
      <c r="CP39" s="80">
        <v>4</v>
      </c>
      <c r="CQ39" s="80">
        <v>0</v>
      </c>
      <c r="CR39" s="80">
        <v>0</v>
      </c>
      <c r="CS39" s="80">
        <v>3</v>
      </c>
      <c r="CT39" s="80">
        <v>3</v>
      </c>
      <c r="CU39" s="80">
        <v>0</v>
      </c>
      <c r="CV39" s="81">
        <v>1</v>
      </c>
      <c r="CX39" s="762">
        <f t="shared" ref="CX39:DB40" si="21">IFERROR(B39/SUM($B39:$L39)*100,0)</f>
        <v>18.75</v>
      </c>
      <c r="CY39" s="187">
        <f t="shared" si="21"/>
        <v>6.25</v>
      </c>
      <c r="CZ39" s="87">
        <f t="shared" si="21"/>
        <v>43.75</v>
      </c>
      <c r="DA39" s="187">
        <f t="shared" si="21"/>
        <v>0</v>
      </c>
      <c r="DB39" s="187">
        <f t="shared" si="21"/>
        <v>31.25</v>
      </c>
      <c r="DC39" s="11"/>
      <c r="DD39" s="187">
        <f t="shared" ref="DD39:DF40" si="22">IFERROR(H39/SUM($B39:$L39)*100,0)</f>
        <v>0</v>
      </c>
      <c r="DE39" s="187">
        <f t="shared" si="22"/>
        <v>0</v>
      </c>
      <c r="DF39" s="187">
        <f t="shared" si="22"/>
        <v>0</v>
      </c>
      <c r="DG39" s="11"/>
      <c r="DH39" s="11"/>
      <c r="DI39" s="87">
        <f t="shared" ref="DI39:DM40" si="23">IFERROR(M39/SUM($M39:$W39)*100,0)</f>
        <v>6.25</v>
      </c>
      <c r="DJ39" s="6">
        <f t="shared" si="23"/>
        <v>31.25</v>
      </c>
      <c r="DK39" s="87">
        <f t="shared" si="23"/>
        <v>31.25</v>
      </c>
      <c r="DL39" s="187">
        <f t="shared" si="23"/>
        <v>0</v>
      </c>
      <c r="DM39" s="6">
        <f t="shared" si="23"/>
        <v>18.75</v>
      </c>
      <c r="DN39" s="11"/>
      <c r="DO39" s="187">
        <f t="shared" ref="DO39:DQ40" si="24">IFERROR(S39/SUM($M39:$W39)*100,0)</f>
        <v>0</v>
      </c>
      <c r="DP39" s="187">
        <f t="shared" si="24"/>
        <v>6.25</v>
      </c>
      <c r="DQ39" s="187">
        <f t="shared" si="24"/>
        <v>6.25</v>
      </c>
      <c r="DR39" s="11"/>
      <c r="DS39" s="11"/>
      <c r="DT39" s="762">
        <f t="shared" ref="DT39:DX40" si="25">IFERROR(AI39/SUM($AI39:$AS39)*100,0)</f>
        <v>11.76470588235294</v>
      </c>
      <c r="DU39" s="187">
        <f t="shared" si="25"/>
        <v>11.76470588235294</v>
      </c>
      <c r="DV39" s="806">
        <f t="shared" si="25"/>
        <v>41.17647058823529</v>
      </c>
      <c r="DW39" s="187">
        <f t="shared" si="25"/>
        <v>0</v>
      </c>
      <c r="DX39" s="187">
        <f t="shared" si="25"/>
        <v>5.8823529411764701</v>
      </c>
      <c r="DY39" s="555"/>
      <c r="DZ39" s="187">
        <f t="shared" ref="DZ39:EB40" si="26">IFERROR(AO39/SUM($AI39:$AS39)*100,0)</f>
        <v>0</v>
      </c>
      <c r="EA39" s="187">
        <f t="shared" si="26"/>
        <v>23.52941176470588</v>
      </c>
      <c r="EB39" s="187">
        <f t="shared" si="26"/>
        <v>5.8823529411764701</v>
      </c>
      <c r="EC39" s="555"/>
      <c r="ED39" s="555"/>
      <c r="EE39" s="803">
        <f t="shared" ref="EE39:EI40" si="27">IFERROR(AT39/SUM($AT39:$BD39)*100,0)</f>
        <v>23.52941176470588</v>
      </c>
      <c r="EF39" s="187">
        <f t="shared" si="27"/>
        <v>0</v>
      </c>
      <c r="EG39" s="803">
        <f t="shared" si="27"/>
        <v>35.294117647058826</v>
      </c>
      <c r="EH39" s="187">
        <f t="shared" si="27"/>
        <v>0</v>
      </c>
      <c r="EI39" s="187">
        <f t="shared" si="27"/>
        <v>17.647058823529413</v>
      </c>
      <c r="EJ39" s="555"/>
      <c r="EK39" s="187">
        <f t="shared" ref="EK39:EM40" si="28">IFERROR(AZ39/SUM($AT39:$BD39)*100,0)</f>
        <v>5.8823529411764701</v>
      </c>
      <c r="EL39" s="187">
        <f t="shared" si="28"/>
        <v>11.76470588235294</v>
      </c>
      <c r="EM39" s="187">
        <f t="shared" si="28"/>
        <v>5.8823529411764701</v>
      </c>
      <c r="EN39" s="555"/>
      <c r="EO39" s="555"/>
      <c r="EP39" s="762">
        <f t="shared" ref="EP39:EZ40" si="29">BP39/SUM($BP39:$BZ39)*100</f>
        <v>11.111111111111111</v>
      </c>
      <c r="EQ39" s="187">
        <f t="shared" si="29"/>
        <v>0</v>
      </c>
      <c r="ER39" s="803">
        <f t="shared" si="29"/>
        <v>22.222222222222221</v>
      </c>
      <c r="ES39" s="187">
        <f t="shared" si="29"/>
        <v>11.111111111111111</v>
      </c>
      <c r="ET39" s="187">
        <f t="shared" si="29"/>
        <v>33.333333333333329</v>
      </c>
      <c r="EU39" s="187">
        <f t="shared" si="29"/>
        <v>0</v>
      </c>
      <c r="EV39" s="187">
        <f t="shared" si="29"/>
        <v>0</v>
      </c>
      <c r="EW39" s="187">
        <f t="shared" si="29"/>
        <v>11.111111111111111</v>
      </c>
      <c r="EX39" s="187">
        <f t="shared" si="29"/>
        <v>0</v>
      </c>
      <c r="EY39" s="187">
        <f t="shared" si="29"/>
        <v>0</v>
      </c>
      <c r="EZ39" s="189">
        <f t="shared" si="29"/>
        <v>11.111111111111111</v>
      </c>
      <c r="FA39" s="803">
        <f t="shared" ref="FA39:FK40" si="30">CA39/SUM($CA39:$CK39)*100</f>
        <v>21.428571428571427</v>
      </c>
      <c r="FB39" s="187">
        <f t="shared" si="30"/>
        <v>0</v>
      </c>
      <c r="FC39" s="803">
        <f t="shared" si="30"/>
        <v>28.571428571428569</v>
      </c>
      <c r="FD39" s="187">
        <f t="shared" si="30"/>
        <v>7.1428571428571423</v>
      </c>
      <c r="FE39" s="187">
        <f t="shared" si="30"/>
        <v>7.1428571428571423</v>
      </c>
      <c r="FF39" s="187">
        <f t="shared" si="30"/>
        <v>0</v>
      </c>
      <c r="FG39" s="187">
        <f t="shared" si="30"/>
        <v>0</v>
      </c>
      <c r="FH39" s="187">
        <f t="shared" si="30"/>
        <v>14.285714285714285</v>
      </c>
      <c r="FI39" s="187">
        <f t="shared" si="30"/>
        <v>21.428571428571427</v>
      </c>
      <c r="FJ39" s="187">
        <f t="shared" si="30"/>
        <v>0</v>
      </c>
      <c r="FK39" s="189">
        <f t="shared" si="30"/>
        <v>0</v>
      </c>
      <c r="FM39" s="807">
        <f t="shared" ref="FM39:FU40" si="31">DI39-CX39</f>
        <v>-12.5</v>
      </c>
      <c r="FN39" s="195">
        <f t="shared" si="31"/>
        <v>25</v>
      </c>
      <c r="FO39" s="778">
        <f t="shared" si="31"/>
        <v>-12.5</v>
      </c>
      <c r="FP39" s="195">
        <f t="shared" si="31"/>
        <v>0</v>
      </c>
      <c r="FQ39" s="195">
        <f t="shared" si="31"/>
        <v>-12.5</v>
      </c>
      <c r="FR39" s="11"/>
      <c r="FS39" s="195">
        <f t="shared" si="31"/>
        <v>0</v>
      </c>
      <c r="FT39" s="195">
        <f t="shared" si="31"/>
        <v>6.25</v>
      </c>
      <c r="FU39" s="195">
        <f t="shared" si="31"/>
        <v>6.25</v>
      </c>
      <c r="FV39" s="11"/>
      <c r="FW39" s="11"/>
      <c r="FX39" s="807">
        <f t="shared" ref="FX39:GF40" si="32">EE39-DT39</f>
        <v>11.76470588235294</v>
      </c>
      <c r="FY39" s="195">
        <f t="shared" si="32"/>
        <v>-11.76470588235294</v>
      </c>
      <c r="FZ39" s="809">
        <f t="shared" si="32"/>
        <v>-5.8823529411764639</v>
      </c>
      <c r="GA39" s="195">
        <f t="shared" si="32"/>
        <v>0</v>
      </c>
      <c r="GB39" s="195">
        <f t="shared" si="32"/>
        <v>11.764705882352942</v>
      </c>
      <c r="GC39" s="555"/>
      <c r="GD39" s="195">
        <f t="shared" si="32"/>
        <v>5.8823529411764701</v>
      </c>
      <c r="GE39" s="195">
        <f t="shared" si="32"/>
        <v>-11.76470588235294</v>
      </c>
      <c r="GF39" s="195">
        <f t="shared" si="32"/>
        <v>0</v>
      </c>
      <c r="GG39" s="11"/>
      <c r="GH39" s="11"/>
      <c r="GI39" s="807">
        <f t="shared" ref="GI39:GS40" si="33">FA39-EP39</f>
        <v>10.317460317460316</v>
      </c>
      <c r="GJ39" s="195">
        <f t="shared" si="33"/>
        <v>0</v>
      </c>
      <c r="GK39" s="809">
        <f t="shared" si="33"/>
        <v>6.349206349206348</v>
      </c>
      <c r="GL39" s="195">
        <f t="shared" si="33"/>
        <v>-3.9682539682539684</v>
      </c>
      <c r="GM39" s="195">
        <f t="shared" si="33"/>
        <v>-26.190476190476186</v>
      </c>
      <c r="GN39" s="195">
        <f t="shared" si="33"/>
        <v>0</v>
      </c>
      <c r="GO39" s="195">
        <f t="shared" si="33"/>
        <v>0</v>
      </c>
      <c r="GP39" s="195">
        <f t="shared" si="33"/>
        <v>3.174603174603174</v>
      </c>
      <c r="GQ39" s="195">
        <f t="shared" si="33"/>
        <v>21.428571428571427</v>
      </c>
      <c r="GR39" s="195">
        <f t="shared" si="33"/>
        <v>0</v>
      </c>
      <c r="GS39" s="594">
        <f t="shared" si="33"/>
        <v>-11.111111111111111</v>
      </c>
    </row>
    <row r="40" spans="1:201" x14ac:dyDescent="0.25">
      <c r="A40" s="575" t="s">
        <v>44</v>
      </c>
      <c r="B40" s="794">
        <v>38</v>
      </c>
      <c r="C40" s="80">
        <v>40</v>
      </c>
      <c r="D40" s="143">
        <v>282</v>
      </c>
      <c r="E40" s="80">
        <v>3</v>
      </c>
      <c r="F40" s="80">
        <v>111</v>
      </c>
      <c r="G40" s="92" t="s">
        <v>37</v>
      </c>
      <c r="H40" s="80">
        <v>3</v>
      </c>
      <c r="I40" s="80">
        <v>8</v>
      </c>
      <c r="J40" s="80">
        <v>2</v>
      </c>
      <c r="K40" s="80" t="s">
        <v>37</v>
      </c>
      <c r="L40" s="81" t="s">
        <v>37</v>
      </c>
      <c r="M40" s="794">
        <v>37</v>
      </c>
      <c r="N40" s="80">
        <v>38</v>
      </c>
      <c r="O40" s="143">
        <v>217</v>
      </c>
      <c r="P40" s="80">
        <v>2</v>
      </c>
      <c r="Q40" s="80">
        <v>141</v>
      </c>
      <c r="R40" s="76" t="s">
        <v>37</v>
      </c>
      <c r="S40" s="80">
        <v>3</v>
      </c>
      <c r="T40" s="80">
        <v>16</v>
      </c>
      <c r="U40" s="80">
        <v>9</v>
      </c>
      <c r="V40" s="80" t="s">
        <v>37</v>
      </c>
      <c r="W40" s="81" t="s">
        <v>37</v>
      </c>
      <c r="X40" s="794">
        <v>75</v>
      </c>
      <c r="Y40" s="80">
        <v>78</v>
      </c>
      <c r="Z40" s="143">
        <v>499</v>
      </c>
      <c r="AA40" s="80">
        <v>5</v>
      </c>
      <c r="AB40" s="80">
        <v>252</v>
      </c>
      <c r="AC40" s="80" t="s">
        <v>37</v>
      </c>
      <c r="AD40" s="80">
        <v>6</v>
      </c>
      <c r="AE40" s="76">
        <v>24</v>
      </c>
      <c r="AF40" s="76">
        <v>11</v>
      </c>
      <c r="AG40" s="76" t="s">
        <v>37</v>
      </c>
      <c r="AH40" s="94" t="s">
        <v>37</v>
      </c>
      <c r="AI40" s="794">
        <v>83</v>
      </c>
      <c r="AJ40" s="80">
        <v>32</v>
      </c>
      <c r="AK40" s="143">
        <v>249</v>
      </c>
      <c r="AL40" s="80">
        <v>7</v>
      </c>
      <c r="AM40" s="80">
        <v>80</v>
      </c>
      <c r="AN40" s="80" t="s">
        <v>37</v>
      </c>
      <c r="AO40" s="80">
        <v>9</v>
      </c>
      <c r="AP40" s="80">
        <v>28</v>
      </c>
      <c r="AQ40" s="80">
        <v>8</v>
      </c>
      <c r="AR40" s="80" t="s">
        <v>37</v>
      </c>
      <c r="AS40" s="81" t="s">
        <v>37</v>
      </c>
      <c r="AT40" s="794">
        <v>96</v>
      </c>
      <c r="AU40" s="80">
        <v>33</v>
      </c>
      <c r="AV40" s="143">
        <v>192</v>
      </c>
      <c r="AW40" s="80">
        <v>2</v>
      </c>
      <c r="AX40" s="80">
        <v>84</v>
      </c>
      <c r="AY40" s="80" t="s">
        <v>37</v>
      </c>
      <c r="AZ40" s="80">
        <v>7</v>
      </c>
      <c r="BA40" s="80">
        <v>36</v>
      </c>
      <c r="BB40" s="80">
        <v>11</v>
      </c>
      <c r="BC40" s="80" t="s">
        <v>37</v>
      </c>
      <c r="BD40" s="81" t="s">
        <v>37</v>
      </c>
      <c r="BE40" s="143">
        <v>179</v>
      </c>
      <c r="BF40" s="80">
        <v>65</v>
      </c>
      <c r="BG40" s="143">
        <v>441</v>
      </c>
      <c r="BH40" s="80">
        <v>9</v>
      </c>
      <c r="BI40" s="80">
        <v>164</v>
      </c>
      <c r="BJ40" s="80" t="s">
        <v>37</v>
      </c>
      <c r="BK40" s="80">
        <v>16</v>
      </c>
      <c r="BL40" s="80">
        <v>64</v>
      </c>
      <c r="BM40" s="80">
        <v>19</v>
      </c>
      <c r="BN40" s="80" t="s">
        <v>37</v>
      </c>
      <c r="BO40" s="81" t="s">
        <v>37</v>
      </c>
      <c r="BP40" s="794">
        <v>81</v>
      </c>
      <c r="BQ40" s="80">
        <v>5</v>
      </c>
      <c r="BR40" s="143">
        <v>134</v>
      </c>
      <c r="BS40" s="80">
        <v>82</v>
      </c>
      <c r="BT40" s="80">
        <v>125</v>
      </c>
      <c r="BU40" s="80">
        <v>14</v>
      </c>
      <c r="BV40" s="80">
        <v>1</v>
      </c>
      <c r="BW40" s="80">
        <v>13</v>
      </c>
      <c r="BX40" s="80">
        <v>7</v>
      </c>
      <c r="BY40" s="80">
        <v>19</v>
      </c>
      <c r="BZ40" s="81">
        <v>27</v>
      </c>
      <c r="CA40" s="794">
        <v>77</v>
      </c>
      <c r="CB40" s="80">
        <v>7</v>
      </c>
      <c r="CC40" s="143">
        <v>99</v>
      </c>
      <c r="CD40" s="80">
        <v>67</v>
      </c>
      <c r="CE40" s="80">
        <v>133</v>
      </c>
      <c r="CF40" s="80">
        <v>11</v>
      </c>
      <c r="CG40" s="80">
        <v>1</v>
      </c>
      <c r="CH40" s="80">
        <v>17</v>
      </c>
      <c r="CI40" s="80">
        <v>12</v>
      </c>
      <c r="CJ40" s="80">
        <v>28</v>
      </c>
      <c r="CK40" s="81">
        <v>21</v>
      </c>
      <c r="CL40" s="143">
        <v>158</v>
      </c>
      <c r="CM40" s="80">
        <v>12</v>
      </c>
      <c r="CN40" s="143">
        <v>233</v>
      </c>
      <c r="CO40" s="80">
        <v>149</v>
      </c>
      <c r="CP40" s="80">
        <v>258</v>
      </c>
      <c r="CQ40" s="80">
        <v>25</v>
      </c>
      <c r="CR40" s="80">
        <v>2</v>
      </c>
      <c r="CS40" s="80">
        <v>30</v>
      </c>
      <c r="CT40" s="80">
        <v>19</v>
      </c>
      <c r="CU40" s="80">
        <v>47</v>
      </c>
      <c r="CV40" s="81">
        <v>48</v>
      </c>
      <c r="CX40" s="769">
        <f t="shared" si="21"/>
        <v>7.8028747433264893</v>
      </c>
      <c r="CY40" s="6">
        <f t="shared" si="21"/>
        <v>8.2135523613963031</v>
      </c>
      <c r="CZ40" s="87">
        <f t="shared" si="21"/>
        <v>57.905544147843948</v>
      </c>
      <c r="DA40" s="187">
        <f t="shared" si="21"/>
        <v>0.61601642710472282</v>
      </c>
      <c r="DB40" s="6">
        <f t="shared" si="21"/>
        <v>22.792607802874741</v>
      </c>
      <c r="DC40" s="11"/>
      <c r="DD40" s="187">
        <f t="shared" si="22"/>
        <v>0.61601642710472282</v>
      </c>
      <c r="DE40" s="6">
        <f t="shared" si="22"/>
        <v>1.6427104722792609</v>
      </c>
      <c r="DF40" s="187">
        <f t="shared" si="22"/>
        <v>0.41067761806981523</v>
      </c>
      <c r="DG40" s="11"/>
      <c r="DH40" s="11"/>
      <c r="DI40" s="87">
        <f t="shared" si="23"/>
        <v>7.9913606911447079</v>
      </c>
      <c r="DJ40" s="6">
        <f t="shared" si="23"/>
        <v>8.2073434125269973</v>
      </c>
      <c r="DK40" s="87">
        <f t="shared" si="23"/>
        <v>46.868250539956804</v>
      </c>
      <c r="DL40" s="187">
        <f t="shared" si="23"/>
        <v>0.43196544276457888</v>
      </c>
      <c r="DM40" s="6">
        <f t="shared" si="23"/>
        <v>30.45356371490281</v>
      </c>
      <c r="DN40" s="11"/>
      <c r="DO40" s="187">
        <f t="shared" si="24"/>
        <v>0.64794816414686829</v>
      </c>
      <c r="DP40" s="6">
        <f t="shared" si="24"/>
        <v>3.455723542116631</v>
      </c>
      <c r="DQ40" s="6">
        <f t="shared" si="24"/>
        <v>1.9438444924406046</v>
      </c>
      <c r="DR40" s="11"/>
      <c r="DS40" s="11"/>
      <c r="DT40" s="769">
        <f t="shared" si="25"/>
        <v>16.733870967741936</v>
      </c>
      <c r="DU40" s="6">
        <f t="shared" si="25"/>
        <v>6.4516129032258061</v>
      </c>
      <c r="DV40" s="87">
        <f t="shared" si="25"/>
        <v>50.201612903225815</v>
      </c>
      <c r="DW40" s="6">
        <f t="shared" si="25"/>
        <v>1.411290322580645</v>
      </c>
      <c r="DX40" s="6">
        <f t="shared" si="25"/>
        <v>16.129032258064516</v>
      </c>
      <c r="DY40" s="11"/>
      <c r="DZ40" s="6">
        <f t="shared" si="26"/>
        <v>1.8145161290322582</v>
      </c>
      <c r="EA40" s="6">
        <f t="shared" si="26"/>
        <v>5.6451612903225801</v>
      </c>
      <c r="EB40" s="6">
        <f t="shared" si="26"/>
        <v>1.6129032258064515</v>
      </c>
      <c r="EC40" s="11"/>
      <c r="ED40" s="11"/>
      <c r="EE40" s="87">
        <f t="shared" si="27"/>
        <v>20.824295010845987</v>
      </c>
      <c r="EF40" s="6">
        <f t="shared" si="27"/>
        <v>7.1583514099783088</v>
      </c>
      <c r="EG40" s="87">
        <f t="shared" si="27"/>
        <v>41.648590021691973</v>
      </c>
      <c r="EH40" s="187">
        <f t="shared" si="27"/>
        <v>0.43383947939262474</v>
      </c>
      <c r="EI40" s="6">
        <f t="shared" si="27"/>
        <v>18.221258134490238</v>
      </c>
      <c r="EJ40" s="11"/>
      <c r="EK40" s="6">
        <f t="shared" si="28"/>
        <v>1.5184381778741864</v>
      </c>
      <c r="EL40" s="6">
        <f t="shared" si="28"/>
        <v>7.809110629067245</v>
      </c>
      <c r="EM40" s="6">
        <f t="shared" si="28"/>
        <v>2.3861171366594358</v>
      </c>
      <c r="EN40" s="11"/>
      <c r="EO40" s="11"/>
      <c r="EP40" s="769">
        <f t="shared" si="29"/>
        <v>15.94488188976378</v>
      </c>
      <c r="EQ40" s="187">
        <f t="shared" si="29"/>
        <v>0.98425196850393704</v>
      </c>
      <c r="ER40" s="87">
        <f t="shared" si="29"/>
        <v>26.377952755905511</v>
      </c>
      <c r="ES40" s="6">
        <f t="shared" si="29"/>
        <v>16.141732283464567</v>
      </c>
      <c r="ET40" s="6">
        <f t="shared" si="29"/>
        <v>24.606299212598426</v>
      </c>
      <c r="EU40" s="6">
        <f t="shared" si="29"/>
        <v>2.7559055118110236</v>
      </c>
      <c r="EV40" s="187">
        <f t="shared" si="29"/>
        <v>0.19685039370078738</v>
      </c>
      <c r="EW40" s="6">
        <f t="shared" si="29"/>
        <v>2.5590551181102361</v>
      </c>
      <c r="EX40" s="6">
        <f t="shared" si="29"/>
        <v>1.3779527559055118</v>
      </c>
      <c r="EY40" s="6">
        <f t="shared" si="29"/>
        <v>3.7401574803149611</v>
      </c>
      <c r="EZ40" s="82">
        <f t="shared" si="29"/>
        <v>5.3149606299212602</v>
      </c>
      <c r="FA40" s="87">
        <f t="shared" si="30"/>
        <v>16.279069767441861</v>
      </c>
      <c r="FB40" s="6">
        <f t="shared" si="30"/>
        <v>1.4799154334038054</v>
      </c>
      <c r="FC40" s="87">
        <f t="shared" si="30"/>
        <v>20.930232558139537</v>
      </c>
      <c r="FD40" s="6">
        <f t="shared" si="30"/>
        <v>14.164904862579281</v>
      </c>
      <c r="FE40" s="6">
        <f t="shared" si="30"/>
        <v>28.118393234672308</v>
      </c>
      <c r="FF40" s="6">
        <f t="shared" si="30"/>
        <v>2.3255813953488373</v>
      </c>
      <c r="FG40" s="187">
        <f t="shared" si="30"/>
        <v>0.21141649048625794</v>
      </c>
      <c r="FH40" s="6">
        <f t="shared" si="30"/>
        <v>3.5940803382663846</v>
      </c>
      <c r="FI40" s="6">
        <f t="shared" si="30"/>
        <v>2.536997885835095</v>
      </c>
      <c r="FJ40" s="6">
        <f t="shared" si="30"/>
        <v>5.9196617336152215</v>
      </c>
      <c r="FK40" s="82">
        <f t="shared" si="30"/>
        <v>4.439746300211417</v>
      </c>
      <c r="FM40" s="745">
        <f t="shared" si="31"/>
        <v>0.18848594781821859</v>
      </c>
      <c r="FN40" s="64">
        <f t="shared" si="31"/>
        <v>-6.2089488693057859E-3</v>
      </c>
      <c r="FO40" s="778">
        <f t="shared" si="31"/>
        <v>-11.037293607887143</v>
      </c>
      <c r="FP40" s="195">
        <f t="shared" si="31"/>
        <v>-0.18405098434014394</v>
      </c>
      <c r="FQ40" s="64">
        <f t="shared" si="31"/>
        <v>7.6609559120280686</v>
      </c>
      <c r="FR40" s="11"/>
      <c r="FS40" s="195">
        <f t="shared" si="31"/>
        <v>3.1931737042145469E-2</v>
      </c>
      <c r="FT40" s="64">
        <f t="shared" si="31"/>
        <v>1.8130130698373701</v>
      </c>
      <c r="FU40" s="195">
        <f t="shared" si="31"/>
        <v>1.5331668743707894</v>
      </c>
      <c r="FV40" s="11"/>
      <c r="FW40" s="11"/>
      <c r="FX40" s="745">
        <f t="shared" si="32"/>
        <v>4.0904240431040506</v>
      </c>
      <c r="FY40" s="64">
        <f t="shared" si="32"/>
        <v>0.70673850675250272</v>
      </c>
      <c r="FZ40" s="778">
        <f t="shared" si="32"/>
        <v>-8.5530228815338418</v>
      </c>
      <c r="GA40" s="195">
        <f t="shared" si="32"/>
        <v>-0.97745084318802022</v>
      </c>
      <c r="GB40" s="64">
        <f t="shared" si="32"/>
        <v>2.0922258764257222</v>
      </c>
      <c r="GC40" s="11"/>
      <c r="GD40" s="64">
        <f t="shared" si="32"/>
        <v>-0.29607795115807178</v>
      </c>
      <c r="GE40" s="64">
        <f t="shared" si="32"/>
        <v>2.1639493387446649</v>
      </c>
      <c r="GF40" s="64">
        <f t="shared" si="32"/>
        <v>0.7732139108529843</v>
      </c>
      <c r="GG40" s="11"/>
      <c r="GH40" s="11"/>
      <c r="GI40" s="745">
        <f t="shared" si="33"/>
        <v>0.33418787767808134</v>
      </c>
      <c r="GJ40" s="195">
        <f t="shared" si="33"/>
        <v>0.49566346489986834</v>
      </c>
      <c r="GK40" s="778">
        <f t="shared" si="33"/>
        <v>-5.4477201977659746</v>
      </c>
      <c r="GL40" s="64">
        <f t="shared" si="33"/>
        <v>-1.9768274208852858</v>
      </c>
      <c r="GM40" s="64">
        <f t="shared" si="33"/>
        <v>3.5120940220738817</v>
      </c>
      <c r="GN40" s="64">
        <f t="shared" si="33"/>
        <v>-0.43032411646218627</v>
      </c>
      <c r="GO40" s="195">
        <f t="shared" si="33"/>
        <v>1.456609678547055E-2</v>
      </c>
      <c r="GP40" s="64">
        <f t="shared" si="33"/>
        <v>1.0350252201561485</v>
      </c>
      <c r="GQ40" s="64">
        <f t="shared" si="33"/>
        <v>1.1590451299295832</v>
      </c>
      <c r="GR40" s="64">
        <f t="shared" si="33"/>
        <v>2.1795042533002604</v>
      </c>
      <c r="GS40" s="95">
        <f t="shared" si="33"/>
        <v>-0.87521432970984314</v>
      </c>
    </row>
    <row r="41" spans="1:201" x14ac:dyDescent="0.25">
      <c r="A41" s="561" t="s">
        <v>563</v>
      </c>
      <c r="B41" s="761"/>
      <c r="C41" s="491"/>
      <c r="D41" s="752"/>
      <c r="E41" s="491"/>
      <c r="F41" s="491"/>
      <c r="G41" s="491"/>
      <c r="H41" s="491"/>
      <c r="I41" s="491"/>
      <c r="J41" s="491"/>
      <c r="K41" s="491" t="s">
        <v>37</v>
      </c>
      <c r="L41" s="493" t="s">
        <v>37</v>
      </c>
      <c r="M41" s="761"/>
      <c r="N41" s="491"/>
      <c r="O41" s="752"/>
      <c r="P41" s="491"/>
      <c r="Q41" s="491"/>
      <c r="R41" s="562" t="s">
        <v>37</v>
      </c>
      <c r="S41" s="491"/>
      <c r="T41" s="491"/>
      <c r="U41" s="491"/>
      <c r="V41" s="491" t="s">
        <v>37</v>
      </c>
      <c r="W41" s="493" t="s">
        <v>37</v>
      </c>
      <c r="X41" s="761"/>
      <c r="Y41" s="491"/>
      <c r="Z41" s="752"/>
      <c r="AA41" s="491"/>
      <c r="AB41" s="491"/>
      <c r="AC41" s="491" t="s">
        <v>37</v>
      </c>
      <c r="AD41" s="491"/>
      <c r="AE41" s="491"/>
      <c r="AF41" s="491"/>
      <c r="AG41" s="562" t="s">
        <v>37</v>
      </c>
      <c r="AH41" s="563" t="s">
        <v>37</v>
      </c>
      <c r="AI41" s="763"/>
      <c r="AJ41" s="564"/>
      <c r="AK41" s="747"/>
      <c r="AL41" s="564"/>
      <c r="AM41" s="564"/>
      <c r="AN41" s="564" t="s">
        <v>37</v>
      </c>
      <c r="AO41" s="564"/>
      <c r="AP41" s="564"/>
      <c r="AQ41" s="564"/>
      <c r="AR41" s="564" t="s">
        <v>37</v>
      </c>
      <c r="AS41" s="565" t="s">
        <v>37</v>
      </c>
      <c r="AT41" s="763"/>
      <c r="AU41" s="564"/>
      <c r="AV41" s="747"/>
      <c r="AW41" s="564"/>
      <c r="AX41" s="564"/>
      <c r="AY41" s="564" t="s">
        <v>37</v>
      </c>
      <c r="AZ41" s="564"/>
      <c r="BA41" s="564"/>
      <c r="BB41" s="564"/>
      <c r="BC41" s="564" t="s">
        <v>37</v>
      </c>
      <c r="BD41" s="565" t="s">
        <v>37</v>
      </c>
      <c r="BE41" s="747"/>
      <c r="BF41" s="564"/>
      <c r="BG41" s="747"/>
      <c r="BH41" s="564"/>
      <c r="BI41" s="564"/>
      <c r="BJ41" s="564" t="s">
        <v>37</v>
      </c>
      <c r="BK41" s="564"/>
      <c r="BL41" s="564"/>
      <c r="BM41" s="564"/>
      <c r="BN41" s="564" t="s">
        <v>37</v>
      </c>
      <c r="BO41" s="565" t="s">
        <v>37</v>
      </c>
      <c r="BP41" s="763"/>
      <c r="BQ41" s="564"/>
      <c r="BR41" s="747"/>
      <c r="BS41" s="564"/>
      <c r="BT41" s="564"/>
      <c r="BU41" s="564"/>
      <c r="BV41" s="564"/>
      <c r="BW41" s="564"/>
      <c r="BX41" s="564"/>
      <c r="BY41" s="564"/>
      <c r="BZ41" s="565"/>
      <c r="CA41" s="763"/>
      <c r="CB41" s="564"/>
      <c r="CC41" s="747"/>
      <c r="CD41" s="564"/>
      <c r="CE41" s="564"/>
      <c r="CF41" s="564"/>
      <c r="CG41" s="564"/>
      <c r="CH41" s="564"/>
      <c r="CI41" s="564"/>
      <c r="CJ41" s="564"/>
      <c r="CK41" s="565"/>
      <c r="CL41" s="747"/>
      <c r="CM41" s="564"/>
      <c r="CN41" s="747"/>
      <c r="CO41" s="564"/>
      <c r="CP41" s="564"/>
      <c r="CQ41" s="564"/>
      <c r="CR41" s="564"/>
      <c r="CS41" s="564"/>
      <c r="CT41" s="564"/>
      <c r="CU41" s="564"/>
      <c r="CV41" s="565"/>
      <c r="CX41" s="801"/>
      <c r="CY41" s="484"/>
      <c r="CZ41" s="804"/>
      <c r="DA41" s="484"/>
      <c r="DB41" s="484"/>
      <c r="DC41" s="481"/>
      <c r="DD41" s="484"/>
      <c r="DE41" s="484"/>
      <c r="DF41" s="484"/>
      <c r="DG41" s="481"/>
      <c r="DH41" s="481"/>
      <c r="DI41" s="804"/>
      <c r="DJ41" s="484"/>
      <c r="DK41" s="804"/>
      <c r="DL41" s="484"/>
      <c r="DM41" s="484"/>
      <c r="DN41" s="481"/>
      <c r="DO41" s="484"/>
      <c r="DP41" s="484"/>
      <c r="DQ41" s="484"/>
      <c r="DR41" s="481"/>
      <c r="DS41" s="481"/>
      <c r="DT41" s="801"/>
      <c r="DU41" s="484"/>
      <c r="DV41" s="804"/>
      <c r="DW41" s="484"/>
      <c r="DX41" s="484"/>
      <c r="DY41" s="481"/>
      <c r="DZ41" s="484"/>
      <c r="EA41" s="484"/>
      <c r="EB41" s="484"/>
      <c r="EC41" s="481"/>
      <c r="ED41" s="481"/>
      <c r="EE41" s="804"/>
      <c r="EF41" s="484"/>
      <c r="EG41" s="804"/>
      <c r="EH41" s="484"/>
      <c r="EI41" s="484"/>
      <c r="EJ41" s="481"/>
      <c r="EK41" s="484"/>
      <c r="EL41" s="484"/>
      <c r="EM41" s="484"/>
      <c r="EN41" s="481"/>
      <c r="EO41" s="481"/>
      <c r="EP41" s="801"/>
      <c r="EQ41" s="484"/>
      <c r="ER41" s="804"/>
      <c r="ES41" s="484"/>
      <c r="ET41" s="484"/>
      <c r="EU41" s="484"/>
      <c r="EV41" s="484"/>
      <c r="EW41" s="484"/>
      <c r="EX41" s="484"/>
      <c r="EY41" s="484"/>
      <c r="EZ41" s="485"/>
      <c r="FA41" s="804"/>
      <c r="FB41" s="484"/>
      <c r="FC41" s="804"/>
      <c r="FD41" s="484"/>
      <c r="FE41" s="484"/>
      <c r="FF41" s="484"/>
      <c r="FG41" s="484"/>
      <c r="FH41" s="484"/>
      <c r="FI41" s="484"/>
      <c r="FJ41" s="484"/>
      <c r="FK41" s="485"/>
      <c r="FM41" s="751"/>
      <c r="FN41" s="481"/>
      <c r="FO41" s="754"/>
      <c r="FP41" s="595"/>
      <c r="FQ41" s="481"/>
      <c r="FR41" s="481"/>
      <c r="FS41" s="595"/>
      <c r="FT41" s="481"/>
      <c r="FU41" s="595"/>
      <c r="FV41" s="481"/>
      <c r="FW41" s="481"/>
      <c r="FX41" s="751"/>
      <c r="FY41" s="481"/>
      <c r="FZ41" s="754"/>
      <c r="GA41" s="595"/>
      <c r="GB41" s="481"/>
      <c r="GC41" s="481"/>
      <c r="GD41" s="595"/>
      <c r="GE41" s="481"/>
      <c r="GF41" s="481"/>
      <c r="GG41" s="481"/>
      <c r="GH41" s="481"/>
      <c r="GI41" s="751"/>
      <c r="GJ41" s="481"/>
      <c r="GK41" s="754"/>
      <c r="GL41" s="481"/>
      <c r="GM41" s="481"/>
      <c r="GN41" s="481"/>
      <c r="GO41" s="595"/>
      <c r="GP41" s="481"/>
      <c r="GQ41" s="481"/>
      <c r="GR41" s="481"/>
      <c r="GS41" s="482"/>
    </row>
    <row r="42" spans="1:201" x14ac:dyDescent="0.25">
      <c r="A42" s="266" t="s">
        <v>51</v>
      </c>
      <c r="B42" s="794">
        <v>14</v>
      </c>
      <c r="C42" s="80">
        <v>15</v>
      </c>
      <c r="D42" s="143">
        <v>125</v>
      </c>
      <c r="E42" s="80">
        <v>2</v>
      </c>
      <c r="F42" s="80">
        <v>50</v>
      </c>
      <c r="G42" s="92" t="s">
        <v>37</v>
      </c>
      <c r="H42" s="80">
        <v>1</v>
      </c>
      <c r="I42" s="80">
        <v>2</v>
      </c>
      <c r="J42" s="80">
        <v>0</v>
      </c>
      <c r="K42" s="80" t="s">
        <v>37</v>
      </c>
      <c r="L42" s="81" t="s">
        <v>37</v>
      </c>
      <c r="M42" s="794">
        <v>17</v>
      </c>
      <c r="N42" s="80">
        <v>14</v>
      </c>
      <c r="O42" s="143">
        <v>70</v>
      </c>
      <c r="P42" s="80">
        <v>1</v>
      </c>
      <c r="Q42" s="80">
        <v>53</v>
      </c>
      <c r="R42" s="76" t="s">
        <v>37</v>
      </c>
      <c r="S42" s="80">
        <v>1</v>
      </c>
      <c r="T42" s="80">
        <v>6</v>
      </c>
      <c r="U42" s="80">
        <v>3</v>
      </c>
      <c r="V42" s="80" t="s">
        <v>37</v>
      </c>
      <c r="W42" s="81" t="s">
        <v>37</v>
      </c>
      <c r="X42" s="794">
        <v>31</v>
      </c>
      <c r="Y42" s="80">
        <v>29</v>
      </c>
      <c r="Z42" s="143">
        <v>195</v>
      </c>
      <c r="AA42" s="80">
        <v>3</v>
      </c>
      <c r="AB42" s="80">
        <v>103</v>
      </c>
      <c r="AC42" s="80" t="s">
        <v>37</v>
      </c>
      <c r="AD42" s="80">
        <v>2</v>
      </c>
      <c r="AE42" s="80">
        <v>8</v>
      </c>
      <c r="AF42" s="80">
        <v>3</v>
      </c>
      <c r="AG42" s="80" t="s">
        <v>37</v>
      </c>
      <c r="AH42" s="81" t="s">
        <v>37</v>
      </c>
      <c r="AI42" s="794">
        <v>30</v>
      </c>
      <c r="AJ42" s="80">
        <v>13</v>
      </c>
      <c r="AK42" s="143">
        <v>105</v>
      </c>
      <c r="AL42" s="80">
        <v>3</v>
      </c>
      <c r="AM42" s="80">
        <v>34</v>
      </c>
      <c r="AN42" s="80" t="s">
        <v>37</v>
      </c>
      <c r="AO42" s="80">
        <v>4</v>
      </c>
      <c r="AP42" s="80">
        <v>14</v>
      </c>
      <c r="AQ42" s="80">
        <v>4</v>
      </c>
      <c r="AR42" s="80" t="s">
        <v>37</v>
      </c>
      <c r="AS42" s="81" t="s">
        <v>37</v>
      </c>
      <c r="AT42" s="794">
        <v>31</v>
      </c>
      <c r="AU42" s="80">
        <v>15</v>
      </c>
      <c r="AV42" s="143">
        <v>81</v>
      </c>
      <c r="AW42" s="80">
        <v>2</v>
      </c>
      <c r="AX42" s="80">
        <v>23</v>
      </c>
      <c r="AY42" s="80" t="s">
        <v>37</v>
      </c>
      <c r="AZ42" s="80">
        <v>3</v>
      </c>
      <c r="BA42" s="80">
        <v>20</v>
      </c>
      <c r="BB42" s="80">
        <v>2</v>
      </c>
      <c r="BC42" s="80" t="s">
        <v>37</v>
      </c>
      <c r="BD42" s="81" t="s">
        <v>37</v>
      </c>
      <c r="BE42" s="143">
        <v>61</v>
      </c>
      <c r="BF42" s="80">
        <v>28</v>
      </c>
      <c r="BG42" s="143">
        <v>186</v>
      </c>
      <c r="BH42" s="80">
        <v>5</v>
      </c>
      <c r="BI42" s="80">
        <v>57</v>
      </c>
      <c r="BJ42" s="80" t="s">
        <v>37</v>
      </c>
      <c r="BK42" s="80">
        <v>7</v>
      </c>
      <c r="BL42" s="80">
        <v>34</v>
      </c>
      <c r="BM42" s="80">
        <v>6</v>
      </c>
      <c r="BN42" s="80" t="s">
        <v>37</v>
      </c>
      <c r="BO42" s="81" t="s">
        <v>37</v>
      </c>
      <c r="BP42" s="794">
        <v>34</v>
      </c>
      <c r="BQ42" s="80">
        <v>2</v>
      </c>
      <c r="BR42" s="143">
        <v>62</v>
      </c>
      <c r="BS42" s="80">
        <v>35</v>
      </c>
      <c r="BT42" s="80">
        <v>57</v>
      </c>
      <c r="BU42" s="80">
        <v>10</v>
      </c>
      <c r="BV42" s="80">
        <v>0</v>
      </c>
      <c r="BW42" s="80">
        <v>6</v>
      </c>
      <c r="BX42" s="80">
        <v>3</v>
      </c>
      <c r="BY42" s="80">
        <v>9</v>
      </c>
      <c r="BZ42" s="81">
        <v>15</v>
      </c>
      <c r="CA42" s="794">
        <v>37</v>
      </c>
      <c r="CB42" s="80">
        <v>4</v>
      </c>
      <c r="CC42" s="143">
        <v>44</v>
      </c>
      <c r="CD42" s="80">
        <v>26</v>
      </c>
      <c r="CE42" s="80">
        <v>52</v>
      </c>
      <c r="CF42" s="80">
        <v>2</v>
      </c>
      <c r="CG42" s="80">
        <v>0</v>
      </c>
      <c r="CH42" s="80">
        <v>8</v>
      </c>
      <c r="CI42" s="80">
        <v>4</v>
      </c>
      <c r="CJ42" s="80">
        <v>19</v>
      </c>
      <c r="CK42" s="81">
        <v>9</v>
      </c>
      <c r="CL42" s="143">
        <v>71</v>
      </c>
      <c r="CM42" s="80">
        <v>6</v>
      </c>
      <c r="CN42" s="143">
        <v>106</v>
      </c>
      <c r="CO42" s="80">
        <v>61</v>
      </c>
      <c r="CP42" s="80">
        <v>109</v>
      </c>
      <c r="CQ42" s="80">
        <v>12</v>
      </c>
      <c r="CR42" s="80">
        <v>0</v>
      </c>
      <c r="CS42" s="80">
        <v>14</v>
      </c>
      <c r="CT42" s="80">
        <v>7</v>
      </c>
      <c r="CU42" s="80">
        <v>28</v>
      </c>
      <c r="CV42" s="81">
        <v>24</v>
      </c>
      <c r="CX42" s="769">
        <f t="shared" ref="CX42:DB44" si="34">IFERROR(B42/SUM($B42:$L42)*100,0)</f>
        <v>6.6985645933014357</v>
      </c>
      <c r="CY42" s="6">
        <f t="shared" si="34"/>
        <v>7.1770334928229662</v>
      </c>
      <c r="CZ42" s="87">
        <f t="shared" si="34"/>
        <v>59.808612440191389</v>
      </c>
      <c r="DA42" s="187">
        <f t="shared" si="34"/>
        <v>0.9569377990430622</v>
      </c>
      <c r="DB42" s="6">
        <f t="shared" si="34"/>
        <v>23.923444976076556</v>
      </c>
      <c r="DC42" s="11"/>
      <c r="DD42" s="187">
        <f t="shared" ref="DD42:DF44" si="35">IFERROR(H42/SUM($B42:$L42)*100,0)</f>
        <v>0.4784688995215311</v>
      </c>
      <c r="DE42" s="187">
        <f t="shared" si="35"/>
        <v>0.9569377990430622</v>
      </c>
      <c r="DF42" s="187">
        <f t="shared" si="35"/>
        <v>0</v>
      </c>
      <c r="DG42" s="11"/>
      <c r="DH42" s="11"/>
      <c r="DI42" s="87">
        <f t="shared" ref="DI42:DM44" si="36">IFERROR(M42/SUM($M42:$W42)*100,0)</f>
        <v>10.303030303030303</v>
      </c>
      <c r="DJ42" s="6">
        <f t="shared" si="36"/>
        <v>8.4848484848484862</v>
      </c>
      <c r="DK42" s="87">
        <f t="shared" si="36"/>
        <v>42.424242424242422</v>
      </c>
      <c r="DL42" s="187">
        <f t="shared" si="36"/>
        <v>0.60606060606060608</v>
      </c>
      <c r="DM42" s="6">
        <f t="shared" si="36"/>
        <v>32.121212121212125</v>
      </c>
      <c r="DN42" s="11"/>
      <c r="DO42" s="187">
        <f t="shared" ref="DO42:DQ44" si="37">IFERROR(S42/SUM($M42:$W42)*100,0)</f>
        <v>0.60606060606060608</v>
      </c>
      <c r="DP42" s="6">
        <f t="shared" si="37"/>
        <v>3.6363636363636362</v>
      </c>
      <c r="DQ42" s="187">
        <f t="shared" si="37"/>
        <v>1.8181818181818181</v>
      </c>
      <c r="DR42" s="11"/>
      <c r="DS42" s="11"/>
      <c r="DT42" s="769">
        <f t="shared" ref="DT42:DX44" si="38">IFERROR(AI42/SUM($AI42:$AS42)*100,0)</f>
        <v>14.492753623188406</v>
      </c>
      <c r="DU42" s="6">
        <f t="shared" si="38"/>
        <v>6.2801932367149762</v>
      </c>
      <c r="DV42" s="87">
        <f t="shared" si="38"/>
        <v>50.724637681159422</v>
      </c>
      <c r="DW42" s="187">
        <f t="shared" si="38"/>
        <v>1.4492753623188406</v>
      </c>
      <c r="DX42" s="6">
        <f t="shared" si="38"/>
        <v>16.425120772946862</v>
      </c>
      <c r="DY42" s="11"/>
      <c r="DZ42" s="187">
        <f t="shared" ref="DZ42:EB44" si="39">IFERROR(AO42/SUM($AI42:$AS42)*100,0)</f>
        <v>1.932367149758454</v>
      </c>
      <c r="EA42" s="6">
        <f t="shared" si="39"/>
        <v>6.7632850241545892</v>
      </c>
      <c r="EB42" s="187">
        <f t="shared" si="39"/>
        <v>1.932367149758454</v>
      </c>
      <c r="EC42" s="11"/>
      <c r="ED42" s="11"/>
      <c r="EE42" s="87">
        <f t="shared" ref="EE42:EI44" si="40">IFERROR(AT42/SUM($AT42:$BD42)*100,0)</f>
        <v>17.514124293785311</v>
      </c>
      <c r="EF42" s="6">
        <f t="shared" si="40"/>
        <v>8.4745762711864394</v>
      </c>
      <c r="EG42" s="87">
        <f t="shared" si="40"/>
        <v>45.762711864406782</v>
      </c>
      <c r="EH42" s="187">
        <f t="shared" si="40"/>
        <v>1.1299435028248588</v>
      </c>
      <c r="EI42" s="6">
        <f t="shared" si="40"/>
        <v>12.994350282485875</v>
      </c>
      <c r="EJ42" s="11"/>
      <c r="EK42" s="187">
        <f t="shared" ref="EK42:EM44" si="41">IFERROR(AZ42/SUM($AT42:$BD42)*100,0)</f>
        <v>1.6949152542372881</v>
      </c>
      <c r="EL42" s="6">
        <f t="shared" si="41"/>
        <v>11.299435028248588</v>
      </c>
      <c r="EM42" s="187">
        <f t="shared" si="41"/>
        <v>1.1299435028248588</v>
      </c>
      <c r="EN42" s="11"/>
      <c r="EO42" s="11"/>
      <c r="EP42" s="769">
        <f t="shared" ref="EP42:EZ44" si="42">BP42/SUM($BP42:$BZ42)*100</f>
        <v>14.592274678111588</v>
      </c>
      <c r="EQ42" s="187">
        <f t="shared" si="42"/>
        <v>0.85836909871244638</v>
      </c>
      <c r="ER42" s="87">
        <f t="shared" si="42"/>
        <v>26.609442060085836</v>
      </c>
      <c r="ES42" s="6">
        <f t="shared" si="42"/>
        <v>15.021459227467812</v>
      </c>
      <c r="ET42" s="6">
        <f t="shared" si="42"/>
        <v>24.463519313304722</v>
      </c>
      <c r="EU42" s="6">
        <f t="shared" si="42"/>
        <v>4.2918454935622314</v>
      </c>
      <c r="EV42" s="187">
        <f t="shared" si="42"/>
        <v>0</v>
      </c>
      <c r="EW42" s="6">
        <f t="shared" si="42"/>
        <v>2.5751072961373391</v>
      </c>
      <c r="EX42" s="187">
        <f t="shared" si="42"/>
        <v>1.2875536480686696</v>
      </c>
      <c r="EY42" s="6">
        <f t="shared" si="42"/>
        <v>3.8626609442060089</v>
      </c>
      <c r="EZ42" s="82">
        <f t="shared" si="42"/>
        <v>6.4377682403433472</v>
      </c>
      <c r="FA42" s="87">
        <f t="shared" ref="FA42:FK44" si="43">CA42/SUM($CA42:$CK42)*100</f>
        <v>18.048780487804876</v>
      </c>
      <c r="FB42" s="187">
        <f t="shared" si="43"/>
        <v>1.9512195121951219</v>
      </c>
      <c r="FC42" s="87">
        <f t="shared" si="43"/>
        <v>21.463414634146343</v>
      </c>
      <c r="FD42" s="6">
        <f t="shared" si="43"/>
        <v>12.682926829268293</v>
      </c>
      <c r="FE42" s="6">
        <f t="shared" si="43"/>
        <v>25.365853658536587</v>
      </c>
      <c r="FF42" s="187">
        <f t="shared" si="43"/>
        <v>0.97560975609756095</v>
      </c>
      <c r="FG42" s="187">
        <f t="shared" si="43"/>
        <v>0</v>
      </c>
      <c r="FH42" s="6">
        <f t="shared" si="43"/>
        <v>3.9024390243902438</v>
      </c>
      <c r="FI42" s="187">
        <f t="shared" si="43"/>
        <v>1.9512195121951219</v>
      </c>
      <c r="FJ42" s="6">
        <f t="shared" si="43"/>
        <v>9.2682926829268286</v>
      </c>
      <c r="FK42" s="82">
        <f t="shared" si="43"/>
        <v>4.3902439024390238</v>
      </c>
      <c r="FM42" s="745">
        <f t="shared" ref="FM42:FU44" si="44">DI42-CX42</f>
        <v>3.604465709728867</v>
      </c>
      <c r="FN42" s="64">
        <f t="shared" si="44"/>
        <v>1.30781499202552</v>
      </c>
      <c r="FO42" s="778">
        <f t="shared" si="44"/>
        <v>-17.384370015948967</v>
      </c>
      <c r="FP42" s="195">
        <f t="shared" si="44"/>
        <v>-0.35087719298245612</v>
      </c>
      <c r="FQ42" s="64">
        <f t="shared" si="44"/>
        <v>8.1977671451355683</v>
      </c>
      <c r="FR42" s="11"/>
      <c r="FS42" s="195">
        <f t="shared" si="44"/>
        <v>0.12759170653907498</v>
      </c>
      <c r="FT42" s="195">
        <f t="shared" si="44"/>
        <v>2.6794258373205739</v>
      </c>
      <c r="FU42" s="195">
        <f t="shared" si="44"/>
        <v>1.8181818181818181</v>
      </c>
      <c r="FV42" s="11"/>
      <c r="FW42" s="11"/>
      <c r="FX42" s="745">
        <f t="shared" ref="FX42:GF44" si="45">EE42-DT42</f>
        <v>3.0213706705969052</v>
      </c>
      <c r="FY42" s="64">
        <f t="shared" si="45"/>
        <v>2.1943830344714632</v>
      </c>
      <c r="FZ42" s="778">
        <f t="shared" si="45"/>
        <v>-4.9619258167526397</v>
      </c>
      <c r="GA42" s="195">
        <f t="shared" si="45"/>
        <v>-0.3193318594939818</v>
      </c>
      <c r="GB42" s="64">
        <f t="shared" si="45"/>
        <v>-3.4307704904609864</v>
      </c>
      <c r="GC42" s="11"/>
      <c r="GD42" s="195">
        <f t="shared" si="45"/>
        <v>-0.23745189552116597</v>
      </c>
      <c r="GE42" s="64">
        <f t="shared" si="45"/>
        <v>4.536150004093999</v>
      </c>
      <c r="GF42" s="195">
        <f t="shared" si="45"/>
        <v>-0.80242364693359525</v>
      </c>
      <c r="GG42" s="11"/>
      <c r="GH42" s="11"/>
      <c r="GI42" s="745">
        <f t="shared" ref="GI42:GS44" si="46">FA42-EP42</f>
        <v>3.4565058096932884</v>
      </c>
      <c r="GJ42" s="195">
        <f t="shared" si="46"/>
        <v>1.0928504134826755</v>
      </c>
      <c r="GK42" s="778">
        <f t="shared" si="46"/>
        <v>-5.1460274259394936</v>
      </c>
      <c r="GL42" s="64">
        <f t="shared" si="46"/>
        <v>-2.3385323981995185</v>
      </c>
      <c r="GM42" s="64">
        <f t="shared" si="46"/>
        <v>0.90233434523186418</v>
      </c>
      <c r="GN42" s="195">
        <f t="shared" si="46"/>
        <v>-3.3162357374646705</v>
      </c>
      <c r="GO42" s="195">
        <f t="shared" si="46"/>
        <v>0</v>
      </c>
      <c r="GP42" s="64">
        <f t="shared" si="46"/>
        <v>1.3273317282529047</v>
      </c>
      <c r="GQ42" s="195">
        <f t="shared" si="46"/>
        <v>0.66366586412645234</v>
      </c>
      <c r="GR42" s="64">
        <f t="shared" si="46"/>
        <v>5.4056317387208193</v>
      </c>
      <c r="GS42" s="95">
        <f t="shared" si="46"/>
        <v>-2.0475243379043233</v>
      </c>
    </row>
    <row r="43" spans="1:201" x14ac:dyDescent="0.25">
      <c r="A43" s="267" t="s">
        <v>52</v>
      </c>
      <c r="B43" s="794">
        <v>18</v>
      </c>
      <c r="C43" s="80">
        <v>19</v>
      </c>
      <c r="D43" s="143">
        <v>110</v>
      </c>
      <c r="E43" s="80">
        <v>1</v>
      </c>
      <c r="F43" s="80">
        <v>39</v>
      </c>
      <c r="G43" s="92" t="s">
        <v>37</v>
      </c>
      <c r="H43" s="80">
        <v>0</v>
      </c>
      <c r="I43" s="80">
        <v>4</v>
      </c>
      <c r="J43" s="80">
        <v>1</v>
      </c>
      <c r="K43" s="80" t="s">
        <v>37</v>
      </c>
      <c r="L43" s="81" t="s">
        <v>37</v>
      </c>
      <c r="M43" s="794">
        <v>15</v>
      </c>
      <c r="N43" s="80">
        <v>19</v>
      </c>
      <c r="O43" s="143">
        <v>100</v>
      </c>
      <c r="P43" s="80">
        <v>1</v>
      </c>
      <c r="Q43" s="80">
        <v>57</v>
      </c>
      <c r="R43" s="76" t="s">
        <v>37</v>
      </c>
      <c r="S43" s="80">
        <v>2</v>
      </c>
      <c r="T43" s="80">
        <v>9</v>
      </c>
      <c r="U43" s="80">
        <v>5</v>
      </c>
      <c r="V43" s="80" t="s">
        <v>37</v>
      </c>
      <c r="W43" s="81" t="s">
        <v>37</v>
      </c>
      <c r="X43" s="794">
        <v>33</v>
      </c>
      <c r="Y43" s="80">
        <v>38</v>
      </c>
      <c r="Z43" s="143">
        <v>210</v>
      </c>
      <c r="AA43" s="80">
        <v>2</v>
      </c>
      <c r="AB43" s="80">
        <v>96</v>
      </c>
      <c r="AC43" s="80" t="s">
        <v>37</v>
      </c>
      <c r="AD43" s="80">
        <v>2</v>
      </c>
      <c r="AE43" s="80">
        <v>13</v>
      </c>
      <c r="AF43" s="80">
        <v>6</v>
      </c>
      <c r="AG43" s="80" t="s">
        <v>37</v>
      </c>
      <c r="AH43" s="81" t="s">
        <v>37</v>
      </c>
      <c r="AI43" s="794">
        <v>30</v>
      </c>
      <c r="AJ43" s="80">
        <v>16</v>
      </c>
      <c r="AK43" s="143">
        <v>108</v>
      </c>
      <c r="AL43" s="80">
        <v>4</v>
      </c>
      <c r="AM43" s="80">
        <v>33</v>
      </c>
      <c r="AN43" s="80" t="s">
        <v>37</v>
      </c>
      <c r="AO43" s="80">
        <v>4</v>
      </c>
      <c r="AP43" s="80">
        <v>14</v>
      </c>
      <c r="AQ43" s="80">
        <v>2</v>
      </c>
      <c r="AR43" s="80" t="s">
        <v>37</v>
      </c>
      <c r="AS43" s="81" t="s">
        <v>37</v>
      </c>
      <c r="AT43" s="794">
        <v>40</v>
      </c>
      <c r="AU43" s="80">
        <v>10</v>
      </c>
      <c r="AV43" s="143">
        <v>68</v>
      </c>
      <c r="AW43" s="80">
        <v>0</v>
      </c>
      <c r="AX43" s="80">
        <v>42</v>
      </c>
      <c r="AY43" s="80" t="s">
        <v>37</v>
      </c>
      <c r="AZ43" s="80">
        <v>2</v>
      </c>
      <c r="BA43" s="80">
        <v>9</v>
      </c>
      <c r="BB43" s="80">
        <v>7</v>
      </c>
      <c r="BC43" s="80" t="s">
        <v>37</v>
      </c>
      <c r="BD43" s="81" t="s">
        <v>37</v>
      </c>
      <c r="BE43" s="143">
        <v>70</v>
      </c>
      <c r="BF43" s="80">
        <v>26</v>
      </c>
      <c r="BG43" s="143">
        <v>176</v>
      </c>
      <c r="BH43" s="80">
        <v>4</v>
      </c>
      <c r="BI43" s="80">
        <v>75</v>
      </c>
      <c r="BJ43" s="80" t="s">
        <v>37</v>
      </c>
      <c r="BK43" s="80">
        <v>6</v>
      </c>
      <c r="BL43" s="80">
        <v>23</v>
      </c>
      <c r="BM43" s="80">
        <v>9</v>
      </c>
      <c r="BN43" s="80" t="s">
        <v>37</v>
      </c>
      <c r="BO43" s="81" t="s">
        <v>37</v>
      </c>
      <c r="BP43" s="794">
        <v>24</v>
      </c>
      <c r="BQ43" s="80">
        <v>1</v>
      </c>
      <c r="BR43" s="143">
        <v>41</v>
      </c>
      <c r="BS43" s="80">
        <v>34</v>
      </c>
      <c r="BT43" s="80">
        <v>52</v>
      </c>
      <c r="BU43" s="80">
        <v>1</v>
      </c>
      <c r="BV43" s="80">
        <v>0</v>
      </c>
      <c r="BW43" s="80">
        <v>6</v>
      </c>
      <c r="BX43" s="80">
        <v>2</v>
      </c>
      <c r="BY43" s="80">
        <v>5</v>
      </c>
      <c r="BZ43" s="81">
        <v>8</v>
      </c>
      <c r="CA43" s="794">
        <v>22</v>
      </c>
      <c r="CB43" s="80">
        <v>1</v>
      </c>
      <c r="CC43" s="143">
        <v>37</v>
      </c>
      <c r="CD43" s="80">
        <v>23</v>
      </c>
      <c r="CE43" s="80">
        <v>57</v>
      </c>
      <c r="CF43" s="80">
        <v>8</v>
      </c>
      <c r="CG43" s="80">
        <v>0</v>
      </c>
      <c r="CH43" s="80">
        <v>7</v>
      </c>
      <c r="CI43" s="80">
        <v>4</v>
      </c>
      <c r="CJ43" s="80">
        <v>4</v>
      </c>
      <c r="CK43" s="81">
        <v>3</v>
      </c>
      <c r="CL43" s="143">
        <v>46</v>
      </c>
      <c r="CM43" s="80">
        <v>2</v>
      </c>
      <c r="CN43" s="143">
        <v>78</v>
      </c>
      <c r="CO43" s="80">
        <v>57</v>
      </c>
      <c r="CP43" s="80">
        <v>109</v>
      </c>
      <c r="CQ43" s="80">
        <v>9</v>
      </c>
      <c r="CR43" s="80">
        <v>0</v>
      </c>
      <c r="CS43" s="80">
        <v>13</v>
      </c>
      <c r="CT43" s="80">
        <v>6</v>
      </c>
      <c r="CU43" s="80">
        <v>9</v>
      </c>
      <c r="CV43" s="81">
        <v>11</v>
      </c>
      <c r="CX43" s="769">
        <f t="shared" si="34"/>
        <v>9.375</v>
      </c>
      <c r="CY43" s="6">
        <f t="shared" si="34"/>
        <v>9.8958333333333321</v>
      </c>
      <c r="CZ43" s="87">
        <f t="shared" si="34"/>
        <v>57.291666666666664</v>
      </c>
      <c r="DA43" s="187">
        <f t="shared" si="34"/>
        <v>0.52083333333333326</v>
      </c>
      <c r="DB43" s="6">
        <f t="shared" si="34"/>
        <v>20.3125</v>
      </c>
      <c r="DC43" s="11"/>
      <c r="DD43" s="187">
        <f t="shared" si="35"/>
        <v>0</v>
      </c>
      <c r="DE43" s="187">
        <f t="shared" si="35"/>
        <v>2.083333333333333</v>
      </c>
      <c r="DF43" s="187">
        <f t="shared" si="35"/>
        <v>0.52083333333333326</v>
      </c>
      <c r="DG43" s="11"/>
      <c r="DH43" s="11"/>
      <c r="DI43" s="87">
        <f t="shared" si="36"/>
        <v>7.2115384615384608</v>
      </c>
      <c r="DJ43" s="6">
        <f t="shared" si="36"/>
        <v>9.1346153846153832</v>
      </c>
      <c r="DK43" s="87">
        <f t="shared" si="36"/>
        <v>48.07692307692308</v>
      </c>
      <c r="DL43" s="187">
        <f t="shared" si="36"/>
        <v>0.48076923076923078</v>
      </c>
      <c r="DM43" s="6">
        <f t="shared" si="36"/>
        <v>27.403846153846157</v>
      </c>
      <c r="DN43" s="11"/>
      <c r="DO43" s="187">
        <f t="shared" si="37"/>
        <v>0.96153846153846156</v>
      </c>
      <c r="DP43" s="6">
        <f t="shared" si="37"/>
        <v>4.3269230769230766</v>
      </c>
      <c r="DQ43" s="187">
        <f t="shared" si="37"/>
        <v>2.4038461538461542</v>
      </c>
      <c r="DR43" s="11"/>
      <c r="DS43" s="11"/>
      <c r="DT43" s="769">
        <f t="shared" si="38"/>
        <v>14.218009478672986</v>
      </c>
      <c r="DU43" s="6">
        <f t="shared" si="38"/>
        <v>7.5829383886255926</v>
      </c>
      <c r="DV43" s="87">
        <f t="shared" si="38"/>
        <v>51.184834123222743</v>
      </c>
      <c r="DW43" s="187">
        <f t="shared" si="38"/>
        <v>1.8957345971563981</v>
      </c>
      <c r="DX43" s="6">
        <f t="shared" si="38"/>
        <v>15.639810426540285</v>
      </c>
      <c r="DY43" s="11"/>
      <c r="DZ43" s="187">
        <f t="shared" si="39"/>
        <v>1.8957345971563981</v>
      </c>
      <c r="EA43" s="6">
        <f t="shared" si="39"/>
        <v>6.6350710900473935</v>
      </c>
      <c r="EB43" s="187">
        <f t="shared" si="39"/>
        <v>0.94786729857819907</v>
      </c>
      <c r="EC43" s="11"/>
      <c r="ED43" s="11"/>
      <c r="EE43" s="87">
        <f t="shared" si="40"/>
        <v>22.471910112359549</v>
      </c>
      <c r="EF43" s="6">
        <f t="shared" si="40"/>
        <v>5.6179775280898872</v>
      </c>
      <c r="EG43" s="87">
        <f t="shared" si="40"/>
        <v>38.202247191011232</v>
      </c>
      <c r="EH43" s="187">
        <f t="shared" si="40"/>
        <v>0</v>
      </c>
      <c r="EI43" s="6">
        <f t="shared" si="40"/>
        <v>23.595505617977526</v>
      </c>
      <c r="EJ43" s="11"/>
      <c r="EK43" s="187">
        <f t="shared" si="41"/>
        <v>1.1235955056179776</v>
      </c>
      <c r="EL43" s="6">
        <f t="shared" si="41"/>
        <v>5.0561797752808983</v>
      </c>
      <c r="EM43" s="6">
        <f t="shared" si="41"/>
        <v>3.9325842696629212</v>
      </c>
      <c r="EN43" s="11"/>
      <c r="EO43" s="11"/>
      <c r="EP43" s="769">
        <f t="shared" si="42"/>
        <v>13.793103448275861</v>
      </c>
      <c r="EQ43" s="187">
        <f t="shared" si="42"/>
        <v>0.57471264367816088</v>
      </c>
      <c r="ER43" s="87">
        <f t="shared" si="42"/>
        <v>23.563218390804597</v>
      </c>
      <c r="ES43" s="6">
        <f t="shared" si="42"/>
        <v>19.540229885057471</v>
      </c>
      <c r="ET43" s="6">
        <f t="shared" si="42"/>
        <v>29.885057471264371</v>
      </c>
      <c r="EU43" s="187">
        <f t="shared" si="42"/>
        <v>0.57471264367816088</v>
      </c>
      <c r="EV43" s="187">
        <f t="shared" si="42"/>
        <v>0</v>
      </c>
      <c r="EW43" s="6">
        <f t="shared" si="42"/>
        <v>3.4482758620689653</v>
      </c>
      <c r="EX43" s="187">
        <f t="shared" si="42"/>
        <v>1.1494252873563218</v>
      </c>
      <c r="EY43" s="187">
        <f t="shared" si="42"/>
        <v>2.8735632183908044</v>
      </c>
      <c r="EZ43" s="82">
        <f t="shared" si="42"/>
        <v>4.5977011494252871</v>
      </c>
      <c r="FA43" s="87">
        <f t="shared" si="43"/>
        <v>13.253012048192772</v>
      </c>
      <c r="FB43" s="187">
        <f t="shared" si="43"/>
        <v>0.60240963855421692</v>
      </c>
      <c r="FC43" s="87">
        <f t="shared" si="43"/>
        <v>22.289156626506024</v>
      </c>
      <c r="FD43" s="6">
        <f t="shared" si="43"/>
        <v>13.855421686746988</v>
      </c>
      <c r="FE43" s="6">
        <f t="shared" si="43"/>
        <v>34.337349397590359</v>
      </c>
      <c r="FF43" s="6">
        <f t="shared" si="43"/>
        <v>4.8192771084337354</v>
      </c>
      <c r="FG43" s="187">
        <f t="shared" si="43"/>
        <v>0</v>
      </c>
      <c r="FH43" s="6">
        <f t="shared" si="43"/>
        <v>4.2168674698795181</v>
      </c>
      <c r="FI43" s="187">
        <f t="shared" si="43"/>
        <v>2.4096385542168677</v>
      </c>
      <c r="FJ43" s="187">
        <f t="shared" si="43"/>
        <v>2.4096385542168677</v>
      </c>
      <c r="FK43" s="189">
        <f t="shared" si="43"/>
        <v>1.8072289156626504</v>
      </c>
      <c r="FM43" s="745">
        <f t="shared" si="44"/>
        <v>-2.1634615384615392</v>
      </c>
      <c r="FN43" s="64">
        <f t="shared" si="44"/>
        <v>-0.7612179487179489</v>
      </c>
      <c r="FO43" s="778">
        <f t="shared" si="44"/>
        <v>-9.2147435897435841</v>
      </c>
      <c r="FP43" s="195">
        <f t="shared" si="44"/>
        <v>-4.0064102564102477E-2</v>
      </c>
      <c r="FQ43" s="64">
        <f t="shared" si="44"/>
        <v>7.0913461538461569</v>
      </c>
      <c r="FR43" s="11"/>
      <c r="FS43" s="195">
        <f t="shared" si="44"/>
        <v>0.96153846153846156</v>
      </c>
      <c r="FT43" s="195">
        <f t="shared" si="44"/>
        <v>2.2435897435897436</v>
      </c>
      <c r="FU43" s="195">
        <f t="shared" si="44"/>
        <v>1.8830128205128209</v>
      </c>
      <c r="FV43" s="11"/>
      <c r="FW43" s="11"/>
      <c r="FX43" s="745">
        <f t="shared" si="45"/>
        <v>8.2539006336865626</v>
      </c>
      <c r="FY43" s="64">
        <f t="shared" si="45"/>
        <v>-1.9649608605357054</v>
      </c>
      <c r="FZ43" s="778">
        <f t="shared" si="45"/>
        <v>-12.982586932211511</v>
      </c>
      <c r="GA43" s="195">
        <f t="shared" si="45"/>
        <v>-1.8957345971563981</v>
      </c>
      <c r="GB43" s="64">
        <f t="shared" si="45"/>
        <v>7.9556951914372416</v>
      </c>
      <c r="GC43" s="11"/>
      <c r="GD43" s="195">
        <f t="shared" si="45"/>
        <v>-0.77213909153842053</v>
      </c>
      <c r="GE43" s="64">
        <f t="shared" si="45"/>
        <v>-1.5788913147664951</v>
      </c>
      <c r="GF43" s="195">
        <f t="shared" si="45"/>
        <v>2.9847169710847221</v>
      </c>
      <c r="GG43" s="11"/>
      <c r="GH43" s="11"/>
      <c r="GI43" s="745">
        <f t="shared" si="46"/>
        <v>-0.54009140008308876</v>
      </c>
      <c r="GJ43" s="195">
        <f t="shared" si="46"/>
        <v>2.7696994876056036E-2</v>
      </c>
      <c r="GK43" s="778">
        <f t="shared" si="46"/>
        <v>-1.2740617642985725</v>
      </c>
      <c r="GL43" s="64">
        <f t="shared" si="46"/>
        <v>-5.684808198310483</v>
      </c>
      <c r="GM43" s="64">
        <f t="shared" si="46"/>
        <v>4.4522919263259872</v>
      </c>
      <c r="GN43" s="64">
        <f t="shared" si="46"/>
        <v>4.2445644647555749</v>
      </c>
      <c r="GO43" s="195">
        <f t="shared" si="46"/>
        <v>0</v>
      </c>
      <c r="GP43" s="64">
        <f t="shared" si="46"/>
        <v>0.7685916078105528</v>
      </c>
      <c r="GQ43" s="195">
        <f t="shared" si="46"/>
        <v>1.2602132668605459</v>
      </c>
      <c r="GR43" s="195">
        <f t="shared" si="46"/>
        <v>-0.46392466417393674</v>
      </c>
      <c r="GS43" s="594">
        <f t="shared" si="46"/>
        <v>-2.7904722337626366</v>
      </c>
    </row>
    <row r="44" spans="1:201" x14ac:dyDescent="0.25">
      <c r="A44" s="575" t="s">
        <v>53</v>
      </c>
      <c r="B44" s="756">
        <v>9</v>
      </c>
      <c r="C44" s="141">
        <v>7</v>
      </c>
      <c r="D44" s="753">
        <v>55</v>
      </c>
      <c r="E44" s="141">
        <v>0</v>
      </c>
      <c r="F44" s="141">
        <v>27</v>
      </c>
      <c r="G44" s="550" t="s">
        <v>37</v>
      </c>
      <c r="H44" s="141">
        <v>2</v>
      </c>
      <c r="I44" s="141">
        <v>2</v>
      </c>
      <c r="J44" s="141">
        <v>1</v>
      </c>
      <c r="K44" s="141" t="s">
        <v>37</v>
      </c>
      <c r="L44" s="142" t="s">
        <v>37</v>
      </c>
      <c r="M44" s="756">
        <v>6</v>
      </c>
      <c r="N44" s="141">
        <v>10</v>
      </c>
      <c r="O44" s="753">
        <v>52</v>
      </c>
      <c r="P44" s="141">
        <v>0</v>
      </c>
      <c r="Q44" s="141">
        <v>33</v>
      </c>
      <c r="R44" s="144" t="s">
        <v>37</v>
      </c>
      <c r="S44" s="141">
        <v>1</v>
      </c>
      <c r="T44" s="141">
        <v>2</v>
      </c>
      <c r="U44" s="141">
        <v>2</v>
      </c>
      <c r="V44" s="141" t="s">
        <v>37</v>
      </c>
      <c r="W44" s="142" t="s">
        <v>37</v>
      </c>
      <c r="X44" s="756">
        <v>15</v>
      </c>
      <c r="Y44" s="141">
        <v>17</v>
      </c>
      <c r="Z44" s="753">
        <v>107</v>
      </c>
      <c r="AA44" s="141">
        <v>0</v>
      </c>
      <c r="AB44" s="141">
        <v>60</v>
      </c>
      <c r="AC44" s="141" t="s">
        <v>37</v>
      </c>
      <c r="AD44" s="141">
        <v>3</v>
      </c>
      <c r="AE44" s="141">
        <v>4</v>
      </c>
      <c r="AF44" s="141">
        <v>3</v>
      </c>
      <c r="AG44" s="141" t="s">
        <v>37</v>
      </c>
      <c r="AH44" s="142" t="s">
        <v>37</v>
      </c>
      <c r="AI44" s="756">
        <v>25</v>
      </c>
      <c r="AJ44" s="141">
        <v>4</v>
      </c>
      <c r="AK44" s="753">
        <v>44</v>
      </c>
      <c r="AL44" s="141">
        <v>0</v>
      </c>
      <c r="AM44" s="141">
        <v>13</v>
      </c>
      <c r="AN44" s="141" t="s">
        <v>37</v>
      </c>
      <c r="AO44" s="141">
        <v>1</v>
      </c>
      <c r="AP44" s="141">
        <v>4</v>
      </c>
      <c r="AQ44" s="141">
        <v>3</v>
      </c>
      <c r="AR44" s="141" t="s">
        <v>37</v>
      </c>
      <c r="AS44" s="142" t="s">
        <v>37</v>
      </c>
      <c r="AT44" s="756">
        <v>29</v>
      </c>
      <c r="AU44" s="141">
        <v>8</v>
      </c>
      <c r="AV44" s="753">
        <v>49</v>
      </c>
      <c r="AW44" s="141">
        <v>0</v>
      </c>
      <c r="AX44" s="141">
        <v>22</v>
      </c>
      <c r="AY44" s="141" t="s">
        <v>37</v>
      </c>
      <c r="AZ44" s="141">
        <v>3</v>
      </c>
      <c r="BA44" s="141">
        <v>9</v>
      </c>
      <c r="BB44" s="141">
        <v>3</v>
      </c>
      <c r="BC44" s="141" t="s">
        <v>37</v>
      </c>
      <c r="BD44" s="142" t="s">
        <v>37</v>
      </c>
      <c r="BE44" s="753">
        <v>54</v>
      </c>
      <c r="BF44" s="141">
        <v>12</v>
      </c>
      <c r="BG44" s="753">
        <v>93</v>
      </c>
      <c r="BH44" s="141">
        <v>0</v>
      </c>
      <c r="BI44" s="141">
        <v>35</v>
      </c>
      <c r="BJ44" s="141" t="s">
        <v>37</v>
      </c>
      <c r="BK44" s="141">
        <v>4</v>
      </c>
      <c r="BL44" s="141">
        <v>13</v>
      </c>
      <c r="BM44" s="141">
        <v>6</v>
      </c>
      <c r="BN44" s="141" t="s">
        <v>37</v>
      </c>
      <c r="BO44" s="142" t="s">
        <v>37</v>
      </c>
      <c r="BP44" s="756">
        <v>24</v>
      </c>
      <c r="BQ44" s="141">
        <v>2</v>
      </c>
      <c r="BR44" s="753">
        <v>33</v>
      </c>
      <c r="BS44" s="141">
        <v>13</v>
      </c>
      <c r="BT44" s="141">
        <v>18</v>
      </c>
      <c r="BU44" s="141">
        <v>3</v>
      </c>
      <c r="BV44" s="141">
        <v>1</v>
      </c>
      <c r="BW44" s="141">
        <v>3</v>
      </c>
      <c r="BX44" s="141">
        <v>2</v>
      </c>
      <c r="BY44" s="141">
        <v>5</v>
      </c>
      <c r="BZ44" s="142">
        <v>5</v>
      </c>
      <c r="CA44" s="756">
        <v>22</v>
      </c>
      <c r="CB44" s="141">
        <v>2</v>
      </c>
      <c r="CC44" s="753">
        <v>21</v>
      </c>
      <c r="CD44" s="141">
        <v>19</v>
      </c>
      <c r="CE44" s="141">
        <v>26</v>
      </c>
      <c r="CF44" s="141">
        <v>1</v>
      </c>
      <c r="CG44" s="141">
        <v>1</v>
      </c>
      <c r="CH44" s="141">
        <v>3</v>
      </c>
      <c r="CI44" s="141">
        <v>7</v>
      </c>
      <c r="CJ44" s="141">
        <v>5</v>
      </c>
      <c r="CK44" s="142">
        <v>9</v>
      </c>
      <c r="CL44" s="753">
        <v>46</v>
      </c>
      <c r="CM44" s="141">
        <v>4</v>
      </c>
      <c r="CN44" s="753">
        <v>54</v>
      </c>
      <c r="CO44" s="141">
        <v>32</v>
      </c>
      <c r="CP44" s="141">
        <v>44</v>
      </c>
      <c r="CQ44" s="141">
        <v>4</v>
      </c>
      <c r="CR44" s="141">
        <v>2</v>
      </c>
      <c r="CS44" s="141">
        <v>6</v>
      </c>
      <c r="CT44" s="141">
        <v>9</v>
      </c>
      <c r="CU44" s="141">
        <v>10</v>
      </c>
      <c r="CV44" s="142">
        <v>14</v>
      </c>
      <c r="CX44" s="802">
        <f t="shared" si="34"/>
        <v>8.7378640776699026</v>
      </c>
      <c r="CY44" s="98">
        <f t="shared" si="34"/>
        <v>6.7961165048543686</v>
      </c>
      <c r="CZ44" s="805">
        <f t="shared" si="34"/>
        <v>53.398058252427184</v>
      </c>
      <c r="DA44" s="235">
        <f t="shared" si="34"/>
        <v>0</v>
      </c>
      <c r="DB44" s="98">
        <f t="shared" si="34"/>
        <v>26.21359223300971</v>
      </c>
      <c r="DC44" s="553"/>
      <c r="DD44" s="235">
        <f t="shared" si="35"/>
        <v>1.9417475728155338</v>
      </c>
      <c r="DE44" s="235">
        <f t="shared" si="35"/>
        <v>1.9417475728155338</v>
      </c>
      <c r="DF44" s="235">
        <f t="shared" si="35"/>
        <v>0.97087378640776689</v>
      </c>
      <c r="DG44" s="553"/>
      <c r="DH44" s="553"/>
      <c r="DI44" s="805">
        <f t="shared" si="36"/>
        <v>5.6603773584905666</v>
      </c>
      <c r="DJ44" s="98">
        <f t="shared" si="36"/>
        <v>9.433962264150944</v>
      </c>
      <c r="DK44" s="805">
        <f t="shared" si="36"/>
        <v>49.056603773584904</v>
      </c>
      <c r="DL44" s="235">
        <f t="shared" si="36"/>
        <v>0</v>
      </c>
      <c r="DM44" s="98">
        <f t="shared" si="36"/>
        <v>31.132075471698112</v>
      </c>
      <c r="DN44" s="553"/>
      <c r="DO44" s="235">
        <f t="shared" si="37"/>
        <v>0.94339622641509435</v>
      </c>
      <c r="DP44" s="235">
        <f t="shared" si="37"/>
        <v>1.8867924528301887</v>
      </c>
      <c r="DQ44" s="235">
        <f t="shared" si="37"/>
        <v>1.8867924528301887</v>
      </c>
      <c r="DR44" s="553"/>
      <c r="DS44" s="553"/>
      <c r="DT44" s="802">
        <f t="shared" si="38"/>
        <v>26.595744680851062</v>
      </c>
      <c r="DU44" s="235">
        <f t="shared" si="38"/>
        <v>4.2553191489361701</v>
      </c>
      <c r="DV44" s="805">
        <f t="shared" si="38"/>
        <v>46.808510638297875</v>
      </c>
      <c r="DW44" s="235">
        <f t="shared" si="38"/>
        <v>0</v>
      </c>
      <c r="DX44" s="98">
        <f t="shared" si="38"/>
        <v>13.829787234042554</v>
      </c>
      <c r="DY44" s="553"/>
      <c r="DZ44" s="235">
        <f t="shared" si="39"/>
        <v>1.0638297872340425</v>
      </c>
      <c r="EA44" s="235">
        <f t="shared" si="39"/>
        <v>4.2553191489361701</v>
      </c>
      <c r="EB44" s="235">
        <f t="shared" si="39"/>
        <v>3.1914893617021276</v>
      </c>
      <c r="EC44" s="553"/>
      <c r="ED44" s="553"/>
      <c r="EE44" s="805">
        <f t="shared" si="40"/>
        <v>23.577235772357724</v>
      </c>
      <c r="EF44" s="98">
        <f t="shared" si="40"/>
        <v>6.5040650406504072</v>
      </c>
      <c r="EG44" s="805">
        <f t="shared" si="40"/>
        <v>39.837398373983739</v>
      </c>
      <c r="EH44" s="235">
        <f t="shared" si="40"/>
        <v>0</v>
      </c>
      <c r="EI44" s="98">
        <f t="shared" si="40"/>
        <v>17.886178861788618</v>
      </c>
      <c r="EJ44" s="553"/>
      <c r="EK44" s="235">
        <f t="shared" si="41"/>
        <v>2.4390243902439024</v>
      </c>
      <c r="EL44" s="98">
        <f t="shared" si="41"/>
        <v>7.3170731707317067</v>
      </c>
      <c r="EM44" s="235">
        <f t="shared" si="41"/>
        <v>2.4390243902439024</v>
      </c>
      <c r="EN44" s="553"/>
      <c r="EO44" s="553"/>
      <c r="EP44" s="802">
        <f t="shared" si="42"/>
        <v>22.018348623853214</v>
      </c>
      <c r="EQ44" s="235">
        <f t="shared" si="42"/>
        <v>1.834862385321101</v>
      </c>
      <c r="ER44" s="805">
        <f t="shared" si="42"/>
        <v>30.275229357798167</v>
      </c>
      <c r="ES44" s="98">
        <f t="shared" si="42"/>
        <v>11.926605504587156</v>
      </c>
      <c r="ET44" s="98">
        <f t="shared" si="42"/>
        <v>16.513761467889911</v>
      </c>
      <c r="EU44" s="235">
        <f t="shared" si="42"/>
        <v>2.7522935779816518</v>
      </c>
      <c r="EV44" s="235">
        <f t="shared" si="42"/>
        <v>0.91743119266055051</v>
      </c>
      <c r="EW44" s="235">
        <f t="shared" si="42"/>
        <v>2.7522935779816518</v>
      </c>
      <c r="EX44" s="235">
        <f t="shared" si="42"/>
        <v>1.834862385321101</v>
      </c>
      <c r="EY44" s="235">
        <f t="shared" si="42"/>
        <v>4.5871559633027523</v>
      </c>
      <c r="EZ44" s="420">
        <f t="shared" si="42"/>
        <v>4.5871559633027523</v>
      </c>
      <c r="FA44" s="805">
        <f t="shared" si="43"/>
        <v>18.96551724137931</v>
      </c>
      <c r="FB44" s="235">
        <f t="shared" si="43"/>
        <v>1.7241379310344827</v>
      </c>
      <c r="FC44" s="805">
        <f t="shared" si="43"/>
        <v>18.103448275862068</v>
      </c>
      <c r="FD44" s="98">
        <f t="shared" si="43"/>
        <v>16.379310344827587</v>
      </c>
      <c r="FE44" s="98">
        <f t="shared" si="43"/>
        <v>22.413793103448278</v>
      </c>
      <c r="FF44" s="235">
        <f t="shared" si="43"/>
        <v>0.86206896551724133</v>
      </c>
      <c r="FG44" s="235">
        <f t="shared" si="43"/>
        <v>0.86206896551724133</v>
      </c>
      <c r="FH44" s="235">
        <f t="shared" si="43"/>
        <v>2.5862068965517242</v>
      </c>
      <c r="FI44" s="98">
        <f t="shared" si="43"/>
        <v>6.0344827586206895</v>
      </c>
      <c r="FJ44" s="235">
        <f t="shared" si="43"/>
        <v>4.3103448275862073</v>
      </c>
      <c r="FK44" s="99">
        <f t="shared" si="43"/>
        <v>7.7586206896551726</v>
      </c>
      <c r="FM44" s="808">
        <f t="shared" si="44"/>
        <v>-3.077486719179336</v>
      </c>
      <c r="FN44" s="552">
        <f t="shared" si="44"/>
        <v>2.6378457592965754</v>
      </c>
      <c r="FO44" s="810">
        <f t="shared" si="44"/>
        <v>-4.3414544788422802</v>
      </c>
      <c r="FP44" s="596">
        <f t="shared" si="44"/>
        <v>0</v>
      </c>
      <c r="FQ44" s="552">
        <f t="shared" si="44"/>
        <v>4.9184832386884025</v>
      </c>
      <c r="FR44" s="553"/>
      <c r="FS44" s="596">
        <f t="shared" si="44"/>
        <v>-0.99835134640043943</v>
      </c>
      <c r="FT44" s="596">
        <f t="shared" si="44"/>
        <v>-5.495511998534508E-2</v>
      </c>
      <c r="FU44" s="596">
        <f t="shared" si="44"/>
        <v>0.91591866642242181</v>
      </c>
      <c r="FV44" s="553"/>
      <c r="FW44" s="553"/>
      <c r="FX44" s="808">
        <f t="shared" si="45"/>
        <v>-3.0185089084933381</v>
      </c>
      <c r="FY44" s="596">
        <f t="shared" si="45"/>
        <v>2.2487458917142371</v>
      </c>
      <c r="FZ44" s="810">
        <f t="shared" si="45"/>
        <v>-6.9711122643141366</v>
      </c>
      <c r="GA44" s="596">
        <f t="shared" si="45"/>
        <v>0</v>
      </c>
      <c r="GB44" s="552">
        <f t="shared" si="45"/>
        <v>4.0563916277460645</v>
      </c>
      <c r="GC44" s="553"/>
      <c r="GD44" s="596">
        <f t="shared" si="45"/>
        <v>1.3751946030098599</v>
      </c>
      <c r="GE44" s="596">
        <f t="shared" si="45"/>
        <v>3.0617540217955366</v>
      </c>
      <c r="GF44" s="596">
        <f t="shared" si="45"/>
        <v>-0.75246497145822522</v>
      </c>
      <c r="GG44" s="553"/>
      <c r="GH44" s="553"/>
      <c r="GI44" s="808">
        <f t="shared" si="46"/>
        <v>-3.0528313824739044</v>
      </c>
      <c r="GJ44" s="596">
        <f t="shared" si="46"/>
        <v>-0.11072445428661837</v>
      </c>
      <c r="GK44" s="810">
        <f t="shared" si="46"/>
        <v>-12.1717810819361</v>
      </c>
      <c r="GL44" s="552">
        <f t="shared" si="46"/>
        <v>4.4527048402404308</v>
      </c>
      <c r="GM44" s="552">
        <f t="shared" si="46"/>
        <v>5.9000316355583671</v>
      </c>
      <c r="GN44" s="596">
        <f t="shared" si="46"/>
        <v>-1.8902246124644104</v>
      </c>
      <c r="GO44" s="596">
        <f t="shared" si="46"/>
        <v>-5.5362227143309184E-2</v>
      </c>
      <c r="GP44" s="596">
        <f t="shared" si="46"/>
        <v>-0.16608668142992755</v>
      </c>
      <c r="GQ44" s="552">
        <f t="shared" si="46"/>
        <v>4.199620373299588</v>
      </c>
      <c r="GR44" s="596">
        <f t="shared" si="46"/>
        <v>-0.27681113571654503</v>
      </c>
      <c r="GS44" s="554">
        <f t="shared" si="46"/>
        <v>3.1714647263524203</v>
      </c>
    </row>
    <row r="47" spans="1:201" x14ac:dyDescent="0.25">
      <c r="A47" s="5" t="s">
        <v>1224</v>
      </c>
    </row>
    <row r="48" spans="1:201" x14ac:dyDescent="0.25">
      <c r="A48" s="5"/>
    </row>
    <row r="49" spans="1:201" x14ac:dyDescent="0.25">
      <c r="A49" s="5"/>
      <c r="B49" s="1737" t="s">
        <v>997</v>
      </c>
      <c r="C49" s="1737"/>
      <c r="D49" s="1737"/>
      <c r="E49" s="1737"/>
      <c r="F49" s="1737"/>
      <c r="G49" s="1737"/>
      <c r="H49" s="1737"/>
      <c r="I49" s="1737"/>
      <c r="J49" s="1737"/>
      <c r="K49" s="1737"/>
      <c r="L49" s="1737"/>
      <c r="M49" s="1737"/>
      <c r="N49" s="1737"/>
      <c r="O49" s="1737"/>
      <c r="P49" s="1737"/>
      <c r="Q49" s="1737"/>
      <c r="R49" s="1737"/>
      <c r="S49" s="1737"/>
      <c r="T49" s="1737"/>
      <c r="U49" s="1737"/>
      <c r="V49" s="1737"/>
      <c r="W49" s="1737"/>
      <c r="X49" s="1737"/>
      <c r="Y49" s="1737"/>
      <c r="Z49" s="1737"/>
      <c r="AA49" s="1737"/>
      <c r="AB49" s="1737"/>
      <c r="AC49" s="1737"/>
      <c r="AD49" s="1737"/>
      <c r="AE49" s="1737"/>
      <c r="AF49" s="1737"/>
      <c r="AG49" s="1737"/>
      <c r="AH49" s="1737"/>
      <c r="AI49" s="1737"/>
      <c r="AJ49" s="1737"/>
      <c r="AK49" s="1737"/>
      <c r="AL49" s="1737"/>
      <c r="AM49" s="1737"/>
      <c r="AN49" s="1737"/>
      <c r="AO49" s="1737"/>
      <c r="AP49" s="1737"/>
      <c r="AQ49" s="1737"/>
      <c r="AR49" s="1737"/>
      <c r="AS49" s="1737"/>
      <c r="AT49" s="1737"/>
      <c r="AU49" s="1737"/>
      <c r="AV49" s="1737"/>
      <c r="AW49" s="1737"/>
      <c r="AX49" s="1737"/>
      <c r="AY49" s="1737"/>
      <c r="AZ49" s="1737"/>
      <c r="BA49" s="1737"/>
      <c r="BB49" s="1737"/>
      <c r="BC49" s="1737"/>
      <c r="BD49" s="1737"/>
      <c r="BE49" s="1737"/>
      <c r="BF49" s="1737"/>
      <c r="BG49" s="1737"/>
      <c r="BH49" s="1737"/>
      <c r="BI49" s="1737"/>
      <c r="BJ49" s="1737"/>
      <c r="BK49" s="1737"/>
      <c r="BL49" s="1737"/>
      <c r="BM49" s="1737"/>
      <c r="BN49" s="1737"/>
      <c r="BO49" s="1737"/>
      <c r="BP49" s="1737"/>
      <c r="BQ49" s="1737"/>
      <c r="BR49" s="1737"/>
      <c r="BS49" s="1737"/>
      <c r="BT49" s="1737"/>
      <c r="BU49" s="1737"/>
      <c r="BV49" s="1737"/>
      <c r="BW49" s="1737"/>
      <c r="BX49" s="1737"/>
      <c r="BY49" s="1737"/>
      <c r="BZ49" s="1737"/>
      <c r="CA49" s="1737"/>
      <c r="CB49" s="1737"/>
      <c r="CC49" s="1737"/>
      <c r="CD49" s="1737"/>
      <c r="CE49" s="1737"/>
      <c r="CF49" s="1737"/>
      <c r="CG49" s="1737"/>
      <c r="CH49" s="1737"/>
      <c r="CI49" s="1737"/>
      <c r="CJ49" s="1737"/>
      <c r="CK49" s="1737"/>
      <c r="CL49" s="1737"/>
      <c r="CM49" s="1737"/>
      <c r="CN49" s="1737"/>
      <c r="CO49" s="1737"/>
      <c r="CP49" s="1737"/>
      <c r="CQ49" s="1737"/>
      <c r="CR49" s="1737"/>
      <c r="CS49" s="1737"/>
      <c r="CT49" s="1737"/>
      <c r="CU49" s="1737"/>
      <c r="CV49" s="1737"/>
      <c r="CX49" s="1736" t="s">
        <v>508</v>
      </c>
      <c r="CY49" s="1736"/>
      <c r="CZ49" s="1736"/>
      <c r="DA49" s="1736"/>
      <c r="DB49" s="1736"/>
      <c r="DC49" s="1736"/>
      <c r="DD49" s="1736"/>
      <c r="DE49" s="1736"/>
      <c r="DF49" s="1736"/>
      <c r="DG49" s="1736"/>
      <c r="DH49" s="1736"/>
      <c r="DI49" s="1736"/>
      <c r="DJ49" s="1736"/>
      <c r="DK49" s="1736"/>
      <c r="DL49" s="1736"/>
      <c r="DM49" s="1736"/>
      <c r="DN49" s="1736"/>
      <c r="DO49" s="1736"/>
      <c r="DP49" s="1736"/>
      <c r="DQ49" s="1736"/>
      <c r="DR49" s="1736"/>
      <c r="DS49" s="1736"/>
      <c r="DT49" s="1736"/>
      <c r="DU49" s="1736"/>
      <c r="DV49" s="1736"/>
      <c r="DW49" s="1736"/>
      <c r="DX49" s="1736"/>
      <c r="DY49" s="1736"/>
      <c r="DZ49" s="1736"/>
      <c r="EA49" s="1736"/>
      <c r="EB49" s="1736"/>
      <c r="EC49" s="1736"/>
      <c r="ED49" s="1736"/>
      <c r="EE49" s="1736"/>
      <c r="EF49" s="1736"/>
      <c r="EG49" s="1736"/>
      <c r="EH49" s="1736"/>
      <c r="EI49" s="1736"/>
      <c r="EJ49" s="1736"/>
      <c r="EK49" s="1736"/>
      <c r="EL49" s="1736"/>
      <c r="EM49" s="1736"/>
      <c r="EN49" s="1736"/>
      <c r="EO49" s="1736"/>
      <c r="EP49" s="1736"/>
      <c r="EQ49" s="1736"/>
      <c r="ER49" s="1736"/>
      <c r="ES49" s="1736"/>
      <c r="ET49" s="1736"/>
      <c r="EU49" s="1736"/>
      <c r="EV49" s="1736"/>
      <c r="EW49" s="1736"/>
      <c r="EX49" s="1736"/>
      <c r="EY49" s="1736"/>
      <c r="EZ49" s="1736"/>
      <c r="FA49" s="1736"/>
      <c r="FB49" s="1736"/>
      <c r="FC49" s="1736"/>
      <c r="FD49" s="1736"/>
      <c r="FE49" s="1736"/>
      <c r="FF49" s="1736"/>
      <c r="FG49" s="1736"/>
      <c r="FH49" s="1736"/>
      <c r="FI49" s="1736"/>
      <c r="FJ49" s="1736"/>
      <c r="FK49" s="1736"/>
      <c r="FM49" s="1737" t="s">
        <v>631</v>
      </c>
      <c r="FN49" s="1737"/>
      <c r="FO49" s="1737"/>
      <c r="FP49" s="1737"/>
      <c r="FQ49" s="1737"/>
      <c r="FR49" s="1737"/>
      <c r="FS49" s="1737"/>
      <c r="FT49" s="1737"/>
      <c r="FU49" s="1737"/>
      <c r="FV49" s="1737"/>
      <c r="FW49" s="1737"/>
      <c r="FX49" s="1737"/>
      <c r="FY49" s="1737"/>
      <c r="FZ49" s="1737"/>
      <c r="GA49" s="1737"/>
      <c r="GB49" s="1737"/>
      <c r="GC49" s="1737"/>
      <c r="GD49" s="1737"/>
      <c r="GE49" s="1737"/>
      <c r="GF49" s="1737"/>
      <c r="GG49" s="1737"/>
      <c r="GH49" s="1737"/>
      <c r="GI49" s="1737"/>
      <c r="GJ49" s="1737"/>
      <c r="GK49" s="1737"/>
      <c r="GL49" s="1737"/>
      <c r="GM49" s="1737"/>
      <c r="GN49" s="1737"/>
      <c r="GO49" s="1737"/>
      <c r="GP49" s="1737"/>
      <c r="GQ49" s="1737"/>
      <c r="GR49" s="1737"/>
      <c r="GS49" s="1737"/>
    </row>
    <row r="50" spans="1:201" x14ac:dyDescent="0.25">
      <c r="A50" s="223" t="s">
        <v>29</v>
      </c>
      <c r="B50" s="1738">
        <v>2015</v>
      </c>
      <c r="C50" s="1738"/>
      <c r="D50" s="1738"/>
      <c r="E50" s="1738"/>
      <c r="F50" s="1738"/>
      <c r="G50" s="1738"/>
      <c r="H50" s="1738"/>
      <c r="I50" s="1738"/>
      <c r="J50" s="1738"/>
      <c r="K50" s="1738"/>
      <c r="L50" s="1738"/>
      <c r="M50" s="1738"/>
      <c r="N50" s="1738"/>
      <c r="O50" s="1738"/>
      <c r="P50" s="1738"/>
      <c r="Q50" s="1738"/>
      <c r="R50" s="1738"/>
      <c r="S50" s="1738"/>
      <c r="T50" s="1738"/>
      <c r="U50" s="1738"/>
      <c r="V50" s="1738"/>
      <c r="W50" s="1738"/>
      <c r="X50" s="1738"/>
      <c r="Y50" s="1738"/>
      <c r="Z50" s="1738"/>
      <c r="AA50" s="1738"/>
      <c r="AB50" s="1738"/>
      <c r="AC50" s="1738"/>
      <c r="AD50" s="1738"/>
      <c r="AE50" s="1738"/>
      <c r="AF50" s="1738"/>
      <c r="AG50" s="1738"/>
      <c r="AH50" s="1738"/>
      <c r="AI50" s="1738">
        <v>2019</v>
      </c>
      <c r="AJ50" s="1738"/>
      <c r="AK50" s="1738"/>
      <c r="AL50" s="1738"/>
      <c r="AM50" s="1738"/>
      <c r="AN50" s="1738"/>
      <c r="AO50" s="1738"/>
      <c r="AP50" s="1738"/>
      <c r="AQ50" s="1738"/>
      <c r="AR50" s="1738"/>
      <c r="AS50" s="1738"/>
      <c r="AT50" s="1738"/>
      <c r="AU50" s="1738"/>
      <c r="AV50" s="1738"/>
      <c r="AW50" s="1738"/>
      <c r="AX50" s="1738"/>
      <c r="AY50" s="1738"/>
      <c r="AZ50" s="1738"/>
      <c r="BA50" s="1738"/>
      <c r="BB50" s="1738"/>
      <c r="BC50" s="1738"/>
      <c r="BD50" s="1738"/>
      <c r="BE50" s="1738"/>
      <c r="BF50" s="1738"/>
      <c r="BG50" s="1738"/>
      <c r="BH50" s="1738"/>
      <c r="BI50" s="1738"/>
      <c r="BJ50" s="1738"/>
      <c r="BK50" s="1738"/>
      <c r="BL50" s="1738"/>
      <c r="BM50" s="1738"/>
      <c r="BN50" s="1738"/>
      <c r="BO50" s="1738"/>
      <c r="BP50" s="1738">
        <v>2021</v>
      </c>
      <c r="BQ50" s="1738"/>
      <c r="BR50" s="1738"/>
      <c r="BS50" s="1738"/>
      <c r="BT50" s="1738"/>
      <c r="BU50" s="1738"/>
      <c r="BV50" s="1738"/>
      <c r="BW50" s="1738"/>
      <c r="BX50" s="1738"/>
      <c r="BY50" s="1738"/>
      <c r="BZ50" s="1738"/>
      <c r="CA50" s="1738"/>
      <c r="CB50" s="1738"/>
      <c r="CC50" s="1738"/>
      <c r="CD50" s="1738"/>
      <c r="CE50" s="1738"/>
      <c r="CF50" s="1738"/>
      <c r="CG50" s="1738"/>
      <c r="CH50" s="1738"/>
      <c r="CI50" s="1738"/>
      <c r="CJ50" s="1738"/>
      <c r="CK50" s="1738"/>
      <c r="CL50" s="1738"/>
      <c r="CM50" s="1738"/>
      <c r="CN50" s="1738"/>
      <c r="CO50" s="1738"/>
      <c r="CP50" s="1738"/>
      <c r="CQ50" s="1738"/>
      <c r="CR50" s="1738"/>
      <c r="CS50" s="1738"/>
      <c r="CT50" s="1738"/>
      <c r="CU50" s="1738"/>
      <c r="CV50" s="1738"/>
      <c r="CX50" s="1738">
        <v>2015</v>
      </c>
      <c r="CY50" s="1738"/>
      <c r="CZ50" s="1738"/>
      <c r="DA50" s="1738"/>
      <c r="DB50" s="1738"/>
      <c r="DC50" s="1738"/>
      <c r="DD50" s="1738"/>
      <c r="DE50" s="1738"/>
      <c r="DF50" s="1738"/>
      <c r="DG50" s="1738"/>
      <c r="DH50" s="1738"/>
      <c r="DI50" s="1738"/>
      <c r="DJ50" s="1738"/>
      <c r="DK50" s="1738"/>
      <c r="DL50" s="1738"/>
      <c r="DM50" s="1738"/>
      <c r="DN50" s="1738"/>
      <c r="DO50" s="1738"/>
      <c r="DP50" s="1738"/>
      <c r="DQ50" s="1738"/>
      <c r="DR50" s="1738"/>
      <c r="DS50" s="1738"/>
      <c r="DT50" s="1738">
        <v>2019</v>
      </c>
      <c r="DU50" s="1738"/>
      <c r="DV50" s="1738"/>
      <c r="DW50" s="1738"/>
      <c r="DX50" s="1738"/>
      <c r="DY50" s="1738"/>
      <c r="DZ50" s="1738"/>
      <c r="EA50" s="1738"/>
      <c r="EB50" s="1738"/>
      <c r="EC50" s="1738"/>
      <c r="ED50" s="1738"/>
      <c r="EE50" s="1738"/>
      <c r="EF50" s="1738"/>
      <c r="EG50" s="1738"/>
      <c r="EH50" s="1738"/>
      <c r="EI50" s="1738"/>
      <c r="EJ50" s="1738"/>
      <c r="EK50" s="1738"/>
      <c r="EL50" s="1738"/>
      <c r="EM50" s="1738"/>
      <c r="EN50" s="1738"/>
      <c r="EO50" s="1738"/>
      <c r="EP50" s="1738">
        <v>2021</v>
      </c>
      <c r="EQ50" s="1738"/>
      <c r="ER50" s="1738"/>
      <c r="ES50" s="1738"/>
      <c r="ET50" s="1738"/>
      <c r="EU50" s="1738"/>
      <c r="EV50" s="1738"/>
      <c r="EW50" s="1738"/>
      <c r="EX50" s="1738"/>
      <c r="EY50" s="1738"/>
      <c r="EZ50" s="1738"/>
      <c r="FA50" s="1738"/>
      <c r="FB50" s="1738"/>
      <c r="FC50" s="1738"/>
      <c r="FD50" s="1738"/>
      <c r="FE50" s="1738"/>
      <c r="FF50" s="1738"/>
      <c r="FG50" s="1738"/>
      <c r="FH50" s="1738"/>
      <c r="FI50" s="1738"/>
      <c r="FJ50" s="1738"/>
      <c r="FK50" s="1738"/>
      <c r="FM50" s="1739">
        <v>2015</v>
      </c>
      <c r="FN50" s="1739"/>
      <c r="FO50" s="1739"/>
      <c r="FP50" s="1739"/>
      <c r="FQ50" s="1739"/>
      <c r="FR50" s="1739"/>
      <c r="FS50" s="1739"/>
      <c r="FT50" s="1739"/>
      <c r="FU50" s="1739"/>
      <c r="FV50" s="1739"/>
      <c r="FW50" s="1739"/>
      <c r="FX50" s="1739">
        <v>2019</v>
      </c>
      <c r="FY50" s="1739"/>
      <c r="FZ50" s="1739"/>
      <c r="GA50" s="1739"/>
      <c r="GB50" s="1739"/>
      <c r="GC50" s="1739"/>
      <c r="GD50" s="1739"/>
      <c r="GE50" s="1739"/>
      <c r="GF50" s="1739"/>
      <c r="GG50" s="1739"/>
      <c r="GH50" s="1739"/>
      <c r="GI50" s="1739">
        <v>2021</v>
      </c>
      <c r="GJ50" s="1739"/>
      <c r="GK50" s="1739"/>
      <c r="GL50" s="1739"/>
      <c r="GM50" s="1739"/>
      <c r="GN50" s="1739"/>
      <c r="GO50" s="1739"/>
      <c r="GP50" s="1739"/>
      <c r="GQ50" s="1739"/>
      <c r="GR50" s="1739"/>
      <c r="GS50" s="1739"/>
    </row>
    <row r="51" spans="1:201" x14ac:dyDescent="0.25">
      <c r="A51" s="479" t="s">
        <v>30</v>
      </c>
      <c r="B51" s="1736" t="s">
        <v>31</v>
      </c>
      <c r="C51" s="1736"/>
      <c r="D51" s="1736"/>
      <c r="E51" s="1736"/>
      <c r="F51" s="1736"/>
      <c r="G51" s="1736"/>
      <c r="H51" s="1736"/>
      <c r="I51" s="1736"/>
      <c r="J51" s="1736"/>
      <c r="K51" s="1736"/>
      <c r="L51" s="1736"/>
      <c r="M51" s="1736" t="s">
        <v>32</v>
      </c>
      <c r="N51" s="1736"/>
      <c r="O51" s="1736"/>
      <c r="P51" s="1736"/>
      <c r="Q51" s="1736"/>
      <c r="R51" s="1736"/>
      <c r="S51" s="1736"/>
      <c r="T51" s="1736"/>
      <c r="U51" s="1736"/>
      <c r="V51" s="1736"/>
      <c r="W51" s="1736"/>
      <c r="X51" s="1736" t="s">
        <v>33</v>
      </c>
      <c r="Y51" s="1736"/>
      <c r="Z51" s="1736"/>
      <c r="AA51" s="1736"/>
      <c r="AB51" s="1736"/>
      <c r="AC51" s="1736"/>
      <c r="AD51" s="1736"/>
      <c r="AE51" s="1736"/>
      <c r="AF51" s="1736"/>
      <c r="AG51" s="1736"/>
      <c r="AH51" s="1736"/>
      <c r="AI51" s="1736" t="s">
        <v>31</v>
      </c>
      <c r="AJ51" s="1736"/>
      <c r="AK51" s="1736"/>
      <c r="AL51" s="1736"/>
      <c r="AM51" s="1736"/>
      <c r="AN51" s="1736"/>
      <c r="AO51" s="1736"/>
      <c r="AP51" s="1736"/>
      <c r="AQ51" s="1736"/>
      <c r="AR51" s="1736"/>
      <c r="AS51" s="1736"/>
      <c r="AT51" s="1736" t="s">
        <v>32</v>
      </c>
      <c r="AU51" s="1736"/>
      <c r="AV51" s="1736"/>
      <c r="AW51" s="1736"/>
      <c r="AX51" s="1736"/>
      <c r="AY51" s="1736"/>
      <c r="AZ51" s="1736"/>
      <c r="BA51" s="1736"/>
      <c r="BB51" s="1736"/>
      <c r="BC51" s="1736"/>
      <c r="BD51" s="1736"/>
      <c r="BE51" s="1736" t="s">
        <v>33</v>
      </c>
      <c r="BF51" s="1736"/>
      <c r="BG51" s="1736"/>
      <c r="BH51" s="1736"/>
      <c r="BI51" s="1736"/>
      <c r="BJ51" s="1736"/>
      <c r="BK51" s="1736"/>
      <c r="BL51" s="1736"/>
      <c r="BM51" s="1736"/>
      <c r="BN51" s="1736"/>
      <c r="BO51" s="1736"/>
      <c r="BP51" s="1736" t="s">
        <v>31</v>
      </c>
      <c r="BQ51" s="1736"/>
      <c r="BR51" s="1736"/>
      <c r="BS51" s="1736"/>
      <c r="BT51" s="1736"/>
      <c r="BU51" s="1736"/>
      <c r="BV51" s="1736"/>
      <c r="BW51" s="1736"/>
      <c r="BX51" s="1736"/>
      <c r="BY51" s="1736"/>
      <c r="BZ51" s="1736"/>
      <c r="CA51" s="1736" t="s">
        <v>32</v>
      </c>
      <c r="CB51" s="1736"/>
      <c r="CC51" s="1736"/>
      <c r="CD51" s="1736"/>
      <c r="CE51" s="1736"/>
      <c r="CF51" s="1736"/>
      <c r="CG51" s="1736"/>
      <c r="CH51" s="1736"/>
      <c r="CI51" s="1736"/>
      <c r="CJ51" s="1736"/>
      <c r="CK51" s="1736"/>
      <c r="CL51" s="1736" t="s">
        <v>33</v>
      </c>
      <c r="CM51" s="1736"/>
      <c r="CN51" s="1736"/>
      <c r="CO51" s="1736"/>
      <c r="CP51" s="1736"/>
      <c r="CQ51" s="1736"/>
      <c r="CR51" s="1736"/>
      <c r="CS51" s="1736"/>
      <c r="CT51" s="1736"/>
      <c r="CU51" s="1736"/>
      <c r="CV51" s="1736"/>
      <c r="CX51" s="1736" t="s">
        <v>31</v>
      </c>
      <c r="CY51" s="1736"/>
      <c r="CZ51" s="1736"/>
      <c r="DA51" s="1736"/>
      <c r="DB51" s="1736"/>
      <c r="DC51" s="1736"/>
      <c r="DD51" s="1736"/>
      <c r="DE51" s="1736"/>
      <c r="DF51" s="1736"/>
      <c r="DG51" s="1736"/>
      <c r="DH51" s="1736"/>
      <c r="DI51" s="1736" t="s">
        <v>32</v>
      </c>
      <c r="DJ51" s="1736"/>
      <c r="DK51" s="1736"/>
      <c r="DL51" s="1736"/>
      <c r="DM51" s="1736"/>
      <c r="DN51" s="1736"/>
      <c r="DO51" s="1736"/>
      <c r="DP51" s="1736"/>
      <c r="DQ51" s="1736"/>
      <c r="DR51" s="1736"/>
      <c r="DS51" s="1736"/>
      <c r="DT51" s="1736" t="s">
        <v>31</v>
      </c>
      <c r="DU51" s="1736"/>
      <c r="DV51" s="1736"/>
      <c r="DW51" s="1736"/>
      <c r="DX51" s="1736"/>
      <c r="DY51" s="1736"/>
      <c r="DZ51" s="1736"/>
      <c r="EA51" s="1736"/>
      <c r="EB51" s="1736"/>
      <c r="EC51" s="1736"/>
      <c r="ED51" s="1736"/>
      <c r="EE51" s="1736" t="s">
        <v>32</v>
      </c>
      <c r="EF51" s="1736"/>
      <c r="EG51" s="1736"/>
      <c r="EH51" s="1736"/>
      <c r="EI51" s="1736"/>
      <c r="EJ51" s="1736"/>
      <c r="EK51" s="1736"/>
      <c r="EL51" s="1736"/>
      <c r="EM51" s="1736"/>
      <c r="EN51" s="1736"/>
      <c r="EO51" s="1736"/>
      <c r="EP51" s="1736" t="s">
        <v>31</v>
      </c>
      <c r="EQ51" s="1736"/>
      <c r="ER51" s="1736"/>
      <c r="ES51" s="1736"/>
      <c r="ET51" s="1736"/>
      <c r="EU51" s="1736"/>
      <c r="EV51" s="1736"/>
      <c r="EW51" s="1736"/>
      <c r="EX51" s="1736"/>
      <c r="EY51" s="1736"/>
      <c r="EZ51" s="1736"/>
      <c r="FA51" s="1736" t="s">
        <v>32</v>
      </c>
      <c r="FB51" s="1736"/>
      <c r="FC51" s="1736"/>
      <c r="FD51" s="1736"/>
      <c r="FE51" s="1736"/>
      <c r="FF51" s="1736"/>
      <c r="FG51" s="1736"/>
      <c r="FH51" s="1736"/>
      <c r="FI51" s="1736"/>
      <c r="FJ51" s="1736"/>
      <c r="FK51" s="1736"/>
      <c r="FM51" s="1739"/>
      <c r="FN51" s="1739"/>
      <c r="FO51" s="1739"/>
      <c r="FP51" s="1739"/>
      <c r="FQ51" s="1739"/>
      <c r="FR51" s="1739"/>
      <c r="FS51" s="1739"/>
      <c r="FT51" s="1739"/>
      <c r="FU51" s="1739"/>
      <c r="FV51" s="1739"/>
      <c r="FW51" s="1739"/>
      <c r="FX51" s="1739"/>
      <c r="FY51" s="1739"/>
      <c r="FZ51" s="1739"/>
      <c r="GA51" s="1739"/>
      <c r="GB51" s="1739"/>
      <c r="GC51" s="1739"/>
      <c r="GD51" s="1739"/>
      <c r="GE51" s="1739"/>
      <c r="GF51" s="1739"/>
      <c r="GG51" s="1739"/>
      <c r="GH51" s="1739"/>
      <c r="GI51" s="1739"/>
      <c r="GJ51" s="1739"/>
      <c r="GK51" s="1739"/>
      <c r="GL51" s="1739"/>
      <c r="GM51" s="1739"/>
      <c r="GN51" s="1739"/>
      <c r="GO51" s="1739"/>
      <c r="GP51" s="1739"/>
      <c r="GQ51" s="1739"/>
      <c r="GR51" s="1739"/>
      <c r="GS51" s="1739"/>
    </row>
    <row r="52" spans="1:201" ht="239.25" x14ac:dyDescent="0.25">
      <c r="A52" s="576" t="s">
        <v>34</v>
      </c>
      <c r="B52" s="750" t="s">
        <v>0</v>
      </c>
      <c r="C52" s="572" t="s">
        <v>468</v>
      </c>
      <c r="D52" s="750" t="s">
        <v>469</v>
      </c>
      <c r="E52" s="572" t="s">
        <v>470</v>
      </c>
      <c r="F52" s="572" t="s">
        <v>471</v>
      </c>
      <c r="G52" s="572" t="s">
        <v>472</v>
      </c>
      <c r="H52" s="572" t="s">
        <v>473</v>
      </c>
      <c r="I52" s="572" t="s">
        <v>474</v>
      </c>
      <c r="J52" s="572" t="s">
        <v>475</v>
      </c>
      <c r="K52" s="572" t="s">
        <v>476</v>
      </c>
      <c r="L52" s="573" t="s">
        <v>477</v>
      </c>
      <c r="M52" s="749" t="s">
        <v>0</v>
      </c>
      <c r="N52" s="572" t="s">
        <v>468</v>
      </c>
      <c r="O52" s="750" t="s">
        <v>469</v>
      </c>
      <c r="P52" s="572" t="s">
        <v>470</v>
      </c>
      <c r="Q52" s="572" t="s">
        <v>471</v>
      </c>
      <c r="R52" s="572" t="s">
        <v>472</v>
      </c>
      <c r="S52" s="572" t="s">
        <v>473</v>
      </c>
      <c r="T52" s="572" t="s">
        <v>474</v>
      </c>
      <c r="U52" s="572" t="s">
        <v>475</v>
      </c>
      <c r="V52" s="572" t="s">
        <v>476</v>
      </c>
      <c r="W52" s="573" t="s">
        <v>477</v>
      </c>
      <c r="X52" s="749" t="s">
        <v>0</v>
      </c>
      <c r="Y52" s="572" t="s">
        <v>468</v>
      </c>
      <c r="Z52" s="750" t="s">
        <v>469</v>
      </c>
      <c r="AA52" s="572" t="s">
        <v>470</v>
      </c>
      <c r="AB52" s="572" t="s">
        <v>471</v>
      </c>
      <c r="AC52" s="572" t="s">
        <v>472</v>
      </c>
      <c r="AD52" s="572" t="s">
        <v>473</v>
      </c>
      <c r="AE52" s="572" t="s">
        <v>474</v>
      </c>
      <c r="AF52" s="572" t="s">
        <v>475</v>
      </c>
      <c r="AG52" s="572" t="s">
        <v>476</v>
      </c>
      <c r="AH52" s="573" t="s">
        <v>477</v>
      </c>
      <c r="AI52" s="749" t="s">
        <v>0</v>
      </c>
      <c r="AJ52" s="572" t="s">
        <v>468</v>
      </c>
      <c r="AK52" s="750" t="s">
        <v>469</v>
      </c>
      <c r="AL52" s="572" t="s">
        <v>470</v>
      </c>
      <c r="AM52" s="572" t="s">
        <v>471</v>
      </c>
      <c r="AN52" s="572" t="s">
        <v>472</v>
      </c>
      <c r="AO52" s="572" t="s">
        <v>473</v>
      </c>
      <c r="AP52" s="572" t="s">
        <v>474</v>
      </c>
      <c r="AQ52" s="572" t="s">
        <v>475</v>
      </c>
      <c r="AR52" s="572" t="s">
        <v>476</v>
      </c>
      <c r="AS52" s="573" t="s">
        <v>477</v>
      </c>
      <c r="AT52" s="749" t="s">
        <v>0</v>
      </c>
      <c r="AU52" s="572" t="s">
        <v>468</v>
      </c>
      <c r="AV52" s="750" t="s">
        <v>469</v>
      </c>
      <c r="AW52" s="572" t="s">
        <v>470</v>
      </c>
      <c r="AX52" s="572" t="s">
        <v>471</v>
      </c>
      <c r="AY52" s="572" t="s">
        <v>472</v>
      </c>
      <c r="AZ52" s="572" t="s">
        <v>473</v>
      </c>
      <c r="BA52" s="572" t="s">
        <v>474</v>
      </c>
      <c r="BB52" s="572" t="s">
        <v>475</v>
      </c>
      <c r="BC52" s="572" t="s">
        <v>476</v>
      </c>
      <c r="BD52" s="573" t="s">
        <v>477</v>
      </c>
      <c r="BE52" s="750" t="s">
        <v>0</v>
      </c>
      <c r="BF52" s="572" t="s">
        <v>468</v>
      </c>
      <c r="BG52" s="750" t="s">
        <v>469</v>
      </c>
      <c r="BH52" s="572" t="s">
        <v>470</v>
      </c>
      <c r="BI52" s="572" t="s">
        <v>471</v>
      </c>
      <c r="BJ52" s="572" t="s">
        <v>472</v>
      </c>
      <c r="BK52" s="572" t="s">
        <v>473</v>
      </c>
      <c r="BL52" s="572" t="s">
        <v>474</v>
      </c>
      <c r="BM52" s="572" t="s">
        <v>475</v>
      </c>
      <c r="BN52" s="572" t="s">
        <v>476</v>
      </c>
      <c r="BO52" s="573" t="s">
        <v>477</v>
      </c>
      <c r="BP52" s="749" t="s">
        <v>0</v>
      </c>
      <c r="BQ52" s="572" t="s">
        <v>468</v>
      </c>
      <c r="BR52" s="750" t="s">
        <v>469</v>
      </c>
      <c r="BS52" s="572" t="s">
        <v>470</v>
      </c>
      <c r="BT52" s="572" t="s">
        <v>471</v>
      </c>
      <c r="BU52" s="572" t="s">
        <v>472</v>
      </c>
      <c r="BV52" s="572" t="s">
        <v>473</v>
      </c>
      <c r="BW52" s="572" t="s">
        <v>474</v>
      </c>
      <c r="BX52" s="572" t="s">
        <v>475</v>
      </c>
      <c r="BY52" s="572" t="s">
        <v>476</v>
      </c>
      <c r="BZ52" s="573" t="s">
        <v>477</v>
      </c>
      <c r="CA52" s="749" t="s">
        <v>0</v>
      </c>
      <c r="CB52" s="572" t="s">
        <v>468</v>
      </c>
      <c r="CC52" s="750" t="s">
        <v>469</v>
      </c>
      <c r="CD52" s="572" t="s">
        <v>470</v>
      </c>
      <c r="CE52" s="572" t="s">
        <v>471</v>
      </c>
      <c r="CF52" s="572" t="s">
        <v>472</v>
      </c>
      <c r="CG52" s="572" t="s">
        <v>473</v>
      </c>
      <c r="CH52" s="572" t="s">
        <v>474</v>
      </c>
      <c r="CI52" s="572" t="s">
        <v>475</v>
      </c>
      <c r="CJ52" s="572" t="s">
        <v>476</v>
      </c>
      <c r="CK52" s="573" t="s">
        <v>477</v>
      </c>
      <c r="CL52" s="766" t="s">
        <v>0</v>
      </c>
      <c r="CM52" s="570" t="s">
        <v>468</v>
      </c>
      <c r="CN52" s="759" t="s">
        <v>469</v>
      </c>
      <c r="CO52" s="570" t="s">
        <v>470</v>
      </c>
      <c r="CP52" s="570" t="s">
        <v>471</v>
      </c>
      <c r="CQ52" s="570" t="s">
        <v>472</v>
      </c>
      <c r="CR52" s="570" t="s">
        <v>473</v>
      </c>
      <c r="CS52" s="570" t="s">
        <v>474</v>
      </c>
      <c r="CT52" s="570" t="s">
        <v>475</v>
      </c>
      <c r="CU52" s="570" t="s">
        <v>476</v>
      </c>
      <c r="CV52" s="571" t="s">
        <v>477</v>
      </c>
      <c r="CW52" s="18"/>
      <c r="CX52" s="811" t="s">
        <v>0</v>
      </c>
      <c r="CY52" s="727" t="s">
        <v>468</v>
      </c>
      <c r="CZ52" s="813" t="s">
        <v>469</v>
      </c>
      <c r="DA52" s="727" t="s">
        <v>470</v>
      </c>
      <c r="DB52" s="727" t="s">
        <v>471</v>
      </c>
      <c r="DC52" s="727" t="s">
        <v>472</v>
      </c>
      <c r="DD52" s="727" t="s">
        <v>473</v>
      </c>
      <c r="DE52" s="727" t="s">
        <v>474</v>
      </c>
      <c r="DF52" s="727" t="s">
        <v>475</v>
      </c>
      <c r="DG52" s="727" t="s">
        <v>476</v>
      </c>
      <c r="DH52" s="732" t="s">
        <v>477</v>
      </c>
      <c r="DI52" s="811" t="s">
        <v>0</v>
      </c>
      <c r="DJ52" s="727" t="s">
        <v>468</v>
      </c>
      <c r="DK52" s="813" t="s">
        <v>469</v>
      </c>
      <c r="DL52" s="727" t="s">
        <v>470</v>
      </c>
      <c r="DM52" s="727" t="s">
        <v>471</v>
      </c>
      <c r="DN52" s="727" t="s">
        <v>472</v>
      </c>
      <c r="DO52" s="727" t="s">
        <v>473</v>
      </c>
      <c r="DP52" s="727" t="s">
        <v>474</v>
      </c>
      <c r="DQ52" s="727" t="s">
        <v>475</v>
      </c>
      <c r="DR52" s="727" t="s">
        <v>476</v>
      </c>
      <c r="DS52" s="727" t="s">
        <v>477</v>
      </c>
      <c r="DT52" s="811" t="s">
        <v>0</v>
      </c>
      <c r="DU52" s="727" t="s">
        <v>468</v>
      </c>
      <c r="DV52" s="813" t="s">
        <v>469</v>
      </c>
      <c r="DW52" s="727" t="s">
        <v>470</v>
      </c>
      <c r="DX52" s="727" t="s">
        <v>471</v>
      </c>
      <c r="DY52" s="727" t="s">
        <v>472</v>
      </c>
      <c r="DZ52" s="727" t="s">
        <v>473</v>
      </c>
      <c r="EA52" s="727" t="s">
        <v>474</v>
      </c>
      <c r="EB52" s="727" t="s">
        <v>475</v>
      </c>
      <c r="EC52" s="727" t="s">
        <v>476</v>
      </c>
      <c r="ED52" s="732" t="s">
        <v>477</v>
      </c>
      <c r="EE52" s="811" t="s">
        <v>0</v>
      </c>
      <c r="EF52" s="727" t="s">
        <v>468</v>
      </c>
      <c r="EG52" s="813" t="s">
        <v>469</v>
      </c>
      <c r="EH52" s="727" t="s">
        <v>470</v>
      </c>
      <c r="EI52" s="727" t="s">
        <v>471</v>
      </c>
      <c r="EJ52" s="727" t="s">
        <v>472</v>
      </c>
      <c r="EK52" s="727" t="s">
        <v>473</v>
      </c>
      <c r="EL52" s="727" t="s">
        <v>474</v>
      </c>
      <c r="EM52" s="727" t="s">
        <v>475</v>
      </c>
      <c r="EN52" s="727" t="s">
        <v>476</v>
      </c>
      <c r="EO52" s="732" t="s">
        <v>477</v>
      </c>
      <c r="EP52" s="811" t="s">
        <v>0</v>
      </c>
      <c r="EQ52" s="727" t="s">
        <v>468</v>
      </c>
      <c r="ER52" s="813" t="s">
        <v>469</v>
      </c>
      <c r="ES52" s="727" t="s">
        <v>470</v>
      </c>
      <c r="ET52" s="727" t="s">
        <v>471</v>
      </c>
      <c r="EU52" s="727" t="s">
        <v>472</v>
      </c>
      <c r="EV52" s="727" t="s">
        <v>473</v>
      </c>
      <c r="EW52" s="727" t="s">
        <v>474</v>
      </c>
      <c r="EX52" s="727" t="s">
        <v>475</v>
      </c>
      <c r="EY52" s="727" t="s">
        <v>476</v>
      </c>
      <c r="EZ52" s="732" t="s">
        <v>477</v>
      </c>
      <c r="FA52" s="811" t="s">
        <v>0</v>
      </c>
      <c r="FB52" s="727" t="s">
        <v>468</v>
      </c>
      <c r="FC52" s="813" t="s">
        <v>469</v>
      </c>
      <c r="FD52" s="727" t="s">
        <v>470</v>
      </c>
      <c r="FE52" s="727" t="s">
        <v>471</v>
      </c>
      <c r="FF52" s="727" t="s">
        <v>472</v>
      </c>
      <c r="FG52" s="727" t="s">
        <v>473</v>
      </c>
      <c r="FH52" s="727" t="s">
        <v>474</v>
      </c>
      <c r="FI52" s="727" t="s">
        <v>475</v>
      </c>
      <c r="FJ52" s="727" t="s">
        <v>476</v>
      </c>
      <c r="FK52" s="732" t="s">
        <v>477</v>
      </c>
      <c r="FL52" s="18"/>
      <c r="FM52" s="766" t="s">
        <v>0</v>
      </c>
      <c r="FN52" s="570" t="s">
        <v>468</v>
      </c>
      <c r="FO52" s="759" t="s">
        <v>469</v>
      </c>
      <c r="FP52" s="570" t="s">
        <v>470</v>
      </c>
      <c r="FQ52" s="570" t="s">
        <v>471</v>
      </c>
      <c r="FR52" s="570" t="s">
        <v>472</v>
      </c>
      <c r="FS52" s="570" t="s">
        <v>473</v>
      </c>
      <c r="FT52" s="570" t="s">
        <v>474</v>
      </c>
      <c r="FU52" s="570" t="s">
        <v>475</v>
      </c>
      <c r="FV52" s="570" t="s">
        <v>476</v>
      </c>
      <c r="FW52" s="570" t="s">
        <v>477</v>
      </c>
      <c r="FX52" s="766" t="s">
        <v>0</v>
      </c>
      <c r="FY52" s="570" t="s">
        <v>468</v>
      </c>
      <c r="FZ52" s="759" t="s">
        <v>469</v>
      </c>
      <c r="GA52" s="570" t="s">
        <v>470</v>
      </c>
      <c r="GB52" s="570" t="s">
        <v>471</v>
      </c>
      <c r="GC52" s="570" t="s">
        <v>472</v>
      </c>
      <c r="GD52" s="570" t="s">
        <v>473</v>
      </c>
      <c r="GE52" s="570" t="s">
        <v>474</v>
      </c>
      <c r="GF52" s="570" t="s">
        <v>475</v>
      </c>
      <c r="GG52" s="570" t="s">
        <v>476</v>
      </c>
      <c r="GH52" s="570" t="s">
        <v>477</v>
      </c>
      <c r="GI52" s="766" t="s">
        <v>0</v>
      </c>
      <c r="GJ52" s="570" t="s">
        <v>468</v>
      </c>
      <c r="GK52" s="759" t="s">
        <v>469</v>
      </c>
      <c r="GL52" s="570" t="s">
        <v>470</v>
      </c>
      <c r="GM52" s="570" t="s">
        <v>471</v>
      </c>
      <c r="GN52" s="570" t="s">
        <v>472</v>
      </c>
      <c r="GO52" s="570" t="s">
        <v>473</v>
      </c>
      <c r="GP52" s="570" t="s">
        <v>474</v>
      </c>
      <c r="GQ52" s="570" t="s">
        <v>475</v>
      </c>
      <c r="GR52" s="570" t="s">
        <v>476</v>
      </c>
      <c r="GS52" s="571" t="s">
        <v>477</v>
      </c>
    </row>
    <row r="53" spans="1:201" x14ac:dyDescent="0.25">
      <c r="A53" s="592" t="s">
        <v>992</v>
      </c>
      <c r="B53" s="795">
        <v>192</v>
      </c>
      <c r="C53" s="229">
        <v>153</v>
      </c>
      <c r="D53" s="792">
        <v>228</v>
      </c>
      <c r="E53" s="229">
        <v>13</v>
      </c>
      <c r="F53" s="229">
        <v>37</v>
      </c>
      <c r="G53" s="229" t="s">
        <v>37</v>
      </c>
      <c r="H53" s="229">
        <v>20</v>
      </c>
      <c r="I53" s="229">
        <v>87</v>
      </c>
      <c r="J53" s="229">
        <v>31</v>
      </c>
      <c r="K53" s="229" t="s">
        <v>37</v>
      </c>
      <c r="L53" s="230" t="s">
        <v>37</v>
      </c>
      <c r="M53" s="795">
        <v>190</v>
      </c>
      <c r="N53" s="229">
        <v>149</v>
      </c>
      <c r="O53" s="792">
        <v>194</v>
      </c>
      <c r="P53" s="229">
        <v>8</v>
      </c>
      <c r="Q53" s="229">
        <v>38</v>
      </c>
      <c r="R53" s="229" t="s">
        <v>37</v>
      </c>
      <c r="S53" s="229">
        <v>12</v>
      </c>
      <c r="T53" s="229">
        <v>82</v>
      </c>
      <c r="U53" s="229">
        <v>47</v>
      </c>
      <c r="V53" s="229" t="s">
        <v>37</v>
      </c>
      <c r="W53" s="230" t="s">
        <v>37</v>
      </c>
      <c r="X53" s="795">
        <v>382</v>
      </c>
      <c r="Y53" s="229">
        <v>302</v>
      </c>
      <c r="Z53" s="792">
        <v>422</v>
      </c>
      <c r="AA53" s="229">
        <v>21</v>
      </c>
      <c r="AB53" s="229">
        <v>75</v>
      </c>
      <c r="AC53" s="229" t="s">
        <v>37</v>
      </c>
      <c r="AD53" s="229">
        <v>32</v>
      </c>
      <c r="AE53" s="229">
        <v>169</v>
      </c>
      <c r="AF53" s="229">
        <v>78</v>
      </c>
      <c r="AG53" s="229" t="s">
        <v>37</v>
      </c>
      <c r="AH53" s="230" t="s">
        <v>37</v>
      </c>
      <c r="AI53" s="795">
        <v>226</v>
      </c>
      <c r="AJ53" s="229">
        <v>121</v>
      </c>
      <c r="AK53" s="792">
        <v>207</v>
      </c>
      <c r="AL53" s="229">
        <v>24</v>
      </c>
      <c r="AM53" s="229">
        <v>29</v>
      </c>
      <c r="AN53" s="229" t="s">
        <v>37</v>
      </c>
      <c r="AO53" s="229">
        <v>24</v>
      </c>
      <c r="AP53" s="229">
        <v>78</v>
      </c>
      <c r="AQ53" s="229">
        <v>64</v>
      </c>
      <c r="AR53" s="229" t="s">
        <v>37</v>
      </c>
      <c r="AS53" s="230" t="s">
        <v>37</v>
      </c>
      <c r="AT53" s="795">
        <v>212</v>
      </c>
      <c r="AU53" s="229">
        <v>108</v>
      </c>
      <c r="AV53" s="792">
        <v>168</v>
      </c>
      <c r="AW53" s="229">
        <v>10</v>
      </c>
      <c r="AX53" s="229">
        <v>40</v>
      </c>
      <c r="AY53" s="229" t="s">
        <v>37</v>
      </c>
      <c r="AZ53" s="229">
        <v>39</v>
      </c>
      <c r="BA53" s="229">
        <v>75</v>
      </c>
      <c r="BB53" s="229">
        <v>81</v>
      </c>
      <c r="BC53" s="229" t="s">
        <v>37</v>
      </c>
      <c r="BD53" s="230" t="s">
        <v>37</v>
      </c>
      <c r="BE53" s="795">
        <v>438</v>
      </c>
      <c r="BF53" s="229">
        <v>229</v>
      </c>
      <c r="BG53" s="792">
        <v>375</v>
      </c>
      <c r="BH53" s="229">
        <v>34</v>
      </c>
      <c r="BI53" s="229">
        <v>69</v>
      </c>
      <c r="BJ53" s="229" t="s">
        <v>37</v>
      </c>
      <c r="BK53" s="229">
        <v>63</v>
      </c>
      <c r="BL53" s="229">
        <v>153</v>
      </c>
      <c r="BM53" s="229">
        <v>145</v>
      </c>
      <c r="BN53" s="229" t="s">
        <v>37</v>
      </c>
      <c r="BO53" s="230" t="s">
        <v>37</v>
      </c>
      <c r="BP53" s="795">
        <v>202</v>
      </c>
      <c r="BQ53" s="229">
        <v>24</v>
      </c>
      <c r="BR53" s="792">
        <v>145</v>
      </c>
      <c r="BS53" s="229">
        <v>82</v>
      </c>
      <c r="BT53" s="229">
        <v>46</v>
      </c>
      <c r="BU53" s="229">
        <v>31</v>
      </c>
      <c r="BV53" s="229">
        <v>10</v>
      </c>
      <c r="BW53" s="229">
        <v>47</v>
      </c>
      <c r="BX53" s="229">
        <v>56</v>
      </c>
      <c r="BY53" s="229">
        <v>59</v>
      </c>
      <c r="BZ53" s="230">
        <v>55</v>
      </c>
      <c r="CA53" s="795">
        <v>190</v>
      </c>
      <c r="CB53" s="229">
        <v>24</v>
      </c>
      <c r="CC53" s="792">
        <v>121</v>
      </c>
      <c r="CD53" s="229">
        <v>65</v>
      </c>
      <c r="CE53" s="229">
        <v>46</v>
      </c>
      <c r="CF53" s="229">
        <v>19</v>
      </c>
      <c r="CG53" s="229">
        <v>15</v>
      </c>
      <c r="CH53" s="229">
        <v>55</v>
      </c>
      <c r="CI53" s="229">
        <v>70</v>
      </c>
      <c r="CJ53" s="229">
        <v>59</v>
      </c>
      <c r="CK53" s="230">
        <v>64</v>
      </c>
      <c r="CL53" s="795">
        <v>392</v>
      </c>
      <c r="CM53" s="229">
        <v>48</v>
      </c>
      <c r="CN53" s="792">
        <v>266</v>
      </c>
      <c r="CO53" s="229">
        <v>147</v>
      </c>
      <c r="CP53" s="229">
        <v>92</v>
      </c>
      <c r="CQ53" s="229">
        <v>50</v>
      </c>
      <c r="CR53" s="229">
        <v>25</v>
      </c>
      <c r="CS53" s="229">
        <v>102</v>
      </c>
      <c r="CT53" s="229">
        <v>126</v>
      </c>
      <c r="CU53" s="229">
        <v>118</v>
      </c>
      <c r="CV53" s="230">
        <v>119</v>
      </c>
      <c r="CX53" s="799">
        <v>25.229960578186596</v>
      </c>
      <c r="CY53" s="175">
        <v>20.105124835742444</v>
      </c>
      <c r="CZ53" s="777">
        <v>29.960578186596582</v>
      </c>
      <c r="DA53" s="175">
        <v>1.7082785808147174</v>
      </c>
      <c r="DB53" s="175">
        <v>4.8620236530880421</v>
      </c>
      <c r="DC53" s="556"/>
      <c r="DD53" s="175">
        <v>2.6281208935611038</v>
      </c>
      <c r="DE53" s="175">
        <v>11.432325886990801</v>
      </c>
      <c r="DF53" s="175">
        <v>4.0735873850197102</v>
      </c>
      <c r="DG53" s="556"/>
      <c r="DH53" s="739"/>
      <c r="DI53" s="799">
        <v>26.388888888888889</v>
      </c>
      <c r="DJ53" s="175">
        <v>20.694444444444443</v>
      </c>
      <c r="DK53" s="777">
        <v>26.944444444444443</v>
      </c>
      <c r="DL53" s="175">
        <v>1.1111111111111112</v>
      </c>
      <c r="DM53" s="175">
        <v>5.2777777777777777</v>
      </c>
      <c r="DN53" s="556"/>
      <c r="DO53" s="175">
        <v>1.6666666666666667</v>
      </c>
      <c r="DP53" s="175">
        <v>11.388888888888889</v>
      </c>
      <c r="DQ53" s="175">
        <v>6.5277777777777786</v>
      </c>
      <c r="DR53" s="556"/>
      <c r="DS53" s="739"/>
      <c r="DT53" s="799">
        <v>29.236739974126781</v>
      </c>
      <c r="DU53" s="175">
        <v>15.653298835705046</v>
      </c>
      <c r="DV53" s="777">
        <v>26.778783958602848</v>
      </c>
      <c r="DW53" s="175">
        <v>3.1047865459249677</v>
      </c>
      <c r="DX53" s="175">
        <v>3.7516170763260028</v>
      </c>
      <c r="DY53" s="556"/>
      <c r="DZ53" s="175">
        <v>3.1047865459249677</v>
      </c>
      <c r="EA53" s="175">
        <v>10.090556274256144</v>
      </c>
      <c r="EB53" s="175">
        <v>8.2794307891332473</v>
      </c>
      <c r="EC53" s="556"/>
      <c r="ED53" s="739"/>
      <c r="EE53" s="799">
        <v>28.922237380627557</v>
      </c>
      <c r="EF53" s="175">
        <v>14.733969986357435</v>
      </c>
      <c r="EG53" s="777">
        <v>22.919508867667123</v>
      </c>
      <c r="EH53" s="175">
        <v>1.3642564802182811</v>
      </c>
      <c r="EI53" s="175">
        <v>5.4570259208731242</v>
      </c>
      <c r="EJ53" s="556"/>
      <c r="EK53" s="175">
        <v>5.320600272851296</v>
      </c>
      <c r="EL53" s="175">
        <v>10.231923601637108</v>
      </c>
      <c r="EM53" s="175">
        <v>11.050477489768076</v>
      </c>
      <c r="EN53" s="556"/>
      <c r="EO53" s="739"/>
      <c r="EP53" s="799">
        <v>26.684280052840158</v>
      </c>
      <c r="EQ53" s="175">
        <v>3.1704095112285335</v>
      </c>
      <c r="ER53" s="777">
        <v>19.154557463672393</v>
      </c>
      <c r="ES53" s="175">
        <v>10.83223249669749</v>
      </c>
      <c r="ET53" s="175">
        <v>6.0766182298546898</v>
      </c>
      <c r="EU53" s="175">
        <v>4.0951122853368567</v>
      </c>
      <c r="EV53" s="175">
        <v>1.321003963011889</v>
      </c>
      <c r="EW53" s="175">
        <v>6.2087186261558784</v>
      </c>
      <c r="EX53" s="175">
        <v>7.3976221928665788</v>
      </c>
      <c r="EY53" s="175">
        <v>7.7939233817701457</v>
      </c>
      <c r="EZ53" s="181">
        <v>7.2655217965653902</v>
      </c>
      <c r="FA53" s="799">
        <v>26.098901098901102</v>
      </c>
      <c r="FB53" s="175">
        <v>3.296703296703297</v>
      </c>
      <c r="FC53" s="777">
        <v>16.62087912087912</v>
      </c>
      <c r="FD53" s="175">
        <v>8.9285714285714288</v>
      </c>
      <c r="FE53" s="175">
        <v>6.3186813186813184</v>
      </c>
      <c r="FF53" s="175">
        <v>2.6098901098901099</v>
      </c>
      <c r="FG53" s="175">
        <v>2.0604395604395602</v>
      </c>
      <c r="FH53" s="175">
        <v>7.5549450549450547</v>
      </c>
      <c r="FI53" s="175">
        <v>9.6153846153846168</v>
      </c>
      <c r="FJ53" s="175">
        <v>8.104395604395604</v>
      </c>
      <c r="FK53" s="181">
        <v>8.791208791208792</v>
      </c>
      <c r="FM53" s="815">
        <v>1.1589283107022936</v>
      </c>
      <c r="FN53" s="558">
        <v>0.58931960870199873</v>
      </c>
      <c r="FO53" s="779">
        <v>-3.0161337421521388</v>
      </c>
      <c r="FP53" s="558">
        <v>-0.59716746970360624</v>
      </c>
      <c r="FQ53" s="558">
        <v>0.4157541246897356</v>
      </c>
      <c r="FR53" s="556"/>
      <c r="FS53" s="558">
        <v>-0.96145422689443705</v>
      </c>
      <c r="FT53" s="558">
        <v>-4.3436998101912039E-2</v>
      </c>
      <c r="FU53" s="558">
        <v>2.4541903927580684</v>
      </c>
      <c r="FV53" s="556"/>
      <c r="FW53" s="739"/>
      <c r="FX53" s="815">
        <v>-0.31450259349922405</v>
      </c>
      <c r="FY53" s="558">
        <v>-0.91932884934761105</v>
      </c>
      <c r="FZ53" s="779">
        <v>-3.859275090935725</v>
      </c>
      <c r="GA53" s="558">
        <v>-1.7405300657066867</v>
      </c>
      <c r="GB53" s="558">
        <v>1.7054088445471214</v>
      </c>
      <c r="GC53" s="556"/>
      <c r="GD53" s="558">
        <v>2.2158137269263283</v>
      </c>
      <c r="GE53" s="558">
        <v>0.14136732738096391</v>
      </c>
      <c r="GF53" s="558">
        <v>2.7710467006348285</v>
      </c>
      <c r="GG53" s="556"/>
      <c r="GH53" s="739"/>
      <c r="GI53" s="815">
        <v>-0.58537895393905615</v>
      </c>
      <c r="GJ53" s="558">
        <v>0.12629378547476344</v>
      </c>
      <c r="GK53" s="779">
        <v>-2.533678342793273</v>
      </c>
      <c r="GL53" s="558">
        <v>-1.9036610681260608</v>
      </c>
      <c r="GM53" s="558">
        <v>0.24206308882662864</v>
      </c>
      <c r="GN53" s="558">
        <v>-1.4852221754467467</v>
      </c>
      <c r="GO53" s="558">
        <v>0.73943559742767118</v>
      </c>
      <c r="GP53" s="558">
        <v>1.3462264287891763</v>
      </c>
      <c r="GQ53" s="558">
        <v>2.2177624225180379</v>
      </c>
      <c r="GR53" s="558">
        <v>0.31047222262545837</v>
      </c>
      <c r="GS53" s="559">
        <v>1.5256869946434017</v>
      </c>
    </row>
    <row r="54" spans="1:201" x14ac:dyDescent="0.25">
      <c r="A54" s="592" t="s">
        <v>993</v>
      </c>
      <c r="B54" s="794">
        <v>108</v>
      </c>
      <c r="C54" s="80">
        <v>62</v>
      </c>
      <c r="D54" s="143">
        <v>140</v>
      </c>
      <c r="E54" s="80">
        <v>36</v>
      </c>
      <c r="F54" s="80">
        <v>99</v>
      </c>
      <c r="G54" s="80" t="s">
        <v>37</v>
      </c>
      <c r="H54" s="80">
        <v>15</v>
      </c>
      <c r="I54" s="80">
        <v>48</v>
      </c>
      <c r="J54" s="80">
        <v>24</v>
      </c>
      <c r="K54" s="80" t="s">
        <v>37</v>
      </c>
      <c r="L54" s="81" t="s">
        <v>37</v>
      </c>
      <c r="M54" s="794">
        <v>93</v>
      </c>
      <c r="N54" s="80">
        <v>52</v>
      </c>
      <c r="O54" s="143">
        <v>113</v>
      </c>
      <c r="P54" s="80">
        <v>29</v>
      </c>
      <c r="Q54" s="80">
        <v>98</v>
      </c>
      <c r="R54" s="80" t="s">
        <v>37</v>
      </c>
      <c r="S54" s="80">
        <v>18</v>
      </c>
      <c r="T54" s="80">
        <v>52</v>
      </c>
      <c r="U54" s="80">
        <v>40</v>
      </c>
      <c r="V54" s="80" t="s">
        <v>37</v>
      </c>
      <c r="W54" s="81" t="s">
        <v>37</v>
      </c>
      <c r="X54" s="794">
        <v>201</v>
      </c>
      <c r="Y54" s="80">
        <v>114</v>
      </c>
      <c r="Z54" s="143">
        <v>253</v>
      </c>
      <c r="AA54" s="80">
        <v>65</v>
      </c>
      <c r="AB54" s="80">
        <v>197</v>
      </c>
      <c r="AC54" s="80" t="s">
        <v>37</v>
      </c>
      <c r="AD54" s="80">
        <v>33</v>
      </c>
      <c r="AE54" s="80">
        <v>100</v>
      </c>
      <c r="AF54" s="80">
        <v>64</v>
      </c>
      <c r="AG54" s="80" t="s">
        <v>37</v>
      </c>
      <c r="AH54" s="81" t="s">
        <v>37</v>
      </c>
      <c r="AI54" s="794">
        <v>162</v>
      </c>
      <c r="AJ54" s="80">
        <v>72</v>
      </c>
      <c r="AK54" s="143">
        <v>121</v>
      </c>
      <c r="AL54" s="80">
        <v>22</v>
      </c>
      <c r="AM54" s="80">
        <v>48</v>
      </c>
      <c r="AN54" s="80" t="s">
        <v>37</v>
      </c>
      <c r="AO54" s="80">
        <v>17</v>
      </c>
      <c r="AP54" s="80">
        <v>48</v>
      </c>
      <c r="AQ54" s="80">
        <v>41</v>
      </c>
      <c r="AR54" s="80" t="s">
        <v>37</v>
      </c>
      <c r="AS54" s="81" t="s">
        <v>37</v>
      </c>
      <c r="AT54" s="794">
        <v>115</v>
      </c>
      <c r="AU54" s="80">
        <v>68</v>
      </c>
      <c r="AV54" s="143">
        <v>102</v>
      </c>
      <c r="AW54" s="80">
        <v>28</v>
      </c>
      <c r="AX54" s="80">
        <v>50</v>
      </c>
      <c r="AY54" s="80" t="s">
        <v>37</v>
      </c>
      <c r="AZ54" s="80">
        <v>28</v>
      </c>
      <c r="BA54" s="80">
        <v>45</v>
      </c>
      <c r="BB54" s="80">
        <v>62</v>
      </c>
      <c r="BC54" s="80" t="s">
        <v>37</v>
      </c>
      <c r="BD54" s="81" t="s">
        <v>37</v>
      </c>
      <c r="BE54" s="794">
        <v>277</v>
      </c>
      <c r="BF54" s="80">
        <v>140</v>
      </c>
      <c r="BG54" s="143">
        <v>223</v>
      </c>
      <c r="BH54" s="80">
        <v>50</v>
      </c>
      <c r="BI54" s="80">
        <v>98</v>
      </c>
      <c r="BJ54" s="80" t="s">
        <v>37</v>
      </c>
      <c r="BK54" s="80">
        <v>45</v>
      </c>
      <c r="BL54" s="80">
        <v>93</v>
      </c>
      <c r="BM54" s="80">
        <v>103</v>
      </c>
      <c r="BN54" s="80" t="s">
        <v>37</v>
      </c>
      <c r="BO54" s="81" t="s">
        <v>37</v>
      </c>
      <c r="BP54" s="794">
        <v>89</v>
      </c>
      <c r="BQ54" s="80">
        <v>17</v>
      </c>
      <c r="BR54" s="143">
        <v>71</v>
      </c>
      <c r="BS54" s="80">
        <v>130</v>
      </c>
      <c r="BT54" s="80">
        <v>46</v>
      </c>
      <c r="BU54" s="80">
        <v>28</v>
      </c>
      <c r="BV54" s="80">
        <v>8</v>
      </c>
      <c r="BW54" s="80">
        <v>21</v>
      </c>
      <c r="BX54" s="80">
        <v>23</v>
      </c>
      <c r="BY54" s="80">
        <v>43</v>
      </c>
      <c r="BZ54" s="81">
        <v>45</v>
      </c>
      <c r="CA54" s="794">
        <v>63</v>
      </c>
      <c r="CB54" s="80">
        <v>20</v>
      </c>
      <c r="CC54" s="143">
        <v>83</v>
      </c>
      <c r="CD54" s="80">
        <v>90</v>
      </c>
      <c r="CE54" s="80">
        <v>56</v>
      </c>
      <c r="CF54" s="80">
        <v>32</v>
      </c>
      <c r="CG54" s="80">
        <v>19</v>
      </c>
      <c r="CH54" s="80">
        <v>27</v>
      </c>
      <c r="CI54" s="80">
        <v>40</v>
      </c>
      <c r="CJ54" s="80">
        <v>32</v>
      </c>
      <c r="CK54" s="81">
        <v>33</v>
      </c>
      <c r="CL54" s="794">
        <v>152</v>
      </c>
      <c r="CM54" s="80">
        <v>37</v>
      </c>
      <c r="CN54" s="143">
        <v>154</v>
      </c>
      <c r="CO54" s="80">
        <v>220</v>
      </c>
      <c r="CP54" s="80">
        <v>102</v>
      </c>
      <c r="CQ54" s="80">
        <v>60</v>
      </c>
      <c r="CR54" s="80">
        <v>27</v>
      </c>
      <c r="CS54" s="80">
        <v>48</v>
      </c>
      <c r="CT54" s="80">
        <v>63</v>
      </c>
      <c r="CU54" s="80">
        <v>75</v>
      </c>
      <c r="CV54" s="81">
        <v>78</v>
      </c>
      <c r="CX54" s="769">
        <v>20.300751879699249</v>
      </c>
      <c r="CY54" s="6">
        <v>11.654135338345863</v>
      </c>
      <c r="CZ54" s="87">
        <v>26.315789473684209</v>
      </c>
      <c r="DA54" s="6">
        <v>6.7669172932330826</v>
      </c>
      <c r="DB54" s="6">
        <v>18.609022556390979</v>
      </c>
      <c r="DC54" s="11"/>
      <c r="DD54" s="6">
        <v>2.8195488721804511</v>
      </c>
      <c r="DE54" s="6">
        <v>9.0225563909774422</v>
      </c>
      <c r="DF54" s="6">
        <v>4.5112781954887211</v>
      </c>
      <c r="DG54" s="11"/>
      <c r="DH54" s="28"/>
      <c r="DI54" s="769">
        <v>18.787878787878785</v>
      </c>
      <c r="DJ54" s="6">
        <v>10.505050505050505</v>
      </c>
      <c r="DK54" s="87">
        <v>22.828282828282827</v>
      </c>
      <c r="DL54" s="6">
        <v>5.858585858585859</v>
      </c>
      <c r="DM54" s="6">
        <v>19.797979797979799</v>
      </c>
      <c r="DN54" s="11"/>
      <c r="DO54" s="6">
        <v>3.6363636363636362</v>
      </c>
      <c r="DP54" s="6">
        <v>10.505050505050505</v>
      </c>
      <c r="DQ54" s="6">
        <v>8.0808080808080813</v>
      </c>
      <c r="DR54" s="11"/>
      <c r="DS54" s="28"/>
      <c r="DT54" s="769">
        <v>30.508474576271187</v>
      </c>
      <c r="DU54" s="6">
        <v>13.559322033898304</v>
      </c>
      <c r="DV54" s="87">
        <v>22.78719397363465</v>
      </c>
      <c r="DW54" s="6">
        <v>4.1431261770244827</v>
      </c>
      <c r="DX54" s="6">
        <v>9.0395480225988702</v>
      </c>
      <c r="DY54" s="11"/>
      <c r="DZ54" s="6">
        <v>3.2015065913370999</v>
      </c>
      <c r="EA54" s="6">
        <v>9.0395480225988702</v>
      </c>
      <c r="EB54" s="6">
        <v>7.7212806026365346</v>
      </c>
      <c r="EC54" s="11"/>
      <c r="ED54" s="28"/>
      <c r="EE54" s="769">
        <v>23.09236947791165</v>
      </c>
      <c r="EF54" s="6">
        <v>13.654618473895583</v>
      </c>
      <c r="EG54" s="87">
        <v>20.481927710843372</v>
      </c>
      <c r="EH54" s="6">
        <v>5.6224899598393572</v>
      </c>
      <c r="EI54" s="6">
        <v>10.040160642570282</v>
      </c>
      <c r="EJ54" s="11"/>
      <c r="EK54" s="6">
        <v>5.6224899598393572</v>
      </c>
      <c r="EL54" s="6">
        <v>9.0361445783132535</v>
      </c>
      <c r="EM54" s="6">
        <v>12.449799196787147</v>
      </c>
      <c r="EN54" s="11"/>
      <c r="EO54" s="28"/>
      <c r="EP54" s="769">
        <v>17.08253358925144</v>
      </c>
      <c r="EQ54" s="6">
        <v>3.262955854126679</v>
      </c>
      <c r="ER54" s="87">
        <v>13.62763915547025</v>
      </c>
      <c r="ES54" s="6">
        <v>24.95201535508637</v>
      </c>
      <c r="ET54" s="6">
        <v>8.8291746641074855</v>
      </c>
      <c r="EU54" s="6">
        <v>5.3742802303262955</v>
      </c>
      <c r="EV54" s="6">
        <v>1.5355086372360844</v>
      </c>
      <c r="EW54" s="6">
        <v>4.0307101727447217</v>
      </c>
      <c r="EX54" s="6">
        <v>4.4145873320537428</v>
      </c>
      <c r="EY54" s="6">
        <v>8.2533589251439547</v>
      </c>
      <c r="EZ54" s="82">
        <v>8.6372360844529741</v>
      </c>
      <c r="FA54" s="769">
        <v>12.727272727272727</v>
      </c>
      <c r="FB54" s="6">
        <v>4.0404040404040407</v>
      </c>
      <c r="FC54" s="87">
        <v>16.767676767676768</v>
      </c>
      <c r="FD54" s="6">
        <v>18.181818181818183</v>
      </c>
      <c r="FE54" s="6">
        <v>11.313131313131313</v>
      </c>
      <c r="FF54" s="6">
        <v>6.4646464646464645</v>
      </c>
      <c r="FG54" s="6">
        <v>3.8383838383838382</v>
      </c>
      <c r="FH54" s="6">
        <v>5.4545454545454541</v>
      </c>
      <c r="FI54" s="6">
        <v>8.0808080808080813</v>
      </c>
      <c r="FJ54" s="6">
        <v>6.4646464646464645</v>
      </c>
      <c r="FK54" s="82">
        <v>6.666666666666667</v>
      </c>
      <c r="FM54" s="745">
        <v>-1.5128730918204631</v>
      </c>
      <c r="FN54" s="64">
        <v>-1.1490848332953583</v>
      </c>
      <c r="FO54" s="778">
        <v>-3.4875066454013819</v>
      </c>
      <c r="FP54" s="64">
        <v>-0.90833143464722355</v>
      </c>
      <c r="FQ54" s="64">
        <v>1.1889572415888203</v>
      </c>
      <c r="FR54" s="11"/>
      <c r="FS54" s="64">
        <v>0.8168147641831851</v>
      </c>
      <c r="FT54" s="64">
        <v>1.482494114073063</v>
      </c>
      <c r="FU54" s="64">
        <v>3.5695298853193602</v>
      </c>
      <c r="FV54" s="11"/>
      <c r="FW54" s="28"/>
      <c r="FX54" s="745">
        <v>-7.4161050983595374</v>
      </c>
      <c r="FY54" s="64">
        <v>9.5296439997278881E-2</v>
      </c>
      <c r="FZ54" s="778">
        <v>-2.3052662627912781</v>
      </c>
      <c r="GA54" s="64">
        <v>1.4793637828148745</v>
      </c>
      <c r="GB54" s="64">
        <v>1.0006126199714114</v>
      </c>
      <c r="GC54" s="11"/>
      <c r="GD54" s="64">
        <v>2.4209833685022573</v>
      </c>
      <c r="GE54" s="64">
        <v>-3.4034442856167857E-3</v>
      </c>
      <c r="GF54" s="64">
        <v>4.7285185941506125</v>
      </c>
      <c r="GG54" s="11"/>
      <c r="GH54" s="28"/>
      <c r="GI54" s="745">
        <v>-4.3552608619787136</v>
      </c>
      <c r="GJ54" s="64">
        <v>0.77744818627736167</v>
      </c>
      <c r="GK54" s="778">
        <v>3.1400376122065179</v>
      </c>
      <c r="GL54" s="64">
        <v>-6.7701971732681869</v>
      </c>
      <c r="GM54" s="64">
        <v>2.4839566490238276</v>
      </c>
      <c r="GN54" s="64">
        <v>1.090366234320169</v>
      </c>
      <c r="GO54" s="64">
        <v>2.3028752011477538</v>
      </c>
      <c r="GP54" s="64">
        <v>1.4238352818007325</v>
      </c>
      <c r="GQ54" s="64">
        <v>3.6662207487543386</v>
      </c>
      <c r="GR54" s="64">
        <v>-1.7887124604974902</v>
      </c>
      <c r="GS54" s="95">
        <v>-1.9705694177863071</v>
      </c>
    </row>
    <row r="55" spans="1:201" x14ac:dyDescent="0.25">
      <c r="A55" s="496" t="s">
        <v>54</v>
      </c>
      <c r="B55" s="794">
        <v>65</v>
      </c>
      <c r="C55" s="80">
        <v>140</v>
      </c>
      <c r="D55" s="143">
        <v>174</v>
      </c>
      <c r="E55" s="80">
        <v>9</v>
      </c>
      <c r="F55" s="80">
        <v>67</v>
      </c>
      <c r="G55" s="80" t="s">
        <v>37</v>
      </c>
      <c r="H55" s="80">
        <v>16</v>
      </c>
      <c r="I55" s="80">
        <v>31</v>
      </c>
      <c r="J55" s="80">
        <v>12</v>
      </c>
      <c r="K55" s="80" t="s">
        <v>37</v>
      </c>
      <c r="L55" s="81" t="s">
        <v>37</v>
      </c>
      <c r="M55" s="794">
        <v>86</v>
      </c>
      <c r="N55" s="80">
        <v>131</v>
      </c>
      <c r="O55" s="143">
        <v>120</v>
      </c>
      <c r="P55" s="80">
        <v>7</v>
      </c>
      <c r="Q55" s="80">
        <v>71</v>
      </c>
      <c r="R55" s="80" t="s">
        <v>37</v>
      </c>
      <c r="S55" s="80">
        <v>17</v>
      </c>
      <c r="T55" s="80">
        <v>26</v>
      </c>
      <c r="U55" s="80">
        <v>28</v>
      </c>
      <c r="V55" s="80" t="s">
        <v>37</v>
      </c>
      <c r="W55" s="81" t="s">
        <v>37</v>
      </c>
      <c r="X55" s="794">
        <v>151</v>
      </c>
      <c r="Y55" s="80">
        <v>271</v>
      </c>
      <c r="Z55" s="143">
        <v>294</v>
      </c>
      <c r="AA55" s="80">
        <v>16</v>
      </c>
      <c r="AB55" s="80">
        <v>138</v>
      </c>
      <c r="AC55" s="80" t="s">
        <v>37</v>
      </c>
      <c r="AD55" s="80">
        <v>33</v>
      </c>
      <c r="AE55" s="80">
        <v>57</v>
      </c>
      <c r="AF55" s="80">
        <v>40</v>
      </c>
      <c r="AG55" s="80" t="s">
        <v>37</v>
      </c>
      <c r="AH55" s="81" t="s">
        <v>37</v>
      </c>
      <c r="AI55" s="794">
        <v>113</v>
      </c>
      <c r="AJ55" s="80">
        <v>72</v>
      </c>
      <c r="AK55" s="143">
        <v>185</v>
      </c>
      <c r="AL55" s="80">
        <v>13</v>
      </c>
      <c r="AM55" s="80">
        <v>44</v>
      </c>
      <c r="AN55" s="80" t="s">
        <v>37</v>
      </c>
      <c r="AO55" s="80">
        <v>16</v>
      </c>
      <c r="AP55" s="80">
        <v>41</v>
      </c>
      <c r="AQ55" s="80">
        <v>43</v>
      </c>
      <c r="AR55" s="80" t="s">
        <v>37</v>
      </c>
      <c r="AS55" s="81" t="s">
        <v>37</v>
      </c>
      <c r="AT55" s="794">
        <v>126</v>
      </c>
      <c r="AU55" s="80">
        <v>45</v>
      </c>
      <c r="AV55" s="143">
        <v>143</v>
      </c>
      <c r="AW55" s="80">
        <v>10</v>
      </c>
      <c r="AX55" s="80">
        <v>69</v>
      </c>
      <c r="AY55" s="80" t="s">
        <v>37</v>
      </c>
      <c r="AZ55" s="80">
        <v>12</v>
      </c>
      <c r="BA55" s="80">
        <v>34</v>
      </c>
      <c r="BB55" s="80">
        <v>60</v>
      </c>
      <c r="BC55" s="80" t="s">
        <v>37</v>
      </c>
      <c r="BD55" s="81" t="s">
        <v>37</v>
      </c>
      <c r="BE55" s="794">
        <v>239</v>
      </c>
      <c r="BF55" s="80">
        <v>117</v>
      </c>
      <c r="BG55" s="143">
        <v>328</v>
      </c>
      <c r="BH55" s="80">
        <v>23</v>
      </c>
      <c r="BI55" s="80">
        <v>113</v>
      </c>
      <c r="BJ55" s="80" t="s">
        <v>37</v>
      </c>
      <c r="BK55" s="80">
        <v>28</v>
      </c>
      <c r="BL55" s="80">
        <v>75</v>
      </c>
      <c r="BM55" s="80">
        <v>103</v>
      </c>
      <c r="BN55" s="80" t="s">
        <v>37</v>
      </c>
      <c r="BO55" s="81" t="s">
        <v>37</v>
      </c>
      <c r="BP55" s="794">
        <v>129</v>
      </c>
      <c r="BQ55" s="80">
        <v>20</v>
      </c>
      <c r="BR55" s="143">
        <v>112</v>
      </c>
      <c r="BS55" s="80">
        <v>49</v>
      </c>
      <c r="BT55" s="80">
        <v>37</v>
      </c>
      <c r="BU55" s="80">
        <v>9</v>
      </c>
      <c r="BV55" s="80">
        <v>9</v>
      </c>
      <c r="BW55" s="80">
        <v>26</v>
      </c>
      <c r="BX55" s="80">
        <v>51</v>
      </c>
      <c r="BY55" s="80">
        <v>40</v>
      </c>
      <c r="BZ55" s="81">
        <v>41</v>
      </c>
      <c r="CA55" s="794">
        <v>134</v>
      </c>
      <c r="CB55" s="80">
        <v>14</v>
      </c>
      <c r="CC55" s="143">
        <v>59</v>
      </c>
      <c r="CD55" s="80">
        <v>30</v>
      </c>
      <c r="CE55" s="80">
        <v>44</v>
      </c>
      <c r="CF55" s="80">
        <v>15</v>
      </c>
      <c r="CG55" s="80">
        <v>3</v>
      </c>
      <c r="CH55" s="80">
        <v>11</v>
      </c>
      <c r="CI55" s="80">
        <v>74</v>
      </c>
      <c r="CJ55" s="80">
        <v>44</v>
      </c>
      <c r="CK55" s="81">
        <v>84</v>
      </c>
      <c r="CL55" s="794">
        <v>263</v>
      </c>
      <c r="CM55" s="80">
        <v>34</v>
      </c>
      <c r="CN55" s="143">
        <v>171</v>
      </c>
      <c r="CO55" s="80">
        <v>79</v>
      </c>
      <c r="CP55" s="80">
        <v>81</v>
      </c>
      <c r="CQ55" s="80">
        <v>24</v>
      </c>
      <c r="CR55" s="80">
        <v>12</v>
      </c>
      <c r="CS55" s="80">
        <v>37</v>
      </c>
      <c r="CT55" s="80">
        <v>125</v>
      </c>
      <c r="CU55" s="80">
        <v>84</v>
      </c>
      <c r="CV55" s="81">
        <v>125</v>
      </c>
      <c r="CX55" s="769">
        <f>IFERROR(B55/SUM($B55:$L55)*100,0)</f>
        <v>12.645914396887159</v>
      </c>
      <c r="CY55" s="6">
        <f>IFERROR(C55/SUM($B55:$L55)*100,0)</f>
        <v>27.237354085603112</v>
      </c>
      <c r="CZ55" s="87">
        <f>IFERROR(D55/SUM($B55:$L55)*100,0)</f>
        <v>33.852140077821012</v>
      </c>
      <c r="DA55" s="6">
        <f>IFERROR(E55/SUM($B55:$L55)*100,0)</f>
        <v>1.7509727626459144</v>
      </c>
      <c r="DB55" s="6">
        <f>IFERROR(F55/SUM($B55:$L55)*100,0)</f>
        <v>13.03501945525292</v>
      </c>
      <c r="DC55" s="11"/>
      <c r="DD55" s="6">
        <f>IFERROR(H55/SUM($B55:$L55)*100,0)</f>
        <v>3.1128404669260701</v>
      </c>
      <c r="DE55" s="6">
        <f>IFERROR(I55/SUM($B55:$L55)*100,0)</f>
        <v>6.0311284046692606</v>
      </c>
      <c r="DF55" s="6">
        <f>IFERROR(J55/SUM($B55:$L55)*100,0)</f>
        <v>2.3346303501945527</v>
      </c>
      <c r="DG55" s="11"/>
      <c r="DH55" s="28"/>
      <c r="DI55" s="769">
        <f>IFERROR(M55/SUM($M55:$W55)*100,0)</f>
        <v>17.695473251028808</v>
      </c>
      <c r="DJ55" s="6">
        <f>IFERROR(N55/SUM($M55:$W55)*100,0)</f>
        <v>26.954732510288064</v>
      </c>
      <c r="DK55" s="87">
        <f>IFERROR(O55/SUM($M55:$W55)*100,0)</f>
        <v>24.691358024691358</v>
      </c>
      <c r="DL55" s="6">
        <f>IFERROR(P55/SUM($M55:$W55)*100,0)</f>
        <v>1.440329218106996</v>
      </c>
      <c r="DM55" s="6">
        <f>IFERROR(Q55/SUM($M55:$W55)*100,0)</f>
        <v>14.609053497942387</v>
      </c>
      <c r="DN55" s="11"/>
      <c r="DO55" s="6">
        <f>IFERROR(S55/SUM($M55:$W55)*100,0)</f>
        <v>3.4979423868312756</v>
      </c>
      <c r="DP55" s="6">
        <f>IFERROR(T55/SUM($M55:$W55)*100,0)</f>
        <v>5.3497942386831276</v>
      </c>
      <c r="DQ55" s="6">
        <f>IFERROR(U55/SUM($M55:$W55)*100,0)</f>
        <v>5.761316872427984</v>
      </c>
      <c r="DR55" s="11"/>
      <c r="DS55" s="28"/>
      <c r="DT55" s="769">
        <f>IFERROR(AI55/SUM($AI55:$AS55)*100,0)</f>
        <v>21.44212523719165</v>
      </c>
      <c r="DU55" s="6">
        <f>IFERROR(AJ55/SUM($AI55:$AS55)*100,0)</f>
        <v>13.662239089184061</v>
      </c>
      <c r="DV55" s="87">
        <f>IFERROR(AK55/SUM($AI55:$AS55)*100,0)</f>
        <v>35.104364326375709</v>
      </c>
      <c r="DW55" s="6">
        <f>IFERROR(AL55/SUM($AI55:$AS55)*100,0)</f>
        <v>2.4667931688804554</v>
      </c>
      <c r="DX55" s="6">
        <f>IFERROR(AM55/SUM($AI55:$AS55)*100,0)</f>
        <v>8.3491461100569264</v>
      </c>
      <c r="DY55" s="11"/>
      <c r="DZ55" s="6">
        <f>IFERROR(AO55/SUM($AI55:$AS55)*100,0)</f>
        <v>3.0360531309297913</v>
      </c>
      <c r="EA55" s="6">
        <f>IFERROR(AP55/SUM($AI55:$AS55)*100,0)</f>
        <v>7.7798861480075905</v>
      </c>
      <c r="EB55" s="6">
        <f>IFERROR(AQ55/SUM($AI55:$AS55)*100,0)</f>
        <v>8.159392789373813</v>
      </c>
      <c r="EC55" s="11"/>
      <c r="ED55" s="28"/>
      <c r="EE55" s="769">
        <f>IFERROR(AT55/SUM($AT55:$BD55)*100,0)</f>
        <v>25.250501002004004</v>
      </c>
      <c r="EF55" s="6">
        <f>IFERROR(AU55/SUM($AT55:$BD55)*100,0)</f>
        <v>9.0180360721442892</v>
      </c>
      <c r="EG55" s="87">
        <f>IFERROR(AV55/SUM($AT55:$BD55)*100,0)</f>
        <v>28.657314629258519</v>
      </c>
      <c r="EH55" s="6">
        <f>IFERROR(AW55/SUM($AT55:$BD55)*100,0)</f>
        <v>2.0040080160320639</v>
      </c>
      <c r="EI55" s="6">
        <f>IFERROR(AX55/SUM($AT55:$BD55)*100,0)</f>
        <v>13.827655310621243</v>
      </c>
      <c r="EJ55" s="11"/>
      <c r="EK55" s="6">
        <f>IFERROR(AZ55/SUM($AT55:$BD55)*100,0)</f>
        <v>2.4048096192384771</v>
      </c>
      <c r="EL55" s="6">
        <f>IFERROR(BA55/SUM($AT55:$BD55)*100,0)</f>
        <v>6.8136272545090177</v>
      </c>
      <c r="EM55" s="6">
        <f>IFERROR(BB55/SUM($AT55:$BD55)*100,0)</f>
        <v>12.024048096192384</v>
      </c>
      <c r="EN55" s="11"/>
      <c r="EO55" s="28"/>
      <c r="EP55" s="769">
        <f t="shared" ref="EP55:EZ55" si="47">BP55/SUM($BP55:$BZ55)*100</f>
        <v>24.665391969407267</v>
      </c>
      <c r="EQ55" s="6">
        <f t="shared" si="47"/>
        <v>3.8240917782026771</v>
      </c>
      <c r="ER55" s="87">
        <f t="shared" si="47"/>
        <v>21.414913957934992</v>
      </c>
      <c r="ES55" s="6">
        <f t="shared" si="47"/>
        <v>9.3690248565965586</v>
      </c>
      <c r="ET55" s="6">
        <f t="shared" si="47"/>
        <v>7.0745697896749515</v>
      </c>
      <c r="EU55" s="6">
        <f t="shared" si="47"/>
        <v>1.7208413001912046</v>
      </c>
      <c r="EV55" s="6">
        <f t="shared" si="47"/>
        <v>1.7208413001912046</v>
      </c>
      <c r="EW55" s="6">
        <f t="shared" si="47"/>
        <v>4.9713193116634802</v>
      </c>
      <c r="EX55" s="6">
        <f t="shared" si="47"/>
        <v>9.7514340344168247</v>
      </c>
      <c r="EY55" s="6">
        <f t="shared" si="47"/>
        <v>7.6481835564053542</v>
      </c>
      <c r="EZ55" s="82">
        <f t="shared" si="47"/>
        <v>7.8393881453154872</v>
      </c>
      <c r="FA55" s="769">
        <f t="shared" ref="FA55:FK55" si="48">CA55/SUM($CA55:$CK55)*100</f>
        <v>26.171875</v>
      </c>
      <c r="FB55" s="6">
        <f t="shared" si="48"/>
        <v>2.734375</v>
      </c>
      <c r="FC55" s="87">
        <f t="shared" si="48"/>
        <v>11.5234375</v>
      </c>
      <c r="FD55" s="6">
        <f t="shared" si="48"/>
        <v>5.859375</v>
      </c>
      <c r="FE55" s="6">
        <f t="shared" si="48"/>
        <v>8.59375</v>
      </c>
      <c r="FF55" s="6">
        <f t="shared" si="48"/>
        <v>2.9296875</v>
      </c>
      <c r="FG55" s="187">
        <f t="shared" si="48"/>
        <v>0.5859375</v>
      </c>
      <c r="FH55" s="6">
        <f t="shared" si="48"/>
        <v>2.1484375</v>
      </c>
      <c r="FI55" s="6">
        <f t="shared" si="48"/>
        <v>14.453125</v>
      </c>
      <c r="FJ55" s="6">
        <f t="shared" si="48"/>
        <v>8.59375</v>
      </c>
      <c r="FK55" s="82">
        <f t="shared" si="48"/>
        <v>16.40625</v>
      </c>
      <c r="FM55" s="745">
        <f>DI55-CX55</f>
        <v>5.0495588541416492</v>
      </c>
      <c r="FN55" s="64">
        <f>DJ55-CY55</f>
        <v>-0.28262157531504783</v>
      </c>
      <c r="FO55" s="778">
        <f>DK55-CZ55</f>
        <v>-9.1607820531296547</v>
      </c>
      <c r="FP55" s="64">
        <f>DL55-DA55</f>
        <v>-0.3106435445389184</v>
      </c>
      <c r="FQ55" s="64">
        <f>DM55-DB55</f>
        <v>1.5740340426894672</v>
      </c>
      <c r="FR55" s="11"/>
      <c r="FS55" s="64">
        <f>DO55-DD55</f>
        <v>0.38510191990520548</v>
      </c>
      <c r="FT55" s="64">
        <f>DP55-DE55</f>
        <v>-0.68133416598613294</v>
      </c>
      <c r="FU55" s="64">
        <f>DQ55-DF55</f>
        <v>3.4266865222334313</v>
      </c>
      <c r="FV55" s="11"/>
      <c r="FW55" s="28"/>
      <c r="FX55" s="745">
        <f>EE55-DT55</f>
        <v>3.8083757648123537</v>
      </c>
      <c r="FY55" s="64">
        <f>EF55-DU55</f>
        <v>-4.6442030170397715</v>
      </c>
      <c r="FZ55" s="778">
        <f>EG55-DV55</f>
        <v>-6.4470496971171904</v>
      </c>
      <c r="GA55" s="64">
        <f>EH55-DW55</f>
        <v>-0.4627851528483915</v>
      </c>
      <c r="GB55" s="64">
        <f>EI55-DX55</f>
        <v>5.4785092005643161</v>
      </c>
      <c r="GC55" s="11"/>
      <c r="GD55" s="64">
        <f>EK55-DZ55</f>
        <v>-0.63124351169131421</v>
      </c>
      <c r="GE55" s="64">
        <f>EL55-EA55</f>
        <v>-0.96625889349857275</v>
      </c>
      <c r="GF55" s="64">
        <f>EM55-EB55</f>
        <v>3.8646553068185714</v>
      </c>
      <c r="GG55" s="11"/>
      <c r="GH55" s="28"/>
      <c r="GI55" s="745">
        <f t="shared" ref="GI55:GS55" si="49">FA55-EP55</f>
        <v>1.506483030592733</v>
      </c>
      <c r="GJ55" s="64">
        <f t="shared" si="49"/>
        <v>-1.0897167782026771</v>
      </c>
      <c r="GK55" s="778">
        <f t="shared" si="49"/>
        <v>-9.8914764579349921</v>
      </c>
      <c r="GL55" s="64">
        <f t="shared" si="49"/>
        <v>-3.5096498565965586</v>
      </c>
      <c r="GM55" s="64">
        <f t="shared" si="49"/>
        <v>1.5191802103250485</v>
      </c>
      <c r="GN55" s="64">
        <f t="shared" si="49"/>
        <v>1.2088461998087954</v>
      </c>
      <c r="GO55" s="195">
        <f t="shared" si="49"/>
        <v>-1.1349038001912046</v>
      </c>
      <c r="GP55" s="64">
        <f t="shared" si="49"/>
        <v>-2.8228818116634802</v>
      </c>
      <c r="GQ55" s="64">
        <f t="shared" si="49"/>
        <v>4.7016909655831753</v>
      </c>
      <c r="GR55" s="64">
        <f t="shared" si="49"/>
        <v>0.94556644359464581</v>
      </c>
      <c r="GS55" s="95">
        <f t="shared" si="49"/>
        <v>8.5668618546845128</v>
      </c>
    </row>
    <row r="56" spans="1:201" x14ac:dyDescent="0.25">
      <c r="A56" s="496" t="s">
        <v>55</v>
      </c>
      <c r="B56" s="794">
        <v>72</v>
      </c>
      <c r="C56" s="80">
        <v>77</v>
      </c>
      <c r="D56" s="143">
        <v>151</v>
      </c>
      <c r="E56" s="80">
        <v>21</v>
      </c>
      <c r="F56" s="80">
        <v>129</v>
      </c>
      <c r="G56" s="80" t="s">
        <v>37</v>
      </c>
      <c r="H56" s="80">
        <v>16</v>
      </c>
      <c r="I56" s="80">
        <v>60</v>
      </c>
      <c r="J56" s="80">
        <v>11</v>
      </c>
      <c r="K56" s="80" t="s">
        <v>37</v>
      </c>
      <c r="L56" s="81" t="s">
        <v>37</v>
      </c>
      <c r="M56" s="794">
        <v>61</v>
      </c>
      <c r="N56" s="80">
        <v>85</v>
      </c>
      <c r="O56" s="143">
        <v>125</v>
      </c>
      <c r="P56" s="80">
        <v>14</v>
      </c>
      <c r="Q56" s="80">
        <v>128</v>
      </c>
      <c r="R56" s="80" t="s">
        <v>37</v>
      </c>
      <c r="S56" s="80">
        <v>16</v>
      </c>
      <c r="T56" s="80">
        <v>58</v>
      </c>
      <c r="U56" s="80">
        <v>12</v>
      </c>
      <c r="V56" s="80" t="s">
        <v>37</v>
      </c>
      <c r="W56" s="81" t="s">
        <v>37</v>
      </c>
      <c r="X56" s="794">
        <v>133</v>
      </c>
      <c r="Y56" s="80">
        <v>162</v>
      </c>
      <c r="Z56" s="143">
        <v>276</v>
      </c>
      <c r="AA56" s="80">
        <v>35</v>
      </c>
      <c r="AB56" s="80">
        <v>257</v>
      </c>
      <c r="AC56" s="80" t="s">
        <v>37</v>
      </c>
      <c r="AD56" s="80">
        <v>32</v>
      </c>
      <c r="AE56" s="80">
        <v>118</v>
      </c>
      <c r="AF56" s="80">
        <v>23</v>
      </c>
      <c r="AG56" s="80" t="s">
        <v>37</v>
      </c>
      <c r="AH56" s="81" t="s">
        <v>37</v>
      </c>
      <c r="AI56" s="794">
        <v>57</v>
      </c>
      <c r="AJ56" s="80">
        <v>124</v>
      </c>
      <c r="AK56" s="143">
        <v>125</v>
      </c>
      <c r="AL56" s="80">
        <v>28</v>
      </c>
      <c r="AM56" s="80">
        <v>77</v>
      </c>
      <c r="AN56" s="80" t="s">
        <v>37</v>
      </c>
      <c r="AO56" s="80">
        <v>29</v>
      </c>
      <c r="AP56" s="80">
        <v>68</v>
      </c>
      <c r="AQ56" s="80">
        <v>20</v>
      </c>
      <c r="AR56" s="80" t="s">
        <v>37</v>
      </c>
      <c r="AS56" s="81" t="s">
        <v>37</v>
      </c>
      <c r="AT56" s="794">
        <v>46</v>
      </c>
      <c r="AU56" s="80">
        <v>131</v>
      </c>
      <c r="AV56" s="143">
        <v>111</v>
      </c>
      <c r="AW56" s="80">
        <v>18</v>
      </c>
      <c r="AX56" s="80">
        <v>78</v>
      </c>
      <c r="AY56" s="80" t="s">
        <v>37</v>
      </c>
      <c r="AZ56" s="80">
        <v>37</v>
      </c>
      <c r="BA56" s="80">
        <v>50</v>
      </c>
      <c r="BB56" s="80">
        <v>15</v>
      </c>
      <c r="BC56" s="80" t="s">
        <v>37</v>
      </c>
      <c r="BD56" s="81" t="s">
        <v>37</v>
      </c>
      <c r="BE56" s="794">
        <v>103</v>
      </c>
      <c r="BF56" s="80">
        <v>255</v>
      </c>
      <c r="BG56" s="143">
        <v>236</v>
      </c>
      <c r="BH56" s="80">
        <v>46</v>
      </c>
      <c r="BI56" s="80">
        <v>155</v>
      </c>
      <c r="BJ56" s="80" t="s">
        <v>37</v>
      </c>
      <c r="BK56" s="80">
        <v>66</v>
      </c>
      <c r="BL56" s="80">
        <v>118</v>
      </c>
      <c r="BM56" s="80">
        <v>35</v>
      </c>
      <c r="BN56" s="80" t="s">
        <v>37</v>
      </c>
      <c r="BO56" s="81" t="s">
        <v>37</v>
      </c>
      <c r="BP56" s="794">
        <v>29</v>
      </c>
      <c r="BQ56" s="80">
        <v>12</v>
      </c>
      <c r="BR56" s="143">
        <v>86</v>
      </c>
      <c r="BS56" s="80">
        <v>203</v>
      </c>
      <c r="BT56" s="80">
        <v>88</v>
      </c>
      <c r="BU56" s="80">
        <v>37</v>
      </c>
      <c r="BV56" s="80">
        <v>8</v>
      </c>
      <c r="BW56" s="80">
        <v>10</v>
      </c>
      <c r="BX56" s="80">
        <v>12</v>
      </c>
      <c r="BY56" s="80">
        <v>33</v>
      </c>
      <c r="BZ56" s="81">
        <v>19</v>
      </c>
      <c r="CA56" s="794">
        <v>26</v>
      </c>
      <c r="CB56" s="80">
        <v>16</v>
      </c>
      <c r="CC56" s="143">
        <v>70</v>
      </c>
      <c r="CD56" s="80">
        <v>166</v>
      </c>
      <c r="CE56" s="80">
        <v>97</v>
      </c>
      <c r="CF56" s="80">
        <v>22</v>
      </c>
      <c r="CG56" s="80">
        <v>7</v>
      </c>
      <c r="CH56" s="80">
        <v>21</v>
      </c>
      <c r="CI56" s="80">
        <v>15</v>
      </c>
      <c r="CJ56" s="80">
        <v>26</v>
      </c>
      <c r="CK56" s="81">
        <v>25</v>
      </c>
      <c r="CL56" s="794">
        <v>55</v>
      </c>
      <c r="CM56" s="80">
        <v>28</v>
      </c>
      <c r="CN56" s="143">
        <v>156</v>
      </c>
      <c r="CO56" s="80">
        <v>369</v>
      </c>
      <c r="CP56" s="80">
        <v>185</v>
      </c>
      <c r="CQ56" s="80">
        <v>59</v>
      </c>
      <c r="CR56" s="80">
        <v>15</v>
      </c>
      <c r="CS56" s="80">
        <v>31</v>
      </c>
      <c r="CT56" s="80">
        <v>27</v>
      </c>
      <c r="CU56" s="80">
        <v>59</v>
      </c>
      <c r="CV56" s="81">
        <v>44</v>
      </c>
      <c r="CX56" s="769">
        <f t="shared" ref="CX56:CX72" si="50">IFERROR(B56/SUM($B56:$L56)*100,0)</f>
        <v>13.407821229050279</v>
      </c>
      <c r="CY56" s="6">
        <f t="shared" ref="CY56:CY72" si="51">IFERROR(C56/SUM($B56:$L56)*100,0)</f>
        <v>14.338919925512103</v>
      </c>
      <c r="CZ56" s="87">
        <f t="shared" ref="CZ56:CZ72" si="52">IFERROR(D56/SUM($B56:$L56)*100,0)</f>
        <v>28.11918063314711</v>
      </c>
      <c r="DA56" s="6">
        <f t="shared" ref="DA56:DA72" si="53">IFERROR(E56/SUM($B56:$L56)*100,0)</f>
        <v>3.9106145251396649</v>
      </c>
      <c r="DB56" s="6">
        <f t="shared" ref="DB56:DB72" si="54">IFERROR(F56/SUM($B56:$L56)*100,0)</f>
        <v>24.022346368715084</v>
      </c>
      <c r="DC56" s="11"/>
      <c r="DD56" s="6">
        <f t="shared" ref="DD56:DD72" si="55">IFERROR(H56/SUM($B56:$L56)*100,0)</f>
        <v>2.9795158286778398</v>
      </c>
      <c r="DE56" s="6">
        <f t="shared" ref="DE56:DE72" si="56">IFERROR(I56/SUM($B56:$L56)*100,0)</f>
        <v>11.173184357541899</v>
      </c>
      <c r="DF56" s="6">
        <f t="shared" ref="DF56:DF72" si="57">IFERROR(J56/SUM($B56:$L56)*100,0)</f>
        <v>2.0484171322160147</v>
      </c>
      <c r="DG56" s="11"/>
      <c r="DH56" s="28"/>
      <c r="DI56" s="769">
        <f t="shared" ref="DI56:DI72" si="58">IFERROR(M56/SUM($M56:$W56)*100,0)</f>
        <v>12.224448897795591</v>
      </c>
      <c r="DJ56" s="6">
        <f t="shared" ref="DJ56:DJ72" si="59">IFERROR(N56/SUM($M56:$W56)*100,0)</f>
        <v>17.034068136272545</v>
      </c>
      <c r="DK56" s="87">
        <f t="shared" ref="DK56:DK72" si="60">IFERROR(O56/SUM($M56:$W56)*100,0)</f>
        <v>25.050100200400799</v>
      </c>
      <c r="DL56" s="6">
        <f t="shared" ref="DL56:DL72" si="61">IFERROR(P56/SUM($M56:$W56)*100,0)</f>
        <v>2.8056112224448899</v>
      </c>
      <c r="DM56" s="6">
        <f t="shared" ref="DM56:DM72" si="62">IFERROR(Q56/SUM($M56:$W56)*100,0)</f>
        <v>25.651302605210418</v>
      </c>
      <c r="DN56" s="11"/>
      <c r="DO56" s="6">
        <f t="shared" ref="DO56:DO72" si="63">IFERROR(S56/SUM($M56:$W56)*100,0)</f>
        <v>3.2064128256513023</v>
      </c>
      <c r="DP56" s="6">
        <f t="shared" ref="DP56:DP72" si="64">IFERROR(T56/SUM($M56:$W56)*100,0)</f>
        <v>11.623246492985972</v>
      </c>
      <c r="DQ56" s="6">
        <f t="shared" ref="DQ56:DQ72" si="65">IFERROR(U56/SUM($M56:$W56)*100,0)</f>
        <v>2.4048096192384771</v>
      </c>
      <c r="DR56" s="11"/>
      <c r="DS56" s="28"/>
      <c r="DT56" s="769">
        <f t="shared" ref="DT56:DT72" si="66">IFERROR(AI56/SUM($AI56:$AS56)*100,0)</f>
        <v>10.795454545454545</v>
      </c>
      <c r="DU56" s="6">
        <f t="shared" ref="DU56:DU72" si="67">IFERROR(AJ56/SUM($AI56:$AS56)*100,0)</f>
        <v>23.484848484848484</v>
      </c>
      <c r="DV56" s="87">
        <f t="shared" ref="DV56:DV72" si="68">IFERROR(AK56/SUM($AI56:$AS56)*100,0)</f>
        <v>23.674242424242426</v>
      </c>
      <c r="DW56" s="6">
        <f t="shared" ref="DW56:DW72" si="69">IFERROR(AL56/SUM($AI56:$AS56)*100,0)</f>
        <v>5.3030303030303028</v>
      </c>
      <c r="DX56" s="6">
        <f t="shared" ref="DX56:DX72" si="70">IFERROR(AM56/SUM($AI56:$AS56)*100,0)</f>
        <v>14.583333333333334</v>
      </c>
      <c r="DY56" s="11"/>
      <c r="DZ56" s="6">
        <f t="shared" ref="DZ56:DZ72" si="71">IFERROR(AO56/SUM($AI56:$AS56)*100,0)</f>
        <v>5.4924242424242422</v>
      </c>
      <c r="EA56" s="6">
        <f t="shared" ref="EA56:EA72" si="72">IFERROR(AP56/SUM($AI56:$AS56)*100,0)</f>
        <v>12.878787878787879</v>
      </c>
      <c r="EB56" s="6">
        <f t="shared" ref="EB56:EB72" si="73">IFERROR(AQ56/SUM($AI56:$AS56)*100,0)</f>
        <v>3.7878787878787881</v>
      </c>
      <c r="EC56" s="11"/>
      <c r="ED56" s="28"/>
      <c r="EE56" s="769">
        <f t="shared" ref="EE56:EE72" si="74">IFERROR(AT56/SUM($AT56:$BD56)*100,0)</f>
        <v>9.4650205761316872</v>
      </c>
      <c r="EF56" s="6">
        <f t="shared" ref="EF56:EF72" si="75">IFERROR(AU56/SUM($AT56:$BD56)*100,0)</f>
        <v>26.954732510288064</v>
      </c>
      <c r="EG56" s="87">
        <f t="shared" ref="EG56:EG72" si="76">IFERROR(AV56/SUM($AT56:$BD56)*100,0)</f>
        <v>22.839506172839506</v>
      </c>
      <c r="EH56" s="6">
        <f t="shared" ref="EH56:EH72" si="77">IFERROR(AW56/SUM($AT56:$BD56)*100,0)</f>
        <v>3.7037037037037033</v>
      </c>
      <c r="EI56" s="6">
        <f t="shared" ref="EI56:EI72" si="78">IFERROR(AX56/SUM($AT56:$BD56)*100,0)</f>
        <v>16.049382716049383</v>
      </c>
      <c r="EJ56" s="11"/>
      <c r="EK56" s="6">
        <f t="shared" ref="EK56:EK72" si="79">IFERROR(AZ56/SUM($AT56:$BD56)*100,0)</f>
        <v>7.6131687242798352</v>
      </c>
      <c r="EL56" s="6">
        <f t="shared" ref="EL56:EL72" si="80">IFERROR(BA56/SUM($AT56:$BD56)*100,0)</f>
        <v>10.2880658436214</v>
      </c>
      <c r="EM56" s="6">
        <f t="shared" ref="EM56:EM72" si="81">IFERROR(BB56/SUM($AT56:$BD56)*100,0)</f>
        <v>3.0864197530864197</v>
      </c>
      <c r="EN56" s="11"/>
      <c r="EO56" s="28"/>
      <c r="EP56" s="769">
        <f t="shared" ref="EP56:EP72" si="82">BP56/SUM($BP56:$BZ56)*100</f>
        <v>5.4003724394785841</v>
      </c>
      <c r="EQ56" s="6">
        <f t="shared" ref="EQ56:EQ72" si="83">BQ56/SUM($BP56:$BZ56)*100</f>
        <v>2.2346368715083798</v>
      </c>
      <c r="ER56" s="87">
        <f t="shared" ref="ER56:ER72" si="84">BR56/SUM($BP56:$BZ56)*100</f>
        <v>16.014897579143391</v>
      </c>
      <c r="ES56" s="6">
        <f t="shared" ref="ES56:ES72" si="85">BS56/SUM($BP56:$BZ56)*100</f>
        <v>37.802607076350093</v>
      </c>
      <c r="ET56" s="6">
        <f t="shared" ref="ET56:ET72" si="86">BT56/SUM($BP56:$BZ56)*100</f>
        <v>16.387337057728118</v>
      </c>
      <c r="EU56" s="6">
        <f t="shared" ref="EU56:EU72" si="87">BU56/SUM($BP56:$BZ56)*100</f>
        <v>6.8901303538175043</v>
      </c>
      <c r="EV56" s="6">
        <f t="shared" ref="EV56:EV72" si="88">BV56/SUM($BP56:$BZ56)*100</f>
        <v>1.4897579143389199</v>
      </c>
      <c r="EW56" s="6">
        <f t="shared" ref="EW56:EW72" si="89">BW56/SUM($BP56:$BZ56)*100</f>
        <v>1.8621973929236499</v>
      </c>
      <c r="EX56" s="6">
        <f t="shared" ref="EX56:EX72" si="90">BX56/SUM($BP56:$BZ56)*100</f>
        <v>2.2346368715083798</v>
      </c>
      <c r="EY56" s="6">
        <f t="shared" ref="EY56:EY72" si="91">BY56/SUM($BP56:$BZ56)*100</f>
        <v>6.1452513966480442</v>
      </c>
      <c r="EZ56" s="82">
        <f t="shared" ref="EZ56:EZ72" si="92">BZ56/SUM($BP56:$BZ56)*100</f>
        <v>3.5381750465549344</v>
      </c>
      <c r="FA56" s="769">
        <f t="shared" ref="FA56:FA72" si="93">CA56/SUM($CA56:$CK56)*100</f>
        <v>5.2953156822810588</v>
      </c>
      <c r="FB56" s="6">
        <f t="shared" ref="FB56:FB72" si="94">CB56/SUM($CA56:$CK56)*100</f>
        <v>3.2586558044806515</v>
      </c>
      <c r="FC56" s="87">
        <f t="shared" ref="FC56:FC72" si="95">CC56/SUM($CA56:$CK56)*100</f>
        <v>14.256619144602849</v>
      </c>
      <c r="FD56" s="6">
        <f t="shared" ref="FD56:FD72" si="96">CD56/SUM($CA56:$CK56)*100</f>
        <v>33.808553971486759</v>
      </c>
      <c r="FE56" s="6">
        <f t="shared" ref="FE56:FE72" si="97">CE56/SUM($CA56:$CK56)*100</f>
        <v>19.75560081466395</v>
      </c>
      <c r="FF56" s="6">
        <f t="shared" ref="FF56:FF72" si="98">CF56/SUM($CA56:$CK56)*100</f>
        <v>4.4806517311608962</v>
      </c>
      <c r="FG56" s="6">
        <f t="shared" ref="FG56:FG72" si="99">CG56/SUM($CA56:$CK56)*100</f>
        <v>1.4256619144602851</v>
      </c>
      <c r="FH56" s="6">
        <f t="shared" ref="FH56:FH72" si="100">CH56/SUM($CA56:$CK56)*100</f>
        <v>4.2769857433808554</v>
      </c>
      <c r="FI56" s="6">
        <f t="shared" ref="FI56:FI72" si="101">CI56/SUM($CA56:$CK56)*100</f>
        <v>3.0549898167006111</v>
      </c>
      <c r="FJ56" s="6">
        <f t="shared" ref="FJ56:FJ72" si="102">CJ56/SUM($CA56:$CK56)*100</f>
        <v>5.2953156822810588</v>
      </c>
      <c r="FK56" s="82">
        <f t="shared" ref="FK56:FK72" si="103">CK56/SUM($CA56:$CK56)*100</f>
        <v>5.0916496945010188</v>
      </c>
      <c r="FM56" s="745">
        <f t="shared" ref="FM56:FM72" si="104">DI56-CX56</f>
        <v>-1.183372331254688</v>
      </c>
      <c r="FN56" s="64">
        <f t="shared" ref="FN56:FN72" si="105">DJ56-CY56</f>
        <v>2.6951482107604416</v>
      </c>
      <c r="FO56" s="778">
        <f t="shared" ref="FO56:FO72" si="106">DK56-CZ56</f>
        <v>-3.0690804327463113</v>
      </c>
      <c r="FP56" s="64">
        <f t="shared" ref="FP56:FP72" si="107">DL56-DA56</f>
        <v>-1.105003302694775</v>
      </c>
      <c r="FQ56" s="64">
        <f t="shared" ref="FQ56:FQ72" si="108">DM56-DB56</f>
        <v>1.6289562364953341</v>
      </c>
      <c r="FR56" s="11"/>
      <c r="FS56" s="64">
        <f t="shared" ref="FS56:FS72" si="109">DO56-DD56</f>
        <v>0.22689699697346244</v>
      </c>
      <c r="FT56" s="64">
        <f t="shared" ref="FT56:FT72" si="110">DP56-DE56</f>
        <v>0.45006213544407281</v>
      </c>
      <c r="FU56" s="64">
        <f t="shared" ref="FU56:FU72" si="111">DQ56-DF56</f>
        <v>0.3563924870224624</v>
      </c>
      <c r="FV56" s="11"/>
      <c r="FW56" s="28"/>
      <c r="FX56" s="745">
        <f t="shared" ref="FX56:FX72" si="112">EE56-DT56</f>
        <v>-1.3304339693228577</v>
      </c>
      <c r="FY56" s="64">
        <f t="shared" ref="FY56:FY72" si="113">EF56-DU56</f>
        <v>3.4698840254395797</v>
      </c>
      <c r="FZ56" s="778">
        <f t="shared" ref="FZ56:FZ72" si="114">EG56-DV56</f>
        <v>-0.83473625140291929</v>
      </c>
      <c r="GA56" s="64">
        <f t="shared" ref="GA56:GA72" si="115">EH56-DW56</f>
        <v>-1.5993265993265995</v>
      </c>
      <c r="GB56" s="64">
        <f t="shared" ref="GB56:GB72" si="116">EI56-DX56</f>
        <v>1.466049382716049</v>
      </c>
      <c r="GC56" s="11"/>
      <c r="GD56" s="64">
        <f t="shared" ref="GD56:GD72" si="117">EK56-DZ56</f>
        <v>2.1207444818555929</v>
      </c>
      <c r="GE56" s="64">
        <f t="shared" ref="GE56:GE72" si="118">EL56-EA56</f>
        <v>-2.590722035166479</v>
      </c>
      <c r="GF56" s="64">
        <f t="shared" ref="GF56:GF72" si="119">EM56-EB56</f>
        <v>-0.70145903479236837</v>
      </c>
      <c r="GG56" s="11"/>
      <c r="GH56" s="28"/>
      <c r="GI56" s="745">
        <f t="shared" ref="GI56:GI72" si="120">FA56-EP56</f>
        <v>-0.10505675719752539</v>
      </c>
      <c r="GJ56" s="64">
        <f t="shared" ref="GJ56:GJ72" si="121">FB56-EQ56</f>
        <v>1.0240189329722718</v>
      </c>
      <c r="GK56" s="778">
        <f t="shared" ref="GK56:GK72" si="122">FC56-ER56</f>
        <v>-1.7582784345405411</v>
      </c>
      <c r="GL56" s="64">
        <f t="shared" ref="GL56:GL72" si="123">FD56-ES56</f>
        <v>-3.9940531048633332</v>
      </c>
      <c r="GM56" s="64">
        <f t="shared" ref="GM56:GM72" si="124">FE56-ET56</f>
        <v>3.368263756935832</v>
      </c>
      <c r="GN56" s="64">
        <f t="shared" ref="GN56:GN72" si="125">FF56-EU56</f>
        <v>-2.4094786226566081</v>
      </c>
      <c r="GO56" s="64">
        <f t="shared" ref="GO56:GO72" si="126">FG56-EV56</f>
        <v>-6.4095999878634791E-2</v>
      </c>
      <c r="GP56" s="64">
        <f t="shared" ref="GP56:GP72" si="127">FH56-EW56</f>
        <v>2.4147883504572052</v>
      </c>
      <c r="GQ56" s="64">
        <f t="shared" ref="GQ56:GQ72" si="128">FI56-EX56</f>
        <v>0.82035294519223134</v>
      </c>
      <c r="GR56" s="64">
        <f t="shared" ref="GR56:GR72" si="129">FJ56-EY56</f>
        <v>-0.84993571436698545</v>
      </c>
      <c r="GS56" s="95">
        <f t="shared" ref="GS56:GS72" si="130">FK56-EZ56</f>
        <v>1.5534746479460844</v>
      </c>
    </row>
    <row r="57" spans="1:201" x14ac:dyDescent="0.25">
      <c r="A57" s="496" t="s">
        <v>56</v>
      </c>
      <c r="B57" s="794">
        <v>28</v>
      </c>
      <c r="C57" s="80">
        <v>30</v>
      </c>
      <c r="D57" s="143">
        <v>83</v>
      </c>
      <c r="E57" s="80">
        <v>14</v>
      </c>
      <c r="F57" s="80">
        <v>89</v>
      </c>
      <c r="G57" s="80" t="s">
        <v>37</v>
      </c>
      <c r="H57" s="80">
        <v>4</v>
      </c>
      <c r="I57" s="80">
        <v>9</v>
      </c>
      <c r="J57" s="80">
        <v>3</v>
      </c>
      <c r="K57" s="80" t="s">
        <v>37</v>
      </c>
      <c r="L57" s="81" t="s">
        <v>37</v>
      </c>
      <c r="M57" s="794">
        <v>25</v>
      </c>
      <c r="N57" s="80">
        <v>28</v>
      </c>
      <c r="O57" s="143">
        <v>72</v>
      </c>
      <c r="P57" s="80">
        <v>7</v>
      </c>
      <c r="Q57" s="80">
        <v>82</v>
      </c>
      <c r="R57" s="80" t="s">
        <v>37</v>
      </c>
      <c r="S57" s="80">
        <v>6</v>
      </c>
      <c r="T57" s="80">
        <v>13</v>
      </c>
      <c r="U57" s="80">
        <v>5</v>
      </c>
      <c r="V57" s="80" t="s">
        <v>37</v>
      </c>
      <c r="W57" s="81" t="s">
        <v>37</v>
      </c>
      <c r="X57" s="794">
        <v>53</v>
      </c>
      <c r="Y57" s="80">
        <v>58</v>
      </c>
      <c r="Z57" s="143">
        <v>155</v>
      </c>
      <c r="AA57" s="80">
        <v>21</v>
      </c>
      <c r="AB57" s="80">
        <v>171</v>
      </c>
      <c r="AC57" s="80" t="s">
        <v>37</v>
      </c>
      <c r="AD57" s="80">
        <v>10</v>
      </c>
      <c r="AE57" s="80">
        <v>22</v>
      </c>
      <c r="AF57" s="80">
        <v>8</v>
      </c>
      <c r="AG57" s="80" t="s">
        <v>37</v>
      </c>
      <c r="AH57" s="81" t="s">
        <v>37</v>
      </c>
      <c r="AI57" s="794">
        <v>39</v>
      </c>
      <c r="AJ57" s="80">
        <v>41</v>
      </c>
      <c r="AK57" s="143">
        <v>80</v>
      </c>
      <c r="AL57" s="80">
        <v>24</v>
      </c>
      <c r="AM57" s="80">
        <v>37</v>
      </c>
      <c r="AN57" s="80" t="s">
        <v>37</v>
      </c>
      <c r="AO57" s="80">
        <v>8</v>
      </c>
      <c r="AP57" s="80">
        <v>22</v>
      </c>
      <c r="AQ57" s="80">
        <v>5</v>
      </c>
      <c r="AR57" s="80" t="s">
        <v>37</v>
      </c>
      <c r="AS57" s="81" t="s">
        <v>37</v>
      </c>
      <c r="AT57" s="794">
        <v>32</v>
      </c>
      <c r="AU57" s="80">
        <v>27</v>
      </c>
      <c r="AV57" s="143">
        <v>67</v>
      </c>
      <c r="AW57" s="80">
        <v>17</v>
      </c>
      <c r="AX57" s="80">
        <v>53</v>
      </c>
      <c r="AY57" s="80" t="s">
        <v>37</v>
      </c>
      <c r="AZ57" s="80">
        <v>21</v>
      </c>
      <c r="BA57" s="80">
        <v>22</v>
      </c>
      <c r="BB57" s="80">
        <v>5</v>
      </c>
      <c r="BC57" s="80" t="s">
        <v>37</v>
      </c>
      <c r="BD57" s="81" t="s">
        <v>37</v>
      </c>
      <c r="BE57" s="794">
        <v>71</v>
      </c>
      <c r="BF57" s="80">
        <v>68</v>
      </c>
      <c r="BG57" s="143">
        <v>147</v>
      </c>
      <c r="BH57" s="80">
        <v>41</v>
      </c>
      <c r="BI57" s="80">
        <v>90</v>
      </c>
      <c r="BJ57" s="80" t="s">
        <v>37</v>
      </c>
      <c r="BK57" s="80">
        <v>29</v>
      </c>
      <c r="BL57" s="80">
        <v>44</v>
      </c>
      <c r="BM57" s="80">
        <v>10</v>
      </c>
      <c r="BN57" s="80" t="s">
        <v>37</v>
      </c>
      <c r="BO57" s="81" t="s">
        <v>37</v>
      </c>
      <c r="BP57" s="794">
        <v>34</v>
      </c>
      <c r="BQ57" s="80">
        <v>14</v>
      </c>
      <c r="BR57" s="143">
        <v>54</v>
      </c>
      <c r="BS57" s="80">
        <v>34</v>
      </c>
      <c r="BT57" s="80">
        <v>56</v>
      </c>
      <c r="BU57" s="80">
        <v>11</v>
      </c>
      <c r="BV57" s="80">
        <v>4</v>
      </c>
      <c r="BW57" s="80">
        <v>18</v>
      </c>
      <c r="BX57" s="80">
        <v>1</v>
      </c>
      <c r="BY57" s="80">
        <v>17</v>
      </c>
      <c r="BZ57" s="81">
        <v>16</v>
      </c>
      <c r="CA57" s="794">
        <v>20</v>
      </c>
      <c r="CB57" s="80">
        <v>12</v>
      </c>
      <c r="CC57" s="143">
        <v>54</v>
      </c>
      <c r="CD57" s="80">
        <v>20</v>
      </c>
      <c r="CE57" s="80">
        <v>46</v>
      </c>
      <c r="CF57" s="80">
        <v>8</v>
      </c>
      <c r="CG57" s="80">
        <v>6</v>
      </c>
      <c r="CH57" s="80">
        <v>24</v>
      </c>
      <c r="CI57" s="80">
        <v>5</v>
      </c>
      <c r="CJ57" s="80">
        <v>28</v>
      </c>
      <c r="CK57" s="81">
        <v>21</v>
      </c>
      <c r="CL57" s="794">
        <v>54</v>
      </c>
      <c r="CM57" s="80">
        <v>26</v>
      </c>
      <c r="CN57" s="143">
        <v>108</v>
      </c>
      <c r="CO57" s="80">
        <v>54</v>
      </c>
      <c r="CP57" s="80">
        <v>102</v>
      </c>
      <c r="CQ57" s="80">
        <v>19</v>
      </c>
      <c r="CR57" s="80">
        <v>10</v>
      </c>
      <c r="CS57" s="80">
        <v>42</v>
      </c>
      <c r="CT57" s="80">
        <v>6</v>
      </c>
      <c r="CU57" s="80">
        <v>45</v>
      </c>
      <c r="CV57" s="81">
        <v>37</v>
      </c>
      <c r="CX57" s="769">
        <f t="shared" si="50"/>
        <v>10.76923076923077</v>
      </c>
      <c r="CY57" s="6">
        <f t="shared" si="51"/>
        <v>11.538461538461538</v>
      </c>
      <c r="CZ57" s="87">
        <f t="shared" si="52"/>
        <v>31.92307692307692</v>
      </c>
      <c r="DA57" s="6">
        <f t="shared" si="53"/>
        <v>5.384615384615385</v>
      </c>
      <c r="DB57" s="6">
        <f t="shared" si="54"/>
        <v>34.230769230769234</v>
      </c>
      <c r="DC57" s="11"/>
      <c r="DD57" s="187">
        <f t="shared" si="55"/>
        <v>1.5384615384615385</v>
      </c>
      <c r="DE57" s="6">
        <f t="shared" si="56"/>
        <v>3.4615384615384617</v>
      </c>
      <c r="DF57" s="187">
        <f t="shared" si="57"/>
        <v>1.153846153846154</v>
      </c>
      <c r="DG57" s="11"/>
      <c r="DH57" s="28"/>
      <c r="DI57" s="769">
        <f t="shared" si="58"/>
        <v>10.504201680672269</v>
      </c>
      <c r="DJ57" s="6">
        <f t="shared" si="59"/>
        <v>11.76470588235294</v>
      </c>
      <c r="DK57" s="87">
        <f t="shared" si="60"/>
        <v>30.252100840336134</v>
      </c>
      <c r="DL57" s="6">
        <f t="shared" si="61"/>
        <v>2.9411764705882351</v>
      </c>
      <c r="DM57" s="6">
        <f t="shared" si="62"/>
        <v>34.45378151260504</v>
      </c>
      <c r="DN57" s="11"/>
      <c r="DO57" s="6">
        <f t="shared" si="63"/>
        <v>2.5210084033613445</v>
      </c>
      <c r="DP57" s="6">
        <f t="shared" si="64"/>
        <v>5.46218487394958</v>
      </c>
      <c r="DQ57" s="187">
        <f t="shared" si="65"/>
        <v>2.1008403361344539</v>
      </c>
      <c r="DR57" s="11"/>
      <c r="DS57" s="28"/>
      <c r="DT57" s="769">
        <f t="shared" si="66"/>
        <v>15.234375</v>
      </c>
      <c r="DU57" s="6">
        <f t="shared" si="67"/>
        <v>16.015625</v>
      </c>
      <c r="DV57" s="87">
        <f t="shared" si="68"/>
        <v>31.25</v>
      </c>
      <c r="DW57" s="6">
        <f t="shared" si="69"/>
        <v>9.375</v>
      </c>
      <c r="DX57" s="6">
        <f t="shared" si="70"/>
        <v>14.453125</v>
      </c>
      <c r="DY57" s="11"/>
      <c r="DZ57" s="6">
        <f t="shared" si="71"/>
        <v>3.125</v>
      </c>
      <c r="EA57" s="6">
        <f t="shared" si="72"/>
        <v>8.59375</v>
      </c>
      <c r="EB57" s="187">
        <f t="shared" si="73"/>
        <v>1.953125</v>
      </c>
      <c r="EC57" s="11"/>
      <c r="ED57" s="28"/>
      <c r="EE57" s="769">
        <f t="shared" si="74"/>
        <v>13.114754098360656</v>
      </c>
      <c r="EF57" s="6">
        <f t="shared" si="75"/>
        <v>11.065573770491802</v>
      </c>
      <c r="EG57" s="87">
        <f t="shared" si="76"/>
        <v>27.459016393442624</v>
      </c>
      <c r="EH57" s="6">
        <f t="shared" si="77"/>
        <v>6.9672131147540979</v>
      </c>
      <c r="EI57" s="6">
        <f t="shared" si="78"/>
        <v>21.721311475409834</v>
      </c>
      <c r="EJ57" s="11"/>
      <c r="EK57" s="6">
        <f t="shared" si="79"/>
        <v>8.6065573770491799</v>
      </c>
      <c r="EL57" s="6">
        <f t="shared" si="80"/>
        <v>9.0163934426229506</v>
      </c>
      <c r="EM57" s="187">
        <f t="shared" si="81"/>
        <v>2.0491803278688523</v>
      </c>
      <c r="EN57" s="11"/>
      <c r="EO57" s="28"/>
      <c r="EP57" s="769">
        <f t="shared" si="82"/>
        <v>13.127413127413126</v>
      </c>
      <c r="EQ57" s="6">
        <f t="shared" si="83"/>
        <v>5.4054054054054053</v>
      </c>
      <c r="ER57" s="87">
        <f t="shared" si="84"/>
        <v>20.849420849420849</v>
      </c>
      <c r="ES57" s="6">
        <f t="shared" si="85"/>
        <v>13.127413127413126</v>
      </c>
      <c r="ET57" s="6">
        <f t="shared" si="86"/>
        <v>21.621621621621621</v>
      </c>
      <c r="EU57" s="6">
        <f t="shared" si="87"/>
        <v>4.2471042471042466</v>
      </c>
      <c r="EV57" s="187">
        <f t="shared" si="88"/>
        <v>1.5444015444015444</v>
      </c>
      <c r="EW57" s="6">
        <f t="shared" si="89"/>
        <v>6.9498069498069501</v>
      </c>
      <c r="EX57" s="187">
        <f t="shared" si="90"/>
        <v>0.38610038610038611</v>
      </c>
      <c r="EY57" s="6">
        <f t="shared" si="91"/>
        <v>6.563706563706563</v>
      </c>
      <c r="EZ57" s="82">
        <f t="shared" si="92"/>
        <v>6.1776061776061777</v>
      </c>
      <c r="FA57" s="769">
        <f t="shared" si="93"/>
        <v>8.1967213114754092</v>
      </c>
      <c r="FB57" s="6">
        <f t="shared" si="94"/>
        <v>4.918032786885246</v>
      </c>
      <c r="FC57" s="87">
        <f t="shared" si="95"/>
        <v>22.131147540983605</v>
      </c>
      <c r="FD57" s="6">
        <f t="shared" si="96"/>
        <v>8.1967213114754092</v>
      </c>
      <c r="FE57" s="6">
        <f t="shared" si="97"/>
        <v>18.852459016393443</v>
      </c>
      <c r="FF57" s="6">
        <f t="shared" si="98"/>
        <v>3.278688524590164</v>
      </c>
      <c r="FG57" s="6">
        <f t="shared" si="99"/>
        <v>2.459016393442623</v>
      </c>
      <c r="FH57" s="6">
        <f t="shared" si="100"/>
        <v>9.8360655737704921</v>
      </c>
      <c r="FI57" s="187">
        <f t="shared" si="101"/>
        <v>2.0491803278688523</v>
      </c>
      <c r="FJ57" s="6">
        <f t="shared" si="102"/>
        <v>11.475409836065573</v>
      </c>
      <c r="FK57" s="82">
        <f t="shared" si="103"/>
        <v>8.6065573770491799</v>
      </c>
      <c r="FM57" s="745">
        <f t="shared" si="104"/>
        <v>-0.26502908855850116</v>
      </c>
      <c r="FN57" s="64">
        <f t="shared" si="105"/>
        <v>0.22624434389140191</v>
      </c>
      <c r="FO57" s="778">
        <f t="shared" si="106"/>
        <v>-1.6709760827407862</v>
      </c>
      <c r="FP57" s="64">
        <f t="shared" si="107"/>
        <v>-2.44343891402715</v>
      </c>
      <c r="FQ57" s="64">
        <f t="shared" si="108"/>
        <v>0.2230122818358069</v>
      </c>
      <c r="FR57" s="11"/>
      <c r="FS57" s="195">
        <f t="shared" si="109"/>
        <v>0.98254686489980592</v>
      </c>
      <c r="FT57" s="64">
        <f t="shared" si="110"/>
        <v>2.0006464124111183</v>
      </c>
      <c r="FU57" s="195">
        <f t="shared" si="111"/>
        <v>0.9469941822882999</v>
      </c>
      <c r="FV57" s="11"/>
      <c r="FW57" s="28"/>
      <c r="FX57" s="745">
        <f t="shared" si="112"/>
        <v>-2.1196209016393439</v>
      </c>
      <c r="FY57" s="64">
        <f t="shared" si="113"/>
        <v>-4.9500512295081975</v>
      </c>
      <c r="FZ57" s="778">
        <f t="shared" si="114"/>
        <v>-3.7909836065573757</v>
      </c>
      <c r="GA57" s="64">
        <f t="shared" si="115"/>
        <v>-2.4077868852459021</v>
      </c>
      <c r="GB57" s="64">
        <f t="shared" si="116"/>
        <v>7.2681864754098342</v>
      </c>
      <c r="GC57" s="11"/>
      <c r="GD57" s="64">
        <f t="shared" si="117"/>
        <v>5.4815573770491799</v>
      </c>
      <c r="GE57" s="64">
        <f t="shared" si="118"/>
        <v>0.42264344262295062</v>
      </c>
      <c r="GF57" s="195">
        <f t="shared" si="119"/>
        <v>9.6055327868852292E-2</v>
      </c>
      <c r="GG57" s="11"/>
      <c r="GH57" s="28"/>
      <c r="GI57" s="745">
        <f t="shared" si="120"/>
        <v>-4.9306918159377169</v>
      </c>
      <c r="GJ57" s="64">
        <f t="shared" si="121"/>
        <v>-0.48737261852015923</v>
      </c>
      <c r="GK57" s="778">
        <f t="shared" si="122"/>
        <v>1.2817266915627563</v>
      </c>
      <c r="GL57" s="64">
        <f t="shared" si="123"/>
        <v>-4.9306918159377169</v>
      </c>
      <c r="GM57" s="64">
        <f t="shared" si="124"/>
        <v>-2.7691626052281784</v>
      </c>
      <c r="GN57" s="64">
        <f t="shared" si="125"/>
        <v>-0.96841572251408259</v>
      </c>
      <c r="GO57" s="195">
        <f t="shared" si="126"/>
        <v>0.91461484904107859</v>
      </c>
      <c r="GP57" s="64">
        <f t="shared" si="127"/>
        <v>2.8862586239635419</v>
      </c>
      <c r="GQ57" s="195">
        <f t="shared" si="128"/>
        <v>1.6630799417684661</v>
      </c>
      <c r="GR57" s="64">
        <f t="shared" si="129"/>
        <v>4.9117032723590102</v>
      </c>
      <c r="GS57" s="95">
        <f t="shared" si="130"/>
        <v>2.4289511994430022</v>
      </c>
    </row>
    <row r="58" spans="1:201" x14ac:dyDescent="0.25">
      <c r="A58" s="496" t="s">
        <v>57</v>
      </c>
      <c r="B58" s="794">
        <v>92</v>
      </c>
      <c r="C58" s="80">
        <v>43</v>
      </c>
      <c r="D58" s="143">
        <v>203</v>
      </c>
      <c r="E58" s="80">
        <v>13</v>
      </c>
      <c r="F58" s="80">
        <v>128</v>
      </c>
      <c r="G58" s="80" t="s">
        <v>37</v>
      </c>
      <c r="H58" s="80">
        <v>10</v>
      </c>
      <c r="I58" s="80">
        <v>27</v>
      </c>
      <c r="J58" s="80">
        <v>6</v>
      </c>
      <c r="K58" s="80" t="s">
        <v>37</v>
      </c>
      <c r="L58" s="81" t="s">
        <v>37</v>
      </c>
      <c r="M58" s="794">
        <v>81</v>
      </c>
      <c r="N58" s="80">
        <v>54</v>
      </c>
      <c r="O58" s="143">
        <v>135</v>
      </c>
      <c r="P58" s="80">
        <v>15</v>
      </c>
      <c r="Q58" s="80">
        <v>139</v>
      </c>
      <c r="R58" s="80" t="s">
        <v>37</v>
      </c>
      <c r="S58" s="80">
        <v>5</v>
      </c>
      <c r="T58" s="80">
        <v>27</v>
      </c>
      <c r="U58" s="80">
        <v>16</v>
      </c>
      <c r="V58" s="80" t="s">
        <v>37</v>
      </c>
      <c r="W58" s="81" t="s">
        <v>37</v>
      </c>
      <c r="X58" s="794">
        <v>173</v>
      </c>
      <c r="Y58" s="80">
        <v>97</v>
      </c>
      <c r="Z58" s="143">
        <v>338</v>
      </c>
      <c r="AA58" s="80">
        <v>28</v>
      </c>
      <c r="AB58" s="80">
        <v>267</v>
      </c>
      <c r="AC58" s="80" t="s">
        <v>37</v>
      </c>
      <c r="AD58" s="80">
        <v>15</v>
      </c>
      <c r="AE58" s="80">
        <v>54</v>
      </c>
      <c r="AF58" s="80">
        <v>22</v>
      </c>
      <c r="AG58" s="80" t="s">
        <v>37</v>
      </c>
      <c r="AH58" s="81" t="s">
        <v>37</v>
      </c>
      <c r="AI58" s="794">
        <v>54</v>
      </c>
      <c r="AJ58" s="80">
        <v>77</v>
      </c>
      <c r="AK58" s="143">
        <v>193</v>
      </c>
      <c r="AL58" s="80">
        <v>13</v>
      </c>
      <c r="AM58" s="80">
        <v>100</v>
      </c>
      <c r="AN58" s="80" t="s">
        <v>37</v>
      </c>
      <c r="AO58" s="80">
        <v>39</v>
      </c>
      <c r="AP58" s="80">
        <v>48</v>
      </c>
      <c r="AQ58" s="80">
        <v>6</v>
      </c>
      <c r="AR58" s="80" t="s">
        <v>37</v>
      </c>
      <c r="AS58" s="81" t="s">
        <v>37</v>
      </c>
      <c r="AT58" s="794">
        <v>59</v>
      </c>
      <c r="AU58" s="80">
        <v>75</v>
      </c>
      <c r="AV58" s="143">
        <v>116</v>
      </c>
      <c r="AW58" s="80">
        <v>20</v>
      </c>
      <c r="AX58" s="80">
        <v>105</v>
      </c>
      <c r="AY58" s="80" t="s">
        <v>37</v>
      </c>
      <c r="AZ58" s="80">
        <v>33</v>
      </c>
      <c r="BA58" s="80">
        <v>54</v>
      </c>
      <c r="BB58" s="80">
        <v>17</v>
      </c>
      <c r="BC58" s="80" t="s">
        <v>37</v>
      </c>
      <c r="BD58" s="81" t="s">
        <v>37</v>
      </c>
      <c r="BE58" s="794">
        <v>113</v>
      </c>
      <c r="BF58" s="80">
        <v>152</v>
      </c>
      <c r="BG58" s="143">
        <v>309</v>
      </c>
      <c r="BH58" s="80">
        <v>33</v>
      </c>
      <c r="BI58" s="80">
        <v>205</v>
      </c>
      <c r="BJ58" s="80" t="s">
        <v>37</v>
      </c>
      <c r="BK58" s="80">
        <v>72</v>
      </c>
      <c r="BL58" s="80">
        <v>102</v>
      </c>
      <c r="BM58" s="80">
        <v>23</v>
      </c>
      <c r="BN58" s="80" t="s">
        <v>37</v>
      </c>
      <c r="BO58" s="81" t="s">
        <v>37</v>
      </c>
      <c r="BP58" s="794">
        <v>44</v>
      </c>
      <c r="BQ58" s="80">
        <v>10</v>
      </c>
      <c r="BR58" s="143">
        <v>92</v>
      </c>
      <c r="BS58" s="80">
        <v>158</v>
      </c>
      <c r="BT58" s="80">
        <v>100</v>
      </c>
      <c r="BU58" s="80">
        <v>26</v>
      </c>
      <c r="BV58" s="80">
        <v>12</v>
      </c>
      <c r="BW58" s="80">
        <v>13</v>
      </c>
      <c r="BX58" s="80">
        <v>18</v>
      </c>
      <c r="BY58" s="80">
        <v>37</v>
      </c>
      <c r="BZ58" s="81">
        <v>26</v>
      </c>
      <c r="CA58" s="794">
        <v>50</v>
      </c>
      <c r="CB58" s="80">
        <v>17</v>
      </c>
      <c r="CC58" s="143">
        <v>78</v>
      </c>
      <c r="CD58" s="80">
        <v>143</v>
      </c>
      <c r="CE58" s="80">
        <v>82</v>
      </c>
      <c r="CF58" s="80">
        <v>23</v>
      </c>
      <c r="CG58" s="80">
        <v>14</v>
      </c>
      <c r="CH58" s="80">
        <v>18</v>
      </c>
      <c r="CI58" s="80">
        <v>11</v>
      </c>
      <c r="CJ58" s="80">
        <v>24</v>
      </c>
      <c r="CK58" s="81">
        <v>29</v>
      </c>
      <c r="CL58" s="794">
        <v>94</v>
      </c>
      <c r="CM58" s="80">
        <v>27</v>
      </c>
      <c r="CN58" s="143">
        <v>170</v>
      </c>
      <c r="CO58" s="80">
        <v>301</v>
      </c>
      <c r="CP58" s="80">
        <v>182</v>
      </c>
      <c r="CQ58" s="80">
        <v>49</v>
      </c>
      <c r="CR58" s="80">
        <v>26</v>
      </c>
      <c r="CS58" s="80">
        <v>31</v>
      </c>
      <c r="CT58" s="80">
        <v>29</v>
      </c>
      <c r="CU58" s="80">
        <v>61</v>
      </c>
      <c r="CV58" s="81">
        <v>55</v>
      </c>
      <c r="CX58" s="769">
        <f t="shared" si="50"/>
        <v>17.624521072796934</v>
      </c>
      <c r="CY58" s="6">
        <f t="shared" si="51"/>
        <v>8.2375478927203059</v>
      </c>
      <c r="CZ58" s="87">
        <f t="shared" si="52"/>
        <v>38.888888888888893</v>
      </c>
      <c r="DA58" s="6">
        <f t="shared" si="53"/>
        <v>2.490421455938697</v>
      </c>
      <c r="DB58" s="6">
        <f t="shared" si="54"/>
        <v>24.521072796934863</v>
      </c>
      <c r="DC58" s="11"/>
      <c r="DD58" s="6">
        <f t="shared" si="55"/>
        <v>1.9157088122605364</v>
      </c>
      <c r="DE58" s="6">
        <f t="shared" si="56"/>
        <v>5.1724137931034484</v>
      </c>
      <c r="DF58" s="6">
        <f t="shared" si="57"/>
        <v>1.1494252873563218</v>
      </c>
      <c r="DG58" s="11"/>
      <c r="DH58" s="28"/>
      <c r="DI58" s="769">
        <f t="shared" si="58"/>
        <v>17.16101694915254</v>
      </c>
      <c r="DJ58" s="6">
        <f t="shared" si="59"/>
        <v>11.440677966101696</v>
      </c>
      <c r="DK58" s="87">
        <f t="shared" si="60"/>
        <v>28.601694915254239</v>
      </c>
      <c r="DL58" s="6">
        <f t="shared" si="61"/>
        <v>3.1779661016949152</v>
      </c>
      <c r="DM58" s="6">
        <f t="shared" si="62"/>
        <v>29.449152542372879</v>
      </c>
      <c r="DN58" s="11"/>
      <c r="DO58" s="187">
        <f t="shared" si="63"/>
        <v>1.0593220338983049</v>
      </c>
      <c r="DP58" s="6">
        <f t="shared" si="64"/>
        <v>5.7203389830508478</v>
      </c>
      <c r="DQ58" s="6">
        <f t="shared" si="65"/>
        <v>3.3898305084745761</v>
      </c>
      <c r="DR58" s="11"/>
      <c r="DS58" s="28"/>
      <c r="DT58" s="769">
        <f t="shared" si="66"/>
        <v>10.188679245283019</v>
      </c>
      <c r="DU58" s="6">
        <f t="shared" si="67"/>
        <v>14.528301886792452</v>
      </c>
      <c r="DV58" s="87">
        <f t="shared" si="68"/>
        <v>36.415094339622641</v>
      </c>
      <c r="DW58" s="6">
        <f t="shared" si="69"/>
        <v>2.4528301886792456</v>
      </c>
      <c r="DX58" s="6">
        <f t="shared" si="70"/>
        <v>18.867924528301888</v>
      </c>
      <c r="DY58" s="11"/>
      <c r="DZ58" s="6">
        <f t="shared" si="71"/>
        <v>7.3584905660377355</v>
      </c>
      <c r="EA58" s="6">
        <f t="shared" si="72"/>
        <v>9.0566037735849054</v>
      </c>
      <c r="EB58" s="6">
        <f t="shared" si="73"/>
        <v>1.1320754716981132</v>
      </c>
      <c r="EC58" s="11"/>
      <c r="ED58" s="28"/>
      <c r="EE58" s="769">
        <f t="shared" si="74"/>
        <v>12.31732776617954</v>
      </c>
      <c r="EF58" s="6">
        <f t="shared" si="75"/>
        <v>15.657620041753653</v>
      </c>
      <c r="EG58" s="87">
        <f t="shared" si="76"/>
        <v>24.217118997912319</v>
      </c>
      <c r="EH58" s="6">
        <f t="shared" si="77"/>
        <v>4.1753653444676413</v>
      </c>
      <c r="EI58" s="6">
        <f t="shared" si="78"/>
        <v>21.920668058455114</v>
      </c>
      <c r="EJ58" s="11"/>
      <c r="EK58" s="6">
        <f t="shared" si="79"/>
        <v>6.8893528183716075</v>
      </c>
      <c r="EL58" s="6">
        <f t="shared" si="80"/>
        <v>11.273486430062631</v>
      </c>
      <c r="EM58" s="6">
        <f t="shared" si="81"/>
        <v>3.5490605427974948</v>
      </c>
      <c r="EN58" s="11"/>
      <c r="EO58" s="28"/>
      <c r="EP58" s="769">
        <f t="shared" si="82"/>
        <v>8.2089552238805972</v>
      </c>
      <c r="EQ58" s="6">
        <f t="shared" si="83"/>
        <v>1.8656716417910446</v>
      </c>
      <c r="ER58" s="87">
        <f t="shared" si="84"/>
        <v>17.164179104477611</v>
      </c>
      <c r="ES58" s="6">
        <f t="shared" si="85"/>
        <v>29.477611940298509</v>
      </c>
      <c r="ET58" s="6">
        <f t="shared" si="86"/>
        <v>18.656716417910449</v>
      </c>
      <c r="EU58" s="6">
        <f t="shared" si="87"/>
        <v>4.8507462686567164</v>
      </c>
      <c r="EV58" s="6">
        <f t="shared" si="88"/>
        <v>2.2388059701492535</v>
      </c>
      <c r="EW58" s="6">
        <f t="shared" si="89"/>
        <v>2.4253731343283582</v>
      </c>
      <c r="EX58" s="6">
        <f t="shared" si="90"/>
        <v>3.3582089552238807</v>
      </c>
      <c r="EY58" s="6">
        <f t="shared" si="91"/>
        <v>6.9029850746268657</v>
      </c>
      <c r="EZ58" s="82">
        <f t="shared" si="92"/>
        <v>4.8507462686567164</v>
      </c>
      <c r="FA58" s="769">
        <f t="shared" si="93"/>
        <v>10.224948875255624</v>
      </c>
      <c r="FB58" s="6">
        <f t="shared" si="94"/>
        <v>3.4764826175869121</v>
      </c>
      <c r="FC58" s="87">
        <f t="shared" si="95"/>
        <v>15.950920245398773</v>
      </c>
      <c r="FD58" s="6">
        <f t="shared" si="96"/>
        <v>29.243353783231086</v>
      </c>
      <c r="FE58" s="6">
        <f t="shared" si="97"/>
        <v>16.768916155419223</v>
      </c>
      <c r="FF58" s="6">
        <f t="shared" si="98"/>
        <v>4.703476482617587</v>
      </c>
      <c r="FG58" s="6">
        <f t="shared" si="99"/>
        <v>2.8629856850715747</v>
      </c>
      <c r="FH58" s="6">
        <f t="shared" si="100"/>
        <v>3.6809815950920246</v>
      </c>
      <c r="FI58" s="6">
        <f t="shared" si="101"/>
        <v>2.2494887525562373</v>
      </c>
      <c r="FJ58" s="6">
        <f t="shared" si="102"/>
        <v>4.9079754601226995</v>
      </c>
      <c r="FK58" s="82">
        <f t="shared" si="103"/>
        <v>5.9304703476482619</v>
      </c>
      <c r="FM58" s="745">
        <f t="shared" si="104"/>
        <v>-0.46350412364439464</v>
      </c>
      <c r="FN58" s="64">
        <f t="shared" si="105"/>
        <v>3.2031300733813897</v>
      </c>
      <c r="FO58" s="778">
        <f t="shared" si="106"/>
        <v>-10.287193973634654</v>
      </c>
      <c r="FP58" s="64">
        <f t="shared" si="107"/>
        <v>0.68754464575621821</v>
      </c>
      <c r="FQ58" s="64">
        <f t="shared" si="108"/>
        <v>4.9280797454380156</v>
      </c>
      <c r="FR58" s="11"/>
      <c r="FS58" s="64">
        <f t="shared" si="109"/>
        <v>-0.85638677836223143</v>
      </c>
      <c r="FT58" s="64">
        <f t="shared" si="110"/>
        <v>0.54792518994739936</v>
      </c>
      <c r="FU58" s="64">
        <f t="shared" si="111"/>
        <v>2.2404052211182544</v>
      </c>
      <c r="FV58" s="11"/>
      <c r="FW58" s="28"/>
      <c r="FX58" s="745">
        <f t="shared" si="112"/>
        <v>2.1286485208965207</v>
      </c>
      <c r="FY58" s="64">
        <f t="shared" si="113"/>
        <v>1.1293181549612008</v>
      </c>
      <c r="FZ58" s="778">
        <f t="shared" si="114"/>
        <v>-12.197975341710322</v>
      </c>
      <c r="GA58" s="64">
        <f t="shared" si="115"/>
        <v>1.7225351557883957</v>
      </c>
      <c r="GB58" s="64">
        <f t="shared" si="116"/>
        <v>3.0527435301532257</v>
      </c>
      <c r="GC58" s="11"/>
      <c r="GD58" s="64">
        <f t="shared" si="117"/>
        <v>-0.46913774766612804</v>
      </c>
      <c r="GE58" s="64">
        <f t="shared" si="118"/>
        <v>2.2168826564777255</v>
      </c>
      <c r="GF58" s="64">
        <f t="shared" si="119"/>
        <v>2.4169850710993819</v>
      </c>
      <c r="GG58" s="11"/>
      <c r="GH58" s="28"/>
      <c r="GI58" s="745">
        <f t="shared" si="120"/>
        <v>2.0159936513750267</v>
      </c>
      <c r="GJ58" s="64">
        <f t="shared" si="121"/>
        <v>1.6108109757958675</v>
      </c>
      <c r="GK58" s="778">
        <f t="shared" si="122"/>
        <v>-1.213258859078838</v>
      </c>
      <c r="GL58" s="64">
        <f t="shared" si="123"/>
        <v>-0.2342581570674227</v>
      </c>
      <c r="GM58" s="64">
        <f t="shared" si="124"/>
        <v>-1.8878002624912256</v>
      </c>
      <c r="GN58" s="64">
        <f t="shared" si="125"/>
        <v>-0.14726978603912944</v>
      </c>
      <c r="GO58" s="64">
        <f t="shared" si="126"/>
        <v>0.62417971492232116</v>
      </c>
      <c r="GP58" s="64">
        <f t="shared" si="127"/>
        <v>1.2556084607636664</v>
      </c>
      <c r="GQ58" s="64">
        <f t="shared" si="128"/>
        <v>-1.1087202026676435</v>
      </c>
      <c r="GR58" s="64">
        <f t="shared" si="129"/>
        <v>-1.9950096145041663</v>
      </c>
      <c r="GS58" s="95">
        <f t="shared" si="130"/>
        <v>1.0797240789915454</v>
      </c>
    </row>
    <row r="59" spans="1:201" x14ac:dyDescent="0.25">
      <c r="A59" s="496" t="s">
        <v>58</v>
      </c>
      <c r="B59" s="794">
        <v>155</v>
      </c>
      <c r="C59" s="80">
        <v>97</v>
      </c>
      <c r="D59" s="143">
        <v>168</v>
      </c>
      <c r="E59" s="80">
        <v>9</v>
      </c>
      <c r="F59" s="80">
        <v>17</v>
      </c>
      <c r="G59" s="80" t="s">
        <v>37</v>
      </c>
      <c r="H59" s="80">
        <v>3</v>
      </c>
      <c r="I59" s="80">
        <v>33</v>
      </c>
      <c r="J59" s="80">
        <v>25</v>
      </c>
      <c r="K59" s="80" t="s">
        <v>37</v>
      </c>
      <c r="L59" s="81" t="s">
        <v>37</v>
      </c>
      <c r="M59" s="794">
        <v>146</v>
      </c>
      <c r="N59" s="80">
        <v>84</v>
      </c>
      <c r="O59" s="143">
        <v>118</v>
      </c>
      <c r="P59" s="80">
        <v>6</v>
      </c>
      <c r="Q59" s="80">
        <v>20</v>
      </c>
      <c r="R59" s="80" t="s">
        <v>37</v>
      </c>
      <c r="S59" s="80">
        <v>8</v>
      </c>
      <c r="T59" s="80">
        <v>60</v>
      </c>
      <c r="U59" s="80">
        <v>49</v>
      </c>
      <c r="V59" s="80" t="s">
        <v>37</v>
      </c>
      <c r="W59" s="81" t="s">
        <v>37</v>
      </c>
      <c r="X59" s="794">
        <v>301</v>
      </c>
      <c r="Y59" s="80">
        <v>181</v>
      </c>
      <c r="Z59" s="143">
        <v>286</v>
      </c>
      <c r="AA59" s="80">
        <v>15</v>
      </c>
      <c r="AB59" s="80">
        <v>37</v>
      </c>
      <c r="AC59" s="80" t="s">
        <v>37</v>
      </c>
      <c r="AD59" s="80">
        <v>11</v>
      </c>
      <c r="AE59" s="80">
        <v>93</v>
      </c>
      <c r="AF59" s="80">
        <v>74</v>
      </c>
      <c r="AG59" s="80" t="s">
        <v>37</v>
      </c>
      <c r="AH59" s="81" t="s">
        <v>37</v>
      </c>
      <c r="AI59" s="794">
        <v>255</v>
      </c>
      <c r="AJ59" s="80">
        <v>80</v>
      </c>
      <c r="AK59" s="143">
        <v>91</v>
      </c>
      <c r="AL59" s="80">
        <v>6</v>
      </c>
      <c r="AM59" s="80">
        <v>2</v>
      </c>
      <c r="AN59" s="80" t="s">
        <v>37</v>
      </c>
      <c r="AO59" s="80">
        <v>14</v>
      </c>
      <c r="AP59" s="80">
        <v>25</v>
      </c>
      <c r="AQ59" s="80">
        <v>40</v>
      </c>
      <c r="AR59" s="80" t="s">
        <v>37</v>
      </c>
      <c r="AS59" s="81" t="s">
        <v>37</v>
      </c>
      <c r="AT59" s="794">
        <v>228</v>
      </c>
      <c r="AU59" s="80">
        <v>64</v>
      </c>
      <c r="AV59" s="143">
        <v>73</v>
      </c>
      <c r="AW59" s="80">
        <v>4</v>
      </c>
      <c r="AX59" s="80">
        <v>11</v>
      </c>
      <c r="AY59" s="80" t="s">
        <v>37</v>
      </c>
      <c r="AZ59" s="80">
        <v>7</v>
      </c>
      <c r="BA59" s="80">
        <v>24</v>
      </c>
      <c r="BB59" s="80">
        <v>80</v>
      </c>
      <c r="BC59" s="80" t="s">
        <v>37</v>
      </c>
      <c r="BD59" s="81" t="s">
        <v>37</v>
      </c>
      <c r="BE59" s="794">
        <v>483</v>
      </c>
      <c r="BF59" s="80">
        <v>144</v>
      </c>
      <c r="BG59" s="143">
        <v>164</v>
      </c>
      <c r="BH59" s="80">
        <v>10</v>
      </c>
      <c r="BI59" s="80">
        <v>13</v>
      </c>
      <c r="BJ59" s="80" t="s">
        <v>37</v>
      </c>
      <c r="BK59" s="80">
        <v>21</v>
      </c>
      <c r="BL59" s="80">
        <v>49</v>
      </c>
      <c r="BM59" s="80">
        <v>120</v>
      </c>
      <c r="BN59" s="80" t="s">
        <v>37</v>
      </c>
      <c r="BO59" s="81" t="s">
        <v>37</v>
      </c>
      <c r="BP59" s="794">
        <v>195</v>
      </c>
      <c r="BQ59" s="80">
        <v>37</v>
      </c>
      <c r="BR59" s="143">
        <v>40</v>
      </c>
      <c r="BS59" s="80">
        <v>96</v>
      </c>
      <c r="BT59" s="80">
        <v>31</v>
      </c>
      <c r="BU59" s="80">
        <v>8</v>
      </c>
      <c r="BV59" s="80">
        <v>3</v>
      </c>
      <c r="BW59" s="80">
        <v>17</v>
      </c>
      <c r="BX59" s="80">
        <v>50</v>
      </c>
      <c r="BY59" s="80">
        <v>13</v>
      </c>
      <c r="BZ59" s="81">
        <v>38</v>
      </c>
      <c r="CA59" s="794">
        <v>174</v>
      </c>
      <c r="CB59" s="80">
        <v>28</v>
      </c>
      <c r="CC59" s="143">
        <v>49</v>
      </c>
      <c r="CD59" s="80">
        <v>56</v>
      </c>
      <c r="CE59" s="80">
        <v>33</v>
      </c>
      <c r="CF59" s="80">
        <v>9</v>
      </c>
      <c r="CG59" s="80">
        <v>7</v>
      </c>
      <c r="CH59" s="80">
        <v>11</v>
      </c>
      <c r="CI59" s="80">
        <v>87</v>
      </c>
      <c r="CJ59" s="80">
        <v>17</v>
      </c>
      <c r="CK59" s="81">
        <v>49</v>
      </c>
      <c r="CL59" s="794">
        <v>369</v>
      </c>
      <c r="CM59" s="80">
        <v>65</v>
      </c>
      <c r="CN59" s="143">
        <v>89</v>
      </c>
      <c r="CO59" s="80">
        <v>152</v>
      </c>
      <c r="CP59" s="80">
        <v>64</v>
      </c>
      <c r="CQ59" s="80">
        <v>17</v>
      </c>
      <c r="CR59" s="80">
        <v>10</v>
      </c>
      <c r="CS59" s="80">
        <v>28</v>
      </c>
      <c r="CT59" s="80">
        <v>137</v>
      </c>
      <c r="CU59" s="80">
        <v>30</v>
      </c>
      <c r="CV59" s="81">
        <v>87</v>
      </c>
      <c r="CX59" s="769">
        <f t="shared" si="50"/>
        <v>30.57199211045365</v>
      </c>
      <c r="CY59" s="6">
        <f t="shared" si="51"/>
        <v>19.132149901380672</v>
      </c>
      <c r="CZ59" s="87">
        <f t="shared" si="52"/>
        <v>33.136094674556219</v>
      </c>
      <c r="DA59" s="6">
        <f t="shared" si="53"/>
        <v>1.7751479289940828</v>
      </c>
      <c r="DB59" s="6">
        <f t="shared" si="54"/>
        <v>3.3530571992110452</v>
      </c>
      <c r="DC59" s="11"/>
      <c r="DD59" s="187">
        <f t="shared" si="55"/>
        <v>0.59171597633136097</v>
      </c>
      <c r="DE59" s="6">
        <f t="shared" si="56"/>
        <v>6.5088757396449708</v>
      </c>
      <c r="DF59" s="6">
        <f t="shared" si="57"/>
        <v>4.9309664694280082</v>
      </c>
      <c r="DG59" s="11"/>
      <c r="DH59" s="28"/>
      <c r="DI59" s="769">
        <f t="shared" si="58"/>
        <v>29.735234215885946</v>
      </c>
      <c r="DJ59" s="6">
        <f t="shared" si="59"/>
        <v>17.107942973523421</v>
      </c>
      <c r="DK59" s="87">
        <f t="shared" si="60"/>
        <v>24.032586558044809</v>
      </c>
      <c r="DL59" s="6">
        <f t="shared" si="61"/>
        <v>1.2219959266802443</v>
      </c>
      <c r="DM59" s="6">
        <f t="shared" si="62"/>
        <v>4.0733197556008145</v>
      </c>
      <c r="DN59" s="11"/>
      <c r="DO59" s="6">
        <f t="shared" si="63"/>
        <v>1.6293279022403258</v>
      </c>
      <c r="DP59" s="6">
        <f t="shared" si="64"/>
        <v>12.219959266802444</v>
      </c>
      <c r="DQ59" s="6">
        <f t="shared" si="65"/>
        <v>9.9796334012219958</v>
      </c>
      <c r="DR59" s="11"/>
      <c r="DS59" s="28"/>
      <c r="DT59" s="769">
        <f t="shared" si="66"/>
        <v>49.707602339181285</v>
      </c>
      <c r="DU59" s="6">
        <f t="shared" si="67"/>
        <v>15.594541910331383</v>
      </c>
      <c r="DV59" s="87">
        <f t="shared" si="68"/>
        <v>17.738791423001949</v>
      </c>
      <c r="DW59" s="6">
        <f t="shared" si="69"/>
        <v>1.1695906432748537</v>
      </c>
      <c r="DX59" s="187">
        <f t="shared" si="70"/>
        <v>0.38986354775828458</v>
      </c>
      <c r="DY59" s="11"/>
      <c r="DZ59" s="6">
        <f t="shared" si="71"/>
        <v>2.7290448343079921</v>
      </c>
      <c r="EA59" s="6">
        <f t="shared" si="72"/>
        <v>4.8732943469785575</v>
      </c>
      <c r="EB59" s="6">
        <f t="shared" si="73"/>
        <v>7.7972709551656916</v>
      </c>
      <c r="EC59" s="11"/>
      <c r="ED59" s="28"/>
      <c r="EE59" s="769">
        <f t="shared" si="74"/>
        <v>46.435845213849284</v>
      </c>
      <c r="EF59" s="6">
        <f t="shared" si="75"/>
        <v>13.034623217922606</v>
      </c>
      <c r="EG59" s="87">
        <f t="shared" si="76"/>
        <v>14.867617107942973</v>
      </c>
      <c r="EH59" s="187">
        <f t="shared" si="77"/>
        <v>0.81466395112016288</v>
      </c>
      <c r="EI59" s="6">
        <f t="shared" si="78"/>
        <v>2.2403258655804481</v>
      </c>
      <c r="EJ59" s="11"/>
      <c r="EK59" s="6">
        <f t="shared" si="79"/>
        <v>1.4256619144602851</v>
      </c>
      <c r="EL59" s="6">
        <f t="shared" si="80"/>
        <v>4.887983706720977</v>
      </c>
      <c r="EM59" s="6">
        <f t="shared" si="81"/>
        <v>16.293279022403258</v>
      </c>
      <c r="EN59" s="11"/>
      <c r="EO59" s="28"/>
      <c r="EP59" s="769">
        <f t="shared" si="82"/>
        <v>36.93181818181818</v>
      </c>
      <c r="EQ59" s="6">
        <f t="shared" si="83"/>
        <v>7.0075757575757569</v>
      </c>
      <c r="ER59" s="87">
        <f t="shared" si="84"/>
        <v>7.5757575757575761</v>
      </c>
      <c r="ES59" s="6">
        <f t="shared" si="85"/>
        <v>18.181818181818183</v>
      </c>
      <c r="ET59" s="6">
        <f t="shared" si="86"/>
        <v>5.8712121212121211</v>
      </c>
      <c r="EU59" s="6">
        <f t="shared" si="87"/>
        <v>1.5151515151515151</v>
      </c>
      <c r="EV59" s="187">
        <f t="shared" si="88"/>
        <v>0.56818181818181823</v>
      </c>
      <c r="EW59" s="6">
        <f t="shared" si="89"/>
        <v>3.2196969696969697</v>
      </c>
      <c r="EX59" s="6">
        <f t="shared" si="90"/>
        <v>9.4696969696969688</v>
      </c>
      <c r="EY59" s="6">
        <f t="shared" si="91"/>
        <v>2.4621212121212119</v>
      </c>
      <c r="EZ59" s="82">
        <f t="shared" si="92"/>
        <v>7.1969696969696972</v>
      </c>
      <c r="FA59" s="769">
        <f t="shared" si="93"/>
        <v>33.46153846153846</v>
      </c>
      <c r="FB59" s="6">
        <f t="shared" si="94"/>
        <v>5.384615384615385</v>
      </c>
      <c r="FC59" s="87">
        <f t="shared" si="95"/>
        <v>9.4230769230769234</v>
      </c>
      <c r="FD59" s="6">
        <f t="shared" si="96"/>
        <v>10.76923076923077</v>
      </c>
      <c r="FE59" s="6">
        <f t="shared" si="97"/>
        <v>6.3461538461538458</v>
      </c>
      <c r="FF59" s="6">
        <f t="shared" si="98"/>
        <v>1.7307692307692308</v>
      </c>
      <c r="FG59" s="6">
        <f t="shared" si="99"/>
        <v>1.3461538461538463</v>
      </c>
      <c r="FH59" s="6">
        <f t="shared" si="100"/>
        <v>2.1153846153846154</v>
      </c>
      <c r="FI59" s="6">
        <f t="shared" si="101"/>
        <v>16.73076923076923</v>
      </c>
      <c r="FJ59" s="6">
        <f t="shared" si="102"/>
        <v>3.2692307692307696</v>
      </c>
      <c r="FK59" s="82">
        <f t="shared" si="103"/>
        <v>9.4230769230769234</v>
      </c>
      <c r="FM59" s="745">
        <f t="shared" si="104"/>
        <v>-0.83675789456770389</v>
      </c>
      <c r="FN59" s="64">
        <f t="shared" si="105"/>
        <v>-2.0242069278572501</v>
      </c>
      <c r="FO59" s="778">
        <f t="shared" si="106"/>
        <v>-9.10350811651141</v>
      </c>
      <c r="FP59" s="64">
        <f t="shared" si="107"/>
        <v>-0.55315200231383854</v>
      </c>
      <c r="FQ59" s="64">
        <f t="shared" si="108"/>
        <v>0.72026255638976933</v>
      </c>
      <c r="FR59" s="11"/>
      <c r="FS59" s="64">
        <f t="shared" si="109"/>
        <v>1.0376119259089647</v>
      </c>
      <c r="FT59" s="64">
        <f t="shared" si="110"/>
        <v>5.7110835271574736</v>
      </c>
      <c r="FU59" s="64">
        <f t="shared" si="111"/>
        <v>5.0486669317939876</v>
      </c>
      <c r="FV59" s="11"/>
      <c r="FW59" s="28"/>
      <c r="FX59" s="745">
        <f t="shared" si="112"/>
        <v>-3.2717571253320017</v>
      </c>
      <c r="FY59" s="64">
        <f t="shared" si="113"/>
        <v>-2.5599186924087771</v>
      </c>
      <c r="FZ59" s="778">
        <f t="shared" si="114"/>
        <v>-2.8711743150589761</v>
      </c>
      <c r="GA59" s="195">
        <f t="shared" si="115"/>
        <v>-0.35492669215469086</v>
      </c>
      <c r="GB59" s="195">
        <f t="shared" si="116"/>
        <v>1.8504623178221635</v>
      </c>
      <c r="GC59" s="11"/>
      <c r="GD59" s="64">
        <f t="shared" si="117"/>
        <v>-1.3033829198477069</v>
      </c>
      <c r="GE59" s="64">
        <f t="shared" si="118"/>
        <v>1.4689359742419583E-2</v>
      </c>
      <c r="GF59" s="64">
        <f t="shared" si="119"/>
        <v>8.4960080672375664</v>
      </c>
      <c r="GG59" s="11"/>
      <c r="GH59" s="28"/>
      <c r="GI59" s="745">
        <f t="shared" si="120"/>
        <v>-3.47027972027972</v>
      </c>
      <c r="GJ59" s="64">
        <f t="shared" si="121"/>
        <v>-1.6229603729603719</v>
      </c>
      <c r="GK59" s="778">
        <f t="shared" si="122"/>
        <v>1.8473193473193472</v>
      </c>
      <c r="GL59" s="64">
        <f t="shared" si="123"/>
        <v>-7.4125874125874134</v>
      </c>
      <c r="GM59" s="64">
        <f t="shared" si="124"/>
        <v>0.47494172494172471</v>
      </c>
      <c r="GN59" s="64">
        <f t="shared" si="125"/>
        <v>0.2156177156177157</v>
      </c>
      <c r="GO59" s="64">
        <f t="shared" si="126"/>
        <v>0.77797202797202802</v>
      </c>
      <c r="GP59" s="64">
        <f t="shared" si="127"/>
        <v>-1.1043123543123543</v>
      </c>
      <c r="GQ59" s="64">
        <f t="shared" si="128"/>
        <v>7.2610722610722611</v>
      </c>
      <c r="GR59" s="64">
        <f t="shared" si="129"/>
        <v>0.80710955710955767</v>
      </c>
      <c r="GS59" s="95">
        <f t="shared" si="130"/>
        <v>2.2261072261072261</v>
      </c>
    </row>
    <row r="60" spans="1:201" x14ac:dyDescent="0.25">
      <c r="A60" s="496" t="s">
        <v>59</v>
      </c>
      <c r="B60" s="794">
        <v>64</v>
      </c>
      <c r="C60" s="80">
        <v>84</v>
      </c>
      <c r="D60" s="143">
        <v>161</v>
      </c>
      <c r="E60" s="80">
        <v>19</v>
      </c>
      <c r="F60" s="80">
        <v>109</v>
      </c>
      <c r="G60" s="80" t="s">
        <v>37</v>
      </c>
      <c r="H60" s="80">
        <v>9</v>
      </c>
      <c r="I60" s="80">
        <v>64</v>
      </c>
      <c r="J60" s="80">
        <v>11</v>
      </c>
      <c r="K60" s="80" t="s">
        <v>37</v>
      </c>
      <c r="L60" s="81" t="s">
        <v>37</v>
      </c>
      <c r="M60" s="794">
        <v>64</v>
      </c>
      <c r="N60" s="80">
        <v>84</v>
      </c>
      <c r="O60" s="143">
        <v>121</v>
      </c>
      <c r="P60" s="80">
        <v>20</v>
      </c>
      <c r="Q60" s="80">
        <v>89</v>
      </c>
      <c r="R60" s="80" t="s">
        <v>37</v>
      </c>
      <c r="S60" s="80">
        <v>10</v>
      </c>
      <c r="T60" s="80">
        <v>67</v>
      </c>
      <c r="U60" s="80">
        <v>30</v>
      </c>
      <c r="V60" s="80" t="s">
        <v>37</v>
      </c>
      <c r="W60" s="81" t="s">
        <v>37</v>
      </c>
      <c r="X60" s="794">
        <v>128</v>
      </c>
      <c r="Y60" s="80">
        <v>168</v>
      </c>
      <c r="Z60" s="143">
        <v>282</v>
      </c>
      <c r="AA60" s="80">
        <v>39</v>
      </c>
      <c r="AB60" s="80">
        <v>198</v>
      </c>
      <c r="AC60" s="80" t="s">
        <v>37</v>
      </c>
      <c r="AD60" s="80">
        <v>19</v>
      </c>
      <c r="AE60" s="80">
        <v>131</v>
      </c>
      <c r="AF60" s="80">
        <v>41</v>
      </c>
      <c r="AG60" s="80" t="s">
        <v>37</v>
      </c>
      <c r="AH60" s="81" t="s">
        <v>37</v>
      </c>
      <c r="AI60" s="794">
        <v>66</v>
      </c>
      <c r="AJ60" s="80">
        <v>79</v>
      </c>
      <c r="AK60" s="143">
        <v>159</v>
      </c>
      <c r="AL60" s="80">
        <v>54</v>
      </c>
      <c r="AM60" s="80">
        <v>76</v>
      </c>
      <c r="AN60" s="80" t="s">
        <v>37</v>
      </c>
      <c r="AO60" s="80">
        <v>34</v>
      </c>
      <c r="AP60" s="80">
        <v>57</v>
      </c>
      <c r="AQ60" s="80">
        <v>24</v>
      </c>
      <c r="AR60" s="80" t="s">
        <v>37</v>
      </c>
      <c r="AS60" s="81" t="s">
        <v>37</v>
      </c>
      <c r="AT60" s="794">
        <v>78</v>
      </c>
      <c r="AU60" s="80">
        <v>60</v>
      </c>
      <c r="AV60" s="143">
        <v>117</v>
      </c>
      <c r="AW60" s="80">
        <v>40</v>
      </c>
      <c r="AX60" s="80">
        <v>78</v>
      </c>
      <c r="AY60" s="80" t="s">
        <v>37</v>
      </c>
      <c r="AZ60" s="80">
        <v>42</v>
      </c>
      <c r="BA60" s="80">
        <v>65</v>
      </c>
      <c r="BB60" s="80">
        <v>30</v>
      </c>
      <c r="BC60" s="80" t="s">
        <v>37</v>
      </c>
      <c r="BD60" s="81" t="s">
        <v>37</v>
      </c>
      <c r="BE60" s="794">
        <v>144</v>
      </c>
      <c r="BF60" s="80">
        <v>139</v>
      </c>
      <c r="BG60" s="143">
        <v>276</v>
      </c>
      <c r="BH60" s="80">
        <v>94</v>
      </c>
      <c r="BI60" s="80">
        <v>154</v>
      </c>
      <c r="BJ60" s="80" t="s">
        <v>37</v>
      </c>
      <c r="BK60" s="80">
        <v>76</v>
      </c>
      <c r="BL60" s="80">
        <v>122</v>
      </c>
      <c r="BM60" s="80">
        <v>54</v>
      </c>
      <c r="BN60" s="80" t="s">
        <v>37</v>
      </c>
      <c r="BO60" s="81" t="s">
        <v>37</v>
      </c>
      <c r="BP60" s="794">
        <v>55</v>
      </c>
      <c r="BQ60" s="80">
        <v>19</v>
      </c>
      <c r="BR60" s="143">
        <v>87</v>
      </c>
      <c r="BS60" s="80">
        <v>146</v>
      </c>
      <c r="BT60" s="80">
        <v>64</v>
      </c>
      <c r="BU60" s="80">
        <v>36</v>
      </c>
      <c r="BV60" s="80">
        <v>13</v>
      </c>
      <c r="BW60" s="80">
        <v>26</v>
      </c>
      <c r="BX60" s="80">
        <v>12</v>
      </c>
      <c r="BY60" s="80">
        <v>28</v>
      </c>
      <c r="BZ60" s="81">
        <v>28</v>
      </c>
      <c r="CA60" s="794">
        <v>65</v>
      </c>
      <c r="CB60" s="80">
        <v>16</v>
      </c>
      <c r="CC60" s="143">
        <v>61</v>
      </c>
      <c r="CD60" s="80">
        <v>123</v>
      </c>
      <c r="CE60" s="80">
        <v>54</v>
      </c>
      <c r="CF60" s="80">
        <v>23</v>
      </c>
      <c r="CG60" s="80">
        <v>11</v>
      </c>
      <c r="CH60" s="80">
        <v>28</v>
      </c>
      <c r="CI60" s="80">
        <v>17</v>
      </c>
      <c r="CJ60" s="80">
        <v>45</v>
      </c>
      <c r="CK60" s="81">
        <v>36</v>
      </c>
      <c r="CL60" s="794">
        <v>120</v>
      </c>
      <c r="CM60" s="80">
        <v>35</v>
      </c>
      <c r="CN60" s="143">
        <v>148</v>
      </c>
      <c r="CO60" s="80">
        <v>269</v>
      </c>
      <c r="CP60" s="80">
        <v>118</v>
      </c>
      <c r="CQ60" s="80">
        <v>59</v>
      </c>
      <c r="CR60" s="80">
        <v>24</v>
      </c>
      <c r="CS60" s="80">
        <v>54</v>
      </c>
      <c r="CT60" s="80">
        <v>29</v>
      </c>
      <c r="CU60" s="80">
        <v>73</v>
      </c>
      <c r="CV60" s="81">
        <v>64</v>
      </c>
      <c r="CX60" s="769">
        <f t="shared" si="50"/>
        <v>12.284069097888676</v>
      </c>
      <c r="CY60" s="6">
        <f t="shared" si="51"/>
        <v>16.122840690978887</v>
      </c>
      <c r="CZ60" s="87">
        <f t="shared" si="52"/>
        <v>30.902111324376197</v>
      </c>
      <c r="DA60" s="6">
        <f t="shared" si="53"/>
        <v>3.6468330134357005</v>
      </c>
      <c r="DB60" s="6">
        <f t="shared" si="54"/>
        <v>20.921305182341651</v>
      </c>
      <c r="DC60" s="11"/>
      <c r="DD60" s="6">
        <f t="shared" si="55"/>
        <v>1.727447216890595</v>
      </c>
      <c r="DE60" s="6">
        <f t="shared" si="56"/>
        <v>12.284069097888676</v>
      </c>
      <c r="DF60" s="6">
        <f t="shared" si="57"/>
        <v>2.1113243761996161</v>
      </c>
      <c r="DG60" s="11"/>
      <c r="DH60" s="28"/>
      <c r="DI60" s="769">
        <f t="shared" si="58"/>
        <v>13.195876288659795</v>
      </c>
      <c r="DJ60" s="6">
        <f t="shared" si="59"/>
        <v>17.319587628865978</v>
      </c>
      <c r="DK60" s="87">
        <f t="shared" si="60"/>
        <v>24.948453608247423</v>
      </c>
      <c r="DL60" s="6">
        <f t="shared" si="61"/>
        <v>4.1237113402061851</v>
      </c>
      <c r="DM60" s="6">
        <f t="shared" si="62"/>
        <v>18.350515463917525</v>
      </c>
      <c r="DN60" s="11"/>
      <c r="DO60" s="6">
        <f t="shared" si="63"/>
        <v>2.0618556701030926</v>
      </c>
      <c r="DP60" s="6">
        <f t="shared" si="64"/>
        <v>13.814432989690722</v>
      </c>
      <c r="DQ60" s="6">
        <f t="shared" si="65"/>
        <v>6.1855670103092786</v>
      </c>
      <c r="DR60" s="11"/>
      <c r="DS60" s="28"/>
      <c r="DT60" s="769">
        <f t="shared" si="66"/>
        <v>12.021857923497267</v>
      </c>
      <c r="DU60" s="6">
        <f t="shared" si="67"/>
        <v>14.389799635701275</v>
      </c>
      <c r="DV60" s="87">
        <f t="shared" si="68"/>
        <v>28.961748633879779</v>
      </c>
      <c r="DW60" s="6">
        <f t="shared" si="69"/>
        <v>9.8360655737704921</v>
      </c>
      <c r="DX60" s="6">
        <f t="shared" si="70"/>
        <v>13.843351548269581</v>
      </c>
      <c r="DY60" s="11"/>
      <c r="DZ60" s="6">
        <f t="shared" si="71"/>
        <v>6.1930783242258656</v>
      </c>
      <c r="EA60" s="6">
        <f t="shared" si="72"/>
        <v>10.382513661202186</v>
      </c>
      <c r="EB60" s="6">
        <f t="shared" si="73"/>
        <v>4.3715846994535523</v>
      </c>
      <c r="EC60" s="11"/>
      <c r="ED60" s="28"/>
      <c r="EE60" s="769">
        <f t="shared" si="74"/>
        <v>15.294117647058824</v>
      </c>
      <c r="EF60" s="6">
        <f t="shared" si="75"/>
        <v>11.76470588235294</v>
      </c>
      <c r="EG60" s="87">
        <f t="shared" si="76"/>
        <v>22.941176470588236</v>
      </c>
      <c r="EH60" s="6">
        <f t="shared" si="77"/>
        <v>7.8431372549019605</v>
      </c>
      <c r="EI60" s="6">
        <f t="shared" si="78"/>
        <v>15.294117647058824</v>
      </c>
      <c r="EJ60" s="11"/>
      <c r="EK60" s="6">
        <f t="shared" si="79"/>
        <v>8.235294117647058</v>
      </c>
      <c r="EL60" s="6">
        <f t="shared" si="80"/>
        <v>12.745098039215685</v>
      </c>
      <c r="EM60" s="6">
        <f t="shared" si="81"/>
        <v>5.8823529411764701</v>
      </c>
      <c r="EN60" s="11"/>
      <c r="EO60" s="28"/>
      <c r="EP60" s="769">
        <f t="shared" si="82"/>
        <v>10.700389105058365</v>
      </c>
      <c r="EQ60" s="6">
        <f t="shared" si="83"/>
        <v>3.6964980544747084</v>
      </c>
      <c r="ER60" s="87">
        <f t="shared" si="84"/>
        <v>16.926070038910506</v>
      </c>
      <c r="ES60" s="6">
        <f t="shared" si="85"/>
        <v>28.404669260700388</v>
      </c>
      <c r="ET60" s="6">
        <f t="shared" si="86"/>
        <v>12.45136186770428</v>
      </c>
      <c r="EU60" s="6">
        <f t="shared" si="87"/>
        <v>7.0038910505836576</v>
      </c>
      <c r="EV60" s="6">
        <f t="shared" si="88"/>
        <v>2.5291828793774318</v>
      </c>
      <c r="EW60" s="6">
        <f t="shared" si="89"/>
        <v>5.0583657587548636</v>
      </c>
      <c r="EX60" s="6">
        <f t="shared" si="90"/>
        <v>2.3346303501945527</v>
      </c>
      <c r="EY60" s="6">
        <f t="shared" si="91"/>
        <v>5.4474708171206228</v>
      </c>
      <c r="EZ60" s="82">
        <f t="shared" si="92"/>
        <v>5.4474708171206228</v>
      </c>
      <c r="FA60" s="769">
        <f t="shared" si="93"/>
        <v>13.569937369519833</v>
      </c>
      <c r="FB60" s="6">
        <f t="shared" si="94"/>
        <v>3.3402922755741122</v>
      </c>
      <c r="FC60" s="87">
        <f t="shared" si="95"/>
        <v>12.734864300626306</v>
      </c>
      <c r="FD60" s="6">
        <f t="shared" si="96"/>
        <v>25.678496868475992</v>
      </c>
      <c r="FE60" s="6">
        <f t="shared" si="97"/>
        <v>11.273486430062631</v>
      </c>
      <c r="FF60" s="6">
        <f t="shared" si="98"/>
        <v>4.8016701461377869</v>
      </c>
      <c r="FG60" s="6">
        <f t="shared" si="99"/>
        <v>2.2964509394572024</v>
      </c>
      <c r="FH60" s="6">
        <f t="shared" si="100"/>
        <v>5.8455114822546967</v>
      </c>
      <c r="FI60" s="6">
        <f t="shared" si="101"/>
        <v>3.5490605427974948</v>
      </c>
      <c r="FJ60" s="6">
        <f t="shared" si="102"/>
        <v>9.3945720250521916</v>
      </c>
      <c r="FK60" s="82">
        <f t="shared" si="103"/>
        <v>7.5156576200417531</v>
      </c>
      <c r="FM60" s="745">
        <f t="shared" si="104"/>
        <v>0.91180719077111938</v>
      </c>
      <c r="FN60" s="64">
        <f t="shared" si="105"/>
        <v>1.1967469378870916</v>
      </c>
      <c r="FO60" s="778">
        <f t="shared" si="106"/>
        <v>-5.9536577161287738</v>
      </c>
      <c r="FP60" s="64">
        <f t="shared" si="107"/>
        <v>0.47687832677048458</v>
      </c>
      <c r="FQ60" s="64">
        <f t="shared" si="108"/>
        <v>-2.5707897184241268</v>
      </c>
      <c r="FR60" s="11"/>
      <c r="FS60" s="64">
        <f t="shared" si="109"/>
        <v>0.33440845321249757</v>
      </c>
      <c r="FT60" s="64">
        <f t="shared" si="110"/>
        <v>1.5303638918020468</v>
      </c>
      <c r="FU60" s="64">
        <f t="shared" si="111"/>
        <v>4.0742426341096625</v>
      </c>
      <c r="FV60" s="11"/>
      <c r="FW60" s="28"/>
      <c r="FX60" s="745">
        <f t="shared" si="112"/>
        <v>3.2722597235615574</v>
      </c>
      <c r="FY60" s="64">
        <f t="shared" si="113"/>
        <v>-2.6250937533483345</v>
      </c>
      <c r="FZ60" s="778">
        <f t="shared" si="114"/>
        <v>-6.0205721632915434</v>
      </c>
      <c r="GA60" s="64">
        <f t="shared" si="115"/>
        <v>-1.9929283188685316</v>
      </c>
      <c r="GB60" s="64">
        <f t="shared" si="116"/>
        <v>1.4507660987892432</v>
      </c>
      <c r="GC60" s="11"/>
      <c r="GD60" s="64">
        <f t="shared" si="117"/>
        <v>2.0422157934211924</v>
      </c>
      <c r="GE60" s="64">
        <f t="shared" si="118"/>
        <v>2.3625843780134996</v>
      </c>
      <c r="GF60" s="64">
        <f t="shared" si="119"/>
        <v>1.5107682417229178</v>
      </c>
      <c r="GG60" s="11"/>
      <c r="GH60" s="28"/>
      <c r="GI60" s="745">
        <f t="shared" si="120"/>
        <v>2.8695482644614678</v>
      </c>
      <c r="GJ60" s="64">
        <f t="shared" si="121"/>
        <v>-0.35620577890059613</v>
      </c>
      <c r="GK60" s="778">
        <f t="shared" si="122"/>
        <v>-4.1912057382842001</v>
      </c>
      <c r="GL60" s="64">
        <f t="shared" si="123"/>
        <v>-2.7261723922243952</v>
      </c>
      <c r="GM60" s="64">
        <f t="shared" si="124"/>
        <v>-1.1778754376416494</v>
      </c>
      <c r="GN60" s="64">
        <f t="shared" si="125"/>
        <v>-2.2022209044458707</v>
      </c>
      <c r="GO60" s="64">
        <f t="shared" si="126"/>
        <v>-0.23273193992022945</v>
      </c>
      <c r="GP60" s="64">
        <f t="shared" si="127"/>
        <v>0.78714572349983314</v>
      </c>
      <c r="GQ60" s="64">
        <f t="shared" si="128"/>
        <v>1.2144301926029422</v>
      </c>
      <c r="GR60" s="64">
        <f t="shared" si="129"/>
        <v>3.9471012079315688</v>
      </c>
      <c r="GS60" s="95">
        <f t="shared" si="130"/>
        <v>2.0681868029211303</v>
      </c>
    </row>
    <row r="61" spans="1:201" x14ac:dyDescent="0.25">
      <c r="A61" s="496" t="s">
        <v>60</v>
      </c>
      <c r="B61" s="794">
        <v>128</v>
      </c>
      <c r="C61" s="80">
        <v>44</v>
      </c>
      <c r="D61" s="143">
        <v>177</v>
      </c>
      <c r="E61" s="80">
        <v>10</v>
      </c>
      <c r="F61" s="80">
        <v>108</v>
      </c>
      <c r="G61" s="80" t="s">
        <v>37</v>
      </c>
      <c r="H61" s="80">
        <v>6</v>
      </c>
      <c r="I61" s="80">
        <v>12</v>
      </c>
      <c r="J61" s="80">
        <v>15</v>
      </c>
      <c r="K61" s="80" t="s">
        <v>37</v>
      </c>
      <c r="L61" s="81" t="s">
        <v>37</v>
      </c>
      <c r="M61" s="794">
        <v>124</v>
      </c>
      <c r="N61" s="80">
        <v>44</v>
      </c>
      <c r="O61" s="143">
        <v>175</v>
      </c>
      <c r="P61" s="80">
        <v>4</v>
      </c>
      <c r="Q61" s="80">
        <v>80</v>
      </c>
      <c r="R61" s="80" t="s">
        <v>37</v>
      </c>
      <c r="S61" s="80">
        <v>11</v>
      </c>
      <c r="T61" s="80">
        <v>19</v>
      </c>
      <c r="U61" s="80">
        <v>21</v>
      </c>
      <c r="V61" s="80" t="s">
        <v>37</v>
      </c>
      <c r="W61" s="81" t="s">
        <v>37</v>
      </c>
      <c r="X61" s="794">
        <v>252</v>
      </c>
      <c r="Y61" s="80">
        <v>88</v>
      </c>
      <c r="Z61" s="143">
        <v>352</v>
      </c>
      <c r="AA61" s="80">
        <v>14</v>
      </c>
      <c r="AB61" s="80">
        <v>188</v>
      </c>
      <c r="AC61" s="80" t="s">
        <v>37</v>
      </c>
      <c r="AD61" s="80">
        <v>17</v>
      </c>
      <c r="AE61" s="80">
        <v>31</v>
      </c>
      <c r="AF61" s="80">
        <v>36</v>
      </c>
      <c r="AG61" s="80" t="s">
        <v>37</v>
      </c>
      <c r="AH61" s="81" t="s">
        <v>37</v>
      </c>
      <c r="AI61" s="794">
        <v>93</v>
      </c>
      <c r="AJ61" s="80">
        <v>79</v>
      </c>
      <c r="AK61" s="143">
        <v>180</v>
      </c>
      <c r="AL61" s="80">
        <v>24</v>
      </c>
      <c r="AM61" s="80">
        <v>44</v>
      </c>
      <c r="AN61" s="80" t="s">
        <v>37</v>
      </c>
      <c r="AO61" s="80">
        <v>25</v>
      </c>
      <c r="AP61" s="80">
        <v>29</v>
      </c>
      <c r="AQ61" s="80">
        <v>32</v>
      </c>
      <c r="AR61" s="80" t="s">
        <v>37</v>
      </c>
      <c r="AS61" s="81" t="s">
        <v>37</v>
      </c>
      <c r="AT61" s="794">
        <v>100</v>
      </c>
      <c r="AU61" s="80">
        <v>83</v>
      </c>
      <c r="AV61" s="143">
        <v>121</v>
      </c>
      <c r="AW61" s="80">
        <v>15</v>
      </c>
      <c r="AX61" s="80">
        <v>67</v>
      </c>
      <c r="AY61" s="80" t="s">
        <v>37</v>
      </c>
      <c r="AZ61" s="80">
        <v>15</v>
      </c>
      <c r="BA61" s="80">
        <v>33</v>
      </c>
      <c r="BB61" s="80">
        <v>41</v>
      </c>
      <c r="BC61" s="80" t="s">
        <v>37</v>
      </c>
      <c r="BD61" s="81" t="s">
        <v>37</v>
      </c>
      <c r="BE61" s="794">
        <v>193</v>
      </c>
      <c r="BF61" s="80">
        <v>162</v>
      </c>
      <c r="BG61" s="143">
        <v>301</v>
      </c>
      <c r="BH61" s="80">
        <v>39</v>
      </c>
      <c r="BI61" s="80">
        <v>111</v>
      </c>
      <c r="BJ61" s="80" t="s">
        <v>37</v>
      </c>
      <c r="BK61" s="80">
        <v>40</v>
      </c>
      <c r="BL61" s="80">
        <v>62</v>
      </c>
      <c r="BM61" s="80">
        <v>73</v>
      </c>
      <c r="BN61" s="80" t="s">
        <v>37</v>
      </c>
      <c r="BO61" s="81" t="s">
        <v>37</v>
      </c>
      <c r="BP61" s="794">
        <v>47</v>
      </c>
      <c r="BQ61" s="80">
        <v>9</v>
      </c>
      <c r="BR61" s="143">
        <v>98</v>
      </c>
      <c r="BS61" s="80">
        <v>70</v>
      </c>
      <c r="BT61" s="80">
        <v>54</v>
      </c>
      <c r="BU61" s="80">
        <v>36</v>
      </c>
      <c r="BV61" s="80">
        <v>9</v>
      </c>
      <c r="BW61" s="80">
        <v>7</v>
      </c>
      <c r="BX61" s="80">
        <v>20</v>
      </c>
      <c r="BY61" s="80">
        <v>95</v>
      </c>
      <c r="BZ61" s="81">
        <v>62</v>
      </c>
      <c r="CA61" s="794">
        <v>67</v>
      </c>
      <c r="CB61" s="80">
        <v>24</v>
      </c>
      <c r="CC61" s="143">
        <v>87</v>
      </c>
      <c r="CD61" s="80">
        <v>61</v>
      </c>
      <c r="CE61" s="80">
        <v>43</v>
      </c>
      <c r="CF61" s="80">
        <v>36</v>
      </c>
      <c r="CG61" s="80">
        <v>15</v>
      </c>
      <c r="CH61" s="80">
        <v>12</v>
      </c>
      <c r="CI61" s="80">
        <v>29</v>
      </c>
      <c r="CJ61" s="80">
        <v>68</v>
      </c>
      <c r="CK61" s="81">
        <v>56</v>
      </c>
      <c r="CL61" s="794">
        <v>114</v>
      </c>
      <c r="CM61" s="80">
        <v>33</v>
      </c>
      <c r="CN61" s="143">
        <v>185</v>
      </c>
      <c r="CO61" s="80">
        <v>131</v>
      </c>
      <c r="CP61" s="80">
        <v>97</v>
      </c>
      <c r="CQ61" s="80">
        <v>72</v>
      </c>
      <c r="CR61" s="80">
        <v>24</v>
      </c>
      <c r="CS61" s="80">
        <v>19</v>
      </c>
      <c r="CT61" s="80">
        <v>49</v>
      </c>
      <c r="CU61" s="80">
        <v>163</v>
      </c>
      <c r="CV61" s="81">
        <v>118</v>
      </c>
      <c r="CX61" s="769">
        <f t="shared" si="50"/>
        <v>25.6</v>
      </c>
      <c r="CY61" s="6">
        <f t="shared" si="51"/>
        <v>8.7999999999999989</v>
      </c>
      <c r="CZ61" s="87">
        <f t="shared" si="52"/>
        <v>35.4</v>
      </c>
      <c r="DA61" s="6">
        <f t="shared" si="53"/>
        <v>2</v>
      </c>
      <c r="DB61" s="6">
        <f t="shared" si="54"/>
        <v>21.6</v>
      </c>
      <c r="DC61" s="11"/>
      <c r="DD61" s="6">
        <f t="shared" si="55"/>
        <v>1.2</v>
      </c>
      <c r="DE61" s="6">
        <f t="shared" si="56"/>
        <v>2.4</v>
      </c>
      <c r="DF61" s="6">
        <f t="shared" si="57"/>
        <v>3</v>
      </c>
      <c r="DG61" s="11"/>
      <c r="DH61" s="28"/>
      <c r="DI61" s="769">
        <f t="shared" si="58"/>
        <v>25.94142259414226</v>
      </c>
      <c r="DJ61" s="6">
        <f t="shared" si="59"/>
        <v>9.2050209205020916</v>
      </c>
      <c r="DK61" s="87">
        <f t="shared" si="60"/>
        <v>36.610878661087867</v>
      </c>
      <c r="DL61" s="187">
        <f t="shared" si="61"/>
        <v>0.83682008368200833</v>
      </c>
      <c r="DM61" s="6">
        <f t="shared" si="62"/>
        <v>16.736401673640167</v>
      </c>
      <c r="DN61" s="11"/>
      <c r="DO61" s="6">
        <f t="shared" si="63"/>
        <v>2.3012552301255229</v>
      </c>
      <c r="DP61" s="6">
        <f t="shared" si="64"/>
        <v>3.9748953974895396</v>
      </c>
      <c r="DQ61" s="6">
        <f t="shared" si="65"/>
        <v>4.3933054393305433</v>
      </c>
      <c r="DR61" s="11"/>
      <c r="DS61" s="28"/>
      <c r="DT61" s="769">
        <f t="shared" si="66"/>
        <v>18.379446640316203</v>
      </c>
      <c r="DU61" s="6">
        <f t="shared" si="67"/>
        <v>15.612648221343871</v>
      </c>
      <c r="DV61" s="87">
        <f t="shared" si="68"/>
        <v>35.573122529644266</v>
      </c>
      <c r="DW61" s="6">
        <f t="shared" si="69"/>
        <v>4.7430830039525684</v>
      </c>
      <c r="DX61" s="6">
        <f t="shared" si="70"/>
        <v>8.695652173913043</v>
      </c>
      <c r="DY61" s="11"/>
      <c r="DZ61" s="6">
        <f t="shared" si="71"/>
        <v>4.9407114624505928</v>
      </c>
      <c r="EA61" s="6">
        <f t="shared" si="72"/>
        <v>5.7312252964426875</v>
      </c>
      <c r="EB61" s="6">
        <f t="shared" si="73"/>
        <v>6.3241106719367588</v>
      </c>
      <c r="EC61" s="11"/>
      <c r="ED61" s="28"/>
      <c r="EE61" s="769">
        <f t="shared" si="74"/>
        <v>21.052631578947366</v>
      </c>
      <c r="EF61" s="6">
        <f t="shared" si="75"/>
        <v>17.473684210526315</v>
      </c>
      <c r="EG61" s="87">
        <f t="shared" si="76"/>
        <v>25.473684210526315</v>
      </c>
      <c r="EH61" s="6">
        <f t="shared" si="77"/>
        <v>3.1578947368421053</v>
      </c>
      <c r="EI61" s="6">
        <f t="shared" si="78"/>
        <v>14.105263157894738</v>
      </c>
      <c r="EJ61" s="11"/>
      <c r="EK61" s="6">
        <f t="shared" si="79"/>
        <v>3.1578947368421053</v>
      </c>
      <c r="EL61" s="6">
        <f t="shared" si="80"/>
        <v>6.947368421052631</v>
      </c>
      <c r="EM61" s="6">
        <f t="shared" si="81"/>
        <v>8.6315789473684212</v>
      </c>
      <c r="EN61" s="11"/>
      <c r="EO61" s="28"/>
      <c r="EP61" s="769">
        <f t="shared" si="82"/>
        <v>9.2702169625246551</v>
      </c>
      <c r="EQ61" s="6">
        <f t="shared" si="83"/>
        <v>1.7751479289940828</v>
      </c>
      <c r="ER61" s="87">
        <f t="shared" si="84"/>
        <v>19.329388560157788</v>
      </c>
      <c r="ES61" s="6">
        <f t="shared" si="85"/>
        <v>13.806706114398423</v>
      </c>
      <c r="ET61" s="6">
        <f t="shared" si="86"/>
        <v>10.650887573964498</v>
      </c>
      <c r="EU61" s="6">
        <f t="shared" si="87"/>
        <v>7.1005917159763312</v>
      </c>
      <c r="EV61" s="6">
        <f t="shared" si="88"/>
        <v>1.7751479289940828</v>
      </c>
      <c r="EW61" s="6">
        <f t="shared" si="89"/>
        <v>1.3806706114398422</v>
      </c>
      <c r="EX61" s="6">
        <f t="shared" si="90"/>
        <v>3.9447731755424065</v>
      </c>
      <c r="EY61" s="6">
        <f t="shared" si="91"/>
        <v>18.737672583826431</v>
      </c>
      <c r="EZ61" s="82">
        <f t="shared" si="92"/>
        <v>12.22879684418146</v>
      </c>
      <c r="FA61" s="769">
        <f t="shared" si="93"/>
        <v>13.453815261044177</v>
      </c>
      <c r="FB61" s="6">
        <f t="shared" si="94"/>
        <v>4.8192771084337354</v>
      </c>
      <c r="FC61" s="87">
        <f t="shared" si="95"/>
        <v>17.46987951807229</v>
      </c>
      <c r="FD61" s="6">
        <f t="shared" si="96"/>
        <v>12.248995983935743</v>
      </c>
      <c r="FE61" s="6">
        <f t="shared" si="97"/>
        <v>8.6345381526104426</v>
      </c>
      <c r="FF61" s="6">
        <f t="shared" si="98"/>
        <v>7.2289156626506017</v>
      </c>
      <c r="FG61" s="6">
        <f t="shared" si="99"/>
        <v>3.0120481927710845</v>
      </c>
      <c r="FH61" s="6">
        <f t="shared" si="100"/>
        <v>2.4096385542168677</v>
      </c>
      <c r="FI61" s="6">
        <f t="shared" si="101"/>
        <v>5.8232931726907635</v>
      </c>
      <c r="FJ61" s="6">
        <f t="shared" si="102"/>
        <v>13.654618473895583</v>
      </c>
      <c r="FK61" s="82">
        <f t="shared" si="103"/>
        <v>11.244979919678714</v>
      </c>
      <c r="FM61" s="745">
        <f t="shared" si="104"/>
        <v>0.34142259414225862</v>
      </c>
      <c r="FN61" s="64">
        <f t="shared" si="105"/>
        <v>0.40502092050209271</v>
      </c>
      <c r="FO61" s="778">
        <f t="shared" si="106"/>
        <v>1.2108786610878681</v>
      </c>
      <c r="FP61" s="195">
        <f t="shared" si="107"/>
        <v>-1.1631799163179917</v>
      </c>
      <c r="FQ61" s="64">
        <f t="shared" si="108"/>
        <v>-4.8635983263598348</v>
      </c>
      <c r="FR61" s="11"/>
      <c r="FS61" s="64">
        <f t="shared" si="109"/>
        <v>1.101255230125523</v>
      </c>
      <c r="FT61" s="64">
        <f t="shared" si="110"/>
        <v>1.5748953974895397</v>
      </c>
      <c r="FU61" s="64">
        <f t="shared" si="111"/>
        <v>1.3933054393305433</v>
      </c>
      <c r="FV61" s="11"/>
      <c r="FW61" s="28"/>
      <c r="FX61" s="745">
        <f t="shared" si="112"/>
        <v>2.673184938631163</v>
      </c>
      <c r="FY61" s="64">
        <f t="shared" si="113"/>
        <v>1.8610359891824437</v>
      </c>
      <c r="FZ61" s="778">
        <f t="shared" si="114"/>
        <v>-10.099438319117951</v>
      </c>
      <c r="GA61" s="64">
        <f t="shared" si="115"/>
        <v>-1.5851882671104631</v>
      </c>
      <c r="GB61" s="64">
        <f t="shared" si="116"/>
        <v>5.409610983981695</v>
      </c>
      <c r="GC61" s="11"/>
      <c r="GD61" s="64">
        <f t="shared" si="117"/>
        <v>-1.7828167256084875</v>
      </c>
      <c r="GE61" s="64">
        <f t="shared" si="118"/>
        <v>1.2161431246099434</v>
      </c>
      <c r="GF61" s="64">
        <f t="shared" si="119"/>
        <v>2.3074682754316624</v>
      </c>
      <c r="GG61" s="11"/>
      <c r="GH61" s="28"/>
      <c r="GI61" s="745">
        <f t="shared" si="120"/>
        <v>4.1835982985195219</v>
      </c>
      <c r="GJ61" s="64">
        <f t="shared" si="121"/>
        <v>3.0441291794396523</v>
      </c>
      <c r="GK61" s="778">
        <f t="shared" si="122"/>
        <v>-1.8595090420854987</v>
      </c>
      <c r="GL61" s="64">
        <f t="shared" si="123"/>
        <v>-1.5577101304626808</v>
      </c>
      <c r="GM61" s="64">
        <f t="shared" si="124"/>
        <v>-2.0163494213540556</v>
      </c>
      <c r="GN61" s="64">
        <f t="shared" si="125"/>
        <v>0.12832394667427049</v>
      </c>
      <c r="GO61" s="64">
        <f t="shared" si="126"/>
        <v>1.2369002637770017</v>
      </c>
      <c r="GP61" s="64">
        <f t="shared" si="127"/>
        <v>1.0289679427770255</v>
      </c>
      <c r="GQ61" s="64">
        <f t="shared" si="128"/>
        <v>1.878519997148357</v>
      </c>
      <c r="GR61" s="64">
        <f t="shared" si="129"/>
        <v>-5.0830541099308473</v>
      </c>
      <c r="GS61" s="95">
        <f t="shared" si="130"/>
        <v>-0.98381692450274549</v>
      </c>
    </row>
    <row r="62" spans="1:201" x14ac:dyDescent="0.25">
      <c r="A62" s="496" t="s">
        <v>61</v>
      </c>
      <c r="B62" s="794">
        <v>41</v>
      </c>
      <c r="C62" s="80">
        <v>41</v>
      </c>
      <c r="D62" s="143">
        <v>289</v>
      </c>
      <c r="E62" s="80">
        <v>3</v>
      </c>
      <c r="F62" s="80">
        <v>116</v>
      </c>
      <c r="G62" s="80" t="s">
        <v>37</v>
      </c>
      <c r="H62" s="80">
        <v>3</v>
      </c>
      <c r="I62" s="80">
        <v>8</v>
      </c>
      <c r="J62" s="80">
        <v>2</v>
      </c>
      <c r="K62" s="80" t="s">
        <v>37</v>
      </c>
      <c r="L62" s="81" t="s">
        <v>37</v>
      </c>
      <c r="M62" s="794">
        <v>39</v>
      </c>
      <c r="N62" s="80">
        <v>43</v>
      </c>
      <c r="O62" s="143">
        <v>222</v>
      </c>
      <c r="P62" s="80">
        <v>2</v>
      </c>
      <c r="Q62" s="80">
        <v>144</v>
      </c>
      <c r="R62" s="80" t="s">
        <v>37</v>
      </c>
      <c r="S62" s="80">
        <v>3</v>
      </c>
      <c r="T62" s="80">
        <v>17</v>
      </c>
      <c r="U62" s="80">
        <v>10</v>
      </c>
      <c r="V62" s="80" t="s">
        <v>37</v>
      </c>
      <c r="W62" s="81" t="s">
        <v>37</v>
      </c>
      <c r="X62" s="794">
        <v>80</v>
      </c>
      <c r="Y62" s="80">
        <v>84</v>
      </c>
      <c r="Z62" s="143">
        <v>511</v>
      </c>
      <c r="AA62" s="80">
        <v>5</v>
      </c>
      <c r="AB62" s="80">
        <v>260</v>
      </c>
      <c r="AC62" s="80" t="s">
        <v>37</v>
      </c>
      <c r="AD62" s="80">
        <v>6</v>
      </c>
      <c r="AE62" s="80">
        <v>25</v>
      </c>
      <c r="AF62" s="80">
        <v>12</v>
      </c>
      <c r="AG62" s="80" t="s">
        <v>37</v>
      </c>
      <c r="AH62" s="81" t="s">
        <v>37</v>
      </c>
      <c r="AI62" s="794">
        <v>84</v>
      </c>
      <c r="AJ62" s="80">
        <v>34</v>
      </c>
      <c r="AK62" s="143">
        <v>256</v>
      </c>
      <c r="AL62" s="80">
        <v>7</v>
      </c>
      <c r="AM62" s="80">
        <v>81</v>
      </c>
      <c r="AN62" s="80" t="s">
        <v>37</v>
      </c>
      <c r="AO62" s="80">
        <v>9</v>
      </c>
      <c r="AP62" s="80">
        <v>31</v>
      </c>
      <c r="AQ62" s="80">
        <v>9</v>
      </c>
      <c r="AR62" s="80" t="s">
        <v>37</v>
      </c>
      <c r="AS62" s="81" t="s">
        <v>37</v>
      </c>
      <c r="AT62" s="794">
        <v>100</v>
      </c>
      <c r="AU62" s="80">
        <v>33</v>
      </c>
      <c r="AV62" s="143">
        <v>199</v>
      </c>
      <c r="AW62" s="80">
        <v>2</v>
      </c>
      <c r="AX62" s="80">
        <v>87</v>
      </c>
      <c r="AY62" s="80" t="s">
        <v>37</v>
      </c>
      <c r="AZ62" s="80">
        <v>8</v>
      </c>
      <c r="BA62" s="80">
        <v>38</v>
      </c>
      <c r="BB62" s="80">
        <v>12</v>
      </c>
      <c r="BC62" s="80" t="s">
        <v>37</v>
      </c>
      <c r="BD62" s="81" t="s">
        <v>37</v>
      </c>
      <c r="BE62" s="794">
        <v>184</v>
      </c>
      <c r="BF62" s="80">
        <v>67</v>
      </c>
      <c r="BG62" s="143">
        <v>455</v>
      </c>
      <c r="BH62" s="80">
        <v>9</v>
      </c>
      <c r="BI62" s="80">
        <v>168</v>
      </c>
      <c r="BJ62" s="80" t="s">
        <v>37</v>
      </c>
      <c r="BK62" s="80">
        <v>17</v>
      </c>
      <c r="BL62" s="80">
        <v>69</v>
      </c>
      <c r="BM62" s="80">
        <v>21</v>
      </c>
      <c r="BN62" s="80" t="s">
        <v>37</v>
      </c>
      <c r="BO62" s="81" t="s">
        <v>37</v>
      </c>
      <c r="BP62" s="794">
        <v>82</v>
      </c>
      <c r="BQ62" s="80">
        <v>5</v>
      </c>
      <c r="BR62" s="143">
        <v>136</v>
      </c>
      <c r="BS62" s="80">
        <v>83</v>
      </c>
      <c r="BT62" s="80">
        <v>128</v>
      </c>
      <c r="BU62" s="80">
        <v>14</v>
      </c>
      <c r="BV62" s="80">
        <v>1</v>
      </c>
      <c r="BW62" s="80">
        <v>15</v>
      </c>
      <c r="BX62" s="80">
        <v>7</v>
      </c>
      <c r="BY62" s="80">
        <v>19</v>
      </c>
      <c r="BZ62" s="81">
        <v>28</v>
      </c>
      <c r="CA62" s="794">
        <v>81</v>
      </c>
      <c r="CB62" s="80">
        <v>7</v>
      </c>
      <c r="CC62" s="143">
        <v>102</v>
      </c>
      <c r="CD62" s="80">
        <v>68</v>
      </c>
      <c r="CE62" s="80">
        <v>134</v>
      </c>
      <c r="CF62" s="80">
        <v>11</v>
      </c>
      <c r="CG62" s="80">
        <v>1</v>
      </c>
      <c r="CH62" s="80">
        <v>18</v>
      </c>
      <c r="CI62" s="80">
        <v>15</v>
      </c>
      <c r="CJ62" s="80">
        <v>28</v>
      </c>
      <c r="CK62" s="81">
        <v>21</v>
      </c>
      <c r="CL62" s="794">
        <v>163</v>
      </c>
      <c r="CM62" s="80">
        <v>12</v>
      </c>
      <c r="CN62" s="143">
        <v>238</v>
      </c>
      <c r="CO62" s="80">
        <v>151</v>
      </c>
      <c r="CP62" s="80">
        <v>262</v>
      </c>
      <c r="CQ62" s="80">
        <v>25</v>
      </c>
      <c r="CR62" s="80">
        <v>2</v>
      </c>
      <c r="CS62" s="80">
        <v>33</v>
      </c>
      <c r="CT62" s="80">
        <v>22</v>
      </c>
      <c r="CU62" s="80">
        <v>47</v>
      </c>
      <c r="CV62" s="81">
        <v>49</v>
      </c>
      <c r="CX62" s="769">
        <f t="shared" si="50"/>
        <v>8.1510934393638177</v>
      </c>
      <c r="CY62" s="6">
        <f t="shared" si="51"/>
        <v>8.1510934393638177</v>
      </c>
      <c r="CZ62" s="87">
        <f t="shared" si="52"/>
        <v>57.455268389662031</v>
      </c>
      <c r="DA62" s="187">
        <f t="shared" si="53"/>
        <v>0.59642147117296218</v>
      </c>
      <c r="DB62" s="6">
        <f t="shared" si="54"/>
        <v>23.061630218687874</v>
      </c>
      <c r="DC62" s="11"/>
      <c r="DD62" s="187">
        <f t="shared" si="55"/>
        <v>0.59642147117296218</v>
      </c>
      <c r="DE62" s="6">
        <f t="shared" si="56"/>
        <v>1.5904572564612325</v>
      </c>
      <c r="DF62" s="187">
        <f t="shared" si="57"/>
        <v>0.39761431411530812</v>
      </c>
      <c r="DG62" s="11"/>
      <c r="DH62" s="28"/>
      <c r="DI62" s="769">
        <f t="shared" si="58"/>
        <v>8.125</v>
      </c>
      <c r="DJ62" s="6">
        <f t="shared" si="59"/>
        <v>8.9583333333333339</v>
      </c>
      <c r="DK62" s="87">
        <f t="shared" si="60"/>
        <v>46.25</v>
      </c>
      <c r="DL62" s="187">
        <f t="shared" si="61"/>
        <v>0.41666666666666669</v>
      </c>
      <c r="DM62" s="6">
        <f t="shared" si="62"/>
        <v>30</v>
      </c>
      <c r="DN62" s="11"/>
      <c r="DO62" s="187">
        <f t="shared" si="63"/>
        <v>0.625</v>
      </c>
      <c r="DP62" s="6">
        <f t="shared" si="64"/>
        <v>3.5416666666666665</v>
      </c>
      <c r="DQ62" s="6">
        <f t="shared" si="65"/>
        <v>2.083333333333333</v>
      </c>
      <c r="DR62" s="11"/>
      <c r="DS62" s="28"/>
      <c r="DT62" s="769">
        <f t="shared" si="66"/>
        <v>16.43835616438356</v>
      </c>
      <c r="DU62" s="6">
        <f t="shared" si="67"/>
        <v>6.6536203522504884</v>
      </c>
      <c r="DV62" s="87">
        <f t="shared" si="68"/>
        <v>50.097847358121328</v>
      </c>
      <c r="DW62" s="6">
        <f t="shared" si="69"/>
        <v>1.3698630136986301</v>
      </c>
      <c r="DX62" s="6">
        <f t="shared" si="70"/>
        <v>15.851272015655576</v>
      </c>
      <c r="DY62" s="11"/>
      <c r="DZ62" s="6">
        <f t="shared" si="71"/>
        <v>1.7612524461839529</v>
      </c>
      <c r="EA62" s="6">
        <f t="shared" si="72"/>
        <v>6.0665362035225048</v>
      </c>
      <c r="EB62" s="6">
        <f t="shared" si="73"/>
        <v>1.7612524461839529</v>
      </c>
      <c r="EC62" s="11"/>
      <c r="ED62" s="28"/>
      <c r="EE62" s="769">
        <f t="shared" si="74"/>
        <v>20.876826722338205</v>
      </c>
      <c r="EF62" s="6">
        <f t="shared" si="75"/>
        <v>6.8893528183716075</v>
      </c>
      <c r="EG62" s="87">
        <f t="shared" si="76"/>
        <v>41.544885177453025</v>
      </c>
      <c r="EH62" s="187">
        <f t="shared" si="77"/>
        <v>0.41753653444676403</v>
      </c>
      <c r="EI62" s="6">
        <f t="shared" si="78"/>
        <v>18.162839248434238</v>
      </c>
      <c r="EJ62" s="11"/>
      <c r="EK62" s="6">
        <f t="shared" si="79"/>
        <v>1.6701461377870561</v>
      </c>
      <c r="EL62" s="6">
        <f t="shared" si="80"/>
        <v>7.9331941544885183</v>
      </c>
      <c r="EM62" s="6">
        <f t="shared" si="81"/>
        <v>2.5052192066805845</v>
      </c>
      <c r="EN62" s="11"/>
      <c r="EO62" s="28"/>
      <c r="EP62" s="769">
        <f t="shared" si="82"/>
        <v>15.83011583011583</v>
      </c>
      <c r="EQ62" s="187">
        <f t="shared" si="83"/>
        <v>0.96525096525096521</v>
      </c>
      <c r="ER62" s="87">
        <f t="shared" si="84"/>
        <v>26.254826254826252</v>
      </c>
      <c r="ES62" s="6">
        <f t="shared" si="85"/>
        <v>16.023166023166024</v>
      </c>
      <c r="ET62" s="6">
        <f t="shared" si="86"/>
        <v>24.710424710424711</v>
      </c>
      <c r="EU62" s="6">
        <f t="shared" si="87"/>
        <v>2.7027027027027026</v>
      </c>
      <c r="EV62" s="187">
        <f t="shared" si="88"/>
        <v>0.19305019305019305</v>
      </c>
      <c r="EW62" s="6">
        <f t="shared" si="89"/>
        <v>2.8957528957528957</v>
      </c>
      <c r="EX62" s="6">
        <f t="shared" si="90"/>
        <v>1.3513513513513513</v>
      </c>
      <c r="EY62" s="6">
        <f t="shared" si="91"/>
        <v>3.6679536679536682</v>
      </c>
      <c r="EZ62" s="82">
        <f t="shared" si="92"/>
        <v>5.4054054054054053</v>
      </c>
      <c r="FA62" s="769">
        <f t="shared" si="93"/>
        <v>16.666666666666664</v>
      </c>
      <c r="FB62" s="6">
        <f t="shared" si="94"/>
        <v>1.440329218106996</v>
      </c>
      <c r="FC62" s="87">
        <f t="shared" si="95"/>
        <v>20.987654320987652</v>
      </c>
      <c r="FD62" s="6">
        <f t="shared" si="96"/>
        <v>13.991769547325102</v>
      </c>
      <c r="FE62" s="6">
        <f t="shared" si="97"/>
        <v>27.572016460905353</v>
      </c>
      <c r="FF62" s="6">
        <f t="shared" si="98"/>
        <v>2.263374485596708</v>
      </c>
      <c r="FG62" s="187">
        <f t="shared" si="99"/>
        <v>0.20576131687242799</v>
      </c>
      <c r="FH62" s="6">
        <f t="shared" si="100"/>
        <v>3.7037037037037033</v>
      </c>
      <c r="FI62" s="6">
        <f t="shared" si="101"/>
        <v>3.0864197530864197</v>
      </c>
      <c r="FJ62" s="6">
        <f t="shared" si="102"/>
        <v>5.761316872427984</v>
      </c>
      <c r="FK62" s="82">
        <f t="shared" si="103"/>
        <v>4.3209876543209873</v>
      </c>
      <c r="FM62" s="745">
        <f t="shared" si="104"/>
        <v>-2.6093439363817694E-2</v>
      </c>
      <c r="FN62" s="64">
        <f t="shared" si="105"/>
        <v>0.80723989396951623</v>
      </c>
      <c r="FO62" s="778">
        <f t="shared" si="106"/>
        <v>-11.205268389662031</v>
      </c>
      <c r="FP62" s="195">
        <f t="shared" si="107"/>
        <v>-0.1797548045062955</v>
      </c>
      <c r="FQ62" s="64">
        <f t="shared" si="108"/>
        <v>6.9383697813121259</v>
      </c>
      <c r="FR62" s="11"/>
      <c r="FS62" s="64">
        <f t="shared" si="109"/>
        <v>2.8578528827037819E-2</v>
      </c>
      <c r="FT62" s="64">
        <f t="shared" si="110"/>
        <v>1.951209410205434</v>
      </c>
      <c r="FU62" s="195">
        <f t="shared" si="111"/>
        <v>1.6857190192180249</v>
      </c>
      <c r="FV62" s="11"/>
      <c r="FW62" s="28"/>
      <c r="FX62" s="745">
        <f t="shared" si="112"/>
        <v>4.4384705579546448</v>
      </c>
      <c r="FY62" s="64">
        <f t="shared" si="113"/>
        <v>0.23573246612111909</v>
      </c>
      <c r="FZ62" s="778">
        <f t="shared" si="114"/>
        <v>-8.5529621806683025</v>
      </c>
      <c r="GA62" s="195">
        <f t="shared" si="115"/>
        <v>-0.95232647925186598</v>
      </c>
      <c r="GB62" s="64">
        <f t="shared" si="116"/>
        <v>2.3115672327786623</v>
      </c>
      <c r="GC62" s="11"/>
      <c r="GD62" s="64">
        <f t="shared" si="117"/>
        <v>-9.1106308396896818E-2</v>
      </c>
      <c r="GE62" s="64">
        <f t="shared" si="118"/>
        <v>1.8666579509660135</v>
      </c>
      <c r="GF62" s="64">
        <f t="shared" si="119"/>
        <v>0.74396676049663157</v>
      </c>
      <c r="GG62" s="11"/>
      <c r="GH62" s="28"/>
      <c r="GI62" s="745">
        <f t="shared" si="120"/>
        <v>0.83655083655083473</v>
      </c>
      <c r="GJ62" s="195">
        <f t="shared" si="121"/>
        <v>0.47507825285603078</v>
      </c>
      <c r="GK62" s="778">
        <f t="shared" si="122"/>
        <v>-5.2671719338386005</v>
      </c>
      <c r="GL62" s="64">
        <f t="shared" si="123"/>
        <v>-2.0313964758409213</v>
      </c>
      <c r="GM62" s="64">
        <f t="shared" si="124"/>
        <v>2.8615917504806418</v>
      </c>
      <c r="GN62" s="64">
        <f t="shared" si="125"/>
        <v>-0.43932821710599468</v>
      </c>
      <c r="GO62" s="195">
        <f t="shared" si="126"/>
        <v>1.2711123822234938E-2</v>
      </c>
      <c r="GP62" s="64">
        <f t="shared" si="127"/>
        <v>0.80795080795080754</v>
      </c>
      <c r="GQ62" s="64">
        <f t="shared" si="128"/>
        <v>1.7350684017350684</v>
      </c>
      <c r="GR62" s="64">
        <f t="shared" si="129"/>
        <v>2.0933632044743158</v>
      </c>
      <c r="GS62" s="95">
        <f t="shared" si="130"/>
        <v>-1.084417751084418</v>
      </c>
    </row>
    <row r="63" spans="1:201" x14ac:dyDescent="0.25">
      <c r="A63" s="496" t="s">
        <v>62</v>
      </c>
      <c r="B63" s="794">
        <v>28</v>
      </c>
      <c r="C63" s="80">
        <v>107</v>
      </c>
      <c r="D63" s="143">
        <v>92</v>
      </c>
      <c r="E63" s="80">
        <v>11</v>
      </c>
      <c r="F63" s="80">
        <v>89</v>
      </c>
      <c r="G63" s="80" t="s">
        <v>37</v>
      </c>
      <c r="H63" s="80">
        <v>13</v>
      </c>
      <c r="I63" s="80">
        <v>158</v>
      </c>
      <c r="J63" s="80">
        <v>28</v>
      </c>
      <c r="K63" s="80" t="s">
        <v>37</v>
      </c>
      <c r="L63" s="81" t="s">
        <v>37</v>
      </c>
      <c r="M63" s="794">
        <v>36</v>
      </c>
      <c r="N63" s="80">
        <v>78</v>
      </c>
      <c r="O63" s="143">
        <v>87</v>
      </c>
      <c r="P63" s="80">
        <v>4</v>
      </c>
      <c r="Q63" s="80">
        <v>85</v>
      </c>
      <c r="R63" s="80" t="s">
        <v>37</v>
      </c>
      <c r="S63" s="80">
        <v>11</v>
      </c>
      <c r="T63" s="80">
        <v>101</v>
      </c>
      <c r="U63" s="80">
        <v>48</v>
      </c>
      <c r="V63" s="80" t="s">
        <v>37</v>
      </c>
      <c r="W63" s="81" t="s">
        <v>37</v>
      </c>
      <c r="X63" s="794">
        <v>64</v>
      </c>
      <c r="Y63" s="80">
        <v>185</v>
      </c>
      <c r="Z63" s="143">
        <v>179</v>
      </c>
      <c r="AA63" s="80">
        <v>15</v>
      </c>
      <c r="AB63" s="80">
        <v>174</v>
      </c>
      <c r="AC63" s="80" t="s">
        <v>37</v>
      </c>
      <c r="AD63" s="80">
        <v>24</v>
      </c>
      <c r="AE63" s="80">
        <v>259</v>
      </c>
      <c r="AF63" s="80">
        <v>76</v>
      </c>
      <c r="AG63" s="80" t="s">
        <v>37</v>
      </c>
      <c r="AH63" s="81" t="s">
        <v>37</v>
      </c>
      <c r="AI63" s="794">
        <v>76</v>
      </c>
      <c r="AJ63" s="80">
        <v>139</v>
      </c>
      <c r="AK63" s="143">
        <v>97</v>
      </c>
      <c r="AL63" s="80">
        <v>16</v>
      </c>
      <c r="AM63" s="80">
        <v>36</v>
      </c>
      <c r="AN63" s="80" t="s">
        <v>37</v>
      </c>
      <c r="AO63" s="80">
        <v>29</v>
      </c>
      <c r="AP63" s="80">
        <v>101</v>
      </c>
      <c r="AQ63" s="80">
        <v>39</v>
      </c>
      <c r="AR63" s="80" t="s">
        <v>37</v>
      </c>
      <c r="AS63" s="81" t="s">
        <v>37</v>
      </c>
      <c r="AT63" s="794">
        <v>85</v>
      </c>
      <c r="AU63" s="80">
        <v>80</v>
      </c>
      <c r="AV63" s="143">
        <v>77</v>
      </c>
      <c r="AW63" s="80">
        <v>10</v>
      </c>
      <c r="AX63" s="80">
        <v>36</v>
      </c>
      <c r="AY63" s="80" t="s">
        <v>37</v>
      </c>
      <c r="AZ63" s="80">
        <v>19</v>
      </c>
      <c r="BA63" s="80">
        <v>74</v>
      </c>
      <c r="BB63" s="80">
        <v>52</v>
      </c>
      <c r="BC63" s="80" t="s">
        <v>37</v>
      </c>
      <c r="BD63" s="81" t="s">
        <v>37</v>
      </c>
      <c r="BE63" s="794">
        <v>161</v>
      </c>
      <c r="BF63" s="80">
        <v>219</v>
      </c>
      <c r="BG63" s="143">
        <v>174</v>
      </c>
      <c r="BH63" s="80">
        <v>26</v>
      </c>
      <c r="BI63" s="80">
        <v>72</v>
      </c>
      <c r="BJ63" s="80" t="s">
        <v>37</v>
      </c>
      <c r="BK63" s="80">
        <v>48</v>
      </c>
      <c r="BL63" s="80">
        <v>175</v>
      </c>
      <c r="BM63" s="80">
        <v>91</v>
      </c>
      <c r="BN63" s="80" t="s">
        <v>37</v>
      </c>
      <c r="BO63" s="81" t="s">
        <v>37</v>
      </c>
      <c r="BP63" s="794">
        <v>78</v>
      </c>
      <c r="BQ63" s="80">
        <v>15</v>
      </c>
      <c r="BR63" s="143">
        <v>33</v>
      </c>
      <c r="BS63" s="80">
        <v>186</v>
      </c>
      <c r="BT63" s="80">
        <v>65</v>
      </c>
      <c r="BU63" s="80">
        <v>8</v>
      </c>
      <c r="BV63" s="80">
        <v>6</v>
      </c>
      <c r="BW63" s="80">
        <v>23</v>
      </c>
      <c r="BX63" s="80">
        <v>34</v>
      </c>
      <c r="BY63" s="80">
        <v>49</v>
      </c>
      <c r="BZ63" s="81">
        <v>43</v>
      </c>
      <c r="CA63" s="794">
        <v>61</v>
      </c>
      <c r="CB63" s="80">
        <v>16</v>
      </c>
      <c r="CC63" s="143">
        <v>37</v>
      </c>
      <c r="CD63" s="80">
        <v>110</v>
      </c>
      <c r="CE63" s="80">
        <v>42</v>
      </c>
      <c r="CF63" s="80">
        <v>7</v>
      </c>
      <c r="CG63" s="80">
        <v>8</v>
      </c>
      <c r="CH63" s="80">
        <v>26</v>
      </c>
      <c r="CI63" s="80">
        <v>72</v>
      </c>
      <c r="CJ63" s="80">
        <v>41</v>
      </c>
      <c r="CK63" s="81">
        <v>59</v>
      </c>
      <c r="CL63" s="794">
        <v>139</v>
      </c>
      <c r="CM63" s="80">
        <v>31</v>
      </c>
      <c r="CN63" s="143">
        <v>70</v>
      </c>
      <c r="CO63" s="80">
        <v>296</v>
      </c>
      <c r="CP63" s="80">
        <v>107</v>
      </c>
      <c r="CQ63" s="80">
        <v>15</v>
      </c>
      <c r="CR63" s="80">
        <v>14</v>
      </c>
      <c r="CS63" s="80">
        <v>49</v>
      </c>
      <c r="CT63" s="80">
        <v>106</v>
      </c>
      <c r="CU63" s="80">
        <v>90</v>
      </c>
      <c r="CV63" s="81">
        <v>102</v>
      </c>
      <c r="CX63" s="769">
        <f t="shared" si="50"/>
        <v>5.3231939163498092</v>
      </c>
      <c r="CY63" s="6">
        <f t="shared" si="51"/>
        <v>20.342205323193916</v>
      </c>
      <c r="CZ63" s="87">
        <f t="shared" si="52"/>
        <v>17.490494296577946</v>
      </c>
      <c r="DA63" s="6">
        <f t="shared" si="53"/>
        <v>2.0912547528517109</v>
      </c>
      <c r="DB63" s="6">
        <f t="shared" si="54"/>
        <v>16.920152091254753</v>
      </c>
      <c r="DC63" s="11"/>
      <c r="DD63" s="6">
        <f t="shared" si="55"/>
        <v>2.4714828897338403</v>
      </c>
      <c r="DE63" s="6">
        <f t="shared" si="56"/>
        <v>30.038022813688215</v>
      </c>
      <c r="DF63" s="6">
        <f t="shared" si="57"/>
        <v>5.3231939163498092</v>
      </c>
      <c r="DG63" s="11"/>
      <c r="DH63" s="28"/>
      <c r="DI63" s="769">
        <f t="shared" si="58"/>
        <v>8</v>
      </c>
      <c r="DJ63" s="6">
        <f t="shared" si="59"/>
        <v>17.333333333333336</v>
      </c>
      <c r="DK63" s="87">
        <f t="shared" si="60"/>
        <v>19.333333333333332</v>
      </c>
      <c r="DL63" s="187">
        <f t="shared" si="61"/>
        <v>0.88888888888888884</v>
      </c>
      <c r="DM63" s="6">
        <f t="shared" si="62"/>
        <v>18.888888888888889</v>
      </c>
      <c r="DN63" s="11"/>
      <c r="DO63" s="6">
        <f t="shared" si="63"/>
        <v>2.4444444444444446</v>
      </c>
      <c r="DP63" s="6">
        <f t="shared" si="64"/>
        <v>22.444444444444443</v>
      </c>
      <c r="DQ63" s="6">
        <f t="shared" si="65"/>
        <v>10.666666666666668</v>
      </c>
      <c r="DR63" s="11"/>
      <c r="DS63" s="28"/>
      <c r="DT63" s="769">
        <f t="shared" si="66"/>
        <v>14.258911819887429</v>
      </c>
      <c r="DU63" s="6">
        <f t="shared" si="67"/>
        <v>26.07879924953096</v>
      </c>
      <c r="DV63" s="87">
        <f t="shared" si="68"/>
        <v>18.198874296435271</v>
      </c>
      <c r="DW63" s="6">
        <f t="shared" si="69"/>
        <v>3.0018761726078798</v>
      </c>
      <c r="DX63" s="6">
        <f t="shared" si="70"/>
        <v>6.7542213883677302</v>
      </c>
      <c r="DY63" s="11"/>
      <c r="DZ63" s="6">
        <f t="shared" si="71"/>
        <v>5.4409005628517821</v>
      </c>
      <c r="EA63" s="6">
        <f t="shared" si="72"/>
        <v>18.949343339587241</v>
      </c>
      <c r="EB63" s="6">
        <f t="shared" si="73"/>
        <v>7.3170731707317067</v>
      </c>
      <c r="EC63" s="11"/>
      <c r="ED63" s="28"/>
      <c r="EE63" s="769">
        <f t="shared" si="74"/>
        <v>19.630484988452658</v>
      </c>
      <c r="EF63" s="6">
        <f t="shared" si="75"/>
        <v>18.475750577367204</v>
      </c>
      <c r="EG63" s="87">
        <f t="shared" si="76"/>
        <v>17.782909930715935</v>
      </c>
      <c r="EH63" s="6">
        <f t="shared" si="77"/>
        <v>2.3094688221709005</v>
      </c>
      <c r="EI63" s="6">
        <f t="shared" si="78"/>
        <v>8.3140877598152425</v>
      </c>
      <c r="EJ63" s="11"/>
      <c r="EK63" s="6">
        <f t="shared" si="79"/>
        <v>4.3879907621247112</v>
      </c>
      <c r="EL63" s="6">
        <f t="shared" si="80"/>
        <v>17.090069284064665</v>
      </c>
      <c r="EM63" s="6">
        <f t="shared" si="81"/>
        <v>12.009237875288683</v>
      </c>
      <c r="EN63" s="11"/>
      <c r="EO63" s="28"/>
      <c r="EP63" s="769">
        <f t="shared" si="82"/>
        <v>14.444444444444443</v>
      </c>
      <c r="EQ63" s="6">
        <f t="shared" si="83"/>
        <v>2.7777777777777777</v>
      </c>
      <c r="ER63" s="87">
        <f t="shared" si="84"/>
        <v>6.1111111111111107</v>
      </c>
      <c r="ES63" s="6">
        <f t="shared" si="85"/>
        <v>34.444444444444443</v>
      </c>
      <c r="ET63" s="6">
        <f t="shared" si="86"/>
        <v>12.037037037037036</v>
      </c>
      <c r="EU63" s="6">
        <f t="shared" si="87"/>
        <v>1.4814814814814816</v>
      </c>
      <c r="EV63" s="6">
        <f t="shared" si="88"/>
        <v>1.1111111111111112</v>
      </c>
      <c r="EW63" s="6">
        <f t="shared" si="89"/>
        <v>4.2592592592592595</v>
      </c>
      <c r="EX63" s="6">
        <f t="shared" si="90"/>
        <v>6.2962962962962958</v>
      </c>
      <c r="EY63" s="6">
        <f t="shared" si="91"/>
        <v>9.0740740740740744</v>
      </c>
      <c r="EZ63" s="82">
        <f t="shared" si="92"/>
        <v>7.9629629629629637</v>
      </c>
      <c r="FA63" s="769">
        <f t="shared" si="93"/>
        <v>12.734864300626306</v>
      </c>
      <c r="FB63" s="6">
        <f t="shared" si="94"/>
        <v>3.3402922755741122</v>
      </c>
      <c r="FC63" s="87">
        <f t="shared" si="95"/>
        <v>7.7244258872651352</v>
      </c>
      <c r="FD63" s="6">
        <f t="shared" si="96"/>
        <v>22.964509394572026</v>
      </c>
      <c r="FE63" s="6">
        <f t="shared" si="97"/>
        <v>8.7682672233820469</v>
      </c>
      <c r="FF63" s="6">
        <f t="shared" si="98"/>
        <v>1.4613778705636742</v>
      </c>
      <c r="FG63" s="6">
        <f t="shared" si="99"/>
        <v>1.6701461377870561</v>
      </c>
      <c r="FH63" s="6">
        <f t="shared" si="100"/>
        <v>5.4279749478079333</v>
      </c>
      <c r="FI63" s="6">
        <f t="shared" si="101"/>
        <v>15.031315240083506</v>
      </c>
      <c r="FJ63" s="6">
        <f t="shared" si="102"/>
        <v>8.559498956158663</v>
      </c>
      <c r="FK63" s="82">
        <f t="shared" si="103"/>
        <v>12.31732776617954</v>
      </c>
      <c r="FM63" s="745">
        <f t="shared" si="104"/>
        <v>2.6768060836501908</v>
      </c>
      <c r="FN63" s="64">
        <f t="shared" si="105"/>
        <v>-3.0088719898605802</v>
      </c>
      <c r="FO63" s="778">
        <f t="shared" si="106"/>
        <v>1.842839036755386</v>
      </c>
      <c r="FP63" s="195">
        <f t="shared" si="107"/>
        <v>-1.2023658639628221</v>
      </c>
      <c r="FQ63" s="64">
        <f t="shared" si="108"/>
        <v>1.9687367976341363</v>
      </c>
      <c r="FR63" s="11"/>
      <c r="FS63" s="64">
        <f t="shared" si="109"/>
        <v>-2.7038445289395696E-2</v>
      </c>
      <c r="FT63" s="64">
        <f t="shared" si="110"/>
        <v>-7.5935783692437724</v>
      </c>
      <c r="FU63" s="64">
        <f t="shared" si="111"/>
        <v>5.3434727503168586</v>
      </c>
      <c r="FV63" s="11"/>
      <c r="FW63" s="28"/>
      <c r="FX63" s="745">
        <f t="shared" si="112"/>
        <v>5.371573168565229</v>
      </c>
      <c r="FY63" s="64">
        <f t="shared" si="113"/>
        <v>-7.6030486721637551</v>
      </c>
      <c r="FZ63" s="778">
        <f t="shared" si="114"/>
        <v>-0.41596436571933637</v>
      </c>
      <c r="GA63" s="64">
        <f t="shared" si="115"/>
        <v>-0.69240735043697921</v>
      </c>
      <c r="GB63" s="64">
        <f t="shared" si="116"/>
        <v>1.5598663714475123</v>
      </c>
      <c r="GC63" s="11"/>
      <c r="GD63" s="64">
        <f t="shared" si="117"/>
        <v>-1.052909800727071</v>
      </c>
      <c r="GE63" s="64">
        <f t="shared" si="118"/>
        <v>-1.859274055522576</v>
      </c>
      <c r="GF63" s="64">
        <f t="shared" si="119"/>
        <v>4.6921647045569763</v>
      </c>
      <c r="GG63" s="11"/>
      <c r="GH63" s="28"/>
      <c r="GI63" s="745">
        <f t="shared" si="120"/>
        <v>-1.7095801438181368</v>
      </c>
      <c r="GJ63" s="64">
        <f t="shared" si="121"/>
        <v>0.56251449779633456</v>
      </c>
      <c r="GK63" s="778">
        <f t="shared" si="122"/>
        <v>1.6133147761540245</v>
      </c>
      <c r="GL63" s="64">
        <f t="shared" si="123"/>
        <v>-11.479935049872417</v>
      </c>
      <c r="GM63" s="64">
        <f t="shared" si="124"/>
        <v>-3.2687698136549894</v>
      </c>
      <c r="GN63" s="64">
        <f t="shared" si="125"/>
        <v>-2.0103610917807435E-2</v>
      </c>
      <c r="GO63" s="64">
        <f t="shared" si="126"/>
        <v>0.55903502667594496</v>
      </c>
      <c r="GP63" s="64">
        <f t="shared" si="127"/>
        <v>1.1687156885486738</v>
      </c>
      <c r="GQ63" s="64">
        <f t="shared" si="128"/>
        <v>8.7350189437872103</v>
      </c>
      <c r="GR63" s="64">
        <f t="shared" si="129"/>
        <v>-0.51457511791541144</v>
      </c>
      <c r="GS63" s="95">
        <f t="shared" si="130"/>
        <v>4.3543648032165763</v>
      </c>
    </row>
    <row r="64" spans="1:201" x14ac:dyDescent="0.25">
      <c r="A64" s="496" t="s">
        <v>63</v>
      </c>
      <c r="B64" s="794">
        <v>152</v>
      </c>
      <c r="C64" s="80">
        <v>70</v>
      </c>
      <c r="D64" s="143">
        <v>129</v>
      </c>
      <c r="E64" s="80">
        <v>17</v>
      </c>
      <c r="F64" s="80">
        <v>30</v>
      </c>
      <c r="G64" s="80" t="s">
        <v>37</v>
      </c>
      <c r="H64" s="80">
        <v>30</v>
      </c>
      <c r="I64" s="80">
        <v>57</v>
      </c>
      <c r="J64" s="80">
        <v>29</v>
      </c>
      <c r="K64" s="80" t="s">
        <v>37</v>
      </c>
      <c r="L64" s="81" t="s">
        <v>37</v>
      </c>
      <c r="M64" s="794">
        <v>108</v>
      </c>
      <c r="N64" s="80">
        <v>73</v>
      </c>
      <c r="O64" s="143">
        <v>109</v>
      </c>
      <c r="P64" s="80">
        <v>16</v>
      </c>
      <c r="Q64" s="80">
        <v>28</v>
      </c>
      <c r="R64" s="80" t="s">
        <v>37</v>
      </c>
      <c r="S64" s="80">
        <v>24</v>
      </c>
      <c r="T64" s="80">
        <v>71</v>
      </c>
      <c r="U64" s="80">
        <v>56</v>
      </c>
      <c r="V64" s="80" t="s">
        <v>37</v>
      </c>
      <c r="W64" s="81" t="s">
        <v>37</v>
      </c>
      <c r="X64" s="794">
        <v>260</v>
      </c>
      <c r="Y64" s="80">
        <v>143</v>
      </c>
      <c r="Z64" s="143">
        <v>238</v>
      </c>
      <c r="AA64" s="80">
        <v>33</v>
      </c>
      <c r="AB64" s="80">
        <v>58</v>
      </c>
      <c r="AC64" s="80" t="s">
        <v>37</v>
      </c>
      <c r="AD64" s="80">
        <v>54</v>
      </c>
      <c r="AE64" s="80">
        <v>128</v>
      </c>
      <c r="AF64" s="80">
        <v>85</v>
      </c>
      <c r="AG64" s="80" t="s">
        <v>37</v>
      </c>
      <c r="AH64" s="81" t="s">
        <v>37</v>
      </c>
      <c r="AI64" s="794">
        <v>197</v>
      </c>
      <c r="AJ64" s="80">
        <v>79</v>
      </c>
      <c r="AK64" s="143">
        <v>91</v>
      </c>
      <c r="AL64" s="80">
        <v>6</v>
      </c>
      <c r="AM64" s="80">
        <v>14</v>
      </c>
      <c r="AN64" s="80" t="s">
        <v>37</v>
      </c>
      <c r="AO64" s="80">
        <v>40</v>
      </c>
      <c r="AP64" s="80">
        <v>39</v>
      </c>
      <c r="AQ64" s="80">
        <v>45</v>
      </c>
      <c r="AR64" s="80" t="s">
        <v>37</v>
      </c>
      <c r="AS64" s="81" t="s">
        <v>37</v>
      </c>
      <c r="AT64" s="794">
        <v>139</v>
      </c>
      <c r="AU64" s="80">
        <v>53</v>
      </c>
      <c r="AV64" s="143">
        <v>81</v>
      </c>
      <c r="AW64" s="80">
        <v>12</v>
      </c>
      <c r="AX64" s="80">
        <v>16</v>
      </c>
      <c r="AY64" s="80" t="s">
        <v>37</v>
      </c>
      <c r="AZ64" s="80">
        <v>30</v>
      </c>
      <c r="BA64" s="80">
        <v>44</v>
      </c>
      <c r="BB64" s="80">
        <v>111</v>
      </c>
      <c r="BC64" s="80" t="s">
        <v>37</v>
      </c>
      <c r="BD64" s="81" t="s">
        <v>37</v>
      </c>
      <c r="BE64" s="794">
        <v>336</v>
      </c>
      <c r="BF64" s="80">
        <v>132</v>
      </c>
      <c r="BG64" s="143">
        <v>172</v>
      </c>
      <c r="BH64" s="80">
        <v>18</v>
      </c>
      <c r="BI64" s="80">
        <v>30</v>
      </c>
      <c r="BJ64" s="80" t="s">
        <v>37</v>
      </c>
      <c r="BK64" s="80">
        <v>70</v>
      </c>
      <c r="BL64" s="80">
        <v>83</v>
      </c>
      <c r="BM64" s="80">
        <v>156</v>
      </c>
      <c r="BN64" s="80" t="s">
        <v>37</v>
      </c>
      <c r="BO64" s="81" t="s">
        <v>37</v>
      </c>
      <c r="BP64" s="794">
        <v>138</v>
      </c>
      <c r="BQ64" s="80">
        <v>45</v>
      </c>
      <c r="BR64" s="143">
        <v>48</v>
      </c>
      <c r="BS64" s="80">
        <v>57</v>
      </c>
      <c r="BT64" s="80">
        <v>21</v>
      </c>
      <c r="BU64" s="80">
        <v>6</v>
      </c>
      <c r="BV64" s="80">
        <v>11</v>
      </c>
      <c r="BW64" s="80">
        <v>15</v>
      </c>
      <c r="BX64" s="80">
        <v>57</v>
      </c>
      <c r="BY64" s="80">
        <v>71</v>
      </c>
      <c r="BZ64" s="81">
        <v>44</v>
      </c>
      <c r="CA64" s="794">
        <v>115</v>
      </c>
      <c r="CB64" s="80">
        <v>33</v>
      </c>
      <c r="CC64" s="143">
        <v>44</v>
      </c>
      <c r="CD64" s="80">
        <v>28</v>
      </c>
      <c r="CE64" s="80">
        <v>14</v>
      </c>
      <c r="CF64" s="80">
        <v>13</v>
      </c>
      <c r="CG64" s="80">
        <v>3</v>
      </c>
      <c r="CH64" s="80">
        <v>13</v>
      </c>
      <c r="CI64" s="80">
        <v>152</v>
      </c>
      <c r="CJ64" s="80">
        <v>47</v>
      </c>
      <c r="CK64" s="81">
        <v>43</v>
      </c>
      <c r="CL64" s="794">
        <v>253</v>
      </c>
      <c r="CM64" s="80">
        <v>78</v>
      </c>
      <c r="CN64" s="143">
        <v>92</v>
      </c>
      <c r="CO64" s="80">
        <v>85</v>
      </c>
      <c r="CP64" s="80">
        <v>35</v>
      </c>
      <c r="CQ64" s="80">
        <v>19</v>
      </c>
      <c r="CR64" s="80">
        <v>14</v>
      </c>
      <c r="CS64" s="80">
        <v>28</v>
      </c>
      <c r="CT64" s="80">
        <v>209</v>
      </c>
      <c r="CU64" s="80">
        <v>118</v>
      </c>
      <c r="CV64" s="81">
        <v>87</v>
      </c>
      <c r="CX64" s="769">
        <f t="shared" si="50"/>
        <v>29.571984435797667</v>
      </c>
      <c r="CY64" s="6">
        <f t="shared" si="51"/>
        <v>13.618677042801556</v>
      </c>
      <c r="CZ64" s="87">
        <f t="shared" si="52"/>
        <v>25.097276264591439</v>
      </c>
      <c r="DA64" s="6">
        <f t="shared" si="53"/>
        <v>3.3073929961089497</v>
      </c>
      <c r="DB64" s="6">
        <f t="shared" si="54"/>
        <v>5.836575875486381</v>
      </c>
      <c r="DC64" s="11"/>
      <c r="DD64" s="6">
        <f t="shared" si="55"/>
        <v>5.836575875486381</v>
      </c>
      <c r="DE64" s="6">
        <f t="shared" si="56"/>
        <v>11.089494163424124</v>
      </c>
      <c r="DF64" s="6">
        <f t="shared" si="57"/>
        <v>5.6420233463035023</v>
      </c>
      <c r="DG64" s="11"/>
      <c r="DH64" s="28"/>
      <c r="DI64" s="769">
        <f t="shared" si="58"/>
        <v>22.268041237113405</v>
      </c>
      <c r="DJ64" s="6">
        <f t="shared" si="59"/>
        <v>15.051546391752577</v>
      </c>
      <c r="DK64" s="87">
        <f t="shared" si="60"/>
        <v>22.474226804123713</v>
      </c>
      <c r="DL64" s="6">
        <f t="shared" si="61"/>
        <v>3.2989690721649487</v>
      </c>
      <c r="DM64" s="6">
        <f t="shared" si="62"/>
        <v>5.7731958762886597</v>
      </c>
      <c r="DN64" s="11"/>
      <c r="DO64" s="6">
        <f t="shared" si="63"/>
        <v>4.9484536082474229</v>
      </c>
      <c r="DP64" s="6">
        <f t="shared" si="64"/>
        <v>14.63917525773196</v>
      </c>
      <c r="DQ64" s="6">
        <f t="shared" si="65"/>
        <v>11.546391752577319</v>
      </c>
      <c r="DR64" s="11"/>
      <c r="DS64" s="28"/>
      <c r="DT64" s="769">
        <f t="shared" si="66"/>
        <v>38.551859099804304</v>
      </c>
      <c r="DU64" s="6">
        <f t="shared" si="67"/>
        <v>15.459882583170254</v>
      </c>
      <c r="DV64" s="87">
        <f t="shared" si="68"/>
        <v>17.80821917808219</v>
      </c>
      <c r="DW64" s="6">
        <f t="shared" si="69"/>
        <v>1.1741682974559686</v>
      </c>
      <c r="DX64" s="6">
        <f t="shared" si="70"/>
        <v>2.7397260273972601</v>
      </c>
      <c r="DY64" s="11"/>
      <c r="DZ64" s="6">
        <f t="shared" si="71"/>
        <v>7.8277886497064575</v>
      </c>
      <c r="EA64" s="6">
        <f t="shared" si="72"/>
        <v>7.6320939334637963</v>
      </c>
      <c r="EB64" s="6">
        <f t="shared" si="73"/>
        <v>8.8062622309197653</v>
      </c>
      <c r="EC64" s="11"/>
      <c r="ED64" s="28"/>
      <c r="EE64" s="769">
        <f t="shared" si="74"/>
        <v>28.600823045267486</v>
      </c>
      <c r="EF64" s="6">
        <f t="shared" si="75"/>
        <v>10.905349794238683</v>
      </c>
      <c r="EG64" s="87">
        <f t="shared" si="76"/>
        <v>16.666666666666664</v>
      </c>
      <c r="EH64" s="6">
        <f t="shared" si="77"/>
        <v>2.4691358024691357</v>
      </c>
      <c r="EI64" s="6">
        <f t="shared" si="78"/>
        <v>3.2921810699588478</v>
      </c>
      <c r="EJ64" s="11"/>
      <c r="EK64" s="6">
        <f t="shared" si="79"/>
        <v>6.1728395061728394</v>
      </c>
      <c r="EL64" s="6">
        <f t="shared" si="80"/>
        <v>9.0534979423868318</v>
      </c>
      <c r="EM64" s="6">
        <f t="shared" si="81"/>
        <v>22.839506172839506</v>
      </c>
      <c r="EN64" s="11"/>
      <c r="EO64" s="28"/>
      <c r="EP64" s="769">
        <f t="shared" si="82"/>
        <v>26.900584795321635</v>
      </c>
      <c r="EQ64" s="6">
        <f t="shared" si="83"/>
        <v>8.7719298245614024</v>
      </c>
      <c r="ER64" s="87">
        <f t="shared" si="84"/>
        <v>9.3567251461988299</v>
      </c>
      <c r="ES64" s="6">
        <f t="shared" si="85"/>
        <v>11.111111111111111</v>
      </c>
      <c r="ET64" s="6">
        <f t="shared" si="86"/>
        <v>4.0935672514619883</v>
      </c>
      <c r="EU64" s="6">
        <f t="shared" si="87"/>
        <v>1.1695906432748537</v>
      </c>
      <c r="EV64" s="6">
        <f t="shared" si="88"/>
        <v>2.144249512670565</v>
      </c>
      <c r="EW64" s="6">
        <f t="shared" si="89"/>
        <v>2.9239766081871341</v>
      </c>
      <c r="EX64" s="6">
        <f t="shared" si="90"/>
        <v>11.111111111111111</v>
      </c>
      <c r="EY64" s="6">
        <f t="shared" si="91"/>
        <v>13.840155945419102</v>
      </c>
      <c r="EZ64" s="82">
        <f t="shared" si="92"/>
        <v>8.5769980506822598</v>
      </c>
      <c r="FA64" s="769">
        <f t="shared" si="93"/>
        <v>22.772277227722775</v>
      </c>
      <c r="FB64" s="6">
        <f t="shared" si="94"/>
        <v>6.5346534653465351</v>
      </c>
      <c r="FC64" s="87">
        <f t="shared" si="95"/>
        <v>8.7128712871287117</v>
      </c>
      <c r="FD64" s="6">
        <f t="shared" si="96"/>
        <v>5.544554455445545</v>
      </c>
      <c r="FE64" s="6">
        <f t="shared" si="97"/>
        <v>2.7722772277227725</v>
      </c>
      <c r="FF64" s="6">
        <f t="shared" si="98"/>
        <v>2.5742574257425743</v>
      </c>
      <c r="FG64" s="187">
        <f t="shared" si="99"/>
        <v>0.59405940594059403</v>
      </c>
      <c r="FH64" s="6">
        <f t="shared" si="100"/>
        <v>2.5742574257425743</v>
      </c>
      <c r="FI64" s="6">
        <f t="shared" si="101"/>
        <v>30.099009900990097</v>
      </c>
      <c r="FJ64" s="6">
        <f t="shared" si="102"/>
        <v>9.3069306930693063</v>
      </c>
      <c r="FK64" s="82">
        <f t="shared" si="103"/>
        <v>8.5148514851485153</v>
      </c>
      <c r="FM64" s="745">
        <f t="shared" si="104"/>
        <v>-7.3039431986842622</v>
      </c>
      <c r="FN64" s="64">
        <f t="shared" si="105"/>
        <v>1.4328693489510211</v>
      </c>
      <c r="FO64" s="778">
        <f t="shared" si="106"/>
        <v>-2.6230494604677261</v>
      </c>
      <c r="FP64" s="64">
        <f t="shared" si="107"/>
        <v>-8.4239239440009328E-3</v>
      </c>
      <c r="FQ64" s="64">
        <f t="shared" si="108"/>
        <v>-6.3379999197721304E-2</v>
      </c>
      <c r="FR64" s="11"/>
      <c r="FS64" s="64">
        <f t="shared" si="109"/>
        <v>-0.88812226723895815</v>
      </c>
      <c r="FT64" s="64">
        <f t="shared" si="110"/>
        <v>3.5496810943078358</v>
      </c>
      <c r="FU64" s="64">
        <f t="shared" si="111"/>
        <v>5.9043684062738171</v>
      </c>
      <c r="FV64" s="11"/>
      <c r="FW64" s="28"/>
      <c r="FX64" s="745">
        <f t="shared" si="112"/>
        <v>-9.9510360545368179</v>
      </c>
      <c r="FY64" s="64">
        <f t="shared" si="113"/>
        <v>-4.5545327889315708</v>
      </c>
      <c r="FZ64" s="778">
        <f t="shared" si="114"/>
        <v>-1.1415525114155258</v>
      </c>
      <c r="GA64" s="64">
        <f t="shared" si="115"/>
        <v>1.294967505013167</v>
      </c>
      <c r="GB64" s="64">
        <f t="shared" si="116"/>
        <v>0.55245504256158773</v>
      </c>
      <c r="GC64" s="11"/>
      <c r="GD64" s="64">
        <f t="shared" si="117"/>
        <v>-1.6549491435336181</v>
      </c>
      <c r="GE64" s="64">
        <f t="shared" si="118"/>
        <v>1.4214040089230355</v>
      </c>
      <c r="GF64" s="64">
        <f t="shared" si="119"/>
        <v>14.033243941919741</v>
      </c>
      <c r="GG64" s="11"/>
      <c r="GH64" s="28"/>
      <c r="GI64" s="745">
        <f t="shared" si="120"/>
        <v>-4.1283075675988599</v>
      </c>
      <c r="GJ64" s="64">
        <f t="shared" si="121"/>
        <v>-2.2372763592148672</v>
      </c>
      <c r="GK64" s="778">
        <f t="shared" si="122"/>
        <v>-0.64385385907011816</v>
      </c>
      <c r="GL64" s="64">
        <f t="shared" si="123"/>
        <v>-5.5665566556655657</v>
      </c>
      <c r="GM64" s="64">
        <f t="shared" si="124"/>
        <v>-1.3212900237392158</v>
      </c>
      <c r="GN64" s="64">
        <f t="shared" si="125"/>
        <v>1.4046667824677206</v>
      </c>
      <c r="GO64" s="195">
        <f t="shared" si="126"/>
        <v>-1.5501901067299708</v>
      </c>
      <c r="GP64" s="64">
        <f t="shared" si="127"/>
        <v>-0.3497191824445598</v>
      </c>
      <c r="GQ64" s="64">
        <f t="shared" si="128"/>
        <v>18.987898789878987</v>
      </c>
      <c r="GR64" s="64">
        <f t="shared" si="129"/>
        <v>-4.533225252349796</v>
      </c>
      <c r="GS64" s="95">
        <f t="shared" si="130"/>
        <v>-6.2146565533744536E-2</v>
      </c>
    </row>
    <row r="65" spans="1:201" x14ac:dyDescent="0.25">
      <c r="A65" s="496" t="s">
        <v>64</v>
      </c>
      <c r="B65" s="794">
        <v>71</v>
      </c>
      <c r="C65" s="80">
        <v>143</v>
      </c>
      <c r="D65" s="143">
        <v>213</v>
      </c>
      <c r="E65" s="80">
        <v>9</v>
      </c>
      <c r="F65" s="80">
        <v>51</v>
      </c>
      <c r="G65" s="80" t="s">
        <v>37</v>
      </c>
      <c r="H65" s="80">
        <v>4</v>
      </c>
      <c r="I65" s="80">
        <v>17</v>
      </c>
      <c r="J65" s="80">
        <v>12</v>
      </c>
      <c r="K65" s="80" t="s">
        <v>37</v>
      </c>
      <c r="L65" s="81" t="s">
        <v>37</v>
      </c>
      <c r="M65" s="794">
        <v>107</v>
      </c>
      <c r="N65" s="80">
        <v>93</v>
      </c>
      <c r="O65" s="143">
        <v>148</v>
      </c>
      <c r="P65" s="80">
        <v>7</v>
      </c>
      <c r="Q65" s="80">
        <v>67</v>
      </c>
      <c r="R65" s="80" t="s">
        <v>37</v>
      </c>
      <c r="S65" s="80">
        <v>7</v>
      </c>
      <c r="T65" s="80">
        <v>26</v>
      </c>
      <c r="U65" s="80">
        <v>21</v>
      </c>
      <c r="V65" s="80" t="s">
        <v>37</v>
      </c>
      <c r="W65" s="81" t="s">
        <v>37</v>
      </c>
      <c r="X65" s="794">
        <v>178</v>
      </c>
      <c r="Y65" s="80">
        <v>236</v>
      </c>
      <c r="Z65" s="143">
        <v>361</v>
      </c>
      <c r="AA65" s="80">
        <v>16</v>
      </c>
      <c r="AB65" s="80">
        <v>118</v>
      </c>
      <c r="AC65" s="80" t="s">
        <v>37</v>
      </c>
      <c r="AD65" s="80">
        <v>11</v>
      </c>
      <c r="AE65" s="80">
        <v>43</v>
      </c>
      <c r="AF65" s="80">
        <v>33</v>
      </c>
      <c r="AG65" s="80" t="s">
        <v>37</v>
      </c>
      <c r="AH65" s="81" t="s">
        <v>37</v>
      </c>
      <c r="AI65" s="794">
        <v>104</v>
      </c>
      <c r="AJ65" s="80">
        <v>109</v>
      </c>
      <c r="AK65" s="143">
        <v>212</v>
      </c>
      <c r="AL65" s="80">
        <v>6</v>
      </c>
      <c r="AM65" s="80">
        <v>50</v>
      </c>
      <c r="AN65" s="80" t="s">
        <v>37</v>
      </c>
      <c r="AO65" s="80">
        <v>18</v>
      </c>
      <c r="AP65" s="80">
        <v>20</v>
      </c>
      <c r="AQ65" s="80">
        <v>15</v>
      </c>
      <c r="AR65" s="80" t="s">
        <v>37</v>
      </c>
      <c r="AS65" s="81" t="s">
        <v>37</v>
      </c>
      <c r="AT65" s="794">
        <v>128</v>
      </c>
      <c r="AU65" s="80">
        <v>68</v>
      </c>
      <c r="AV65" s="143">
        <v>182</v>
      </c>
      <c r="AW65" s="80">
        <v>10</v>
      </c>
      <c r="AX65" s="80">
        <v>43</v>
      </c>
      <c r="AY65" s="80" t="s">
        <v>37</v>
      </c>
      <c r="AZ65" s="80">
        <v>7</v>
      </c>
      <c r="BA65" s="80">
        <v>20</v>
      </c>
      <c r="BB65" s="80">
        <v>27</v>
      </c>
      <c r="BC65" s="80" t="s">
        <v>37</v>
      </c>
      <c r="BD65" s="81" t="s">
        <v>37</v>
      </c>
      <c r="BE65" s="794">
        <v>232</v>
      </c>
      <c r="BF65" s="80">
        <v>177</v>
      </c>
      <c r="BG65" s="143">
        <v>394</v>
      </c>
      <c r="BH65" s="80">
        <v>16</v>
      </c>
      <c r="BI65" s="80">
        <v>93</v>
      </c>
      <c r="BJ65" s="80" t="s">
        <v>37</v>
      </c>
      <c r="BK65" s="80">
        <v>25</v>
      </c>
      <c r="BL65" s="80">
        <v>40</v>
      </c>
      <c r="BM65" s="80">
        <v>42</v>
      </c>
      <c r="BN65" s="80" t="s">
        <v>37</v>
      </c>
      <c r="BO65" s="81" t="s">
        <v>37</v>
      </c>
      <c r="BP65" s="794">
        <v>79</v>
      </c>
      <c r="BQ65" s="80">
        <v>54</v>
      </c>
      <c r="BR65" s="143">
        <v>142</v>
      </c>
      <c r="BS65" s="80">
        <v>47</v>
      </c>
      <c r="BT65" s="80">
        <v>39</v>
      </c>
      <c r="BU65" s="80">
        <v>26</v>
      </c>
      <c r="BV65" s="80">
        <v>12</v>
      </c>
      <c r="BW65" s="80">
        <v>16</v>
      </c>
      <c r="BX65" s="80">
        <v>16</v>
      </c>
      <c r="BY65" s="80">
        <v>53</v>
      </c>
      <c r="BZ65" s="81">
        <v>38</v>
      </c>
      <c r="CA65" s="794">
        <v>106</v>
      </c>
      <c r="CB65" s="80">
        <v>32</v>
      </c>
      <c r="CC65" s="143">
        <v>108</v>
      </c>
      <c r="CD65" s="80">
        <v>33</v>
      </c>
      <c r="CE65" s="80">
        <v>58</v>
      </c>
      <c r="CF65" s="80">
        <v>25</v>
      </c>
      <c r="CG65" s="80">
        <v>6</v>
      </c>
      <c r="CH65" s="80">
        <v>16</v>
      </c>
      <c r="CI65" s="80">
        <v>28</v>
      </c>
      <c r="CJ65" s="80">
        <v>38</v>
      </c>
      <c r="CK65" s="81">
        <v>41</v>
      </c>
      <c r="CL65" s="794">
        <v>185</v>
      </c>
      <c r="CM65" s="80">
        <v>86</v>
      </c>
      <c r="CN65" s="143">
        <v>250</v>
      </c>
      <c r="CO65" s="80">
        <v>80</v>
      </c>
      <c r="CP65" s="80">
        <v>97</v>
      </c>
      <c r="CQ65" s="80">
        <v>51</v>
      </c>
      <c r="CR65" s="80">
        <v>18</v>
      </c>
      <c r="CS65" s="80">
        <v>32</v>
      </c>
      <c r="CT65" s="80">
        <v>44</v>
      </c>
      <c r="CU65" s="80">
        <v>91</v>
      </c>
      <c r="CV65" s="81">
        <v>79</v>
      </c>
      <c r="CX65" s="769">
        <f t="shared" si="50"/>
        <v>13.653846153846153</v>
      </c>
      <c r="CY65" s="6">
        <f t="shared" si="51"/>
        <v>27.500000000000004</v>
      </c>
      <c r="CZ65" s="87">
        <f t="shared" si="52"/>
        <v>40.96153846153846</v>
      </c>
      <c r="DA65" s="6">
        <f t="shared" si="53"/>
        <v>1.7307692307692308</v>
      </c>
      <c r="DB65" s="6">
        <f t="shared" si="54"/>
        <v>9.8076923076923084</v>
      </c>
      <c r="DC65" s="11"/>
      <c r="DD65" s="187">
        <f t="shared" si="55"/>
        <v>0.76923076923076927</v>
      </c>
      <c r="DE65" s="6">
        <f t="shared" si="56"/>
        <v>3.2692307692307696</v>
      </c>
      <c r="DF65" s="6">
        <f t="shared" si="57"/>
        <v>2.3076923076923079</v>
      </c>
      <c r="DG65" s="11"/>
      <c r="DH65" s="28"/>
      <c r="DI65" s="769">
        <f t="shared" si="58"/>
        <v>22.478991596638657</v>
      </c>
      <c r="DJ65" s="6">
        <f t="shared" si="59"/>
        <v>19.537815126050422</v>
      </c>
      <c r="DK65" s="87">
        <f t="shared" si="60"/>
        <v>31.092436974789916</v>
      </c>
      <c r="DL65" s="6">
        <f t="shared" si="61"/>
        <v>1.4705882352941175</v>
      </c>
      <c r="DM65" s="6">
        <f t="shared" si="62"/>
        <v>14.07563025210084</v>
      </c>
      <c r="DN65" s="11"/>
      <c r="DO65" s="6">
        <f t="shared" si="63"/>
        <v>1.4705882352941175</v>
      </c>
      <c r="DP65" s="6">
        <f t="shared" si="64"/>
        <v>5.46218487394958</v>
      </c>
      <c r="DQ65" s="6">
        <f t="shared" si="65"/>
        <v>4.4117647058823533</v>
      </c>
      <c r="DR65" s="11"/>
      <c r="DS65" s="28"/>
      <c r="DT65" s="769">
        <f t="shared" si="66"/>
        <v>19.475655430711612</v>
      </c>
      <c r="DU65" s="6">
        <f t="shared" si="67"/>
        <v>20.411985018726593</v>
      </c>
      <c r="DV65" s="87">
        <f t="shared" si="68"/>
        <v>39.700374531835209</v>
      </c>
      <c r="DW65" s="6">
        <f t="shared" si="69"/>
        <v>1.1235955056179776</v>
      </c>
      <c r="DX65" s="6">
        <f t="shared" si="70"/>
        <v>9.3632958801498134</v>
      </c>
      <c r="DY65" s="11"/>
      <c r="DZ65" s="6">
        <f t="shared" si="71"/>
        <v>3.3707865168539324</v>
      </c>
      <c r="EA65" s="6">
        <f t="shared" si="72"/>
        <v>3.7453183520599254</v>
      </c>
      <c r="EB65" s="6">
        <f t="shared" si="73"/>
        <v>2.8089887640449436</v>
      </c>
      <c r="EC65" s="11"/>
      <c r="ED65" s="28"/>
      <c r="EE65" s="769">
        <f t="shared" si="74"/>
        <v>26.39175257731959</v>
      </c>
      <c r="EF65" s="6">
        <f t="shared" si="75"/>
        <v>14.020618556701031</v>
      </c>
      <c r="EG65" s="87">
        <f t="shared" si="76"/>
        <v>37.52577319587629</v>
      </c>
      <c r="EH65" s="6">
        <f t="shared" si="77"/>
        <v>2.0618556701030926</v>
      </c>
      <c r="EI65" s="6">
        <f t="shared" si="78"/>
        <v>8.8659793814432994</v>
      </c>
      <c r="EJ65" s="11"/>
      <c r="EK65" s="6">
        <f t="shared" si="79"/>
        <v>1.4432989690721649</v>
      </c>
      <c r="EL65" s="6">
        <f t="shared" si="80"/>
        <v>4.1237113402061851</v>
      </c>
      <c r="EM65" s="6">
        <f t="shared" si="81"/>
        <v>5.5670103092783512</v>
      </c>
      <c r="EN65" s="11"/>
      <c r="EO65" s="28"/>
      <c r="EP65" s="769">
        <f t="shared" si="82"/>
        <v>15.134099616858238</v>
      </c>
      <c r="EQ65" s="6">
        <f t="shared" si="83"/>
        <v>10.344827586206897</v>
      </c>
      <c r="ER65" s="87">
        <f t="shared" si="84"/>
        <v>27.203065134099617</v>
      </c>
      <c r="ES65" s="6">
        <f t="shared" si="85"/>
        <v>9.0038314176245215</v>
      </c>
      <c r="ET65" s="6">
        <f t="shared" si="86"/>
        <v>7.4712643678160928</v>
      </c>
      <c r="EU65" s="6">
        <f t="shared" si="87"/>
        <v>4.980842911877394</v>
      </c>
      <c r="EV65" s="6">
        <f t="shared" si="88"/>
        <v>2.2988505747126435</v>
      </c>
      <c r="EW65" s="6">
        <f t="shared" si="89"/>
        <v>3.0651340996168579</v>
      </c>
      <c r="EX65" s="6">
        <f t="shared" si="90"/>
        <v>3.0651340996168579</v>
      </c>
      <c r="EY65" s="6">
        <f t="shared" si="91"/>
        <v>10.153256704980842</v>
      </c>
      <c r="EZ65" s="82">
        <f t="shared" si="92"/>
        <v>7.2796934865900385</v>
      </c>
      <c r="FA65" s="769">
        <f t="shared" si="93"/>
        <v>21.588594704684319</v>
      </c>
      <c r="FB65" s="6">
        <f t="shared" si="94"/>
        <v>6.517311608961303</v>
      </c>
      <c r="FC65" s="87">
        <f t="shared" si="95"/>
        <v>21.995926680244398</v>
      </c>
      <c r="FD65" s="6">
        <f t="shared" si="96"/>
        <v>6.7209775967413439</v>
      </c>
      <c r="FE65" s="6">
        <f t="shared" si="97"/>
        <v>11.812627291242363</v>
      </c>
      <c r="FF65" s="6">
        <f t="shared" si="98"/>
        <v>5.0916496945010188</v>
      </c>
      <c r="FG65" s="6">
        <f t="shared" si="99"/>
        <v>1.2219959266802443</v>
      </c>
      <c r="FH65" s="6">
        <f t="shared" si="100"/>
        <v>3.2586558044806515</v>
      </c>
      <c r="FI65" s="6">
        <f t="shared" si="101"/>
        <v>5.7026476578411405</v>
      </c>
      <c r="FJ65" s="6">
        <f t="shared" si="102"/>
        <v>7.7393075356415473</v>
      </c>
      <c r="FK65" s="82">
        <f t="shared" si="103"/>
        <v>8.350305498981669</v>
      </c>
      <c r="FM65" s="745">
        <f t="shared" si="104"/>
        <v>8.825145442792504</v>
      </c>
      <c r="FN65" s="64">
        <f t="shared" si="105"/>
        <v>-7.9621848739495817</v>
      </c>
      <c r="FO65" s="778">
        <f t="shared" si="106"/>
        <v>-9.8691014867485443</v>
      </c>
      <c r="FP65" s="64">
        <f t="shared" si="107"/>
        <v>-0.26018099547511331</v>
      </c>
      <c r="FQ65" s="64">
        <f t="shared" si="108"/>
        <v>4.2679379444085317</v>
      </c>
      <c r="FR65" s="11"/>
      <c r="FS65" s="64">
        <f t="shared" si="109"/>
        <v>0.70135746606334826</v>
      </c>
      <c r="FT65" s="64">
        <f t="shared" si="110"/>
        <v>2.1929541047188104</v>
      </c>
      <c r="FU65" s="64">
        <f t="shared" si="111"/>
        <v>2.1040723981900453</v>
      </c>
      <c r="FV65" s="11"/>
      <c r="FW65" s="28"/>
      <c r="FX65" s="745">
        <f t="shared" si="112"/>
        <v>6.9160971466079779</v>
      </c>
      <c r="FY65" s="64">
        <f t="shared" si="113"/>
        <v>-6.3913664620255624</v>
      </c>
      <c r="FZ65" s="778">
        <f t="shared" si="114"/>
        <v>-2.1746013359589185</v>
      </c>
      <c r="GA65" s="64">
        <f t="shared" si="115"/>
        <v>0.93826016448511496</v>
      </c>
      <c r="GB65" s="64">
        <f t="shared" si="116"/>
        <v>-0.49731649870651395</v>
      </c>
      <c r="GC65" s="11"/>
      <c r="GD65" s="64">
        <f t="shared" si="117"/>
        <v>-1.9274875477817675</v>
      </c>
      <c r="GE65" s="64">
        <f t="shared" si="118"/>
        <v>0.37839298814625977</v>
      </c>
      <c r="GF65" s="64">
        <f t="shared" si="119"/>
        <v>2.7580215452334076</v>
      </c>
      <c r="GG65" s="11"/>
      <c r="GH65" s="28"/>
      <c r="GI65" s="745">
        <f t="shared" si="120"/>
        <v>6.4544950878260803</v>
      </c>
      <c r="GJ65" s="64">
        <f t="shared" si="121"/>
        <v>-3.8275159772455938</v>
      </c>
      <c r="GK65" s="778">
        <f t="shared" si="122"/>
        <v>-5.2071384538552188</v>
      </c>
      <c r="GL65" s="64">
        <f t="shared" si="123"/>
        <v>-2.2828538208831777</v>
      </c>
      <c r="GM65" s="64">
        <f t="shared" si="124"/>
        <v>4.3413629234262698</v>
      </c>
      <c r="GN65" s="64">
        <f t="shared" si="125"/>
        <v>0.11080678262362476</v>
      </c>
      <c r="GO65" s="64">
        <f t="shared" si="126"/>
        <v>-1.0768546480323993</v>
      </c>
      <c r="GP65" s="64">
        <f t="shared" si="127"/>
        <v>0.19352170486379361</v>
      </c>
      <c r="GQ65" s="64">
        <f t="shared" si="128"/>
        <v>2.6375135582242826</v>
      </c>
      <c r="GR65" s="64">
        <f t="shared" si="129"/>
        <v>-2.4139491693392952</v>
      </c>
      <c r="GS65" s="95">
        <f t="shared" si="130"/>
        <v>1.0706120123916305</v>
      </c>
    </row>
    <row r="66" spans="1:201" x14ac:dyDescent="0.25">
      <c r="A66" s="496" t="s">
        <v>65</v>
      </c>
      <c r="B66" s="794">
        <v>37</v>
      </c>
      <c r="C66" s="80">
        <v>24</v>
      </c>
      <c r="D66" s="143">
        <v>240</v>
      </c>
      <c r="E66" s="80">
        <v>12</v>
      </c>
      <c r="F66" s="80">
        <v>175</v>
      </c>
      <c r="G66" s="80" t="s">
        <v>37</v>
      </c>
      <c r="H66" s="80">
        <v>5</v>
      </c>
      <c r="I66" s="80">
        <v>11</v>
      </c>
      <c r="J66" s="80">
        <v>9</v>
      </c>
      <c r="K66" s="80" t="s">
        <v>37</v>
      </c>
      <c r="L66" s="81" t="s">
        <v>37</v>
      </c>
      <c r="M66" s="794">
        <v>50</v>
      </c>
      <c r="N66" s="80">
        <v>26</v>
      </c>
      <c r="O66" s="143">
        <v>173</v>
      </c>
      <c r="P66" s="80">
        <v>10</v>
      </c>
      <c r="Q66" s="80">
        <v>187</v>
      </c>
      <c r="R66" s="80" t="s">
        <v>37</v>
      </c>
      <c r="S66" s="80">
        <v>6</v>
      </c>
      <c r="T66" s="80">
        <v>19</v>
      </c>
      <c r="U66" s="80">
        <v>10</v>
      </c>
      <c r="V66" s="80" t="s">
        <v>37</v>
      </c>
      <c r="W66" s="81" t="s">
        <v>37</v>
      </c>
      <c r="X66" s="794">
        <v>87</v>
      </c>
      <c r="Y66" s="80">
        <v>50</v>
      </c>
      <c r="Z66" s="143">
        <v>413</v>
      </c>
      <c r="AA66" s="80">
        <v>22</v>
      </c>
      <c r="AB66" s="80">
        <v>362</v>
      </c>
      <c r="AC66" s="80" t="s">
        <v>37</v>
      </c>
      <c r="AD66" s="80">
        <v>11</v>
      </c>
      <c r="AE66" s="80">
        <v>30</v>
      </c>
      <c r="AF66" s="80">
        <v>19</v>
      </c>
      <c r="AG66" s="80" t="s">
        <v>37</v>
      </c>
      <c r="AH66" s="81" t="s">
        <v>37</v>
      </c>
      <c r="AI66" s="794">
        <v>52</v>
      </c>
      <c r="AJ66" s="80">
        <v>40</v>
      </c>
      <c r="AK66" s="143">
        <v>206</v>
      </c>
      <c r="AL66" s="80">
        <v>33</v>
      </c>
      <c r="AM66" s="80">
        <v>130</v>
      </c>
      <c r="AN66" s="80" t="s">
        <v>37</v>
      </c>
      <c r="AO66" s="80">
        <v>23</v>
      </c>
      <c r="AP66" s="80">
        <v>25</v>
      </c>
      <c r="AQ66" s="80">
        <v>9</v>
      </c>
      <c r="AR66" s="80" t="s">
        <v>37</v>
      </c>
      <c r="AS66" s="81" t="s">
        <v>37</v>
      </c>
      <c r="AT66" s="794">
        <v>62</v>
      </c>
      <c r="AU66" s="80">
        <v>40</v>
      </c>
      <c r="AV66" s="143">
        <v>147</v>
      </c>
      <c r="AW66" s="80">
        <v>15</v>
      </c>
      <c r="AX66" s="80">
        <v>148</v>
      </c>
      <c r="AY66" s="80" t="s">
        <v>37</v>
      </c>
      <c r="AZ66" s="80">
        <v>26</v>
      </c>
      <c r="BA66" s="80">
        <v>30</v>
      </c>
      <c r="BB66" s="80">
        <v>14</v>
      </c>
      <c r="BC66" s="80" t="s">
        <v>37</v>
      </c>
      <c r="BD66" s="81" t="s">
        <v>37</v>
      </c>
      <c r="BE66" s="794">
        <v>114</v>
      </c>
      <c r="BF66" s="80">
        <v>80</v>
      </c>
      <c r="BG66" s="143">
        <v>353</v>
      </c>
      <c r="BH66" s="80">
        <v>48</v>
      </c>
      <c r="BI66" s="80">
        <v>278</v>
      </c>
      <c r="BJ66" s="80" t="s">
        <v>37</v>
      </c>
      <c r="BK66" s="80">
        <v>49</v>
      </c>
      <c r="BL66" s="80">
        <v>55</v>
      </c>
      <c r="BM66" s="80">
        <v>23</v>
      </c>
      <c r="BN66" s="80" t="s">
        <v>37</v>
      </c>
      <c r="BO66" s="81" t="s">
        <v>37</v>
      </c>
      <c r="BP66" s="794">
        <v>46</v>
      </c>
      <c r="BQ66" s="80">
        <v>11</v>
      </c>
      <c r="BR66" s="143">
        <v>111</v>
      </c>
      <c r="BS66" s="80">
        <v>94</v>
      </c>
      <c r="BT66" s="80">
        <v>140</v>
      </c>
      <c r="BU66" s="80">
        <v>9</v>
      </c>
      <c r="BV66" s="80">
        <v>10</v>
      </c>
      <c r="BW66" s="80">
        <v>22</v>
      </c>
      <c r="BX66" s="80">
        <v>8</v>
      </c>
      <c r="BY66" s="80">
        <v>43</v>
      </c>
      <c r="BZ66" s="81">
        <v>30</v>
      </c>
      <c r="CA66" s="794">
        <v>58</v>
      </c>
      <c r="CB66" s="80">
        <v>10</v>
      </c>
      <c r="CC66" s="143">
        <v>73</v>
      </c>
      <c r="CD66" s="80">
        <v>42</v>
      </c>
      <c r="CE66" s="80">
        <v>148</v>
      </c>
      <c r="CF66" s="80">
        <v>23</v>
      </c>
      <c r="CG66" s="80">
        <v>9</v>
      </c>
      <c r="CH66" s="80">
        <v>15</v>
      </c>
      <c r="CI66" s="80">
        <v>18</v>
      </c>
      <c r="CJ66" s="80">
        <v>37</v>
      </c>
      <c r="CK66" s="81">
        <v>55</v>
      </c>
      <c r="CL66" s="794">
        <v>104</v>
      </c>
      <c r="CM66" s="80">
        <v>21</v>
      </c>
      <c r="CN66" s="143">
        <v>184</v>
      </c>
      <c r="CO66" s="80">
        <v>136</v>
      </c>
      <c r="CP66" s="80">
        <v>288</v>
      </c>
      <c r="CQ66" s="80">
        <v>32</v>
      </c>
      <c r="CR66" s="80">
        <v>19</v>
      </c>
      <c r="CS66" s="80">
        <v>37</v>
      </c>
      <c r="CT66" s="80">
        <v>26</v>
      </c>
      <c r="CU66" s="80">
        <v>80</v>
      </c>
      <c r="CV66" s="81">
        <v>85</v>
      </c>
      <c r="CX66" s="769">
        <f t="shared" si="50"/>
        <v>7.2124756335282649</v>
      </c>
      <c r="CY66" s="6">
        <f t="shared" si="51"/>
        <v>4.6783625730994149</v>
      </c>
      <c r="CZ66" s="87">
        <f t="shared" si="52"/>
        <v>46.783625730994146</v>
      </c>
      <c r="DA66" s="6">
        <f t="shared" si="53"/>
        <v>2.3391812865497075</v>
      </c>
      <c r="DB66" s="6">
        <f t="shared" si="54"/>
        <v>34.113060428849899</v>
      </c>
      <c r="DC66" s="11"/>
      <c r="DD66" s="187">
        <f t="shared" si="55"/>
        <v>0.97465886939571145</v>
      </c>
      <c r="DE66" s="6">
        <f t="shared" si="56"/>
        <v>2.144249512670565</v>
      </c>
      <c r="DF66" s="6">
        <f t="shared" si="57"/>
        <v>1.7543859649122806</v>
      </c>
      <c r="DG66" s="11"/>
      <c r="DH66" s="28"/>
      <c r="DI66" s="769">
        <f t="shared" si="58"/>
        <v>10.395010395010395</v>
      </c>
      <c r="DJ66" s="6">
        <f t="shared" si="59"/>
        <v>5.4054054054054053</v>
      </c>
      <c r="DK66" s="87">
        <f t="shared" si="60"/>
        <v>35.966735966735968</v>
      </c>
      <c r="DL66" s="6">
        <f t="shared" si="61"/>
        <v>2.0790020790020791</v>
      </c>
      <c r="DM66" s="6">
        <f t="shared" si="62"/>
        <v>38.877338877338879</v>
      </c>
      <c r="DN66" s="11"/>
      <c r="DO66" s="6">
        <f t="shared" si="63"/>
        <v>1.2474012474012475</v>
      </c>
      <c r="DP66" s="6">
        <f t="shared" si="64"/>
        <v>3.9501039501039505</v>
      </c>
      <c r="DQ66" s="6">
        <f t="shared" si="65"/>
        <v>2.0790020790020791</v>
      </c>
      <c r="DR66" s="11"/>
      <c r="DS66" s="28"/>
      <c r="DT66" s="769">
        <f t="shared" si="66"/>
        <v>10.038610038610038</v>
      </c>
      <c r="DU66" s="6">
        <f t="shared" si="67"/>
        <v>7.7220077220077217</v>
      </c>
      <c r="DV66" s="87">
        <f t="shared" si="68"/>
        <v>39.768339768339764</v>
      </c>
      <c r="DW66" s="6">
        <f t="shared" si="69"/>
        <v>6.3706563706563708</v>
      </c>
      <c r="DX66" s="6">
        <f t="shared" si="70"/>
        <v>25.096525096525095</v>
      </c>
      <c r="DY66" s="11"/>
      <c r="DZ66" s="6">
        <f t="shared" si="71"/>
        <v>4.4401544401544406</v>
      </c>
      <c r="EA66" s="6">
        <f t="shared" si="72"/>
        <v>4.8262548262548259</v>
      </c>
      <c r="EB66" s="6">
        <f t="shared" si="73"/>
        <v>1.7374517374517375</v>
      </c>
      <c r="EC66" s="11"/>
      <c r="ED66" s="28"/>
      <c r="EE66" s="769">
        <f t="shared" si="74"/>
        <v>12.863070539419086</v>
      </c>
      <c r="EF66" s="6">
        <f t="shared" si="75"/>
        <v>8.2987551867219906</v>
      </c>
      <c r="EG66" s="87">
        <f t="shared" si="76"/>
        <v>30.497925311203321</v>
      </c>
      <c r="EH66" s="6">
        <f t="shared" si="77"/>
        <v>3.1120331950207469</v>
      </c>
      <c r="EI66" s="6">
        <f t="shared" si="78"/>
        <v>30.70539419087137</v>
      </c>
      <c r="EJ66" s="11"/>
      <c r="EK66" s="6">
        <f t="shared" si="79"/>
        <v>5.394190871369295</v>
      </c>
      <c r="EL66" s="6">
        <f t="shared" si="80"/>
        <v>6.2240663900414939</v>
      </c>
      <c r="EM66" s="6">
        <f t="shared" si="81"/>
        <v>2.904564315352697</v>
      </c>
      <c r="EN66" s="11"/>
      <c r="EO66" s="28"/>
      <c r="EP66" s="769">
        <f t="shared" si="82"/>
        <v>8.778625954198473</v>
      </c>
      <c r="EQ66" s="6">
        <f t="shared" si="83"/>
        <v>2.0992366412213741</v>
      </c>
      <c r="ER66" s="87">
        <f t="shared" si="84"/>
        <v>21.183206106870227</v>
      </c>
      <c r="ES66" s="6">
        <f t="shared" si="85"/>
        <v>17.938931297709924</v>
      </c>
      <c r="ET66" s="6">
        <f t="shared" si="86"/>
        <v>26.717557251908396</v>
      </c>
      <c r="EU66" s="6">
        <f t="shared" si="87"/>
        <v>1.717557251908397</v>
      </c>
      <c r="EV66" s="6">
        <f t="shared" si="88"/>
        <v>1.9083969465648856</v>
      </c>
      <c r="EW66" s="6">
        <f t="shared" si="89"/>
        <v>4.1984732824427482</v>
      </c>
      <c r="EX66" s="6">
        <f t="shared" si="90"/>
        <v>1.5267175572519083</v>
      </c>
      <c r="EY66" s="6">
        <f t="shared" si="91"/>
        <v>8.2061068702290072</v>
      </c>
      <c r="EZ66" s="82">
        <f t="shared" si="92"/>
        <v>5.7251908396946565</v>
      </c>
      <c r="FA66" s="769">
        <f t="shared" si="93"/>
        <v>11.885245901639344</v>
      </c>
      <c r="FB66" s="6">
        <f t="shared" si="94"/>
        <v>2.0491803278688523</v>
      </c>
      <c r="FC66" s="87">
        <f t="shared" si="95"/>
        <v>14.959016393442623</v>
      </c>
      <c r="FD66" s="6">
        <f t="shared" si="96"/>
        <v>8.6065573770491799</v>
      </c>
      <c r="FE66" s="6">
        <f t="shared" si="97"/>
        <v>30.327868852459016</v>
      </c>
      <c r="FF66" s="6">
        <f t="shared" si="98"/>
        <v>4.7131147540983607</v>
      </c>
      <c r="FG66" s="6">
        <f t="shared" si="99"/>
        <v>1.8442622950819672</v>
      </c>
      <c r="FH66" s="6">
        <f t="shared" si="100"/>
        <v>3.0737704918032787</v>
      </c>
      <c r="FI66" s="6">
        <f t="shared" si="101"/>
        <v>3.6885245901639343</v>
      </c>
      <c r="FJ66" s="6">
        <f t="shared" si="102"/>
        <v>7.581967213114754</v>
      </c>
      <c r="FK66" s="82">
        <f t="shared" si="103"/>
        <v>11.270491803278688</v>
      </c>
      <c r="FM66" s="745">
        <f t="shared" si="104"/>
        <v>3.1825347614821302</v>
      </c>
      <c r="FN66" s="64">
        <f t="shared" si="105"/>
        <v>0.72704283230599032</v>
      </c>
      <c r="FO66" s="778">
        <f t="shared" si="106"/>
        <v>-10.816889764258178</v>
      </c>
      <c r="FP66" s="64">
        <f t="shared" si="107"/>
        <v>-0.26017920754762836</v>
      </c>
      <c r="FQ66" s="64">
        <f t="shared" si="108"/>
        <v>4.7642784484889802</v>
      </c>
      <c r="FR66" s="11"/>
      <c r="FS66" s="64">
        <f t="shared" si="109"/>
        <v>0.27274237800553602</v>
      </c>
      <c r="FT66" s="64">
        <f t="shared" si="110"/>
        <v>1.8058544374333856</v>
      </c>
      <c r="FU66" s="64">
        <f t="shared" si="111"/>
        <v>0.32461611408979851</v>
      </c>
      <c r="FV66" s="11"/>
      <c r="FW66" s="28"/>
      <c r="FX66" s="745">
        <f t="shared" si="112"/>
        <v>2.8244605008090478</v>
      </c>
      <c r="FY66" s="64">
        <f t="shared" si="113"/>
        <v>0.57674746471426896</v>
      </c>
      <c r="FZ66" s="778">
        <f t="shared" si="114"/>
        <v>-9.2704144571364431</v>
      </c>
      <c r="GA66" s="64">
        <f t="shared" si="115"/>
        <v>-3.2586231756356239</v>
      </c>
      <c r="GB66" s="64">
        <f t="shared" si="116"/>
        <v>5.6088690943462751</v>
      </c>
      <c r="GC66" s="11"/>
      <c r="GD66" s="64">
        <f t="shared" si="117"/>
        <v>0.95403643121485437</v>
      </c>
      <c r="GE66" s="64">
        <f t="shared" si="118"/>
        <v>1.3978115637866679</v>
      </c>
      <c r="GF66" s="64">
        <f t="shared" si="119"/>
        <v>1.1671125779009595</v>
      </c>
      <c r="GG66" s="11"/>
      <c r="GH66" s="28"/>
      <c r="GI66" s="745">
        <f t="shared" si="120"/>
        <v>3.1066199474408709</v>
      </c>
      <c r="GJ66" s="64">
        <f t="shared" si="121"/>
        <v>-5.0056313352521808E-2</v>
      </c>
      <c r="GK66" s="778">
        <f t="shared" si="122"/>
        <v>-6.2241897134276041</v>
      </c>
      <c r="GL66" s="64">
        <f t="shared" si="123"/>
        <v>-9.3323739206607446</v>
      </c>
      <c r="GM66" s="64">
        <f t="shared" si="124"/>
        <v>3.6103116005506202</v>
      </c>
      <c r="GN66" s="64">
        <f t="shared" si="125"/>
        <v>2.9955575021899636</v>
      </c>
      <c r="GO66" s="64">
        <f t="shared" si="126"/>
        <v>-6.4134651482918414E-2</v>
      </c>
      <c r="GP66" s="64">
        <f t="shared" si="127"/>
        <v>-1.1247027906394695</v>
      </c>
      <c r="GQ66" s="64">
        <f t="shared" si="128"/>
        <v>2.161807032912026</v>
      </c>
      <c r="GR66" s="64">
        <f t="shared" si="129"/>
        <v>-0.62413965711425323</v>
      </c>
      <c r="GS66" s="95">
        <f t="shared" si="130"/>
        <v>5.5453009635840314</v>
      </c>
    </row>
    <row r="67" spans="1:201" x14ac:dyDescent="0.25">
      <c r="A67" s="496" t="s">
        <v>66</v>
      </c>
      <c r="B67" s="794">
        <v>77</v>
      </c>
      <c r="C67" s="80">
        <v>43</v>
      </c>
      <c r="D67" s="143">
        <v>213</v>
      </c>
      <c r="E67" s="80">
        <v>38</v>
      </c>
      <c r="F67" s="80">
        <v>99</v>
      </c>
      <c r="G67" s="80" t="s">
        <v>37</v>
      </c>
      <c r="H67" s="80">
        <v>20</v>
      </c>
      <c r="I67" s="80">
        <v>22</v>
      </c>
      <c r="J67" s="80">
        <v>44</v>
      </c>
      <c r="K67" s="80" t="s">
        <v>37</v>
      </c>
      <c r="L67" s="81" t="s">
        <v>37</v>
      </c>
      <c r="M67" s="794">
        <v>74</v>
      </c>
      <c r="N67" s="80">
        <v>53</v>
      </c>
      <c r="O67" s="143">
        <v>146</v>
      </c>
      <c r="P67" s="80">
        <v>35</v>
      </c>
      <c r="Q67" s="80">
        <v>106</v>
      </c>
      <c r="R67" s="80" t="s">
        <v>37</v>
      </c>
      <c r="S67" s="80">
        <v>13</v>
      </c>
      <c r="T67" s="80">
        <v>10</v>
      </c>
      <c r="U67" s="80">
        <v>49</v>
      </c>
      <c r="V67" s="80" t="s">
        <v>37</v>
      </c>
      <c r="W67" s="81" t="s">
        <v>37</v>
      </c>
      <c r="X67" s="794">
        <v>151</v>
      </c>
      <c r="Y67" s="80">
        <v>96</v>
      </c>
      <c r="Z67" s="143">
        <v>359</v>
      </c>
      <c r="AA67" s="80">
        <v>73</v>
      </c>
      <c r="AB67" s="80">
        <v>205</v>
      </c>
      <c r="AC67" s="80" t="s">
        <v>37</v>
      </c>
      <c r="AD67" s="80">
        <v>33</v>
      </c>
      <c r="AE67" s="80">
        <v>32</v>
      </c>
      <c r="AF67" s="80">
        <v>93</v>
      </c>
      <c r="AG67" s="80" t="s">
        <v>37</v>
      </c>
      <c r="AH67" s="81" t="s">
        <v>37</v>
      </c>
      <c r="AI67" s="794">
        <v>93</v>
      </c>
      <c r="AJ67" s="80">
        <v>70</v>
      </c>
      <c r="AK67" s="143">
        <v>164</v>
      </c>
      <c r="AL67" s="80">
        <v>56</v>
      </c>
      <c r="AM67" s="80">
        <v>59</v>
      </c>
      <c r="AN67" s="80" t="s">
        <v>37</v>
      </c>
      <c r="AO67" s="80">
        <v>23</v>
      </c>
      <c r="AP67" s="80">
        <v>26</v>
      </c>
      <c r="AQ67" s="80">
        <v>52</v>
      </c>
      <c r="AR67" s="80" t="s">
        <v>37</v>
      </c>
      <c r="AS67" s="81" t="s">
        <v>37</v>
      </c>
      <c r="AT67" s="794">
        <v>80</v>
      </c>
      <c r="AU67" s="80">
        <v>54</v>
      </c>
      <c r="AV67" s="143">
        <v>135</v>
      </c>
      <c r="AW67" s="80">
        <v>45</v>
      </c>
      <c r="AX67" s="80">
        <v>58</v>
      </c>
      <c r="AY67" s="80" t="s">
        <v>37</v>
      </c>
      <c r="AZ67" s="80">
        <v>29</v>
      </c>
      <c r="BA67" s="80">
        <v>27</v>
      </c>
      <c r="BB67" s="80">
        <v>48</v>
      </c>
      <c r="BC67" s="80" t="s">
        <v>37</v>
      </c>
      <c r="BD67" s="81" t="s">
        <v>37</v>
      </c>
      <c r="BE67" s="794">
        <v>173</v>
      </c>
      <c r="BF67" s="80">
        <v>124</v>
      </c>
      <c r="BG67" s="143">
        <v>299</v>
      </c>
      <c r="BH67" s="80">
        <v>101</v>
      </c>
      <c r="BI67" s="80">
        <v>117</v>
      </c>
      <c r="BJ67" s="80" t="s">
        <v>37</v>
      </c>
      <c r="BK67" s="80">
        <v>52</v>
      </c>
      <c r="BL67" s="80">
        <v>53</v>
      </c>
      <c r="BM67" s="80">
        <v>100</v>
      </c>
      <c r="BN67" s="80" t="s">
        <v>37</v>
      </c>
      <c r="BO67" s="81" t="s">
        <v>37</v>
      </c>
      <c r="BP67" s="794">
        <v>41</v>
      </c>
      <c r="BQ67" s="80">
        <v>11</v>
      </c>
      <c r="BR67" s="143">
        <v>87</v>
      </c>
      <c r="BS67" s="80">
        <v>193</v>
      </c>
      <c r="BT67" s="80">
        <v>59</v>
      </c>
      <c r="BU67" s="80">
        <v>51</v>
      </c>
      <c r="BV67" s="80">
        <v>5</v>
      </c>
      <c r="BW67" s="80">
        <v>10</v>
      </c>
      <c r="BX67" s="80">
        <v>25</v>
      </c>
      <c r="BY67" s="80">
        <v>50</v>
      </c>
      <c r="BZ67" s="81">
        <v>17</v>
      </c>
      <c r="CA67" s="794">
        <v>38</v>
      </c>
      <c r="CB67" s="80">
        <v>17</v>
      </c>
      <c r="CC67" s="143">
        <v>67</v>
      </c>
      <c r="CD67" s="80">
        <v>158</v>
      </c>
      <c r="CE67" s="80">
        <v>67</v>
      </c>
      <c r="CF67" s="80">
        <v>37</v>
      </c>
      <c r="CG67" s="80">
        <v>4</v>
      </c>
      <c r="CH67" s="80">
        <v>4</v>
      </c>
      <c r="CI67" s="80">
        <v>38</v>
      </c>
      <c r="CJ67" s="80">
        <v>35</v>
      </c>
      <c r="CK67" s="81">
        <v>28</v>
      </c>
      <c r="CL67" s="794">
        <v>79</v>
      </c>
      <c r="CM67" s="80">
        <v>28</v>
      </c>
      <c r="CN67" s="143">
        <v>154</v>
      </c>
      <c r="CO67" s="80">
        <v>351</v>
      </c>
      <c r="CP67" s="80">
        <v>126</v>
      </c>
      <c r="CQ67" s="80">
        <v>88</v>
      </c>
      <c r="CR67" s="80">
        <v>9</v>
      </c>
      <c r="CS67" s="80">
        <v>14</v>
      </c>
      <c r="CT67" s="80">
        <v>63</v>
      </c>
      <c r="CU67" s="80">
        <v>85</v>
      </c>
      <c r="CV67" s="81">
        <v>45</v>
      </c>
      <c r="CX67" s="769">
        <f t="shared" si="50"/>
        <v>13.848920863309353</v>
      </c>
      <c r="CY67" s="6">
        <f t="shared" si="51"/>
        <v>7.7338129496402885</v>
      </c>
      <c r="CZ67" s="87">
        <f t="shared" si="52"/>
        <v>38.309352517985609</v>
      </c>
      <c r="DA67" s="6">
        <f t="shared" si="53"/>
        <v>6.8345323741007196</v>
      </c>
      <c r="DB67" s="6">
        <f t="shared" si="54"/>
        <v>17.805755395683455</v>
      </c>
      <c r="DC67" s="11"/>
      <c r="DD67" s="6">
        <f t="shared" si="55"/>
        <v>3.5971223021582732</v>
      </c>
      <c r="DE67" s="6">
        <f t="shared" si="56"/>
        <v>3.9568345323741005</v>
      </c>
      <c r="DF67" s="6">
        <f t="shared" si="57"/>
        <v>7.9136690647482011</v>
      </c>
      <c r="DG67" s="11"/>
      <c r="DH67" s="28"/>
      <c r="DI67" s="769">
        <f t="shared" si="58"/>
        <v>15.22633744855967</v>
      </c>
      <c r="DJ67" s="6">
        <f t="shared" si="59"/>
        <v>10.905349794238683</v>
      </c>
      <c r="DK67" s="87">
        <f t="shared" si="60"/>
        <v>30.041152263374489</v>
      </c>
      <c r="DL67" s="6">
        <f t="shared" si="61"/>
        <v>7.2016460905349797</v>
      </c>
      <c r="DM67" s="6">
        <f t="shared" si="62"/>
        <v>21.810699588477366</v>
      </c>
      <c r="DN67" s="11"/>
      <c r="DO67" s="6">
        <f t="shared" si="63"/>
        <v>2.6748971193415638</v>
      </c>
      <c r="DP67" s="6">
        <f t="shared" si="64"/>
        <v>2.0576131687242798</v>
      </c>
      <c r="DQ67" s="6">
        <f t="shared" si="65"/>
        <v>10.08230452674897</v>
      </c>
      <c r="DR67" s="11"/>
      <c r="DS67" s="28"/>
      <c r="DT67" s="769">
        <f t="shared" si="66"/>
        <v>17.127071823204421</v>
      </c>
      <c r="DU67" s="6">
        <f t="shared" si="67"/>
        <v>12.89134438305709</v>
      </c>
      <c r="DV67" s="87">
        <f t="shared" si="68"/>
        <v>30.202578268876611</v>
      </c>
      <c r="DW67" s="6">
        <f t="shared" si="69"/>
        <v>10.313075506445673</v>
      </c>
      <c r="DX67" s="6">
        <f t="shared" si="70"/>
        <v>10.865561694290976</v>
      </c>
      <c r="DY67" s="11"/>
      <c r="DZ67" s="6">
        <f t="shared" si="71"/>
        <v>4.2357274401473299</v>
      </c>
      <c r="EA67" s="6">
        <f t="shared" si="72"/>
        <v>4.7882136279926337</v>
      </c>
      <c r="EB67" s="6">
        <f t="shared" si="73"/>
        <v>9.5764272559852675</v>
      </c>
      <c r="EC67" s="11"/>
      <c r="ED67" s="28"/>
      <c r="EE67" s="769">
        <f t="shared" si="74"/>
        <v>16.806722689075631</v>
      </c>
      <c r="EF67" s="6">
        <f t="shared" si="75"/>
        <v>11.344537815126051</v>
      </c>
      <c r="EG67" s="87">
        <f t="shared" si="76"/>
        <v>28.361344537815125</v>
      </c>
      <c r="EH67" s="6">
        <f t="shared" si="77"/>
        <v>9.4537815126050422</v>
      </c>
      <c r="EI67" s="6">
        <f t="shared" si="78"/>
        <v>12.184873949579831</v>
      </c>
      <c r="EJ67" s="11"/>
      <c r="EK67" s="6">
        <f t="shared" si="79"/>
        <v>6.0924369747899156</v>
      </c>
      <c r="EL67" s="6">
        <f t="shared" si="80"/>
        <v>5.6722689075630255</v>
      </c>
      <c r="EM67" s="6">
        <f t="shared" si="81"/>
        <v>10.084033613445378</v>
      </c>
      <c r="EN67" s="11"/>
      <c r="EO67" s="28"/>
      <c r="EP67" s="769">
        <f t="shared" si="82"/>
        <v>7.4681238615664851</v>
      </c>
      <c r="EQ67" s="6">
        <f t="shared" si="83"/>
        <v>2.0036429872495445</v>
      </c>
      <c r="ER67" s="87">
        <f t="shared" si="84"/>
        <v>15.846994535519126</v>
      </c>
      <c r="ES67" s="6">
        <f t="shared" si="85"/>
        <v>35.154826958105645</v>
      </c>
      <c r="ET67" s="6">
        <f t="shared" si="86"/>
        <v>10.746812386156648</v>
      </c>
      <c r="EU67" s="6">
        <f t="shared" si="87"/>
        <v>9.2896174863387984</v>
      </c>
      <c r="EV67" s="187">
        <f t="shared" si="88"/>
        <v>0.91074681238615673</v>
      </c>
      <c r="EW67" s="6">
        <f t="shared" si="89"/>
        <v>1.8214936247723135</v>
      </c>
      <c r="EX67" s="6">
        <f t="shared" si="90"/>
        <v>4.5537340619307827</v>
      </c>
      <c r="EY67" s="6">
        <f t="shared" si="91"/>
        <v>9.1074681238615653</v>
      </c>
      <c r="EZ67" s="82">
        <f t="shared" si="92"/>
        <v>3.0965391621129328</v>
      </c>
      <c r="FA67" s="769">
        <f t="shared" si="93"/>
        <v>7.7079107505070992</v>
      </c>
      <c r="FB67" s="6">
        <f t="shared" si="94"/>
        <v>3.4482758620689653</v>
      </c>
      <c r="FC67" s="87">
        <f t="shared" si="95"/>
        <v>13.590263691683571</v>
      </c>
      <c r="FD67" s="6">
        <f t="shared" si="96"/>
        <v>32.048681541582155</v>
      </c>
      <c r="FE67" s="6">
        <f t="shared" si="97"/>
        <v>13.590263691683571</v>
      </c>
      <c r="FF67" s="6">
        <f t="shared" si="98"/>
        <v>7.5050709939148073</v>
      </c>
      <c r="FG67" s="187">
        <f t="shared" si="99"/>
        <v>0.81135902636916835</v>
      </c>
      <c r="FH67" s="187">
        <f t="shared" si="100"/>
        <v>0.81135902636916835</v>
      </c>
      <c r="FI67" s="6">
        <f t="shared" si="101"/>
        <v>7.7079107505070992</v>
      </c>
      <c r="FJ67" s="6">
        <f t="shared" si="102"/>
        <v>7.0993914807302234</v>
      </c>
      <c r="FK67" s="82">
        <f t="shared" si="103"/>
        <v>5.6795131845841782</v>
      </c>
      <c r="FM67" s="745">
        <f t="shared" si="104"/>
        <v>1.3774165852503177</v>
      </c>
      <c r="FN67" s="64">
        <f t="shared" si="105"/>
        <v>3.1715368445983945</v>
      </c>
      <c r="FO67" s="778">
        <f t="shared" si="106"/>
        <v>-8.26820025461112</v>
      </c>
      <c r="FP67" s="64">
        <f t="shared" si="107"/>
        <v>0.36711371643426016</v>
      </c>
      <c r="FQ67" s="64">
        <f t="shared" si="108"/>
        <v>4.0049441927939107</v>
      </c>
      <c r="FR67" s="11"/>
      <c r="FS67" s="64">
        <f t="shared" si="109"/>
        <v>-0.9222251828167094</v>
      </c>
      <c r="FT67" s="64">
        <f t="shared" si="110"/>
        <v>-1.8992213636498207</v>
      </c>
      <c r="FU67" s="64">
        <f t="shared" si="111"/>
        <v>2.1686354620007693</v>
      </c>
      <c r="FV67" s="11"/>
      <c r="FW67" s="28"/>
      <c r="FX67" s="745">
        <f t="shared" si="112"/>
        <v>-0.32034913412879007</v>
      </c>
      <c r="FY67" s="64">
        <f t="shared" si="113"/>
        <v>-1.5468065679310392</v>
      </c>
      <c r="FZ67" s="778">
        <f t="shared" si="114"/>
        <v>-1.8412337310614859</v>
      </c>
      <c r="GA67" s="64">
        <f t="shared" si="115"/>
        <v>-0.85929399384063032</v>
      </c>
      <c r="GB67" s="64">
        <f t="shared" si="116"/>
        <v>1.319312255288855</v>
      </c>
      <c r="GC67" s="11"/>
      <c r="GD67" s="64">
        <f t="shared" si="117"/>
        <v>1.8567095346425857</v>
      </c>
      <c r="GE67" s="64">
        <f t="shared" si="118"/>
        <v>0.88405527957039176</v>
      </c>
      <c r="GF67" s="64">
        <f t="shared" si="119"/>
        <v>0.5076063574601104</v>
      </c>
      <c r="GG67" s="11"/>
      <c r="GH67" s="28"/>
      <c r="GI67" s="745">
        <f t="shared" si="120"/>
        <v>0.23978688894061406</v>
      </c>
      <c r="GJ67" s="64">
        <f t="shared" si="121"/>
        <v>1.4446328748194208</v>
      </c>
      <c r="GK67" s="778">
        <f t="shared" si="122"/>
        <v>-2.2567308438355553</v>
      </c>
      <c r="GL67" s="64">
        <f t="shared" si="123"/>
        <v>-3.1061454165234892</v>
      </c>
      <c r="GM67" s="64">
        <f t="shared" si="124"/>
        <v>2.8434513055269228</v>
      </c>
      <c r="GN67" s="64">
        <f t="shared" si="125"/>
        <v>-1.7845464924239911</v>
      </c>
      <c r="GO67" s="195">
        <f t="shared" si="126"/>
        <v>-9.9387786016988389E-2</v>
      </c>
      <c r="GP67" s="195">
        <f t="shared" si="127"/>
        <v>-1.0101345984031451</v>
      </c>
      <c r="GQ67" s="64">
        <f t="shared" si="128"/>
        <v>3.1541766885763165</v>
      </c>
      <c r="GR67" s="64">
        <f t="shared" si="129"/>
        <v>-2.0080766431313419</v>
      </c>
      <c r="GS67" s="95">
        <f t="shared" si="130"/>
        <v>2.5829740224712454</v>
      </c>
    </row>
    <row r="68" spans="1:201" x14ac:dyDescent="0.25">
      <c r="A68" s="496" t="s">
        <v>67</v>
      </c>
      <c r="B68" s="794">
        <v>81</v>
      </c>
      <c r="C68" s="80">
        <v>61</v>
      </c>
      <c r="D68" s="143">
        <v>240</v>
      </c>
      <c r="E68" s="80">
        <v>22</v>
      </c>
      <c r="F68" s="80">
        <v>59</v>
      </c>
      <c r="G68" s="80" t="s">
        <v>37</v>
      </c>
      <c r="H68" s="80">
        <v>7</v>
      </c>
      <c r="I68" s="80">
        <v>25</v>
      </c>
      <c r="J68" s="80">
        <v>9</v>
      </c>
      <c r="K68" s="80" t="s">
        <v>37</v>
      </c>
      <c r="L68" s="81" t="s">
        <v>37</v>
      </c>
      <c r="M68" s="794">
        <v>73</v>
      </c>
      <c r="N68" s="80">
        <v>85</v>
      </c>
      <c r="O68" s="143">
        <v>176</v>
      </c>
      <c r="P68" s="80">
        <v>17</v>
      </c>
      <c r="Q68" s="80">
        <v>78</v>
      </c>
      <c r="R68" s="80" t="s">
        <v>37</v>
      </c>
      <c r="S68" s="80">
        <v>14</v>
      </c>
      <c r="T68" s="80">
        <v>34</v>
      </c>
      <c r="U68" s="80">
        <v>12</v>
      </c>
      <c r="V68" s="80" t="s">
        <v>37</v>
      </c>
      <c r="W68" s="81" t="s">
        <v>37</v>
      </c>
      <c r="X68" s="794">
        <v>154</v>
      </c>
      <c r="Y68" s="80">
        <v>146</v>
      </c>
      <c r="Z68" s="143">
        <v>416</v>
      </c>
      <c r="AA68" s="80">
        <v>39</v>
      </c>
      <c r="AB68" s="80">
        <v>137</v>
      </c>
      <c r="AC68" s="80" t="s">
        <v>37</v>
      </c>
      <c r="AD68" s="80">
        <v>21</v>
      </c>
      <c r="AE68" s="80">
        <v>59</v>
      </c>
      <c r="AF68" s="80">
        <v>21</v>
      </c>
      <c r="AG68" s="80" t="s">
        <v>37</v>
      </c>
      <c r="AH68" s="81" t="s">
        <v>37</v>
      </c>
      <c r="AI68" s="794">
        <v>136</v>
      </c>
      <c r="AJ68" s="80">
        <v>98</v>
      </c>
      <c r="AK68" s="143">
        <v>172</v>
      </c>
      <c r="AL68" s="80">
        <v>29</v>
      </c>
      <c r="AM68" s="80">
        <v>51</v>
      </c>
      <c r="AN68" s="80" t="s">
        <v>37</v>
      </c>
      <c r="AO68" s="80">
        <v>15</v>
      </c>
      <c r="AP68" s="80">
        <v>15</v>
      </c>
      <c r="AQ68" s="80">
        <v>19</v>
      </c>
      <c r="AR68" s="80" t="s">
        <v>37</v>
      </c>
      <c r="AS68" s="81" t="s">
        <v>37</v>
      </c>
      <c r="AT68" s="794">
        <v>137</v>
      </c>
      <c r="AU68" s="80">
        <v>80</v>
      </c>
      <c r="AV68" s="143">
        <v>132</v>
      </c>
      <c r="AW68" s="80">
        <v>16</v>
      </c>
      <c r="AX68" s="80">
        <v>60</v>
      </c>
      <c r="AY68" s="80" t="s">
        <v>37</v>
      </c>
      <c r="AZ68" s="80">
        <v>30</v>
      </c>
      <c r="BA68" s="80">
        <v>27</v>
      </c>
      <c r="BB68" s="80">
        <v>32</v>
      </c>
      <c r="BC68" s="80" t="s">
        <v>37</v>
      </c>
      <c r="BD68" s="81" t="s">
        <v>37</v>
      </c>
      <c r="BE68" s="794">
        <v>273</v>
      </c>
      <c r="BF68" s="80">
        <v>178</v>
      </c>
      <c r="BG68" s="143">
        <v>304</v>
      </c>
      <c r="BH68" s="80">
        <v>45</v>
      </c>
      <c r="BI68" s="80">
        <v>111</v>
      </c>
      <c r="BJ68" s="80" t="s">
        <v>37</v>
      </c>
      <c r="BK68" s="80">
        <v>45</v>
      </c>
      <c r="BL68" s="80">
        <v>42</v>
      </c>
      <c r="BM68" s="80">
        <v>51</v>
      </c>
      <c r="BN68" s="80" t="s">
        <v>37</v>
      </c>
      <c r="BO68" s="81" t="s">
        <v>37</v>
      </c>
      <c r="BP68" s="794">
        <v>159</v>
      </c>
      <c r="BQ68" s="80">
        <v>9</v>
      </c>
      <c r="BR68" s="143">
        <v>84</v>
      </c>
      <c r="BS68" s="80">
        <v>118</v>
      </c>
      <c r="BT68" s="80">
        <v>32</v>
      </c>
      <c r="BU68" s="80">
        <v>8</v>
      </c>
      <c r="BV68" s="80">
        <v>12</v>
      </c>
      <c r="BW68" s="80">
        <v>13</v>
      </c>
      <c r="BX68" s="80">
        <v>18</v>
      </c>
      <c r="BY68" s="80">
        <v>29</v>
      </c>
      <c r="BZ68" s="81">
        <v>42</v>
      </c>
      <c r="CA68" s="794">
        <v>161</v>
      </c>
      <c r="CB68" s="80">
        <v>11</v>
      </c>
      <c r="CC68" s="143">
        <v>71</v>
      </c>
      <c r="CD68" s="80">
        <v>74</v>
      </c>
      <c r="CE68" s="80">
        <v>35</v>
      </c>
      <c r="CF68" s="80">
        <v>0</v>
      </c>
      <c r="CG68" s="80">
        <v>8</v>
      </c>
      <c r="CH68" s="80">
        <v>15</v>
      </c>
      <c r="CI68" s="80">
        <v>29</v>
      </c>
      <c r="CJ68" s="80">
        <v>36</v>
      </c>
      <c r="CK68" s="81">
        <v>63</v>
      </c>
      <c r="CL68" s="794">
        <v>320</v>
      </c>
      <c r="CM68" s="80">
        <v>20</v>
      </c>
      <c r="CN68" s="143">
        <v>155</v>
      </c>
      <c r="CO68" s="80">
        <v>192</v>
      </c>
      <c r="CP68" s="80">
        <v>67</v>
      </c>
      <c r="CQ68" s="80">
        <v>8</v>
      </c>
      <c r="CR68" s="80">
        <v>20</v>
      </c>
      <c r="CS68" s="80">
        <v>28</v>
      </c>
      <c r="CT68" s="80">
        <v>47</v>
      </c>
      <c r="CU68" s="80">
        <v>65</v>
      </c>
      <c r="CV68" s="81">
        <v>105</v>
      </c>
      <c r="CX68" s="769">
        <f t="shared" si="50"/>
        <v>16.071428571428573</v>
      </c>
      <c r="CY68" s="6">
        <f t="shared" si="51"/>
        <v>12.103174603174603</v>
      </c>
      <c r="CZ68" s="87">
        <f t="shared" si="52"/>
        <v>47.619047619047613</v>
      </c>
      <c r="DA68" s="6">
        <f t="shared" si="53"/>
        <v>4.3650793650793647</v>
      </c>
      <c r="DB68" s="6">
        <f t="shared" si="54"/>
        <v>11.706349206349206</v>
      </c>
      <c r="DC68" s="11"/>
      <c r="DD68" s="6">
        <f t="shared" si="55"/>
        <v>1.3888888888888888</v>
      </c>
      <c r="DE68" s="6">
        <f t="shared" si="56"/>
        <v>4.9603174603174605</v>
      </c>
      <c r="DF68" s="6">
        <f t="shared" si="57"/>
        <v>1.7857142857142856</v>
      </c>
      <c r="DG68" s="11"/>
      <c r="DH68" s="28"/>
      <c r="DI68" s="769">
        <f t="shared" si="58"/>
        <v>14.928425357873209</v>
      </c>
      <c r="DJ68" s="6">
        <f t="shared" si="59"/>
        <v>17.382413087934559</v>
      </c>
      <c r="DK68" s="87">
        <f t="shared" si="60"/>
        <v>35.991820040899796</v>
      </c>
      <c r="DL68" s="6">
        <f t="shared" si="61"/>
        <v>3.4764826175869121</v>
      </c>
      <c r="DM68" s="6">
        <f t="shared" si="62"/>
        <v>15.950920245398773</v>
      </c>
      <c r="DN68" s="11"/>
      <c r="DO68" s="6">
        <f t="shared" si="63"/>
        <v>2.8629856850715747</v>
      </c>
      <c r="DP68" s="6">
        <f t="shared" si="64"/>
        <v>6.9529652351738243</v>
      </c>
      <c r="DQ68" s="6">
        <f t="shared" si="65"/>
        <v>2.4539877300613497</v>
      </c>
      <c r="DR68" s="11"/>
      <c r="DS68" s="28"/>
      <c r="DT68" s="769">
        <f t="shared" si="66"/>
        <v>25.420560747663551</v>
      </c>
      <c r="DU68" s="6">
        <f t="shared" si="67"/>
        <v>18.317757009345794</v>
      </c>
      <c r="DV68" s="87">
        <f t="shared" si="68"/>
        <v>32.149532710280376</v>
      </c>
      <c r="DW68" s="6">
        <f t="shared" si="69"/>
        <v>5.4205607476635516</v>
      </c>
      <c r="DX68" s="6">
        <f t="shared" si="70"/>
        <v>9.5327102803738324</v>
      </c>
      <c r="DY68" s="11"/>
      <c r="DZ68" s="6">
        <f t="shared" si="71"/>
        <v>2.8037383177570092</v>
      </c>
      <c r="EA68" s="6">
        <f t="shared" si="72"/>
        <v>2.8037383177570092</v>
      </c>
      <c r="EB68" s="6">
        <f t="shared" si="73"/>
        <v>3.5514018691588789</v>
      </c>
      <c r="EC68" s="11"/>
      <c r="ED68" s="28"/>
      <c r="EE68" s="769">
        <f t="shared" si="74"/>
        <v>26.653696498054476</v>
      </c>
      <c r="EF68" s="6">
        <f t="shared" si="75"/>
        <v>15.56420233463035</v>
      </c>
      <c r="EG68" s="87">
        <f t="shared" si="76"/>
        <v>25.680933852140075</v>
      </c>
      <c r="EH68" s="6">
        <f t="shared" si="77"/>
        <v>3.1128404669260701</v>
      </c>
      <c r="EI68" s="6">
        <f t="shared" si="78"/>
        <v>11.673151750972762</v>
      </c>
      <c r="EJ68" s="11"/>
      <c r="EK68" s="6">
        <f t="shared" si="79"/>
        <v>5.836575875486381</v>
      </c>
      <c r="EL68" s="6">
        <f t="shared" si="80"/>
        <v>5.2529182879377432</v>
      </c>
      <c r="EM68" s="6">
        <f t="shared" si="81"/>
        <v>6.2256809338521402</v>
      </c>
      <c r="EN68" s="11"/>
      <c r="EO68" s="28"/>
      <c r="EP68" s="769">
        <f t="shared" si="82"/>
        <v>30.343511450381676</v>
      </c>
      <c r="EQ68" s="6">
        <f t="shared" si="83"/>
        <v>1.717557251908397</v>
      </c>
      <c r="ER68" s="87">
        <f t="shared" si="84"/>
        <v>16.030534351145036</v>
      </c>
      <c r="ES68" s="6">
        <f t="shared" si="85"/>
        <v>22.519083969465647</v>
      </c>
      <c r="ET68" s="6">
        <f t="shared" si="86"/>
        <v>6.1068702290076331</v>
      </c>
      <c r="EU68" s="6">
        <f t="shared" si="87"/>
        <v>1.5267175572519083</v>
      </c>
      <c r="EV68" s="6">
        <f t="shared" si="88"/>
        <v>2.2900763358778624</v>
      </c>
      <c r="EW68" s="6">
        <f t="shared" si="89"/>
        <v>2.4809160305343512</v>
      </c>
      <c r="EX68" s="6">
        <f t="shared" si="90"/>
        <v>3.4351145038167941</v>
      </c>
      <c r="EY68" s="6">
        <f t="shared" si="91"/>
        <v>5.5343511450381682</v>
      </c>
      <c r="EZ68" s="82">
        <f t="shared" si="92"/>
        <v>8.015267175572518</v>
      </c>
      <c r="FA68" s="769">
        <f t="shared" si="93"/>
        <v>32.007952286282304</v>
      </c>
      <c r="FB68" s="6">
        <f t="shared" si="94"/>
        <v>2.1868787276341948</v>
      </c>
      <c r="FC68" s="87">
        <f t="shared" si="95"/>
        <v>14.115308151093439</v>
      </c>
      <c r="FD68" s="6">
        <f t="shared" si="96"/>
        <v>14.7117296222664</v>
      </c>
      <c r="FE68" s="6">
        <f t="shared" si="97"/>
        <v>6.9582504970178931</v>
      </c>
      <c r="FF68" s="187">
        <f t="shared" si="98"/>
        <v>0</v>
      </c>
      <c r="FG68" s="6">
        <f t="shared" si="99"/>
        <v>1.5904572564612325</v>
      </c>
      <c r="FH68" s="6">
        <f t="shared" si="100"/>
        <v>2.982107355864811</v>
      </c>
      <c r="FI68" s="6">
        <f t="shared" si="101"/>
        <v>5.7654075546719685</v>
      </c>
      <c r="FJ68" s="6">
        <f t="shared" si="102"/>
        <v>7.1570576540755466</v>
      </c>
      <c r="FK68" s="82">
        <f t="shared" si="103"/>
        <v>12.524850894632205</v>
      </c>
      <c r="FM68" s="745">
        <f t="shared" si="104"/>
        <v>-1.1430032135553638</v>
      </c>
      <c r="FN68" s="64">
        <f t="shared" si="105"/>
        <v>5.2792384847599561</v>
      </c>
      <c r="FO68" s="778">
        <f t="shared" si="106"/>
        <v>-11.627227578147817</v>
      </c>
      <c r="FP68" s="64">
        <f t="shared" si="107"/>
        <v>-0.88859674749245254</v>
      </c>
      <c r="FQ68" s="64">
        <f t="shared" si="108"/>
        <v>4.2445710390495677</v>
      </c>
      <c r="FR68" s="11"/>
      <c r="FS68" s="64">
        <f t="shared" si="109"/>
        <v>1.4740967961826859</v>
      </c>
      <c r="FT68" s="64">
        <f t="shared" si="110"/>
        <v>1.9926477748563638</v>
      </c>
      <c r="FU68" s="64">
        <f t="shared" si="111"/>
        <v>0.66827344434706415</v>
      </c>
      <c r="FV68" s="11"/>
      <c r="FW68" s="28"/>
      <c r="FX68" s="745">
        <f t="shared" si="112"/>
        <v>1.2331357503909253</v>
      </c>
      <c r="FY68" s="64">
        <f t="shared" si="113"/>
        <v>-2.7535546747154438</v>
      </c>
      <c r="FZ68" s="778">
        <f t="shared" si="114"/>
        <v>-6.4685988581403002</v>
      </c>
      <c r="GA68" s="64">
        <f t="shared" si="115"/>
        <v>-2.3077202807374815</v>
      </c>
      <c r="GB68" s="64">
        <f t="shared" si="116"/>
        <v>2.1404414705989296</v>
      </c>
      <c r="GC68" s="11"/>
      <c r="GD68" s="64">
        <f t="shared" si="117"/>
        <v>3.0328375577293718</v>
      </c>
      <c r="GE68" s="64">
        <f t="shared" si="118"/>
        <v>2.449179970180734</v>
      </c>
      <c r="GF68" s="64">
        <f t="shared" si="119"/>
        <v>2.6742790646932613</v>
      </c>
      <c r="GG68" s="11"/>
      <c r="GH68" s="28"/>
      <c r="GI68" s="745">
        <f t="shared" si="120"/>
        <v>1.6644408359006277</v>
      </c>
      <c r="GJ68" s="64">
        <f t="shared" si="121"/>
        <v>0.46932147572579774</v>
      </c>
      <c r="GK68" s="778">
        <f t="shared" si="122"/>
        <v>-1.9152262000515972</v>
      </c>
      <c r="GL68" s="64">
        <f t="shared" si="123"/>
        <v>-7.8073543471992473</v>
      </c>
      <c r="GM68" s="64">
        <f t="shared" si="124"/>
        <v>0.85138026801026001</v>
      </c>
      <c r="GN68" s="195">
        <f t="shared" si="125"/>
        <v>-1.5267175572519083</v>
      </c>
      <c r="GO68" s="64">
        <f t="shared" si="126"/>
        <v>-0.69961907941662993</v>
      </c>
      <c r="GP68" s="64">
        <f t="shared" si="127"/>
        <v>0.50119132533045985</v>
      </c>
      <c r="GQ68" s="64">
        <f t="shared" si="128"/>
        <v>2.3302930508551745</v>
      </c>
      <c r="GR68" s="64">
        <f t="shared" si="129"/>
        <v>1.6227065090373785</v>
      </c>
      <c r="GS68" s="95">
        <f t="shared" si="130"/>
        <v>4.5095837190596875</v>
      </c>
    </row>
    <row r="69" spans="1:201" x14ac:dyDescent="0.25">
      <c r="A69" s="496" t="s">
        <v>68</v>
      </c>
      <c r="B69" s="794">
        <v>41</v>
      </c>
      <c r="C69" s="80">
        <v>127</v>
      </c>
      <c r="D69" s="143">
        <v>102</v>
      </c>
      <c r="E69" s="80">
        <v>25</v>
      </c>
      <c r="F69" s="80">
        <v>178</v>
      </c>
      <c r="G69" s="80" t="s">
        <v>37</v>
      </c>
      <c r="H69" s="80">
        <v>10</v>
      </c>
      <c r="I69" s="80">
        <v>44</v>
      </c>
      <c r="J69" s="80">
        <v>6</v>
      </c>
      <c r="K69" s="80" t="s">
        <v>37</v>
      </c>
      <c r="L69" s="81" t="s">
        <v>37</v>
      </c>
      <c r="M69" s="794">
        <v>48</v>
      </c>
      <c r="N69" s="80">
        <v>121</v>
      </c>
      <c r="O69" s="143">
        <v>73</v>
      </c>
      <c r="P69" s="80">
        <v>28</v>
      </c>
      <c r="Q69" s="80">
        <v>157</v>
      </c>
      <c r="R69" s="80" t="s">
        <v>37</v>
      </c>
      <c r="S69" s="80">
        <v>18</v>
      </c>
      <c r="T69" s="80">
        <v>24</v>
      </c>
      <c r="U69" s="80">
        <v>19</v>
      </c>
      <c r="V69" s="80" t="s">
        <v>37</v>
      </c>
      <c r="W69" s="81" t="s">
        <v>37</v>
      </c>
      <c r="X69" s="794">
        <v>89</v>
      </c>
      <c r="Y69" s="80">
        <v>248</v>
      </c>
      <c r="Z69" s="143">
        <v>175</v>
      </c>
      <c r="AA69" s="80">
        <v>53</v>
      </c>
      <c r="AB69" s="80">
        <v>335</v>
      </c>
      <c r="AC69" s="80" t="s">
        <v>37</v>
      </c>
      <c r="AD69" s="80">
        <v>28</v>
      </c>
      <c r="AE69" s="80">
        <v>68</v>
      </c>
      <c r="AF69" s="80">
        <v>25</v>
      </c>
      <c r="AG69" s="80" t="s">
        <v>37</v>
      </c>
      <c r="AH69" s="81" t="s">
        <v>37</v>
      </c>
      <c r="AI69" s="794">
        <v>105</v>
      </c>
      <c r="AJ69" s="80">
        <v>78</v>
      </c>
      <c r="AK69" s="143">
        <v>87</v>
      </c>
      <c r="AL69" s="80">
        <v>22</v>
      </c>
      <c r="AM69" s="80">
        <v>158</v>
      </c>
      <c r="AN69" s="80" t="s">
        <v>37</v>
      </c>
      <c r="AO69" s="80">
        <v>31</v>
      </c>
      <c r="AP69" s="80">
        <v>30</v>
      </c>
      <c r="AQ69" s="80">
        <v>19</v>
      </c>
      <c r="AR69" s="80" t="s">
        <v>37</v>
      </c>
      <c r="AS69" s="81" t="s">
        <v>37</v>
      </c>
      <c r="AT69" s="794">
        <v>90</v>
      </c>
      <c r="AU69" s="80">
        <v>88</v>
      </c>
      <c r="AV69" s="143">
        <v>68</v>
      </c>
      <c r="AW69" s="80">
        <v>22</v>
      </c>
      <c r="AX69" s="80">
        <v>144</v>
      </c>
      <c r="AY69" s="80" t="s">
        <v>37</v>
      </c>
      <c r="AZ69" s="80">
        <v>14</v>
      </c>
      <c r="BA69" s="80">
        <v>30</v>
      </c>
      <c r="BB69" s="80">
        <v>29</v>
      </c>
      <c r="BC69" s="80" t="s">
        <v>37</v>
      </c>
      <c r="BD69" s="81" t="s">
        <v>37</v>
      </c>
      <c r="BE69" s="794">
        <v>195</v>
      </c>
      <c r="BF69" s="80">
        <v>166</v>
      </c>
      <c r="BG69" s="143">
        <v>155</v>
      </c>
      <c r="BH69" s="80">
        <v>44</v>
      </c>
      <c r="BI69" s="80">
        <v>302</v>
      </c>
      <c r="BJ69" s="80" t="s">
        <v>37</v>
      </c>
      <c r="BK69" s="80">
        <v>45</v>
      </c>
      <c r="BL69" s="80">
        <v>60</v>
      </c>
      <c r="BM69" s="80">
        <v>48</v>
      </c>
      <c r="BN69" s="80" t="s">
        <v>37</v>
      </c>
      <c r="BO69" s="81" t="s">
        <v>37</v>
      </c>
      <c r="BP69" s="794">
        <v>44</v>
      </c>
      <c r="BQ69" s="80">
        <v>12</v>
      </c>
      <c r="BR69" s="143">
        <v>42</v>
      </c>
      <c r="BS69" s="80">
        <v>171</v>
      </c>
      <c r="BT69" s="80">
        <v>169</v>
      </c>
      <c r="BU69" s="80">
        <v>30</v>
      </c>
      <c r="BV69" s="80">
        <v>10</v>
      </c>
      <c r="BW69" s="80">
        <v>9</v>
      </c>
      <c r="BX69" s="80">
        <v>11</v>
      </c>
      <c r="BY69" s="80">
        <v>20</v>
      </c>
      <c r="BZ69" s="81">
        <v>14</v>
      </c>
      <c r="CA69" s="794">
        <v>26</v>
      </c>
      <c r="CB69" s="80">
        <v>7</v>
      </c>
      <c r="CC69" s="143">
        <v>43</v>
      </c>
      <c r="CD69" s="80">
        <v>177</v>
      </c>
      <c r="CE69" s="80">
        <v>154</v>
      </c>
      <c r="CF69" s="80">
        <v>30</v>
      </c>
      <c r="CG69" s="80">
        <v>7</v>
      </c>
      <c r="CH69" s="80">
        <v>10</v>
      </c>
      <c r="CI69" s="80">
        <v>10</v>
      </c>
      <c r="CJ69" s="80">
        <v>15</v>
      </c>
      <c r="CK69" s="81">
        <v>16</v>
      </c>
      <c r="CL69" s="794">
        <v>70</v>
      </c>
      <c r="CM69" s="80">
        <v>19</v>
      </c>
      <c r="CN69" s="143">
        <v>85</v>
      </c>
      <c r="CO69" s="80">
        <v>348</v>
      </c>
      <c r="CP69" s="80">
        <v>323</v>
      </c>
      <c r="CQ69" s="80">
        <v>60</v>
      </c>
      <c r="CR69" s="80">
        <v>17</v>
      </c>
      <c r="CS69" s="80">
        <v>19</v>
      </c>
      <c r="CT69" s="80">
        <v>21</v>
      </c>
      <c r="CU69" s="80">
        <v>35</v>
      </c>
      <c r="CV69" s="81">
        <v>30</v>
      </c>
      <c r="CX69" s="769">
        <f t="shared" si="50"/>
        <v>7.6923076923076925</v>
      </c>
      <c r="CY69" s="6">
        <f t="shared" si="51"/>
        <v>23.827392120075046</v>
      </c>
      <c r="CZ69" s="87">
        <f t="shared" si="52"/>
        <v>19.136960600375236</v>
      </c>
      <c r="DA69" s="6">
        <f t="shared" si="53"/>
        <v>4.6904315196998123</v>
      </c>
      <c r="DB69" s="6">
        <f t="shared" si="54"/>
        <v>33.395872420262663</v>
      </c>
      <c r="DC69" s="11"/>
      <c r="DD69" s="6">
        <f t="shared" si="55"/>
        <v>1.876172607879925</v>
      </c>
      <c r="DE69" s="6">
        <f t="shared" si="56"/>
        <v>8.2551594746716699</v>
      </c>
      <c r="DF69" s="6">
        <f t="shared" si="57"/>
        <v>1.125703564727955</v>
      </c>
      <c r="DG69" s="11"/>
      <c r="DH69" s="28"/>
      <c r="DI69" s="769">
        <f t="shared" si="58"/>
        <v>9.8360655737704921</v>
      </c>
      <c r="DJ69" s="6">
        <f t="shared" si="59"/>
        <v>24.795081967213115</v>
      </c>
      <c r="DK69" s="87">
        <f t="shared" si="60"/>
        <v>14.959016393442623</v>
      </c>
      <c r="DL69" s="6">
        <f t="shared" si="61"/>
        <v>5.7377049180327866</v>
      </c>
      <c r="DM69" s="6">
        <f t="shared" si="62"/>
        <v>32.172131147540981</v>
      </c>
      <c r="DN69" s="11"/>
      <c r="DO69" s="6">
        <f t="shared" si="63"/>
        <v>3.6885245901639343</v>
      </c>
      <c r="DP69" s="6">
        <f t="shared" si="64"/>
        <v>4.918032786885246</v>
      </c>
      <c r="DQ69" s="6">
        <f t="shared" si="65"/>
        <v>3.8934426229508197</v>
      </c>
      <c r="DR69" s="11"/>
      <c r="DS69" s="28"/>
      <c r="DT69" s="769">
        <f t="shared" si="66"/>
        <v>19.811320754716981</v>
      </c>
      <c r="DU69" s="6">
        <f t="shared" si="67"/>
        <v>14.716981132075471</v>
      </c>
      <c r="DV69" s="87">
        <f t="shared" si="68"/>
        <v>16.415094339622641</v>
      </c>
      <c r="DW69" s="6">
        <f t="shared" si="69"/>
        <v>4.1509433962264151</v>
      </c>
      <c r="DX69" s="6">
        <f t="shared" si="70"/>
        <v>29.811320754716981</v>
      </c>
      <c r="DY69" s="11"/>
      <c r="DZ69" s="6">
        <f t="shared" si="71"/>
        <v>5.8490566037735849</v>
      </c>
      <c r="EA69" s="6">
        <f t="shared" si="72"/>
        <v>5.6603773584905666</v>
      </c>
      <c r="EB69" s="6">
        <f t="shared" si="73"/>
        <v>3.5849056603773586</v>
      </c>
      <c r="EC69" s="11"/>
      <c r="ED69" s="28"/>
      <c r="EE69" s="769">
        <f t="shared" si="74"/>
        <v>18.556701030927837</v>
      </c>
      <c r="EF69" s="6">
        <f t="shared" si="75"/>
        <v>18.144329896907216</v>
      </c>
      <c r="EG69" s="87">
        <f t="shared" si="76"/>
        <v>14.020618556701031</v>
      </c>
      <c r="EH69" s="6">
        <f t="shared" si="77"/>
        <v>4.536082474226804</v>
      </c>
      <c r="EI69" s="6">
        <f t="shared" si="78"/>
        <v>29.690721649484537</v>
      </c>
      <c r="EJ69" s="11"/>
      <c r="EK69" s="6">
        <f t="shared" si="79"/>
        <v>2.8865979381443299</v>
      </c>
      <c r="EL69" s="6">
        <f t="shared" si="80"/>
        <v>6.1855670103092786</v>
      </c>
      <c r="EM69" s="6">
        <f t="shared" si="81"/>
        <v>5.9793814432989691</v>
      </c>
      <c r="EN69" s="11"/>
      <c r="EO69" s="28"/>
      <c r="EP69" s="769">
        <f t="shared" si="82"/>
        <v>8.2706766917293226</v>
      </c>
      <c r="EQ69" s="6">
        <f t="shared" si="83"/>
        <v>2.2556390977443606</v>
      </c>
      <c r="ER69" s="87">
        <f t="shared" si="84"/>
        <v>7.8947368421052628</v>
      </c>
      <c r="ES69" s="6">
        <f t="shared" si="85"/>
        <v>32.142857142857146</v>
      </c>
      <c r="ET69" s="6">
        <f t="shared" si="86"/>
        <v>31.766917293233082</v>
      </c>
      <c r="EU69" s="6">
        <f t="shared" si="87"/>
        <v>5.6390977443609023</v>
      </c>
      <c r="EV69" s="6">
        <f t="shared" si="88"/>
        <v>1.8796992481203008</v>
      </c>
      <c r="EW69" s="6">
        <f t="shared" si="89"/>
        <v>1.6917293233082706</v>
      </c>
      <c r="EX69" s="6">
        <f t="shared" si="90"/>
        <v>2.0676691729323307</v>
      </c>
      <c r="EY69" s="6">
        <f t="shared" si="91"/>
        <v>3.7593984962406015</v>
      </c>
      <c r="EZ69" s="82">
        <f t="shared" si="92"/>
        <v>2.6315789473684208</v>
      </c>
      <c r="FA69" s="769">
        <f t="shared" si="93"/>
        <v>5.2525252525252526</v>
      </c>
      <c r="FB69" s="6">
        <f t="shared" si="94"/>
        <v>1.4141414141414141</v>
      </c>
      <c r="FC69" s="87">
        <f t="shared" si="95"/>
        <v>8.6868686868686869</v>
      </c>
      <c r="FD69" s="6">
        <f t="shared" si="96"/>
        <v>35.757575757575758</v>
      </c>
      <c r="FE69" s="6">
        <f t="shared" si="97"/>
        <v>31.111111111111111</v>
      </c>
      <c r="FF69" s="6">
        <f t="shared" si="98"/>
        <v>6.0606060606060606</v>
      </c>
      <c r="FG69" s="6">
        <f t="shared" si="99"/>
        <v>1.4141414141414141</v>
      </c>
      <c r="FH69" s="6">
        <f t="shared" si="100"/>
        <v>2.0202020202020203</v>
      </c>
      <c r="FI69" s="6">
        <f t="shared" si="101"/>
        <v>2.0202020202020203</v>
      </c>
      <c r="FJ69" s="6">
        <f t="shared" si="102"/>
        <v>3.0303030303030303</v>
      </c>
      <c r="FK69" s="82">
        <f t="shared" si="103"/>
        <v>3.2323232323232323</v>
      </c>
      <c r="FM69" s="745">
        <f t="shared" si="104"/>
        <v>2.1437578814627996</v>
      </c>
      <c r="FN69" s="64">
        <f t="shared" si="105"/>
        <v>0.96768984713806816</v>
      </c>
      <c r="FO69" s="778">
        <f t="shared" si="106"/>
        <v>-4.1779442069326134</v>
      </c>
      <c r="FP69" s="64">
        <f t="shared" si="107"/>
        <v>1.0472733983329743</v>
      </c>
      <c r="FQ69" s="64">
        <f t="shared" si="108"/>
        <v>-1.2237412727216821</v>
      </c>
      <c r="FR69" s="11"/>
      <c r="FS69" s="64">
        <f t="shared" si="109"/>
        <v>1.8123519822840093</v>
      </c>
      <c r="FT69" s="64">
        <f t="shared" si="110"/>
        <v>-3.3371266877864239</v>
      </c>
      <c r="FU69" s="64">
        <f t="shared" si="111"/>
        <v>2.7677390582228645</v>
      </c>
      <c r="FV69" s="11"/>
      <c r="FW69" s="28"/>
      <c r="FX69" s="745">
        <f t="shared" si="112"/>
        <v>-1.2546197237891441</v>
      </c>
      <c r="FY69" s="64">
        <f t="shared" si="113"/>
        <v>3.4273487648317449</v>
      </c>
      <c r="FZ69" s="778">
        <f t="shared" si="114"/>
        <v>-2.3944757829216101</v>
      </c>
      <c r="GA69" s="64">
        <f t="shared" si="115"/>
        <v>0.38513907800038893</v>
      </c>
      <c r="GB69" s="64">
        <f t="shared" si="116"/>
        <v>-0.12059910523244355</v>
      </c>
      <c r="GC69" s="11"/>
      <c r="GD69" s="64">
        <f t="shared" si="117"/>
        <v>-2.9624586656292551</v>
      </c>
      <c r="GE69" s="64">
        <f t="shared" si="118"/>
        <v>0.52518965181871202</v>
      </c>
      <c r="GF69" s="64">
        <f t="shared" si="119"/>
        <v>2.3944757829216106</v>
      </c>
      <c r="GG69" s="11"/>
      <c r="GH69" s="28"/>
      <c r="GI69" s="745">
        <f t="shared" si="120"/>
        <v>-3.01815143920407</v>
      </c>
      <c r="GJ69" s="64">
        <f t="shared" si="121"/>
        <v>-0.84149768360294641</v>
      </c>
      <c r="GK69" s="778">
        <f t="shared" si="122"/>
        <v>0.79213184476342402</v>
      </c>
      <c r="GL69" s="64">
        <f t="shared" si="123"/>
        <v>3.6147186147186119</v>
      </c>
      <c r="GM69" s="64">
        <f t="shared" si="124"/>
        <v>-0.65580618212197095</v>
      </c>
      <c r="GN69" s="64">
        <f t="shared" si="125"/>
        <v>0.42150831624515828</v>
      </c>
      <c r="GO69" s="64">
        <f t="shared" si="126"/>
        <v>-0.46555783397888661</v>
      </c>
      <c r="GP69" s="64">
        <f t="shared" si="127"/>
        <v>0.32847269689374969</v>
      </c>
      <c r="GQ69" s="64">
        <f t="shared" si="128"/>
        <v>-4.7467152730310325E-2</v>
      </c>
      <c r="GR69" s="64">
        <f t="shared" si="129"/>
        <v>-0.72909546593757124</v>
      </c>
      <c r="GS69" s="95">
        <f t="shared" si="130"/>
        <v>0.60074428495481147</v>
      </c>
    </row>
    <row r="70" spans="1:201" x14ac:dyDescent="0.25">
      <c r="A70" s="496" t="s">
        <v>69</v>
      </c>
      <c r="B70" s="794">
        <v>41</v>
      </c>
      <c r="C70" s="80">
        <v>91</v>
      </c>
      <c r="D70" s="143">
        <v>128</v>
      </c>
      <c r="E70" s="80">
        <v>26</v>
      </c>
      <c r="F70" s="80">
        <v>79</v>
      </c>
      <c r="G70" s="80" t="s">
        <v>37</v>
      </c>
      <c r="H70" s="80">
        <v>14</v>
      </c>
      <c r="I70" s="80">
        <v>143</v>
      </c>
      <c r="J70" s="80">
        <v>7</v>
      </c>
      <c r="K70" s="80" t="s">
        <v>37</v>
      </c>
      <c r="L70" s="81" t="s">
        <v>37</v>
      </c>
      <c r="M70" s="794">
        <v>26</v>
      </c>
      <c r="N70" s="80">
        <v>51</v>
      </c>
      <c r="O70" s="143">
        <v>101</v>
      </c>
      <c r="P70" s="80">
        <v>16</v>
      </c>
      <c r="Q70" s="80">
        <v>86</v>
      </c>
      <c r="R70" s="80" t="s">
        <v>37</v>
      </c>
      <c r="S70" s="80">
        <v>6</v>
      </c>
      <c r="T70" s="80">
        <v>116</v>
      </c>
      <c r="U70" s="80">
        <v>25</v>
      </c>
      <c r="V70" s="80" t="s">
        <v>37</v>
      </c>
      <c r="W70" s="81" t="s">
        <v>37</v>
      </c>
      <c r="X70" s="794">
        <v>67</v>
      </c>
      <c r="Y70" s="80">
        <v>142</v>
      </c>
      <c r="Z70" s="143">
        <v>229</v>
      </c>
      <c r="AA70" s="80">
        <v>42</v>
      </c>
      <c r="AB70" s="80">
        <v>165</v>
      </c>
      <c r="AC70" s="80" t="s">
        <v>37</v>
      </c>
      <c r="AD70" s="80">
        <v>20</v>
      </c>
      <c r="AE70" s="80">
        <v>259</v>
      </c>
      <c r="AF70" s="80">
        <v>32</v>
      </c>
      <c r="AG70" s="80" t="s">
        <v>37</v>
      </c>
      <c r="AH70" s="81" t="s">
        <v>37</v>
      </c>
      <c r="AI70" s="794">
        <v>62</v>
      </c>
      <c r="AJ70" s="80">
        <v>118</v>
      </c>
      <c r="AK70" s="143">
        <v>103</v>
      </c>
      <c r="AL70" s="80">
        <v>31</v>
      </c>
      <c r="AM70" s="80">
        <v>90</v>
      </c>
      <c r="AN70" s="80" t="s">
        <v>37</v>
      </c>
      <c r="AO70" s="80">
        <v>38</v>
      </c>
      <c r="AP70" s="80">
        <v>91</v>
      </c>
      <c r="AQ70" s="80">
        <v>11</v>
      </c>
      <c r="AR70" s="80" t="s">
        <v>37</v>
      </c>
      <c r="AS70" s="81" t="s">
        <v>37</v>
      </c>
      <c r="AT70" s="794">
        <v>45</v>
      </c>
      <c r="AU70" s="80">
        <v>82</v>
      </c>
      <c r="AV70" s="143">
        <v>66</v>
      </c>
      <c r="AW70" s="80">
        <v>15</v>
      </c>
      <c r="AX70" s="80">
        <v>59</v>
      </c>
      <c r="AY70" s="80" t="s">
        <v>37</v>
      </c>
      <c r="AZ70" s="80">
        <v>33</v>
      </c>
      <c r="BA70" s="80">
        <v>94</v>
      </c>
      <c r="BB70" s="80">
        <v>29</v>
      </c>
      <c r="BC70" s="80" t="s">
        <v>37</v>
      </c>
      <c r="BD70" s="81" t="s">
        <v>37</v>
      </c>
      <c r="BE70" s="794">
        <v>107</v>
      </c>
      <c r="BF70" s="80">
        <v>200</v>
      </c>
      <c r="BG70" s="143">
        <v>169</v>
      </c>
      <c r="BH70" s="80">
        <v>46</v>
      </c>
      <c r="BI70" s="80">
        <v>149</v>
      </c>
      <c r="BJ70" s="80" t="s">
        <v>37</v>
      </c>
      <c r="BK70" s="80">
        <v>71</v>
      </c>
      <c r="BL70" s="80">
        <v>185</v>
      </c>
      <c r="BM70" s="80">
        <v>40</v>
      </c>
      <c r="BN70" s="80" t="s">
        <v>37</v>
      </c>
      <c r="BO70" s="81" t="s">
        <v>37</v>
      </c>
      <c r="BP70" s="794">
        <v>57</v>
      </c>
      <c r="BQ70" s="80">
        <v>24</v>
      </c>
      <c r="BR70" s="143">
        <v>43</v>
      </c>
      <c r="BS70" s="80">
        <v>86</v>
      </c>
      <c r="BT70" s="80">
        <v>88</v>
      </c>
      <c r="BU70" s="80">
        <v>41</v>
      </c>
      <c r="BV70" s="80">
        <v>28</v>
      </c>
      <c r="BW70" s="80">
        <v>76</v>
      </c>
      <c r="BX70" s="80">
        <v>22</v>
      </c>
      <c r="BY70" s="80">
        <v>47</v>
      </c>
      <c r="BZ70" s="81">
        <v>36</v>
      </c>
      <c r="CA70" s="794">
        <v>45</v>
      </c>
      <c r="CB70" s="80">
        <v>24</v>
      </c>
      <c r="CC70" s="143">
        <v>44</v>
      </c>
      <c r="CD70" s="80">
        <v>57</v>
      </c>
      <c r="CE70" s="80">
        <v>70</v>
      </c>
      <c r="CF70" s="80">
        <v>10</v>
      </c>
      <c r="CG70" s="80">
        <v>11</v>
      </c>
      <c r="CH70" s="80">
        <v>63</v>
      </c>
      <c r="CI70" s="80">
        <v>51</v>
      </c>
      <c r="CJ70" s="80">
        <v>40</v>
      </c>
      <c r="CK70" s="81">
        <v>46</v>
      </c>
      <c r="CL70" s="794">
        <v>102</v>
      </c>
      <c r="CM70" s="80">
        <v>48</v>
      </c>
      <c r="CN70" s="143">
        <v>87</v>
      </c>
      <c r="CO70" s="80">
        <v>143</v>
      </c>
      <c r="CP70" s="80">
        <v>158</v>
      </c>
      <c r="CQ70" s="80">
        <v>51</v>
      </c>
      <c r="CR70" s="80">
        <v>39</v>
      </c>
      <c r="CS70" s="80">
        <v>139</v>
      </c>
      <c r="CT70" s="80">
        <v>73</v>
      </c>
      <c r="CU70" s="80">
        <v>87</v>
      </c>
      <c r="CV70" s="81">
        <v>82</v>
      </c>
      <c r="CX70" s="769">
        <f t="shared" si="50"/>
        <v>7.7504725897920608</v>
      </c>
      <c r="CY70" s="6">
        <f t="shared" si="51"/>
        <v>17.20226843100189</v>
      </c>
      <c r="CZ70" s="87">
        <f t="shared" si="52"/>
        <v>24.196597353497165</v>
      </c>
      <c r="DA70" s="6">
        <f t="shared" si="53"/>
        <v>4.9149338374291114</v>
      </c>
      <c r="DB70" s="6">
        <f t="shared" si="54"/>
        <v>14.933837429111533</v>
      </c>
      <c r="DC70" s="11"/>
      <c r="DD70" s="6">
        <f t="shared" si="55"/>
        <v>2.6465028355387523</v>
      </c>
      <c r="DE70" s="6">
        <f t="shared" si="56"/>
        <v>27.032136105860115</v>
      </c>
      <c r="DF70" s="6">
        <f t="shared" si="57"/>
        <v>1.3232514177693762</v>
      </c>
      <c r="DG70" s="11"/>
      <c r="DH70" s="28"/>
      <c r="DI70" s="769">
        <f t="shared" si="58"/>
        <v>6.0889929742388755</v>
      </c>
      <c r="DJ70" s="6">
        <f t="shared" si="59"/>
        <v>11.943793911007026</v>
      </c>
      <c r="DK70" s="87">
        <f t="shared" si="60"/>
        <v>23.653395784543328</v>
      </c>
      <c r="DL70" s="6">
        <f t="shared" si="61"/>
        <v>3.7470725995316161</v>
      </c>
      <c r="DM70" s="6">
        <f t="shared" si="62"/>
        <v>20.140515222482435</v>
      </c>
      <c r="DN70" s="11"/>
      <c r="DO70" s="6">
        <f t="shared" si="63"/>
        <v>1.405152224824356</v>
      </c>
      <c r="DP70" s="6">
        <f t="shared" si="64"/>
        <v>27.166276346604217</v>
      </c>
      <c r="DQ70" s="6">
        <f t="shared" si="65"/>
        <v>5.8548009367681502</v>
      </c>
      <c r="DR70" s="11"/>
      <c r="DS70" s="28"/>
      <c r="DT70" s="769">
        <f t="shared" si="66"/>
        <v>11.397058823529411</v>
      </c>
      <c r="DU70" s="6">
        <f t="shared" si="67"/>
        <v>21.691176470588236</v>
      </c>
      <c r="DV70" s="87">
        <f t="shared" si="68"/>
        <v>18.933823529411764</v>
      </c>
      <c r="DW70" s="6">
        <f t="shared" si="69"/>
        <v>5.6985294117647056</v>
      </c>
      <c r="DX70" s="6">
        <f t="shared" si="70"/>
        <v>16.544117647058822</v>
      </c>
      <c r="DY70" s="11"/>
      <c r="DZ70" s="6">
        <f t="shared" si="71"/>
        <v>6.9852941176470589</v>
      </c>
      <c r="EA70" s="6">
        <f t="shared" si="72"/>
        <v>16.727941176470587</v>
      </c>
      <c r="EB70" s="6">
        <f t="shared" si="73"/>
        <v>2.0220588235294117</v>
      </c>
      <c r="EC70" s="11"/>
      <c r="ED70" s="28"/>
      <c r="EE70" s="769">
        <f t="shared" si="74"/>
        <v>10.638297872340425</v>
      </c>
      <c r="EF70" s="6">
        <f t="shared" si="75"/>
        <v>19.385342789598109</v>
      </c>
      <c r="EG70" s="87">
        <f t="shared" si="76"/>
        <v>15.602836879432624</v>
      </c>
      <c r="EH70" s="6">
        <f t="shared" si="77"/>
        <v>3.5460992907801421</v>
      </c>
      <c r="EI70" s="6">
        <f t="shared" si="78"/>
        <v>13.947990543735225</v>
      </c>
      <c r="EJ70" s="11"/>
      <c r="EK70" s="6">
        <f t="shared" si="79"/>
        <v>7.8014184397163122</v>
      </c>
      <c r="EL70" s="6">
        <f t="shared" si="80"/>
        <v>22.222222222222221</v>
      </c>
      <c r="EM70" s="6">
        <f t="shared" si="81"/>
        <v>6.8557919621749415</v>
      </c>
      <c r="EN70" s="11"/>
      <c r="EO70" s="28"/>
      <c r="EP70" s="769">
        <f t="shared" si="82"/>
        <v>10.401459854014599</v>
      </c>
      <c r="EQ70" s="6">
        <f t="shared" si="83"/>
        <v>4.3795620437956204</v>
      </c>
      <c r="ER70" s="87">
        <f t="shared" si="84"/>
        <v>7.8467153284671536</v>
      </c>
      <c r="ES70" s="6">
        <f t="shared" si="85"/>
        <v>15.693430656934307</v>
      </c>
      <c r="ET70" s="6">
        <f t="shared" si="86"/>
        <v>16.058394160583941</v>
      </c>
      <c r="EU70" s="6">
        <f t="shared" si="87"/>
        <v>7.4817518248175192</v>
      </c>
      <c r="EV70" s="6">
        <f t="shared" si="88"/>
        <v>5.1094890510948909</v>
      </c>
      <c r="EW70" s="6">
        <f t="shared" si="89"/>
        <v>13.868613138686131</v>
      </c>
      <c r="EX70" s="6">
        <f t="shared" si="90"/>
        <v>4.0145985401459852</v>
      </c>
      <c r="EY70" s="6">
        <f t="shared" si="91"/>
        <v>8.5766423357664241</v>
      </c>
      <c r="EZ70" s="82">
        <f t="shared" si="92"/>
        <v>6.5693430656934311</v>
      </c>
      <c r="FA70" s="769">
        <f t="shared" si="93"/>
        <v>9.7613882863340571</v>
      </c>
      <c r="FB70" s="6">
        <f t="shared" si="94"/>
        <v>5.2060737527114966</v>
      </c>
      <c r="FC70" s="87">
        <f t="shared" si="95"/>
        <v>9.5444685466377432</v>
      </c>
      <c r="FD70" s="6">
        <f t="shared" si="96"/>
        <v>12.364425162689804</v>
      </c>
      <c r="FE70" s="6">
        <f t="shared" si="97"/>
        <v>15.184381778741866</v>
      </c>
      <c r="FF70" s="6">
        <f t="shared" si="98"/>
        <v>2.1691973969631237</v>
      </c>
      <c r="FG70" s="6">
        <f t="shared" si="99"/>
        <v>2.3861171366594358</v>
      </c>
      <c r="FH70" s="6">
        <f t="shared" si="100"/>
        <v>13.665943600867678</v>
      </c>
      <c r="FI70" s="6">
        <f t="shared" si="101"/>
        <v>11.062906724511931</v>
      </c>
      <c r="FJ70" s="6">
        <f t="shared" si="102"/>
        <v>8.676789587852495</v>
      </c>
      <c r="FK70" s="82">
        <f t="shared" si="103"/>
        <v>9.9783080260303691</v>
      </c>
      <c r="FM70" s="745">
        <f t="shared" si="104"/>
        <v>-1.6614796155531852</v>
      </c>
      <c r="FN70" s="64">
        <f t="shared" si="105"/>
        <v>-5.2584745199948646</v>
      </c>
      <c r="FO70" s="778">
        <f t="shared" si="106"/>
        <v>-0.54320156895383676</v>
      </c>
      <c r="FP70" s="64">
        <f t="shared" si="107"/>
        <v>-1.1678612378974953</v>
      </c>
      <c r="FQ70" s="64">
        <f t="shared" si="108"/>
        <v>5.2066777933709023</v>
      </c>
      <c r="FR70" s="11"/>
      <c r="FS70" s="64">
        <f t="shared" si="109"/>
        <v>-1.2413506107143963</v>
      </c>
      <c r="FT70" s="64">
        <f t="shared" si="110"/>
        <v>0.13414024074410236</v>
      </c>
      <c r="FU70" s="64">
        <f t="shared" si="111"/>
        <v>4.5315495189987738</v>
      </c>
      <c r="FV70" s="11"/>
      <c r="FW70" s="28"/>
      <c r="FX70" s="745">
        <f t="shared" si="112"/>
        <v>-0.7587609511889859</v>
      </c>
      <c r="FY70" s="64">
        <f t="shared" si="113"/>
        <v>-2.3058336809901263</v>
      </c>
      <c r="FZ70" s="778">
        <f t="shared" si="114"/>
        <v>-3.3309866499791401</v>
      </c>
      <c r="GA70" s="64">
        <f t="shared" si="115"/>
        <v>-2.1524301209845635</v>
      </c>
      <c r="GB70" s="64">
        <f t="shared" si="116"/>
        <v>-2.5961271033235978</v>
      </c>
      <c r="GC70" s="11"/>
      <c r="GD70" s="64">
        <f t="shared" si="117"/>
        <v>0.81612432206925334</v>
      </c>
      <c r="GE70" s="64">
        <f t="shared" si="118"/>
        <v>5.4942810457516345</v>
      </c>
      <c r="GF70" s="64">
        <f t="shared" si="119"/>
        <v>4.8337331386455293</v>
      </c>
      <c r="GG70" s="11"/>
      <c r="GH70" s="28"/>
      <c r="GI70" s="745">
        <f t="shared" si="120"/>
        <v>-0.64007156768054152</v>
      </c>
      <c r="GJ70" s="64">
        <f t="shared" si="121"/>
        <v>0.82651170891587622</v>
      </c>
      <c r="GK70" s="778">
        <f t="shared" si="122"/>
        <v>1.6977532181705897</v>
      </c>
      <c r="GL70" s="64">
        <f t="shared" si="123"/>
        <v>-3.3290054942445035</v>
      </c>
      <c r="GM70" s="64">
        <f t="shared" si="124"/>
        <v>-0.87401238184207486</v>
      </c>
      <c r="GN70" s="64">
        <f t="shared" si="125"/>
        <v>-5.3125544278543959</v>
      </c>
      <c r="GO70" s="64">
        <f t="shared" si="126"/>
        <v>-2.7233719144354551</v>
      </c>
      <c r="GP70" s="64">
        <f t="shared" si="127"/>
        <v>-0.20266953781845309</v>
      </c>
      <c r="GQ70" s="64">
        <f t="shared" si="128"/>
        <v>7.0483081843659461</v>
      </c>
      <c r="GR70" s="64">
        <f t="shared" si="129"/>
        <v>0.10014725208607089</v>
      </c>
      <c r="GS70" s="95">
        <f t="shared" si="130"/>
        <v>3.4089649603369381</v>
      </c>
    </row>
    <row r="71" spans="1:201" x14ac:dyDescent="0.25">
      <c r="A71" s="496" t="s">
        <v>70</v>
      </c>
      <c r="B71" s="794">
        <v>61</v>
      </c>
      <c r="C71" s="80">
        <v>67</v>
      </c>
      <c r="D71" s="143">
        <v>141</v>
      </c>
      <c r="E71" s="80">
        <v>23</v>
      </c>
      <c r="F71" s="80">
        <v>110</v>
      </c>
      <c r="G71" s="80" t="s">
        <v>37</v>
      </c>
      <c r="H71" s="80">
        <v>28</v>
      </c>
      <c r="I71" s="80">
        <v>100</v>
      </c>
      <c r="J71" s="80">
        <v>18</v>
      </c>
      <c r="K71" s="80" t="s">
        <v>37</v>
      </c>
      <c r="L71" s="81" t="s">
        <v>37</v>
      </c>
      <c r="M71" s="794">
        <v>58</v>
      </c>
      <c r="N71" s="80">
        <v>47</v>
      </c>
      <c r="O71" s="143">
        <v>121</v>
      </c>
      <c r="P71" s="80">
        <v>18</v>
      </c>
      <c r="Q71" s="80">
        <v>100</v>
      </c>
      <c r="R71" s="80" t="s">
        <v>37</v>
      </c>
      <c r="S71" s="80">
        <v>14</v>
      </c>
      <c r="T71" s="80">
        <v>80</v>
      </c>
      <c r="U71" s="80">
        <v>13</v>
      </c>
      <c r="V71" s="80" t="s">
        <v>37</v>
      </c>
      <c r="W71" s="81" t="s">
        <v>37</v>
      </c>
      <c r="X71" s="794">
        <v>119</v>
      </c>
      <c r="Y71" s="80">
        <v>114</v>
      </c>
      <c r="Z71" s="143">
        <v>262</v>
      </c>
      <c r="AA71" s="80">
        <v>41</v>
      </c>
      <c r="AB71" s="80">
        <v>210</v>
      </c>
      <c r="AC71" s="80" t="s">
        <v>37</v>
      </c>
      <c r="AD71" s="80">
        <v>42</v>
      </c>
      <c r="AE71" s="80">
        <v>180</v>
      </c>
      <c r="AF71" s="80">
        <v>31</v>
      </c>
      <c r="AG71" s="80" t="s">
        <v>37</v>
      </c>
      <c r="AH71" s="81" t="s">
        <v>37</v>
      </c>
      <c r="AI71" s="794">
        <v>75</v>
      </c>
      <c r="AJ71" s="80">
        <v>80</v>
      </c>
      <c r="AK71" s="143">
        <v>121</v>
      </c>
      <c r="AL71" s="80">
        <v>71</v>
      </c>
      <c r="AM71" s="80">
        <v>57</v>
      </c>
      <c r="AN71" s="80" t="s">
        <v>37</v>
      </c>
      <c r="AO71" s="80">
        <v>58</v>
      </c>
      <c r="AP71" s="80">
        <v>78</v>
      </c>
      <c r="AQ71" s="80">
        <v>11</v>
      </c>
      <c r="AR71" s="80" t="s">
        <v>37</v>
      </c>
      <c r="AS71" s="81" t="s">
        <v>37</v>
      </c>
      <c r="AT71" s="794">
        <v>68</v>
      </c>
      <c r="AU71" s="80">
        <v>74</v>
      </c>
      <c r="AV71" s="143">
        <v>71</v>
      </c>
      <c r="AW71" s="80">
        <v>37</v>
      </c>
      <c r="AX71" s="80">
        <v>63</v>
      </c>
      <c r="AY71" s="80" t="s">
        <v>37</v>
      </c>
      <c r="AZ71" s="80">
        <v>43</v>
      </c>
      <c r="BA71" s="80">
        <v>65</v>
      </c>
      <c r="BB71" s="80">
        <v>13</v>
      </c>
      <c r="BC71" s="80" t="s">
        <v>37</v>
      </c>
      <c r="BD71" s="81" t="s">
        <v>37</v>
      </c>
      <c r="BE71" s="794">
        <v>143</v>
      </c>
      <c r="BF71" s="80">
        <v>154</v>
      </c>
      <c r="BG71" s="143">
        <v>192</v>
      </c>
      <c r="BH71" s="80">
        <v>108</v>
      </c>
      <c r="BI71" s="80">
        <v>120</v>
      </c>
      <c r="BJ71" s="80" t="s">
        <v>37</v>
      </c>
      <c r="BK71" s="80">
        <v>101</v>
      </c>
      <c r="BL71" s="80">
        <v>143</v>
      </c>
      <c r="BM71" s="80">
        <v>24</v>
      </c>
      <c r="BN71" s="80" t="s">
        <v>37</v>
      </c>
      <c r="BO71" s="81" t="s">
        <v>37</v>
      </c>
      <c r="BP71" s="794">
        <v>69</v>
      </c>
      <c r="BQ71" s="80">
        <v>29</v>
      </c>
      <c r="BR71" s="143">
        <v>45</v>
      </c>
      <c r="BS71" s="80">
        <v>133</v>
      </c>
      <c r="BT71" s="80">
        <v>57</v>
      </c>
      <c r="BU71" s="80">
        <v>28</v>
      </c>
      <c r="BV71" s="80">
        <v>16</v>
      </c>
      <c r="BW71" s="80">
        <v>57</v>
      </c>
      <c r="BX71" s="80">
        <v>14</v>
      </c>
      <c r="BY71" s="80">
        <v>56</v>
      </c>
      <c r="BZ71" s="81">
        <v>46</v>
      </c>
      <c r="CA71" s="794">
        <v>65</v>
      </c>
      <c r="CB71" s="80">
        <v>22</v>
      </c>
      <c r="CC71" s="143">
        <v>45</v>
      </c>
      <c r="CD71" s="80">
        <v>96</v>
      </c>
      <c r="CE71" s="80">
        <v>63</v>
      </c>
      <c r="CF71" s="80">
        <v>14</v>
      </c>
      <c r="CG71" s="80">
        <v>11</v>
      </c>
      <c r="CH71" s="80">
        <v>42</v>
      </c>
      <c r="CI71" s="80">
        <v>25</v>
      </c>
      <c r="CJ71" s="80">
        <v>39</v>
      </c>
      <c r="CK71" s="81">
        <v>50</v>
      </c>
      <c r="CL71" s="794">
        <v>134</v>
      </c>
      <c r="CM71" s="80">
        <v>51</v>
      </c>
      <c r="CN71" s="143">
        <v>90</v>
      </c>
      <c r="CO71" s="80">
        <v>229</v>
      </c>
      <c r="CP71" s="80">
        <v>120</v>
      </c>
      <c r="CQ71" s="80">
        <v>42</v>
      </c>
      <c r="CR71" s="80">
        <v>27</v>
      </c>
      <c r="CS71" s="80">
        <v>99</v>
      </c>
      <c r="CT71" s="80">
        <v>39</v>
      </c>
      <c r="CU71" s="80">
        <v>95</v>
      </c>
      <c r="CV71" s="81">
        <v>96</v>
      </c>
      <c r="CX71" s="769">
        <f t="shared" si="50"/>
        <v>11.131386861313869</v>
      </c>
      <c r="CY71" s="6">
        <f t="shared" si="51"/>
        <v>12.226277372262775</v>
      </c>
      <c r="CZ71" s="87">
        <f t="shared" si="52"/>
        <v>25.729927007299271</v>
      </c>
      <c r="DA71" s="6">
        <f t="shared" si="53"/>
        <v>4.1970802919708028</v>
      </c>
      <c r="DB71" s="6">
        <f t="shared" si="54"/>
        <v>20.072992700729927</v>
      </c>
      <c r="DC71" s="11"/>
      <c r="DD71" s="6">
        <f t="shared" si="55"/>
        <v>5.1094890510948909</v>
      </c>
      <c r="DE71" s="6">
        <f t="shared" si="56"/>
        <v>18.248175182481752</v>
      </c>
      <c r="DF71" s="6">
        <f t="shared" si="57"/>
        <v>3.2846715328467155</v>
      </c>
      <c r="DG71" s="11"/>
      <c r="DH71" s="28"/>
      <c r="DI71" s="769">
        <f t="shared" si="58"/>
        <v>12.86031042128603</v>
      </c>
      <c r="DJ71" s="6">
        <f t="shared" si="59"/>
        <v>10.421286031042129</v>
      </c>
      <c r="DK71" s="87">
        <f t="shared" si="60"/>
        <v>26.829268292682929</v>
      </c>
      <c r="DL71" s="6">
        <f t="shared" si="61"/>
        <v>3.9911308203991127</v>
      </c>
      <c r="DM71" s="6">
        <f t="shared" si="62"/>
        <v>22.172949002217297</v>
      </c>
      <c r="DN71" s="11"/>
      <c r="DO71" s="6">
        <f t="shared" si="63"/>
        <v>3.1042128603104215</v>
      </c>
      <c r="DP71" s="6">
        <f t="shared" si="64"/>
        <v>17.738359201773836</v>
      </c>
      <c r="DQ71" s="6">
        <f t="shared" si="65"/>
        <v>2.8824833702882482</v>
      </c>
      <c r="DR71" s="11"/>
      <c r="DS71" s="28"/>
      <c r="DT71" s="769">
        <f t="shared" si="66"/>
        <v>13.611615245009073</v>
      </c>
      <c r="DU71" s="6">
        <f t="shared" si="67"/>
        <v>14.519056261343014</v>
      </c>
      <c r="DV71" s="87">
        <f t="shared" si="68"/>
        <v>21.960072595281307</v>
      </c>
      <c r="DW71" s="6">
        <f t="shared" si="69"/>
        <v>12.885662431941924</v>
      </c>
      <c r="DX71" s="6">
        <f t="shared" si="70"/>
        <v>10.344827586206897</v>
      </c>
      <c r="DY71" s="11"/>
      <c r="DZ71" s="6">
        <f t="shared" si="71"/>
        <v>10.526315789473683</v>
      </c>
      <c r="EA71" s="6">
        <f t="shared" si="72"/>
        <v>14.156079854809436</v>
      </c>
      <c r="EB71" s="6">
        <f t="shared" si="73"/>
        <v>1.9963702359346642</v>
      </c>
      <c r="EC71" s="11"/>
      <c r="ED71" s="28"/>
      <c r="EE71" s="769">
        <f t="shared" si="74"/>
        <v>15.668202764976957</v>
      </c>
      <c r="EF71" s="6">
        <f t="shared" si="75"/>
        <v>17.050691244239633</v>
      </c>
      <c r="EG71" s="87">
        <f t="shared" si="76"/>
        <v>16.359447004608295</v>
      </c>
      <c r="EH71" s="6">
        <f t="shared" si="77"/>
        <v>8.5253456221198167</v>
      </c>
      <c r="EI71" s="6">
        <f t="shared" si="78"/>
        <v>14.516129032258066</v>
      </c>
      <c r="EJ71" s="11"/>
      <c r="EK71" s="6">
        <f t="shared" si="79"/>
        <v>9.9078341013824893</v>
      </c>
      <c r="EL71" s="6">
        <f t="shared" si="80"/>
        <v>14.976958525345621</v>
      </c>
      <c r="EM71" s="6">
        <f t="shared" si="81"/>
        <v>2.9953917050691241</v>
      </c>
      <c r="EN71" s="11"/>
      <c r="EO71" s="28"/>
      <c r="EP71" s="769">
        <f t="shared" si="82"/>
        <v>12.545454545454545</v>
      </c>
      <c r="EQ71" s="6">
        <f t="shared" si="83"/>
        <v>5.2727272727272725</v>
      </c>
      <c r="ER71" s="87">
        <f t="shared" si="84"/>
        <v>8.1818181818181817</v>
      </c>
      <c r="ES71" s="6">
        <f t="shared" si="85"/>
        <v>24.181818181818183</v>
      </c>
      <c r="ET71" s="6">
        <f t="shared" si="86"/>
        <v>10.363636363636363</v>
      </c>
      <c r="EU71" s="6">
        <f t="shared" si="87"/>
        <v>5.0909090909090908</v>
      </c>
      <c r="EV71" s="6">
        <f t="shared" si="88"/>
        <v>2.9090909090909092</v>
      </c>
      <c r="EW71" s="6">
        <f t="shared" si="89"/>
        <v>10.363636363636363</v>
      </c>
      <c r="EX71" s="6">
        <f t="shared" si="90"/>
        <v>2.5454545454545454</v>
      </c>
      <c r="EY71" s="6">
        <f t="shared" si="91"/>
        <v>10.181818181818182</v>
      </c>
      <c r="EZ71" s="82">
        <f t="shared" si="92"/>
        <v>8.3636363636363633</v>
      </c>
      <c r="FA71" s="769">
        <f t="shared" si="93"/>
        <v>13.771186440677965</v>
      </c>
      <c r="FB71" s="6">
        <f t="shared" si="94"/>
        <v>4.6610169491525424</v>
      </c>
      <c r="FC71" s="87">
        <f t="shared" si="95"/>
        <v>9.5338983050847457</v>
      </c>
      <c r="FD71" s="6">
        <f t="shared" si="96"/>
        <v>20.33898305084746</v>
      </c>
      <c r="FE71" s="6">
        <f t="shared" si="97"/>
        <v>13.347457627118645</v>
      </c>
      <c r="FF71" s="6">
        <f t="shared" si="98"/>
        <v>2.9661016949152543</v>
      </c>
      <c r="FG71" s="6">
        <f t="shared" si="99"/>
        <v>2.3305084745762712</v>
      </c>
      <c r="FH71" s="6">
        <f t="shared" si="100"/>
        <v>8.898305084745763</v>
      </c>
      <c r="FI71" s="6">
        <f t="shared" si="101"/>
        <v>5.2966101694915251</v>
      </c>
      <c r="FJ71" s="6">
        <f t="shared" si="102"/>
        <v>8.2627118644067803</v>
      </c>
      <c r="FK71" s="82">
        <f t="shared" si="103"/>
        <v>10.59322033898305</v>
      </c>
      <c r="FM71" s="745">
        <f t="shared" si="104"/>
        <v>1.7289235599721611</v>
      </c>
      <c r="FN71" s="64">
        <f t="shared" si="105"/>
        <v>-1.8049913412206458</v>
      </c>
      <c r="FO71" s="778">
        <f t="shared" si="106"/>
        <v>1.0993412853836588</v>
      </c>
      <c r="FP71" s="64">
        <f t="shared" si="107"/>
        <v>-0.20594947157169008</v>
      </c>
      <c r="FQ71" s="64">
        <f t="shared" si="108"/>
        <v>2.0999563014873708</v>
      </c>
      <c r="FR71" s="11"/>
      <c r="FS71" s="64">
        <f t="shared" si="109"/>
        <v>-2.0052761907844694</v>
      </c>
      <c r="FT71" s="64">
        <f t="shared" si="110"/>
        <v>-0.50981598070791634</v>
      </c>
      <c r="FU71" s="64">
        <f t="shared" si="111"/>
        <v>-0.40218816255846734</v>
      </c>
      <c r="FV71" s="11"/>
      <c r="FW71" s="28"/>
      <c r="FX71" s="745">
        <f t="shared" si="112"/>
        <v>2.0565875199678842</v>
      </c>
      <c r="FY71" s="64">
        <f t="shared" si="113"/>
        <v>2.5316349828966196</v>
      </c>
      <c r="FZ71" s="778">
        <f t="shared" si="114"/>
        <v>-5.6006255906730118</v>
      </c>
      <c r="GA71" s="64">
        <f t="shared" si="115"/>
        <v>-4.3603168098221072</v>
      </c>
      <c r="GB71" s="64">
        <f t="shared" si="116"/>
        <v>4.171301446051169</v>
      </c>
      <c r="GC71" s="11"/>
      <c r="GD71" s="64">
        <f t="shared" si="117"/>
        <v>-0.61848168809119386</v>
      </c>
      <c r="GE71" s="64">
        <f t="shared" si="118"/>
        <v>0.82087867053618524</v>
      </c>
      <c r="GF71" s="64">
        <f t="shared" si="119"/>
        <v>0.99902146913445988</v>
      </c>
      <c r="GG71" s="11"/>
      <c r="GH71" s="28"/>
      <c r="GI71" s="745">
        <f t="shared" si="120"/>
        <v>1.2257318952234204</v>
      </c>
      <c r="GJ71" s="64">
        <f t="shared" si="121"/>
        <v>-0.6117103235747301</v>
      </c>
      <c r="GK71" s="778">
        <f t="shared" si="122"/>
        <v>1.352080123266564</v>
      </c>
      <c r="GL71" s="64">
        <f t="shared" si="123"/>
        <v>-3.8428351309707232</v>
      </c>
      <c r="GM71" s="64">
        <f t="shared" si="124"/>
        <v>2.983821263482282</v>
      </c>
      <c r="GN71" s="64">
        <f t="shared" si="125"/>
        <v>-2.1248073959938365</v>
      </c>
      <c r="GO71" s="64">
        <f t="shared" si="126"/>
        <v>-0.57858243451463798</v>
      </c>
      <c r="GP71" s="64">
        <f t="shared" si="127"/>
        <v>-1.4653312788906003</v>
      </c>
      <c r="GQ71" s="64">
        <f t="shared" si="128"/>
        <v>2.7511556240369797</v>
      </c>
      <c r="GR71" s="64">
        <f t="shared" si="129"/>
        <v>-1.9191063174114014</v>
      </c>
      <c r="GS71" s="95">
        <f t="shared" si="130"/>
        <v>2.2295839753466868</v>
      </c>
    </row>
    <row r="72" spans="1:201" x14ac:dyDescent="0.25">
      <c r="A72" s="496" t="s">
        <v>71</v>
      </c>
      <c r="B72" s="794">
        <v>34</v>
      </c>
      <c r="C72" s="80">
        <v>53</v>
      </c>
      <c r="D72" s="143">
        <v>102</v>
      </c>
      <c r="E72" s="80">
        <v>6</v>
      </c>
      <c r="F72" s="80">
        <v>13</v>
      </c>
      <c r="G72" s="80" t="s">
        <v>37</v>
      </c>
      <c r="H72" s="80">
        <v>9</v>
      </c>
      <c r="I72" s="80">
        <v>19</v>
      </c>
      <c r="J72" s="80">
        <v>14</v>
      </c>
      <c r="K72" s="80" t="s">
        <v>37</v>
      </c>
      <c r="L72" s="81" t="s">
        <v>37</v>
      </c>
      <c r="M72" s="794">
        <v>56</v>
      </c>
      <c r="N72" s="80">
        <v>53</v>
      </c>
      <c r="O72" s="143">
        <v>87</v>
      </c>
      <c r="P72" s="80">
        <v>1</v>
      </c>
      <c r="Q72" s="80">
        <v>20</v>
      </c>
      <c r="R72" s="80" t="s">
        <v>37</v>
      </c>
      <c r="S72" s="80">
        <v>4</v>
      </c>
      <c r="T72" s="80">
        <v>16</v>
      </c>
      <c r="U72" s="80">
        <v>10</v>
      </c>
      <c r="V72" s="80" t="s">
        <v>37</v>
      </c>
      <c r="W72" s="81" t="s">
        <v>37</v>
      </c>
      <c r="X72" s="794">
        <v>90</v>
      </c>
      <c r="Y72" s="80">
        <v>106</v>
      </c>
      <c r="Z72" s="143">
        <v>189</v>
      </c>
      <c r="AA72" s="80">
        <v>7</v>
      </c>
      <c r="AB72" s="80">
        <v>33</v>
      </c>
      <c r="AC72" s="80" t="s">
        <v>37</v>
      </c>
      <c r="AD72" s="80">
        <v>13</v>
      </c>
      <c r="AE72" s="80">
        <v>35</v>
      </c>
      <c r="AF72" s="80">
        <v>24</v>
      </c>
      <c r="AG72" s="80" t="s">
        <v>37</v>
      </c>
      <c r="AH72" s="81" t="s">
        <v>37</v>
      </c>
      <c r="AI72" s="794">
        <v>59</v>
      </c>
      <c r="AJ72" s="80">
        <v>26</v>
      </c>
      <c r="AK72" s="143">
        <v>117</v>
      </c>
      <c r="AL72" s="80">
        <v>9</v>
      </c>
      <c r="AM72" s="80">
        <v>8</v>
      </c>
      <c r="AN72" s="80" t="s">
        <v>37</v>
      </c>
      <c r="AO72" s="80">
        <v>13</v>
      </c>
      <c r="AP72" s="80">
        <v>11</v>
      </c>
      <c r="AQ72" s="80">
        <v>9</v>
      </c>
      <c r="AR72" s="80" t="s">
        <v>37</v>
      </c>
      <c r="AS72" s="81" t="s">
        <v>37</v>
      </c>
      <c r="AT72" s="794">
        <v>55</v>
      </c>
      <c r="AU72" s="80">
        <v>28</v>
      </c>
      <c r="AV72" s="143">
        <v>83</v>
      </c>
      <c r="AW72" s="80">
        <v>5</v>
      </c>
      <c r="AX72" s="80">
        <v>17</v>
      </c>
      <c r="AY72" s="80" t="s">
        <v>37</v>
      </c>
      <c r="AZ72" s="80">
        <v>13</v>
      </c>
      <c r="BA72" s="80">
        <v>19</v>
      </c>
      <c r="BB72" s="80">
        <v>24</v>
      </c>
      <c r="BC72" s="80" t="s">
        <v>37</v>
      </c>
      <c r="BD72" s="81" t="s">
        <v>37</v>
      </c>
      <c r="BE72" s="794">
        <v>114</v>
      </c>
      <c r="BF72" s="80">
        <v>54</v>
      </c>
      <c r="BG72" s="143">
        <v>200</v>
      </c>
      <c r="BH72" s="80">
        <v>14</v>
      </c>
      <c r="BI72" s="80">
        <v>25</v>
      </c>
      <c r="BJ72" s="80" t="s">
        <v>37</v>
      </c>
      <c r="BK72" s="80">
        <v>26</v>
      </c>
      <c r="BL72" s="80">
        <v>30</v>
      </c>
      <c r="BM72" s="80">
        <v>33</v>
      </c>
      <c r="BN72" s="80" t="s">
        <v>37</v>
      </c>
      <c r="BO72" s="81" t="s">
        <v>37</v>
      </c>
      <c r="BP72" s="794">
        <v>53</v>
      </c>
      <c r="BQ72" s="80">
        <v>15</v>
      </c>
      <c r="BR72" s="143">
        <v>66</v>
      </c>
      <c r="BS72" s="80">
        <v>21</v>
      </c>
      <c r="BT72" s="80">
        <v>18</v>
      </c>
      <c r="BU72" s="80">
        <v>6</v>
      </c>
      <c r="BV72" s="80">
        <v>7</v>
      </c>
      <c r="BW72" s="80">
        <v>4</v>
      </c>
      <c r="BX72" s="80">
        <v>19</v>
      </c>
      <c r="BY72" s="80">
        <v>20</v>
      </c>
      <c r="BZ72" s="81">
        <v>26</v>
      </c>
      <c r="CA72" s="794">
        <v>72</v>
      </c>
      <c r="CB72" s="80">
        <v>12</v>
      </c>
      <c r="CC72" s="143">
        <v>40</v>
      </c>
      <c r="CD72" s="80">
        <v>14</v>
      </c>
      <c r="CE72" s="80">
        <v>17</v>
      </c>
      <c r="CF72" s="80">
        <v>3</v>
      </c>
      <c r="CG72" s="80">
        <v>0</v>
      </c>
      <c r="CH72" s="80">
        <v>10</v>
      </c>
      <c r="CI72" s="80">
        <v>32</v>
      </c>
      <c r="CJ72" s="80">
        <v>30</v>
      </c>
      <c r="CK72" s="81">
        <v>28</v>
      </c>
      <c r="CL72" s="794">
        <v>125</v>
      </c>
      <c r="CM72" s="80">
        <v>27</v>
      </c>
      <c r="CN72" s="143">
        <v>106</v>
      </c>
      <c r="CO72" s="80">
        <v>35</v>
      </c>
      <c r="CP72" s="80">
        <v>35</v>
      </c>
      <c r="CQ72" s="80">
        <v>9</v>
      </c>
      <c r="CR72" s="80">
        <v>7</v>
      </c>
      <c r="CS72" s="80">
        <v>14</v>
      </c>
      <c r="CT72" s="80">
        <v>51</v>
      </c>
      <c r="CU72" s="80">
        <v>50</v>
      </c>
      <c r="CV72" s="81">
        <v>54</v>
      </c>
      <c r="CX72" s="769">
        <f t="shared" si="50"/>
        <v>13.600000000000001</v>
      </c>
      <c r="CY72" s="6">
        <f t="shared" si="51"/>
        <v>21.2</v>
      </c>
      <c r="CZ72" s="87">
        <f t="shared" si="52"/>
        <v>40.799999999999997</v>
      </c>
      <c r="DA72" s="6">
        <f t="shared" si="53"/>
        <v>2.4</v>
      </c>
      <c r="DB72" s="6">
        <f t="shared" si="54"/>
        <v>5.2</v>
      </c>
      <c r="DC72" s="11"/>
      <c r="DD72" s="6">
        <f t="shared" si="55"/>
        <v>3.5999999999999996</v>
      </c>
      <c r="DE72" s="6">
        <f t="shared" si="56"/>
        <v>7.6</v>
      </c>
      <c r="DF72" s="6">
        <f t="shared" si="57"/>
        <v>5.6000000000000005</v>
      </c>
      <c r="DG72" s="11"/>
      <c r="DH72" s="28"/>
      <c r="DI72" s="769">
        <f t="shared" si="58"/>
        <v>22.672064777327936</v>
      </c>
      <c r="DJ72" s="6">
        <f t="shared" si="59"/>
        <v>21.457489878542511</v>
      </c>
      <c r="DK72" s="87">
        <f t="shared" si="60"/>
        <v>35.222672064777328</v>
      </c>
      <c r="DL72" s="187">
        <f t="shared" si="61"/>
        <v>0.40485829959514169</v>
      </c>
      <c r="DM72" s="6">
        <f t="shared" si="62"/>
        <v>8.097165991902834</v>
      </c>
      <c r="DN72" s="11"/>
      <c r="DO72" s="187">
        <f t="shared" si="63"/>
        <v>1.6194331983805668</v>
      </c>
      <c r="DP72" s="6">
        <f t="shared" si="64"/>
        <v>6.4777327935222671</v>
      </c>
      <c r="DQ72" s="6">
        <f t="shared" si="65"/>
        <v>4.048582995951417</v>
      </c>
      <c r="DR72" s="11"/>
      <c r="DS72" s="28"/>
      <c r="DT72" s="769">
        <f t="shared" si="66"/>
        <v>23.412698412698411</v>
      </c>
      <c r="DU72" s="6">
        <f t="shared" si="67"/>
        <v>10.317460317460316</v>
      </c>
      <c r="DV72" s="87">
        <f t="shared" si="68"/>
        <v>46.428571428571431</v>
      </c>
      <c r="DW72" s="6">
        <f t="shared" si="69"/>
        <v>3.5714285714285712</v>
      </c>
      <c r="DX72" s="6">
        <f t="shared" si="70"/>
        <v>3.1746031746031744</v>
      </c>
      <c r="DY72" s="11"/>
      <c r="DZ72" s="6">
        <f t="shared" si="71"/>
        <v>5.1587301587301582</v>
      </c>
      <c r="EA72" s="6">
        <f t="shared" si="72"/>
        <v>4.3650793650793647</v>
      </c>
      <c r="EB72" s="6">
        <f t="shared" si="73"/>
        <v>3.5714285714285712</v>
      </c>
      <c r="EC72" s="11"/>
      <c r="ED72" s="28"/>
      <c r="EE72" s="769">
        <f t="shared" si="74"/>
        <v>22.540983606557376</v>
      </c>
      <c r="EF72" s="6">
        <f t="shared" si="75"/>
        <v>11.475409836065573</v>
      </c>
      <c r="EG72" s="87">
        <f t="shared" si="76"/>
        <v>34.016393442622949</v>
      </c>
      <c r="EH72" s="187">
        <f t="shared" si="77"/>
        <v>2.0491803278688523</v>
      </c>
      <c r="EI72" s="6">
        <f t="shared" si="78"/>
        <v>6.9672131147540979</v>
      </c>
      <c r="EJ72" s="11"/>
      <c r="EK72" s="6">
        <f t="shared" si="79"/>
        <v>5.3278688524590159</v>
      </c>
      <c r="EL72" s="6">
        <f t="shared" si="80"/>
        <v>7.7868852459016393</v>
      </c>
      <c r="EM72" s="6">
        <f t="shared" si="81"/>
        <v>9.8360655737704921</v>
      </c>
      <c r="EN72" s="11"/>
      <c r="EO72" s="28"/>
      <c r="EP72" s="769">
        <f t="shared" si="82"/>
        <v>20.784313725490197</v>
      </c>
      <c r="EQ72" s="6">
        <f t="shared" si="83"/>
        <v>5.8823529411764701</v>
      </c>
      <c r="ER72" s="87">
        <f t="shared" si="84"/>
        <v>25.882352941176475</v>
      </c>
      <c r="ES72" s="6">
        <f t="shared" si="85"/>
        <v>8.235294117647058</v>
      </c>
      <c r="ET72" s="6">
        <f t="shared" si="86"/>
        <v>7.0588235294117645</v>
      </c>
      <c r="EU72" s="6">
        <f t="shared" si="87"/>
        <v>2.3529411764705883</v>
      </c>
      <c r="EV72" s="6">
        <f t="shared" si="88"/>
        <v>2.7450980392156863</v>
      </c>
      <c r="EW72" s="6">
        <f t="shared" si="89"/>
        <v>1.5686274509803921</v>
      </c>
      <c r="EX72" s="6">
        <f t="shared" si="90"/>
        <v>7.4509803921568629</v>
      </c>
      <c r="EY72" s="6">
        <f t="shared" si="91"/>
        <v>7.8431372549019605</v>
      </c>
      <c r="EZ72" s="82">
        <f t="shared" si="92"/>
        <v>10.196078431372548</v>
      </c>
      <c r="FA72" s="769">
        <f t="shared" si="93"/>
        <v>27.906976744186046</v>
      </c>
      <c r="FB72" s="6">
        <f t="shared" si="94"/>
        <v>4.6511627906976747</v>
      </c>
      <c r="FC72" s="87">
        <f t="shared" si="95"/>
        <v>15.503875968992247</v>
      </c>
      <c r="FD72" s="6">
        <f t="shared" si="96"/>
        <v>5.4263565891472867</v>
      </c>
      <c r="FE72" s="6">
        <f t="shared" si="97"/>
        <v>6.5891472868217065</v>
      </c>
      <c r="FF72" s="187">
        <f t="shared" si="98"/>
        <v>1.1627906976744187</v>
      </c>
      <c r="FG72" s="187">
        <f t="shared" si="99"/>
        <v>0</v>
      </c>
      <c r="FH72" s="6">
        <f t="shared" si="100"/>
        <v>3.8759689922480618</v>
      </c>
      <c r="FI72" s="6">
        <f t="shared" si="101"/>
        <v>12.403100775193799</v>
      </c>
      <c r="FJ72" s="6">
        <f t="shared" si="102"/>
        <v>11.627906976744185</v>
      </c>
      <c r="FK72" s="82">
        <f t="shared" si="103"/>
        <v>10.852713178294573</v>
      </c>
      <c r="FM72" s="745">
        <f t="shared" si="104"/>
        <v>9.0720647773279346</v>
      </c>
      <c r="FN72" s="64">
        <f t="shared" si="105"/>
        <v>0.25748987854251126</v>
      </c>
      <c r="FO72" s="778">
        <f t="shared" si="106"/>
        <v>-5.5773279352226695</v>
      </c>
      <c r="FP72" s="195">
        <f t="shared" si="107"/>
        <v>-1.9951417004048582</v>
      </c>
      <c r="FQ72" s="64">
        <f t="shared" si="108"/>
        <v>2.8971659919028339</v>
      </c>
      <c r="FR72" s="11"/>
      <c r="FS72" s="195">
        <f t="shared" si="109"/>
        <v>-1.9805668016194329</v>
      </c>
      <c r="FT72" s="64">
        <f t="shared" si="110"/>
        <v>-1.1222672064777326</v>
      </c>
      <c r="FU72" s="64">
        <f t="shared" si="111"/>
        <v>-1.5514170040485835</v>
      </c>
      <c r="FV72" s="11"/>
      <c r="FW72" s="28"/>
      <c r="FX72" s="745">
        <f t="shared" si="112"/>
        <v>-0.87171480614103558</v>
      </c>
      <c r="FY72" s="64">
        <f t="shared" si="113"/>
        <v>1.1579495186052569</v>
      </c>
      <c r="FZ72" s="778">
        <f t="shared" si="114"/>
        <v>-12.412177985948482</v>
      </c>
      <c r="GA72" s="195">
        <f t="shared" si="115"/>
        <v>-1.5222482435597189</v>
      </c>
      <c r="GB72" s="64">
        <f t="shared" si="116"/>
        <v>3.7926099401509235</v>
      </c>
      <c r="GC72" s="11"/>
      <c r="GD72" s="64">
        <f t="shared" si="117"/>
        <v>0.1691386937288577</v>
      </c>
      <c r="GE72" s="64">
        <f t="shared" si="118"/>
        <v>3.4218058808222747</v>
      </c>
      <c r="GF72" s="64">
        <f t="shared" si="119"/>
        <v>6.2646370023419209</v>
      </c>
      <c r="GG72" s="11"/>
      <c r="GH72" s="28"/>
      <c r="GI72" s="745">
        <f t="shared" si="120"/>
        <v>7.1226630186958495</v>
      </c>
      <c r="GJ72" s="64">
        <f t="shared" si="121"/>
        <v>-1.2311901504787954</v>
      </c>
      <c r="GK72" s="778">
        <f t="shared" si="122"/>
        <v>-10.378476972184227</v>
      </c>
      <c r="GL72" s="64">
        <f t="shared" si="123"/>
        <v>-2.8089375284997713</v>
      </c>
      <c r="GM72" s="64">
        <f t="shared" si="124"/>
        <v>-0.46967624259005802</v>
      </c>
      <c r="GN72" s="195">
        <f t="shared" si="125"/>
        <v>-1.1901504787961696</v>
      </c>
      <c r="GO72" s="195">
        <f t="shared" si="126"/>
        <v>-2.7450980392156863</v>
      </c>
      <c r="GP72" s="64">
        <f t="shared" si="127"/>
        <v>2.3073415412676699</v>
      </c>
      <c r="GQ72" s="64">
        <f t="shared" si="128"/>
        <v>4.9521203830369362</v>
      </c>
      <c r="GR72" s="64">
        <f t="shared" si="129"/>
        <v>3.7847697218422249</v>
      </c>
      <c r="GS72" s="95">
        <f t="shared" si="130"/>
        <v>0.65663474692202506</v>
      </c>
    </row>
    <row r="73" spans="1:201" x14ac:dyDescent="0.25">
      <c r="A73" s="496" t="s">
        <v>72</v>
      </c>
      <c r="B73" s="794" t="s">
        <v>37</v>
      </c>
      <c r="C73" s="80" t="s">
        <v>37</v>
      </c>
      <c r="D73" s="143" t="s">
        <v>37</v>
      </c>
      <c r="E73" s="80" t="s">
        <v>37</v>
      </c>
      <c r="F73" s="80" t="s">
        <v>37</v>
      </c>
      <c r="G73" s="80" t="s">
        <v>37</v>
      </c>
      <c r="H73" s="80" t="s">
        <v>37</v>
      </c>
      <c r="I73" s="80" t="s">
        <v>37</v>
      </c>
      <c r="J73" s="80" t="s">
        <v>37</v>
      </c>
      <c r="K73" s="80" t="s">
        <v>37</v>
      </c>
      <c r="L73" s="81" t="s">
        <v>37</v>
      </c>
      <c r="M73" s="794" t="s">
        <v>37</v>
      </c>
      <c r="N73" s="80" t="s">
        <v>37</v>
      </c>
      <c r="O73" s="143" t="s">
        <v>37</v>
      </c>
      <c r="P73" s="80" t="s">
        <v>37</v>
      </c>
      <c r="Q73" s="80" t="s">
        <v>37</v>
      </c>
      <c r="R73" s="80" t="s">
        <v>37</v>
      </c>
      <c r="S73" s="80" t="s">
        <v>37</v>
      </c>
      <c r="T73" s="80" t="s">
        <v>37</v>
      </c>
      <c r="U73" s="80" t="s">
        <v>37</v>
      </c>
      <c r="V73" s="80" t="s">
        <v>37</v>
      </c>
      <c r="W73" s="81" t="s">
        <v>37</v>
      </c>
      <c r="X73" s="794" t="s">
        <v>37</v>
      </c>
      <c r="Y73" s="80" t="s">
        <v>37</v>
      </c>
      <c r="Z73" s="143" t="s">
        <v>37</v>
      </c>
      <c r="AA73" s="80" t="s">
        <v>37</v>
      </c>
      <c r="AB73" s="80" t="s">
        <v>37</v>
      </c>
      <c r="AC73" s="80" t="s">
        <v>37</v>
      </c>
      <c r="AD73" s="80" t="s">
        <v>37</v>
      </c>
      <c r="AE73" s="80" t="s">
        <v>37</v>
      </c>
      <c r="AF73" s="80" t="s">
        <v>37</v>
      </c>
      <c r="AG73" s="80" t="s">
        <v>37</v>
      </c>
      <c r="AH73" s="81" t="s">
        <v>37</v>
      </c>
      <c r="AI73" s="794" t="s">
        <v>37</v>
      </c>
      <c r="AJ73" s="80" t="s">
        <v>37</v>
      </c>
      <c r="AK73" s="143" t="s">
        <v>37</v>
      </c>
      <c r="AL73" s="80" t="s">
        <v>37</v>
      </c>
      <c r="AM73" s="80" t="s">
        <v>37</v>
      </c>
      <c r="AN73" s="80" t="s">
        <v>37</v>
      </c>
      <c r="AO73" s="80" t="s">
        <v>37</v>
      </c>
      <c r="AP73" s="80" t="s">
        <v>37</v>
      </c>
      <c r="AQ73" s="80" t="s">
        <v>37</v>
      </c>
      <c r="AR73" s="80" t="s">
        <v>37</v>
      </c>
      <c r="AS73" s="81" t="s">
        <v>37</v>
      </c>
      <c r="AT73" s="794" t="s">
        <v>37</v>
      </c>
      <c r="AU73" s="80" t="s">
        <v>37</v>
      </c>
      <c r="AV73" s="143" t="s">
        <v>37</v>
      </c>
      <c r="AW73" s="80" t="s">
        <v>37</v>
      </c>
      <c r="AX73" s="80" t="s">
        <v>37</v>
      </c>
      <c r="AY73" s="80" t="s">
        <v>37</v>
      </c>
      <c r="AZ73" s="80" t="s">
        <v>37</v>
      </c>
      <c r="BA73" s="80" t="s">
        <v>37</v>
      </c>
      <c r="BB73" s="80" t="s">
        <v>37</v>
      </c>
      <c r="BC73" s="80" t="s">
        <v>37</v>
      </c>
      <c r="BD73" s="81" t="s">
        <v>37</v>
      </c>
      <c r="BE73" s="794" t="s">
        <v>37</v>
      </c>
      <c r="BF73" s="80" t="s">
        <v>37</v>
      </c>
      <c r="BG73" s="143" t="s">
        <v>37</v>
      </c>
      <c r="BH73" s="80" t="s">
        <v>37</v>
      </c>
      <c r="BI73" s="80" t="s">
        <v>37</v>
      </c>
      <c r="BJ73" s="80" t="s">
        <v>37</v>
      </c>
      <c r="BK73" s="80" t="s">
        <v>37</v>
      </c>
      <c r="BL73" s="80" t="s">
        <v>37</v>
      </c>
      <c r="BM73" s="80" t="s">
        <v>37</v>
      </c>
      <c r="BN73" s="80" t="s">
        <v>37</v>
      </c>
      <c r="BO73" s="81" t="s">
        <v>37</v>
      </c>
      <c r="BP73" s="794" t="s">
        <v>37</v>
      </c>
      <c r="BQ73" s="80" t="s">
        <v>37</v>
      </c>
      <c r="BR73" s="143" t="s">
        <v>37</v>
      </c>
      <c r="BS73" s="80" t="s">
        <v>37</v>
      </c>
      <c r="BT73" s="80" t="s">
        <v>37</v>
      </c>
      <c r="BU73" s="80" t="s">
        <v>37</v>
      </c>
      <c r="BV73" s="80" t="s">
        <v>37</v>
      </c>
      <c r="BW73" s="80" t="s">
        <v>37</v>
      </c>
      <c r="BX73" s="80" t="s">
        <v>37</v>
      </c>
      <c r="BY73" s="80" t="s">
        <v>37</v>
      </c>
      <c r="BZ73" s="81" t="s">
        <v>37</v>
      </c>
      <c r="CA73" s="794" t="s">
        <v>37</v>
      </c>
      <c r="CB73" s="80" t="s">
        <v>37</v>
      </c>
      <c r="CC73" s="143" t="s">
        <v>37</v>
      </c>
      <c r="CD73" s="80" t="s">
        <v>37</v>
      </c>
      <c r="CE73" s="80" t="s">
        <v>37</v>
      </c>
      <c r="CF73" s="80" t="s">
        <v>37</v>
      </c>
      <c r="CG73" s="80" t="s">
        <v>37</v>
      </c>
      <c r="CH73" s="80" t="s">
        <v>37</v>
      </c>
      <c r="CI73" s="80" t="s">
        <v>37</v>
      </c>
      <c r="CJ73" s="80" t="s">
        <v>37</v>
      </c>
      <c r="CK73" s="81" t="s">
        <v>37</v>
      </c>
      <c r="CL73" s="794" t="s">
        <v>37</v>
      </c>
      <c r="CM73" s="80" t="s">
        <v>37</v>
      </c>
      <c r="CN73" s="143" t="s">
        <v>37</v>
      </c>
      <c r="CO73" s="80" t="s">
        <v>37</v>
      </c>
      <c r="CP73" s="80" t="s">
        <v>37</v>
      </c>
      <c r="CQ73" s="80" t="s">
        <v>37</v>
      </c>
      <c r="CR73" s="80" t="s">
        <v>37</v>
      </c>
      <c r="CS73" s="80" t="s">
        <v>37</v>
      </c>
      <c r="CT73" s="80" t="s">
        <v>37</v>
      </c>
      <c r="CU73" s="80" t="s">
        <v>37</v>
      </c>
      <c r="CV73" s="81" t="s">
        <v>37</v>
      </c>
      <c r="CX73" s="812"/>
      <c r="CY73" s="66"/>
      <c r="CZ73" s="814"/>
      <c r="DA73" s="66"/>
      <c r="DB73" s="66"/>
      <c r="DC73" s="11"/>
      <c r="DD73" s="66"/>
      <c r="DE73" s="66"/>
      <c r="DF73" s="66"/>
      <c r="DG73" s="11"/>
      <c r="DH73" s="28"/>
      <c r="DI73" s="812"/>
      <c r="DJ73" s="66"/>
      <c r="DK73" s="814"/>
      <c r="DL73" s="66"/>
      <c r="DM73" s="66"/>
      <c r="DN73" s="11"/>
      <c r="DO73" s="66"/>
      <c r="DP73" s="66"/>
      <c r="DQ73" s="66"/>
      <c r="DR73" s="11"/>
      <c r="DS73" s="28"/>
      <c r="DT73" s="812"/>
      <c r="DU73" s="66"/>
      <c r="DV73" s="814"/>
      <c r="DW73" s="66"/>
      <c r="DX73" s="66"/>
      <c r="DY73" s="11"/>
      <c r="DZ73" s="66"/>
      <c r="EA73" s="66"/>
      <c r="EB73" s="66"/>
      <c r="EC73" s="11"/>
      <c r="ED73" s="28"/>
      <c r="EE73" s="812"/>
      <c r="EF73" s="66"/>
      <c r="EG73" s="814"/>
      <c r="EH73" s="66"/>
      <c r="EI73" s="66"/>
      <c r="EJ73" s="11"/>
      <c r="EK73" s="66"/>
      <c r="EL73" s="66"/>
      <c r="EM73" s="66"/>
      <c r="EN73" s="11"/>
      <c r="EO73" s="28"/>
      <c r="EP73" s="812"/>
      <c r="EQ73" s="66"/>
      <c r="ER73" s="814"/>
      <c r="ES73" s="66"/>
      <c r="ET73" s="66"/>
      <c r="EU73" s="66"/>
      <c r="EV73" s="66"/>
      <c r="EW73" s="66"/>
      <c r="EX73" s="66"/>
      <c r="EY73" s="66"/>
      <c r="EZ73" s="88"/>
      <c r="FA73" s="812"/>
      <c r="FB73" s="66"/>
      <c r="FC73" s="814"/>
      <c r="FD73" s="66"/>
      <c r="FE73" s="66"/>
      <c r="FF73" s="66"/>
      <c r="FG73" s="66"/>
      <c r="FH73" s="66"/>
      <c r="FI73" s="66"/>
      <c r="FJ73" s="66"/>
      <c r="FK73" s="88"/>
      <c r="FM73" s="816"/>
      <c r="FN73" s="740"/>
      <c r="FO73" s="817"/>
      <c r="FP73" s="740"/>
      <c r="FQ73" s="740"/>
      <c r="FR73" s="11"/>
      <c r="FS73" s="740"/>
      <c r="FT73" s="740"/>
      <c r="FU73" s="740"/>
      <c r="FV73" s="11"/>
      <c r="FW73" s="28"/>
      <c r="FX73" s="816"/>
      <c r="FY73" s="740"/>
      <c r="FZ73" s="817"/>
      <c r="GA73" s="740"/>
      <c r="GB73" s="740"/>
      <c r="GC73" s="11"/>
      <c r="GD73" s="740"/>
      <c r="GE73" s="740"/>
      <c r="GF73" s="740"/>
      <c r="GG73" s="11"/>
      <c r="GH73" s="28"/>
      <c r="GI73" s="816"/>
      <c r="GJ73" s="740"/>
      <c r="GK73" s="817"/>
      <c r="GL73" s="740"/>
      <c r="GM73" s="740"/>
      <c r="GN73" s="740"/>
      <c r="GO73" s="740"/>
      <c r="GP73" s="740"/>
      <c r="GQ73" s="740"/>
      <c r="GR73" s="740"/>
      <c r="GS73" s="560"/>
    </row>
    <row r="74" spans="1:201" x14ac:dyDescent="0.25">
      <c r="A74" s="496" t="s">
        <v>73</v>
      </c>
      <c r="B74" s="794">
        <v>78</v>
      </c>
      <c r="C74" s="80">
        <v>123</v>
      </c>
      <c r="D74" s="143">
        <v>177</v>
      </c>
      <c r="E74" s="80">
        <v>1</v>
      </c>
      <c r="F74" s="80">
        <v>25</v>
      </c>
      <c r="G74" s="80" t="s">
        <v>37</v>
      </c>
      <c r="H74" s="80">
        <v>4</v>
      </c>
      <c r="I74" s="80">
        <v>59</v>
      </c>
      <c r="J74" s="80">
        <v>42</v>
      </c>
      <c r="K74" s="80" t="s">
        <v>37</v>
      </c>
      <c r="L74" s="81" t="s">
        <v>37</v>
      </c>
      <c r="M74" s="794">
        <v>78</v>
      </c>
      <c r="N74" s="80">
        <v>103</v>
      </c>
      <c r="O74" s="143">
        <v>135</v>
      </c>
      <c r="P74" s="80">
        <v>10</v>
      </c>
      <c r="Q74" s="80">
        <v>33</v>
      </c>
      <c r="R74" s="80" t="s">
        <v>37</v>
      </c>
      <c r="S74" s="80">
        <v>4</v>
      </c>
      <c r="T74" s="80">
        <v>63</v>
      </c>
      <c r="U74" s="80">
        <v>62</v>
      </c>
      <c r="V74" s="80" t="s">
        <v>37</v>
      </c>
      <c r="W74" s="81" t="s">
        <v>37</v>
      </c>
      <c r="X74" s="794">
        <v>156</v>
      </c>
      <c r="Y74" s="80">
        <v>226</v>
      </c>
      <c r="Z74" s="143">
        <v>312</v>
      </c>
      <c r="AA74" s="80">
        <v>11</v>
      </c>
      <c r="AB74" s="80">
        <v>58</v>
      </c>
      <c r="AC74" s="80" t="s">
        <v>37</v>
      </c>
      <c r="AD74" s="80">
        <v>8</v>
      </c>
      <c r="AE74" s="80">
        <v>122</v>
      </c>
      <c r="AF74" s="80">
        <v>104</v>
      </c>
      <c r="AG74" s="80" t="s">
        <v>37</v>
      </c>
      <c r="AH74" s="81" t="s">
        <v>37</v>
      </c>
      <c r="AI74" s="794">
        <v>132</v>
      </c>
      <c r="AJ74" s="80">
        <v>98</v>
      </c>
      <c r="AK74" s="143">
        <v>143</v>
      </c>
      <c r="AL74" s="80">
        <v>6</v>
      </c>
      <c r="AM74" s="80">
        <v>13</v>
      </c>
      <c r="AN74" s="80" t="s">
        <v>37</v>
      </c>
      <c r="AO74" s="80">
        <v>19</v>
      </c>
      <c r="AP74" s="80">
        <v>50</v>
      </c>
      <c r="AQ74" s="80">
        <v>51</v>
      </c>
      <c r="AR74" s="80" t="s">
        <v>37</v>
      </c>
      <c r="AS74" s="81" t="s">
        <v>37</v>
      </c>
      <c r="AT74" s="794">
        <v>143</v>
      </c>
      <c r="AU74" s="80">
        <v>65</v>
      </c>
      <c r="AV74" s="143">
        <v>100</v>
      </c>
      <c r="AW74" s="80">
        <v>8</v>
      </c>
      <c r="AX74" s="80">
        <v>19</v>
      </c>
      <c r="AY74" s="80" t="s">
        <v>37</v>
      </c>
      <c r="AZ74" s="80">
        <v>14</v>
      </c>
      <c r="BA74" s="80">
        <v>38</v>
      </c>
      <c r="BB74" s="80">
        <v>116</v>
      </c>
      <c r="BC74" s="80" t="s">
        <v>37</v>
      </c>
      <c r="BD74" s="81" t="s">
        <v>37</v>
      </c>
      <c r="BE74" s="794">
        <v>275</v>
      </c>
      <c r="BF74" s="80">
        <v>163</v>
      </c>
      <c r="BG74" s="143">
        <v>243</v>
      </c>
      <c r="BH74" s="80">
        <v>14</v>
      </c>
      <c r="BI74" s="80">
        <v>32</v>
      </c>
      <c r="BJ74" s="80" t="s">
        <v>37</v>
      </c>
      <c r="BK74" s="80">
        <v>33</v>
      </c>
      <c r="BL74" s="80">
        <v>88</v>
      </c>
      <c r="BM74" s="80">
        <v>167</v>
      </c>
      <c r="BN74" s="80" t="s">
        <v>37</v>
      </c>
      <c r="BO74" s="81" t="s">
        <v>37</v>
      </c>
      <c r="BP74" s="794">
        <v>169</v>
      </c>
      <c r="BQ74" s="80">
        <v>19</v>
      </c>
      <c r="BR74" s="143">
        <v>98</v>
      </c>
      <c r="BS74" s="80">
        <v>31</v>
      </c>
      <c r="BT74" s="80">
        <v>12</v>
      </c>
      <c r="BU74" s="80">
        <v>22</v>
      </c>
      <c r="BV74" s="80">
        <v>1</v>
      </c>
      <c r="BW74" s="80">
        <v>25</v>
      </c>
      <c r="BX74" s="80">
        <v>58</v>
      </c>
      <c r="BY74" s="80">
        <v>25</v>
      </c>
      <c r="BZ74" s="81">
        <v>42</v>
      </c>
      <c r="CA74" s="794">
        <v>175</v>
      </c>
      <c r="CB74" s="80">
        <v>8</v>
      </c>
      <c r="CC74" s="143">
        <v>59</v>
      </c>
      <c r="CD74" s="80">
        <v>28</v>
      </c>
      <c r="CE74" s="80">
        <v>19</v>
      </c>
      <c r="CF74" s="80">
        <v>13</v>
      </c>
      <c r="CG74" s="80">
        <v>1</v>
      </c>
      <c r="CH74" s="80">
        <v>16</v>
      </c>
      <c r="CI74" s="80">
        <v>114</v>
      </c>
      <c r="CJ74" s="80">
        <v>20</v>
      </c>
      <c r="CK74" s="81">
        <v>41</v>
      </c>
      <c r="CL74" s="794">
        <v>344</v>
      </c>
      <c r="CM74" s="80">
        <v>27</v>
      </c>
      <c r="CN74" s="143">
        <v>157</v>
      </c>
      <c r="CO74" s="80">
        <v>59</v>
      </c>
      <c r="CP74" s="80">
        <v>31</v>
      </c>
      <c r="CQ74" s="80">
        <v>35</v>
      </c>
      <c r="CR74" s="80">
        <v>2</v>
      </c>
      <c r="CS74" s="80">
        <v>41</v>
      </c>
      <c r="CT74" s="80">
        <v>172</v>
      </c>
      <c r="CU74" s="80">
        <v>45</v>
      </c>
      <c r="CV74" s="81">
        <v>83</v>
      </c>
      <c r="CX74" s="769">
        <f t="shared" ref="CX74:DB80" si="131">IFERROR(B74/SUM($B74:$L74)*100,0)</f>
        <v>15.324165029469548</v>
      </c>
      <c r="CY74" s="6">
        <f t="shared" si="131"/>
        <v>24.165029469548134</v>
      </c>
      <c r="CZ74" s="87">
        <f t="shared" si="131"/>
        <v>34.77406679764244</v>
      </c>
      <c r="DA74" s="187">
        <f t="shared" si="131"/>
        <v>0.19646365422396855</v>
      </c>
      <c r="DB74" s="6">
        <f t="shared" si="131"/>
        <v>4.9115913555992137</v>
      </c>
      <c r="DC74" s="11"/>
      <c r="DD74" s="187">
        <f t="shared" ref="DD74:DF80" si="132">IFERROR(H74/SUM($B74:$L74)*100,0)</f>
        <v>0.78585461689587421</v>
      </c>
      <c r="DE74" s="6">
        <f t="shared" si="132"/>
        <v>11.591355599214145</v>
      </c>
      <c r="DF74" s="6">
        <f t="shared" si="132"/>
        <v>8.2514734774066802</v>
      </c>
      <c r="DG74" s="11"/>
      <c r="DH74" s="28"/>
      <c r="DI74" s="769">
        <f t="shared" ref="DI74:DM80" si="133">IFERROR(M74/SUM($M74:$W74)*100,0)</f>
        <v>15.983606557377051</v>
      </c>
      <c r="DJ74" s="6">
        <f t="shared" si="133"/>
        <v>21.106557377049182</v>
      </c>
      <c r="DK74" s="87">
        <f t="shared" si="133"/>
        <v>27.66393442622951</v>
      </c>
      <c r="DL74" s="6">
        <f t="shared" si="133"/>
        <v>2.0491803278688523</v>
      </c>
      <c r="DM74" s="6">
        <f t="shared" si="133"/>
        <v>6.7622950819672134</v>
      </c>
      <c r="DN74" s="11"/>
      <c r="DO74" s="187">
        <f t="shared" ref="DO74:DQ80" si="134">IFERROR(S74/SUM($M74:$W74)*100,0)</f>
        <v>0.81967213114754101</v>
      </c>
      <c r="DP74" s="6">
        <f t="shared" si="134"/>
        <v>12.909836065573771</v>
      </c>
      <c r="DQ74" s="6">
        <f t="shared" si="134"/>
        <v>12.704918032786885</v>
      </c>
      <c r="DR74" s="11"/>
      <c r="DS74" s="28"/>
      <c r="DT74" s="769">
        <f t="shared" ref="DT74:DX80" si="135">IFERROR(AI74/SUM($AI74:$AS74)*100,0)</f>
        <v>25.78125</v>
      </c>
      <c r="DU74" s="6">
        <f t="shared" si="135"/>
        <v>19.140625</v>
      </c>
      <c r="DV74" s="87">
        <f t="shared" si="135"/>
        <v>27.9296875</v>
      </c>
      <c r="DW74" s="6">
        <f t="shared" si="135"/>
        <v>1.171875</v>
      </c>
      <c r="DX74" s="6">
        <f t="shared" si="135"/>
        <v>2.5390625</v>
      </c>
      <c r="DY74" s="11"/>
      <c r="DZ74" s="6">
        <f t="shared" ref="DZ74:EB80" si="136">IFERROR(AO74/SUM($AI74:$AS74)*100,0)</f>
        <v>3.7109375</v>
      </c>
      <c r="EA74" s="6">
        <f t="shared" si="136"/>
        <v>9.765625</v>
      </c>
      <c r="EB74" s="6">
        <f t="shared" si="136"/>
        <v>9.9609375</v>
      </c>
      <c r="EC74" s="11"/>
      <c r="ED74" s="28"/>
      <c r="EE74" s="769">
        <f t="shared" ref="EE74:EI80" si="137">IFERROR(AT74/SUM($AT74:$BD74)*100,0)</f>
        <v>28.429423459244536</v>
      </c>
      <c r="EF74" s="6">
        <f t="shared" si="137"/>
        <v>12.922465208747516</v>
      </c>
      <c r="EG74" s="87">
        <f t="shared" si="137"/>
        <v>19.880715705765407</v>
      </c>
      <c r="EH74" s="6">
        <f t="shared" si="137"/>
        <v>1.5904572564612325</v>
      </c>
      <c r="EI74" s="6">
        <f t="shared" si="137"/>
        <v>3.7773359840954273</v>
      </c>
      <c r="EJ74" s="11"/>
      <c r="EK74" s="6">
        <f t="shared" ref="EK74:EM80" si="138">IFERROR(AZ74/SUM($AT74:$BD74)*100,0)</f>
        <v>2.7833001988071571</v>
      </c>
      <c r="EL74" s="6">
        <f t="shared" si="138"/>
        <v>7.5546719681908545</v>
      </c>
      <c r="EM74" s="6">
        <f t="shared" si="138"/>
        <v>23.061630218687874</v>
      </c>
      <c r="EN74" s="11"/>
      <c r="EO74" s="28"/>
      <c r="EP74" s="769">
        <f t="shared" ref="EP74:EZ80" si="139">BP74/SUM($BP74:$BZ74)*100</f>
        <v>33.665338645418323</v>
      </c>
      <c r="EQ74" s="6">
        <f t="shared" si="139"/>
        <v>3.7848605577689245</v>
      </c>
      <c r="ER74" s="87">
        <f t="shared" si="139"/>
        <v>19.52191235059761</v>
      </c>
      <c r="ES74" s="6">
        <f t="shared" si="139"/>
        <v>6.1752988047808763</v>
      </c>
      <c r="ET74" s="6">
        <f t="shared" si="139"/>
        <v>2.3904382470119523</v>
      </c>
      <c r="EU74" s="6">
        <f t="shared" si="139"/>
        <v>4.3824701195219129</v>
      </c>
      <c r="EV74" s="187">
        <f t="shared" si="139"/>
        <v>0.19920318725099601</v>
      </c>
      <c r="EW74" s="6">
        <f t="shared" si="139"/>
        <v>4.9800796812749004</v>
      </c>
      <c r="EX74" s="6">
        <f t="shared" si="139"/>
        <v>11.553784860557768</v>
      </c>
      <c r="EY74" s="6">
        <f t="shared" si="139"/>
        <v>4.9800796812749004</v>
      </c>
      <c r="EZ74" s="82">
        <f t="shared" si="139"/>
        <v>8.3665338645418323</v>
      </c>
      <c r="FA74" s="769">
        <f t="shared" ref="FA74:FK80" si="140">CA74/SUM($CA74:$CK74)*100</f>
        <v>35.425101214574902</v>
      </c>
      <c r="FB74" s="6">
        <f t="shared" si="140"/>
        <v>1.6194331983805668</v>
      </c>
      <c r="FC74" s="87">
        <f t="shared" si="140"/>
        <v>11.943319838056681</v>
      </c>
      <c r="FD74" s="6">
        <f t="shared" si="140"/>
        <v>5.668016194331984</v>
      </c>
      <c r="FE74" s="6">
        <f t="shared" si="140"/>
        <v>3.8461538461538463</v>
      </c>
      <c r="FF74" s="6">
        <f t="shared" si="140"/>
        <v>2.6315789473684208</v>
      </c>
      <c r="FG74" s="187">
        <f t="shared" si="140"/>
        <v>0.20242914979757085</v>
      </c>
      <c r="FH74" s="6">
        <f t="shared" si="140"/>
        <v>3.2388663967611335</v>
      </c>
      <c r="FI74" s="6">
        <f t="shared" si="140"/>
        <v>23.076923076923077</v>
      </c>
      <c r="FJ74" s="6">
        <f t="shared" si="140"/>
        <v>4.048582995951417</v>
      </c>
      <c r="FK74" s="82">
        <f t="shared" si="140"/>
        <v>8.2995951417004061</v>
      </c>
      <c r="FM74" s="745">
        <f t="shared" ref="FM74:FU80" si="141">DI74-CX74</f>
        <v>0.65944152790750366</v>
      </c>
      <c r="FN74" s="64">
        <f t="shared" si="141"/>
        <v>-3.0584720924989526</v>
      </c>
      <c r="FO74" s="778">
        <f t="shared" si="141"/>
        <v>-7.1101323714129308</v>
      </c>
      <c r="FP74" s="195">
        <f t="shared" si="141"/>
        <v>1.8527166736448837</v>
      </c>
      <c r="FQ74" s="64">
        <f t="shared" si="141"/>
        <v>1.8507037263679997</v>
      </c>
      <c r="FR74" s="11"/>
      <c r="FS74" s="195">
        <f t="shared" si="141"/>
        <v>3.3817514251666791E-2</v>
      </c>
      <c r="FT74" s="64">
        <f t="shared" si="141"/>
        <v>1.3184804663596257</v>
      </c>
      <c r="FU74" s="64">
        <f t="shared" si="141"/>
        <v>4.4534445553802051</v>
      </c>
      <c r="FV74" s="11"/>
      <c r="FW74" s="28"/>
      <c r="FX74" s="745">
        <f t="shared" ref="FX74:GF80" si="142">EE74-DT74</f>
        <v>2.6481734592445356</v>
      </c>
      <c r="FY74" s="64">
        <f t="shared" si="142"/>
        <v>-6.218159791252484</v>
      </c>
      <c r="FZ74" s="778">
        <f t="shared" si="142"/>
        <v>-8.0489717942345926</v>
      </c>
      <c r="GA74" s="64">
        <f t="shared" si="142"/>
        <v>0.41858225646123248</v>
      </c>
      <c r="GB74" s="64">
        <f t="shared" si="142"/>
        <v>1.2382734840954273</v>
      </c>
      <c r="GC74" s="11"/>
      <c r="GD74" s="64">
        <f t="shared" si="142"/>
        <v>-0.92763730119284293</v>
      </c>
      <c r="GE74" s="64">
        <f t="shared" si="142"/>
        <v>-2.2109530318091455</v>
      </c>
      <c r="GF74" s="64">
        <f t="shared" si="142"/>
        <v>13.100692718687874</v>
      </c>
      <c r="GG74" s="11"/>
      <c r="GH74" s="28"/>
      <c r="GI74" s="745">
        <f t="shared" ref="GI74:GS80" si="143">FA74-EP74</f>
        <v>1.7597625691565781</v>
      </c>
      <c r="GJ74" s="64">
        <f t="shared" si="143"/>
        <v>-2.1654273593883575</v>
      </c>
      <c r="GK74" s="778">
        <f t="shared" si="143"/>
        <v>-7.5785925125409292</v>
      </c>
      <c r="GL74" s="64">
        <f t="shared" si="143"/>
        <v>-0.50728261044889233</v>
      </c>
      <c r="GM74" s="64">
        <f t="shared" si="143"/>
        <v>1.455715599141894</v>
      </c>
      <c r="GN74" s="195">
        <f t="shared" si="143"/>
        <v>-1.7508911721534921</v>
      </c>
      <c r="GO74" s="195">
        <f t="shared" si="143"/>
        <v>3.2259625465748398E-3</v>
      </c>
      <c r="GP74" s="64">
        <f t="shared" si="143"/>
        <v>-1.7412132845137669</v>
      </c>
      <c r="GQ74" s="64">
        <f t="shared" si="143"/>
        <v>11.523138216365309</v>
      </c>
      <c r="GR74" s="64">
        <f t="shared" si="143"/>
        <v>-0.9314966853234834</v>
      </c>
      <c r="GS74" s="95">
        <f t="shared" si="143"/>
        <v>-6.6938722841426213E-2</v>
      </c>
    </row>
    <row r="75" spans="1:201" x14ac:dyDescent="0.25">
      <c r="A75" s="496" t="s">
        <v>74</v>
      </c>
      <c r="B75" s="794">
        <v>58</v>
      </c>
      <c r="C75" s="80">
        <v>106</v>
      </c>
      <c r="D75" s="143">
        <v>115</v>
      </c>
      <c r="E75" s="80">
        <v>18</v>
      </c>
      <c r="F75" s="80">
        <v>66</v>
      </c>
      <c r="G75" s="80" t="s">
        <v>37</v>
      </c>
      <c r="H75" s="80">
        <v>30</v>
      </c>
      <c r="I75" s="80">
        <v>113</v>
      </c>
      <c r="J75" s="80">
        <v>4</v>
      </c>
      <c r="K75" s="80" t="s">
        <v>37</v>
      </c>
      <c r="L75" s="81" t="s">
        <v>37</v>
      </c>
      <c r="M75" s="794">
        <v>54</v>
      </c>
      <c r="N75" s="80">
        <v>96</v>
      </c>
      <c r="O75" s="143">
        <v>65</v>
      </c>
      <c r="P75" s="80">
        <v>25</v>
      </c>
      <c r="Q75" s="80">
        <v>63</v>
      </c>
      <c r="R75" s="80" t="s">
        <v>37</v>
      </c>
      <c r="S75" s="80">
        <v>21</v>
      </c>
      <c r="T75" s="80">
        <v>128</v>
      </c>
      <c r="U75" s="80">
        <v>13</v>
      </c>
      <c r="V75" s="80" t="s">
        <v>37</v>
      </c>
      <c r="W75" s="81" t="s">
        <v>37</v>
      </c>
      <c r="X75" s="794">
        <v>112</v>
      </c>
      <c r="Y75" s="80">
        <v>202</v>
      </c>
      <c r="Z75" s="143">
        <v>180</v>
      </c>
      <c r="AA75" s="80">
        <v>43</v>
      </c>
      <c r="AB75" s="80">
        <v>129</v>
      </c>
      <c r="AC75" s="80" t="s">
        <v>37</v>
      </c>
      <c r="AD75" s="80">
        <v>51</v>
      </c>
      <c r="AE75" s="80">
        <v>241</v>
      </c>
      <c r="AF75" s="80">
        <v>17</v>
      </c>
      <c r="AG75" s="80" t="s">
        <v>37</v>
      </c>
      <c r="AH75" s="81" t="s">
        <v>37</v>
      </c>
      <c r="AI75" s="794">
        <v>72</v>
      </c>
      <c r="AJ75" s="80">
        <v>128</v>
      </c>
      <c r="AK75" s="143">
        <v>95</v>
      </c>
      <c r="AL75" s="80">
        <v>33</v>
      </c>
      <c r="AM75" s="80">
        <v>41</v>
      </c>
      <c r="AN75" s="80" t="s">
        <v>37</v>
      </c>
      <c r="AO75" s="80">
        <v>53</v>
      </c>
      <c r="AP75" s="80">
        <v>77</v>
      </c>
      <c r="AQ75" s="80">
        <v>18</v>
      </c>
      <c r="AR75" s="80" t="s">
        <v>37</v>
      </c>
      <c r="AS75" s="81" t="s">
        <v>37</v>
      </c>
      <c r="AT75" s="794">
        <v>74</v>
      </c>
      <c r="AU75" s="80">
        <v>103</v>
      </c>
      <c r="AV75" s="143">
        <v>86</v>
      </c>
      <c r="AW75" s="80">
        <v>26</v>
      </c>
      <c r="AX75" s="80">
        <v>27</v>
      </c>
      <c r="AY75" s="80" t="s">
        <v>37</v>
      </c>
      <c r="AZ75" s="80">
        <v>43</v>
      </c>
      <c r="BA75" s="80">
        <v>89</v>
      </c>
      <c r="BB75" s="80">
        <v>21</v>
      </c>
      <c r="BC75" s="80" t="s">
        <v>37</v>
      </c>
      <c r="BD75" s="81" t="s">
        <v>37</v>
      </c>
      <c r="BE75" s="794">
        <v>146</v>
      </c>
      <c r="BF75" s="80">
        <v>231</v>
      </c>
      <c r="BG75" s="143">
        <v>181</v>
      </c>
      <c r="BH75" s="80">
        <v>59</v>
      </c>
      <c r="BI75" s="80">
        <v>68</v>
      </c>
      <c r="BJ75" s="80" t="s">
        <v>37</v>
      </c>
      <c r="BK75" s="80">
        <v>96</v>
      </c>
      <c r="BL75" s="80">
        <v>166</v>
      </c>
      <c r="BM75" s="80">
        <v>39</v>
      </c>
      <c r="BN75" s="80" t="s">
        <v>37</v>
      </c>
      <c r="BO75" s="81" t="s">
        <v>37</v>
      </c>
      <c r="BP75" s="794">
        <v>65</v>
      </c>
      <c r="BQ75" s="80">
        <v>21</v>
      </c>
      <c r="BR75" s="143">
        <v>71</v>
      </c>
      <c r="BS75" s="80">
        <v>139</v>
      </c>
      <c r="BT75" s="80">
        <v>61</v>
      </c>
      <c r="BU75" s="80">
        <v>40</v>
      </c>
      <c r="BV75" s="80">
        <v>26</v>
      </c>
      <c r="BW75" s="80">
        <v>45</v>
      </c>
      <c r="BX75" s="80">
        <v>19</v>
      </c>
      <c r="BY75" s="80">
        <v>23</v>
      </c>
      <c r="BZ75" s="81">
        <v>30</v>
      </c>
      <c r="CA75" s="794">
        <v>49</v>
      </c>
      <c r="CB75" s="80">
        <v>31</v>
      </c>
      <c r="CC75" s="143">
        <v>52</v>
      </c>
      <c r="CD75" s="80">
        <v>90</v>
      </c>
      <c r="CE75" s="80">
        <v>75</v>
      </c>
      <c r="CF75" s="80">
        <v>45</v>
      </c>
      <c r="CG75" s="80">
        <v>24</v>
      </c>
      <c r="CH75" s="80">
        <v>48</v>
      </c>
      <c r="CI75" s="80">
        <v>13</v>
      </c>
      <c r="CJ75" s="80">
        <v>29</v>
      </c>
      <c r="CK75" s="81">
        <v>39</v>
      </c>
      <c r="CL75" s="794">
        <v>114</v>
      </c>
      <c r="CM75" s="80">
        <v>52</v>
      </c>
      <c r="CN75" s="143">
        <v>123</v>
      </c>
      <c r="CO75" s="80">
        <v>229</v>
      </c>
      <c r="CP75" s="80">
        <v>136</v>
      </c>
      <c r="CQ75" s="80">
        <v>85</v>
      </c>
      <c r="CR75" s="80">
        <v>50</v>
      </c>
      <c r="CS75" s="80">
        <v>93</v>
      </c>
      <c r="CT75" s="80">
        <v>32</v>
      </c>
      <c r="CU75" s="80">
        <v>52</v>
      </c>
      <c r="CV75" s="81">
        <v>69</v>
      </c>
      <c r="CX75" s="769">
        <f t="shared" si="131"/>
        <v>11.372549019607844</v>
      </c>
      <c r="CY75" s="6">
        <f t="shared" si="131"/>
        <v>20.784313725490197</v>
      </c>
      <c r="CZ75" s="87">
        <f t="shared" si="131"/>
        <v>22.549019607843139</v>
      </c>
      <c r="DA75" s="6">
        <f t="shared" si="131"/>
        <v>3.5294117647058822</v>
      </c>
      <c r="DB75" s="6">
        <f t="shared" si="131"/>
        <v>12.941176470588237</v>
      </c>
      <c r="DC75" s="11"/>
      <c r="DD75" s="6">
        <f t="shared" si="132"/>
        <v>5.8823529411764701</v>
      </c>
      <c r="DE75" s="6">
        <f t="shared" si="132"/>
        <v>22.156862745098039</v>
      </c>
      <c r="DF75" s="187">
        <f t="shared" si="132"/>
        <v>0.78431372549019607</v>
      </c>
      <c r="DG75" s="11"/>
      <c r="DH75" s="28"/>
      <c r="DI75" s="769">
        <f t="shared" si="133"/>
        <v>11.612903225806452</v>
      </c>
      <c r="DJ75" s="6">
        <f t="shared" si="133"/>
        <v>20.64516129032258</v>
      </c>
      <c r="DK75" s="87">
        <f t="shared" si="133"/>
        <v>13.978494623655912</v>
      </c>
      <c r="DL75" s="6">
        <f t="shared" si="133"/>
        <v>5.376344086021505</v>
      </c>
      <c r="DM75" s="6">
        <f t="shared" si="133"/>
        <v>13.548387096774196</v>
      </c>
      <c r="DN75" s="11"/>
      <c r="DO75" s="6">
        <f t="shared" si="134"/>
        <v>4.5161290322580641</v>
      </c>
      <c r="DP75" s="6">
        <f t="shared" si="134"/>
        <v>27.526881720430108</v>
      </c>
      <c r="DQ75" s="6">
        <f t="shared" si="134"/>
        <v>2.795698924731183</v>
      </c>
      <c r="DR75" s="11"/>
      <c r="DS75" s="28"/>
      <c r="DT75" s="769">
        <f t="shared" si="135"/>
        <v>13.926499032882012</v>
      </c>
      <c r="DU75" s="6">
        <f t="shared" si="135"/>
        <v>24.758220502901356</v>
      </c>
      <c r="DV75" s="87">
        <f t="shared" si="135"/>
        <v>18.375241779497099</v>
      </c>
      <c r="DW75" s="6">
        <f t="shared" si="135"/>
        <v>6.3829787234042552</v>
      </c>
      <c r="DX75" s="6">
        <f t="shared" si="135"/>
        <v>7.9303675048355888</v>
      </c>
      <c r="DY75" s="11"/>
      <c r="DZ75" s="6">
        <f t="shared" si="136"/>
        <v>10.251450676982591</v>
      </c>
      <c r="EA75" s="6">
        <f t="shared" si="136"/>
        <v>14.893617021276595</v>
      </c>
      <c r="EB75" s="6">
        <f t="shared" si="136"/>
        <v>3.4816247582205029</v>
      </c>
      <c r="EC75" s="11"/>
      <c r="ED75" s="28"/>
      <c r="EE75" s="769">
        <f t="shared" si="137"/>
        <v>15.778251599147122</v>
      </c>
      <c r="EF75" s="6">
        <f t="shared" si="137"/>
        <v>21.961620469083158</v>
      </c>
      <c r="EG75" s="87">
        <f t="shared" si="137"/>
        <v>18.336886993603414</v>
      </c>
      <c r="EH75" s="6">
        <f t="shared" si="137"/>
        <v>5.5437100213219619</v>
      </c>
      <c r="EI75" s="6">
        <f t="shared" si="137"/>
        <v>5.7569296375266523</v>
      </c>
      <c r="EJ75" s="11"/>
      <c r="EK75" s="6">
        <f t="shared" si="138"/>
        <v>9.1684434968017072</v>
      </c>
      <c r="EL75" s="6">
        <f t="shared" si="138"/>
        <v>18.976545842217483</v>
      </c>
      <c r="EM75" s="6">
        <f t="shared" si="138"/>
        <v>4.4776119402985071</v>
      </c>
      <c r="EN75" s="11"/>
      <c r="EO75" s="28"/>
      <c r="EP75" s="769">
        <f t="shared" si="139"/>
        <v>12.037037037037036</v>
      </c>
      <c r="EQ75" s="6">
        <f t="shared" si="139"/>
        <v>3.8888888888888888</v>
      </c>
      <c r="ER75" s="87">
        <f t="shared" si="139"/>
        <v>13.148148148148147</v>
      </c>
      <c r="ES75" s="6">
        <f t="shared" si="139"/>
        <v>25.74074074074074</v>
      </c>
      <c r="ET75" s="6">
        <f t="shared" si="139"/>
        <v>11.296296296296296</v>
      </c>
      <c r="EU75" s="6">
        <f t="shared" si="139"/>
        <v>7.4074074074074066</v>
      </c>
      <c r="EV75" s="6">
        <f t="shared" si="139"/>
        <v>4.8148148148148149</v>
      </c>
      <c r="EW75" s="6">
        <f t="shared" si="139"/>
        <v>8.3333333333333321</v>
      </c>
      <c r="EX75" s="6">
        <f t="shared" si="139"/>
        <v>3.5185185185185186</v>
      </c>
      <c r="EY75" s="6">
        <f t="shared" si="139"/>
        <v>4.2592592592592595</v>
      </c>
      <c r="EZ75" s="82">
        <f t="shared" si="139"/>
        <v>5.5555555555555554</v>
      </c>
      <c r="FA75" s="769">
        <f t="shared" si="140"/>
        <v>9.8989898989898997</v>
      </c>
      <c r="FB75" s="6">
        <f t="shared" si="140"/>
        <v>6.262626262626263</v>
      </c>
      <c r="FC75" s="87">
        <f t="shared" si="140"/>
        <v>10.505050505050505</v>
      </c>
      <c r="FD75" s="6">
        <f t="shared" si="140"/>
        <v>18.181818181818183</v>
      </c>
      <c r="FE75" s="6">
        <f t="shared" si="140"/>
        <v>15.151515151515152</v>
      </c>
      <c r="FF75" s="6">
        <f t="shared" si="140"/>
        <v>9.0909090909090917</v>
      </c>
      <c r="FG75" s="6">
        <f t="shared" si="140"/>
        <v>4.8484848484848486</v>
      </c>
      <c r="FH75" s="6">
        <f t="shared" si="140"/>
        <v>9.6969696969696972</v>
      </c>
      <c r="FI75" s="6">
        <f t="shared" si="140"/>
        <v>2.6262626262626263</v>
      </c>
      <c r="FJ75" s="6">
        <f t="shared" si="140"/>
        <v>5.858585858585859</v>
      </c>
      <c r="FK75" s="82">
        <f t="shared" si="140"/>
        <v>7.878787878787878</v>
      </c>
      <c r="FM75" s="745">
        <f t="shared" si="141"/>
        <v>0.24035420619860837</v>
      </c>
      <c r="FN75" s="64">
        <f t="shared" si="141"/>
        <v>-0.13915243516761677</v>
      </c>
      <c r="FO75" s="778">
        <f t="shared" si="141"/>
        <v>-8.5705249841872266</v>
      </c>
      <c r="FP75" s="64">
        <f t="shared" si="141"/>
        <v>1.8469323213156228</v>
      </c>
      <c r="FQ75" s="64">
        <f t="shared" si="141"/>
        <v>0.60721062618595845</v>
      </c>
      <c r="FR75" s="11"/>
      <c r="FS75" s="64">
        <f t="shared" si="141"/>
        <v>-1.3662239089184061</v>
      </c>
      <c r="FT75" s="64">
        <f t="shared" si="141"/>
        <v>5.3700189753320693</v>
      </c>
      <c r="FU75" s="195">
        <f t="shared" si="141"/>
        <v>2.011385199240987</v>
      </c>
      <c r="FV75" s="11"/>
      <c r="FW75" s="28"/>
      <c r="FX75" s="745">
        <f t="shared" si="142"/>
        <v>1.8517525662651106</v>
      </c>
      <c r="FY75" s="64">
        <f t="shared" si="142"/>
        <v>-2.7966000338181978</v>
      </c>
      <c r="FZ75" s="778">
        <f t="shared" si="142"/>
        <v>-3.8354785893684351E-2</v>
      </c>
      <c r="GA75" s="64">
        <f t="shared" si="142"/>
        <v>-0.83926870208229332</v>
      </c>
      <c r="GB75" s="64">
        <f t="shared" si="142"/>
        <v>-2.1734378673089365</v>
      </c>
      <c r="GC75" s="11"/>
      <c r="GD75" s="64">
        <f t="shared" si="142"/>
        <v>-1.0830071801808838</v>
      </c>
      <c r="GE75" s="64">
        <f t="shared" si="142"/>
        <v>4.0829288209408876</v>
      </c>
      <c r="GF75" s="64">
        <f t="shared" si="142"/>
        <v>0.99598718207800419</v>
      </c>
      <c r="GG75" s="11"/>
      <c r="GH75" s="28"/>
      <c r="GI75" s="745">
        <f t="shared" si="143"/>
        <v>-2.1380471380471366</v>
      </c>
      <c r="GJ75" s="64">
        <f t="shared" si="143"/>
        <v>2.3737373737373741</v>
      </c>
      <c r="GK75" s="778">
        <f t="shared" si="143"/>
        <v>-2.6430976430976418</v>
      </c>
      <c r="GL75" s="64">
        <f t="shared" si="143"/>
        <v>-7.558922558922557</v>
      </c>
      <c r="GM75" s="64">
        <f t="shared" si="143"/>
        <v>3.8552188552188564</v>
      </c>
      <c r="GN75" s="64">
        <f t="shared" si="143"/>
        <v>1.6835016835016852</v>
      </c>
      <c r="GO75" s="64">
        <f t="shared" si="143"/>
        <v>3.3670033670033739E-2</v>
      </c>
      <c r="GP75" s="64">
        <f t="shared" si="143"/>
        <v>1.3636363636363651</v>
      </c>
      <c r="GQ75" s="64">
        <f t="shared" si="143"/>
        <v>-0.8922558922558923</v>
      </c>
      <c r="GR75" s="64">
        <f t="shared" si="143"/>
        <v>1.5993265993265995</v>
      </c>
      <c r="GS75" s="95">
        <f t="shared" si="143"/>
        <v>2.3232323232323226</v>
      </c>
    </row>
    <row r="76" spans="1:201" x14ac:dyDescent="0.25">
      <c r="A76" s="496" t="s">
        <v>75</v>
      </c>
      <c r="B76" s="794">
        <v>20</v>
      </c>
      <c r="C76" s="80">
        <v>35</v>
      </c>
      <c r="D76" s="143">
        <v>261</v>
      </c>
      <c r="E76" s="80">
        <v>15</v>
      </c>
      <c r="F76" s="80">
        <v>119</v>
      </c>
      <c r="G76" s="80" t="s">
        <v>37</v>
      </c>
      <c r="H76" s="80">
        <v>19</v>
      </c>
      <c r="I76" s="80">
        <v>49</v>
      </c>
      <c r="J76" s="80">
        <v>6</v>
      </c>
      <c r="K76" s="80" t="s">
        <v>37</v>
      </c>
      <c r="L76" s="81" t="s">
        <v>37</v>
      </c>
      <c r="M76" s="794">
        <v>27</v>
      </c>
      <c r="N76" s="80">
        <v>47</v>
      </c>
      <c r="O76" s="143">
        <v>214</v>
      </c>
      <c r="P76" s="80">
        <v>15</v>
      </c>
      <c r="Q76" s="80">
        <v>99</v>
      </c>
      <c r="R76" s="80" t="s">
        <v>37</v>
      </c>
      <c r="S76" s="80">
        <v>16</v>
      </c>
      <c r="T76" s="80">
        <v>46</v>
      </c>
      <c r="U76" s="80">
        <v>2</v>
      </c>
      <c r="V76" s="80" t="s">
        <v>37</v>
      </c>
      <c r="W76" s="81" t="s">
        <v>37</v>
      </c>
      <c r="X76" s="794">
        <v>47</v>
      </c>
      <c r="Y76" s="80">
        <v>82</v>
      </c>
      <c r="Z76" s="143">
        <v>475</v>
      </c>
      <c r="AA76" s="80">
        <v>30</v>
      </c>
      <c r="AB76" s="80">
        <v>218</v>
      </c>
      <c r="AC76" s="80" t="s">
        <v>37</v>
      </c>
      <c r="AD76" s="80">
        <v>35</v>
      </c>
      <c r="AE76" s="80">
        <v>95</v>
      </c>
      <c r="AF76" s="80">
        <v>8</v>
      </c>
      <c r="AG76" s="80" t="s">
        <v>37</v>
      </c>
      <c r="AH76" s="81" t="s">
        <v>37</v>
      </c>
      <c r="AI76" s="794">
        <v>97</v>
      </c>
      <c r="AJ76" s="80">
        <v>70</v>
      </c>
      <c r="AK76" s="143">
        <v>213</v>
      </c>
      <c r="AL76" s="80">
        <v>10</v>
      </c>
      <c r="AM76" s="80">
        <v>89</v>
      </c>
      <c r="AN76" s="80" t="s">
        <v>37</v>
      </c>
      <c r="AO76" s="80">
        <v>13</v>
      </c>
      <c r="AP76" s="80">
        <v>29</v>
      </c>
      <c r="AQ76" s="80">
        <v>9</v>
      </c>
      <c r="AR76" s="80" t="s">
        <v>37</v>
      </c>
      <c r="AS76" s="81" t="s">
        <v>37</v>
      </c>
      <c r="AT76" s="794">
        <v>92</v>
      </c>
      <c r="AU76" s="80">
        <v>60</v>
      </c>
      <c r="AV76" s="143">
        <v>165</v>
      </c>
      <c r="AW76" s="80">
        <v>6</v>
      </c>
      <c r="AX76" s="80">
        <v>85</v>
      </c>
      <c r="AY76" s="80" t="s">
        <v>37</v>
      </c>
      <c r="AZ76" s="80">
        <v>22</v>
      </c>
      <c r="BA76" s="80">
        <v>23</v>
      </c>
      <c r="BB76" s="80">
        <v>7</v>
      </c>
      <c r="BC76" s="80" t="s">
        <v>37</v>
      </c>
      <c r="BD76" s="81" t="s">
        <v>37</v>
      </c>
      <c r="BE76" s="794">
        <v>189</v>
      </c>
      <c r="BF76" s="80">
        <v>130</v>
      </c>
      <c r="BG76" s="143">
        <v>378</v>
      </c>
      <c r="BH76" s="80">
        <v>16</v>
      </c>
      <c r="BI76" s="80">
        <v>174</v>
      </c>
      <c r="BJ76" s="80" t="s">
        <v>37</v>
      </c>
      <c r="BK76" s="80">
        <v>35</v>
      </c>
      <c r="BL76" s="80">
        <v>52</v>
      </c>
      <c r="BM76" s="80">
        <v>16</v>
      </c>
      <c r="BN76" s="80" t="s">
        <v>37</v>
      </c>
      <c r="BO76" s="81" t="s">
        <v>37</v>
      </c>
      <c r="BP76" s="794">
        <v>107</v>
      </c>
      <c r="BQ76" s="80">
        <v>11</v>
      </c>
      <c r="BR76" s="143">
        <v>149</v>
      </c>
      <c r="BS76" s="80">
        <v>51</v>
      </c>
      <c r="BT76" s="80">
        <v>73</v>
      </c>
      <c r="BU76" s="80">
        <v>15</v>
      </c>
      <c r="BV76" s="80">
        <v>0</v>
      </c>
      <c r="BW76" s="80">
        <v>19</v>
      </c>
      <c r="BX76" s="80">
        <v>7</v>
      </c>
      <c r="BY76" s="80">
        <v>43</v>
      </c>
      <c r="BZ76" s="81">
        <v>57</v>
      </c>
      <c r="CA76" s="794">
        <v>124</v>
      </c>
      <c r="CB76" s="80">
        <v>14</v>
      </c>
      <c r="CC76" s="143">
        <v>93</v>
      </c>
      <c r="CD76" s="80">
        <v>34</v>
      </c>
      <c r="CE76" s="80">
        <v>66</v>
      </c>
      <c r="CF76" s="80">
        <v>12</v>
      </c>
      <c r="CG76" s="80">
        <v>4</v>
      </c>
      <c r="CH76" s="80">
        <v>11</v>
      </c>
      <c r="CI76" s="80">
        <v>25</v>
      </c>
      <c r="CJ76" s="80">
        <v>34</v>
      </c>
      <c r="CK76" s="81">
        <v>84</v>
      </c>
      <c r="CL76" s="794">
        <v>231</v>
      </c>
      <c r="CM76" s="80">
        <v>25</v>
      </c>
      <c r="CN76" s="143">
        <v>242</v>
      </c>
      <c r="CO76" s="80">
        <v>85</v>
      </c>
      <c r="CP76" s="80">
        <v>139</v>
      </c>
      <c r="CQ76" s="80">
        <v>27</v>
      </c>
      <c r="CR76" s="80">
        <v>4</v>
      </c>
      <c r="CS76" s="80">
        <v>30</v>
      </c>
      <c r="CT76" s="80">
        <v>32</v>
      </c>
      <c r="CU76" s="80">
        <v>77</v>
      </c>
      <c r="CV76" s="81">
        <v>141</v>
      </c>
      <c r="CX76" s="769">
        <f t="shared" si="131"/>
        <v>3.8167938931297711</v>
      </c>
      <c r="CY76" s="6">
        <f t="shared" si="131"/>
        <v>6.6793893129770989</v>
      </c>
      <c r="CZ76" s="87">
        <f t="shared" si="131"/>
        <v>49.809160305343511</v>
      </c>
      <c r="DA76" s="6">
        <f t="shared" si="131"/>
        <v>2.8625954198473282</v>
      </c>
      <c r="DB76" s="6">
        <f t="shared" si="131"/>
        <v>22.709923664122137</v>
      </c>
      <c r="DC76" s="11"/>
      <c r="DD76" s="6">
        <f t="shared" si="132"/>
        <v>3.6259541984732824</v>
      </c>
      <c r="DE76" s="6">
        <f t="shared" si="132"/>
        <v>9.3511450381679388</v>
      </c>
      <c r="DF76" s="6">
        <f t="shared" si="132"/>
        <v>1.1450381679389312</v>
      </c>
      <c r="DG76" s="11"/>
      <c r="DH76" s="28"/>
      <c r="DI76" s="769">
        <f t="shared" si="133"/>
        <v>5.7939914163090123</v>
      </c>
      <c r="DJ76" s="6">
        <f t="shared" si="133"/>
        <v>10.085836909871244</v>
      </c>
      <c r="DK76" s="87">
        <f t="shared" si="133"/>
        <v>45.922746781115883</v>
      </c>
      <c r="DL76" s="6">
        <f t="shared" si="133"/>
        <v>3.2188841201716736</v>
      </c>
      <c r="DM76" s="6">
        <f t="shared" si="133"/>
        <v>21.244635193133046</v>
      </c>
      <c r="DN76" s="11"/>
      <c r="DO76" s="6">
        <f t="shared" si="134"/>
        <v>3.4334763948497855</v>
      </c>
      <c r="DP76" s="6">
        <f t="shared" si="134"/>
        <v>9.8712446351931327</v>
      </c>
      <c r="DQ76" s="187">
        <f t="shared" si="134"/>
        <v>0.42918454935622319</v>
      </c>
      <c r="DR76" s="11"/>
      <c r="DS76" s="28"/>
      <c r="DT76" s="769">
        <f t="shared" si="135"/>
        <v>18.30188679245283</v>
      </c>
      <c r="DU76" s="6">
        <f t="shared" si="135"/>
        <v>13.20754716981132</v>
      </c>
      <c r="DV76" s="87">
        <f t="shared" si="135"/>
        <v>40.188679245283019</v>
      </c>
      <c r="DW76" s="6">
        <f t="shared" si="135"/>
        <v>1.8867924528301887</v>
      </c>
      <c r="DX76" s="6">
        <f t="shared" si="135"/>
        <v>16.79245283018868</v>
      </c>
      <c r="DY76" s="11"/>
      <c r="DZ76" s="6">
        <f t="shared" si="136"/>
        <v>2.4528301886792456</v>
      </c>
      <c r="EA76" s="6">
        <f t="shared" si="136"/>
        <v>5.4716981132075473</v>
      </c>
      <c r="EB76" s="6">
        <f t="shared" si="136"/>
        <v>1.6981132075471699</v>
      </c>
      <c r="EC76" s="11"/>
      <c r="ED76" s="28"/>
      <c r="EE76" s="769">
        <f t="shared" si="137"/>
        <v>20</v>
      </c>
      <c r="EF76" s="6">
        <f t="shared" si="137"/>
        <v>13.043478260869565</v>
      </c>
      <c r="EG76" s="87">
        <f t="shared" si="137"/>
        <v>35.869565217391305</v>
      </c>
      <c r="EH76" s="6">
        <f t="shared" si="137"/>
        <v>1.3043478260869565</v>
      </c>
      <c r="EI76" s="6">
        <f t="shared" si="137"/>
        <v>18.478260869565215</v>
      </c>
      <c r="EJ76" s="11"/>
      <c r="EK76" s="6">
        <f t="shared" si="138"/>
        <v>4.7826086956521738</v>
      </c>
      <c r="EL76" s="6">
        <f t="shared" si="138"/>
        <v>5</v>
      </c>
      <c r="EM76" s="6">
        <f t="shared" si="138"/>
        <v>1.5217391304347827</v>
      </c>
      <c r="EN76" s="11"/>
      <c r="EO76" s="28"/>
      <c r="EP76" s="769">
        <f t="shared" si="139"/>
        <v>20.112781954887218</v>
      </c>
      <c r="EQ76" s="6">
        <f t="shared" si="139"/>
        <v>2.0676691729323307</v>
      </c>
      <c r="ER76" s="87">
        <f t="shared" si="139"/>
        <v>28.007518796992482</v>
      </c>
      <c r="ES76" s="6">
        <f t="shared" si="139"/>
        <v>9.5864661654135332</v>
      </c>
      <c r="ET76" s="6">
        <f t="shared" si="139"/>
        <v>13.721804511278195</v>
      </c>
      <c r="EU76" s="6">
        <f t="shared" si="139"/>
        <v>2.8195488721804511</v>
      </c>
      <c r="EV76" s="6">
        <f t="shared" si="139"/>
        <v>0</v>
      </c>
      <c r="EW76" s="6">
        <f t="shared" si="139"/>
        <v>3.5714285714285712</v>
      </c>
      <c r="EX76" s="6">
        <f t="shared" si="139"/>
        <v>1.3157894736842104</v>
      </c>
      <c r="EY76" s="6">
        <f t="shared" si="139"/>
        <v>8.0827067669172923</v>
      </c>
      <c r="EZ76" s="82">
        <f t="shared" si="139"/>
        <v>10.714285714285714</v>
      </c>
      <c r="FA76" s="769">
        <f t="shared" si="140"/>
        <v>24.750499001996008</v>
      </c>
      <c r="FB76" s="6">
        <f t="shared" si="140"/>
        <v>2.7944111776447107</v>
      </c>
      <c r="FC76" s="87">
        <f t="shared" si="140"/>
        <v>18.562874251497004</v>
      </c>
      <c r="FD76" s="6">
        <f t="shared" si="140"/>
        <v>6.7864271457085827</v>
      </c>
      <c r="FE76" s="6">
        <f t="shared" si="140"/>
        <v>13.17365269461078</v>
      </c>
      <c r="FF76" s="6">
        <f t="shared" si="140"/>
        <v>2.3952095808383236</v>
      </c>
      <c r="FG76" s="187">
        <f t="shared" si="140"/>
        <v>0.79840319361277434</v>
      </c>
      <c r="FH76" s="6">
        <f t="shared" si="140"/>
        <v>2.19560878243513</v>
      </c>
      <c r="FI76" s="6">
        <f t="shared" si="140"/>
        <v>4.9900199600798407</v>
      </c>
      <c r="FJ76" s="6">
        <f t="shared" si="140"/>
        <v>6.7864271457085827</v>
      </c>
      <c r="FK76" s="82">
        <f t="shared" si="140"/>
        <v>16.766467065868262</v>
      </c>
      <c r="FM76" s="745">
        <f t="shared" si="141"/>
        <v>1.9771975231792411</v>
      </c>
      <c r="FN76" s="64">
        <f t="shared" si="141"/>
        <v>3.4064475968941448</v>
      </c>
      <c r="FO76" s="778">
        <f t="shared" si="141"/>
        <v>-3.8864135242276276</v>
      </c>
      <c r="FP76" s="64">
        <f t="shared" si="141"/>
        <v>0.35628870032434534</v>
      </c>
      <c r="FQ76" s="64">
        <f t="shared" si="141"/>
        <v>-1.4652884709890905</v>
      </c>
      <c r="FR76" s="11"/>
      <c r="FS76" s="64">
        <f t="shared" si="141"/>
        <v>-0.19247780362349687</v>
      </c>
      <c r="FT76" s="64">
        <f t="shared" si="141"/>
        <v>0.52009959702519382</v>
      </c>
      <c r="FU76" s="195">
        <f t="shared" si="141"/>
        <v>-0.71585361858270802</v>
      </c>
      <c r="FV76" s="11"/>
      <c r="FW76" s="28"/>
      <c r="FX76" s="745">
        <f t="shared" si="142"/>
        <v>1.6981132075471699</v>
      </c>
      <c r="FY76" s="64">
        <f t="shared" si="142"/>
        <v>-0.16406890894175596</v>
      </c>
      <c r="FZ76" s="778">
        <f t="shared" si="142"/>
        <v>-4.3191140278917146</v>
      </c>
      <c r="GA76" s="64">
        <f t="shared" si="142"/>
        <v>-0.58244462674323216</v>
      </c>
      <c r="GB76" s="64">
        <f t="shared" si="142"/>
        <v>1.6858080393765356</v>
      </c>
      <c r="GC76" s="11"/>
      <c r="GD76" s="64">
        <f t="shared" si="142"/>
        <v>2.3297785069729282</v>
      </c>
      <c r="GE76" s="64">
        <f t="shared" si="142"/>
        <v>-0.47169811320754729</v>
      </c>
      <c r="GF76" s="64">
        <f t="shared" si="142"/>
        <v>-0.17637407711238717</v>
      </c>
      <c r="GG76" s="11"/>
      <c r="GH76" s="28"/>
      <c r="GI76" s="745">
        <f t="shared" si="143"/>
        <v>4.6377170471087901</v>
      </c>
      <c r="GJ76" s="64">
        <f t="shared" si="143"/>
        <v>0.72674200471238004</v>
      </c>
      <c r="GK76" s="778">
        <f t="shared" si="143"/>
        <v>-9.4446445454954784</v>
      </c>
      <c r="GL76" s="64">
        <f t="shared" si="143"/>
        <v>-2.8000390197049505</v>
      </c>
      <c r="GM76" s="64">
        <f t="shared" si="143"/>
        <v>-0.5481518166674153</v>
      </c>
      <c r="GN76" s="64">
        <f t="shared" si="143"/>
        <v>-0.42433929134212756</v>
      </c>
      <c r="GO76" s="195">
        <f t="shared" si="143"/>
        <v>0.79840319361277434</v>
      </c>
      <c r="GP76" s="64">
        <f t="shared" si="143"/>
        <v>-1.3758197889934412</v>
      </c>
      <c r="GQ76" s="64">
        <f t="shared" si="143"/>
        <v>3.6742304863956301</v>
      </c>
      <c r="GR76" s="64">
        <f t="shared" si="143"/>
        <v>-1.2962796212087095</v>
      </c>
      <c r="GS76" s="95">
        <f t="shared" si="143"/>
        <v>6.0521813515825489</v>
      </c>
    </row>
    <row r="77" spans="1:201" x14ac:dyDescent="0.25">
      <c r="A77" s="496" t="s">
        <v>76</v>
      </c>
      <c r="B77" s="794">
        <v>33</v>
      </c>
      <c r="C77" s="80">
        <v>116</v>
      </c>
      <c r="D77" s="143">
        <v>129</v>
      </c>
      <c r="E77" s="80">
        <v>26</v>
      </c>
      <c r="F77" s="80">
        <v>82</v>
      </c>
      <c r="G77" s="80" t="s">
        <v>37</v>
      </c>
      <c r="H77" s="80">
        <v>20</v>
      </c>
      <c r="I77" s="80">
        <v>81</v>
      </c>
      <c r="J77" s="80">
        <v>25</v>
      </c>
      <c r="K77" s="80" t="s">
        <v>37</v>
      </c>
      <c r="L77" s="81" t="s">
        <v>37</v>
      </c>
      <c r="M77" s="794">
        <v>51</v>
      </c>
      <c r="N77" s="80">
        <v>123</v>
      </c>
      <c r="O77" s="143">
        <v>88</v>
      </c>
      <c r="P77" s="80">
        <v>22</v>
      </c>
      <c r="Q77" s="80">
        <v>85</v>
      </c>
      <c r="R77" s="80" t="s">
        <v>37</v>
      </c>
      <c r="S77" s="80">
        <v>20</v>
      </c>
      <c r="T77" s="80">
        <v>65</v>
      </c>
      <c r="U77" s="80">
        <v>33</v>
      </c>
      <c r="V77" s="80" t="s">
        <v>37</v>
      </c>
      <c r="W77" s="81" t="s">
        <v>37</v>
      </c>
      <c r="X77" s="794">
        <v>84</v>
      </c>
      <c r="Y77" s="80">
        <v>239</v>
      </c>
      <c r="Z77" s="143">
        <v>217</v>
      </c>
      <c r="AA77" s="80">
        <v>48</v>
      </c>
      <c r="AB77" s="80">
        <v>167</v>
      </c>
      <c r="AC77" s="80" t="s">
        <v>37</v>
      </c>
      <c r="AD77" s="80">
        <v>40</v>
      </c>
      <c r="AE77" s="80">
        <v>146</v>
      </c>
      <c r="AF77" s="80">
        <v>58</v>
      </c>
      <c r="AG77" s="80" t="s">
        <v>37</v>
      </c>
      <c r="AH77" s="81" t="s">
        <v>37</v>
      </c>
      <c r="AI77" s="794">
        <v>76</v>
      </c>
      <c r="AJ77" s="80">
        <v>118</v>
      </c>
      <c r="AK77" s="143">
        <v>126</v>
      </c>
      <c r="AL77" s="80">
        <v>47</v>
      </c>
      <c r="AM77" s="80">
        <v>26</v>
      </c>
      <c r="AN77" s="80" t="s">
        <v>37</v>
      </c>
      <c r="AO77" s="80">
        <v>27</v>
      </c>
      <c r="AP77" s="80">
        <v>48</v>
      </c>
      <c r="AQ77" s="80">
        <v>51</v>
      </c>
      <c r="AR77" s="80" t="s">
        <v>37</v>
      </c>
      <c r="AS77" s="81" t="s">
        <v>37</v>
      </c>
      <c r="AT77" s="794">
        <v>73</v>
      </c>
      <c r="AU77" s="80">
        <v>114</v>
      </c>
      <c r="AV77" s="143">
        <v>104</v>
      </c>
      <c r="AW77" s="80">
        <v>24</v>
      </c>
      <c r="AX77" s="80">
        <v>35</v>
      </c>
      <c r="AY77" s="80" t="s">
        <v>37</v>
      </c>
      <c r="AZ77" s="80">
        <v>30</v>
      </c>
      <c r="BA77" s="80">
        <v>54</v>
      </c>
      <c r="BB77" s="80">
        <v>51</v>
      </c>
      <c r="BC77" s="80" t="s">
        <v>37</v>
      </c>
      <c r="BD77" s="81" t="s">
        <v>37</v>
      </c>
      <c r="BE77" s="794">
        <v>149</v>
      </c>
      <c r="BF77" s="80">
        <v>232</v>
      </c>
      <c r="BG77" s="143">
        <v>230</v>
      </c>
      <c r="BH77" s="80">
        <v>71</v>
      </c>
      <c r="BI77" s="80">
        <v>61</v>
      </c>
      <c r="BJ77" s="80" t="s">
        <v>37</v>
      </c>
      <c r="BK77" s="80">
        <v>57</v>
      </c>
      <c r="BL77" s="80">
        <v>102</v>
      </c>
      <c r="BM77" s="80">
        <v>102</v>
      </c>
      <c r="BN77" s="80" t="s">
        <v>37</v>
      </c>
      <c r="BO77" s="81" t="s">
        <v>37</v>
      </c>
      <c r="BP77" s="794">
        <v>65</v>
      </c>
      <c r="BQ77" s="80">
        <v>53</v>
      </c>
      <c r="BR77" s="143">
        <v>64</v>
      </c>
      <c r="BS77" s="80">
        <v>91</v>
      </c>
      <c r="BT77" s="80">
        <v>45</v>
      </c>
      <c r="BU77" s="80">
        <v>7</v>
      </c>
      <c r="BV77" s="80">
        <v>15</v>
      </c>
      <c r="BW77" s="80">
        <v>37</v>
      </c>
      <c r="BX77" s="80">
        <v>41</v>
      </c>
      <c r="BY77" s="80">
        <v>84</v>
      </c>
      <c r="BZ77" s="81">
        <v>32</v>
      </c>
      <c r="CA77" s="794">
        <v>64</v>
      </c>
      <c r="CB77" s="80">
        <v>40</v>
      </c>
      <c r="CC77" s="143">
        <v>36</v>
      </c>
      <c r="CD77" s="80">
        <v>65</v>
      </c>
      <c r="CE77" s="80">
        <v>23</v>
      </c>
      <c r="CF77" s="80">
        <v>6</v>
      </c>
      <c r="CG77" s="80">
        <v>4</v>
      </c>
      <c r="CH77" s="80">
        <v>33</v>
      </c>
      <c r="CI77" s="80">
        <v>88</v>
      </c>
      <c r="CJ77" s="80">
        <v>65</v>
      </c>
      <c r="CK77" s="81">
        <v>85</v>
      </c>
      <c r="CL77" s="794">
        <v>129</v>
      </c>
      <c r="CM77" s="80">
        <v>93</v>
      </c>
      <c r="CN77" s="143">
        <v>100</v>
      </c>
      <c r="CO77" s="80">
        <v>156</v>
      </c>
      <c r="CP77" s="80">
        <v>68</v>
      </c>
      <c r="CQ77" s="80">
        <v>13</v>
      </c>
      <c r="CR77" s="80">
        <v>19</v>
      </c>
      <c r="CS77" s="80">
        <v>70</v>
      </c>
      <c r="CT77" s="80">
        <v>129</v>
      </c>
      <c r="CU77" s="80">
        <v>149</v>
      </c>
      <c r="CV77" s="81">
        <v>117</v>
      </c>
      <c r="CX77" s="769">
        <f t="shared" si="131"/>
        <v>6.4453125</v>
      </c>
      <c r="CY77" s="6">
        <f t="shared" si="131"/>
        <v>22.65625</v>
      </c>
      <c r="CZ77" s="87">
        <f t="shared" si="131"/>
        <v>25.1953125</v>
      </c>
      <c r="DA77" s="6">
        <f t="shared" si="131"/>
        <v>5.078125</v>
      </c>
      <c r="DB77" s="6">
        <f t="shared" si="131"/>
        <v>16.015625</v>
      </c>
      <c r="DC77" s="11"/>
      <c r="DD77" s="6">
        <f t="shared" si="132"/>
        <v>3.90625</v>
      </c>
      <c r="DE77" s="6">
        <f t="shared" si="132"/>
        <v>15.8203125</v>
      </c>
      <c r="DF77" s="6">
        <f t="shared" si="132"/>
        <v>4.8828125</v>
      </c>
      <c r="DG77" s="11"/>
      <c r="DH77" s="28"/>
      <c r="DI77" s="769">
        <f t="shared" si="133"/>
        <v>10.472279260780287</v>
      </c>
      <c r="DJ77" s="6">
        <f t="shared" si="133"/>
        <v>25.256673511293638</v>
      </c>
      <c r="DK77" s="87">
        <f t="shared" si="133"/>
        <v>18.069815195071868</v>
      </c>
      <c r="DL77" s="6">
        <f t="shared" si="133"/>
        <v>4.517453798767967</v>
      </c>
      <c r="DM77" s="6">
        <f t="shared" si="133"/>
        <v>17.453798767967147</v>
      </c>
      <c r="DN77" s="11"/>
      <c r="DO77" s="6">
        <f t="shared" si="134"/>
        <v>4.1067761806981515</v>
      </c>
      <c r="DP77" s="6">
        <f t="shared" si="134"/>
        <v>13.347022587268995</v>
      </c>
      <c r="DQ77" s="6">
        <f t="shared" si="134"/>
        <v>6.7761806981519515</v>
      </c>
      <c r="DR77" s="11"/>
      <c r="DS77" s="28"/>
      <c r="DT77" s="769">
        <f t="shared" si="135"/>
        <v>14.64354527938343</v>
      </c>
      <c r="DU77" s="6">
        <f t="shared" si="135"/>
        <v>22.736030828516377</v>
      </c>
      <c r="DV77" s="87">
        <f t="shared" si="135"/>
        <v>24.277456647398843</v>
      </c>
      <c r="DW77" s="6">
        <f t="shared" si="135"/>
        <v>9.0558766859344892</v>
      </c>
      <c r="DX77" s="6">
        <f t="shared" si="135"/>
        <v>5.0096339113680148</v>
      </c>
      <c r="DY77" s="11"/>
      <c r="DZ77" s="6">
        <f t="shared" si="136"/>
        <v>5.202312138728324</v>
      </c>
      <c r="EA77" s="6">
        <f t="shared" si="136"/>
        <v>9.2485549132947966</v>
      </c>
      <c r="EB77" s="6">
        <f t="shared" si="136"/>
        <v>9.8265895953757223</v>
      </c>
      <c r="EC77" s="11"/>
      <c r="ED77" s="28"/>
      <c r="EE77" s="769">
        <f t="shared" si="137"/>
        <v>15.051546391752577</v>
      </c>
      <c r="EF77" s="6">
        <f t="shared" si="137"/>
        <v>23.505154639175256</v>
      </c>
      <c r="EG77" s="87">
        <f t="shared" si="137"/>
        <v>21.443298969072163</v>
      </c>
      <c r="EH77" s="6">
        <f t="shared" si="137"/>
        <v>4.9484536082474229</v>
      </c>
      <c r="EI77" s="6">
        <f t="shared" si="137"/>
        <v>7.216494845360824</v>
      </c>
      <c r="EJ77" s="11"/>
      <c r="EK77" s="6">
        <f t="shared" si="138"/>
        <v>6.1855670103092786</v>
      </c>
      <c r="EL77" s="6">
        <f t="shared" si="138"/>
        <v>11.134020618556702</v>
      </c>
      <c r="EM77" s="6">
        <f t="shared" si="138"/>
        <v>10.515463917525773</v>
      </c>
      <c r="EN77" s="11"/>
      <c r="EO77" s="28"/>
      <c r="EP77" s="769">
        <f t="shared" si="139"/>
        <v>12.172284644194757</v>
      </c>
      <c r="EQ77" s="6">
        <f t="shared" si="139"/>
        <v>9.9250936329588022</v>
      </c>
      <c r="ER77" s="87">
        <f t="shared" si="139"/>
        <v>11.985018726591761</v>
      </c>
      <c r="ES77" s="6">
        <f t="shared" si="139"/>
        <v>17.04119850187266</v>
      </c>
      <c r="ET77" s="6">
        <f t="shared" si="139"/>
        <v>8.4269662921348321</v>
      </c>
      <c r="EU77" s="6">
        <f t="shared" si="139"/>
        <v>1.3108614232209739</v>
      </c>
      <c r="EV77" s="6">
        <f t="shared" si="139"/>
        <v>2.8089887640449436</v>
      </c>
      <c r="EW77" s="6">
        <f t="shared" si="139"/>
        <v>6.9288389513108619</v>
      </c>
      <c r="EX77" s="6">
        <f t="shared" si="139"/>
        <v>7.6779026217228461</v>
      </c>
      <c r="EY77" s="6">
        <f t="shared" si="139"/>
        <v>15.730337078651685</v>
      </c>
      <c r="EZ77" s="82">
        <f t="shared" si="139"/>
        <v>5.9925093632958806</v>
      </c>
      <c r="FA77" s="769">
        <f t="shared" si="140"/>
        <v>12.573673870333987</v>
      </c>
      <c r="FB77" s="6">
        <f t="shared" si="140"/>
        <v>7.8585461689587426</v>
      </c>
      <c r="FC77" s="87">
        <f t="shared" si="140"/>
        <v>7.0726915520628681</v>
      </c>
      <c r="FD77" s="6">
        <f t="shared" si="140"/>
        <v>12.770137524557956</v>
      </c>
      <c r="FE77" s="6">
        <f t="shared" si="140"/>
        <v>4.5186640471512778</v>
      </c>
      <c r="FF77" s="6">
        <f t="shared" si="140"/>
        <v>1.1787819253438114</v>
      </c>
      <c r="FG77" s="187">
        <f t="shared" si="140"/>
        <v>0.78585461689587421</v>
      </c>
      <c r="FH77" s="6">
        <f t="shared" si="140"/>
        <v>6.4833005893909625</v>
      </c>
      <c r="FI77" s="6">
        <f t="shared" si="140"/>
        <v>17.288801571709232</v>
      </c>
      <c r="FJ77" s="6">
        <f t="shared" si="140"/>
        <v>12.770137524557956</v>
      </c>
      <c r="FK77" s="82">
        <f t="shared" si="140"/>
        <v>16.699410609037326</v>
      </c>
      <c r="FM77" s="745">
        <f t="shared" si="141"/>
        <v>4.0269667607802866</v>
      </c>
      <c r="FN77" s="64">
        <f t="shared" si="141"/>
        <v>2.6004235112936378</v>
      </c>
      <c r="FO77" s="778">
        <f t="shared" si="141"/>
        <v>-7.1254973049281318</v>
      </c>
      <c r="FP77" s="64">
        <f t="shared" si="141"/>
        <v>-0.56067120123203296</v>
      </c>
      <c r="FQ77" s="64">
        <f t="shared" si="141"/>
        <v>1.4381737679671467</v>
      </c>
      <c r="FR77" s="11"/>
      <c r="FS77" s="64">
        <f t="shared" si="141"/>
        <v>0.20052618069815153</v>
      </c>
      <c r="FT77" s="64">
        <f t="shared" si="141"/>
        <v>-2.4732899127310048</v>
      </c>
      <c r="FU77" s="64">
        <f t="shared" si="141"/>
        <v>1.8933681981519515</v>
      </c>
      <c r="FV77" s="11"/>
      <c r="FW77" s="28"/>
      <c r="FX77" s="745">
        <f t="shared" si="142"/>
        <v>0.40800111236914738</v>
      </c>
      <c r="FY77" s="64">
        <f t="shared" si="142"/>
        <v>0.76912381065887914</v>
      </c>
      <c r="FZ77" s="778">
        <f t="shared" si="142"/>
        <v>-2.8341576783266795</v>
      </c>
      <c r="GA77" s="64">
        <f t="shared" si="142"/>
        <v>-4.1074230776870664</v>
      </c>
      <c r="GB77" s="64">
        <f t="shared" si="142"/>
        <v>2.2068609339928091</v>
      </c>
      <c r="GC77" s="11"/>
      <c r="GD77" s="64">
        <f t="shared" si="142"/>
        <v>0.98325487158095459</v>
      </c>
      <c r="GE77" s="64">
        <f t="shared" si="142"/>
        <v>1.8854657052619057</v>
      </c>
      <c r="GF77" s="64">
        <f t="shared" si="142"/>
        <v>0.68887432215005084</v>
      </c>
      <c r="GG77" s="11"/>
      <c r="GH77" s="28"/>
      <c r="GI77" s="745">
        <f t="shared" si="143"/>
        <v>0.40138922613923</v>
      </c>
      <c r="GJ77" s="64">
        <f t="shared" si="143"/>
        <v>-2.0665474640000596</v>
      </c>
      <c r="GK77" s="778">
        <f t="shared" si="143"/>
        <v>-4.912327174528893</v>
      </c>
      <c r="GL77" s="64">
        <f t="shared" si="143"/>
        <v>-4.2710609773147041</v>
      </c>
      <c r="GM77" s="64">
        <f t="shared" si="143"/>
        <v>-3.9083022449835543</v>
      </c>
      <c r="GN77" s="64">
        <f t="shared" si="143"/>
        <v>-0.13207949787716244</v>
      </c>
      <c r="GO77" s="195">
        <f t="shared" si="143"/>
        <v>-2.0231341471490696</v>
      </c>
      <c r="GP77" s="64">
        <f t="shared" si="143"/>
        <v>-0.44553836191989937</v>
      </c>
      <c r="GQ77" s="64">
        <f t="shared" si="143"/>
        <v>9.6108989499863853</v>
      </c>
      <c r="GR77" s="64">
        <f t="shared" si="143"/>
        <v>-2.9601995540937285</v>
      </c>
      <c r="GS77" s="95">
        <f t="shared" si="143"/>
        <v>10.706901245741445</v>
      </c>
    </row>
    <row r="78" spans="1:201" x14ac:dyDescent="0.25">
      <c r="A78" s="496" t="s">
        <v>77</v>
      </c>
      <c r="B78" s="794">
        <v>60</v>
      </c>
      <c r="C78" s="80">
        <v>41</v>
      </c>
      <c r="D78" s="143">
        <v>212</v>
      </c>
      <c r="E78" s="80">
        <v>38</v>
      </c>
      <c r="F78" s="80">
        <v>121</v>
      </c>
      <c r="G78" s="80" t="s">
        <v>37</v>
      </c>
      <c r="H78" s="80">
        <v>11</v>
      </c>
      <c r="I78" s="80">
        <v>25</v>
      </c>
      <c r="J78" s="80">
        <v>4</v>
      </c>
      <c r="K78" s="80" t="s">
        <v>37</v>
      </c>
      <c r="L78" s="81" t="s">
        <v>37</v>
      </c>
      <c r="M78" s="794">
        <v>57</v>
      </c>
      <c r="N78" s="80">
        <v>61</v>
      </c>
      <c r="O78" s="143">
        <v>155</v>
      </c>
      <c r="P78" s="80">
        <v>32</v>
      </c>
      <c r="Q78" s="80">
        <v>122</v>
      </c>
      <c r="R78" s="80" t="s">
        <v>37</v>
      </c>
      <c r="S78" s="80">
        <v>6</v>
      </c>
      <c r="T78" s="80">
        <v>31</v>
      </c>
      <c r="U78" s="80">
        <v>15</v>
      </c>
      <c r="V78" s="80" t="s">
        <v>37</v>
      </c>
      <c r="W78" s="81" t="s">
        <v>37</v>
      </c>
      <c r="X78" s="794">
        <v>117</v>
      </c>
      <c r="Y78" s="80">
        <v>102</v>
      </c>
      <c r="Z78" s="143">
        <v>367</v>
      </c>
      <c r="AA78" s="80">
        <v>70</v>
      </c>
      <c r="AB78" s="80">
        <v>243</v>
      </c>
      <c r="AC78" s="80" t="s">
        <v>37</v>
      </c>
      <c r="AD78" s="80">
        <v>17</v>
      </c>
      <c r="AE78" s="80">
        <v>56</v>
      </c>
      <c r="AF78" s="80">
        <v>19</v>
      </c>
      <c r="AG78" s="80" t="s">
        <v>37</v>
      </c>
      <c r="AH78" s="81" t="s">
        <v>37</v>
      </c>
      <c r="AI78" s="794">
        <v>56</v>
      </c>
      <c r="AJ78" s="80">
        <v>81</v>
      </c>
      <c r="AK78" s="143">
        <v>138</v>
      </c>
      <c r="AL78" s="80">
        <v>61</v>
      </c>
      <c r="AM78" s="80">
        <v>126</v>
      </c>
      <c r="AN78" s="80" t="s">
        <v>37</v>
      </c>
      <c r="AO78" s="80">
        <v>17</v>
      </c>
      <c r="AP78" s="80">
        <v>38</v>
      </c>
      <c r="AQ78" s="80">
        <v>13</v>
      </c>
      <c r="AR78" s="80" t="s">
        <v>37</v>
      </c>
      <c r="AS78" s="81" t="s">
        <v>37</v>
      </c>
      <c r="AT78" s="794">
        <v>57</v>
      </c>
      <c r="AU78" s="80">
        <v>88</v>
      </c>
      <c r="AV78" s="143">
        <v>101</v>
      </c>
      <c r="AW78" s="80">
        <v>48</v>
      </c>
      <c r="AX78" s="80">
        <v>115</v>
      </c>
      <c r="AY78" s="80" t="s">
        <v>37</v>
      </c>
      <c r="AZ78" s="80">
        <v>29</v>
      </c>
      <c r="BA78" s="80">
        <v>30</v>
      </c>
      <c r="BB78" s="80">
        <v>34</v>
      </c>
      <c r="BC78" s="80" t="s">
        <v>37</v>
      </c>
      <c r="BD78" s="81" t="s">
        <v>37</v>
      </c>
      <c r="BE78" s="794">
        <v>113</v>
      </c>
      <c r="BF78" s="80">
        <v>169</v>
      </c>
      <c r="BG78" s="143">
        <v>239</v>
      </c>
      <c r="BH78" s="80">
        <v>109</v>
      </c>
      <c r="BI78" s="80">
        <v>241</v>
      </c>
      <c r="BJ78" s="80" t="s">
        <v>37</v>
      </c>
      <c r="BK78" s="80">
        <v>46</v>
      </c>
      <c r="BL78" s="80">
        <v>68</v>
      </c>
      <c r="BM78" s="80">
        <v>47</v>
      </c>
      <c r="BN78" s="80" t="s">
        <v>37</v>
      </c>
      <c r="BO78" s="81" t="s">
        <v>37</v>
      </c>
      <c r="BP78" s="794">
        <v>36</v>
      </c>
      <c r="BQ78" s="80">
        <v>18</v>
      </c>
      <c r="BR78" s="143">
        <v>115</v>
      </c>
      <c r="BS78" s="80">
        <v>124</v>
      </c>
      <c r="BT78" s="80">
        <v>82</v>
      </c>
      <c r="BU78" s="80">
        <v>35</v>
      </c>
      <c r="BV78" s="80">
        <v>6</v>
      </c>
      <c r="BW78" s="80">
        <v>21</v>
      </c>
      <c r="BX78" s="80">
        <v>17</v>
      </c>
      <c r="BY78" s="80">
        <v>35</v>
      </c>
      <c r="BZ78" s="81">
        <v>40</v>
      </c>
      <c r="CA78" s="794">
        <v>42</v>
      </c>
      <c r="CB78" s="80">
        <v>14</v>
      </c>
      <c r="CC78" s="143">
        <v>83</v>
      </c>
      <c r="CD78" s="80">
        <v>120</v>
      </c>
      <c r="CE78" s="80">
        <v>90</v>
      </c>
      <c r="CF78" s="80">
        <v>35</v>
      </c>
      <c r="CG78" s="80">
        <v>20</v>
      </c>
      <c r="CH78" s="80">
        <v>17</v>
      </c>
      <c r="CI78" s="80">
        <v>24</v>
      </c>
      <c r="CJ78" s="80">
        <v>34</v>
      </c>
      <c r="CK78" s="81">
        <v>26</v>
      </c>
      <c r="CL78" s="794">
        <v>78</v>
      </c>
      <c r="CM78" s="80">
        <v>32</v>
      </c>
      <c r="CN78" s="143">
        <v>198</v>
      </c>
      <c r="CO78" s="80">
        <v>244</v>
      </c>
      <c r="CP78" s="80">
        <v>172</v>
      </c>
      <c r="CQ78" s="80">
        <v>70</v>
      </c>
      <c r="CR78" s="80">
        <v>26</v>
      </c>
      <c r="CS78" s="80">
        <v>38</v>
      </c>
      <c r="CT78" s="80">
        <v>41</v>
      </c>
      <c r="CU78" s="80">
        <v>69</v>
      </c>
      <c r="CV78" s="81">
        <v>66</v>
      </c>
      <c r="CX78" s="769">
        <f t="shared" si="131"/>
        <v>11.71875</v>
      </c>
      <c r="CY78" s="6">
        <f t="shared" si="131"/>
        <v>8.0078125</v>
      </c>
      <c r="CZ78" s="87">
        <f t="shared" si="131"/>
        <v>41.40625</v>
      </c>
      <c r="DA78" s="6">
        <f t="shared" si="131"/>
        <v>7.421875</v>
      </c>
      <c r="DB78" s="6">
        <f t="shared" si="131"/>
        <v>23.6328125</v>
      </c>
      <c r="DC78" s="11"/>
      <c r="DD78" s="6">
        <f t="shared" si="132"/>
        <v>2.1484375</v>
      </c>
      <c r="DE78" s="6">
        <f t="shared" si="132"/>
        <v>4.8828125</v>
      </c>
      <c r="DF78" s="187">
        <f t="shared" si="132"/>
        <v>0.78125</v>
      </c>
      <c r="DG78" s="11"/>
      <c r="DH78" s="28"/>
      <c r="DI78" s="769">
        <f t="shared" si="133"/>
        <v>11.899791231732777</v>
      </c>
      <c r="DJ78" s="6">
        <f t="shared" si="133"/>
        <v>12.734864300626306</v>
      </c>
      <c r="DK78" s="87">
        <f t="shared" si="133"/>
        <v>32.359081419624218</v>
      </c>
      <c r="DL78" s="6">
        <f t="shared" si="133"/>
        <v>6.6805845511482245</v>
      </c>
      <c r="DM78" s="6">
        <f t="shared" si="133"/>
        <v>25.469728601252612</v>
      </c>
      <c r="DN78" s="11"/>
      <c r="DO78" s="6">
        <f t="shared" si="134"/>
        <v>1.2526096033402923</v>
      </c>
      <c r="DP78" s="6">
        <f t="shared" si="134"/>
        <v>6.4718162839248432</v>
      </c>
      <c r="DQ78" s="6">
        <f t="shared" si="134"/>
        <v>3.1315240083507305</v>
      </c>
      <c r="DR78" s="11"/>
      <c r="DS78" s="28"/>
      <c r="DT78" s="769">
        <f t="shared" si="135"/>
        <v>10.566037735849058</v>
      </c>
      <c r="DU78" s="6">
        <f t="shared" si="135"/>
        <v>15.283018867924527</v>
      </c>
      <c r="DV78" s="87">
        <f t="shared" si="135"/>
        <v>26.037735849056602</v>
      </c>
      <c r="DW78" s="6">
        <f t="shared" si="135"/>
        <v>11.509433962264151</v>
      </c>
      <c r="DX78" s="6">
        <f t="shared" si="135"/>
        <v>23.773584905660378</v>
      </c>
      <c r="DY78" s="11"/>
      <c r="DZ78" s="6">
        <f t="shared" si="136"/>
        <v>3.2075471698113209</v>
      </c>
      <c r="EA78" s="6">
        <f t="shared" si="136"/>
        <v>7.1698113207547172</v>
      </c>
      <c r="EB78" s="6">
        <f t="shared" si="136"/>
        <v>2.4528301886792456</v>
      </c>
      <c r="EC78" s="11"/>
      <c r="ED78" s="28"/>
      <c r="EE78" s="769">
        <f t="shared" si="137"/>
        <v>11.354581673306772</v>
      </c>
      <c r="EF78" s="6">
        <f t="shared" si="137"/>
        <v>17.529880478087652</v>
      </c>
      <c r="EG78" s="87">
        <f t="shared" si="137"/>
        <v>20.119521912350596</v>
      </c>
      <c r="EH78" s="6">
        <f t="shared" si="137"/>
        <v>9.5617529880478092</v>
      </c>
      <c r="EI78" s="6">
        <f t="shared" si="137"/>
        <v>22.908366533864541</v>
      </c>
      <c r="EJ78" s="11"/>
      <c r="EK78" s="6">
        <f t="shared" si="138"/>
        <v>5.7768924302788838</v>
      </c>
      <c r="EL78" s="6">
        <f t="shared" si="138"/>
        <v>5.9760956175298805</v>
      </c>
      <c r="EM78" s="6">
        <f t="shared" si="138"/>
        <v>6.7729083665338639</v>
      </c>
      <c r="EN78" s="11"/>
      <c r="EO78" s="28"/>
      <c r="EP78" s="769">
        <f t="shared" si="139"/>
        <v>6.8052930056710776</v>
      </c>
      <c r="EQ78" s="6">
        <f t="shared" si="139"/>
        <v>3.4026465028355388</v>
      </c>
      <c r="ER78" s="87">
        <f t="shared" si="139"/>
        <v>21.739130434782609</v>
      </c>
      <c r="ES78" s="6">
        <f t="shared" si="139"/>
        <v>23.440453686200378</v>
      </c>
      <c r="ET78" s="6">
        <f t="shared" si="139"/>
        <v>15.500945179584122</v>
      </c>
      <c r="EU78" s="6">
        <f t="shared" si="139"/>
        <v>6.6162570888468801</v>
      </c>
      <c r="EV78" s="6">
        <f t="shared" si="139"/>
        <v>1.1342155009451798</v>
      </c>
      <c r="EW78" s="6">
        <f t="shared" si="139"/>
        <v>3.9697542533081283</v>
      </c>
      <c r="EX78" s="6">
        <f t="shared" si="139"/>
        <v>3.2136105860113422</v>
      </c>
      <c r="EY78" s="6">
        <f t="shared" si="139"/>
        <v>6.6162570888468801</v>
      </c>
      <c r="EZ78" s="82">
        <f t="shared" si="139"/>
        <v>7.5614366729678641</v>
      </c>
      <c r="FA78" s="769">
        <f t="shared" si="140"/>
        <v>8.3168316831683171</v>
      </c>
      <c r="FB78" s="6">
        <f t="shared" si="140"/>
        <v>2.7722772277227725</v>
      </c>
      <c r="FC78" s="87">
        <f t="shared" si="140"/>
        <v>16.435643564356436</v>
      </c>
      <c r="FD78" s="6">
        <f t="shared" si="140"/>
        <v>23.762376237623762</v>
      </c>
      <c r="FE78" s="6">
        <f t="shared" si="140"/>
        <v>17.82178217821782</v>
      </c>
      <c r="FF78" s="6">
        <f t="shared" si="140"/>
        <v>6.9306930693069315</v>
      </c>
      <c r="FG78" s="6">
        <f t="shared" si="140"/>
        <v>3.9603960396039604</v>
      </c>
      <c r="FH78" s="6">
        <f t="shared" si="140"/>
        <v>3.3663366336633667</v>
      </c>
      <c r="FI78" s="6">
        <f t="shared" si="140"/>
        <v>4.7524752475247523</v>
      </c>
      <c r="FJ78" s="6">
        <f t="shared" si="140"/>
        <v>6.7326732673267333</v>
      </c>
      <c r="FK78" s="82">
        <f t="shared" si="140"/>
        <v>5.1485148514851486</v>
      </c>
      <c r="FM78" s="745">
        <f t="shared" si="141"/>
        <v>0.18104123173277742</v>
      </c>
      <c r="FN78" s="64">
        <f t="shared" si="141"/>
        <v>4.727051800626306</v>
      </c>
      <c r="FO78" s="778">
        <f t="shared" si="141"/>
        <v>-9.0471685803757822</v>
      </c>
      <c r="FP78" s="64">
        <f t="shared" si="141"/>
        <v>-0.74129044885177553</v>
      </c>
      <c r="FQ78" s="64">
        <f t="shared" si="141"/>
        <v>1.8369161012526121</v>
      </c>
      <c r="FR78" s="11"/>
      <c r="FS78" s="64">
        <f t="shared" si="141"/>
        <v>-0.89582789665970775</v>
      </c>
      <c r="FT78" s="64">
        <f t="shared" si="141"/>
        <v>1.5890037839248432</v>
      </c>
      <c r="FU78" s="195">
        <f t="shared" si="141"/>
        <v>2.3502740083507305</v>
      </c>
      <c r="FV78" s="11"/>
      <c r="FW78" s="28"/>
      <c r="FX78" s="745">
        <f t="shared" si="142"/>
        <v>0.78854393745771389</v>
      </c>
      <c r="FY78" s="64">
        <f t="shared" si="142"/>
        <v>2.2468616101631245</v>
      </c>
      <c r="FZ78" s="778">
        <f t="shared" si="142"/>
        <v>-5.9182139367060067</v>
      </c>
      <c r="GA78" s="64">
        <f t="shared" si="142"/>
        <v>-1.9476809742163415</v>
      </c>
      <c r="GB78" s="64">
        <f t="shared" si="142"/>
        <v>-0.86521837179583727</v>
      </c>
      <c r="GC78" s="11"/>
      <c r="GD78" s="64">
        <f t="shared" si="142"/>
        <v>2.5693452604675628</v>
      </c>
      <c r="GE78" s="64">
        <f t="shared" si="142"/>
        <v>-1.1937157032248367</v>
      </c>
      <c r="GF78" s="64">
        <f t="shared" si="142"/>
        <v>4.3200781778546187</v>
      </c>
      <c r="GG78" s="11"/>
      <c r="GH78" s="28"/>
      <c r="GI78" s="745">
        <f t="shared" si="143"/>
        <v>1.5115386774972395</v>
      </c>
      <c r="GJ78" s="64">
        <f t="shared" si="143"/>
        <v>-0.6303692751127663</v>
      </c>
      <c r="GK78" s="778">
        <f t="shared" si="143"/>
        <v>-5.3034868704261733</v>
      </c>
      <c r="GL78" s="64">
        <f t="shared" si="143"/>
        <v>0.32192255142338411</v>
      </c>
      <c r="GM78" s="64">
        <f t="shared" si="143"/>
        <v>2.3208369986336983</v>
      </c>
      <c r="GN78" s="64">
        <f t="shared" si="143"/>
        <v>0.31443598046005139</v>
      </c>
      <c r="GO78" s="64">
        <f t="shared" si="143"/>
        <v>2.8261805386587806</v>
      </c>
      <c r="GP78" s="64">
        <f t="shared" si="143"/>
        <v>-0.60341761964476159</v>
      </c>
      <c r="GQ78" s="64">
        <f t="shared" si="143"/>
        <v>1.5388646615134101</v>
      </c>
      <c r="GR78" s="64">
        <f t="shared" si="143"/>
        <v>0.11641617847985319</v>
      </c>
      <c r="GS78" s="95">
        <f t="shared" si="143"/>
        <v>-2.4129218214827155</v>
      </c>
    </row>
    <row r="79" spans="1:201" x14ac:dyDescent="0.25">
      <c r="A79" s="496" t="s">
        <v>78</v>
      </c>
      <c r="B79" s="794">
        <v>216</v>
      </c>
      <c r="C79" s="80">
        <v>56</v>
      </c>
      <c r="D79" s="143">
        <v>149</v>
      </c>
      <c r="E79" s="80">
        <v>11</v>
      </c>
      <c r="F79" s="80">
        <v>9</v>
      </c>
      <c r="G79" s="80" t="s">
        <v>37</v>
      </c>
      <c r="H79" s="80">
        <v>5</v>
      </c>
      <c r="I79" s="80">
        <v>52</v>
      </c>
      <c r="J79" s="80">
        <v>29</v>
      </c>
      <c r="K79" s="80" t="s">
        <v>37</v>
      </c>
      <c r="L79" s="81" t="s">
        <v>37</v>
      </c>
      <c r="M79" s="794">
        <v>177</v>
      </c>
      <c r="N79" s="80">
        <v>72</v>
      </c>
      <c r="O79" s="143">
        <v>148</v>
      </c>
      <c r="P79" s="80">
        <v>13</v>
      </c>
      <c r="Q79" s="80">
        <v>24</v>
      </c>
      <c r="R79" s="80" t="s">
        <v>37</v>
      </c>
      <c r="S79" s="80">
        <v>6</v>
      </c>
      <c r="T79" s="80">
        <v>51</v>
      </c>
      <c r="U79" s="80">
        <v>44</v>
      </c>
      <c r="V79" s="80" t="s">
        <v>37</v>
      </c>
      <c r="W79" s="81" t="s">
        <v>37</v>
      </c>
      <c r="X79" s="794">
        <v>393</v>
      </c>
      <c r="Y79" s="80">
        <v>128</v>
      </c>
      <c r="Z79" s="143">
        <v>297</v>
      </c>
      <c r="AA79" s="80">
        <v>24</v>
      </c>
      <c r="AB79" s="80">
        <v>33</v>
      </c>
      <c r="AC79" s="80" t="s">
        <v>37</v>
      </c>
      <c r="AD79" s="80">
        <v>11</v>
      </c>
      <c r="AE79" s="80">
        <v>103</v>
      </c>
      <c r="AF79" s="80">
        <v>73</v>
      </c>
      <c r="AG79" s="80" t="s">
        <v>37</v>
      </c>
      <c r="AH79" s="81" t="s">
        <v>37</v>
      </c>
      <c r="AI79" s="794">
        <v>270</v>
      </c>
      <c r="AJ79" s="80">
        <v>46</v>
      </c>
      <c r="AK79" s="143">
        <v>99</v>
      </c>
      <c r="AL79" s="80">
        <v>7</v>
      </c>
      <c r="AM79" s="80">
        <v>14</v>
      </c>
      <c r="AN79" s="80" t="s">
        <v>37</v>
      </c>
      <c r="AO79" s="80">
        <v>12</v>
      </c>
      <c r="AP79" s="80">
        <v>25</v>
      </c>
      <c r="AQ79" s="80">
        <v>32</v>
      </c>
      <c r="AR79" s="80" t="s">
        <v>37</v>
      </c>
      <c r="AS79" s="81" t="s">
        <v>37</v>
      </c>
      <c r="AT79" s="794">
        <v>249</v>
      </c>
      <c r="AU79" s="80">
        <v>47</v>
      </c>
      <c r="AV79" s="143">
        <v>90</v>
      </c>
      <c r="AW79" s="80">
        <v>6</v>
      </c>
      <c r="AX79" s="80">
        <v>15</v>
      </c>
      <c r="AY79" s="80" t="s">
        <v>37</v>
      </c>
      <c r="AZ79" s="80">
        <v>5</v>
      </c>
      <c r="BA79" s="80">
        <v>33</v>
      </c>
      <c r="BB79" s="80">
        <v>77</v>
      </c>
      <c r="BC79" s="80" t="s">
        <v>37</v>
      </c>
      <c r="BD79" s="81" t="s">
        <v>37</v>
      </c>
      <c r="BE79" s="794">
        <v>519</v>
      </c>
      <c r="BF79" s="80">
        <v>93</v>
      </c>
      <c r="BG79" s="143">
        <v>189</v>
      </c>
      <c r="BH79" s="80">
        <v>13</v>
      </c>
      <c r="BI79" s="80">
        <v>29</v>
      </c>
      <c r="BJ79" s="80" t="s">
        <v>37</v>
      </c>
      <c r="BK79" s="80">
        <v>17</v>
      </c>
      <c r="BL79" s="80">
        <v>58</v>
      </c>
      <c r="BM79" s="80">
        <v>109</v>
      </c>
      <c r="BN79" s="80" t="s">
        <v>37</v>
      </c>
      <c r="BO79" s="81" t="s">
        <v>37</v>
      </c>
      <c r="BP79" s="794">
        <v>231</v>
      </c>
      <c r="BQ79" s="80">
        <v>39</v>
      </c>
      <c r="BR79" s="143">
        <v>60</v>
      </c>
      <c r="BS79" s="80">
        <v>24</v>
      </c>
      <c r="BT79" s="80">
        <v>13</v>
      </c>
      <c r="BU79" s="80">
        <v>1</v>
      </c>
      <c r="BV79" s="80">
        <v>9</v>
      </c>
      <c r="BW79" s="80">
        <v>24</v>
      </c>
      <c r="BX79" s="80">
        <v>42</v>
      </c>
      <c r="BY79" s="80">
        <v>18</v>
      </c>
      <c r="BZ79" s="81">
        <v>57</v>
      </c>
      <c r="CA79" s="794">
        <v>220</v>
      </c>
      <c r="CB79" s="80">
        <v>35</v>
      </c>
      <c r="CC79" s="143">
        <v>46</v>
      </c>
      <c r="CD79" s="80">
        <v>12</v>
      </c>
      <c r="CE79" s="80">
        <v>11</v>
      </c>
      <c r="CF79" s="80">
        <v>14</v>
      </c>
      <c r="CG79" s="80">
        <v>3</v>
      </c>
      <c r="CH79" s="80">
        <v>17</v>
      </c>
      <c r="CI79" s="80">
        <v>74</v>
      </c>
      <c r="CJ79" s="80">
        <v>18</v>
      </c>
      <c r="CK79" s="81">
        <v>77</v>
      </c>
      <c r="CL79" s="794">
        <v>451</v>
      </c>
      <c r="CM79" s="80">
        <v>74</v>
      </c>
      <c r="CN79" s="143">
        <v>106</v>
      </c>
      <c r="CO79" s="80">
        <v>36</v>
      </c>
      <c r="CP79" s="80">
        <v>24</v>
      </c>
      <c r="CQ79" s="80">
        <v>15</v>
      </c>
      <c r="CR79" s="80">
        <v>12</v>
      </c>
      <c r="CS79" s="80">
        <v>41</v>
      </c>
      <c r="CT79" s="80">
        <v>116</v>
      </c>
      <c r="CU79" s="80">
        <v>36</v>
      </c>
      <c r="CV79" s="81">
        <v>134</v>
      </c>
      <c r="CX79" s="769">
        <f t="shared" si="131"/>
        <v>40.98671726755218</v>
      </c>
      <c r="CY79" s="6">
        <f t="shared" si="131"/>
        <v>10.62618595825427</v>
      </c>
      <c r="CZ79" s="87">
        <f t="shared" si="131"/>
        <v>28.273244781783681</v>
      </c>
      <c r="DA79" s="6">
        <f t="shared" si="131"/>
        <v>2.0872865275142316</v>
      </c>
      <c r="DB79" s="6">
        <f t="shared" si="131"/>
        <v>1.7077798861480076</v>
      </c>
      <c r="DC79" s="11"/>
      <c r="DD79" s="187">
        <f t="shared" si="132"/>
        <v>0.94876660341555974</v>
      </c>
      <c r="DE79" s="6">
        <f t="shared" si="132"/>
        <v>9.8671726755218216</v>
      </c>
      <c r="DF79" s="6">
        <f t="shared" si="132"/>
        <v>5.5028462998102468</v>
      </c>
      <c r="DG79" s="11"/>
      <c r="DH79" s="28"/>
      <c r="DI79" s="769">
        <f t="shared" si="133"/>
        <v>33.084112149532714</v>
      </c>
      <c r="DJ79" s="6">
        <f t="shared" si="133"/>
        <v>13.457943925233645</v>
      </c>
      <c r="DK79" s="87">
        <f t="shared" si="133"/>
        <v>27.663551401869157</v>
      </c>
      <c r="DL79" s="6">
        <f t="shared" si="133"/>
        <v>2.4299065420560746</v>
      </c>
      <c r="DM79" s="6">
        <f t="shared" si="133"/>
        <v>4.4859813084112146</v>
      </c>
      <c r="DN79" s="11"/>
      <c r="DO79" s="6">
        <f t="shared" si="134"/>
        <v>1.1214953271028036</v>
      </c>
      <c r="DP79" s="6">
        <f t="shared" si="134"/>
        <v>9.5327102803738324</v>
      </c>
      <c r="DQ79" s="6">
        <f t="shared" si="134"/>
        <v>8.2242990654205617</v>
      </c>
      <c r="DR79" s="11"/>
      <c r="DS79" s="28"/>
      <c r="DT79" s="769">
        <f t="shared" si="135"/>
        <v>53.46534653465347</v>
      </c>
      <c r="DU79" s="6">
        <f t="shared" si="135"/>
        <v>9.1089108910891081</v>
      </c>
      <c r="DV79" s="87">
        <f t="shared" si="135"/>
        <v>19.603960396039604</v>
      </c>
      <c r="DW79" s="6">
        <f t="shared" si="135"/>
        <v>1.3861386138613863</v>
      </c>
      <c r="DX79" s="6">
        <f t="shared" si="135"/>
        <v>2.7722772277227725</v>
      </c>
      <c r="DY79" s="11"/>
      <c r="DZ79" s="6">
        <f t="shared" si="136"/>
        <v>2.3762376237623761</v>
      </c>
      <c r="EA79" s="6">
        <f t="shared" si="136"/>
        <v>4.9504950495049505</v>
      </c>
      <c r="EB79" s="6">
        <f t="shared" si="136"/>
        <v>6.3366336633663369</v>
      </c>
      <c r="EC79" s="11"/>
      <c r="ED79" s="28"/>
      <c r="EE79" s="769">
        <f t="shared" si="137"/>
        <v>47.701149425287355</v>
      </c>
      <c r="EF79" s="6">
        <f t="shared" si="137"/>
        <v>9.0038314176245215</v>
      </c>
      <c r="EG79" s="87">
        <f t="shared" si="137"/>
        <v>17.241379310344829</v>
      </c>
      <c r="EH79" s="6">
        <f t="shared" si="137"/>
        <v>1.1494252873563218</v>
      </c>
      <c r="EI79" s="6">
        <f t="shared" si="137"/>
        <v>2.8735632183908044</v>
      </c>
      <c r="EJ79" s="11"/>
      <c r="EK79" s="187">
        <f t="shared" si="138"/>
        <v>0.95785440613026818</v>
      </c>
      <c r="EL79" s="6">
        <f t="shared" si="138"/>
        <v>6.3218390804597711</v>
      </c>
      <c r="EM79" s="6">
        <f t="shared" si="138"/>
        <v>14.750957854406129</v>
      </c>
      <c r="EN79" s="11"/>
      <c r="EO79" s="28"/>
      <c r="EP79" s="769">
        <f t="shared" si="139"/>
        <v>44.594594594594597</v>
      </c>
      <c r="EQ79" s="6">
        <f t="shared" si="139"/>
        <v>7.5289575289575295</v>
      </c>
      <c r="ER79" s="87">
        <f t="shared" si="139"/>
        <v>11.583011583011583</v>
      </c>
      <c r="ES79" s="6">
        <f t="shared" si="139"/>
        <v>4.6332046332046328</v>
      </c>
      <c r="ET79" s="6">
        <f t="shared" si="139"/>
        <v>2.5096525096525095</v>
      </c>
      <c r="EU79" s="6">
        <f t="shared" si="139"/>
        <v>0.19305019305019305</v>
      </c>
      <c r="EV79" s="6">
        <f t="shared" si="139"/>
        <v>1.7374517374517375</v>
      </c>
      <c r="EW79" s="6">
        <f t="shared" si="139"/>
        <v>4.6332046332046328</v>
      </c>
      <c r="EX79" s="6">
        <f t="shared" si="139"/>
        <v>8.1081081081081088</v>
      </c>
      <c r="EY79" s="6">
        <f t="shared" si="139"/>
        <v>3.4749034749034751</v>
      </c>
      <c r="EZ79" s="82">
        <f t="shared" si="139"/>
        <v>11.003861003861005</v>
      </c>
      <c r="FA79" s="769">
        <f t="shared" si="140"/>
        <v>41.745730550284634</v>
      </c>
      <c r="FB79" s="6">
        <f t="shared" si="140"/>
        <v>6.6413662239089177</v>
      </c>
      <c r="FC79" s="87">
        <f t="shared" si="140"/>
        <v>8.7286527514231498</v>
      </c>
      <c r="FD79" s="6">
        <f t="shared" si="140"/>
        <v>2.2770398481973433</v>
      </c>
      <c r="FE79" s="6">
        <f t="shared" si="140"/>
        <v>2.0872865275142316</v>
      </c>
      <c r="FF79" s="6">
        <f t="shared" si="140"/>
        <v>2.6565464895635675</v>
      </c>
      <c r="FG79" s="187">
        <f t="shared" si="140"/>
        <v>0.56925996204933582</v>
      </c>
      <c r="FH79" s="6">
        <f t="shared" si="140"/>
        <v>3.225806451612903</v>
      </c>
      <c r="FI79" s="6">
        <f t="shared" si="140"/>
        <v>14.041745730550284</v>
      </c>
      <c r="FJ79" s="6">
        <f t="shared" si="140"/>
        <v>3.4155597722960152</v>
      </c>
      <c r="FK79" s="82">
        <f t="shared" si="140"/>
        <v>14.611005692599621</v>
      </c>
      <c r="FM79" s="745">
        <f t="shared" si="141"/>
        <v>-7.9026051180194656</v>
      </c>
      <c r="FN79" s="64">
        <f t="shared" si="141"/>
        <v>2.8317579669793744</v>
      </c>
      <c r="FO79" s="778">
        <f t="shared" si="141"/>
        <v>-0.60969337991452477</v>
      </c>
      <c r="FP79" s="64">
        <f t="shared" si="141"/>
        <v>0.34262001454184299</v>
      </c>
      <c r="FQ79" s="64">
        <f t="shared" si="141"/>
        <v>2.7782014222632068</v>
      </c>
      <c r="FR79" s="11"/>
      <c r="FS79" s="195">
        <f t="shared" si="141"/>
        <v>0.1727287236872439</v>
      </c>
      <c r="FT79" s="64">
        <f t="shared" si="141"/>
        <v>-0.33446239514798926</v>
      </c>
      <c r="FU79" s="64">
        <f t="shared" si="141"/>
        <v>2.7214527656103149</v>
      </c>
      <c r="FV79" s="11"/>
      <c r="FW79" s="28"/>
      <c r="FX79" s="745">
        <f t="shared" si="142"/>
        <v>-5.7641971093661155</v>
      </c>
      <c r="FY79" s="64">
        <f t="shared" si="142"/>
        <v>-0.10507947346458657</v>
      </c>
      <c r="FZ79" s="778">
        <f t="shared" si="142"/>
        <v>-2.3625810856947744</v>
      </c>
      <c r="GA79" s="64">
        <f t="shared" si="142"/>
        <v>-0.23671332650506449</v>
      </c>
      <c r="GB79" s="64">
        <f t="shared" si="142"/>
        <v>0.1012859906680319</v>
      </c>
      <c r="GC79" s="11"/>
      <c r="GD79" s="195">
        <f t="shared" si="142"/>
        <v>-1.4183832176321078</v>
      </c>
      <c r="GE79" s="64">
        <f t="shared" si="142"/>
        <v>1.3713440309548206</v>
      </c>
      <c r="GF79" s="64">
        <f t="shared" si="142"/>
        <v>8.4143241910397926</v>
      </c>
      <c r="GG79" s="11"/>
      <c r="GH79" s="28"/>
      <c r="GI79" s="745">
        <f t="shared" si="143"/>
        <v>-2.8488640443099627</v>
      </c>
      <c r="GJ79" s="64">
        <f t="shared" si="143"/>
        <v>-0.88759130504861172</v>
      </c>
      <c r="GK79" s="778">
        <f t="shared" si="143"/>
        <v>-2.8543588315884332</v>
      </c>
      <c r="GL79" s="64">
        <f t="shared" si="143"/>
        <v>-2.3561647850072895</v>
      </c>
      <c r="GM79" s="64">
        <f t="shared" si="143"/>
        <v>-0.42236598213827792</v>
      </c>
      <c r="GN79" s="64">
        <f t="shared" si="143"/>
        <v>2.4634962965133744</v>
      </c>
      <c r="GO79" s="195">
        <f t="shared" si="143"/>
        <v>-1.1681917754024016</v>
      </c>
      <c r="GP79" s="64">
        <f t="shared" si="143"/>
        <v>-1.4073981815917298</v>
      </c>
      <c r="GQ79" s="64">
        <f t="shared" si="143"/>
        <v>5.9336376224421752</v>
      </c>
      <c r="GR79" s="64">
        <f t="shared" si="143"/>
        <v>-5.9343702607459914E-2</v>
      </c>
      <c r="GS79" s="95">
        <f t="shared" si="143"/>
        <v>3.6071446887386163</v>
      </c>
    </row>
    <row r="80" spans="1:201" x14ac:dyDescent="0.25">
      <c r="A80" s="601" t="s">
        <v>79</v>
      </c>
      <c r="B80" s="756">
        <f>SUM(B51:B79)/26</f>
        <v>78.192307692307693</v>
      </c>
      <c r="C80" s="141">
        <f>SUM(C51:C79)/26</f>
        <v>78.230769230769226</v>
      </c>
      <c r="D80" s="753">
        <f>SUM(D51:D79)/26</f>
        <v>169.88461538461539</v>
      </c>
      <c r="E80" s="141">
        <f>SUM(E51:E79)/26</f>
        <v>17.115384615384617</v>
      </c>
      <c r="F80" s="141">
        <f>SUM(F51:F79)/26</f>
        <v>84.769230769230774</v>
      </c>
      <c r="G80" s="141" t="s">
        <v>37</v>
      </c>
      <c r="H80" s="141">
        <f>SUM(H51:H79)/26</f>
        <v>12.73076923076923</v>
      </c>
      <c r="I80" s="141">
        <f>SUM(I51:I79)/26</f>
        <v>52.07692307692308</v>
      </c>
      <c r="J80" s="141">
        <f>SUM(J51:J79)/26</f>
        <v>16.384615384615383</v>
      </c>
      <c r="K80" s="141" t="s">
        <v>37</v>
      </c>
      <c r="L80" s="142" t="s">
        <v>37</v>
      </c>
      <c r="M80" s="756">
        <f>SUM(M51:M79)/26</f>
        <v>76.5</v>
      </c>
      <c r="N80" s="141">
        <f>SUM(N51:N79)/26</f>
        <v>74.461538461538467</v>
      </c>
      <c r="O80" s="753">
        <f>SUM(O51:O79)/26</f>
        <v>131.57692307692307</v>
      </c>
      <c r="P80" s="141">
        <f>SUM(P51:P79)/26</f>
        <v>14.653846153846153</v>
      </c>
      <c r="Q80" s="141">
        <f>SUM(Q51:Q79)/26</f>
        <v>85.730769230769226</v>
      </c>
      <c r="R80" s="141" t="s">
        <v>37</v>
      </c>
      <c r="S80" s="141">
        <f>SUM(S51:S79)/26</f>
        <v>11.384615384615385</v>
      </c>
      <c r="T80" s="141">
        <f>SUM(T51:T79)/26</f>
        <v>50.07692307692308</v>
      </c>
      <c r="U80" s="141">
        <f>SUM(U51:U79)/26</f>
        <v>26.53846153846154</v>
      </c>
      <c r="V80" s="141" t="s">
        <v>37</v>
      </c>
      <c r="W80" s="142" t="s">
        <v>37</v>
      </c>
      <c r="X80" s="756">
        <f>SUM(X51:X79)/26</f>
        <v>154.69230769230768</v>
      </c>
      <c r="Y80" s="141">
        <f>SUM(Y51:Y79)/26</f>
        <v>152.69230769230768</v>
      </c>
      <c r="Z80" s="753">
        <f>SUM(Z51:Z79)/26</f>
        <v>301.46153846153845</v>
      </c>
      <c r="AA80" s="141">
        <f>SUM(AA51:AA79)/26</f>
        <v>31.76923076923077</v>
      </c>
      <c r="AB80" s="141">
        <f>SUM(AB51:AB79)/26</f>
        <v>170.5</v>
      </c>
      <c r="AC80" s="141" t="s">
        <v>37</v>
      </c>
      <c r="AD80" s="141">
        <f>SUM(AD51:AD79)/26</f>
        <v>24.115384615384617</v>
      </c>
      <c r="AE80" s="141">
        <f>SUM(AE51:AE79)/26</f>
        <v>102.15384615384616</v>
      </c>
      <c r="AF80" s="141">
        <f>SUM(AF51:AF79)/26</f>
        <v>42.92307692307692</v>
      </c>
      <c r="AG80" s="141" t="s">
        <v>37</v>
      </c>
      <c r="AH80" s="142" t="s">
        <v>37</v>
      </c>
      <c r="AI80" s="756">
        <f>SUM(AI51:AI79)/26</f>
        <v>108.11538461538461</v>
      </c>
      <c r="AJ80" s="141">
        <f>SUM(AJ51:AJ79)/26</f>
        <v>82.961538461538467</v>
      </c>
      <c r="AK80" s="753">
        <f>SUM(AK51:AK79)/26</f>
        <v>145.42307692307693</v>
      </c>
      <c r="AL80" s="141">
        <f>SUM(AL51:AL79)/26</f>
        <v>25.307692307692307</v>
      </c>
      <c r="AM80" s="141">
        <f>SUM(AM51:AM79)/26</f>
        <v>57.692307692307693</v>
      </c>
      <c r="AN80" s="141" t="s">
        <v>37</v>
      </c>
      <c r="AO80" s="141">
        <f>SUM(AO51:AO79)/26</f>
        <v>24.76923076923077</v>
      </c>
      <c r="AP80" s="141">
        <f>SUM(AP51:AP79)/26</f>
        <v>44.230769230769234</v>
      </c>
      <c r="AQ80" s="141">
        <f>SUM(AQ51:AQ79)/26</f>
        <v>26.423076923076923</v>
      </c>
      <c r="AR80" s="141" t="s">
        <v>37</v>
      </c>
      <c r="AS80" s="142" t="s">
        <v>37</v>
      </c>
      <c r="AT80" s="756">
        <f>SUM(AT51:AT79)/26</f>
        <v>102.80769230769231</v>
      </c>
      <c r="AU80" s="141">
        <f>SUM(AU51:AU79)/26</f>
        <v>69.92307692307692</v>
      </c>
      <c r="AV80" s="753">
        <f>SUM(AV51:AV79)/26</f>
        <v>111.73076923076923</v>
      </c>
      <c r="AW80" s="141">
        <f>SUM(AW51:AW79)/26</f>
        <v>18.03846153846154</v>
      </c>
      <c r="AX80" s="141">
        <f>SUM(AX51:AX79)/26</f>
        <v>60.692307692307693</v>
      </c>
      <c r="AY80" s="141" t="s">
        <v>37</v>
      </c>
      <c r="AZ80" s="141">
        <f>SUM(AZ51:AZ79)/26</f>
        <v>24.192307692307693</v>
      </c>
      <c r="BA80" s="141">
        <f>SUM(BA51:BA79)/26</f>
        <v>43.730769230769234</v>
      </c>
      <c r="BB80" s="141">
        <f>SUM(BB51:BB79)/26</f>
        <v>41.846153846153847</v>
      </c>
      <c r="BC80" s="141" t="s">
        <v>463</v>
      </c>
      <c r="BD80" s="142" t="s">
        <v>37</v>
      </c>
      <c r="BE80" s="756">
        <f>SUM(BE51:BE79)/26</f>
        <v>210.92307692307693</v>
      </c>
      <c r="BF80" s="141">
        <f>SUM(BF51:BF79)/26</f>
        <v>152.88461538461539</v>
      </c>
      <c r="BG80" s="753">
        <f>SUM(BG51:BG79)/26</f>
        <v>257.15384615384613</v>
      </c>
      <c r="BH80" s="141">
        <f>SUM(BH51:BH79)/26</f>
        <v>43.346153846153847</v>
      </c>
      <c r="BI80" s="141">
        <f>SUM(BI51:BI79)/26</f>
        <v>118.38461538461539</v>
      </c>
      <c r="BJ80" s="141" t="s">
        <v>37</v>
      </c>
      <c r="BK80" s="141">
        <f>SUM(BK51:BK79)/26</f>
        <v>48.96153846153846</v>
      </c>
      <c r="BL80" s="141">
        <f>SUM(BL51:BL79)/26</f>
        <v>87.961538461538467</v>
      </c>
      <c r="BM80" s="141">
        <f>SUM(BM51:BM79)/26</f>
        <v>68.269230769230774</v>
      </c>
      <c r="BN80" s="141" t="s">
        <v>37</v>
      </c>
      <c r="BO80" s="142" t="s">
        <v>37</v>
      </c>
      <c r="BP80" s="756">
        <f t="shared" ref="BP80:CV80" si="144">SUM(BP51:BP79)/26</f>
        <v>90.115384615384613</v>
      </c>
      <c r="BQ80" s="141">
        <f t="shared" si="144"/>
        <v>21.26923076923077</v>
      </c>
      <c r="BR80" s="753">
        <f t="shared" si="144"/>
        <v>83.807692307692307</v>
      </c>
      <c r="BS80" s="141">
        <f t="shared" si="144"/>
        <v>100.65384615384616</v>
      </c>
      <c r="BT80" s="141">
        <f t="shared" si="144"/>
        <v>62.46153846153846</v>
      </c>
      <c r="BU80" s="141">
        <f t="shared" si="144"/>
        <v>21.884615384615383</v>
      </c>
      <c r="BV80" s="141">
        <f t="shared" si="144"/>
        <v>9.6538461538461533</v>
      </c>
      <c r="BW80" s="141">
        <f t="shared" si="144"/>
        <v>23.692307692307693</v>
      </c>
      <c r="BX80" s="141">
        <f t="shared" si="144"/>
        <v>25.307692307692307</v>
      </c>
      <c r="BY80" s="141">
        <f t="shared" si="144"/>
        <v>40.384615384615387</v>
      </c>
      <c r="BZ80" s="142">
        <f t="shared" si="144"/>
        <v>36.615384615384613</v>
      </c>
      <c r="CA80" s="756">
        <f t="shared" si="144"/>
        <v>88.115384615384613</v>
      </c>
      <c r="CB80" s="141">
        <f t="shared" si="144"/>
        <v>19.384615384615383</v>
      </c>
      <c r="CC80" s="753">
        <f t="shared" si="144"/>
        <v>65.57692307692308</v>
      </c>
      <c r="CD80" s="141">
        <f t="shared" si="144"/>
        <v>75.384615384615387</v>
      </c>
      <c r="CE80" s="141">
        <f t="shared" si="144"/>
        <v>61.03846153846154</v>
      </c>
      <c r="CF80" s="141">
        <f t="shared" si="144"/>
        <v>18.653846153846153</v>
      </c>
      <c r="CG80" s="141">
        <f t="shared" si="144"/>
        <v>8.5</v>
      </c>
      <c r="CH80" s="141">
        <f t="shared" si="144"/>
        <v>22.346153846153847</v>
      </c>
      <c r="CI80" s="141">
        <f t="shared" si="144"/>
        <v>44.46153846153846</v>
      </c>
      <c r="CJ80" s="141">
        <f t="shared" si="144"/>
        <v>35.730769230769234</v>
      </c>
      <c r="CK80" s="142">
        <f t="shared" si="144"/>
        <v>46.115384615384613</v>
      </c>
      <c r="CL80" s="756">
        <f t="shared" si="144"/>
        <v>178.23076923076923</v>
      </c>
      <c r="CM80" s="141">
        <f t="shared" si="144"/>
        <v>40.653846153846153</v>
      </c>
      <c r="CN80" s="753">
        <f t="shared" si="144"/>
        <v>149.38461538461539</v>
      </c>
      <c r="CO80" s="141">
        <f t="shared" si="144"/>
        <v>176.03846153846155</v>
      </c>
      <c r="CP80" s="141">
        <f t="shared" si="144"/>
        <v>123.5</v>
      </c>
      <c r="CQ80" s="141">
        <f t="shared" si="144"/>
        <v>40.53846153846154</v>
      </c>
      <c r="CR80" s="141">
        <f t="shared" si="144"/>
        <v>18.153846153846153</v>
      </c>
      <c r="CS80" s="141">
        <f t="shared" si="144"/>
        <v>46.03846153846154</v>
      </c>
      <c r="CT80" s="141">
        <f t="shared" si="144"/>
        <v>69.769230769230774</v>
      </c>
      <c r="CU80" s="141">
        <f t="shared" si="144"/>
        <v>76.115384615384613</v>
      </c>
      <c r="CV80" s="142">
        <f t="shared" si="144"/>
        <v>82.730769230769226</v>
      </c>
      <c r="CX80" s="802">
        <f t="shared" si="131"/>
        <v>15.350347327091516</v>
      </c>
      <c r="CY80" s="98">
        <f t="shared" si="131"/>
        <v>15.35789791603745</v>
      </c>
      <c r="CZ80" s="805">
        <f t="shared" si="131"/>
        <v>33.350951374207192</v>
      </c>
      <c r="DA80" s="98">
        <f t="shared" si="131"/>
        <v>3.3600120809423135</v>
      </c>
      <c r="DB80" s="98">
        <f t="shared" si="131"/>
        <v>16.641498036846876</v>
      </c>
      <c r="DC80" s="553"/>
      <c r="DD80" s="98">
        <f t="shared" si="132"/>
        <v>2.4992449411054061</v>
      </c>
      <c r="DE80" s="98">
        <f t="shared" si="132"/>
        <v>10.223497432799759</v>
      </c>
      <c r="DF80" s="98">
        <f t="shared" si="132"/>
        <v>3.2165508909694953</v>
      </c>
      <c r="DG80" s="553"/>
      <c r="DH80" s="738"/>
      <c r="DI80" s="802">
        <f t="shared" si="133"/>
        <v>16.244691277360339</v>
      </c>
      <c r="DJ80" s="98">
        <f t="shared" si="133"/>
        <v>15.811826200588044</v>
      </c>
      <c r="DK80" s="805">
        <f t="shared" si="133"/>
        <v>27.940215615811827</v>
      </c>
      <c r="DL80" s="98">
        <f t="shared" si="133"/>
        <v>3.1117281934008494</v>
      </c>
      <c r="DM80" s="98">
        <f t="shared" si="133"/>
        <v>18.204835021234892</v>
      </c>
      <c r="DN80" s="553"/>
      <c r="DO80" s="98">
        <f t="shared" si="134"/>
        <v>2.4175106174452794</v>
      </c>
      <c r="DP80" s="98">
        <f t="shared" si="134"/>
        <v>10.633779810519439</v>
      </c>
      <c r="DQ80" s="98">
        <f t="shared" si="134"/>
        <v>5.6354132636393341</v>
      </c>
      <c r="DR80" s="553"/>
      <c r="DS80" s="738"/>
      <c r="DT80" s="802">
        <f t="shared" si="135"/>
        <v>20.996414699731105</v>
      </c>
      <c r="DU80" s="98">
        <f t="shared" si="135"/>
        <v>16.111443083358232</v>
      </c>
      <c r="DV80" s="805">
        <f t="shared" si="135"/>
        <v>28.241708993128178</v>
      </c>
      <c r="DW80" s="98">
        <f t="shared" si="135"/>
        <v>4.9148491186136836</v>
      </c>
      <c r="DX80" s="98">
        <f t="shared" si="135"/>
        <v>11.204063340304751</v>
      </c>
      <c r="DY80" s="553"/>
      <c r="DZ80" s="98">
        <f t="shared" si="136"/>
        <v>4.8102778607708396</v>
      </c>
      <c r="EA80" s="98">
        <f t="shared" si="136"/>
        <v>8.5897818942336439</v>
      </c>
      <c r="EB80" s="98">
        <f t="shared" si="136"/>
        <v>5.1314610098595761</v>
      </c>
      <c r="EC80" s="553"/>
      <c r="ED80" s="738"/>
      <c r="EE80" s="802">
        <f t="shared" si="137"/>
        <v>21.737009026591853</v>
      </c>
      <c r="EF80" s="98">
        <f t="shared" si="137"/>
        <v>14.784093681385704</v>
      </c>
      <c r="EG80" s="805">
        <f t="shared" si="137"/>
        <v>23.623648044238433</v>
      </c>
      <c r="EH80" s="98">
        <f t="shared" si="137"/>
        <v>3.8139383589493376</v>
      </c>
      <c r="EI80" s="98">
        <f t="shared" si="137"/>
        <v>12.832398145889243</v>
      </c>
      <c r="EJ80" s="553"/>
      <c r="EK80" s="98">
        <f t="shared" si="138"/>
        <v>5.115068715946979</v>
      </c>
      <c r="EL80" s="98">
        <f t="shared" si="138"/>
        <v>9.2461575994144916</v>
      </c>
      <c r="EM80" s="98">
        <f t="shared" si="138"/>
        <v>8.8476864275839642</v>
      </c>
      <c r="EN80" s="553"/>
      <c r="EO80" s="738"/>
      <c r="EP80" s="802">
        <f t="shared" si="139"/>
        <v>17.469430360870863</v>
      </c>
      <c r="EQ80" s="98">
        <f t="shared" si="139"/>
        <v>4.1231732776617953</v>
      </c>
      <c r="ER80" s="805">
        <f t="shared" si="139"/>
        <v>16.24664479570534</v>
      </c>
      <c r="ES80" s="98">
        <f t="shared" si="139"/>
        <v>19.512376975842532</v>
      </c>
      <c r="ET80" s="98">
        <f t="shared" si="139"/>
        <v>12.10855949895616</v>
      </c>
      <c r="EU80" s="98">
        <f t="shared" si="139"/>
        <v>4.2424694303608703</v>
      </c>
      <c r="EV80" s="98">
        <f t="shared" si="139"/>
        <v>1.8714583954667463</v>
      </c>
      <c r="EW80" s="98">
        <f t="shared" si="139"/>
        <v>4.5929018789144056</v>
      </c>
      <c r="EX80" s="98">
        <f t="shared" si="139"/>
        <v>4.9060542797494788</v>
      </c>
      <c r="EY80" s="98">
        <f t="shared" si="139"/>
        <v>7.8288100208768281</v>
      </c>
      <c r="EZ80" s="99">
        <f t="shared" si="139"/>
        <v>7.0981210855949897</v>
      </c>
      <c r="FA80" s="802">
        <f t="shared" si="140"/>
        <v>18.156601680139485</v>
      </c>
      <c r="FB80" s="98">
        <f t="shared" si="140"/>
        <v>3.9942938659058487</v>
      </c>
      <c r="FC80" s="805">
        <f t="shared" si="140"/>
        <v>13.51244254239975</v>
      </c>
      <c r="FD80" s="98">
        <f t="shared" si="140"/>
        <v>15.533365034078303</v>
      </c>
      <c r="FE80" s="98">
        <f t="shared" si="140"/>
        <v>12.577270565858298</v>
      </c>
      <c r="FF80" s="98">
        <f t="shared" si="140"/>
        <v>3.8437153273101918</v>
      </c>
      <c r="FG80" s="98">
        <f t="shared" si="140"/>
        <v>1.7514661594547474</v>
      </c>
      <c r="FH80" s="98">
        <f t="shared" si="140"/>
        <v>4.6045332065303546</v>
      </c>
      <c r="FI80" s="98">
        <f t="shared" si="140"/>
        <v>9.1615152956094477</v>
      </c>
      <c r="FJ80" s="98">
        <f t="shared" si="140"/>
        <v>7.362498018703441</v>
      </c>
      <c r="FK80" s="99">
        <f t="shared" si="140"/>
        <v>9.5022983040101447</v>
      </c>
      <c r="FM80" s="808">
        <f t="shared" si="141"/>
        <v>0.89434395026882285</v>
      </c>
      <c r="FN80" s="552">
        <f t="shared" si="141"/>
        <v>0.45392828455059409</v>
      </c>
      <c r="FO80" s="810">
        <f t="shared" si="141"/>
        <v>-5.410735758395365</v>
      </c>
      <c r="FP80" s="552">
        <f t="shared" si="141"/>
        <v>-0.24828388754146413</v>
      </c>
      <c r="FQ80" s="552">
        <f t="shared" si="141"/>
        <v>1.563336984388016</v>
      </c>
      <c r="FR80" s="553"/>
      <c r="FS80" s="552">
        <f t="shared" si="141"/>
        <v>-8.1734323660126673E-2</v>
      </c>
      <c r="FT80" s="552">
        <f t="shared" si="141"/>
        <v>0.41028237771968001</v>
      </c>
      <c r="FU80" s="552">
        <f t="shared" si="141"/>
        <v>2.4188623726698388</v>
      </c>
      <c r="FV80" s="553"/>
      <c r="FW80" s="738"/>
      <c r="FX80" s="808">
        <f t="shared" si="142"/>
        <v>0.740594326860748</v>
      </c>
      <c r="FY80" s="552">
        <f t="shared" si="142"/>
        <v>-1.327349401972528</v>
      </c>
      <c r="FZ80" s="810">
        <f t="shared" si="142"/>
        <v>-4.6180609488897453</v>
      </c>
      <c r="GA80" s="552">
        <f t="shared" si="142"/>
        <v>-1.1009107596643459</v>
      </c>
      <c r="GB80" s="552">
        <f t="shared" si="142"/>
        <v>1.6283348055844922</v>
      </c>
      <c r="GC80" s="553"/>
      <c r="GD80" s="552">
        <f t="shared" si="142"/>
        <v>0.30479085517613935</v>
      </c>
      <c r="GE80" s="552">
        <f t="shared" si="142"/>
        <v>0.65637570518084765</v>
      </c>
      <c r="GF80" s="552">
        <f t="shared" si="142"/>
        <v>3.7162254177243881</v>
      </c>
      <c r="GG80" s="553"/>
      <c r="GH80" s="738"/>
      <c r="GI80" s="808">
        <f t="shared" si="143"/>
        <v>0.68717131926862152</v>
      </c>
      <c r="GJ80" s="552">
        <f t="shared" si="143"/>
        <v>-0.12887941175594664</v>
      </c>
      <c r="GK80" s="810">
        <f t="shared" si="143"/>
        <v>-2.7342022533055896</v>
      </c>
      <c r="GL80" s="552">
        <f t="shared" si="143"/>
        <v>-3.9790119417642291</v>
      </c>
      <c r="GM80" s="552">
        <f t="shared" si="143"/>
        <v>0.46871106690213793</v>
      </c>
      <c r="GN80" s="552">
        <f t="shared" si="143"/>
        <v>-0.39875410305067849</v>
      </c>
      <c r="GO80" s="552">
        <f t="shared" si="143"/>
        <v>-0.11999223601199893</v>
      </c>
      <c r="GP80" s="552">
        <f t="shared" si="143"/>
        <v>1.1631327615948983E-2</v>
      </c>
      <c r="GQ80" s="552">
        <f t="shared" si="143"/>
        <v>4.2554610158599688</v>
      </c>
      <c r="GR80" s="552">
        <f t="shared" si="143"/>
        <v>-0.46631200217338709</v>
      </c>
      <c r="GS80" s="554">
        <f t="shared" si="143"/>
        <v>2.4041772184151551</v>
      </c>
    </row>
    <row r="81" spans="1:91" x14ac:dyDescent="0.25">
      <c r="A81" s="414"/>
      <c r="B81" s="548"/>
      <c r="C81" s="548"/>
      <c r="D81" s="548"/>
      <c r="E81" s="548"/>
      <c r="F81" s="548"/>
      <c r="G81" s="548"/>
      <c r="H81" s="76"/>
      <c r="I81" s="76"/>
      <c r="J81" s="76"/>
      <c r="K81" s="76"/>
      <c r="L81" s="76"/>
      <c r="M81" s="76"/>
      <c r="N81" s="76"/>
      <c r="O81" s="76"/>
      <c r="P81" s="76"/>
      <c r="Q81" s="76"/>
      <c r="R81" s="76"/>
      <c r="S81" s="76"/>
      <c r="T81" s="76"/>
      <c r="U81" s="76"/>
      <c r="V81" s="20"/>
      <c r="W81" s="20"/>
      <c r="X81" s="20"/>
      <c r="Y81" s="20"/>
    </row>
    <row r="82" spans="1:91" x14ac:dyDescent="0.25">
      <c r="B82" s="76"/>
      <c r="C82" s="76"/>
      <c r="D82" s="76"/>
      <c r="E82" s="76"/>
      <c r="F82" s="76"/>
      <c r="G82" s="76"/>
      <c r="H82" s="76"/>
      <c r="I82" s="76"/>
      <c r="J82" s="76"/>
      <c r="K82" s="76"/>
      <c r="L82" s="76"/>
      <c r="M82" s="76"/>
      <c r="N82" s="76"/>
      <c r="O82" s="76"/>
      <c r="P82" s="76"/>
      <c r="Q82" s="76"/>
      <c r="R82" s="76"/>
      <c r="S82" s="76"/>
      <c r="T82" s="76"/>
      <c r="U82" s="76"/>
      <c r="V82" s="20"/>
      <c r="W82" s="20"/>
      <c r="X82" s="20"/>
      <c r="Y82" s="20"/>
    </row>
    <row r="83" spans="1:91" x14ac:dyDescent="0.25">
      <c r="B83" s="76"/>
      <c r="C83" s="76"/>
      <c r="D83" s="76"/>
      <c r="E83" s="76"/>
      <c r="F83" s="76"/>
      <c r="G83" s="76"/>
      <c r="H83" s="76"/>
      <c r="I83" s="76"/>
      <c r="J83" s="76"/>
      <c r="K83" s="76"/>
      <c r="L83" s="76"/>
      <c r="M83" s="76"/>
      <c r="N83" s="76"/>
      <c r="O83" s="76"/>
      <c r="P83" s="76"/>
      <c r="Q83" s="76"/>
      <c r="R83" s="76"/>
      <c r="S83" s="76"/>
      <c r="T83" s="76"/>
      <c r="U83" s="76"/>
      <c r="V83" s="20"/>
      <c r="W83" s="20"/>
      <c r="X83" s="20"/>
      <c r="Y83" s="20"/>
    </row>
    <row r="84" spans="1:91" ht="15.75" customHeight="1" x14ac:dyDescent="0.25">
      <c r="A84" s="1743" t="s">
        <v>1343</v>
      </c>
      <c r="B84" s="1744"/>
      <c r="C84" s="1744"/>
      <c r="D84" s="1744"/>
      <c r="E84" s="1744"/>
      <c r="F84" s="1744"/>
      <c r="G84" s="1745"/>
      <c r="H84" s="20"/>
      <c r="I84" s="20"/>
      <c r="J84" s="20"/>
      <c r="K84" s="20"/>
      <c r="L84" s="20"/>
      <c r="M84" s="20"/>
      <c r="N84" s="20"/>
      <c r="O84" s="20"/>
      <c r="P84" s="20"/>
      <c r="Q84" s="20"/>
      <c r="R84" s="20"/>
      <c r="S84" s="20"/>
      <c r="T84" s="20"/>
      <c r="U84" s="20"/>
      <c r="V84" s="75"/>
      <c r="W84" s="75"/>
      <c r="X84" s="75"/>
      <c r="Y84" s="75"/>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row>
    <row r="85" spans="1:91" ht="15.75" customHeight="1" x14ac:dyDescent="0.25">
      <c r="A85" s="1746"/>
      <c r="B85" s="1747"/>
      <c r="C85" s="1747"/>
      <c r="D85" s="1747"/>
      <c r="E85" s="1747"/>
      <c r="F85" s="1747"/>
      <c r="G85" s="1748"/>
      <c r="H85" s="20"/>
      <c r="I85" s="20"/>
      <c r="J85" s="20"/>
      <c r="K85" s="20"/>
      <c r="L85" s="20"/>
      <c r="M85" s="20"/>
      <c r="N85" s="20"/>
      <c r="O85" s="20"/>
      <c r="P85" s="20"/>
      <c r="Q85" s="20"/>
      <c r="R85" s="20"/>
      <c r="S85" s="20"/>
      <c r="T85" s="20"/>
      <c r="U85" s="20"/>
      <c r="V85" s="75"/>
      <c r="W85" s="75"/>
      <c r="X85" s="75"/>
      <c r="Y85" s="75"/>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row>
    <row r="86" spans="1:91" ht="15.75" customHeight="1" x14ac:dyDescent="0.25">
      <c r="A86" s="1746"/>
      <c r="B86" s="1747"/>
      <c r="C86" s="1747"/>
      <c r="D86" s="1747"/>
      <c r="E86" s="1747"/>
      <c r="F86" s="1747"/>
      <c r="G86" s="1748"/>
      <c r="H86" s="20"/>
      <c r="I86" s="20"/>
      <c r="J86" s="20"/>
      <c r="K86" s="20"/>
      <c r="L86" s="20"/>
      <c r="M86" s="20"/>
      <c r="N86" s="20"/>
      <c r="O86" s="20"/>
      <c r="P86" s="20"/>
      <c r="Q86" s="20"/>
      <c r="R86" s="20"/>
      <c r="S86" s="20"/>
      <c r="T86" s="20"/>
      <c r="U86" s="20"/>
      <c r="V86" s="75"/>
      <c r="W86" s="75"/>
      <c r="X86" s="75"/>
      <c r="Y86" s="75"/>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row>
    <row r="87" spans="1:91" ht="15.75" customHeight="1" x14ac:dyDescent="0.25">
      <c r="A87" s="1746"/>
      <c r="B87" s="1747"/>
      <c r="C87" s="1747"/>
      <c r="D87" s="1747"/>
      <c r="E87" s="1747"/>
      <c r="F87" s="1747"/>
      <c r="G87" s="1748"/>
      <c r="H87" s="20"/>
      <c r="I87" s="20"/>
      <c r="J87" s="20"/>
      <c r="K87" s="20"/>
      <c r="L87" s="20"/>
      <c r="M87" s="20"/>
      <c r="N87" s="20"/>
      <c r="O87" s="20"/>
      <c r="P87" s="20"/>
      <c r="Q87" s="20"/>
      <c r="R87" s="20"/>
      <c r="S87" s="20"/>
      <c r="T87" s="20"/>
      <c r="U87" s="20"/>
      <c r="V87" s="75"/>
      <c r="W87" s="75"/>
      <c r="X87" s="75"/>
      <c r="Y87" s="75"/>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row>
    <row r="88" spans="1:91" ht="15.75" customHeight="1" x14ac:dyDescent="0.25">
      <c r="A88" s="1746"/>
      <c r="B88" s="1747"/>
      <c r="C88" s="1747"/>
      <c r="D88" s="1747"/>
      <c r="E88" s="1747"/>
      <c r="F88" s="1747"/>
      <c r="G88" s="1748"/>
      <c r="H88" s="20"/>
      <c r="I88" s="20"/>
      <c r="J88" s="20"/>
      <c r="K88" s="20"/>
      <c r="L88" s="20"/>
      <c r="M88" s="20"/>
      <c r="N88" s="20"/>
      <c r="O88" s="20"/>
      <c r="P88" s="20"/>
      <c r="Q88" s="20"/>
      <c r="R88" s="20"/>
      <c r="S88" s="20"/>
      <c r="T88" s="20"/>
      <c r="U88" s="20"/>
      <c r="V88" s="75"/>
      <c r="W88" s="75"/>
      <c r="X88" s="75"/>
      <c r="Y88" s="75"/>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row>
    <row r="89" spans="1:91" ht="15.75" customHeight="1" x14ac:dyDescent="0.25">
      <c r="A89" s="1746"/>
      <c r="B89" s="1747"/>
      <c r="C89" s="1747"/>
      <c r="D89" s="1747"/>
      <c r="E89" s="1747"/>
      <c r="F89" s="1747"/>
      <c r="G89" s="1748"/>
      <c r="H89" s="20"/>
      <c r="I89" s="20"/>
      <c r="J89" s="20"/>
      <c r="K89" s="20"/>
      <c r="L89" s="20"/>
      <c r="M89" s="20"/>
      <c r="N89" s="20"/>
      <c r="O89" s="20"/>
      <c r="P89" s="20"/>
      <c r="Q89" s="20"/>
      <c r="R89" s="20"/>
      <c r="S89" s="20"/>
      <c r="T89" s="20"/>
      <c r="U89" s="20"/>
      <c r="V89" s="75"/>
      <c r="W89" s="75"/>
      <c r="X89" s="75"/>
      <c r="Y89" s="75"/>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row>
    <row r="90" spans="1:91" ht="15.75" customHeight="1" x14ac:dyDescent="0.25">
      <c r="A90" s="1749"/>
      <c r="B90" s="1750"/>
      <c r="C90" s="1750"/>
      <c r="D90" s="1750"/>
      <c r="E90" s="1750"/>
      <c r="F90" s="1750"/>
      <c r="G90" s="1751"/>
      <c r="H90" s="20"/>
      <c r="I90" s="20"/>
      <c r="J90" s="20"/>
      <c r="K90" s="20"/>
      <c r="L90" s="20"/>
      <c r="M90" s="20"/>
      <c r="N90" s="20"/>
      <c r="O90" s="20"/>
      <c r="P90" s="20"/>
      <c r="Q90" s="20"/>
      <c r="R90" s="20"/>
      <c r="S90" s="20"/>
      <c r="T90" s="20"/>
      <c r="U90" s="20"/>
      <c r="V90" s="75"/>
      <c r="W90" s="75"/>
      <c r="X90" s="75"/>
      <c r="Y90" s="75"/>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row>
    <row r="91" spans="1:91" ht="19.5" customHeight="1" x14ac:dyDescent="0.25">
      <c r="A91" s="1743" t="s">
        <v>999</v>
      </c>
      <c r="B91" s="1744"/>
      <c r="C91" s="1744"/>
      <c r="D91" s="1745"/>
      <c r="E91" s="47"/>
      <c r="F91" s="47"/>
      <c r="G91" s="47"/>
      <c r="H91" s="155"/>
      <c r="I91" s="155"/>
      <c r="J91" s="155"/>
      <c r="K91" s="155"/>
      <c r="L91" s="155"/>
      <c r="M91" s="155"/>
      <c r="N91" s="155"/>
      <c r="O91" s="155"/>
      <c r="P91" s="155"/>
      <c r="Q91" s="155"/>
      <c r="R91" s="155"/>
      <c r="S91" s="155"/>
      <c r="T91" s="155"/>
      <c r="U91" s="155"/>
      <c r="V91" s="155"/>
      <c r="W91" s="155"/>
    </row>
    <row r="92" spans="1:91" ht="19.5" customHeight="1" x14ac:dyDescent="0.25">
      <c r="A92" s="1749"/>
      <c r="B92" s="1750"/>
      <c r="C92" s="1750"/>
      <c r="D92" s="1751"/>
      <c r="E92" s="2"/>
      <c r="F92" s="2"/>
      <c r="G92" s="2"/>
      <c r="H92" s="155"/>
      <c r="I92" s="155"/>
      <c r="J92" s="155"/>
      <c r="K92" s="155"/>
      <c r="L92" s="155"/>
      <c r="M92" s="155"/>
      <c r="N92" s="155"/>
      <c r="O92" s="155"/>
      <c r="P92" s="155"/>
      <c r="Q92" s="155"/>
      <c r="R92" s="155"/>
      <c r="S92" s="155"/>
      <c r="T92" s="155"/>
      <c r="U92" s="155"/>
      <c r="V92" s="155"/>
      <c r="W92" s="155"/>
    </row>
    <row r="93" spans="1:91" ht="20.25" customHeight="1" x14ac:dyDescent="0.25">
      <c r="A93" s="1752" t="s">
        <v>818</v>
      </c>
      <c r="B93" s="1753"/>
      <c r="C93" s="1753"/>
      <c r="D93" s="1754"/>
      <c r="E93" s="1521"/>
      <c r="F93" s="1521"/>
      <c r="G93" s="1521"/>
      <c r="H93" s="75"/>
      <c r="I93" s="75"/>
      <c r="J93" s="75"/>
      <c r="K93" s="75"/>
      <c r="L93" s="75"/>
      <c r="M93" s="75"/>
      <c r="N93" s="75"/>
      <c r="O93" s="75"/>
      <c r="P93" s="75"/>
      <c r="Q93" s="75"/>
      <c r="R93" s="75"/>
      <c r="S93" s="75"/>
      <c r="T93" s="75"/>
      <c r="U93" s="75"/>
    </row>
    <row r="94" spans="1:91" ht="13.5" customHeight="1" x14ac:dyDescent="0.25">
      <c r="A94" s="1743" t="s">
        <v>1267</v>
      </c>
      <c r="B94" s="1744"/>
      <c r="C94" s="1744"/>
      <c r="D94" s="1744"/>
      <c r="E94" s="1744"/>
      <c r="F94" s="1744"/>
      <c r="G94" s="1745"/>
    </row>
    <row r="95" spans="1:91" x14ac:dyDescent="0.25">
      <c r="A95" s="1746"/>
      <c r="B95" s="1747"/>
      <c r="C95" s="1747"/>
      <c r="D95" s="1747"/>
      <c r="E95" s="1747"/>
      <c r="F95" s="1747"/>
      <c r="G95" s="1748"/>
    </row>
    <row r="96" spans="1:91" ht="21.75" customHeight="1" x14ac:dyDescent="0.25">
      <c r="A96" s="1749"/>
      <c r="B96" s="1750"/>
      <c r="C96" s="1750"/>
      <c r="D96" s="1750"/>
      <c r="E96" s="1750"/>
      <c r="F96" s="1750"/>
      <c r="G96" s="1751"/>
    </row>
  </sheetData>
  <sheetProtection algorithmName="SHA-512" hashValue="hl8OiiatkUlKvsJV+1ioZH6cBgcJh0XNSj/+8OCj9Q+xDPQk262dBMn/mTGKgr4/YPN/RKubX0+CH9eS2xDLxQ==" saltValue="XeNTCCMSTKn4t7p9gHrj5A==" spinCount="100000" sheet="1" objects="1" scenarios="1"/>
  <mergeCells count="74">
    <mergeCell ref="A94:G96"/>
    <mergeCell ref="A93:D93"/>
    <mergeCell ref="A91:D92"/>
    <mergeCell ref="A1:W2"/>
    <mergeCell ref="A84:G90"/>
    <mergeCell ref="B9:M9"/>
    <mergeCell ref="B10:D10"/>
    <mergeCell ref="E10:G10"/>
    <mergeCell ref="H10:J10"/>
    <mergeCell ref="K10:M10"/>
    <mergeCell ref="U10:V10"/>
    <mergeCell ref="O9:V9"/>
    <mergeCell ref="O10:P10"/>
    <mergeCell ref="Q10:R10"/>
    <mergeCell ref="S10:T10"/>
    <mergeCell ref="B49:CV49"/>
    <mergeCell ref="BE30:BO30"/>
    <mergeCell ref="BP30:BZ30"/>
    <mergeCell ref="CA30:CK30"/>
    <mergeCell ref="CL30:CV30"/>
    <mergeCell ref="B28:CV28"/>
    <mergeCell ref="B29:AH29"/>
    <mergeCell ref="AI29:BO29"/>
    <mergeCell ref="BP29:CV29"/>
    <mergeCell ref="B30:L30"/>
    <mergeCell ref="M30:W30"/>
    <mergeCell ref="X30:AH30"/>
    <mergeCell ref="AI30:AS30"/>
    <mergeCell ref="AT30:BD30"/>
    <mergeCell ref="X9:AA9"/>
    <mergeCell ref="X10:X11"/>
    <mergeCell ref="Y10:Y11"/>
    <mergeCell ref="Z10:Z11"/>
    <mergeCell ref="AA10:AA11"/>
    <mergeCell ref="FX29:GH30"/>
    <mergeCell ref="FM29:FW30"/>
    <mergeCell ref="GI29:GS30"/>
    <mergeCell ref="FM28:GS28"/>
    <mergeCell ref="CX28:FK28"/>
    <mergeCell ref="CX29:DS29"/>
    <mergeCell ref="DT29:EO29"/>
    <mergeCell ref="EP29:FK29"/>
    <mergeCell ref="CX30:DH30"/>
    <mergeCell ref="DI30:DS30"/>
    <mergeCell ref="DT30:ED30"/>
    <mergeCell ref="EE30:EO30"/>
    <mergeCell ref="EP30:EZ30"/>
    <mergeCell ref="FA30:FK30"/>
    <mergeCell ref="CX49:FK49"/>
    <mergeCell ref="FM49:GS49"/>
    <mergeCell ref="B50:AH50"/>
    <mergeCell ref="AI50:BO50"/>
    <mergeCell ref="BP50:CV50"/>
    <mergeCell ref="CX50:DS50"/>
    <mergeCell ref="DT50:EO50"/>
    <mergeCell ref="EP50:FK50"/>
    <mergeCell ref="FM50:FW51"/>
    <mergeCell ref="FX50:GH51"/>
    <mergeCell ref="GI50:GS51"/>
    <mergeCell ref="B51:L51"/>
    <mergeCell ref="M51:W51"/>
    <mergeCell ref="X51:AH51"/>
    <mergeCell ref="AI51:AS51"/>
    <mergeCell ref="AT51:BD51"/>
    <mergeCell ref="BE51:BO51"/>
    <mergeCell ref="BP51:BZ51"/>
    <mergeCell ref="CA51:CK51"/>
    <mergeCell ref="CL51:CV51"/>
    <mergeCell ref="FA51:FK51"/>
    <mergeCell ref="CX51:DH51"/>
    <mergeCell ref="DI51:DS51"/>
    <mergeCell ref="DT51:ED51"/>
    <mergeCell ref="EE51:EO51"/>
    <mergeCell ref="EP51:EZ51"/>
  </mergeCells>
  <conditionalFormatting sqref="B12:M23 B33:CV44 B55:CV80">
    <cfRule type="cellIs" dxfId="256" priority="51" operator="lessThanOrEqual">
      <formula>5</formula>
    </cfRule>
  </conditionalFormatting>
  <conditionalFormatting sqref="L24:M27 G31 BN31:CV31 FM31:GS31 CW81:EK83 CW94:EL94">
    <cfRule type="cellIs" dxfId="255" priority="497" operator="between">
      <formula>0.81</formula>
      <formula>1</formula>
    </cfRule>
  </conditionalFormatting>
  <conditionalFormatting sqref="R31">
    <cfRule type="cellIs" dxfId="254" priority="496" operator="between">
      <formula>0.81</formula>
      <formula>1</formula>
    </cfRule>
  </conditionalFormatting>
  <conditionalFormatting sqref="R52:R54">
    <cfRule type="cellIs" dxfId="253" priority="25" operator="between">
      <formula>0.81</formula>
      <formula>1</formula>
    </cfRule>
  </conditionalFormatting>
  <conditionalFormatting sqref="X12:AA22">
    <cfRule type="cellIs" dxfId="252" priority="5" operator="lessThan">
      <formula>0</formula>
    </cfRule>
    <cfRule type="cellIs" dxfId="251" priority="9" operator="lessThan">
      <formula>0</formula>
    </cfRule>
    <cfRule type="cellIs" dxfId="250" priority="10" operator="lessThan">
      <formula>0</formula>
    </cfRule>
  </conditionalFormatting>
  <conditionalFormatting sqref="X12:AA23">
    <cfRule type="cellIs" dxfId="249" priority="7" operator="lessThan">
      <formula>0</formula>
    </cfRule>
  </conditionalFormatting>
  <conditionalFormatting sqref="X23:AA23">
    <cfRule type="cellIs" dxfId="248" priority="11" operator="lessThan">
      <formula>0</formula>
    </cfRule>
    <cfRule type="cellIs" dxfId="247" priority="12" operator="greaterThan">
      <formula>0</formula>
    </cfRule>
  </conditionalFormatting>
  <conditionalFormatting sqref="AC31">
    <cfRule type="cellIs" dxfId="246" priority="495" operator="between">
      <formula>0.81</formula>
      <formula>1</formula>
    </cfRule>
  </conditionalFormatting>
  <conditionalFormatting sqref="AC52:AC54">
    <cfRule type="cellIs" dxfId="245" priority="24" operator="between">
      <formula>0.81</formula>
      <formula>1</formula>
    </cfRule>
  </conditionalFormatting>
  <conditionalFormatting sqref="BC31:BD31">
    <cfRule type="cellIs" dxfId="244" priority="498" operator="between">
      <formula>0.81</formula>
      <formula>1</formula>
    </cfRule>
  </conditionalFormatting>
  <conditionalFormatting sqref="DC31:DC32">
    <cfRule type="cellIs" dxfId="243" priority="44" operator="between">
      <formula>0.81</formula>
      <formula>1</formula>
    </cfRule>
  </conditionalFormatting>
  <conditionalFormatting sqref="DC52:DC54 EU52:EU54">
    <cfRule type="cellIs" dxfId="242" priority="22" operator="between">
      <formula>0.81</formula>
      <formula>1</formula>
    </cfRule>
  </conditionalFormatting>
  <conditionalFormatting sqref="DG32:DH32">
    <cfRule type="cellIs" dxfId="241" priority="42" operator="between">
      <formula>0.81</formula>
      <formula>1</formula>
    </cfRule>
  </conditionalFormatting>
  <conditionalFormatting sqref="DN31:DN32">
    <cfRule type="cellIs" dxfId="240" priority="41" operator="between">
      <formula>0.81</formula>
      <formula>1</formula>
    </cfRule>
  </conditionalFormatting>
  <conditionalFormatting sqref="DN52:DN54 FF52:FF54">
    <cfRule type="cellIs" dxfId="239" priority="21" operator="between">
      <formula>0.81</formula>
      <formula>1</formula>
    </cfRule>
  </conditionalFormatting>
  <conditionalFormatting sqref="DR32:DS32">
    <cfRule type="cellIs" dxfId="238" priority="39" operator="between">
      <formula>0.81</formula>
      <formula>1</formula>
    </cfRule>
  </conditionalFormatting>
  <conditionalFormatting sqref="DY31:DY32">
    <cfRule type="cellIs" dxfId="237" priority="38" operator="between">
      <formula>0.81</formula>
      <formula>1</formula>
    </cfRule>
  </conditionalFormatting>
  <conditionalFormatting sqref="DY52:DY54">
    <cfRule type="cellIs" dxfId="236" priority="20" operator="between">
      <formula>0.81</formula>
      <formula>1</formula>
    </cfRule>
  </conditionalFormatting>
  <conditionalFormatting sqref="EC32:ED32">
    <cfRule type="cellIs" dxfId="235" priority="36" operator="between">
      <formula>0.81</formula>
      <formula>1</formula>
    </cfRule>
  </conditionalFormatting>
  <conditionalFormatting sqref="EJ31:EJ32">
    <cfRule type="cellIs" dxfId="234" priority="35" operator="between">
      <formula>0.81</formula>
      <formula>1</formula>
    </cfRule>
  </conditionalFormatting>
  <conditionalFormatting sqref="EJ52:EJ54">
    <cfRule type="cellIs" dxfId="233" priority="19" operator="between">
      <formula>0.81</formula>
      <formula>1</formula>
    </cfRule>
  </conditionalFormatting>
  <conditionalFormatting sqref="EN32:EO32">
    <cfRule type="cellIs" dxfId="232" priority="33" operator="between">
      <formula>0.81</formula>
      <formula>1</formula>
    </cfRule>
  </conditionalFormatting>
  <conditionalFormatting sqref="EU31">
    <cfRule type="cellIs" dxfId="231" priority="331" operator="between">
      <formula>0.81</formula>
      <formula>1</formula>
    </cfRule>
  </conditionalFormatting>
  <conditionalFormatting sqref="FF31">
    <cfRule type="cellIs" dxfId="230" priority="330" operator="between">
      <formula>0.81</formula>
      <formula>1</formula>
    </cfRule>
  </conditionalFormatting>
  <conditionalFormatting sqref="FM33:GS44">
    <cfRule type="cellIs" dxfId="229" priority="4" operator="lessThan">
      <formula>0</formula>
    </cfRule>
    <cfRule type="cellIs" dxfId="228" priority="8" operator="lessThan">
      <formula>0</formula>
    </cfRule>
  </conditionalFormatting>
  <conditionalFormatting sqref="FM52:GS52 G52:G54 BC52:BD54 BN52:CV54">
    <cfRule type="cellIs" dxfId="227" priority="26" operator="between">
      <formula>0.81</formula>
      <formula>1</formula>
    </cfRule>
  </conditionalFormatting>
  <conditionalFormatting sqref="FM53:GS80">
    <cfRule type="cellIs" dxfId="226" priority="1" operator="lessThan">
      <formula>0</formula>
    </cfRule>
  </conditionalFormatting>
  <conditionalFormatting sqref="FR32">
    <cfRule type="cellIs" dxfId="225" priority="32" operator="between">
      <formula>0.81</formula>
      <formula>1</formula>
    </cfRule>
  </conditionalFormatting>
  <conditionalFormatting sqref="FV32:FW32">
    <cfRule type="cellIs" dxfId="224" priority="30" operator="between">
      <formula>0.81</formula>
      <formula>1</formula>
    </cfRule>
  </conditionalFormatting>
  <conditionalFormatting sqref="GC32">
    <cfRule type="cellIs" dxfId="223" priority="29" operator="between">
      <formula>0.81</formula>
      <formula>1</formula>
    </cfRule>
  </conditionalFormatting>
  <conditionalFormatting sqref="GG32:GH32">
    <cfRule type="cellIs" dxfId="222" priority="27" operator="between">
      <formula>0.81</formula>
      <formula>1</formula>
    </cfRule>
  </conditionalFormatting>
  <hyperlinks>
    <hyperlink ref="A5" location="Índice!A1" display="⌂ Volver al ÍNDICE" xr:uid="{6CE61F0C-CFD9-4B60-861A-23A360F20BEE}"/>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B6C2B-D455-445C-BCEF-7D03D4109C5D}">
  <sheetPr codeName="Hoja52">
    <tabColor rgb="FFECF1BC"/>
  </sheetPr>
  <dimension ref="A1:AS57"/>
  <sheetViews>
    <sheetView zoomScale="84" zoomScaleNormal="84" workbookViewId="0">
      <pane xSplit="1" topLeftCell="B1" activePane="topRight" state="frozen"/>
      <selection pane="topRight" activeCell="C58" sqref="C58"/>
    </sheetView>
  </sheetViews>
  <sheetFormatPr baseColWidth="10" defaultColWidth="11.42578125" defaultRowHeight="15" x14ac:dyDescent="0.25"/>
  <cols>
    <col min="1" max="1" width="84.5703125" customWidth="1"/>
    <col min="2" max="8" width="12.7109375" customWidth="1"/>
    <col min="9" max="9" width="14.140625" customWidth="1"/>
    <col min="10" max="68" width="12.7109375" customWidth="1"/>
  </cols>
  <sheetData>
    <row r="1" spans="1:13" ht="24" customHeight="1" x14ac:dyDescent="0.25">
      <c r="A1" s="1755" t="s">
        <v>763</v>
      </c>
      <c r="B1" s="1756"/>
      <c r="C1" s="1756"/>
      <c r="D1" s="1756"/>
      <c r="E1" s="1756"/>
      <c r="F1" s="1756"/>
      <c r="G1" s="1756"/>
      <c r="H1" s="1756"/>
      <c r="I1" s="1756"/>
      <c r="J1" s="1756"/>
      <c r="K1" s="1756"/>
      <c r="L1" s="1756"/>
      <c r="M1" s="1757"/>
    </row>
    <row r="2" spans="1:13" ht="21.75" customHeight="1" thickBot="1" x14ac:dyDescent="0.3">
      <c r="A2" s="1758"/>
      <c r="B2" s="1759"/>
      <c r="C2" s="1759"/>
      <c r="D2" s="1759"/>
      <c r="E2" s="1759"/>
      <c r="F2" s="1759"/>
      <c r="G2" s="1759"/>
      <c r="H2" s="1759"/>
      <c r="I2" s="1759"/>
      <c r="J2" s="1759"/>
      <c r="K2" s="1759"/>
      <c r="L2" s="1759"/>
      <c r="M2" s="1760"/>
    </row>
    <row r="3" spans="1:13" x14ac:dyDescent="0.25">
      <c r="A3" s="42" t="s">
        <v>914</v>
      </c>
    </row>
    <row r="4" spans="1:13" x14ac:dyDescent="0.25">
      <c r="A4" s="42" t="s">
        <v>988</v>
      </c>
    </row>
    <row r="5" spans="1:13" x14ac:dyDescent="0.25">
      <c r="A5" s="132" t="s">
        <v>712</v>
      </c>
    </row>
    <row r="7" spans="1:13" x14ac:dyDescent="0.25">
      <c r="A7" s="5" t="s">
        <v>1249</v>
      </c>
    </row>
    <row r="8" spans="1:13" x14ac:dyDescent="0.25">
      <c r="A8" s="5"/>
    </row>
    <row r="9" spans="1:13" ht="82.5" customHeight="1" x14ac:dyDescent="0.25">
      <c r="A9" s="5"/>
      <c r="B9" s="2006" t="s">
        <v>28</v>
      </c>
      <c r="C9" s="2006"/>
      <c r="D9" s="2006"/>
      <c r="E9" s="2"/>
      <c r="F9" s="2006" t="s">
        <v>508</v>
      </c>
      <c r="G9" s="2006"/>
      <c r="H9" s="2"/>
      <c r="I9" s="323" t="s">
        <v>1105</v>
      </c>
    </row>
    <row r="10" spans="1:13" x14ac:dyDescent="0.25">
      <c r="A10" s="329" t="s">
        <v>29</v>
      </c>
      <c r="B10" s="1991">
        <v>2021</v>
      </c>
      <c r="C10" s="2007"/>
      <c r="D10" s="2007"/>
      <c r="F10" s="2007">
        <v>2021</v>
      </c>
      <c r="G10" s="2007"/>
      <c r="I10" s="2008">
        <v>2021</v>
      </c>
    </row>
    <row r="11" spans="1:13" x14ac:dyDescent="0.25">
      <c r="A11" s="321" t="s">
        <v>30</v>
      </c>
      <c r="B11" s="337" t="s">
        <v>31</v>
      </c>
      <c r="C11" s="1198" t="s">
        <v>32</v>
      </c>
      <c r="D11" s="1198" t="s">
        <v>33</v>
      </c>
      <c r="E11" s="18"/>
      <c r="F11" s="1198" t="s">
        <v>31</v>
      </c>
      <c r="G11" s="1198" t="s">
        <v>32</v>
      </c>
      <c r="I11" s="2008"/>
    </row>
    <row r="12" spans="1:13" x14ac:dyDescent="0.25">
      <c r="A12" s="324" t="s">
        <v>388</v>
      </c>
      <c r="B12" s="305">
        <v>5167504</v>
      </c>
      <c r="C12" s="305">
        <v>6838603</v>
      </c>
      <c r="D12" s="306">
        <f t="shared" ref="D12:D18" si="0">SUM(B12:C12)</f>
        <v>12006107</v>
      </c>
      <c r="F12" s="59">
        <f t="shared" ref="F12:F18" si="1">B12/SUM($B$12:$B$18)*100</f>
        <v>56.387612128603159</v>
      </c>
      <c r="G12" s="60">
        <f t="shared" ref="G12:G18" si="2">C12/SUM($C$12:$C$18)*100</f>
        <v>70.259896571510467</v>
      </c>
      <c r="I12" s="73">
        <f>G12-F12</f>
        <v>13.872284442907308</v>
      </c>
    </row>
    <row r="13" spans="1:13" x14ac:dyDescent="0.25">
      <c r="A13" s="325" t="s">
        <v>389</v>
      </c>
      <c r="B13" s="20">
        <v>89492</v>
      </c>
      <c r="C13" s="20">
        <v>94353</v>
      </c>
      <c r="D13" s="21">
        <f t="shared" si="0"/>
        <v>183845</v>
      </c>
      <c r="F13" s="59">
        <f t="shared" si="1"/>
        <v>0.97653338722388106</v>
      </c>
      <c r="G13" s="60">
        <f t="shared" si="2"/>
        <v>0.96938395476557537</v>
      </c>
      <c r="I13" s="73">
        <f t="shared" ref="I13:I18" si="3">G13-F13</f>
        <v>-7.1494324583056823E-3</v>
      </c>
    </row>
    <row r="14" spans="1:13" x14ac:dyDescent="0.25">
      <c r="A14" s="1214" t="s">
        <v>390</v>
      </c>
      <c r="B14" s="97">
        <v>1913745</v>
      </c>
      <c r="C14" s="97">
        <v>1212640</v>
      </c>
      <c r="D14" s="774">
        <f t="shared" si="0"/>
        <v>3126385</v>
      </c>
      <c r="F14" s="105">
        <f t="shared" si="1"/>
        <v>20.882714512277815</v>
      </c>
      <c r="G14" s="825">
        <f t="shared" si="2"/>
        <v>12.458679203702342</v>
      </c>
      <c r="H14" s="5"/>
      <c r="I14" s="826">
        <f t="shared" si="3"/>
        <v>-8.4240353085754727</v>
      </c>
    </row>
    <row r="15" spans="1:13" x14ac:dyDescent="0.25">
      <c r="A15" s="325" t="s">
        <v>391</v>
      </c>
      <c r="B15" s="20">
        <v>99184</v>
      </c>
      <c r="C15" s="20">
        <v>213843</v>
      </c>
      <c r="D15" s="21">
        <f t="shared" si="0"/>
        <v>313027</v>
      </c>
      <c r="F15" s="59">
        <f t="shared" si="1"/>
        <v>1.0822921320164194</v>
      </c>
      <c r="G15" s="60">
        <f t="shared" si="2"/>
        <v>2.1970257759576794</v>
      </c>
      <c r="I15" s="73">
        <f t="shared" si="3"/>
        <v>1.1147336439412601</v>
      </c>
    </row>
    <row r="16" spans="1:13" x14ac:dyDescent="0.25">
      <c r="A16" s="325" t="s">
        <v>392</v>
      </c>
      <c r="B16" s="20">
        <v>21796</v>
      </c>
      <c r="C16" s="20">
        <v>18053</v>
      </c>
      <c r="D16" s="21">
        <f t="shared" si="0"/>
        <v>39849</v>
      </c>
      <c r="F16" s="59">
        <f t="shared" si="1"/>
        <v>0.23783714419089649</v>
      </c>
      <c r="G16" s="60">
        <f t="shared" si="2"/>
        <v>0.18547675787079299</v>
      </c>
      <c r="I16" s="73">
        <f t="shared" si="3"/>
        <v>-5.2360386320103508E-2</v>
      </c>
    </row>
    <row r="17" spans="1:45" x14ac:dyDescent="0.25">
      <c r="A17" s="1214" t="s">
        <v>393</v>
      </c>
      <c r="B17" s="97">
        <v>1797768</v>
      </c>
      <c r="C17" s="97">
        <v>1248361</v>
      </c>
      <c r="D17" s="774">
        <f t="shared" si="0"/>
        <v>3046129</v>
      </c>
      <c r="E17" s="5"/>
      <c r="F17" s="105">
        <f t="shared" si="1"/>
        <v>19.617177786647989</v>
      </c>
      <c r="G17" s="825">
        <f t="shared" si="2"/>
        <v>12.825677224413726</v>
      </c>
      <c r="H17" s="5"/>
      <c r="I17" s="826">
        <f t="shared" si="3"/>
        <v>-6.7915005622342637</v>
      </c>
    </row>
    <row r="18" spans="1:45" x14ac:dyDescent="0.25">
      <c r="A18" s="328" t="s">
        <v>394</v>
      </c>
      <c r="B18" s="56">
        <v>74765</v>
      </c>
      <c r="C18" s="56">
        <v>107442</v>
      </c>
      <c r="D18" s="116">
        <f t="shared" si="0"/>
        <v>182207</v>
      </c>
      <c r="F18" s="108">
        <f t="shared" si="1"/>
        <v>0.81583290903984118</v>
      </c>
      <c r="G18" s="236">
        <f t="shared" si="2"/>
        <v>1.1038605117794129</v>
      </c>
      <c r="I18" s="246">
        <f t="shared" si="3"/>
        <v>0.28802760273957173</v>
      </c>
    </row>
    <row r="19" spans="1:45" x14ac:dyDescent="0.25">
      <c r="G19" s="38"/>
      <c r="H19" s="38"/>
      <c r="I19" s="38"/>
      <c r="J19" s="38"/>
      <c r="L19" s="38"/>
    </row>
    <row r="20" spans="1:45" x14ac:dyDescent="0.25">
      <c r="D20" s="20"/>
      <c r="G20" s="38"/>
      <c r="H20" s="38"/>
      <c r="I20" s="38"/>
      <c r="J20" s="38"/>
      <c r="L20" s="38"/>
    </row>
    <row r="21" spans="1:45" x14ac:dyDescent="0.25">
      <c r="A21" s="5" t="s">
        <v>1250</v>
      </c>
    </row>
    <row r="22" spans="1:45" x14ac:dyDescent="0.25">
      <c r="A22" s="5"/>
    </row>
    <row r="23" spans="1:45" ht="14.45" customHeight="1" x14ac:dyDescent="0.25">
      <c r="A23" s="5"/>
      <c r="B23" s="1987" t="s">
        <v>28</v>
      </c>
      <c r="C23" s="1987"/>
      <c r="D23" s="1987"/>
      <c r="E23" s="1987"/>
      <c r="F23" s="1987"/>
      <c r="G23" s="1987"/>
      <c r="H23" s="1987"/>
      <c r="I23" s="1987"/>
      <c r="J23" s="1987"/>
      <c r="K23" s="1987"/>
      <c r="L23" s="1987"/>
      <c r="M23" s="1987"/>
      <c r="N23" s="1987"/>
      <c r="O23" s="1987"/>
      <c r="P23" s="1987"/>
      <c r="Q23" s="1987"/>
      <c r="R23" s="1987"/>
      <c r="S23" s="1987"/>
      <c r="T23" s="1987"/>
      <c r="U23" s="1987"/>
      <c r="V23" s="1987"/>
      <c r="X23" s="2001" t="s">
        <v>508</v>
      </c>
      <c r="Y23" s="2002"/>
      <c r="Z23" s="2002"/>
      <c r="AA23" s="2002"/>
      <c r="AB23" s="2002"/>
      <c r="AC23" s="2002"/>
      <c r="AD23" s="2002"/>
      <c r="AE23" s="2002"/>
      <c r="AF23" s="2002"/>
      <c r="AG23" s="2002"/>
      <c r="AH23" s="2002"/>
      <c r="AI23" s="2002"/>
      <c r="AJ23" s="2002"/>
      <c r="AK23" s="1988"/>
      <c r="AM23" s="1992" t="s">
        <v>631</v>
      </c>
      <c r="AN23" s="1993"/>
      <c r="AO23" s="1993"/>
      <c r="AP23" s="1993"/>
      <c r="AQ23" s="1993"/>
      <c r="AR23" s="1993"/>
      <c r="AS23" s="1994"/>
    </row>
    <row r="24" spans="1:45" x14ac:dyDescent="0.25">
      <c r="A24" s="339" t="s">
        <v>29</v>
      </c>
      <c r="B24" s="1991">
        <v>2021</v>
      </c>
      <c r="C24" s="2007"/>
      <c r="D24" s="2007"/>
      <c r="E24" s="2007"/>
      <c r="F24" s="2007"/>
      <c r="G24" s="2007"/>
      <c r="H24" s="2007"/>
      <c r="I24" s="2007"/>
      <c r="J24" s="2007"/>
      <c r="K24" s="2007"/>
      <c r="L24" s="2007"/>
      <c r="M24" s="2007"/>
      <c r="N24" s="2007"/>
      <c r="O24" s="2007"/>
      <c r="P24" s="2007"/>
      <c r="Q24" s="2007"/>
      <c r="R24" s="2007"/>
      <c r="S24" s="2007"/>
      <c r="T24" s="2007"/>
      <c r="U24" s="2007"/>
      <c r="V24" s="2007"/>
      <c r="X24" s="2003">
        <v>2021</v>
      </c>
      <c r="Y24" s="2004"/>
      <c r="Z24" s="2004"/>
      <c r="AA24" s="2004"/>
      <c r="AB24" s="2004"/>
      <c r="AC24" s="2004"/>
      <c r="AD24" s="2004"/>
      <c r="AE24" s="2004"/>
      <c r="AF24" s="2004"/>
      <c r="AG24" s="2004"/>
      <c r="AH24" s="2004"/>
      <c r="AI24" s="2004"/>
      <c r="AJ24" s="2004"/>
      <c r="AK24" s="2005"/>
      <c r="AM24" s="1995">
        <v>2021</v>
      </c>
      <c r="AN24" s="1996"/>
      <c r="AO24" s="1996"/>
      <c r="AP24" s="1996"/>
      <c r="AQ24" s="1996"/>
      <c r="AR24" s="1996"/>
      <c r="AS24" s="1997"/>
    </row>
    <row r="25" spans="1:45" x14ac:dyDescent="0.25">
      <c r="A25" s="340" t="s">
        <v>30</v>
      </c>
      <c r="B25" s="1988" t="s">
        <v>31</v>
      </c>
      <c r="C25" s="1987"/>
      <c r="D25" s="1987"/>
      <c r="E25" s="1987"/>
      <c r="F25" s="1987"/>
      <c r="G25" s="1987"/>
      <c r="H25" s="1987"/>
      <c r="I25" s="1987" t="s">
        <v>32</v>
      </c>
      <c r="J25" s="1987"/>
      <c r="K25" s="1987"/>
      <c r="L25" s="1987"/>
      <c r="M25" s="1987"/>
      <c r="N25" s="1987"/>
      <c r="O25" s="1987"/>
      <c r="P25" s="1987" t="s">
        <v>33</v>
      </c>
      <c r="Q25" s="1987"/>
      <c r="R25" s="1987"/>
      <c r="S25" s="1987"/>
      <c r="T25" s="1987"/>
      <c r="U25" s="1987"/>
      <c r="V25" s="1987"/>
      <c r="X25" s="1989" t="s">
        <v>31</v>
      </c>
      <c r="Y25" s="1990"/>
      <c r="Z25" s="1990"/>
      <c r="AA25" s="1990"/>
      <c r="AB25" s="1990"/>
      <c r="AC25" s="1990"/>
      <c r="AD25" s="1990"/>
      <c r="AE25" s="1989" t="s">
        <v>32</v>
      </c>
      <c r="AF25" s="1990"/>
      <c r="AG25" s="1990"/>
      <c r="AH25" s="1990"/>
      <c r="AI25" s="1990"/>
      <c r="AJ25" s="1990"/>
      <c r="AK25" s="1991"/>
      <c r="AM25" s="1998"/>
      <c r="AN25" s="1999"/>
      <c r="AO25" s="1999"/>
      <c r="AP25" s="1999"/>
      <c r="AQ25" s="1999"/>
      <c r="AR25" s="1999"/>
      <c r="AS25" s="2000"/>
    </row>
    <row r="26" spans="1:45" ht="45" x14ac:dyDescent="0.25">
      <c r="A26" s="341" t="s">
        <v>34</v>
      </c>
      <c r="B26" s="1324" t="s">
        <v>388</v>
      </c>
      <c r="C26" s="1324" t="s">
        <v>389</v>
      </c>
      <c r="D26" s="1329" t="s">
        <v>390</v>
      </c>
      <c r="E26" s="1324" t="s">
        <v>391</v>
      </c>
      <c r="F26" s="1324" t="s">
        <v>392</v>
      </c>
      <c r="G26" s="1329" t="s">
        <v>393</v>
      </c>
      <c r="H26" s="1324" t="s">
        <v>394</v>
      </c>
      <c r="I26" s="1323" t="s">
        <v>388</v>
      </c>
      <c r="J26" s="1324" t="s">
        <v>389</v>
      </c>
      <c r="K26" s="1329" t="s">
        <v>390</v>
      </c>
      <c r="L26" s="1324" t="s">
        <v>391</v>
      </c>
      <c r="M26" s="1324" t="s">
        <v>392</v>
      </c>
      <c r="N26" s="1329" t="s">
        <v>393</v>
      </c>
      <c r="O26" s="1325" t="s">
        <v>394</v>
      </c>
      <c r="P26" s="1323" t="s">
        <v>388</v>
      </c>
      <c r="Q26" s="1324" t="s">
        <v>389</v>
      </c>
      <c r="R26" s="1329" t="s">
        <v>390</v>
      </c>
      <c r="S26" s="1324" t="s">
        <v>391</v>
      </c>
      <c r="T26" s="1324" t="s">
        <v>392</v>
      </c>
      <c r="U26" s="1329" t="s">
        <v>393</v>
      </c>
      <c r="V26" s="1325" t="s">
        <v>394</v>
      </c>
      <c r="X26" s="1326" t="s">
        <v>388</v>
      </c>
      <c r="Y26" s="1327" t="s">
        <v>389</v>
      </c>
      <c r="Z26" s="1330" t="s">
        <v>390</v>
      </c>
      <c r="AA26" s="1327" t="s">
        <v>391</v>
      </c>
      <c r="AB26" s="1327" t="s">
        <v>392</v>
      </c>
      <c r="AC26" s="1330" t="s">
        <v>393</v>
      </c>
      <c r="AD26" s="1327" t="s">
        <v>394</v>
      </c>
      <c r="AE26" s="1326" t="s">
        <v>388</v>
      </c>
      <c r="AF26" s="1327" t="s">
        <v>389</v>
      </c>
      <c r="AG26" s="1330" t="s">
        <v>390</v>
      </c>
      <c r="AH26" s="1327" t="s">
        <v>391</v>
      </c>
      <c r="AI26" s="1327" t="s">
        <v>392</v>
      </c>
      <c r="AJ26" s="1330" t="s">
        <v>393</v>
      </c>
      <c r="AK26" s="1328" t="s">
        <v>394</v>
      </c>
      <c r="AM26" s="1323" t="s">
        <v>388</v>
      </c>
      <c r="AN26" s="1324" t="s">
        <v>389</v>
      </c>
      <c r="AO26" s="1329" t="s">
        <v>390</v>
      </c>
      <c r="AP26" s="1324" t="s">
        <v>391</v>
      </c>
      <c r="AQ26" s="1324" t="s">
        <v>392</v>
      </c>
      <c r="AR26" s="1329" t="s">
        <v>393</v>
      </c>
      <c r="AS26" s="1325" t="s">
        <v>394</v>
      </c>
    </row>
    <row r="27" spans="1:45" x14ac:dyDescent="0.25">
      <c r="A27" s="340" t="s">
        <v>35</v>
      </c>
      <c r="B27" s="343"/>
      <c r="C27" s="343"/>
      <c r="D27" s="1319"/>
      <c r="E27" s="343"/>
      <c r="F27" s="343"/>
      <c r="G27" s="1319"/>
      <c r="H27" s="343"/>
      <c r="I27" s="342"/>
      <c r="J27" s="343"/>
      <c r="K27" s="1319"/>
      <c r="L27" s="343"/>
      <c r="M27" s="343"/>
      <c r="N27" s="1319"/>
      <c r="O27" s="344"/>
      <c r="P27" s="342"/>
      <c r="Q27" s="343"/>
      <c r="R27" s="1319"/>
      <c r="S27" s="343"/>
      <c r="T27" s="343"/>
      <c r="U27" s="1319"/>
      <c r="V27" s="344"/>
      <c r="X27" s="1199"/>
      <c r="Y27" s="1200"/>
      <c r="Z27" s="1331"/>
      <c r="AA27" s="1200"/>
      <c r="AB27" s="1200"/>
      <c r="AC27" s="1331"/>
      <c r="AD27" s="1200"/>
      <c r="AE27" s="1199"/>
      <c r="AF27" s="1200"/>
      <c r="AG27" s="1331"/>
      <c r="AH27" s="1200"/>
      <c r="AI27" s="1200"/>
      <c r="AJ27" s="1331"/>
      <c r="AK27" s="1201"/>
      <c r="AM27" s="1199"/>
      <c r="AN27" s="1200"/>
      <c r="AO27" s="1331"/>
      <c r="AP27" s="1200"/>
      <c r="AQ27" s="1200"/>
      <c r="AR27" s="1331"/>
      <c r="AS27" s="1201"/>
    </row>
    <row r="28" spans="1:45" x14ac:dyDescent="0.25">
      <c r="A28" s="325" t="s">
        <v>38</v>
      </c>
      <c r="B28" s="161">
        <v>938260</v>
      </c>
      <c r="C28" s="305">
        <v>33483</v>
      </c>
      <c r="D28" s="772">
        <v>799023</v>
      </c>
      <c r="E28" s="305">
        <v>27857</v>
      </c>
      <c r="F28" s="305">
        <v>8521</v>
      </c>
      <c r="G28" s="772">
        <v>540491</v>
      </c>
      <c r="H28" s="305">
        <v>25524</v>
      </c>
      <c r="I28" s="161">
        <v>1129838</v>
      </c>
      <c r="J28" s="305">
        <v>39480</v>
      </c>
      <c r="K28" s="772">
        <v>653475</v>
      </c>
      <c r="L28" s="305">
        <v>72586</v>
      </c>
      <c r="M28" s="305">
        <v>7388</v>
      </c>
      <c r="N28" s="772">
        <v>498241</v>
      </c>
      <c r="O28" s="306">
        <v>40182</v>
      </c>
      <c r="P28" s="161">
        <v>2068098</v>
      </c>
      <c r="Q28" s="305">
        <v>72963</v>
      </c>
      <c r="R28" s="772">
        <v>1452498</v>
      </c>
      <c r="S28" s="305">
        <v>100443</v>
      </c>
      <c r="T28" s="305">
        <v>15909</v>
      </c>
      <c r="U28" s="772">
        <v>1038732</v>
      </c>
      <c r="V28" s="306">
        <v>65706</v>
      </c>
      <c r="X28" s="59">
        <f t="shared" ref="X28:AD31" si="4">B28/SUM($B28:$H28)*100</f>
        <v>39.536331109714936</v>
      </c>
      <c r="Y28" s="57">
        <f t="shared" si="4"/>
        <v>1.4109041998450167</v>
      </c>
      <c r="Z28" s="104">
        <f t="shared" si="4"/>
        <v>33.669172609167781</v>
      </c>
      <c r="AA28" s="57">
        <f t="shared" si="4"/>
        <v>1.1738362242057949</v>
      </c>
      <c r="AB28" s="57">
        <f t="shared" si="4"/>
        <v>0.35905727344859739</v>
      </c>
      <c r="AC28" s="104">
        <f t="shared" si="4"/>
        <v>22.77517014241355</v>
      </c>
      <c r="AD28" s="57">
        <f t="shared" si="4"/>
        <v>1.0755284412043189</v>
      </c>
      <c r="AE28" s="59">
        <f t="shared" ref="AE28:AK31" si="5">I28/SUM($I28:$O28)*100</f>
        <v>46.282263977814097</v>
      </c>
      <c r="AF28" s="57">
        <f t="shared" si="5"/>
        <v>1.6172440490088851</v>
      </c>
      <c r="AG28" s="104">
        <f t="shared" si="5"/>
        <v>26.768707064996988</v>
      </c>
      <c r="AH28" s="57">
        <f t="shared" si="5"/>
        <v>2.9733859306321917</v>
      </c>
      <c r="AI28" s="57">
        <f t="shared" si="5"/>
        <v>0.30263928657744787</v>
      </c>
      <c r="AJ28" s="104">
        <f t="shared" si="5"/>
        <v>20.409759174828672</v>
      </c>
      <c r="AK28" s="60">
        <f t="shared" si="5"/>
        <v>1.6460005161417177</v>
      </c>
      <c r="AM28" s="178">
        <f>AE28-X28</f>
        <v>6.7459328680991604</v>
      </c>
      <c r="AN28" s="174">
        <f t="shared" ref="AN28:AN31" si="6">AF28-Y28</f>
        <v>0.20633984916386838</v>
      </c>
      <c r="AO28" s="940">
        <f t="shared" ref="AO28:AO30" si="7">AG28-Z28</f>
        <v>-6.9004655441707925</v>
      </c>
      <c r="AP28" s="174">
        <f t="shared" ref="AP28:AP31" si="8">AH28-AA28</f>
        <v>1.7995497064263968</v>
      </c>
      <c r="AQ28" s="174">
        <f t="shared" ref="AQ28:AQ31" si="9">AI28-AB28</f>
        <v>-5.6417986871149517E-2</v>
      </c>
      <c r="AR28" s="940">
        <f t="shared" ref="AR28:AR30" si="10">AJ28-AC28</f>
        <v>-2.3654109675848787</v>
      </c>
      <c r="AS28" s="179">
        <f t="shared" ref="AS28:AS31" si="11">AK28-AD28</f>
        <v>0.57047207493739882</v>
      </c>
    </row>
    <row r="29" spans="1:45" x14ac:dyDescent="0.25">
      <c r="A29" s="325" t="s">
        <v>39</v>
      </c>
      <c r="B29" s="23">
        <v>2019451</v>
      </c>
      <c r="C29" s="20">
        <v>25036</v>
      </c>
      <c r="D29" s="97">
        <v>461366</v>
      </c>
      <c r="E29" s="20">
        <v>38047</v>
      </c>
      <c r="F29" s="20">
        <v>10702</v>
      </c>
      <c r="G29" s="97">
        <v>451477</v>
      </c>
      <c r="H29" s="20">
        <v>26302</v>
      </c>
      <c r="I29" s="23">
        <v>2511556</v>
      </c>
      <c r="J29" s="20">
        <v>29252</v>
      </c>
      <c r="K29" s="97">
        <v>249299</v>
      </c>
      <c r="L29" s="20">
        <v>70562</v>
      </c>
      <c r="M29" s="20">
        <v>7772</v>
      </c>
      <c r="N29" s="97">
        <v>282258</v>
      </c>
      <c r="O29" s="21">
        <v>29025</v>
      </c>
      <c r="P29" s="23">
        <v>4531007</v>
      </c>
      <c r="Q29" s="20">
        <v>54288</v>
      </c>
      <c r="R29" s="97">
        <v>710665</v>
      </c>
      <c r="S29" s="20">
        <v>108609</v>
      </c>
      <c r="T29" s="20">
        <v>18474</v>
      </c>
      <c r="U29" s="97">
        <v>733735</v>
      </c>
      <c r="V29" s="21">
        <v>55327</v>
      </c>
      <c r="X29" s="59">
        <f t="shared" si="4"/>
        <v>66.596215976818215</v>
      </c>
      <c r="Y29" s="57">
        <f t="shared" si="4"/>
        <v>0.8256218463313153</v>
      </c>
      <c r="Z29" s="104">
        <f t="shared" si="4"/>
        <v>15.214644861579069</v>
      </c>
      <c r="AA29" s="57">
        <f t="shared" si="4"/>
        <v>1.2546906210004614</v>
      </c>
      <c r="AB29" s="57">
        <f t="shared" si="4"/>
        <v>0.35292398943272629</v>
      </c>
      <c r="AC29" s="104">
        <f t="shared" si="4"/>
        <v>14.888531487303212</v>
      </c>
      <c r="AD29" s="57">
        <f t="shared" si="4"/>
        <v>0.86737121753499968</v>
      </c>
      <c r="AE29" s="59">
        <f t="shared" si="5"/>
        <v>78.986603868763453</v>
      </c>
      <c r="AF29" s="57">
        <f t="shared" si="5"/>
        <v>0.91995405890574145</v>
      </c>
      <c r="AG29" s="104">
        <f t="shared" si="5"/>
        <v>7.8402716713777671</v>
      </c>
      <c r="AH29" s="57">
        <f t="shared" si="5"/>
        <v>2.2191234207748849</v>
      </c>
      <c r="AI29" s="57">
        <f t="shared" si="5"/>
        <v>0.24442372985831476</v>
      </c>
      <c r="AJ29" s="104">
        <f t="shared" si="5"/>
        <v>8.8768081758039372</v>
      </c>
      <c r="AK29" s="60">
        <f t="shared" si="5"/>
        <v>0.91281507451590138</v>
      </c>
      <c r="AM29" s="59">
        <f t="shared" ref="AM29:AM31" si="12">AE29-X29</f>
        <v>12.390387891945238</v>
      </c>
      <c r="AN29" s="57">
        <f t="shared" si="6"/>
        <v>9.4332212574426144E-2</v>
      </c>
      <c r="AO29" s="104">
        <f t="shared" si="7"/>
        <v>-7.3743731902013021</v>
      </c>
      <c r="AP29" s="57">
        <f t="shared" si="8"/>
        <v>0.96443279977442353</v>
      </c>
      <c r="AQ29" s="57">
        <f t="shared" si="9"/>
        <v>-0.10850025957441153</v>
      </c>
      <c r="AR29" s="104">
        <f t="shared" si="10"/>
        <v>-6.0117233114992743</v>
      </c>
      <c r="AS29" s="60">
        <f t="shared" si="11"/>
        <v>4.5443856980901698E-2</v>
      </c>
    </row>
    <row r="30" spans="1:45" x14ac:dyDescent="0.25">
      <c r="A30" s="325" t="s">
        <v>40</v>
      </c>
      <c r="B30" s="23">
        <v>2177472</v>
      </c>
      <c r="C30" s="20">
        <v>29456</v>
      </c>
      <c r="D30" s="97">
        <v>635528</v>
      </c>
      <c r="E30" s="20">
        <v>33229</v>
      </c>
      <c r="F30" s="20">
        <v>2572</v>
      </c>
      <c r="G30" s="97">
        <v>780530</v>
      </c>
      <c r="H30" s="20">
        <v>22702</v>
      </c>
      <c r="I30" s="23">
        <v>3129591</v>
      </c>
      <c r="J30" s="20">
        <v>25274</v>
      </c>
      <c r="K30" s="97">
        <v>303798</v>
      </c>
      <c r="L30" s="20">
        <v>69389</v>
      </c>
      <c r="M30" s="20">
        <v>2670</v>
      </c>
      <c r="N30" s="97">
        <v>451395</v>
      </c>
      <c r="O30" s="21">
        <v>37200</v>
      </c>
      <c r="P30" s="23">
        <v>5307063</v>
      </c>
      <c r="Q30" s="20">
        <v>54730</v>
      </c>
      <c r="R30" s="97">
        <v>939326</v>
      </c>
      <c r="S30" s="20">
        <v>102618</v>
      </c>
      <c r="T30" s="20">
        <v>5242</v>
      </c>
      <c r="U30" s="97">
        <v>1231925</v>
      </c>
      <c r="V30" s="21">
        <v>59902</v>
      </c>
      <c r="X30" s="59">
        <f t="shared" si="4"/>
        <v>59.146502950300814</v>
      </c>
      <c r="Y30" s="57">
        <f t="shared" si="4"/>
        <v>0.80011104202674521</v>
      </c>
      <c r="Z30" s="104">
        <f t="shared" si="4"/>
        <v>17.262797742978453</v>
      </c>
      <c r="AA30" s="57">
        <f t="shared" si="4"/>
        <v>0.90259674821790858</v>
      </c>
      <c r="AB30" s="57">
        <f t="shared" si="4"/>
        <v>6.9863036396414599E-2</v>
      </c>
      <c r="AC30" s="104">
        <f t="shared" si="4"/>
        <v>21.201475815899489</v>
      </c>
      <c r="AD30" s="57">
        <f t="shared" si="4"/>
        <v>0.61665266418017273</v>
      </c>
      <c r="AE30" s="59">
        <f t="shared" si="5"/>
        <v>77.863751478174024</v>
      </c>
      <c r="AF30" s="57">
        <f t="shared" si="5"/>
        <v>0.62881330335477392</v>
      </c>
      <c r="AG30" s="104">
        <f t="shared" si="5"/>
        <v>7.5584483632418138</v>
      </c>
      <c r="AH30" s="57">
        <f t="shared" si="5"/>
        <v>1.7263878415163569</v>
      </c>
      <c r="AI30" s="57">
        <f t="shared" si="5"/>
        <v>6.6429196801347096E-2</v>
      </c>
      <c r="AJ30" s="104">
        <f t="shared" si="5"/>
        <v>11.23063943451089</v>
      </c>
      <c r="AK30" s="60">
        <f t="shared" si="5"/>
        <v>0.925530382400791</v>
      </c>
      <c r="AM30" s="59">
        <f t="shared" si="12"/>
        <v>18.71724852787321</v>
      </c>
      <c r="AN30" s="57">
        <f t="shared" si="6"/>
        <v>-0.17129773867197129</v>
      </c>
      <c r="AO30" s="104">
        <f t="shared" si="7"/>
        <v>-9.7043493797366391</v>
      </c>
      <c r="AP30" s="57">
        <f t="shared" si="8"/>
        <v>0.82379109329844835</v>
      </c>
      <c r="AQ30" s="57">
        <f t="shared" si="9"/>
        <v>-3.4338395950675032E-3</v>
      </c>
      <c r="AR30" s="104">
        <f t="shared" si="10"/>
        <v>-9.9708363813885992</v>
      </c>
      <c r="AS30" s="60">
        <f t="shared" si="11"/>
        <v>0.30887771822061827</v>
      </c>
    </row>
    <row r="31" spans="1:45" x14ac:dyDescent="0.25">
      <c r="A31" s="325" t="s">
        <v>41</v>
      </c>
      <c r="B31" s="23">
        <v>32321</v>
      </c>
      <c r="C31" s="20">
        <v>1517</v>
      </c>
      <c r="D31" s="97">
        <v>17828</v>
      </c>
      <c r="E31" s="137">
        <v>52</v>
      </c>
      <c r="F31" s="85">
        <v>0</v>
      </c>
      <c r="G31" s="97">
        <v>25269</v>
      </c>
      <c r="H31" s="137">
        <v>237</v>
      </c>
      <c r="I31" s="23">
        <v>67617</v>
      </c>
      <c r="J31" s="137">
        <v>346</v>
      </c>
      <c r="K31" s="97">
        <v>6068</v>
      </c>
      <c r="L31" s="20">
        <v>1306</v>
      </c>
      <c r="M31" s="137">
        <v>223</v>
      </c>
      <c r="N31" s="97">
        <v>16468</v>
      </c>
      <c r="O31" s="21">
        <v>1035</v>
      </c>
      <c r="P31" s="23">
        <v>99938</v>
      </c>
      <c r="Q31" s="20">
        <v>1863</v>
      </c>
      <c r="R31" s="97">
        <v>23896</v>
      </c>
      <c r="S31" s="20">
        <v>1358</v>
      </c>
      <c r="T31" s="137">
        <v>223</v>
      </c>
      <c r="U31" s="97">
        <v>41737</v>
      </c>
      <c r="V31" s="21">
        <v>1272</v>
      </c>
      <c r="X31" s="59">
        <f t="shared" si="4"/>
        <v>41.853568838702991</v>
      </c>
      <c r="Y31" s="57">
        <f t="shared" si="4"/>
        <v>1.9644152077074484</v>
      </c>
      <c r="Z31" s="104">
        <f t="shared" si="4"/>
        <v>23.086087226768882</v>
      </c>
      <c r="AA31" s="194">
        <f t="shared" si="4"/>
        <v>6.7336579301771476E-2</v>
      </c>
      <c r="AB31" s="194">
        <f t="shared" si="4"/>
        <v>0</v>
      </c>
      <c r="AC31" s="104">
        <f t="shared" si="4"/>
        <v>32.721692738008912</v>
      </c>
      <c r="AD31" s="194">
        <f t="shared" si="4"/>
        <v>0.30689940950999689</v>
      </c>
      <c r="AE31" s="59">
        <f t="shared" si="5"/>
        <v>72.657232197543593</v>
      </c>
      <c r="AF31" s="194">
        <f t="shared" si="5"/>
        <v>0.37179115223020964</v>
      </c>
      <c r="AG31" s="104">
        <f t="shared" si="5"/>
        <v>6.5203141957598616</v>
      </c>
      <c r="AH31" s="57">
        <f t="shared" si="5"/>
        <v>1.4033504185336814</v>
      </c>
      <c r="AI31" s="194">
        <f t="shared" si="5"/>
        <v>0.23962262123507733</v>
      </c>
      <c r="AJ31" s="104">
        <f t="shared" si="5"/>
        <v>17.69553958071414</v>
      </c>
      <c r="AK31" s="60">
        <f t="shared" si="5"/>
        <v>1.1121498339834306</v>
      </c>
      <c r="AM31" s="59">
        <f t="shared" si="12"/>
        <v>30.803663358840602</v>
      </c>
      <c r="AN31" s="194">
        <f t="shared" si="6"/>
        <v>-1.5926240554772386</v>
      </c>
      <c r="AO31" s="104">
        <f>AG31-Z31</f>
        <v>-16.565773031009019</v>
      </c>
      <c r="AP31" s="194">
        <f t="shared" si="8"/>
        <v>1.3360138392319099</v>
      </c>
      <c r="AQ31" s="194">
        <f t="shared" si="9"/>
        <v>0.23962262123507733</v>
      </c>
      <c r="AR31" s="104">
        <f>AJ31-AC31</f>
        <v>-15.026153157294772</v>
      </c>
      <c r="AS31" s="359">
        <f t="shared" si="11"/>
        <v>0.80525042447343376</v>
      </c>
    </row>
    <row r="32" spans="1:45" x14ac:dyDescent="0.25">
      <c r="A32" s="340" t="s">
        <v>42</v>
      </c>
      <c r="B32" s="342"/>
      <c r="C32" s="343"/>
      <c r="D32" s="1319"/>
      <c r="E32" s="343"/>
      <c r="F32" s="343"/>
      <c r="G32" s="1319"/>
      <c r="H32" s="343"/>
      <c r="I32" s="342"/>
      <c r="J32" s="343"/>
      <c r="K32" s="1319"/>
      <c r="L32" s="343"/>
      <c r="M32" s="343"/>
      <c r="N32" s="1319"/>
      <c r="O32" s="344"/>
      <c r="P32" s="342"/>
      <c r="Q32" s="343"/>
      <c r="R32" s="1319"/>
      <c r="S32" s="343"/>
      <c r="T32" s="343"/>
      <c r="U32" s="1319"/>
      <c r="V32" s="344"/>
      <c r="X32" s="355"/>
      <c r="Y32" s="356"/>
      <c r="Z32" s="1321"/>
      <c r="AA32" s="356"/>
      <c r="AB32" s="356"/>
      <c r="AC32" s="1321"/>
      <c r="AD32" s="356"/>
      <c r="AE32" s="355"/>
      <c r="AF32" s="356"/>
      <c r="AG32" s="1321"/>
      <c r="AH32" s="356"/>
      <c r="AI32" s="356"/>
      <c r="AJ32" s="1321"/>
      <c r="AK32" s="357"/>
      <c r="AM32" s="361"/>
      <c r="AN32" s="362"/>
      <c r="AO32" s="1322"/>
      <c r="AP32" s="362"/>
      <c r="AQ32" s="362"/>
      <c r="AR32" s="1322"/>
      <c r="AS32" s="363"/>
    </row>
    <row r="33" spans="1:45" x14ac:dyDescent="0.25">
      <c r="A33" s="325" t="s">
        <v>43</v>
      </c>
      <c r="B33" s="23">
        <v>377433</v>
      </c>
      <c r="C33" s="20">
        <v>14276</v>
      </c>
      <c r="D33" s="97">
        <v>333230</v>
      </c>
      <c r="E33" s="20">
        <v>11785</v>
      </c>
      <c r="F33" s="20">
        <v>5787</v>
      </c>
      <c r="G33" s="97">
        <v>251962</v>
      </c>
      <c r="H33" s="20">
        <v>19327</v>
      </c>
      <c r="I33" s="23">
        <v>581806</v>
      </c>
      <c r="J33" s="20">
        <v>23371</v>
      </c>
      <c r="K33" s="97">
        <v>208748</v>
      </c>
      <c r="L33" s="20">
        <v>44209</v>
      </c>
      <c r="M33" s="20">
        <v>3336</v>
      </c>
      <c r="N33" s="97">
        <v>175895</v>
      </c>
      <c r="O33" s="21">
        <v>25898</v>
      </c>
      <c r="P33" s="23">
        <v>959239</v>
      </c>
      <c r="Q33" s="20">
        <v>37647</v>
      </c>
      <c r="R33" s="97">
        <v>541978</v>
      </c>
      <c r="S33" s="20">
        <v>55994</v>
      </c>
      <c r="T33" s="20">
        <v>9123</v>
      </c>
      <c r="U33" s="97">
        <v>427857</v>
      </c>
      <c r="V33" s="21">
        <v>45225</v>
      </c>
      <c r="X33" s="59">
        <f t="shared" ref="X33:AD34" si="13">B33/SUM($B33:$H33)*100</f>
        <v>37.229532452160193</v>
      </c>
      <c r="Y33" s="57">
        <f t="shared" si="13"/>
        <v>1.4081672913789702</v>
      </c>
      <c r="Z33" s="104">
        <f t="shared" si="13"/>
        <v>32.869402248964292</v>
      </c>
      <c r="AA33" s="57">
        <f t="shared" si="13"/>
        <v>1.1624580785164726</v>
      </c>
      <c r="AB33" s="57">
        <f t="shared" si="13"/>
        <v>0.57082264746498323</v>
      </c>
      <c r="AC33" s="104">
        <f t="shared" si="13"/>
        <v>24.853225488261984</v>
      </c>
      <c r="AD33" s="57">
        <f t="shared" si="13"/>
        <v>1.9063917932531074</v>
      </c>
      <c r="AE33" s="59">
        <f t="shared" ref="AE33:AK34" si="14">I33/SUM($I33:$O33)*100</f>
        <v>54.71891714467634</v>
      </c>
      <c r="AF33" s="57">
        <f t="shared" si="14"/>
        <v>2.1980450744547677</v>
      </c>
      <c r="AG33" s="104">
        <f t="shared" si="14"/>
        <v>19.632771948238585</v>
      </c>
      <c r="AH33" s="57">
        <f t="shared" si="14"/>
        <v>4.1578612253036171</v>
      </c>
      <c r="AI33" s="57">
        <f t="shared" si="14"/>
        <v>0.31375116034320766</v>
      </c>
      <c r="AJ33" s="104">
        <f t="shared" si="14"/>
        <v>16.542943749570895</v>
      </c>
      <c r="AK33" s="60">
        <f t="shared" si="14"/>
        <v>2.4357096974125874</v>
      </c>
      <c r="AM33" s="59">
        <f t="shared" ref="AM33:AM34" si="15">AE33-X33</f>
        <v>17.489384692516147</v>
      </c>
      <c r="AN33" s="57">
        <f t="shared" ref="AN33:AN34" si="16">AF33-Y33</f>
        <v>0.78987778307579748</v>
      </c>
      <c r="AO33" s="104">
        <f t="shared" ref="AO33:AO34" si="17">AG33-Z33</f>
        <v>-13.236630300725707</v>
      </c>
      <c r="AP33" s="57">
        <f t="shared" ref="AP33:AP34" si="18">AH33-AA33</f>
        <v>2.9954031467871447</v>
      </c>
      <c r="AQ33" s="57">
        <f t="shared" ref="AQ33:AQ34" si="19">AI33-AB33</f>
        <v>-0.25707148712177558</v>
      </c>
      <c r="AR33" s="104">
        <f t="shared" ref="AR33:AR34" si="20">AJ33-AC33</f>
        <v>-8.3102817386910885</v>
      </c>
      <c r="AS33" s="60">
        <f t="shared" ref="AS33:AS34" si="21">AK33-AD33</f>
        <v>0.52931790415947999</v>
      </c>
    </row>
    <row r="34" spans="1:45" x14ac:dyDescent="0.25">
      <c r="A34" s="325" t="s">
        <v>44</v>
      </c>
      <c r="B34" s="23">
        <v>4790071</v>
      </c>
      <c r="C34" s="20">
        <v>75217</v>
      </c>
      <c r="D34" s="97">
        <v>1580515</v>
      </c>
      <c r="E34" s="20">
        <v>87400</v>
      </c>
      <c r="F34" s="20">
        <v>16009</v>
      </c>
      <c r="G34" s="97">
        <v>1545806</v>
      </c>
      <c r="H34" s="20">
        <v>55438</v>
      </c>
      <c r="I34" s="23">
        <v>6256797</v>
      </c>
      <c r="J34" s="20">
        <v>70982</v>
      </c>
      <c r="K34" s="97">
        <v>1003892</v>
      </c>
      <c r="L34" s="20">
        <v>169634</v>
      </c>
      <c r="M34" s="20">
        <v>14717</v>
      </c>
      <c r="N34" s="97">
        <v>1072466</v>
      </c>
      <c r="O34" s="21">
        <v>81544</v>
      </c>
      <c r="P34" s="23">
        <v>11046868</v>
      </c>
      <c r="Q34" s="20">
        <v>146199</v>
      </c>
      <c r="R34" s="97">
        <v>2584407</v>
      </c>
      <c r="S34" s="20">
        <v>257034</v>
      </c>
      <c r="T34" s="20">
        <v>30726</v>
      </c>
      <c r="U34" s="97">
        <v>2618272</v>
      </c>
      <c r="V34" s="21">
        <v>136982</v>
      </c>
      <c r="X34" s="59">
        <f t="shared" si="13"/>
        <v>58.770589032073786</v>
      </c>
      <c r="Y34" s="57">
        <f t="shared" si="13"/>
        <v>0.92285634079860068</v>
      </c>
      <c r="Z34" s="104">
        <f t="shared" si="13"/>
        <v>19.391737100353648</v>
      </c>
      <c r="AA34" s="57">
        <f t="shared" si="13"/>
        <v>1.0723326400387905</v>
      </c>
      <c r="AB34" s="57">
        <f t="shared" si="13"/>
        <v>0.19641845805927913</v>
      </c>
      <c r="AC34" s="104">
        <f t="shared" si="13"/>
        <v>18.965883626633897</v>
      </c>
      <c r="AD34" s="57">
        <f t="shared" si="13"/>
        <v>0.68018280204199622</v>
      </c>
      <c r="AE34" s="59">
        <f t="shared" si="14"/>
        <v>72.16578900746849</v>
      </c>
      <c r="AF34" s="57">
        <f t="shared" si="14"/>
        <v>0.81870516740884003</v>
      </c>
      <c r="AG34" s="104">
        <f t="shared" si="14"/>
        <v>11.578873065289724</v>
      </c>
      <c r="AH34" s="57">
        <f t="shared" si="14"/>
        <v>1.9565556390103287</v>
      </c>
      <c r="AI34" s="57">
        <f t="shared" si="14"/>
        <v>0.16974562492964271</v>
      </c>
      <c r="AJ34" s="104">
        <f t="shared" si="14"/>
        <v>12.369804402106013</v>
      </c>
      <c r="AK34" s="60">
        <f t="shared" si="14"/>
        <v>0.94052709378696642</v>
      </c>
      <c r="AM34" s="59">
        <f t="shared" si="15"/>
        <v>13.395199975394704</v>
      </c>
      <c r="AN34" s="57">
        <f t="shared" si="16"/>
        <v>-0.10415117338976065</v>
      </c>
      <c r="AO34" s="104">
        <f t="shared" si="17"/>
        <v>-7.8128640350639245</v>
      </c>
      <c r="AP34" s="57">
        <f t="shared" si="18"/>
        <v>0.88422299897153822</v>
      </c>
      <c r="AQ34" s="57">
        <f t="shared" si="19"/>
        <v>-2.667283312963642E-2</v>
      </c>
      <c r="AR34" s="104">
        <f t="shared" si="20"/>
        <v>-6.5960792245278839</v>
      </c>
      <c r="AS34" s="60">
        <f t="shared" si="21"/>
        <v>0.2603442917449702</v>
      </c>
    </row>
    <row r="35" spans="1:45" x14ac:dyDescent="0.25">
      <c r="A35" s="340" t="s">
        <v>92</v>
      </c>
      <c r="B35" s="342"/>
      <c r="C35" s="343"/>
      <c r="D35" s="1319"/>
      <c r="E35" s="343"/>
      <c r="F35" s="343"/>
      <c r="G35" s="1319"/>
      <c r="H35" s="343"/>
      <c r="I35" s="342"/>
      <c r="J35" s="343"/>
      <c r="K35" s="1319"/>
      <c r="L35" s="343"/>
      <c r="M35" s="343"/>
      <c r="N35" s="1319"/>
      <c r="O35" s="344"/>
      <c r="P35" s="342"/>
      <c r="Q35" s="343"/>
      <c r="R35" s="1319"/>
      <c r="S35" s="343"/>
      <c r="T35" s="343"/>
      <c r="U35" s="1319"/>
      <c r="V35" s="344"/>
      <c r="X35" s="355"/>
      <c r="Y35" s="356"/>
      <c r="Z35" s="1321"/>
      <c r="AA35" s="356"/>
      <c r="AB35" s="356"/>
      <c r="AC35" s="1321"/>
      <c r="AD35" s="356"/>
      <c r="AE35" s="355"/>
      <c r="AF35" s="356"/>
      <c r="AG35" s="1321"/>
      <c r="AH35" s="356"/>
      <c r="AI35" s="356"/>
      <c r="AJ35" s="1321"/>
      <c r="AK35" s="357"/>
      <c r="AM35" s="361"/>
      <c r="AN35" s="362"/>
      <c r="AO35" s="1322"/>
      <c r="AP35" s="362"/>
      <c r="AQ35" s="362"/>
      <c r="AR35" s="1322"/>
      <c r="AS35" s="363"/>
    </row>
    <row r="36" spans="1:45" x14ac:dyDescent="0.25">
      <c r="A36" s="325" t="s">
        <v>46</v>
      </c>
      <c r="B36" s="23">
        <v>1209401</v>
      </c>
      <c r="C36" s="20">
        <v>32683</v>
      </c>
      <c r="D36" s="97">
        <v>531309</v>
      </c>
      <c r="E36" s="20">
        <v>18816</v>
      </c>
      <c r="F36" s="20">
        <v>2217</v>
      </c>
      <c r="G36" s="97">
        <v>686523</v>
      </c>
      <c r="H36" s="20">
        <v>24147</v>
      </c>
      <c r="I36" s="23">
        <v>2438073</v>
      </c>
      <c r="J36" s="20">
        <v>46725</v>
      </c>
      <c r="K36" s="97">
        <v>379043</v>
      </c>
      <c r="L36" s="20">
        <v>65847</v>
      </c>
      <c r="M36" s="20">
        <v>2226</v>
      </c>
      <c r="N36" s="97">
        <v>550322</v>
      </c>
      <c r="O36" s="21">
        <v>45787</v>
      </c>
      <c r="P36" s="23">
        <v>3647474</v>
      </c>
      <c r="Q36" s="20">
        <v>79408</v>
      </c>
      <c r="R36" s="97">
        <v>910352</v>
      </c>
      <c r="S36" s="20">
        <v>84663</v>
      </c>
      <c r="T36" s="20">
        <v>4443</v>
      </c>
      <c r="U36" s="97">
        <v>1236845</v>
      </c>
      <c r="V36" s="21">
        <v>69934</v>
      </c>
      <c r="X36" s="59">
        <f t="shared" ref="X36:AD38" si="22">B36/SUM($B36:$H36)*100</f>
        <v>48.27763087721987</v>
      </c>
      <c r="Y36" s="57">
        <f t="shared" si="22"/>
        <v>1.3046605798739848</v>
      </c>
      <c r="Z36" s="104">
        <f t="shared" si="22"/>
        <v>21.209127314881346</v>
      </c>
      <c r="AA36" s="57">
        <f t="shared" si="22"/>
        <v>0.75110893953764646</v>
      </c>
      <c r="AB36" s="57">
        <f t="shared" si="22"/>
        <v>8.8499602410446548E-2</v>
      </c>
      <c r="AC36" s="104">
        <f t="shared" si="22"/>
        <v>27.405057530729358</v>
      </c>
      <c r="AD36" s="57">
        <f t="shared" si="22"/>
        <v>0.96391515534733996</v>
      </c>
      <c r="AE36" s="59">
        <f t="shared" ref="AE36:AK38" si="23">I36/SUM($I36:$O36)*100</f>
        <v>69.105927030521059</v>
      </c>
      <c r="AF36" s="57">
        <f t="shared" si="23"/>
        <v>1.3243961278030216</v>
      </c>
      <c r="AG36" s="104">
        <f t="shared" si="23"/>
        <v>10.743779164704993</v>
      </c>
      <c r="AH36" s="57">
        <f t="shared" si="23"/>
        <v>1.866399397056085</v>
      </c>
      <c r="AI36" s="57">
        <f t="shared" si="23"/>
        <v>6.3094826762750689E-2</v>
      </c>
      <c r="AJ36" s="104">
        <f t="shared" si="23"/>
        <v>15.598594453607587</v>
      </c>
      <c r="AK36" s="60">
        <f t="shared" si="23"/>
        <v>1.2978089995445041</v>
      </c>
      <c r="AM36" s="59">
        <f>AE36-X36</f>
        <v>20.828296153301189</v>
      </c>
      <c r="AN36" s="57">
        <f t="shared" ref="AN36:AN38" si="24">AF36-Y36</f>
        <v>1.9735547929036867E-2</v>
      </c>
      <c r="AO36" s="104">
        <f t="shared" ref="AO36:AO38" si="25">AG36-Z36</f>
        <v>-10.465348150176354</v>
      </c>
      <c r="AP36" s="57">
        <f t="shared" ref="AP36:AP38" si="26">AH36-AA36</f>
        <v>1.1152904575184386</v>
      </c>
      <c r="AQ36" s="57">
        <f t="shared" ref="AQ36:AQ38" si="27">AI36-AB36</f>
        <v>-2.540477564769586E-2</v>
      </c>
      <c r="AR36" s="104">
        <f t="shared" ref="AR36:AR38" si="28">AJ36-AC36</f>
        <v>-11.806463077121771</v>
      </c>
      <c r="AS36" s="60">
        <f t="shared" ref="AS36:AS38" si="29">AK36-AD36</f>
        <v>0.33389384419716417</v>
      </c>
    </row>
    <row r="37" spans="1:45" x14ac:dyDescent="0.25">
      <c r="A37" s="325" t="s">
        <v>47</v>
      </c>
      <c r="B37" s="23">
        <v>1202777</v>
      </c>
      <c r="C37" s="20">
        <v>23289</v>
      </c>
      <c r="D37" s="97">
        <v>601021</v>
      </c>
      <c r="E37" s="20">
        <v>18508</v>
      </c>
      <c r="F37" s="20">
        <v>1858</v>
      </c>
      <c r="G37" s="97">
        <v>442807</v>
      </c>
      <c r="H37" s="20">
        <v>17375</v>
      </c>
      <c r="I37" s="23">
        <v>1700914</v>
      </c>
      <c r="J37" s="20">
        <v>24544</v>
      </c>
      <c r="K37" s="97">
        <v>392210</v>
      </c>
      <c r="L37" s="20">
        <v>48325</v>
      </c>
      <c r="M37" s="20">
        <v>6235</v>
      </c>
      <c r="N37" s="97">
        <v>303068</v>
      </c>
      <c r="O37" s="21">
        <v>29873</v>
      </c>
      <c r="P37" s="23">
        <v>2903691</v>
      </c>
      <c r="Q37" s="20">
        <v>47833</v>
      </c>
      <c r="R37" s="97">
        <v>993231</v>
      </c>
      <c r="S37" s="20">
        <v>66833</v>
      </c>
      <c r="T37" s="20">
        <v>8093</v>
      </c>
      <c r="U37" s="97">
        <v>745875</v>
      </c>
      <c r="V37" s="21">
        <v>47248</v>
      </c>
      <c r="X37" s="59">
        <f t="shared" si="22"/>
        <v>52.121631020503678</v>
      </c>
      <c r="Y37" s="57">
        <f t="shared" si="22"/>
        <v>1.0092150621740439</v>
      </c>
      <c r="Z37" s="104">
        <f t="shared" si="22"/>
        <v>26.044890114771185</v>
      </c>
      <c r="AA37" s="57">
        <f t="shared" si="22"/>
        <v>0.80203325049238716</v>
      </c>
      <c r="AB37" s="57">
        <f t="shared" si="22"/>
        <v>8.0515332797431144E-2</v>
      </c>
      <c r="AC37" s="104">
        <f t="shared" si="22"/>
        <v>19.188779854699725</v>
      </c>
      <c r="AD37" s="57">
        <f t="shared" si="22"/>
        <v>0.7529353645615533</v>
      </c>
      <c r="AE37" s="59">
        <f t="shared" si="23"/>
        <v>67.896177862651186</v>
      </c>
      <c r="AF37" s="57">
        <f t="shared" si="23"/>
        <v>0.97973430135851125</v>
      </c>
      <c r="AG37" s="104">
        <f t="shared" si="23"/>
        <v>15.656029593213072</v>
      </c>
      <c r="AH37" s="57">
        <f t="shared" si="23"/>
        <v>1.9290115756661526</v>
      </c>
      <c r="AI37" s="57">
        <f t="shared" si="23"/>
        <v>0.24888540453757813</v>
      </c>
      <c r="AJ37" s="104">
        <f t="shared" si="23"/>
        <v>12.097706781458657</v>
      </c>
      <c r="AK37" s="60">
        <f t="shared" si="23"/>
        <v>1.192454481114847</v>
      </c>
      <c r="AM37" s="59">
        <f t="shared" ref="AM37:AM38" si="30">AE37-X37</f>
        <v>15.774546842147508</v>
      </c>
      <c r="AN37" s="57">
        <f t="shared" si="24"/>
        <v>-2.9480760815532636E-2</v>
      </c>
      <c r="AO37" s="104">
        <f t="shared" si="25"/>
        <v>-10.388860521558113</v>
      </c>
      <c r="AP37" s="57">
        <f t="shared" si="26"/>
        <v>1.1269783251737655</v>
      </c>
      <c r="AQ37" s="57">
        <f t="shared" si="27"/>
        <v>0.16837007174014698</v>
      </c>
      <c r="AR37" s="104">
        <f t="shared" si="28"/>
        <v>-7.0910730732410681</v>
      </c>
      <c r="AS37" s="60">
        <f t="shared" si="29"/>
        <v>0.43951911655329368</v>
      </c>
    </row>
    <row r="38" spans="1:45" x14ac:dyDescent="0.25">
      <c r="A38" s="325" t="s">
        <v>48</v>
      </c>
      <c r="B38" s="23">
        <v>2755327</v>
      </c>
      <c r="C38" s="20">
        <v>33520</v>
      </c>
      <c r="D38" s="97">
        <v>781415</v>
      </c>
      <c r="E38" s="20">
        <v>61860</v>
      </c>
      <c r="F38" s="20">
        <v>17721</v>
      </c>
      <c r="G38" s="97">
        <v>668438</v>
      </c>
      <c r="H38" s="20">
        <v>33243</v>
      </c>
      <c r="I38" s="23">
        <v>2699615</v>
      </c>
      <c r="J38" s="20">
        <v>23084</v>
      </c>
      <c r="K38" s="97">
        <v>441387</v>
      </c>
      <c r="L38" s="20">
        <v>99671</v>
      </c>
      <c r="M38" s="20">
        <v>9592</v>
      </c>
      <c r="N38" s="97">
        <v>394971</v>
      </c>
      <c r="O38" s="21">
        <v>31782</v>
      </c>
      <c r="P38" s="23">
        <v>5454942</v>
      </c>
      <c r="Q38" s="20">
        <v>56604</v>
      </c>
      <c r="R38" s="97">
        <v>1222802</v>
      </c>
      <c r="S38" s="20">
        <v>161531</v>
      </c>
      <c r="T38" s="20">
        <v>27313</v>
      </c>
      <c r="U38" s="97">
        <v>1063409</v>
      </c>
      <c r="V38" s="21">
        <v>65025</v>
      </c>
      <c r="X38" s="59">
        <f t="shared" si="22"/>
        <v>63.318667207166953</v>
      </c>
      <c r="Y38" s="57">
        <f t="shared" si="22"/>
        <v>0.77030484032720492</v>
      </c>
      <c r="Z38" s="104">
        <f t="shared" si="22"/>
        <v>17.95727198103469</v>
      </c>
      <c r="AA38" s="57">
        <f t="shared" si="22"/>
        <v>1.4215709254964468</v>
      </c>
      <c r="AB38" s="57">
        <f t="shared" si="22"/>
        <v>0.40723663709541763</v>
      </c>
      <c r="AC38" s="104">
        <f t="shared" si="22"/>
        <v>15.361009154493921</v>
      </c>
      <c r="AD38" s="57">
        <f t="shared" si="22"/>
        <v>0.76393925438536014</v>
      </c>
      <c r="AE38" s="59">
        <f t="shared" si="23"/>
        <v>72.960556222504138</v>
      </c>
      <c r="AF38" s="57">
        <f t="shared" si="23"/>
        <v>0.6238746931841338</v>
      </c>
      <c r="AG38" s="104">
        <f t="shared" si="23"/>
        <v>11.929049523499623</v>
      </c>
      <c r="AH38" s="57">
        <f t="shared" si="23"/>
        <v>2.6937365510464306</v>
      </c>
      <c r="AI38" s="57">
        <f t="shared" si="23"/>
        <v>0.25923609673463055</v>
      </c>
      <c r="AJ38" s="104">
        <f t="shared" si="23"/>
        <v>10.674597619200767</v>
      </c>
      <c r="AK38" s="60">
        <f t="shared" si="23"/>
        <v>0.85894929383027818</v>
      </c>
      <c r="AM38" s="59">
        <f t="shared" si="30"/>
        <v>9.6418890153371848</v>
      </c>
      <c r="AN38" s="57">
        <f t="shared" si="24"/>
        <v>-0.14643014714307112</v>
      </c>
      <c r="AO38" s="104">
        <f t="shared" si="25"/>
        <v>-6.0282224575350671</v>
      </c>
      <c r="AP38" s="57">
        <f t="shared" si="26"/>
        <v>1.2721656255499838</v>
      </c>
      <c r="AQ38" s="57">
        <f t="shared" si="27"/>
        <v>-0.14800054036078708</v>
      </c>
      <c r="AR38" s="104">
        <f t="shared" si="28"/>
        <v>-4.6864115352931535</v>
      </c>
      <c r="AS38" s="60">
        <f t="shared" si="29"/>
        <v>9.5010039444918037E-2</v>
      </c>
    </row>
    <row r="39" spans="1:45" x14ac:dyDescent="0.25">
      <c r="A39" s="340" t="s">
        <v>49</v>
      </c>
      <c r="B39" s="342"/>
      <c r="C39" s="343"/>
      <c r="D39" s="1319"/>
      <c r="E39" s="343"/>
      <c r="F39" s="343"/>
      <c r="G39" s="1319"/>
      <c r="H39" s="343"/>
      <c r="I39" s="342"/>
      <c r="J39" s="343"/>
      <c r="K39" s="1319"/>
      <c r="L39" s="343"/>
      <c r="M39" s="343"/>
      <c r="N39" s="1319"/>
      <c r="O39" s="344"/>
      <c r="P39" s="342"/>
      <c r="Q39" s="343"/>
      <c r="R39" s="1319"/>
      <c r="S39" s="343"/>
      <c r="T39" s="343"/>
      <c r="U39" s="1319"/>
      <c r="V39" s="344"/>
      <c r="X39" s="355"/>
      <c r="Y39" s="356"/>
      <c r="Z39" s="1321"/>
      <c r="AA39" s="356"/>
      <c r="AB39" s="356"/>
      <c r="AC39" s="1321"/>
      <c r="AD39" s="356"/>
      <c r="AE39" s="355"/>
      <c r="AF39" s="356"/>
      <c r="AG39" s="1321"/>
      <c r="AH39" s="356"/>
      <c r="AI39" s="356"/>
      <c r="AJ39" s="1321"/>
      <c r="AK39" s="357"/>
      <c r="AM39" s="361"/>
      <c r="AN39" s="362"/>
      <c r="AO39" s="1322"/>
      <c r="AP39" s="362"/>
      <c r="AQ39" s="362"/>
      <c r="AR39" s="1322"/>
      <c r="AS39" s="363"/>
    </row>
    <row r="40" spans="1:45" x14ac:dyDescent="0.25">
      <c r="A40" s="1264" t="s">
        <v>50</v>
      </c>
      <c r="B40" s="23">
        <v>439936</v>
      </c>
      <c r="C40" s="20">
        <v>7306</v>
      </c>
      <c r="D40" s="97">
        <v>133639</v>
      </c>
      <c r="E40" s="20">
        <v>11371</v>
      </c>
      <c r="F40" s="137">
        <v>2849</v>
      </c>
      <c r="G40" s="97">
        <v>150523</v>
      </c>
      <c r="H40" s="20">
        <v>4922</v>
      </c>
      <c r="I40" s="23">
        <v>757799</v>
      </c>
      <c r="J40" s="20">
        <v>11966</v>
      </c>
      <c r="K40" s="97">
        <v>94429</v>
      </c>
      <c r="L40" s="20">
        <v>23109</v>
      </c>
      <c r="M40" s="20">
        <v>3299</v>
      </c>
      <c r="N40" s="97">
        <v>124122</v>
      </c>
      <c r="O40" s="21">
        <v>9166</v>
      </c>
      <c r="P40" s="23">
        <v>1197735</v>
      </c>
      <c r="Q40" s="20">
        <v>19272</v>
      </c>
      <c r="R40" s="97">
        <v>228068</v>
      </c>
      <c r="S40" s="20">
        <v>34480</v>
      </c>
      <c r="T40" s="20">
        <v>6148</v>
      </c>
      <c r="U40" s="97">
        <v>274645</v>
      </c>
      <c r="V40" s="21">
        <v>14088</v>
      </c>
      <c r="X40" s="59">
        <f t="shared" ref="X40:AD44" si="31">B40/SUM($B40:$H40)*100</f>
        <v>58.615461277523295</v>
      </c>
      <c r="Y40" s="57">
        <f t="shared" si="31"/>
        <v>0.97342468016617234</v>
      </c>
      <c r="Z40" s="104">
        <f t="shared" si="31"/>
        <v>17.805570877734343</v>
      </c>
      <c r="AA40" s="57">
        <f t="shared" si="31"/>
        <v>1.5150303912085334</v>
      </c>
      <c r="AB40" s="194">
        <f t="shared" si="31"/>
        <v>0.37959032491013212</v>
      </c>
      <c r="AC40" s="104">
        <f t="shared" si="31"/>
        <v>20.055133196366377</v>
      </c>
      <c r="AD40" s="57">
        <f t="shared" si="31"/>
        <v>0.65578925209114436</v>
      </c>
      <c r="AE40" s="59">
        <f t="shared" ref="AE40:AK44" si="32">I40/SUM($I40:$O40)*100</f>
        <v>74.011759075681965</v>
      </c>
      <c r="AF40" s="57">
        <f t="shared" si="32"/>
        <v>1.1686802293215091</v>
      </c>
      <c r="AG40" s="104">
        <f t="shared" si="32"/>
        <v>9.2225727373057644</v>
      </c>
      <c r="AH40" s="57">
        <f t="shared" si="32"/>
        <v>2.2569807303518932</v>
      </c>
      <c r="AI40" s="57">
        <f t="shared" si="32"/>
        <v>0.32220258035531157</v>
      </c>
      <c r="AJ40" s="104">
        <f t="shared" si="32"/>
        <v>12.122591293986659</v>
      </c>
      <c r="AK40" s="60">
        <f t="shared" si="32"/>
        <v>0.89521335299690397</v>
      </c>
      <c r="AM40" s="59">
        <f t="shared" ref="AM40:AS44" si="33">AE40-X40</f>
        <v>15.39629779815867</v>
      </c>
      <c r="AN40" s="57">
        <f t="shared" si="33"/>
        <v>0.19525554915533672</v>
      </c>
      <c r="AO40" s="104">
        <f t="shared" si="33"/>
        <v>-8.5829981404285789</v>
      </c>
      <c r="AP40" s="57">
        <f t="shared" si="33"/>
        <v>0.74195033914335973</v>
      </c>
      <c r="AQ40" s="194">
        <f t="shared" si="33"/>
        <v>-5.7387744554820541E-2</v>
      </c>
      <c r="AR40" s="104">
        <f t="shared" si="33"/>
        <v>-7.9325419023797181</v>
      </c>
      <c r="AS40" s="60">
        <f t="shared" si="33"/>
        <v>0.23942410090575961</v>
      </c>
    </row>
    <row r="41" spans="1:45" x14ac:dyDescent="0.25">
      <c r="A41" s="1264" t="s">
        <v>104</v>
      </c>
      <c r="B41" s="23">
        <v>730246</v>
      </c>
      <c r="C41" s="20">
        <v>9280</v>
      </c>
      <c r="D41" s="97">
        <v>203697</v>
      </c>
      <c r="E41" s="20">
        <v>12135</v>
      </c>
      <c r="F41" s="20">
        <v>5201</v>
      </c>
      <c r="G41" s="97">
        <v>234639</v>
      </c>
      <c r="H41" s="20">
        <v>8953</v>
      </c>
      <c r="I41" s="23">
        <v>948608</v>
      </c>
      <c r="J41" s="20">
        <v>6892</v>
      </c>
      <c r="K41" s="97">
        <v>102600</v>
      </c>
      <c r="L41" s="20">
        <v>26399</v>
      </c>
      <c r="M41" s="137">
        <v>1392</v>
      </c>
      <c r="N41" s="97">
        <v>129157</v>
      </c>
      <c r="O41" s="21">
        <v>13414</v>
      </c>
      <c r="P41" s="23">
        <v>1678854</v>
      </c>
      <c r="Q41" s="20">
        <v>16172</v>
      </c>
      <c r="R41" s="97">
        <v>306297</v>
      </c>
      <c r="S41" s="20">
        <v>38534</v>
      </c>
      <c r="T41" s="20">
        <v>6593</v>
      </c>
      <c r="U41" s="97">
        <v>363796</v>
      </c>
      <c r="V41" s="21">
        <v>22367</v>
      </c>
      <c r="X41" s="59">
        <f t="shared" si="31"/>
        <v>60.644055438229927</v>
      </c>
      <c r="Y41" s="57">
        <f t="shared" si="31"/>
        <v>0.77066746612343473</v>
      </c>
      <c r="Z41" s="104">
        <f t="shared" si="31"/>
        <v>16.91623392747255</v>
      </c>
      <c r="AA41" s="57">
        <f t="shared" si="31"/>
        <v>1.0077639764448147</v>
      </c>
      <c r="AB41" s="57">
        <f t="shared" si="31"/>
        <v>0.43192257449439481</v>
      </c>
      <c r="AC41" s="104">
        <f t="shared" si="31"/>
        <v>19.485845213764719</v>
      </c>
      <c r="AD41" s="57">
        <f t="shared" si="31"/>
        <v>0.74351140347016287</v>
      </c>
      <c r="AE41" s="59">
        <f t="shared" si="32"/>
        <v>77.21915696212011</v>
      </c>
      <c r="AF41" s="57">
        <f t="shared" si="32"/>
        <v>0.56102671470505394</v>
      </c>
      <c r="AG41" s="104">
        <f t="shared" si="32"/>
        <v>8.3519066930845245</v>
      </c>
      <c r="AH41" s="57">
        <f t="shared" si="32"/>
        <v>2.148947220182635</v>
      </c>
      <c r="AI41" s="194">
        <f t="shared" si="32"/>
        <v>0.11331241829214091</v>
      </c>
      <c r="AJ41" s="104">
        <f t="shared" si="32"/>
        <v>10.513715523964111</v>
      </c>
      <c r="AK41" s="60">
        <f t="shared" si="32"/>
        <v>1.0919344676514211</v>
      </c>
      <c r="AM41" s="59">
        <f t="shared" si="33"/>
        <v>16.575101523890183</v>
      </c>
      <c r="AN41" s="57">
        <f t="shared" si="33"/>
        <v>-0.20964075141838079</v>
      </c>
      <c r="AO41" s="104">
        <f t="shared" si="33"/>
        <v>-8.5643272343880259</v>
      </c>
      <c r="AP41" s="57">
        <f t="shared" si="33"/>
        <v>1.1411832437378202</v>
      </c>
      <c r="AQ41" s="194">
        <f t="shared" si="33"/>
        <v>-0.31861015620225391</v>
      </c>
      <c r="AR41" s="104">
        <f t="shared" si="33"/>
        <v>-8.9721296898006084</v>
      </c>
      <c r="AS41" s="60">
        <f t="shared" si="33"/>
        <v>0.34842306418125824</v>
      </c>
    </row>
    <row r="42" spans="1:45" x14ac:dyDescent="0.25">
      <c r="A42" s="1264" t="s">
        <v>105</v>
      </c>
      <c r="B42" s="23">
        <v>2817659</v>
      </c>
      <c r="C42" s="20">
        <v>43458</v>
      </c>
      <c r="D42" s="97">
        <v>953445</v>
      </c>
      <c r="E42" s="20">
        <v>52581</v>
      </c>
      <c r="F42" s="20">
        <v>8452</v>
      </c>
      <c r="G42" s="97">
        <v>949212</v>
      </c>
      <c r="H42" s="20">
        <v>35681</v>
      </c>
      <c r="I42" s="23">
        <v>3926917</v>
      </c>
      <c r="J42" s="20">
        <v>52415</v>
      </c>
      <c r="K42" s="97">
        <v>664260</v>
      </c>
      <c r="L42" s="20">
        <v>113665</v>
      </c>
      <c r="M42" s="20">
        <v>10461</v>
      </c>
      <c r="N42" s="97">
        <v>704346</v>
      </c>
      <c r="O42" s="21">
        <v>55686</v>
      </c>
      <c r="P42" s="23">
        <v>6744576</v>
      </c>
      <c r="Q42" s="20">
        <v>95873</v>
      </c>
      <c r="R42" s="97">
        <v>1617705</v>
      </c>
      <c r="S42" s="20">
        <v>166246</v>
      </c>
      <c r="T42" s="20">
        <v>18913</v>
      </c>
      <c r="U42" s="97">
        <v>1653558</v>
      </c>
      <c r="V42" s="21">
        <v>91367</v>
      </c>
      <c r="X42" s="59">
        <f t="shared" si="31"/>
        <v>57.97070170731827</v>
      </c>
      <c r="Y42" s="57">
        <f t="shared" si="31"/>
        <v>0.8941077521434061</v>
      </c>
      <c r="Z42" s="104">
        <f t="shared" si="31"/>
        <v>19.616240179998385</v>
      </c>
      <c r="AA42" s="57">
        <f t="shared" si="31"/>
        <v>1.0818049545642332</v>
      </c>
      <c r="AB42" s="57">
        <f t="shared" si="31"/>
        <v>0.17389200425965456</v>
      </c>
      <c r="AC42" s="104">
        <f t="shared" si="31"/>
        <v>19.529150159407862</v>
      </c>
      <c r="AD42" s="57">
        <f t="shared" si="31"/>
        <v>0.7341032423081798</v>
      </c>
      <c r="AE42" s="59">
        <f t="shared" si="32"/>
        <v>71.040061507846772</v>
      </c>
      <c r="AF42" s="57">
        <f t="shared" si="32"/>
        <v>0.94821582018000083</v>
      </c>
      <c r="AG42" s="104">
        <f t="shared" si="32"/>
        <v>12.016824205146758</v>
      </c>
      <c r="AH42" s="57">
        <f t="shared" si="32"/>
        <v>2.0562615892542175</v>
      </c>
      <c r="AI42" s="57">
        <f t="shared" si="32"/>
        <v>0.18924517208629188</v>
      </c>
      <c r="AJ42" s="104">
        <f t="shared" si="32"/>
        <v>12.7420017186016</v>
      </c>
      <c r="AK42" s="60">
        <f t="shared" si="32"/>
        <v>1.0073899868843561</v>
      </c>
      <c r="AM42" s="59">
        <f t="shared" si="33"/>
        <v>13.069359800528503</v>
      </c>
      <c r="AN42" s="57">
        <f t="shared" si="33"/>
        <v>5.4108068036594736E-2</v>
      </c>
      <c r="AO42" s="104">
        <f t="shared" si="33"/>
        <v>-7.5994159748516275</v>
      </c>
      <c r="AP42" s="57">
        <f t="shared" si="33"/>
        <v>0.97445663468998434</v>
      </c>
      <c r="AQ42" s="57">
        <f t="shared" si="33"/>
        <v>1.5353167826637315E-2</v>
      </c>
      <c r="AR42" s="104">
        <f t="shared" si="33"/>
        <v>-6.7871484408062628</v>
      </c>
      <c r="AS42" s="60">
        <f t="shared" si="33"/>
        <v>0.2732867445761763</v>
      </c>
    </row>
    <row r="43" spans="1:45" x14ac:dyDescent="0.25">
      <c r="A43" s="1264" t="s">
        <v>395</v>
      </c>
      <c r="B43" s="23">
        <v>598480</v>
      </c>
      <c r="C43" s="20">
        <v>13087</v>
      </c>
      <c r="D43" s="97">
        <v>264842</v>
      </c>
      <c r="E43" s="20">
        <v>11607</v>
      </c>
      <c r="F43" s="20">
        <v>1787</v>
      </c>
      <c r="G43" s="97">
        <v>227310</v>
      </c>
      <c r="H43" s="20">
        <v>10782</v>
      </c>
      <c r="I43" s="23">
        <v>470090</v>
      </c>
      <c r="J43" s="20">
        <v>9867</v>
      </c>
      <c r="K43" s="97">
        <v>146149</v>
      </c>
      <c r="L43" s="20">
        <v>19127</v>
      </c>
      <c r="M43" s="20">
        <v>1378</v>
      </c>
      <c r="N43" s="97">
        <v>133326</v>
      </c>
      <c r="O43" s="21">
        <v>10475</v>
      </c>
      <c r="P43" s="23">
        <v>1068570</v>
      </c>
      <c r="Q43" s="20">
        <v>22954</v>
      </c>
      <c r="R43" s="97">
        <v>410991</v>
      </c>
      <c r="S43" s="20">
        <v>30734</v>
      </c>
      <c r="T43" s="20">
        <v>3165</v>
      </c>
      <c r="U43" s="97">
        <v>360636</v>
      </c>
      <c r="V43" s="21">
        <v>21257</v>
      </c>
      <c r="X43" s="59">
        <f t="shared" si="31"/>
        <v>53.061676840486037</v>
      </c>
      <c r="Y43" s="57">
        <f t="shared" si="31"/>
        <v>1.1603030423931304</v>
      </c>
      <c r="Z43" s="104">
        <f t="shared" si="31"/>
        <v>23.481086448649918</v>
      </c>
      <c r="AA43" s="57">
        <f t="shared" si="31"/>
        <v>1.0290851542031838</v>
      </c>
      <c r="AB43" s="57">
        <f t="shared" si="31"/>
        <v>0.15843673391583438</v>
      </c>
      <c r="AC43" s="104">
        <f t="shared" si="31"/>
        <v>20.153471732741078</v>
      </c>
      <c r="AD43" s="57">
        <f t="shared" si="31"/>
        <v>0.95594004761081486</v>
      </c>
      <c r="AE43" s="59">
        <f t="shared" si="32"/>
        <v>59.474046446663266</v>
      </c>
      <c r="AF43" s="57">
        <f t="shared" si="32"/>
        <v>1.2483363106835423</v>
      </c>
      <c r="AG43" s="104">
        <f t="shared" si="32"/>
        <v>18.490230411481605</v>
      </c>
      <c r="AH43" s="57">
        <f t="shared" si="32"/>
        <v>2.419877228584586</v>
      </c>
      <c r="AI43" s="57">
        <f t="shared" si="32"/>
        <v>0.17433945840903226</v>
      </c>
      <c r="AJ43" s="104">
        <f t="shared" si="32"/>
        <v>16.867911924414102</v>
      </c>
      <c r="AK43" s="60">
        <f t="shared" si="32"/>
        <v>1.32525821976387</v>
      </c>
      <c r="AM43" s="59">
        <f t="shared" si="33"/>
        <v>6.4123696061772293</v>
      </c>
      <c r="AN43" s="57">
        <f t="shared" si="33"/>
        <v>8.8033268290411915E-2</v>
      </c>
      <c r="AO43" s="104">
        <f t="shared" si="33"/>
        <v>-4.9908560371683137</v>
      </c>
      <c r="AP43" s="57">
        <f t="shared" si="33"/>
        <v>1.3907920743814022</v>
      </c>
      <c r="AQ43" s="57">
        <f t="shared" si="33"/>
        <v>1.5902724493197878E-2</v>
      </c>
      <c r="AR43" s="104">
        <f t="shared" si="33"/>
        <v>-3.2855598083269761</v>
      </c>
      <c r="AS43" s="60">
        <f t="shared" si="33"/>
        <v>0.36931817215305518</v>
      </c>
    </row>
    <row r="44" spans="1:45" x14ac:dyDescent="0.25">
      <c r="A44" s="1264" t="s">
        <v>107</v>
      </c>
      <c r="B44" s="23">
        <v>581184</v>
      </c>
      <c r="C44" s="20">
        <v>16361</v>
      </c>
      <c r="D44" s="97">
        <v>358124</v>
      </c>
      <c r="E44" s="20">
        <v>11489</v>
      </c>
      <c r="F44" s="20">
        <v>3506</v>
      </c>
      <c r="G44" s="97">
        <v>236084</v>
      </c>
      <c r="H44" s="20">
        <v>14428</v>
      </c>
      <c r="I44" s="23">
        <v>735188</v>
      </c>
      <c r="J44" s="20">
        <v>13212</v>
      </c>
      <c r="K44" s="97">
        <v>205202</v>
      </c>
      <c r="L44" s="20">
        <v>31544</v>
      </c>
      <c r="M44" s="20">
        <v>1522</v>
      </c>
      <c r="N44" s="97">
        <v>157410</v>
      </c>
      <c r="O44" s="21">
        <v>18701</v>
      </c>
      <c r="P44" s="23">
        <v>1316372</v>
      </c>
      <c r="Q44" s="20">
        <v>29573</v>
      </c>
      <c r="R44" s="97">
        <v>563326</v>
      </c>
      <c r="S44" s="20">
        <v>43033</v>
      </c>
      <c r="T44" s="20">
        <v>5028</v>
      </c>
      <c r="U44" s="97">
        <v>393494</v>
      </c>
      <c r="V44" s="21">
        <v>33129</v>
      </c>
      <c r="X44" s="59">
        <f t="shared" si="31"/>
        <v>47.592157068268619</v>
      </c>
      <c r="Y44" s="57">
        <f t="shared" si="31"/>
        <v>1.3397741193734565</v>
      </c>
      <c r="Z44" s="104">
        <f t="shared" si="31"/>
        <v>29.326157736476972</v>
      </c>
      <c r="AA44" s="57">
        <f t="shared" si="31"/>
        <v>0.94081442805950977</v>
      </c>
      <c r="AB44" s="57">
        <f t="shared" si="31"/>
        <v>0.2871003033141824</v>
      </c>
      <c r="AC44" s="104">
        <f t="shared" si="31"/>
        <v>19.332512266864072</v>
      </c>
      <c r="AD44" s="57">
        <f t="shared" si="31"/>
        <v>1.1814840776431899</v>
      </c>
      <c r="AE44" s="59">
        <f t="shared" si="32"/>
        <v>63.226804061648856</v>
      </c>
      <c r="AF44" s="57">
        <f t="shared" si="32"/>
        <v>1.136243430608912</v>
      </c>
      <c r="AG44" s="104">
        <f t="shared" si="32"/>
        <v>17.647549534348318</v>
      </c>
      <c r="AH44" s="57">
        <f t="shared" si="32"/>
        <v>2.7128112908815862</v>
      </c>
      <c r="AI44" s="57">
        <f t="shared" si="32"/>
        <v>0.13089331678676688</v>
      </c>
      <c r="AJ44" s="104">
        <f t="shared" si="32"/>
        <v>13.537396186205633</v>
      </c>
      <c r="AK44" s="60">
        <f t="shared" si="32"/>
        <v>1.6083021795199259</v>
      </c>
      <c r="AM44" s="59">
        <f t="shared" si="33"/>
        <v>15.634646993380237</v>
      </c>
      <c r="AN44" s="57">
        <f t="shared" si="33"/>
        <v>-0.2035306887645445</v>
      </c>
      <c r="AO44" s="104">
        <f t="shared" si="33"/>
        <v>-11.678608202128654</v>
      </c>
      <c r="AP44" s="57">
        <f t="shared" si="33"/>
        <v>1.7719968628220766</v>
      </c>
      <c r="AQ44" s="57">
        <f t="shared" si="33"/>
        <v>-0.15620698652741552</v>
      </c>
      <c r="AR44" s="104">
        <f t="shared" si="33"/>
        <v>-5.7951160806584383</v>
      </c>
      <c r="AS44" s="60">
        <f t="shared" si="33"/>
        <v>0.42681810187673608</v>
      </c>
    </row>
    <row r="45" spans="1:45" x14ac:dyDescent="0.25">
      <c r="A45" s="1199" t="s">
        <v>396</v>
      </c>
      <c r="B45" s="342"/>
      <c r="C45" s="343"/>
      <c r="D45" s="1319"/>
      <c r="E45" s="343"/>
      <c r="F45" s="343"/>
      <c r="G45" s="1319"/>
      <c r="H45" s="343"/>
      <c r="I45" s="343"/>
      <c r="J45" s="343"/>
      <c r="K45" s="1319"/>
      <c r="L45" s="343"/>
      <c r="M45" s="343"/>
      <c r="N45" s="1319"/>
      <c r="O45" s="343"/>
      <c r="P45" s="343"/>
      <c r="Q45" s="343"/>
      <c r="R45" s="1319"/>
      <c r="S45" s="343"/>
      <c r="T45" s="343"/>
      <c r="U45" s="1319"/>
      <c r="V45" s="344"/>
      <c r="X45" s="355"/>
      <c r="Y45" s="356"/>
      <c r="Z45" s="1321"/>
      <c r="AA45" s="356"/>
      <c r="AB45" s="356"/>
      <c r="AC45" s="1321"/>
      <c r="AD45" s="356"/>
      <c r="AE45" s="355"/>
      <c r="AF45" s="356"/>
      <c r="AG45" s="1321"/>
      <c r="AH45" s="356"/>
      <c r="AI45" s="356"/>
      <c r="AJ45" s="1321"/>
      <c r="AK45" s="357"/>
      <c r="AM45" s="361"/>
      <c r="AN45" s="362"/>
      <c r="AO45" s="1322"/>
      <c r="AP45" s="362"/>
      <c r="AQ45" s="362"/>
      <c r="AR45" s="1322"/>
      <c r="AS45" s="363"/>
    </row>
    <row r="46" spans="1:45" x14ac:dyDescent="0.25">
      <c r="A46" s="325" t="s">
        <v>397</v>
      </c>
      <c r="B46" s="23">
        <v>2693558</v>
      </c>
      <c r="C46" s="20">
        <v>48271</v>
      </c>
      <c r="D46" s="97">
        <v>474383</v>
      </c>
      <c r="E46" s="20">
        <v>27162</v>
      </c>
      <c r="F46" s="20">
        <v>2522</v>
      </c>
      <c r="G46" s="97">
        <v>754650</v>
      </c>
      <c r="H46" s="20">
        <v>28227</v>
      </c>
      <c r="I46" s="23">
        <v>3544929</v>
      </c>
      <c r="J46" s="20">
        <v>48100</v>
      </c>
      <c r="K46" s="97">
        <v>329026</v>
      </c>
      <c r="L46" s="20">
        <v>73241</v>
      </c>
      <c r="M46" s="20">
        <v>2404</v>
      </c>
      <c r="N46" s="97">
        <v>511556</v>
      </c>
      <c r="O46" s="21">
        <v>48197</v>
      </c>
      <c r="P46" s="23">
        <v>6238487</v>
      </c>
      <c r="Q46" s="20">
        <v>96371</v>
      </c>
      <c r="R46" s="97">
        <v>803409</v>
      </c>
      <c r="S46" s="20">
        <v>100403</v>
      </c>
      <c r="T46" s="20">
        <v>4926</v>
      </c>
      <c r="U46" s="97">
        <v>1266206</v>
      </c>
      <c r="V46" s="21">
        <v>76424</v>
      </c>
      <c r="X46" s="59">
        <f t="shared" ref="X46:AD46" si="34">B46/SUM($B46:$H46)*100</f>
        <v>66.858023522298225</v>
      </c>
      <c r="Y46" s="57">
        <f t="shared" si="34"/>
        <v>1.1981563617508357</v>
      </c>
      <c r="Z46" s="104">
        <f t="shared" si="34"/>
        <v>11.774875377689435</v>
      </c>
      <c r="AA46" s="57">
        <f t="shared" si="34"/>
        <v>0.67420030862994762</v>
      </c>
      <c r="AB46" s="57">
        <f t="shared" si="34"/>
        <v>6.259970467435122E-2</v>
      </c>
      <c r="AC46" s="104">
        <f t="shared" si="34"/>
        <v>18.731509568794273</v>
      </c>
      <c r="AD46" s="57">
        <f t="shared" si="34"/>
        <v>0.70063515616293104</v>
      </c>
      <c r="AE46" s="59">
        <f t="shared" ref="AE46:AK46" si="35">I46/SUM($I46:$O46)*100</f>
        <v>77.783117017334021</v>
      </c>
      <c r="AF46" s="57">
        <f t="shared" si="35"/>
        <v>1.0554140657073152</v>
      </c>
      <c r="AG46" s="104">
        <f t="shared" si="35"/>
        <v>7.2195149352061341</v>
      </c>
      <c r="AH46" s="57">
        <f t="shared" si="35"/>
        <v>1.6070599082426085</v>
      </c>
      <c r="AI46" s="57">
        <f t="shared" si="35"/>
        <v>5.2748761204997614E-2</v>
      </c>
      <c r="AJ46" s="104">
        <f t="shared" si="35"/>
        <v>11.224602864801897</v>
      </c>
      <c r="AK46" s="60">
        <f t="shared" si="35"/>
        <v>1.0575424475030242</v>
      </c>
      <c r="AM46" s="59">
        <f t="shared" ref="AM46:AM49" si="36">AE46-X46</f>
        <v>10.925093495035796</v>
      </c>
      <c r="AN46" s="57">
        <f t="shared" ref="AN46:AN49" si="37">AF46-Y46</f>
        <v>-0.14274229604352051</v>
      </c>
      <c r="AO46" s="104">
        <f t="shared" ref="AO46:AO49" si="38">AG46-Z46</f>
        <v>-4.555360442483301</v>
      </c>
      <c r="AP46" s="57">
        <f t="shared" ref="AP46:AP49" si="39">AH46-AA46</f>
        <v>0.93285959961266085</v>
      </c>
      <c r="AQ46" s="57">
        <f t="shared" ref="AQ46:AQ49" si="40">AI46-AB46</f>
        <v>-9.8509434693536055E-3</v>
      </c>
      <c r="AR46" s="104">
        <f t="shared" ref="AR46:AR49" si="41">AJ46-AC46</f>
        <v>-7.5069067039923763</v>
      </c>
      <c r="AS46" s="60">
        <f t="shared" ref="AS46:AS49" si="42">AK46-AD46</f>
        <v>0.35690729134009314</v>
      </c>
    </row>
    <row r="47" spans="1:45" x14ac:dyDescent="0.25">
      <c r="A47" s="325" t="s">
        <v>398</v>
      </c>
      <c r="B47" s="23">
        <v>733461</v>
      </c>
      <c r="C47" s="20">
        <v>14007</v>
      </c>
      <c r="D47" s="97">
        <v>198284</v>
      </c>
      <c r="E47" s="20">
        <v>7419</v>
      </c>
      <c r="F47" s="20">
        <v>285</v>
      </c>
      <c r="G47" s="97">
        <v>254717</v>
      </c>
      <c r="H47" s="20">
        <v>11804</v>
      </c>
      <c r="I47" s="23">
        <v>906506</v>
      </c>
      <c r="J47" s="20">
        <v>15322</v>
      </c>
      <c r="K47" s="97">
        <v>143259</v>
      </c>
      <c r="L47" s="20">
        <v>21015</v>
      </c>
      <c r="M47" s="20">
        <v>675</v>
      </c>
      <c r="N47" s="97">
        <v>178517</v>
      </c>
      <c r="O47" s="21">
        <v>15776</v>
      </c>
      <c r="P47" s="23">
        <v>1639967</v>
      </c>
      <c r="Q47" s="20">
        <v>29329</v>
      </c>
      <c r="R47" s="97">
        <v>341543</v>
      </c>
      <c r="S47" s="20">
        <v>28434</v>
      </c>
      <c r="T47" s="20">
        <v>960</v>
      </c>
      <c r="U47" s="97">
        <v>433234</v>
      </c>
      <c r="V47" s="21">
        <v>27580</v>
      </c>
      <c r="X47" s="59">
        <f t="shared" ref="X47:X49" si="43">B47/SUM($B47:$H47)*100</f>
        <v>60.120887524928747</v>
      </c>
      <c r="Y47" s="57">
        <f t="shared" ref="Y47:Y49" si="44">C47/SUM($B47:$H47)*100</f>
        <v>1.1481363992927736</v>
      </c>
      <c r="Z47" s="104">
        <f t="shared" ref="Z47:Z49" si="45">D47/SUM($B47:$H47)*100</f>
        <v>16.253093296021152</v>
      </c>
      <c r="AA47" s="57">
        <f t="shared" ref="AA47:AA49" si="46">E47/SUM($B47:$H47)*100</f>
        <v>0.6081262187729769</v>
      </c>
      <c r="AB47" s="57">
        <f t="shared" ref="AB47:AB49" si="47">F47/SUM($B47:$H47)*100</f>
        <v>2.3361096151812699E-2</v>
      </c>
      <c r="AC47" s="104">
        <f t="shared" ref="AC47:AC49" si="48">G47/SUM($B47:$H47)*100</f>
        <v>20.878836240355351</v>
      </c>
      <c r="AD47" s="57">
        <f t="shared" ref="AD47:AD49" si="49">H47/SUM($B47:$H47)*100</f>
        <v>0.96755922447718279</v>
      </c>
      <c r="AE47" s="59">
        <f t="shared" ref="AE47:AE49" si="50">I47/SUM($I47:$O47)*100</f>
        <v>70.761628950798936</v>
      </c>
      <c r="AF47" s="57">
        <f t="shared" ref="AF47:AF49" si="51">J47/SUM($I47:$O47)*100</f>
        <v>1.1960314424660634</v>
      </c>
      <c r="AG47" s="104">
        <f t="shared" ref="AG47:AG49" si="52">K47/SUM($I47:$O47)*100</f>
        <v>11.182761285487912</v>
      </c>
      <c r="AH47" s="57">
        <f t="shared" ref="AH47:AH49" si="53">L47/SUM($I47:$O47)*100</f>
        <v>1.6404255817402642</v>
      </c>
      <c r="AI47" s="57">
        <f t="shared" ref="AI47:AI49" si="54">M47/SUM($I47:$O47)*100</f>
        <v>5.2690329177952806E-2</v>
      </c>
      <c r="AJ47" s="104">
        <f t="shared" ref="AJ47:AJ49" si="55">N47/SUM($I47:$O47)*100</f>
        <v>13.934991842756444</v>
      </c>
      <c r="AK47" s="60">
        <f t="shared" ref="AK47:AK49" si="56">O47/SUM($I47:$O47)*100</f>
        <v>1.23147056757242</v>
      </c>
      <c r="AM47" s="59">
        <f t="shared" si="36"/>
        <v>10.640741425870189</v>
      </c>
      <c r="AN47" s="57">
        <f t="shared" si="37"/>
        <v>4.7895043173289853E-2</v>
      </c>
      <c r="AO47" s="104">
        <f t="shared" si="38"/>
        <v>-5.0703320105332406</v>
      </c>
      <c r="AP47" s="57">
        <f t="shared" si="39"/>
        <v>1.0322993629672874</v>
      </c>
      <c r="AQ47" s="57">
        <f t="shared" si="40"/>
        <v>2.9329233026140107E-2</v>
      </c>
      <c r="AR47" s="104">
        <f t="shared" si="41"/>
        <v>-6.943844397598907</v>
      </c>
      <c r="AS47" s="60">
        <f t="shared" si="42"/>
        <v>0.26391134309523723</v>
      </c>
    </row>
    <row r="48" spans="1:45" x14ac:dyDescent="0.25">
      <c r="A48" s="325" t="s">
        <v>399</v>
      </c>
      <c r="B48" s="23">
        <v>1161916</v>
      </c>
      <c r="C48" s="20">
        <v>20513</v>
      </c>
      <c r="D48" s="97">
        <v>539308</v>
      </c>
      <c r="E48" s="20">
        <v>33719</v>
      </c>
      <c r="F48" s="20">
        <v>2410</v>
      </c>
      <c r="G48" s="97">
        <v>520403</v>
      </c>
      <c r="H48" s="20">
        <v>18598</v>
      </c>
      <c r="I48" s="23">
        <v>1528567</v>
      </c>
      <c r="J48" s="20">
        <v>20055</v>
      </c>
      <c r="K48" s="97">
        <v>313924</v>
      </c>
      <c r="L48" s="20">
        <v>57857</v>
      </c>
      <c r="M48" s="20">
        <v>3942</v>
      </c>
      <c r="N48" s="97">
        <v>356299</v>
      </c>
      <c r="O48" s="21">
        <v>27232</v>
      </c>
      <c r="P48" s="23">
        <v>2690483</v>
      </c>
      <c r="Q48" s="20">
        <v>40568</v>
      </c>
      <c r="R48" s="97">
        <v>853232</v>
      </c>
      <c r="S48" s="20">
        <v>91576</v>
      </c>
      <c r="T48" s="20">
        <v>6352</v>
      </c>
      <c r="U48" s="97">
        <v>876702</v>
      </c>
      <c r="V48" s="21">
        <v>45830</v>
      </c>
      <c r="X48" s="59">
        <f t="shared" si="43"/>
        <v>50.586995241779341</v>
      </c>
      <c r="Y48" s="57">
        <f t="shared" si="44"/>
        <v>0.89308610381010312</v>
      </c>
      <c r="Z48" s="104">
        <f t="shared" si="45"/>
        <v>23.480157971706678</v>
      </c>
      <c r="AA48" s="57">
        <f t="shared" si="46"/>
        <v>1.4680432084226034</v>
      </c>
      <c r="AB48" s="57">
        <f t="shared" si="47"/>
        <v>0.10492553552295365</v>
      </c>
      <c r="AC48" s="104">
        <f t="shared" si="48"/>
        <v>22.657080275000684</v>
      </c>
      <c r="AD48" s="57">
        <f t="shared" si="49"/>
        <v>0.80971166375763159</v>
      </c>
      <c r="AE48" s="59">
        <f t="shared" si="50"/>
        <v>66.232631215888546</v>
      </c>
      <c r="AF48" s="57">
        <f t="shared" si="51"/>
        <v>0.86898082912600161</v>
      </c>
      <c r="AG48" s="104">
        <f t="shared" si="52"/>
        <v>13.602290591002289</v>
      </c>
      <c r="AH48" s="57">
        <f t="shared" si="53"/>
        <v>2.5069371144723545</v>
      </c>
      <c r="AI48" s="57">
        <f t="shared" si="54"/>
        <v>0.17080640381025672</v>
      </c>
      <c r="AJ48" s="104">
        <f t="shared" si="55"/>
        <v>15.438394437136138</v>
      </c>
      <c r="AK48" s="60">
        <f t="shared" si="56"/>
        <v>1.1799594085644116</v>
      </c>
      <c r="AM48" s="59">
        <f>AE48-X48</f>
        <v>15.645635974109204</v>
      </c>
      <c r="AN48" s="57">
        <f t="shared" si="37"/>
        <v>-2.4105274684101508E-2</v>
      </c>
      <c r="AO48" s="104">
        <f t="shared" si="38"/>
        <v>-9.8778673807043891</v>
      </c>
      <c r="AP48" s="57">
        <f t="shared" si="39"/>
        <v>1.0388939060497511</v>
      </c>
      <c r="AQ48" s="57">
        <f t="shared" si="40"/>
        <v>6.5880868287303065E-2</v>
      </c>
      <c r="AR48" s="104">
        <f t="shared" si="41"/>
        <v>-7.2186858378645464</v>
      </c>
      <c r="AS48" s="60">
        <f t="shared" si="42"/>
        <v>0.37024774480678002</v>
      </c>
    </row>
    <row r="49" spans="1:45" x14ac:dyDescent="0.25">
      <c r="A49" s="328" t="s">
        <v>400</v>
      </c>
      <c r="B49" s="110">
        <v>578569</v>
      </c>
      <c r="C49" s="56">
        <v>6702</v>
      </c>
      <c r="D49" s="949">
        <v>701770</v>
      </c>
      <c r="E49" s="56">
        <v>30885</v>
      </c>
      <c r="F49" s="56">
        <v>16578</v>
      </c>
      <c r="G49" s="949">
        <v>267998</v>
      </c>
      <c r="H49" s="56">
        <v>16136</v>
      </c>
      <c r="I49" s="110">
        <v>858601</v>
      </c>
      <c r="J49" s="56">
        <v>10877</v>
      </c>
      <c r="K49" s="949">
        <v>426430</v>
      </c>
      <c r="L49" s="56">
        <v>61730</v>
      </c>
      <c r="M49" s="56">
        <v>11032</v>
      </c>
      <c r="N49" s="949">
        <v>201989</v>
      </c>
      <c r="O49" s="116">
        <v>16237</v>
      </c>
      <c r="P49" s="110">
        <v>1437170</v>
      </c>
      <c r="Q49" s="56">
        <v>17579</v>
      </c>
      <c r="R49" s="949">
        <v>1128200</v>
      </c>
      <c r="S49" s="56">
        <v>92615</v>
      </c>
      <c r="T49" s="56">
        <v>27610</v>
      </c>
      <c r="U49" s="949">
        <v>469987</v>
      </c>
      <c r="V49" s="116">
        <v>32373</v>
      </c>
      <c r="X49" s="108">
        <f t="shared" si="43"/>
        <v>35.744187397058511</v>
      </c>
      <c r="Y49" s="109">
        <f t="shared" si="44"/>
        <v>0.41405181393245433</v>
      </c>
      <c r="Z49" s="956">
        <f t="shared" si="45"/>
        <v>43.355586610471278</v>
      </c>
      <c r="AA49" s="109">
        <f t="shared" si="46"/>
        <v>1.9080856868552449</v>
      </c>
      <c r="AB49" s="109">
        <f t="shared" si="47"/>
        <v>1.0241944153047193</v>
      </c>
      <c r="AC49" s="956">
        <f t="shared" si="48"/>
        <v>16.557006569720965</v>
      </c>
      <c r="AD49" s="109">
        <f t="shared" si="49"/>
        <v>0.99688750665683123</v>
      </c>
      <c r="AE49" s="108">
        <f t="shared" si="50"/>
        <v>54.105688085419587</v>
      </c>
      <c r="AF49" s="109">
        <f t="shared" si="51"/>
        <v>0.68542614008731506</v>
      </c>
      <c r="AG49" s="956">
        <f t="shared" si="52"/>
        <v>26.871956322279466</v>
      </c>
      <c r="AH49" s="109">
        <f t="shared" si="53"/>
        <v>3.889983968703683</v>
      </c>
      <c r="AI49" s="109">
        <f t="shared" si="54"/>
        <v>0.69519363587783944</v>
      </c>
      <c r="AJ49" s="956">
        <f t="shared" si="55"/>
        <v>12.728559401498272</v>
      </c>
      <c r="AK49" s="236">
        <f t="shared" si="56"/>
        <v>1.0231924461338362</v>
      </c>
      <c r="AM49" s="108">
        <f t="shared" si="36"/>
        <v>18.361500688361076</v>
      </c>
      <c r="AN49" s="109">
        <f t="shared" si="37"/>
        <v>0.27137432615486073</v>
      </c>
      <c r="AO49" s="956">
        <f t="shared" si="38"/>
        <v>-16.483630288191812</v>
      </c>
      <c r="AP49" s="109">
        <f t="shared" si="39"/>
        <v>1.9818982818484381</v>
      </c>
      <c r="AQ49" s="109">
        <f t="shared" si="40"/>
        <v>-0.32900077942687989</v>
      </c>
      <c r="AR49" s="956">
        <f t="shared" si="41"/>
        <v>-3.8284471682226933</v>
      </c>
      <c r="AS49" s="236">
        <f t="shared" si="42"/>
        <v>2.6304939477004963E-2</v>
      </c>
    </row>
    <row r="50" spans="1:45" x14ac:dyDescent="0.25">
      <c r="A50" s="414"/>
      <c r="B50" s="414"/>
      <c r="C50" s="414"/>
      <c r="D50" s="414"/>
      <c r="E50" s="414"/>
    </row>
    <row r="52" spans="1:45" x14ac:dyDescent="0.25">
      <c r="A52" s="1531"/>
    </row>
    <row r="53" spans="1:45" x14ac:dyDescent="0.25">
      <c r="A53" s="1749" t="s">
        <v>820</v>
      </c>
      <c r="B53" s="1750"/>
      <c r="C53" s="1531"/>
      <c r="D53" s="1531"/>
      <c r="E53" s="1531"/>
      <c r="F53" s="1531"/>
      <c r="G53" s="1531"/>
    </row>
    <row r="54" spans="1:45" ht="15" customHeight="1" x14ac:dyDescent="0.25">
      <c r="A54" s="1843" t="s">
        <v>1269</v>
      </c>
      <c r="B54" s="1744"/>
      <c r="C54" s="1744"/>
      <c r="D54" s="1744"/>
      <c r="E54" s="1744"/>
      <c r="F54" s="1744"/>
      <c r="G54" s="1745"/>
    </row>
    <row r="55" spans="1:45" x14ac:dyDescent="0.25">
      <c r="A55" s="1844"/>
      <c r="B55" s="1747"/>
      <c r="C55" s="1747"/>
      <c r="D55" s="1747"/>
      <c r="E55" s="1747"/>
      <c r="F55" s="1747"/>
      <c r="G55" s="1748"/>
    </row>
    <row r="56" spans="1:45" x14ac:dyDescent="0.25">
      <c r="A56" s="1844"/>
      <c r="B56" s="1747"/>
      <c r="C56" s="1747"/>
      <c r="D56" s="1747"/>
      <c r="E56" s="1747"/>
      <c r="F56" s="1747"/>
      <c r="G56" s="1748"/>
    </row>
    <row r="57" spans="1:45" ht="12.75" customHeight="1" x14ac:dyDescent="0.25">
      <c r="A57" s="1845"/>
      <c r="B57" s="1750"/>
      <c r="C57" s="1750"/>
      <c r="D57" s="1750"/>
      <c r="E57" s="1750"/>
      <c r="F57" s="1750"/>
      <c r="G57" s="1751"/>
    </row>
  </sheetData>
  <sheetProtection algorithmName="SHA-512" hashValue="+2AlRBw9TgW98nIOlt+XFnEEWUr9iASWWpj4YzQlBCDtb8ptkcQ/CGj9WEE9B3l1fY+NhQvR9HEWnSmCNCxjxQ==" saltValue="xOLEbJxDnoQs/J2gZ7zRKA==" spinCount="100000" sheet="1" objects="1" scenarios="1"/>
  <mergeCells count="19">
    <mergeCell ref="F9:G9"/>
    <mergeCell ref="F10:G10"/>
    <mergeCell ref="I10:I11"/>
    <mergeCell ref="B24:V24"/>
    <mergeCell ref="A1:M2"/>
    <mergeCell ref="B9:D9"/>
    <mergeCell ref="B10:D10"/>
    <mergeCell ref="X25:AD25"/>
    <mergeCell ref="AE25:AK25"/>
    <mergeCell ref="AM23:AS23"/>
    <mergeCell ref="AM24:AS25"/>
    <mergeCell ref="X23:AK23"/>
    <mergeCell ref="X24:AK24"/>
    <mergeCell ref="A54:G57"/>
    <mergeCell ref="P25:V25"/>
    <mergeCell ref="B23:V23"/>
    <mergeCell ref="A53:B53"/>
    <mergeCell ref="B25:H25"/>
    <mergeCell ref="I25:O25"/>
  </mergeCells>
  <conditionalFormatting sqref="B28:V30 B31:E31 G31:V31">
    <cfRule type="cellIs" dxfId="88" priority="139" operator="lessThanOrEqual">
      <formula>10</formula>
    </cfRule>
  </conditionalFormatting>
  <conditionalFormatting sqref="B46:V49">
    <cfRule type="cellIs" dxfId="87" priority="138" operator="lessThanOrEqual">
      <formula>10</formula>
    </cfRule>
  </conditionalFormatting>
  <conditionalFormatting sqref="I12:I18">
    <cfRule type="cellIs" dxfId="86" priority="2" operator="lessThan">
      <formula>0</formula>
    </cfRule>
  </conditionalFormatting>
  <conditionalFormatting sqref="AM28:AS49">
    <cfRule type="cellIs" dxfId="85" priority="1" operator="lessThan">
      <formula>0</formula>
    </cfRule>
  </conditionalFormatting>
  <hyperlinks>
    <hyperlink ref="A5" location="Índice!A1" display="⌂ Volver al ÍNDICE" xr:uid="{960D9291-581E-41B6-A400-32BA164BD3F1}"/>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5B80E-E1A1-4B50-AF63-C8152B01325C}">
  <sheetPr codeName="Hoja53">
    <tabColor rgb="FFECF1BC"/>
  </sheetPr>
  <dimension ref="A1:AY44"/>
  <sheetViews>
    <sheetView zoomScale="75" zoomScaleNormal="75" workbookViewId="0">
      <pane xSplit="1" topLeftCell="B1" activePane="topRight" state="frozen"/>
      <selection activeCell="T12" sqref="T12"/>
      <selection pane="topRight" activeCell="C49" sqref="C49"/>
    </sheetView>
  </sheetViews>
  <sheetFormatPr baseColWidth="10" defaultRowHeight="15" x14ac:dyDescent="0.25"/>
  <cols>
    <col min="1" max="1" width="54.140625" customWidth="1"/>
    <col min="2" max="10" width="11.7109375" customWidth="1"/>
    <col min="11" max="11" width="13.28515625" customWidth="1"/>
    <col min="12" max="77" width="11.7109375" customWidth="1"/>
  </cols>
  <sheetData>
    <row r="1" spans="1:11" ht="24" customHeight="1" x14ac:dyDescent="0.25">
      <c r="A1" s="1755" t="s">
        <v>788</v>
      </c>
      <c r="B1" s="1756"/>
      <c r="C1" s="1756"/>
      <c r="D1" s="1756"/>
      <c r="E1" s="1756"/>
      <c r="F1" s="1756"/>
      <c r="G1" s="1756"/>
      <c r="H1" s="1757"/>
    </row>
    <row r="2" spans="1:11" ht="22.5" customHeight="1" thickBot="1" x14ac:dyDescent="0.3">
      <c r="A2" s="1758"/>
      <c r="B2" s="1759"/>
      <c r="C2" s="1759"/>
      <c r="D2" s="1759"/>
      <c r="E2" s="1759"/>
      <c r="F2" s="1759"/>
      <c r="G2" s="1759"/>
      <c r="H2" s="1760"/>
    </row>
    <row r="3" spans="1:11" x14ac:dyDescent="0.25">
      <c r="A3" s="42" t="s">
        <v>915</v>
      </c>
    </row>
    <row r="4" spans="1:11" x14ac:dyDescent="0.25">
      <c r="A4" s="42" t="s">
        <v>990</v>
      </c>
    </row>
    <row r="5" spans="1:11" x14ac:dyDescent="0.25">
      <c r="A5" s="132" t="s">
        <v>712</v>
      </c>
    </row>
    <row r="7" spans="1:11" x14ac:dyDescent="0.25">
      <c r="A7" s="5" t="s">
        <v>1251</v>
      </c>
    </row>
    <row r="8" spans="1:11" x14ac:dyDescent="0.25">
      <c r="A8" s="5"/>
    </row>
    <row r="9" spans="1:11" ht="141.75" customHeight="1" x14ac:dyDescent="0.25">
      <c r="A9" s="5"/>
      <c r="B9" s="2012" t="s">
        <v>28</v>
      </c>
      <c r="C9" s="2012"/>
      <c r="D9" s="2012"/>
      <c r="E9" s="2012"/>
      <c r="F9" s="2"/>
      <c r="G9" s="2006" t="s">
        <v>508</v>
      </c>
      <c r="H9" s="2006"/>
      <c r="I9" s="2006"/>
      <c r="J9" s="2"/>
      <c r="K9" s="323" t="s">
        <v>854</v>
      </c>
    </row>
    <row r="10" spans="1:11" x14ac:dyDescent="0.25">
      <c r="A10" s="329" t="s">
        <v>29</v>
      </c>
      <c r="B10" s="2007">
        <v>2021</v>
      </c>
      <c r="C10" s="2007"/>
      <c r="D10" s="2007"/>
      <c r="E10" s="2007"/>
      <c r="G10" s="1989">
        <v>2021</v>
      </c>
      <c r="H10" s="1990"/>
      <c r="I10" s="1991"/>
      <c r="K10" s="2013">
        <v>2021</v>
      </c>
    </row>
    <row r="11" spans="1:11" ht="45" x14ac:dyDescent="0.25">
      <c r="A11" s="1571" t="s">
        <v>1253</v>
      </c>
      <c r="B11" s="323" t="s">
        <v>735</v>
      </c>
      <c r="C11" s="322" t="s">
        <v>738</v>
      </c>
      <c r="D11" s="323" t="s">
        <v>736</v>
      </c>
      <c r="E11" s="323" t="s">
        <v>737</v>
      </c>
      <c r="G11" s="1570" t="s">
        <v>735</v>
      </c>
      <c r="H11" s="331" t="s">
        <v>738</v>
      </c>
      <c r="I11" s="1570" t="s">
        <v>736</v>
      </c>
      <c r="K11" s="2014"/>
    </row>
    <row r="12" spans="1:11" x14ac:dyDescent="0.25">
      <c r="A12" s="324" t="s">
        <v>734</v>
      </c>
      <c r="B12" s="161">
        <v>1843972</v>
      </c>
      <c r="C12" s="305">
        <v>1532076</v>
      </c>
      <c r="D12" s="305">
        <v>720175</v>
      </c>
      <c r="E12" s="306">
        <v>4096223</v>
      </c>
      <c r="G12" s="178">
        <f t="shared" ref="G12:I17" si="0">B12/(B$12+B$13+B$14+B$15+B$16)*100</f>
        <v>53.681331829612169</v>
      </c>
      <c r="H12" s="174">
        <f t="shared" si="0"/>
        <v>12.098789454548555</v>
      </c>
      <c r="I12" s="179">
        <f t="shared" si="0"/>
        <v>26.555517043024235</v>
      </c>
      <c r="K12" s="180">
        <f t="shared" ref="K12:K17" si="1">I12-G12</f>
        <v>-27.125814786587934</v>
      </c>
    </row>
    <row r="13" spans="1:11" x14ac:dyDescent="0.25">
      <c r="A13" s="325" t="s">
        <v>789</v>
      </c>
      <c r="B13" s="23">
        <v>1538858</v>
      </c>
      <c r="C13" s="20">
        <v>10654331</v>
      </c>
      <c r="D13" s="20">
        <v>1924987</v>
      </c>
      <c r="E13" s="21">
        <v>14118176</v>
      </c>
      <c r="G13" s="59">
        <f t="shared" si="0"/>
        <v>44.798916109709538</v>
      </c>
      <c r="H13" s="57">
        <f t="shared" si="0"/>
        <v>84.137149559205795</v>
      </c>
      <c r="I13" s="60">
        <f t="shared" si="0"/>
        <v>70.981393530878037</v>
      </c>
      <c r="K13" s="73">
        <f t="shared" si="1"/>
        <v>26.1824774211685</v>
      </c>
    </row>
    <row r="14" spans="1:11" x14ac:dyDescent="0.25">
      <c r="A14" s="326" t="s">
        <v>790</v>
      </c>
      <c r="B14" s="781">
        <v>5452</v>
      </c>
      <c r="C14" s="97">
        <v>51220</v>
      </c>
      <c r="D14" s="97">
        <v>11735</v>
      </c>
      <c r="E14" s="774">
        <v>68407</v>
      </c>
      <c r="F14" s="5"/>
      <c r="G14" s="105">
        <f t="shared" si="0"/>
        <v>0.15871749741050598</v>
      </c>
      <c r="H14" s="104">
        <f t="shared" si="0"/>
        <v>0.40448384796966791</v>
      </c>
      <c r="I14" s="825">
        <f t="shared" si="0"/>
        <v>0.4327128718712665</v>
      </c>
      <c r="J14" s="5"/>
      <c r="K14" s="826">
        <f t="shared" si="1"/>
        <v>0.2739953744607605</v>
      </c>
    </row>
    <row r="15" spans="1:11" x14ac:dyDescent="0.25">
      <c r="A15" s="327" t="s">
        <v>791</v>
      </c>
      <c r="B15" s="23">
        <v>46423</v>
      </c>
      <c r="C15" s="20">
        <v>416137</v>
      </c>
      <c r="D15" s="20">
        <v>54102</v>
      </c>
      <c r="E15" s="21">
        <v>516662</v>
      </c>
      <c r="G15" s="59">
        <f t="shared" si="0"/>
        <v>1.351456783251636</v>
      </c>
      <c r="H15" s="57">
        <f t="shared" si="0"/>
        <v>3.2862298914985106</v>
      </c>
      <c r="I15" s="60">
        <f t="shared" si="0"/>
        <v>1.9949409283322763</v>
      </c>
      <c r="K15" s="73">
        <f t="shared" si="1"/>
        <v>0.64348414508064034</v>
      </c>
    </row>
    <row r="16" spans="1:11" x14ac:dyDescent="0.25">
      <c r="A16" s="327" t="s">
        <v>792</v>
      </c>
      <c r="B16" s="23">
        <v>329</v>
      </c>
      <c r="C16" s="20">
        <v>9288</v>
      </c>
      <c r="D16" s="20">
        <v>961</v>
      </c>
      <c r="E16" s="21">
        <v>10578</v>
      </c>
      <c r="G16" s="59">
        <f t="shared" si="0"/>
        <v>9.5777800161512237E-3</v>
      </c>
      <c r="H16" s="57">
        <f t="shared" si="0"/>
        <v>7.3347246777475131E-2</v>
      </c>
      <c r="I16" s="60">
        <f t="shared" si="0"/>
        <v>3.543562589418723E-2</v>
      </c>
      <c r="K16" s="73">
        <f t="shared" si="1"/>
        <v>2.5857845878036006E-2</v>
      </c>
    </row>
    <row r="17" spans="1:51" x14ac:dyDescent="0.25">
      <c r="A17" s="328" t="s">
        <v>793</v>
      </c>
      <c r="B17" s="110">
        <f>SUM(B14:B16)</f>
        <v>52204</v>
      </c>
      <c r="C17" s="56">
        <f>SUM(C14:C16)</f>
        <v>476645</v>
      </c>
      <c r="D17" s="56">
        <f>SUM(D14:D16)</f>
        <v>66798</v>
      </c>
      <c r="E17" s="116">
        <f>SUM(E14:E16)</f>
        <v>595647</v>
      </c>
      <c r="G17" s="332">
        <f t="shared" si="0"/>
        <v>1.5197520606782933</v>
      </c>
      <c r="H17" s="333">
        <f t="shared" si="0"/>
        <v>3.7640609862456542</v>
      </c>
      <c r="I17" s="334">
        <f t="shared" si="0"/>
        <v>2.4630894260977301</v>
      </c>
      <c r="K17" s="335">
        <f t="shared" si="1"/>
        <v>0.9433373654194368</v>
      </c>
    </row>
    <row r="20" spans="1:51" x14ac:dyDescent="0.25">
      <c r="A20" s="5" t="s">
        <v>1252</v>
      </c>
    </row>
    <row r="21" spans="1:51" x14ac:dyDescent="0.25">
      <c r="A21" s="5"/>
    </row>
    <row r="22" spans="1:51" ht="37.5" customHeight="1" x14ac:dyDescent="0.25">
      <c r="A22" s="5"/>
      <c r="B22" s="2001" t="s">
        <v>28</v>
      </c>
      <c r="C22" s="2002"/>
      <c r="D22" s="2002"/>
      <c r="E22" s="2002"/>
      <c r="F22" s="2002"/>
      <c r="G22" s="2002"/>
      <c r="H22" s="2002"/>
      <c r="I22" s="2002"/>
      <c r="J22" s="2002"/>
      <c r="K22" s="2002"/>
      <c r="L22" s="2002"/>
      <c r="M22" s="2002"/>
      <c r="N22" s="2002"/>
      <c r="O22" s="2002"/>
      <c r="P22" s="2002"/>
      <c r="Q22" s="2002"/>
      <c r="R22" s="2002"/>
      <c r="S22" s="2002"/>
      <c r="T22" s="2002"/>
      <c r="U22" s="2002"/>
      <c r="V22" s="2002"/>
      <c r="W22" s="2002"/>
      <c r="X22" s="2002"/>
      <c r="Y22" s="337"/>
      <c r="AA22" s="2001" t="s">
        <v>508</v>
      </c>
      <c r="AB22" s="2002"/>
      <c r="AC22" s="2002"/>
      <c r="AD22" s="2002"/>
      <c r="AE22" s="2002"/>
      <c r="AF22" s="2002"/>
      <c r="AG22" s="2002"/>
      <c r="AH22" s="2002"/>
      <c r="AI22" s="2002"/>
      <c r="AJ22" s="2002"/>
      <c r="AK22" s="2002"/>
      <c r="AL22" s="2002"/>
      <c r="AM22" s="2002"/>
      <c r="AN22" s="2002"/>
      <c r="AO22" s="2002"/>
      <c r="AP22" s="2002"/>
      <c r="AQ22" s="2002"/>
      <c r="AR22" s="337"/>
      <c r="AT22" s="2009" t="s">
        <v>1118</v>
      </c>
      <c r="AU22" s="2010"/>
      <c r="AV22" s="2010"/>
      <c r="AW22" s="2010"/>
      <c r="AX22" s="2010"/>
      <c r="AY22" s="2011"/>
    </row>
    <row r="23" spans="1:51" x14ac:dyDescent="0.25">
      <c r="A23" s="339" t="s">
        <v>29</v>
      </c>
      <c r="B23" s="2015">
        <v>2021</v>
      </c>
      <c r="C23" s="2015"/>
      <c r="D23" s="2015"/>
      <c r="E23" s="2015"/>
      <c r="F23" s="2015"/>
      <c r="G23" s="2015"/>
      <c r="H23" s="2015"/>
      <c r="I23" s="2015"/>
      <c r="J23" s="2015"/>
      <c r="K23" s="2015"/>
      <c r="L23" s="2015"/>
      <c r="M23" s="2015"/>
      <c r="N23" s="2015"/>
      <c r="O23" s="2015"/>
      <c r="P23" s="2015"/>
      <c r="Q23" s="2015"/>
      <c r="R23" s="2015"/>
      <c r="S23" s="2015"/>
      <c r="T23" s="2015"/>
      <c r="U23" s="2015"/>
      <c r="V23" s="2015"/>
      <c r="W23" s="2015"/>
      <c r="X23" s="2015"/>
      <c r="Y23" s="338"/>
      <c r="AA23" s="1989">
        <v>2021</v>
      </c>
      <c r="AB23" s="1990"/>
      <c r="AC23" s="1990"/>
      <c r="AD23" s="1990"/>
      <c r="AE23" s="1990"/>
      <c r="AF23" s="1990"/>
      <c r="AG23" s="1990"/>
      <c r="AH23" s="1990"/>
      <c r="AI23" s="1990"/>
      <c r="AJ23" s="1990"/>
      <c r="AK23" s="1990"/>
      <c r="AL23" s="1990"/>
      <c r="AM23" s="1990"/>
      <c r="AN23" s="1990"/>
      <c r="AO23" s="1990"/>
      <c r="AP23" s="1990"/>
      <c r="AQ23" s="1990"/>
      <c r="AR23" s="330"/>
      <c r="AT23" s="1995">
        <v>2021</v>
      </c>
      <c r="AU23" s="1996"/>
      <c r="AV23" s="1996"/>
      <c r="AW23" s="1996"/>
      <c r="AX23" s="1996"/>
      <c r="AY23" s="1997"/>
    </row>
    <row r="24" spans="1:51" x14ac:dyDescent="0.25">
      <c r="A24" s="340" t="s">
        <v>1253</v>
      </c>
      <c r="B24" s="2002" t="s">
        <v>735</v>
      </c>
      <c r="C24" s="2002"/>
      <c r="D24" s="2002"/>
      <c r="E24" s="2002"/>
      <c r="F24" s="2002"/>
      <c r="G24" s="336"/>
      <c r="H24" s="2001" t="s">
        <v>738</v>
      </c>
      <c r="I24" s="2002"/>
      <c r="J24" s="2002"/>
      <c r="K24" s="2002"/>
      <c r="L24" s="2002"/>
      <c r="M24" s="336"/>
      <c r="N24" s="2001" t="s">
        <v>736</v>
      </c>
      <c r="O24" s="2002"/>
      <c r="P24" s="2002"/>
      <c r="Q24" s="2002"/>
      <c r="R24" s="2002"/>
      <c r="S24" s="336"/>
      <c r="T24" s="2001" t="s">
        <v>737</v>
      </c>
      <c r="U24" s="2002"/>
      <c r="V24" s="2002"/>
      <c r="W24" s="2002"/>
      <c r="X24" s="2002"/>
      <c r="Y24" s="337"/>
      <c r="AA24" s="2001" t="s">
        <v>735</v>
      </c>
      <c r="AB24" s="2002"/>
      <c r="AC24" s="2002"/>
      <c r="AD24" s="2002"/>
      <c r="AE24" s="2002"/>
      <c r="AF24" s="336"/>
      <c r="AG24" s="2001" t="s">
        <v>738</v>
      </c>
      <c r="AH24" s="2002"/>
      <c r="AI24" s="2002"/>
      <c r="AJ24" s="2002"/>
      <c r="AK24" s="2002"/>
      <c r="AL24" s="336"/>
      <c r="AM24" s="2001" t="s">
        <v>736</v>
      </c>
      <c r="AN24" s="2002"/>
      <c r="AO24" s="2002"/>
      <c r="AP24" s="2002"/>
      <c r="AQ24" s="2002"/>
      <c r="AR24" s="337"/>
      <c r="AT24" s="1998"/>
      <c r="AU24" s="1999"/>
      <c r="AV24" s="1999"/>
      <c r="AW24" s="1999"/>
      <c r="AX24" s="1999"/>
      <c r="AY24" s="2000"/>
    </row>
    <row r="25" spans="1:51" ht="280.14999999999998" customHeight="1" x14ac:dyDescent="0.25">
      <c r="A25" s="341" t="s">
        <v>34</v>
      </c>
      <c r="B25" s="348" t="s">
        <v>734</v>
      </c>
      <c r="C25" s="348" t="s">
        <v>789</v>
      </c>
      <c r="D25" s="349" t="s">
        <v>790</v>
      </c>
      <c r="E25" s="348" t="s">
        <v>791</v>
      </c>
      <c r="F25" s="348" t="s">
        <v>792</v>
      </c>
      <c r="G25" s="348" t="s">
        <v>793</v>
      </c>
      <c r="H25" s="350" t="s">
        <v>734</v>
      </c>
      <c r="I25" s="348" t="s">
        <v>789</v>
      </c>
      <c r="J25" s="349" t="s">
        <v>790</v>
      </c>
      <c r="K25" s="348" t="s">
        <v>791</v>
      </c>
      <c r="L25" s="348" t="s">
        <v>792</v>
      </c>
      <c r="M25" s="348" t="s">
        <v>793</v>
      </c>
      <c r="N25" s="350" t="s">
        <v>734</v>
      </c>
      <c r="O25" s="348" t="s">
        <v>789</v>
      </c>
      <c r="P25" s="349" t="s">
        <v>790</v>
      </c>
      <c r="Q25" s="348" t="s">
        <v>791</v>
      </c>
      <c r="R25" s="348" t="s">
        <v>792</v>
      </c>
      <c r="S25" s="348" t="s">
        <v>793</v>
      </c>
      <c r="T25" s="351" t="s">
        <v>734</v>
      </c>
      <c r="U25" s="352" t="s">
        <v>789</v>
      </c>
      <c r="V25" s="353" t="s">
        <v>790</v>
      </c>
      <c r="W25" s="352" t="s">
        <v>791</v>
      </c>
      <c r="X25" s="352" t="s">
        <v>792</v>
      </c>
      <c r="Y25" s="354" t="s">
        <v>793</v>
      </c>
      <c r="AA25" s="351" t="s">
        <v>734</v>
      </c>
      <c r="AB25" s="352" t="s">
        <v>789</v>
      </c>
      <c r="AC25" s="353" t="s">
        <v>790</v>
      </c>
      <c r="AD25" s="352" t="s">
        <v>791</v>
      </c>
      <c r="AE25" s="352" t="s">
        <v>792</v>
      </c>
      <c r="AF25" s="352" t="s">
        <v>793</v>
      </c>
      <c r="AG25" s="351" t="s">
        <v>734</v>
      </c>
      <c r="AH25" s="352" t="s">
        <v>789</v>
      </c>
      <c r="AI25" s="353" t="s">
        <v>790</v>
      </c>
      <c r="AJ25" s="352" t="s">
        <v>791</v>
      </c>
      <c r="AK25" s="352" t="s">
        <v>792</v>
      </c>
      <c r="AL25" s="352" t="s">
        <v>793</v>
      </c>
      <c r="AM25" s="351" t="s">
        <v>734</v>
      </c>
      <c r="AN25" s="352" t="s">
        <v>789</v>
      </c>
      <c r="AO25" s="353" t="s">
        <v>790</v>
      </c>
      <c r="AP25" s="352" t="s">
        <v>791</v>
      </c>
      <c r="AQ25" s="352" t="s">
        <v>792</v>
      </c>
      <c r="AR25" s="354" t="s">
        <v>793</v>
      </c>
      <c r="AT25" s="351" t="s">
        <v>734</v>
      </c>
      <c r="AU25" s="352" t="s">
        <v>789</v>
      </c>
      <c r="AV25" s="353" t="s">
        <v>790</v>
      </c>
      <c r="AW25" s="352" t="s">
        <v>791</v>
      </c>
      <c r="AX25" s="352" t="s">
        <v>792</v>
      </c>
      <c r="AY25" s="354" t="s">
        <v>793</v>
      </c>
    </row>
    <row r="26" spans="1:51" x14ac:dyDescent="0.25">
      <c r="A26" s="340" t="s">
        <v>49</v>
      </c>
      <c r="B26" s="342"/>
      <c r="C26" s="343"/>
      <c r="D26" s="343"/>
      <c r="E26" s="343"/>
      <c r="F26" s="343"/>
      <c r="G26" s="343"/>
      <c r="H26" s="342"/>
      <c r="I26" s="343"/>
      <c r="J26" s="343"/>
      <c r="K26" s="343"/>
      <c r="L26" s="343"/>
      <c r="M26" s="343"/>
      <c r="N26" s="342"/>
      <c r="O26" s="343"/>
      <c r="P26" s="343"/>
      <c r="Q26" s="343"/>
      <c r="R26" s="343"/>
      <c r="S26" s="343"/>
      <c r="T26" s="342"/>
      <c r="U26" s="343"/>
      <c r="V26" s="343"/>
      <c r="W26" s="343"/>
      <c r="X26" s="343"/>
      <c r="Y26" s="344"/>
      <c r="AA26" s="355"/>
      <c r="AB26" s="356"/>
      <c r="AC26" s="356"/>
      <c r="AD26" s="356"/>
      <c r="AE26" s="356"/>
      <c r="AF26" s="356"/>
      <c r="AG26" s="355"/>
      <c r="AH26" s="356"/>
      <c r="AI26" s="356"/>
      <c r="AJ26" s="356"/>
      <c r="AK26" s="356"/>
      <c r="AL26" s="356"/>
      <c r="AM26" s="355"/>
      <c r="AN26" s="356"/>
      <c r="AO26" s="356"/>
      <c r="AP26" s="356"/>
      <c r="AQ26" s="356"/>
      <c r="AR26" s="357"/>
      <c r="AT26" s="361"/>
      <c r="AU26" s="362"/>
      <c r="AV26" s="362"/>
      <c r="AW26" s="362"/>
      <c r="AX26" s="362"/>
      <c r="AY26" s="363"/>
    </row>
    <row r="27" spans="1:51" x14ac:dyDescent="0.25">
      <c r="A27" s="347" t="s">
        <v>50</v>
      </c>
      <c r="B27" s="161">
        <v>1589429</v>
      </c>
      <c r="C27" s="305">
        <v>1047612</v>
      </c>
      <c r="D27" s="772">
        <v>3347</v>
      </c>
      <c r="E27" s="305">
        <v>28589</v>
      </c>
      <c r="F27" s="346">
        <v>195</v>
      </c>
      <c r="G27" s="306">
        <f>SUM(D27:F27)</f>
        <v>32131</v>
      </c>
      <c r="H27" s="133"/>
      <c r="I27" s="134"/>
      <c r="J27" s="134"/>
      <c r="K27" s="134"/>
      <c r="L27" s="134"/>
      <c r="M27" s="134"/>
      <c r="N27" s="23">
        <v>639516</v>
      </c>
      <c r="O27" s="20">
        <v>1622758</v>
      </c>
      <c r="P27" s="97">
        <v>8287</v>
      </c>
      <c r="Q27" s="20">
        <v>41415</v>
      </c>
      <c r="R27" s="137">
        <v>548</v>
      </c>
      <c r="S27" s="20">
        <f>SUM(P27:R27)</f>
        <v>50250</v>
      </c>
      <c r="T27" s="161">
        <v>2228945</v>
      </c>
      <c r="U27" s="305">
        <v>2670370</v>
      </c>
      <c r="V27" s="772">
        <v>11634</v>
      </c>
      <c r="W27" s="305">
        <v>70004</v>
      </c>
      <c r="X27" s="305">
        <v>743</v>
      </c>
      <c r="Y27" s="306">
        <f>SUM(V27:X27)</f>
        <v>82381</v>
      </c>
      <c r="AA27" s="178">
        <f t="shared" ref="AA27:AF31" si="2">B27/($B27+$C27+$D27+$E27+$F27)*100</f>
        <v>59.547642489880758</v>
      </c>
      <c r="AB27" s="174">
        <f t="shared" si="2"/>
        <v>39.248575962882867</v>
      </c>
      <c r="AC27" s="940">
        <f t="shared" si="2"/>
        <v>0.12539469168715991</v>
      </c>
      <c r="AD27" s="174">
        <f t="shared" si="2"/>
        <v>1.0710812191945669</v>
      </c>
      <c r="AE27" s="358">
        <f t="shared" si="2"/>
        <v>7.3056363546448117E-3</v>
      </c>
      <c r="AF27" s="179">
        <f t="shared" si="2"/>
        <v>1.2037815472363715</v>
      </c>
      <c r="AG27" s="67"/>
      <c r="AH27" s="65"/>
      <c r="AI27" s="65"/>
      <c r="AJ27" s="65"/>
      <c r="AK27" s="65"/>
      <c r="AL27" s="65"/>
      <c r="AM27" s="178">
        <f t="shared" ref="AM27:AR31" si="3">N27/($N27+$O27+$P27+$Q27+$R27)*100</f>
        <v>27.654458937507243</v>
      </c>
      <c r="AN27" s="174">
        <f t="shared" si="3"/>
        <v>70.172590641221461</v>
      </c>
      <c r="AO27" s="940">
        <f t="shared" si="3"/>
        <v>0.35835303763333914</v>
      </c>
      <c r="AP27" s="174">
        <f t="shared" si="3"/>
        <v>1.7909003322776327</v>
      </c>
      <c r="AQ27" s="358">
        <f t="shared" si="3"/>
        <v>2.3697051360331827E-2</v>
      </c>
      <c r="AR27" s="179">
        <f t="shared" si="3"/>
        <v>2.1729504212713033</v>
      </c>
      <c r="AT27" s="178">
        <f t="shared" ref="AT27:AY31" si="4">AM27-AA27</f>
        <v>-31.893183552373515</v>
      </c>
      <c r="AU27" s="174">
        <f t="shared" si="4"/>
        <v>30.924014678338594</v>
      </c>
      <c r="AV27" s="940">
        <f t="shared" si="4"/>
        <v>0.23295834594617923</v>
      </c>
      <c r="AW27" s="174">
        <f t="shared" si="4"/>
        <v>0.71981911308306579</v>
      </c>
      <c r="AX27" s="358">
        <f t="shared" si="4"/>
        <v>1.6391415005687016E-2</v>
      </c>
      <c r="AY27" s="179">
        <f t="shared" si="4"/>
        <v>0.96916887403493179</v>
      </c>
    </row>
    <row r="28" spans="1:51" x14ac:dyDescent="0.25">
      <c r="A28" s="347" t="s">
        <v>104</v>
      </c>
      <c r="B28" s="23">
        <v>5184</v>
      </c>
      <c r="C28" s="20">
        <v>24120</v>
      </c>
      <c r="D28" s="1317">
        <v>0</v>
      </c>
      <c r="E28" s="20">
        <v>1198</v>
      </c>
      <c r="F28" s="137">
        <v>35</v>
      </c>
      <c r="G28" s="21">
        <f>SUM(D28:F28)</f>
        <v>1233</v>
      </c>
      <c r="H28" s="23">
        <v>594949</v>
      </c>
      <c r="I28" s="20">
        <v>3131534</v>
      </c>
      <c r="J28" s="97">
        <v>13384</v>
      </c>
      <c r="K28" s="20">
        <v>109220</v>
      </c>
      <c r="L28" s="20">
        <v>1758</v>
      </c>
      <c r="M28" s="20">
        <f>SUM(J28:L28)</f>
        <v>124362</v>
      </c>
      <c r="N28" s="23">
        <v>13648</v>
      </c>
      <c r="O28" s="20">
        <v>52647</v>
      </c>
      <c r="P28" s="1317">
        <v>1225</v>
      </c>
      <c r="Q28" s="20">
        <v>3309</v>
      </c>
      <c r="R28" s="137">
        <v>27</v>
      </c>
      <c r="S28" s="20">
        <f>SUM(P28:R28)</f>
        <v>4561</v>
      </c>
      <c r="T28" s="23">
        <v>613781</v>
      </c>
      <c r="U28" s="20">
        <v>3208301</v>
      </c>
      <c r="V28" s="97">
        <v>14609</v>
      </c>
      <c r="W28" s="20">
        <v>113727</v>
      </c>
      <c r="X28" s="20">
        <v>1820</v>
      </c>
      <c r="Y28" s="21">
        <f>SUM(V28:X28)</f>
        <v>130156</v>
      </c>
      <c r="AA28" s="59">
        <f t="shared" si="2"/>
        <v>16.976127320954905</v>
      </c>
      <c r="AB28" s="57">
        <f t="shared" si="2"/>
        <v>78.986147951665203</v>
      </c>
      <c r="AC28" s="1001">
        <f t="shared" si="2"/>
        <v>0</v>
      </c>
      <c r="AD28" s="57">
        <f t="shared" si="2"/>
        <v>3.9231096702361072</v>
      </c>
      <c r="AE28" s="194">
        <f t="shared" si="2"/>
        <v>0.11461505714379276</v>
      </c>
      <c r="AF28" s="60">
        <f t="shared" si="2"/>
        <v>4.0377247273798993</v>
      </c>
      <c r="AG28" s="59">
        <f t="shared" ref="AG28:AL31" si="5">H28/($H28+$I28+$J28+$K28+$L28)*100</f>
        <v>15.449829842541051</v>
      </c>
      <c r="AH28" s="57">
        <f t="shared" si="5"/>
        <v>81.320697145691398</v>
      </c>
      <c r="AI28" s="104">
        <f t="shared" si="5"/>
        <v>0.34756008096924185</v>
      </c>
      <c r="AJ28" s="57">
        <f t="shared" si="5"/>
        <v>2.8362606129304089</v>
      </c>
      <c r="AK28" s="57">
        <f t="shared" si="5"/>
        <v>4.5652317867896523E-2</v>
      </c>
      <c r="AL28" s="57">
        <f t="shared" si="5"/>
        <v>3.2294730117675474</v>
      </c>
      <c r="AM28" s="59">
        <f t="shared" si="3"/>
        <v>19.261600993564411</v>
      </c>
      <c r="AN28" s="57">
        <f t="shared" si="3"/>
        <v>74.301400022581007</v>
      </c>
      <c r="AO28" s="1001">
        <f t="shared" si="3"/>
        <v>1.72885852997629</v>
      </c>
      <c r="AP28" s="57">
        <f t="shared" si="3"/>
        <v>4.6700350005645248</v>
      </c>
      <c r="AQ28" s="194">
        <f t="shared" si="3"/>
        <v>3.8105453313763124E-2</v>
      </c>
      <c r="AR28" s="60">
        <f t="shared" si="3"/>
        <v>6.4369989838545774</v>
      </c>
      <c r="AT28" s="59">
        <f t="shared" si="4"/>
        <v>2.2854736726095055</v>
      </c>
      <c r="AU28" s="57">
        <f t="shared" si="4"/>
        <v>-4.684747929084196</v>
      </c>
      <c r="AV28" s="1001">
        <f t="shared" si="4"/>
        <v>1.72885852997629</v>
      </c>
      <c r="AW28" s="57">
        <f t="shared" si="4"/>
        <v>0.74692533032841757</v>
      </c>
      <c r="AX28" s="194">
        <f t="shared" si="4"/>
        <v>-7.6509603830029638E-2</v>
      </c>
      <c r="AY28" s="60">
        <f t="shared" si="4"/>
        <v>2.3992742564746781</v>
      </c>
    </row>
    <row r="29" spans="1:51" x14ac:dyDescent="0.25">
      <c r="A29" s="347" t="s">
        <v>105</v>
      </c>
      <c r="B29" s="136">
        <v>1647</v>
      </c>
      <c r="C29" s="20">
        <v>6658</v>
      </c>
      <c r="D29" s="1317">
        <v>0</v>
      </c>
      <c r="E29" s="137">
        <v>513</v>
      </c>
      <c r="F29" s="137">
        <v>0</v>
      </c>
      <c r="G29" s="21">
        <f>SUM(D29:F29)</f>
        <v>513</v>
      </c>
      <c r="H29" s="23">
        <v>367838</v>
      </c>
      <c r="I29" s="20">
        <v>5550429</v>
      </c>
      <c r="J29" s="97">
        <v>27865</v>
      </c>
      <c r="K29" s="20">
        <v>239564</v>
      </c>
      <c r="L29" s="20">
        <v>6229</v>
      </c>
      <c r="M29" s="20">
        <f>SUM(J29:L29)</f>
        <v>273658</v>
      </c>
      <c r="N29" s="23">
        <v>832</v>
      </c>
      <c r="O29" s="20">
        <v>7876</v>
      </c>
      <c r="P29" s="1317">
        <v>80</v>
      </c>
      <c r="Q29" s="137">
        <v>480</v>
      </c>
      <c r="R29" s="137">
        <v>0</v>
      </c>
      <c r="S29" s="137">
        <f>SUM(P29:R29)</f>
        <v>560</v>
      </c>
      <c r="T29" s="23">
        <v>370317</v>
      </c>
      <c r="U29" s="20">
        <v>5564963</v>
      </c>
      <c r="V29" s="97">
        <v>27945</v>
      </c>
      <c r="W29" s="20">
        <v>240557</v>
      </c>
      <c r="X29" s="20">
        <v>6229</v>
      </c>
      <c r="Y29" s="21">
        <f>SUM(V29:X29)</f>
        <v>274731</v>
      </c>
      <c r="AA29" s="193">
        <f t="shared" si="2"/>
        <v>18.677704694942161</v>
      </c>
      <c r="AB29" s="57">
        <f t="shared" si="2"/>
        <v>75.504649580403722</v>
      </c>
      <c r="AC29" s="1001">
        <f t="shared" si="2"/>
        <v>0</v>
      </c>
      <c r="AD29" s="194">
        <f t="shared" si="2"/>
        <v>5.817645724654116</v>
      </c>
      <c r="AE29" s="194">
        <f t="shared" si="2"/>
        <v>0</v>
      </c>
      <c r="AF29" s="60">
        <f t="shared" si="2"/>
        <v>5.817645724654116</v>
      </c>
      <c r="AG29" s="59">
        <f t="shared" si="5"/>
        <v>5.9406081307509382</v>
      </c>
      <c r="AH29" s="57">
        <f t="shared" si="5"/>
        <v>89.639796993665129</v>
      </c>
      <c r="AI29" s="104">
        <f t="shared" si="5"/>
        <v>0.45002160071383296</v>
      </c>
      <c r="AJ29" s="57">
        <f t="shared" si="5"/>
        <v>3.8689745111576772</v>
      </c>
      <c r="AK29" s="57">
        <f t="shared" si="5"/>
        <v>0.10059876371241577</v>
      </c>
      <c r="AL29" s="57">
        <f t="shared" si="5"/>
        <v>4.4195948755839254</v>
      </c>
      <c r="AM29" s="59">
        <f t="shared" si="3"/>
        <v>8.9771255934397924</v>
      </c>
      <c r="AN29" s="57">
        <f t="shared" si="3"/>
        <v>84.980578334052666</v>
      </c>
      <c r="AO29" s="1001">
        <f t="shared" si="3"/>
        <v>0.86318515321536471</v>
      </c>
      <c r="AP29" s="194">
        <f t="shared" si="3"/>
        <v>5.1791109192921878</v>
      </c>
      <c r="AQ29" s="194">
        <f t="shared" si="3"/>
        <v>0</v>
      </c>
      <c r="AR29" s="359">
        <f t="shared" si="3"/>
        <v>6.0422960725075532</v>
      </c>
      <c r="AT29" s="193">
        <f t="shared" si="4"/>
        <v>-9.7005791015023686</v>
      </c>
      <c r="AU29" s="57">
        <f t="shared" si="4"/>
        <v>9.4759287536489438</v>
      </c>
      <c r="AV29" s="1001">
        <f t="shared" si="4"/>
        <v>0.86318515321536471</v>
      </c>
      <c r="AW29" s="194">
        <f t="shared" si="4"/>
        <v>-0.63853480536192819</v>
      </c>
      <c r="AX29" s="194">
        <f t="shared" si="4"/>
        <v>0</v>
      </c>
      <c r="AY29" s="359">
        <f t="shared" si="4"/>
        <v>0.22465034785343718</v>
      </c>
    </row>
    <row r="30" spans="1:51" x14ac:dyDescent="0.25">
      <c r="A30" s="347" t="s">
        <v>395</v>
      </c>
      <c r="B30" s="23">
        <v>148797</v>
      </c>
      <c r="C30" s="20">
        <v>376808</v>
      </c>
      <c r="D30" s="97">
        <v>1600</v>
      </c>
      <c r="E30" s="20">
        <v>12140</v>
      </c>
      <c r="F30" s="137">
        <v>46</v>
      </c>
      <c r="G30" s="21">
        <f>SUM(D30:F30)</f>
        <v>13786</v>
      </c>
      <c r="H30" s="23">
        <v>292107</v>
      </c>
      <c r="I30" s="20">
        <v>886321</v>
      </c>
      <c r="J30" s="97">
        <v>4655</v>
      </c>
      <c r="K30" s="20">
        <v>28772</v>
      </c>
      <c r="L30" s="137">
        <v>482</v>
      </c>
      <c r="M30" s="20">
        <f>SUM(J30:L30)</f>
        <v>33909</v>
      </c>
      <c r="N30" s="23">
        <v>26306</v>
      </c>
      <c r="O30" s="20">
        <v>153197</v>
      </c>
      <c r="P30" s="97">
        <v>1199</v>
      </c>
      <c r="Q30" s="20">
        <v>4925</v>
      </c>
      <c r="R30" s="137">
        <v>95</v>
      </c>
      <c r="S30" s="20">
        <f>SUM(P30:R30)</f>
        <v>6219</v>
      </c>
      <c r="T30" s="23">
        <v>467210</v>
      </c>
      <c r="U30" s="20">
        <v>1416326</v>
      </c>
      <c r="V30" s="97">
        <v>7454</v>
      </c>
      <c r="W30" s="20">
        <v>45837</v>
      </c>
      <c r="X30" s="20">
        <v>623</v>
      </c>
      <c r="Y30" s="21">
        <f>SUM(V30:X30)</f>
        <v>53914</v>
      </c>
      <c r="AA30" s="59">
        <f t="shared" si="2"/>
        <v>27.586111002964454</v>
      </c>
      <c r="AB30" s="57">
        <f t="shared" si="2"/>
        <v>69.858043608439885</v>
      </c>
      <c r="AC30" s="104">
        <f t="shared" si="2"/>
        <v>0.29663082995452278</v>
      </c>
      <c r="AD30" s="57">
        <f t="shared" si="2"/>
        <v>2.2506864222799416</v>
      </c>
      <c r="AE30" s="194">
        <f t="shared" si="2"/>
        <v>8.5281363611925311E-3</v>
      </c>
      <c r="AF30" s="60">
        <f t="shared" si="2"/>
        <v>2.5558453885956571</v>
      </c>
      <c r="AG30" s="59">
        <f t="shared" si="5"/>
        <v>24.094538069860114</v>
      </c>
      <c r="AH30" s="57">
        <f t="shared" si="5"/>
        <v>73.108467365097326</v>
      </c>
      <c r="AI30" s="104">
        <f t="shared" si="5"/>
        <v>0.38396914389315845</v>
      </c>
      <c r="AJ30" s="57">
        <f t="shared" si="5"/>
        <v>2.373267499053481</v>
      </c>
      <c r="AK30" s="194">
        <f t="shared" si="5"/>
        <v>3.9757922095918871E-2</v>
      </c>
      <c r="AL30" s="57">
        <f t="shared" si="5"/>
        <v>2.7969945650425583</v>
      </c>
      <c r="AM30" s="59">
        <f t="shared" si="3"/>
        <v>14.164180872486835</v>
      </c>
      <c r="AN30" s="57">
        <f t="shared" si="3"/>
        <v>82.487265913569743</v>
      </c>
      <c r="AO30" s="104">
        <f t="shared" si="3"/>
        <v>0.64558856785948893</v>
      </c>
      <c r="AP30" s="57">
        <f t="shared" si="3"/>
        <v>2.6518129246938975</v>
      </c>
      <c r="AQ30" s="194">
        <f t="shared" si="3"/>
        <v>5.1151721390034564E-2</v>
      </c>
      <c r="AR30" s="60">
        <f t="shared" si="3"/>
        <v>3.3485532139434206</v>
      </c>
      <c r="AT30" s="59">
        <f t="shared" si="4"/>
        <v>-13.42193013047762</v>
      </c>
      <c r="AU30" s="57">
        <f t="shared" si="4"/>
        <v>12.629222305129858</v>
      </c>
      <c r="AV30" s="104">
        <f t="shared" si="4"/>
        <v>0.34895773790496615</v>
      </c>
      <c r="AW30" s="57">
        <f t="shared" si="4"/>
        <v>0.40112650241395587</v>
      </c>
      <c r="AX30" s="194">
        <f t="shared" si="4"/>
        <v>4.2623585028842031E-2</v>
      </c>
      <c r="AY30" s="60">
        <f t="shared" si="4"/>
        <v>0.79270782534776352</v>
      </c>
    </row>
    <row r="31" spans="1:51" x14ac:dyDescent="0.25">
      <c r="A31" s="347" t="s">
        <v>107</v>
      </c>
      <c r="B31" s="110">
        <v>98915</v>
      </c>
      <c r="C31" s="56">
        <v>83661</v>
      </c>
      <c r="D31" s="1318">
        <v>505</v>
      </c>
      <c r="E31" s="56">
        <v>3983</v>
      </c>
      <c r="F31" s="345">
        <v>54</v>
      </c>
      <c r="G31" s="116">
        <f>SUM(D31:F31)</f>
        <v>4542</v>
      </c>
      <c r="H31" s="23">
        <v>277183</v>
      </c>
      <c r="I31" s="20">
        <v>1086047</v>
      </c>
      <c r="J31" s="97">
        <v>5316</v>
      </c>
      <c r="K31" s="20">
        <v>38580</v>
      </c>
      <c r="L31" s="20">
        <v>819</v>
      </c>
      <c r="M31" s="20">
        <f>SUM(J31:L31)</f>
        <v>44715</v>
      </c>
      <c r="N31" s="23">
        <v>39873</v>
      </c>
      <c r="O31" s="20">
        <v>88509</v>
      </c>
      <c r="P31" s="97">
        <v>945</v>
      </c>
      <c r="Q31" s="20">
        <v>3972</v>
      </c>
      <c r="R31" s="137">
        <v>291</v>
      </c>
      <c r="S31" s="20">
        <f>SUM(P31:R31)</f>
        <v>5208</v>
      </c>
      <c r="T31" s="110">
        <v>415971</v>
      </c>
      <c r="U31" s="56">
        <v>1258217</v>
      </c>
      <c r="V31" s="949">
        <v>6766</v>
      </c>
      <c r="W31" s="56">
        <v>46535</v>
      </c>
      <c r="X31" s="56">
        <v>1164</v>
      </c>
      <c r="Y31" s="116">
        <f>SUM(V31:X31)</f>
        <v>54465</v>
      </c>
      <c r="AA31" s="108">
        <f t="shared" si="2"/>
        <v>52.862364924806805</v>
      </c>
      <c r="AB31" s="109">
        <f t="shared" si="2"/>
        <v>44.710289763678531</v>
      </c>
      <c r="AC31" s="1320">
        <f t="shared" si="2"/>
        <v>0.26988317532252376</v>
      </c>
      <c r="AD31" s="109">
        <f t="shared" si="2"/>
        <v>2.1286033412071523</v>
      </c>
      <c r="AE31" s="360">
        <f t="shared" si="2"/>
        <v>2.8858794984982741E-2</v>
      </c>
      <c r="AF31" s="236">
        <f t="shared" si="2"/>
        <v>2.4273453115146593</v>
      </c>
      <c r="AG31" s="59">
        <f t="shared" si="5"/>
        <v>19.687061639481655</v>
      </c>
      <c r="AH31" s="57">
        <f t="shared" si="5"/>
        <v>77.137033051717225</v>
      </c>
      <c r="AI31" s="104">
        <f t="shared" si="5"/>
        <v>0.37757156707115691</v>
      </c>
      <c r="AJ31" s="57">
        <f t="shared" si="5"/>
        <v>2.7401638558324364</v>
      </c>
      <c r="AK31" s="57">
        <f t="shared" si="5"/>
        <v>5.8169885897531512E-2</v>
      </c>
      <c r="AL31" s="57">
        <f t="shared" si="5"/>
        <v>3.1759053088011253</v>
      </c>
      <c r="AM31" s="108">
        <f t="shared" si="3"/>
        <v>29.847293959128677</v>
      </c>
      <c r="AN31" s="109">
        <f t="shared" si="3"/>
        <v>66.254210644509314</v>
      </c>
      <c r="AO31" s="956">
        <f t="shared" si="3"/>
        <v>0.70738827756568612</v>
      </c>
      <c r="AP31" s="109">
        <f t="shared" si="3"/>
        <v>2.9732764428475185</v>
      </c>
      <c r="AQ31" s="360">
        <f t="shared" si="3"/>
        <v>0.21783067594879857</v>
      </c>
      <c r="AR31" s="236">
        <f t="shared" si="3"/>
        <v>3.8984953963620033</v>
      </c>
      <c r="AT31" s="108">
        <f t="shared" si="4"/>
        <v>-23.015070965678127</v>
      </c>
      <c r="AU31" s="109">
        <f t="shared" si="4"/>
        <v>21.543920880830782</v>
      </c>
      <c r="AV31" s="1320">
        <f t="shared" si="4"/>
        <v>0.43750510224316236</v>
      </c>
      <c r="AW31" s="109">
        <f t="shared" si="4"/>
        <v>0.84467310164036613</v>
      </c>
      <c r="AX31" s="360">
        <f t="shared" si="4"/>
        <v>0.18897188096381584</v>
      </c>
      <c r="AY31" s="236">
        <f t="shared" si="4"/>
        <v>1.471150084847344</v>
      </c>
    </row>
    <row r="32" spans="1:51" x14ac:dyDescent="0.25">
      <c r="A32" s="340" t="s">
        <v>396</v>
      </c>
      <c r="B32" s="342"/>
      <c r="C32" s="343"/>
      <c r="D32" s="1319"/>
      <c r="E32" s="343"/>
      <c r="F32" s="343"/>
      <c r="G32" s="343"/>
      <c r="H32" s="342"/>
      <c r="I32" s="343"/>
      <c r="J32" s="1319"/>
      <c r="K32" s="343"/>
      <c r="L32" s="343"/>
      <c r="M32" s="343"/>
      <c r="N32" s="342"/>
      <c r="O32" s="343"/>
      <c r="P32" s="1319"/>
      <c r="Q32" s="343"/>
      <c r="R32" s="343"/>
      <c r="S32" s="343"/>
      <c r="T32" s="342"/>
      <c r="U32" s="343"/>
      <c r="V32" s="1319"/>
      <c r="W32" s="343"/>
      <c r="X32" s="343"/>
      <c r="Y32" s="344"/>
      <c r="AA32" s="355"/>
      <c r="AB32" s="356"/>
      <c r="AC32" s="1321"/>
      <c r="AD32" s="356"/>
      <c r="AE32" s="356"/>
      <c r="AF32" s="356"/>
      <c r="AG32" s="355"/>
      <c r="AH32" s="356"/>
      <c r="AI32" s="1321"/>
      <c r="AJ32" s="356"/>
      <c r="AK32" s="356"/>
      <c r="AL32" s="356"/>
      <c r="AM32" s="355"/>
      <c r="AN32" s="356"/>
      <c r="AO32" s="1321"/>
      <c r="AP32" s="356"/>
      <c r="AQ32" s="356"/>
      <c r="AR32" s="357"/>
      <c r="AT32" s="361"/>
      <c r="AU32" s="362"/>
      <c r="AV32" s="1322"/>
      <c r="AW32" s="362"/>
      <c r="AX32" s="1332"/>
      <c r="AY32" s="363"/>
    </row>
    <row r="33" spans="1:51" x14ac:dyDescent="0.25">
      <c r="A33" s="324" t="s">
        <v>397</v>
      </c>
      <c r="B33" s="161">
        <v>735498</v>
      </c>
      <c r="C33" s="305">
        <v>736360</v>
      </c>
      <c r="D33" s="772">
        <v>2113</v>
      </c>
      <c r="E33" s="305">
        <v>15513</v>
      </c>
      <c r="F33" s="346">
        <v>167</v>
      </c>
      <c r="G33" s="305">
        <f>SUM(D33:F33)</f>
        <v>17793</v>
      </c>
      <c r="H33" s="161">
        <v>509002</v>
      </c>
      <c r="I33" s="305">
        <v>5321790</v>
      </c>
      <c r="J33" s="772">
        <v>22837</v>
      </c>
      <c r="K33" s="305">
        <v>160107</v>
      </c>
      <c r="L33" s="305">
        <v>4125</v>
      </c>
      <c r="M33" s="305">
        <f>SUM(J33:L33)</f>
        <v>187069</v>
      </c>
      <c r="N33" s="161">
        <v>299439</v>
      </c>
      <c r="O33" s="305">
        <v>1066623</v>
      </c>
      <c r="P33" s="772">
        <v>6282</v>
      </c>
      <c r="Q33" s="305">
        <v>26102</v>
      </c>
      <c r="R33" s="346">
        <v>770</v>
      </c>
      <c r="S33" s="306">
        <f>SUM(P33:R33)</f>
        <v>33154</v>
      </c>
      <c r="T33" s="161">
        <v>1543939</v>
      </c>
      <c r="U33" s="305">
        <v>7124773</v>
      </c>
      <c r="V33" s="772">
        <v>31232</v>
      </c>
      <c r="W33" s="305">
        <v>201722</v>
      </c>
      <c r="X33" s="305">
        <v>5062</v>
      </c>
      <c r="Y33" s="306">
        <f>SUM(V33:X33)</f>
        <v>238016</v>
      </c>
      <c r="AA33" s="178">
        <f t="shared" ref="AA33:AF36" si="6">B33/($B33+$C33+$D33+$E33+$F33)*100</f>
        <v>49.373846625820413</v>
      </c>
      <c r="AB33" s="174">
        <f t="shared" si="6"/>
        <v>49.43171252863926</v>
      </c>
      <c r="AC33" s="940">
        <f t="shared" si="6"/>
        <v>0.14184530470559883</v>
      </c>
      <c r="AD33" s="174">
        <f t="shared" si="6"/>
        <v>1.0413848612863013</v>
      </c>
      <c r="AE33" s="358">
        <f t="shared" si="6"/>
        <v>1.1210679548431142E-2</v>
      </c>
      <c r="AF33" s="174">
        <f t="shared" si="6"/>
        <v>1.1944408455403313</v>
      </c>
      <c r="AG33" s="178">
        <f t="shared" ref="AG33:AL36" si="7">H33/($H33+$I33+$J33+$K33+$L33)*100</f>
        <v>8.4581880505382241</v>
      </c>
      <c r="AH33" s="174">
        <f t="shared" si="7"/>
        <v>88.433248956730637</v>
      </c>
      <c r="AI33" s="940">
        <f t="shared" si="7"/>
        <v>0.3794869971240612</v>
      </c>
      <c r="AJ33" s="174">
        <f t="shared" si="7"/>
        <v>2.6605300454762912</v>
      </c>
      <c r="AK33" s="174">
        <f t="shared" si="7"/>
        <v>6.8545950130785668E-2</v>
      </c>
      <c r="AL33" s="174">
        <f t="shared" si="7"/>
        <v>3.1085629927311382</v>
      </c>
      <c r="AM33" s="178">
        <f t="shared" ref="AM33:AR36" si="8">N33/($N33+$O33+$P33+$Q33+$R33)*100</f>
        <v>21.400484271191868</v>
      </c>
      <c r="AN33" s="174">
        <f t="shared" si="8"/>
        <v>76.230045968599555</v>
      </c>
      <c r="AO33" s="940">
        <f t="shared" si="8"/>
        <v>0.44896570650993123</v>
      </c>
      <c r="AP33" s="174">
        <f t="shared" si="8"/>
        <v>1.8654732364409783</v>
      </c>
      <c r="AQ33" s="358">
        <f t="shared" si="8"/>
        <v>5.5030817257664288E-2</v>
      </c>
      <c r="AR33" s="179">
        <f t="shared" si="8"/>
        <v>2.3694697602085739</v>
      </c>
      <c r="AT33" s="178">
        <f t="shared" ref="AT33:AY36" si="9">AM33-AA33</f>
        <v>-27.973362354628545</v>
      </c>
      <c r="AU33" s="174">
        <f t="shared" si="9"/>
        <v>26.798333439960295</v>
      </c>
      <c r="AV33" s="940">
        <f t="shared" si="9"/>
        <v>0.30712040180433242</v>
      </c>
      <c r="AW33" s="174">
        <f t="shared" si="9"/>
        <v>0.82408837515467703</v>
      </c>
      <c r="AX33" s="358">
        <f t="shared" si="9"/>
        <v>4.3820137709233146E-2</v>
      </c>
      <c r="AY33" s="179">
        <f t="shared" si="9"/>
        <v>1.1750289146682427</v>
      </c>
    </row>
    <row r="34" spans="1:51" x14ac:dyDescent="0.25">
      <c r="A34" s="325" t="s">
        <v>398</v>
      </c>
      <c r="B34" s="23">
        <v>218627</v>
      </c>
      <c r="C34" s="20">
        <v>224717</v>
      </c>
      <c r="D34" s="97">
        <v>901</v>
      </c>
      <c r="E34" s="20">
        <v>6359</v>
      </c>
      <c r="F34" s="137">
        <v>162</v>
      </c>
      <c r="G34" s="20">
        <f>SUM(D34:F34)</f>
        <v>7422</v>
      </c>
      <c r="H34" s="23">
        <v>179548</v>
      </c>
      <c r="I34" s="20">
        <v>1384595</v>
      </c>
      <c r="J34" s="97">
        <v>8017</v>
      </c>
      <c r="K34" s="20">
        <v>61893</v>
      </c>
      <c r="L34" s="20">
        <v>2245</v>
      </c>
      <c r="M34" s="20">
        <f>SUM(J34:L34)</f>
        <v>72155</v>
      </c>
      <c r="N34" s="23">
        <v>91164</v>
      </c>
      <c r="O34" s="20">
        <v>252770</v>
      </c>
      <c r="P34" s="97">
        <v>1456</v>
      </c>
      <c r="Q34" s="20">
        <v>6686</v>
      </c>
      <c r="R34" s="137">
        <v>162</v>
      </c>
      <c r="S34" s="21">
        <f>SUM(P34:R34)</f>
        <v>8304</v>
      </c>
      <c r="T34" s="23">
        <v>489339</v>
      </c>
      <c r="U34" s="20">
        <v>1862082</v>
      </c>
      <c r="V34" s="97">
        <v>10374</v>
      </c>
      <c r="W34" s="20">
        <v>74938</v>
      </c>
      <c r="X34" s="20">
        <v>2569</v>
      </c>
      <c r="Y34" s="21">
        <f>SUM(V34:X34)</f>
        <v>87881</v>
      </c>
      <c r="AA34" s="59">
        <f t="shared" si="6"/>
        <v>48.501217926817908</v>
      </c>
      <c r="AB34" s="57">
        <f t="shared" si="6"/>
        <v>49.852251500778678</v>
      </c>
      <c r="AC34" s="104">
        <f t="shared" si="6"/>
        <v>0.19988197867629764</v>
      </c>
      <c r="AD34" s="57">
        <f t="shared" si="6"/>
        <v>1.4107097695922053</v>
      </c>
      <c r="AE34" s="194">
        <f t="shared" si="6"/>
        <v>3.5938824134917009E-2</v>
      </c>
      <c r="AF34" s="57">
        <f t="shared" si="6"/>
        <v>1.64653057240342</v>
      </c>
      <c r="AG34" s="59">
        <f t="shared" si="7"/>
        <v>10.972817909696156</v>
      </c>
      <c r="AH34" s="57">
        <f t="shared" si="7"/>
        <v>84.617532992156683</v>
      </c>
      <c r="AI34" s="104">
        <f t="shared" si="7"/>
        <v>0.48994743011358566</v>
      </c>
      <c r="AJ34" s="57">
        <f t="shared" si="7"/>
        <v>3.782501720346783</v>
      </c>
      <c r="AK34" s="57">
        <f t="shared" si="7"/>
        <v>0.13719994768679056</v>
      </c>
      <c r="AL34" s="57">
        <f t="shared" si="7"/>
        <v>4.4096490981471597</v>
      </c>
      <c r="AM34" s="59">
        <f t="shared" si="8"/>
        <v>25.881364304816628</v>
      </c>
      <c r="AN34" s="57">
        <f t="shared" si="8"/>
        <v>71.761138775487026</v>
      </c>
      <c r="AO34" s="104">
        <f t="shared" si="8"/>
        <v>0.41335687801997512</v>
      </c>
      <c r="AP34" s="57">
        <f t="shared" si="8"/>
        <v>1.8981484110175508</v>
      </c>
      <c r="AQ34" s="194">
        <f t="shared" si="8"/>
        <v>4.5991630658815917E-2</v>
      </c>
      <c r="AR34" s="60">
        <f t="shared" si="8"/>
        <v>2.3574969196963416</v>
      </c>
      <c r="AT34" s="59">
        <f t="shared" si="9"/>
        <v>-22.61985362200128</v>
      </c>
      <c r="AU34" s="57">
        <f t="shared" si="9"/>
        <v>21.908887274708349</v>
      </c>
      <c r="AV34" s="104">
        <f t="shared" si="9"/>
        <v>0.21347489934367747</v>
      </c>
      <c r="AW34" s="57">
        <f t="shared" si="9"/>
        <v>0.48743864142534554</v>
      </c>
      <c r="AX34" s="194">
        <f t="shared" si="9"/>
        <v>1.0052806523898908E-2</v>
      </c>
      <c r="AY34" s="60">
        <f t="shared" si="9"/>
        <v>0.71096634729292152</v>
      </c>
    </row>
    <row r="35" spans="1:51" x14ac:dyDescent="0.25">
      <c r="A35" s="325" t="s">
        <v>399</v>
      </c>
      <c r="B35" s="23">
        <v>489315</v>
      </c>
      <c r="C35" s="20">
        <v>377244</v>
      </c>
      <c r="D35" s="97">
        <v>1604</v>
      </c>
      <c r="E35" s="20">
        <v>14999</v>
      </c>
      <c r="F35" s="137">
        <v>0</v>
      </c>
      <c r="G35" s="20">
        <f>SUM(D35:F35)</f>
        <v>16603</v>
      </c>
      <c r="H35" s="23">
        <v>415350</v>
      </c>
      <c r="I35" s="20">
        <v>2473630</v>
      </c>
      <c r="J35" s="97">
        <v>12453</v>
      </c>
      <c r="K35" s="20">
        <v>98440</v>
      </c>
      <c r="L35" s="20">
        <v>2263</v>
      </c>
      <c r="M35" s="20">
        <f>SUM(J35:L35)</f>
        <v>113156</v>
      </c>
      <c r="N35" s="23">
        <v>176799</v>
      </c>
      <c r="O35" s="20">
        <v>390701</v>
      </c>
      <c r="P35" s="97">
        <v>3110</v>
      </c>
      <c r="Q35" s="20">
        <v>11789</v>
      </c>
      <c r="R35" s="137">
        <v>30</v>
      </c>
      <c r="S35" s="21">
        <f>SUM(P35:R35)</f>
        <v>14929</v>
      </c>
      <c r="T35" s="23">
        <v>1081464</v>
      </c>
      <c r="U35" s="20">
        <v>3241575</v>
      </c>
      <c r="V35" s="97">
        <v>17167</v>
      </c>
      <c r="W35" s="20">
        <v>125228</v>
      </c>
      <c r="X35" s="20">
        <v>2293</v>
      </c>
      <c r="Y35" s="21">
        <f>SUM(V35:X35)</f>
        <v>144688</v>
      </c>
      <c r="AA35" s="59">
        <f t="shared" si="6"/>
        <v>55.404897402741518</v>
      </c>
      <c r="AB35" s="57">
        <f t="shared" si="6"/>
        <v>42.715153052327885</v>
      </c>
      <c r="AC35" s="104">
        <f t="shared" si="6"/>
        <v>0.18162013311261127</v>
      </c>
      <c r="AD35" s="57">
        <f t="shared" si="6"/>
        <v>1.6983294118179904</v>
      </c>
      <c r="AE35" s="194">
        <f t="shared" si="6"/>
        <v>0</v>
      </c>
      <c r="AF35" s="57">
        <f t="shared" si="6"/>
        <v>1.8799495449306016</v>
      </c>
      <c r="AG35" s="59">
        <f t="shared" si="7"/>
        <v>13.835149373645963</v>
      </c>
      <c r="AH35" s="57">
        <f t="shared" si="7"/>
        <v>82.395667617989318</v>
      </c>
      <c r="AI35" s="104">
        <f t="shared" si="7"/>
        <v>0.41480465908273312</v>
      </c>
      <c r="AJ35" s="57">
        <f t="shared" si="7"/>
        <v>3.2789986862687104</v>
      </c>
      <c r="AK35" s="57">
        <f t="shared" si="7"/>
        <v>7.5379663013267886E-2</v>
      </c>
      <c r="AL35" s="57">
        <f t="shared" si="7"/>
        <v>3.7691830083647111</v>
      </c>
      <c r="AM35" s="59">
        <f t="shared" si="8"/>
        <v>30.355459635423372</v>
      </c>
      <c r="AN35" s="57">
        <f t="shared" si="8"/>
        <v>67.081309481499034</v>
      </c>
      <c r="AO35" s="104">
        <f t="shared" si="8"/>
        <v>0.53397066423546913</v>
      </c>
      <c r="AP35" s="57">
        <f t="shared" si="8"/>
        <v>2.0241093764218472</v>
      </c>
      <c r="AQ35" s="194">
        <f t="shared" si="8"/>
        <v>5.1508424202778361E-3</v>
      </c>
      <c r="AR35" s="60">
        <f t="shared" si="8"/>
        <v>2.5632308830775941</v>
      </c>
      <c r="AT35" s="59">
        <f t="shared" si="9"/>
        <v>-25.049437767318146</v>
      </c>
      <c r="AU35" s="57">
        <f t="shared" si="9"/>
        <v>24.366156429171149</v>
      </c>
      <c r="AV35" s="104">
        <f t="shared" si="9"/>
        <v>0.35235053112285786</v>
      </c>
      <c r="AW35" s="57">
        <f t="shared" si="9"/>
        <v>0.32577996460385683</v>
      </c>
      <c r="AX35" s="194">
        <f t="shared" si="9"/>
        <v>5.1508424202778361E-3</v>
      </c>
      <c r="AY35" s="60">
        <f t="shared" si="9"/>
        <v>0.68328133814699243</v>
      </c>
    </row>
    <row r="36" spans="1:51" x14ac:dyDescent="0.25">
      <c r="A36" s="328" t="s">
        <v>400</v>
      </c>
      <c r="B36" s="110">
        <v>400532</v>
      </c>
      <c r="C36" s="56">
        <v>200538</v>
      </c>
      <c r="D36" s="1318">
        <v>835</v>
      </c>
      <c r="E36" s="56">
        <v>9552</v>
      </c>
      <c r="F36" s="345">
        <v>0</v>
      </c>
      <c r="G36" s="56">
        <f>SUM(D36:F36)</f>
        <v>10387</v>
      </c>
      <c r="H36" s="110">
        <v>428175</v>
      </c>
      <c r="I36" s="56">
        <v>1474315</v>
      </c>
      <c r="J36" s="949">
        <v>7913</v>
      </c>
      <c r="K36" s="56">
        <v>95696</v>
      </c>
      <c r="L36" s="345">
        <v>654</v>
      </c>
      <c r="M36" s="56">
        <f>SUM(J36:L36)</f>
        <v>104263</v>
      </c>
      <c r="N36" s="110">
        <v>152772</v>
      </c>
      <c r="O36" s="56">
        <v>214894</v>
      </c>
      <c r="P36" s="1318">
        <v>887</v>
      </c>
      <c r="Q36" s="56">
        <v>9524</v>
      </c>
      <c r="R36" s="345">
        <v>0</v>
      </c>
      <c r="S36" s="116">
        <f>SUM(P36:R36)</f>
        <v>10411</v>
      </c>
      <c r="T36" s="110">
        <v>981479</v>
      </c>
      <c r="U36" s="56">
        <v>1889747</v>
      </c>
      <c r="V36" s="949">
        <v>9635</v>
      </c>
      <c r="W36" s="56">
        <v>114772</v>
      </c>
      <c r="X36" s="345">
        <v>654</v>
      </c>
      <c r="Y36" s="116">
        <f>SUM(V36:X36)</f>
        <v>125061</v>
      </c>
      <c r="AA36" s="108">
        <f t="shared" si="6"/>
        <v>65.504524439167426</v>
      </c>
      <c r="AB36" s="109">
        <f t="shared" si="6"/>
        <v>32.796746132598045</v>
      </c>
      <c r="AC36" s="1320">
        <f t="shared" si="6"/>
        <v>0.13655907120206326</v>
      </c>
      <c r="AD36" s="109">
        <f t="shared" si="6"/>
        <v>1.5621703570324652</v>
      </c>
      <c r="AE36" s="360">
        <f t="shared" si="6"/>
        <v>0</v>
      </c>
      <c r="AF36" s="109">
        <f t="shared" si="6"/>
        <v>1.6987294282345282</v>
      </c>
      <c r="AG36" s="108">
        <f t="shared" si="7"/>
        <v>21.336706610130893</v>
      </c>
      <c r="AH36" s="109">
        <f t="shared" si="7"/>
        <v>73.467686357015538</v>
      </c>
      <c r="AI36" s="956">
        <f t="shared" si="7"/>
        <v>0.39431858330347586</v>
      </c>
      <c r="AJ36" s="109">
        <f t="shared" si="7"/>
        <v>4.7686984895500339</v>
      </c>
      <c r="AK36" s="360">
        <f t="shared" si="7"/>
        <v>3.2589960000059801E-2</v>
      </c>
      <c r="AL36" s="109">
        <f t="shared" si="7"/>
        <v>5.1956070328535695</v>
      </c>
      <c r="AM36" s="108">
        <f t="shared" si="8"/>
        <v>40.407641829574395</v>
      </c>
      <c r="AN36" s="109">
        <f t="shared" si="8"/>
        <v>56.838686299351714</v>
      </c>
      <c r="AO36" s="1320">
        <f t="shared" si="8"/>
        <v>0.23460829407766143</v>
      </c>
      <c r="AP36" s="109">
        <f t="shared" si="8"/>
        <v>2.5190635769962206</v>
      </c>
      <c r="AQ36" s="360">
        <f t="shared" si="8"/>
        <v>0</v>
      </c>
      <c r="AR36" s="236">
        <f t="shared" si="8"/>
        <v>2.7536718710738817</v>
      </c>
      <c r="AT36" s="108">
        <f t="shared" si="9"/>
        <v>-25.096882609593031</v>
      </c>
      <c r="AU36" s="109">
        <f t="shared" si="9"/>
        <v>24.041940166753669</v>
      </c>
      <c r="AV36" s="1320">
        <f t="shared" si="9"/>
        <v>9.8049222875598169E-2</v>
      </c>
      <c r="AW36" s="109">
        <f t="shared" si="9"/>
        <v>0.95689321996375543</v>
      </c>
      <c r="AX36" s="360">
        <f t="shared" si="9"/>
        <v>0</v>
      </c>
      <c r="AY36" s="236">
        <f t="shared" si="9"/>
        <v>1.0549424428393535</v>
      </c>
    </row>
    <row r="37" spans="1:51" x14ac:dyDescent="0.25">
      <c r="A37" s="414"/>
      <c r="B37" s="414"/>
      <c r="C37" s="414"/>
      <c r="D37" s="414"/>
    </row>
    <row r="39" spans="1:51" x14ac:dyDescent="0.25">
      <c r="A39" s="1531"/>
      <c r="B39" s="1531"/>
      <c r="C39" s="1531"/>
      <c r="D39" s="1531"/>
    </row>
    <row r="40" spans="1:51" x14ac:dyDescent="0.25">
      <c r="A40" s="1749" t="s">
        <v>820</v>
      </c>
      <c r="B40" s="1750"/>
      <c r="C40" s="1750"/>
      <c r="D40" s="1751"/>
      <c r="E40" s="1531"/>
      <c r="F40" s="1531"/>
      <c r="G40" s="1531"/>
    </row>
    <row r="41" spans="1:51" ht="15" customHeight="1" x14ac:dyDescent="0.25">
      <c r="A41" s="1843" t="s">
        <v>1269</v>
      </c>
      <c r="B41" s="1744"/>
      <c r="C41" s="1744"/>
      <c r="D41" s="1744"/>
      <c r="E41" s="1744"/>
      <c r="F41" s="1744"/>
      <c r="G41" s="1745"/>
    </row>
    <row r="42" spans="1:51" x14ac:dyDescent="0.25">
      <c r="A42" s="1844"/>
      <c r="B42" s="1747"/>
      <c r="C42" s="1747"/>
      <c r="D42" s="1747"/>
      <c r="E42" s="1747"/>
      <c r="F42" s="1747"/>
      <c r="G42" s="1748"/>
    </row>
    <row r="43" spans="1:51" x14ac:dyDescent="0.25">
      <c r="A43" s="1844"/>
      <c r="B43" s="1747"/>
      <c r="C43" s="1747"/>
      <c r="D43" s="1747"/>
      <c r="E43" s="1747"/>
      <c r="F43" s="1747"/>
      <c r="G43" s="1748"/>
    </row>
    <row r="44" spans="1:51" x14ac:dyDescent="0.25">
      <c r="A44" s="1845"/>
      <c r="B44" s="1750"/>
      <c r="C44" s="1750"/>
      <c r="D44" s="1750"/>
      <c r="E44" s="1750"/>
      <c r="F44" s="1750"/>
      <c r="G44" s="1751"/>
    </row>
  </sheetData>
  <sheetProtection algorithmName="SHA-512" hashValue="MlvxEXtvaDPrl4Xfz8+lrXQEfRc1VC32owAryCr47vg4wia/2tJxA0+pbIxR8nMbNZxQhpHGcF31+kM6KpDf7Q==" saltValue="B2HdNrrqdY+Oazv2FF1Y+g==" spinCount="100000" sheet="1" objects="1" scenarios="1"/>
  <mergeCells count="21">
    <mergeCell ref="A41:G44"/>
    <mergeCell ref="A1:H2"/>
    <mergeCell ref="A40:D40"/>
    <mergeCell ref="AT23:AY24"/>
    <mergeCell ref="AA23:AQ23"/>
    <mergeCell ref="AA24:AE24"/>
    <mergeCell ref="AG24:AK24"/>
    <mergeCell ref="AT22:AY22"/>
    <mergeCell ref="AM24:AQ24"/>
    <mergeCell ref="AA22:AQ22"/>
    <mergeCell ref="B9:E9"/>
    <mergeCell ref="K10:K11"/>
    <mergeCell ref="B23:X23"/>
    <mergeCell ref="B22:X22"/>
    <mergeCell ref="G10:I10"/>
    <mergeCell ref="G9:I9"/>
    <mergeCell ref="B24:F24"/>
    <mergeCell ref="H24:L24"/>
    <mergeCell ref="N24:R24"/>
    <mergeCell ref="T24:X24"/>
    <mergeCell ref="B10:E10"/>
  </mergeCells>
  <conditionalFormatting sqref="K12:K17">
    <cfRule type="cellIs" dxfId="84" priority="2" operator="lessThan">
      <formula>0</formula>
    </cfRule>
  </conditionalFormatting>
  <conditionalFormatting sqref="AT27:AY36">
    <cfRule type="cellIs" dxfId="83" priority="1" operator="lessThan">
      <formula>0</formula>
    </cfRule>
  </conditionalFormatting>
  <hyperlinks>
    <hyperlink ref="A5" location="Índice!A1" display="⌂ Volver al ÍNDICE" xr:uid="{0E28964B-4D2D-489B-A17C-FA15C6BC22FF}"/>
  </hyperlinks>
  <pageMargins left="0.7" right="0.7" top="0.75" bottom="0.75" header="0.3" footer="0.3"/>
  <ignoredErrors>
    <ignoredError sqref="B17:E17" formulaRange="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D0344-1BD6-4397-903A-89C133388A07}">
  <sheetPr codeName="Hoja54">
    <tabColor rgb="FFECF1BC"/>
  </sheetPr>
  <dimension ref="A1:AY67"/>
  <sheetViews>
    <sheetView zoomScale="80" zoomScaleNormal="80" workbookViewId="0">
      <pane xSplit="1" topLeftCell="B1" activePane="topRight" state="frozen"/>
      <selection activeCell="T12" sqref="T12"/>
      <selection pane="topRight" activeCell="I63" sqref="I63"/>
    </sheetView>
  </sheetViews>
  <sheetFormatPr baseColWidth="10" defaultColWidth="11.42578125" defaultRowHeight="15" x14ac:dyDescent="0.25"/>
  <cols>
    <col min="1" max="1" width="76.5703125" customWidth="1"/>
    <col min="2" max="43" width="6.7109375" customWidth="1"/>
    <col min="44" max="51" width="7.28515625" customWidth="1"/>
    <col min="52" max="77" width="6.7109375" customWidth="1"/>
  </cols>
  <sheetData>
    <row r="1" spans="1:36" ht="24" customHeight="1" x14ac:dyDescent="0.25">
      <c r="A1" s="1755" t="s">
        <v>794</v>
      </c>
      <c r="B1" s="1756"/>
      <c r="C1" s="1756"/>
      <c r="D1" s="1757"/>
    </row>
    <row r="2" spans="1:36" ht="13.5" customHeight="1" thickBot="1" x14ac:dyDescent="0.3">
      <c r="A2" s="1758"/>
      <c r="B2" s="1759"/>
      <c r="C2" s="1759"/>
      <c r="D2" s="1760"/>
    </row>
    <row r="3" spans="1:36" x14ac:dyDescent="0.25">
      <c r="A3" s="42" t="s">
        <v>977</v>
      </c>
    </row>
    <row r="4" spans="1:36" x14ac:dyDescent="0.25">
      <c r="A4" s="42" t="s">
        <v>988</v>
      </c>
    </row>
    <row r="5" spans="1:36" x14ac:dyDescent="0.25">
      <c r="A5" s="132" t="s">
        <v>712</v>
      </c>
    </row>
    <row r="7" spans="1:36" x14ac:dyDescent="0.25">
      <c r="A7" s="34" t="s">
        <v>1257</v>
      </c>
    </row>
    <row r="8" spans="1:36" x14ac:dyDescent="0.25">
      <c r="A8" s="5"/>
      <c r="AJ8" s="654"/>
    </row>
    <row r="9" spans="1:36" s="1" customFormat="1" ht="38.25" customHeight="1" x14ac:dyDescent="0.25">
      <c r="A9" s="12"/>
      <c r="B9" s="2026" t="s">
        <v>997</v>
      </c>
      <c r="C9" s="2026"/>
      <c r="D9" s="2026"/>
      <c r="E9" s="2026"/>
      <c r="F9" s="2026"/>
      <c r="G9" s="2026"/>
      <c r="H9" s="2026"/>
      <c r="I9" s="2026"/>
      <c r="J9" s="2026"/>
      <c r="K9" s="2026"/>
      <c r="L9" s="2026"/>
      <c r="M9" s="2026"/>
      <c r="O9" s="2030" t="s">
        <v>508</v>
      </c>
      <c r="P9" s="2031"/>
      <c r="Q9" s="2031"/>
      <c r="R9" s="2031"/>
      <c r="S9" s="2031"/>
      <c r="T9" s="2031"/>
      <c r="U9" s="2031"/>
      <c r="V9" s="2032"/>
      <c r="X9" s="2033" t="s">
        <v>631</v>
      </c>
      <c r="Y9" s="2031"/>
      <c r="Z9" s="2031"/>
      <c r="AA9" s="2032"/>
    </row>
    <row r="10" spans="1:36" x14ac:dyDescent="0.25">
      <c r="A10" s="329" t="s">
        <v>29</v>
      </c>
      <c r="B10" s="2007">
        <v>2015</v>
      </c>
      <c r="C10" s="2007"/>
      <c r="D10" s="2007"/>
      <c r="E10" s="2007">
        <v>2017</v>
      </c>
      <c r="F10" s="2007"/>
      <c r="G10" s="2007"/>
      <c r="H10" s="2007">
        <v>2019</v>
      </c>
      <c r="I10" s="2007"/>
      <c r="J10" s="2007"/>
      <c r="K10" s="2007">
        <v>2022</v>
      </c>
      <c r="L10" s="2007"/>
      <c r="M10" s="2007"/>
      <c r="O10" s="2007">
        <v>2015</v>
      </c>
      <c r="P10" s="2007"/>
      <c r="Q10" s="2007">
        <v>2017</v>
      </c>
      <c r="R10" s="2007"/>
      <c r="S10" s="2007">
        <v>2019</v>
      </c>
      <c r="T10" s="2007"/>
      <c r="U10" s="2007">
        <v>2022</v>
      </c>
      <c r="V10" s="2007"/>
      <c r="X10" s="2013">
        <v>2015</v>
      </c>
      <c r="Y10" s="2013">
        <v>2017</v>
      </c>
      <c r="Z10" s="2013">
        <v>2019</v>
      </c>
      <c r="AA10" s="2013">
        <v>2022</v>
      </c>
    </row>
    <row r="11" spans="1:36" s="18" customFormat="1" x14ac:dyDescent="0.25">
      <c r="A11" s="321" t="s">
        <v>30</v>
      </c>
      <c r="B11" s="1198" t="s">
        <v>31</v>
      </c>
      <c r="C11" s="1198" t="s">
        <v>32</v>
      </c>
      <c r="D11" s="1198" t="s">
        <v>33</v>
      </c>
      <c r="E11" s="1198" t="s">
        <v>31</v>
      </c>
      <c r="F11" s="1198" t="s">
        <v>32</v>
      </c>
      <c r="G11" s="1198" t="s">
        <v>33</v>
      </c>
      <c r="H11" s="1198" t="s">
        <v>31</v>
      </c>
      <c r="I11" s="1198" t="s">
        <v>32</v>
      </c>
      <c r="J11" s="1198" t="s">
        <v>33</v>
      </c>
      <c r="K11" s="1198" t="s">
        <v>31</v>
      </c>
      <c r="L11" s="1198" t="s">
        <v>32</v>
      </c>
      <c r="M11" s="1198" t="s">
        <v>33</v>
      </c>
      <c r="O11" s="1198" t="s">
        <v>31</v>
      </c>
      <c r="P11" s="1198" t="s">
        <v>32</v>
      </c>
      <c r="Q11" s="1198" t="s">
        <v>31</v>
      </c>
      <c r="R11" s="1198" t="s">
        <v>32</v>
      </c>
      <c r="S11" s="1198" t="s">
        <v>31</v>
      </c>
      <c r="T11" s="1198" t="s">
        <v>32</v>
      </c>
      <c r="U11" s="1198" t="s">
        <v>31</v>
      </c>
      <c r="V11" s="1198" t="s">
        <v>32</v>
      </c>
      <c r="X11" s="2014"/>
      <c r="Y11" s="2014"/>
      <c r="Z11" s="2014"/>
      <c r="AA11" s="2014"/>
    </row>
    <row r="12" spans="1:36" x14ac:dyDescent="0.25">
      <c r="A12" s="1309" t="s">
        <v>401</v>
      </c>
      <c r="B12" s="50">
        <v>362</v>
      </c>
      <c r="C12" s="50">
        <v>582</v>
      </c>
      <c r="D12" s="20">
        <f>B12+C12</f>
        <v>944</v>
      </c>
      <c r="E12" s="49">
        <v>604</v>
      </c>
      <c r="F12" s="50">
        <v>939</v>
      </c>
      <c r="G12" s="20">
        <f>E12+F12</f>
        <v>1543</v>
      </c>
      <c r="H12" s="49">
        <v>695</v>
      </c>
      <c r="I12" s="50">
        <v>930</v>
      </c>
      <c r="J12" s="51">
        <f>H12+I12</f>
        <v>1625</v>
      </c>
      <c r="K12" s="49">
        <v>790</v>
      </c>
      <c r="L12" s="50">
        <v>1032</v>
      </c>
      <c r="M12" s="21">
        <f>K12+L12</f>
        <v>1822</v>
      </c>
      <c r="N12" s="24"/>
      <c r="O12" s="59">
        <f>B12/SUM(B12:B13)*100</f>
        <v>37.826541274817139</v>
      </c>
      <c r="P12" s="57">
        <f>C12/SUM(C12:C13)*100</f>
        <v>61.652542372881356</v>
      </c>
      <c r="Q12" s="59">
        <f>E12/SUM(E12:E13)*100</f>
        <v>37.376237623762378</v>
      </c>
      <c r="R12" s="57">
        <f>F12/SUM(F12:F13)*100</f>
        <v>59.130982367758186</v>
      </c>
      <c r="S12" s="59">
        <f>H12/SUM(H12:H13)*100</f>
        <v>42.954264524103827</v>
      </c>
      <c r="T12" s="57">
        <f>I12/SUM(I12:I13)*100</f>
        <v>58.972733037412809</v>
      </c>
      <c r="U12" s="59">
        <f>K12/SUM(K12:K13)*100</f>
        <v>49.375</v>
      </c>
      <c r="V12" s="60">
        <f>L12/SUM(L12:L13)*100</f>
        <v>65.399239543726239</v>
      </c>
      <c r="X12" s="59">
        <f>P12-O12</f>
        <v>23.826001098064218</v>
      </c>
      <c r="Y12" s="59">
        <f>R12-Q12</f>
        <v>21.754744743995808</v>
      </c>
      <c r="Z12" s="59">
        <f>T12-S12</f>
        <v>16.018468513308981</v>
      </c>
      <c r="AA12" s="73">
        <f>V12-U12</f>
        <v>16.024239543726239</v>
      </c>
    </row>
    <row r="13" spans="1:36" s="31" customFormat="1" x14ac:dyDescent="0.25">
      <c r="A13" s="1310" t="s">
        <v>739</v>
      </c>
      <c r="B13" s="1283">
        <v>595</v>
      </c>
      <c r="C13" s="1283">
        <v>362</v>
      </c>
      <c r="D13" s="624">
        <v>957</v>
      </c>
      <c r="E13" s="1284">
        <v>1012</v>
      </c>
      <c r="F13" s="1283">
        <v>649</v>
      </c>
      <c r="G13" s="624">
        <v>1661</v>
      </c>
      <c r="H13" s="1284">
        <v>923</v>
      </c>
      <c r="I13" s="1283">
        <v>647</v>
      </c>
      <c r="J13" s="1285">
        <v>1570</v>
      </c>
      <c r="K13" s="1284">
        <v>810</v>
      </c>
      <c r="L13" s="1283">
        <v>546</v>
      </c>
      <c r="M13" s="618">
        <v>1356</v>
      </c>
      <c r="N13" s="162"/>
      <c r="O13" s="614">
        <f>B13/SUM(B12:B13)*100</f>
        <v>62.173458725182861</v>
      </c>
      <c r="P13" s="615">
        <f>C13/SUM(C12:C13)*100</f>
        <v>38.347457627118644</v>
      </c>
      <c r="Q13" s="614">
        <f>E13/SUM(E12:E13)*100</f>
        <v>62.623762376237622</v>
      </c>
      <c r="R13" s="615">
        <f>F13/SUM(F12:F13)*100</f>
        <v>40.869017632241814</v>
      </c>
      <c r="S13" s="614">
        <f>H13/SUM(H12:H13)*100</f>
        <v>57.045735475896166</v>
      </c>
      <c r="T13" s="615">
        <f>I13/SUM(I12:I13)*100</f>
        <v>41.027266962587191</v>
      </c>
      <c r="U13" s="614">
        <f>K13/SUM(K12:K13)*100</f>
        <v>50.625</v>
      </c>
      <c r="V13" s="616">
        <f>L13/SUM(L12:L13)*100</f>
        <v>34.600760456273768</v>
      </c>
      <c r="X13" s="332">
        <f>P13-O13</f>
        <v>-23.826001098064218</v>
      </c>
      <c r="Y13" s="332">
        <f>R13-Q13</f>
        <v>-21.754744743995808</v>
      </c>
      <c r="Z13" s="332">
        <f>T13-S13</f>
        <v>-16.018468513308974</v>
      </c>
      <c r="AA13" s="335">
        <f>V13-U13</f>
        <v>-16.024239543726232</v>
      </c>
    </row>
    <row r="14" spans="1:36" x14ac:dyDescent="0.25">
      <c r="B14" s="24"/>
      <c r="C14" s="24"/>
      <c r="D14" s="20"/>
      <c r="E14" s="20"/>
      <c r="F14" s="20"/>
      <c r="G14" s="20"/>
      <c r="H14" s="20"/>
      <c r="I14" s="20"/>
      <c r="J14" s="20"/>
      <c r="K14" s="20"/>
      <c r="L14" s="20"/>
      <c r="M14" s="20"/>
    </row>
    <row r="15" spans="1:36" x14ac:dyDescent="0.25">
      <c r="B15" s="24"/>
      <c r="C15" s="24"/>
      <c r="D15" s="20"/>
      <c r="E15" s="20"/>
      <c r="F15" s="20"/>
      <c r="G15" s="20"/>
      <c r="H15" s="20"/>
      <c r="I15" s="20"/>
      <c r="J15" s="20"/>
      <c r="K15" s="20"/>
      <c r="L15" s="20"/>
      <c r="M15" s="20"/>
    </row>
    <row r="16" spans="1:36" x14ac:dyDescent="0.25">
      <c r="A16" s="5" t="s">
        <v>971</v>
      </c>
      <c r="B16" s="24"/>
      <c r="C16" s="24"/>
      <c r="D16" s="20"/>
      <c r="E16" s="20"/>
      <c r="F16" s="20"/>
      <c r="G16" s="20"/>
      <c r="H16" s="20"/>
      <c r="I16" s="20"/>
      <c r="J16" s="20"/>
      <c r="K16" s="20"/>
      <c r="L16" s="20"/>
      <c r="M16" s="20"/>
    </row>
    <row r="17" spans="1:51" x14ac:dyDescent="0.25">
      <c r="B17" s="24"/>
      <c r="C17" s="24"/>
      <c r="D17" s="20"/>
      <c r="E17" s="20"/>
      <c r="F17" s="20"/>
      <c r="G17" s="20"/>
      <c r="H17" s="20"/>
      <c r="I17" s="20"/>
      <c r="J17" s="20"/>
      <c r="K17" s="20"/>
      <c r="L17" s="20"/>
      <c r="M17" s="20"/>
    </row>
    <row r="18" spans="1:51" x14ac:dyDescent="0.25">
      <c r="B18" s="2045" t="s">
        <v>997</v>
      </c>
      <c r="C18" s="2046"/>
      <c r="D18" s="2046"/>
      <c r="E18" s="2046"/>
      <c r="F18" s="2046"/>
      <c r="G18" s="2046"/>
      <c r="H18" s="2046"/>
      <c r="I18" s="2046"/>
      <c r="J18" s="2046"/>
      <c r="K18" s="2046"/>
      <c r="L18" s="2046"/>
      <c r="M18" s="2046"/>
      <c r="N18" s="2046"/>
      <c r="O18" s="2046"/>
      <c r="P18" s="2046"/>
      <c r="Q18" s="2046"/>
      <c r="R18" s="2046"/>
      <c r="S18" s="2046"/>
      <c r="T18" s="2046"/>
      <c r="U18" s="2046"/>
      <c r="V18" s="2046"/>
      <c r="W18" s="2046"/>
      <c r="X18" s="2046"/>
      <c r="Y18" s="2047"/>
      <c r="AA18" s="1987" t="s">
        <v>508</v>
      </c>
      <c r="AB18" s="1987"/>
      <c r="AC18" s="1987"/>
      <c r="AD18" s="1987"/>
      <c r="AE18" s="1987"/>
      <c r="AF18" s="1987"/>
      <c r="AG18" s="1987"/>
      <c r="AH18" s="1987"/>
      <c r="AI18" s="1987"/>
      <c r="AJ18" s="1987"/>
      <c r="AK18" s="1987"/>
      <c r="AL18" s="1987"/>
      <c r="AM18" s="1987"/>
      <c r="AN18" s="1987"/>
      <c r="AO18" s="1987"/>
      <c r="AP18" s="1987"/>
      <c r="AR18" s="1987" t="s">
        <v>631</v>
      </c>
      <c r="AS18" s="1987"/>
      <c r="AT18" s="1987"/>
      <c r="AU18" s="1987"/>
      <c r="AV18" s="1987"/>
      <c r="AW18" s="1987"/>
      <c r="AX18" s="1987"/>
      <c r="AY18" s="1987"/>
    </row>
    <row r="19" spans="1:51" x14ac:dyDescent="0.25">
      <c r="A19" s="339" t="s">
        <v>29</v>
      </c>
      <c r="B19" s="2007">
        <v>2015</v>
      </c>
      <c r="C19" s="2007"/>
      <c r="D19" s="2007"/>
      <c r="E19" s="2007"/>
      <c r="F19" s="2007"/>
      <c r="G19" s="2007"/>
      <c r="H19" s="2007">
        <v>2017</v>
      </c>
      <c r="I19" s="2007"/>
      <c r="J19" s="2007"/>
      <c r="K19" s="2007"/>
      <c r="L19" s="2007"/>
      <c r="M19" s="2007"/>
      <c r="N19" s="2007">
        <v>2019</v>
      </c>
      <c r="O19" s="2007"/>
      <c r="P19" s="2007"/>
      <c r="Q19" s="2007"/>
      <c r="R19" s="2007"/>
      <c r="S19" s="2007"/>
      <c r="T19" s="2007">
        <v>2022</v>
      </c>
      <c r="U19" s="2007"/>
      <c r="V19" s="2007"/>
      <c r="W19" s="2007"/>
      <c r="X19" s="2007"/>
      <c r="Y19" s="2007"/>
      <c r="AA19" s="2007">
        <v>2015</v>
      </c>
      <c r="AB19" s="2007"/>
      <c r="AC19" s="2007"/>
      <c r="AD19" s="2007"/>
      <c r="AE19" s="2007">
        <v>2017</v>
      </c>
      <c r="AF19" s="2007"/>
      <c r="AG19" s="2007"/>
      <c r="AH19" s="2007"/>
      <c r="AI19" s="2007">
        <v>2019</v>
      </c>
      <c r="AJ19" s="2007"/>
      <c r="AK19" s="2007"/>
      <c r="AL19" s="2007"/>
      <c r="AM19" s="2007">
        <v>2022</v>
      </c>
      <c r="AN19" s="2007"/>
      <c r="AO19" s="2007"/>
      <c r="AP19" s="2007"/>
      <c r="AR19" s="2008">
        <v>2015</v>
      </c>
      <c r="AS19" s="2008"/>
      <c r="AT19" s="2008">
        <v>2017</v>
      </c>
      <c r="AU19" s="2008"/>
      <c r="AV19" s="2008">
        <v>2019</v>
      </c>
      <c r="AW19" s="2008"/>
      <c r="AX19" s="2008">
        <v>2022</v>
      </c>
      <c r="AY19" s="2008"/>
    </row>
    <row r="20" spans="1:51" s="18" customFormat="1" x14ac:dyDescent="0.25">
      <c r="A20" s="321" t="s">
        <v>30</v>
      </c>
      <c r="B20" s="2048" t="s">
        <v>31</v>
      </c>
      <c r="C20" s="2048"/>
      <c r="D20" s="2048" t="s">
        <v>32</v>
      </c>
      <c r="E20" s="2048"/>
      <c r="F20" s="2048" t="s">
        <v>33</v>
      </c>
      <c r="G20" s="2048"/>
      <c r="H20" s="2048" t="s">
        <v>31</v>
      </c>
      <c r="I20" s="2048"/>
      <c r="J20" s="2048" t="s">
        <v>32</v>
      </c>
      <c r="K20" s="2048"/>
      <c r="L20" s="2048" t="s">
        <v>33</v>
      </c>
      <c r="M20" s="2048"/>
      <c r="N20" s="2048" t="s">
        <v>31</v>
      </c>
      <c r="O20" s="2048"/>
      <c r="P20" s="2048" t="s">
        <v>32</v>
      </c>
      <c r="Q20" s="2048"/>
      <c r="R20" s="2048" t="s">
        <v>33</v>
      </c>
      <c r="S20" s="2048"/>
      <c r="T20" s="2048" t="s">
        <v>31</v>
      </c>
      <c r="U20" s="2048"/>
      <c r="V20" s="2048" t="s">
        <v>32</v>
      </c>
      <c r="W20" s="2048"/>
      <c r="X20" s="2048" t="s">
        <v>33</v>
      </c>
      <c r="Y20" s="2048"/>
      <c r="AA20" s="1987" t="s">
        <v>31</v>
      </c>
      <c r="AB20" s="1987"/>
      <c r="AC20" s="1987" t="s">
        <v>32</v>
      </c>
      <c r="AD20" s="1987"/>
      <c r="AE20" s="1987" t="s">
        <v>31</v>
      </c>
      <c r="AF20" s="1987"/>
      <c r="AG20" s="1987" t="s">
        <v>32</v>
      </c>
      <c r="AH20" s="1987"/>
      <c r="AI20" s="1987" t="s">
        <v>31</v>
      </c>
      <c r="AJ20" s="1987"/>
      <c r="AK20" s="1987" t="s">
        <v>32</v>
      </c>
      <c r="AL20" s="1987"/>
      <c r="AM20" s="1987" t="s">
        <v>31</v>
      </c>
      <c r="AN20" s="1987"/>
      <c r="AO20" s="1987" t="s">
        <v>32</v>
      </c>
      <c r="AP20" s="1987"/>
      <c r="AR20" s="2008"/>
      <c r="AS20" s="2008"/>
      <c r="AT20" s="2008"/>
      <c r="AU20" s="2008"/>
      <c r="AV20" s="2008"/>
      <c r="AW20" s="2008"/>
      <c r="AX20" s="2008"/>
      <c r="AY20" s="2008"/>
    </row>
    <row r="21" spans="1:51" s="18" customFormat="1" x14ac:dyDescent="0.25">
      <c r="A21" s="1308" t="s">
        <v>34</v>
      </c>
      <c r="B21" s="1311" t="s">
        <v>422</v>
      </c>
      <c r="C21" s="1312" t="s">
        <v>421</v>
      </c>
      <c r="D21" s="1312" t="s">
        <v>422</v>
      </c>
      <c r="E21" s="1312" t="s">
        <v>421</v>
      </c>
      <c r="F21" s="1312" t="s">
        <v>422</v>
      </c>
      <c r="G21" s="1313" t="s">
        <v>421</v>
      </c>
      <c r="H21" s="1311" t="s">
        <v>422</v>
      </c>
      <c r="I21" s="1312" t="s">
        <v>421</v>
      </c>
      <c r="J21" s="1312" t="s">
        <v>422</v>
      </c>
      <c r="K21" s="1312" t="s">
        <v>421</v>
      </c>
      <c r="L21" s="1312" t="s">
        <v>422</v>
      </c>
      <c r="M21" s="1313" t="s">
        <v>421</v>
      </c>
      <c r="N21" s="1311" t="s">
        <v>422</v>
      </c>
      <c r="O21" s="1312" t="s">
        <v>421</v>
      </c>
      <c r="P21" s="1312" t="s">
        <v>422</v>
      </c>
      <c r="Q21" s="1312" t="s">
        <v>421</v>
      </c>
      <c r="R21" s="1312" t="s">
        <v>422</v>
      </c>
      <c r="S21" s="1312" t="s">
        <v>421</v>
      </c>
      <c r="T21" s="1311" t="s">
        <v>422</v>
      </c>
      <c r="U21" s="1312" t="s">
        <v>421</v>
      </c>
      <c r="V21" s="1312" t="s">
        <v>422</v>
      </c>
      <c r="W21" s="1312" t="s">
        <v>421</v>
      </c>
      <c r="X21" s="1312" t="s">
        <v>422</v>
      </c>
      <c r="Y21" s="1313" t="s">
        <v>421</v>
      </c>
      <c r="AA21" s="1314" t="s">
        <v>422</v>
      </c>
      <c r="AB21" s="1315" t="s">
        <v>421</v>
      </c>
      <c r="AC21" s="1315" t="s">
        <v>422</v>
      </c>
      <c r="AD21" s="1315" t="s">
        <v>421</v>
      </c>
      <c r="AE21" s="1314" t="s">
        <v>422</v>
      </c>
      <c r="AF21" s="1315" t="s">
        <v>421</v>
      </c>
      <c r="AG21" s="1315" t="s">
        <v>422</v>
      </c>
      <c r="AH21" s="1315" t="s">
        <v>421</v>
      </c>
      <c r="AI21" s="1314" t="s">
        <v>422</v>
      </c>
      <c r="AJ21" s="1315" t="s">
        <v>421</v>
      </c>
      <c r="AK21" s="1315" t="s">
        <v>422</v>
      </c>
      <c r="AL21" s="1315" t="s">
        <v>421</v>
      </c>
      <c r="AM21" s="1314" t="s">
        <v>422</v>
      </c>
      <c r="AN21" s="1315" t="s">
        <v>421</v>
      </c>
      <c r="AO21" s="1315" t="s">
        <v>422</v>
      </c>
      <c r="AP21" s="1316" t="s">
        <v>421</v>
      </c>
      <c r="AR21" s="1314" t="s">
        <v>422</v>
      </c>
      <c r="AS21" s="1315" t="s">
        <v>421</v>
      </c>
      <c r="AT21" s="1314" t="s">
        <v>422</v>
      </c>
      <c r="AU21" s="1315" t="s">
        <v>421</v>
      </c>
      <c r="AV21" s="1314" t="s">
        <v>422</v>
      </c>
      <c r="AW21" s="1315" t="s">
        <v>421</v>
      </c>
      <c r="AX21" s="1314" t="s">
        <v>422</v>
      </c>
      <c r="AY21" s="1316" t="s">
        <v>421</v>
      </c>
    </row>
    <row r="22" spans="1:51" x14ac:dyDescent="0.25">
      <c r="A22" s="1199" t="s">
        <v>405</v>
      </c>
      <c r="B22" s="1305"/>
      <c r="C22" s="1306"/>
      <c r="D22" s="1306"/>
      <c r="E22" s="1306"/>
      <c r="F22" s="1306"/>
      <c r="G22" s="1306"/>
      <c r="H22" s="1305"/>
      <c r="I22" s="1306"/>
      <c r="J22" s="1306"/>
      <c r="K22" s="1306"/>
      <c r="L22" s="1306"/>
      <c r="M22" s="1306"/>
      <c r="N22" s="1305"/>
      <c r="O22" s="1306"/>
      <c r="P22" s="1306"/>
      <c r="Q22" s="1306"/>
      <c r="R22" s="1306"/>
      <c r="S22" s="1306"/>
      <c r="T22" s="1305"/>
      <c r="U22" s="1306"/>
      <c r="V22" s="1306"/>
      <c r="W22" s="1306"/>
      <c r="X22" s="1306"/>
      <c r="Y22" s="1307"/>
      <c r="AA22" s="355"/>
      <c r="AB22" s="356"/>
      <c r="AC22" s="356"/>
      <c r="AD22" s="356"/>
      <c r="AE22" s="355"/>
      <c r="AF22" s="356"/>
      <c r="AG22" s="356"/>
      <c r="AH22" s="356"/>
      <c r="AI22" s="355"/>
      <c r="AJ22" s="356"/>
      <c r="AK22" s="356"/>
      <c r="AL22" s="356"/>
      <c r="AM22" s="355"/>
      <c r="AN22" s="356"/>
      <c r="AO22" s="356"/>
      <c r="AP22" s="357"/>
      <c r="AR22" s="355"/>
      <c r="AS22" s="356"/>
      <c r="AT22" s="355"/>
      <c r="AU22" s="356"/>
      <c r="AV22" s="355"/>
      <c r="AW22" s="356"/>
      <c r="AX22" s="355"/>
      <c r="AY22" s="357"/>
    </row>
    <row r="23" spans="1:51" x14ac:dyDescent="0.25">
      <c r="A23" s="324" t="s">
        <v>406</v>
      </c>
      <c r="B23" s="93">
        <f>34+19+47+45</f>
        <v>145</v>
      </c>
      <c r="C23" s="29">
        <v>0</v>
      </c>
      <c r="D23" s="80">
        <f>85+52+110+85</f>
        <v>332</v>
      </c>
      <c r="E23" s="80">
        <v>0</v>
      </c>
      <c r="F23" s="80">
        <f>B23+D23</f>
        <v>477</v>
      </c>
      <c r="G23" s="80">
        <f>C23+E23</f>
        <v>0</v>
      </c>
      <c r="H23" s="93">
        <v>222</v>
      </c>
      <c r="I23" s="80">
        <v>0</v>
      </c>
      <c r="J23" s="80">
        <v>496</v>
      </c>
      <c r="K23" s="80">
        <v>0</v>
      </c>
      <c r="L23" s="80">
        <f t="shared" ref="L23:M25" si="0">H23+J23</f>
        <v>718</v>
      </c>
      <c r="M23" s="80">
        <f t="shared" si="0"/>
        <v>0</v>
      </c>
      <c r="N23" s="93">
        <f>54+26+70+91</f>
        <v>241</v>
      </c>
      <c r="O23" s="80">
        <v>0</v>
      </c>
      <c r="P23" s="80">
        <f>97+68+140+172</f>
        <v>477</v>
      </c>
      <c r="Q23" s="80">
        <v>0</v>
      </c>
      <c r="R23" s="80">
        <f>N23+P23</f>
        <v>718</v>
      </c>
      <c r="S23" s="80">
        <f>O23+Q23</f>
        <v>0</v>
      </c>
      <c r="T23" s="93">
        <f>96+49+103+154</f>
        <v>402</v>
      </c>
      <c r="U23" s="80">
        <v>0</v>
      </c>
      <c r="V23" s="80">
        <f>149+86+197+200</f>
        <v>632</v>
      </c>
      <c r="W23" s="80">
        <v>0</v>
      </c>
      <c r="X23" s="80">
        <f>T23+V23</f>
        <v>1034</v>
      </c>
      <c r="Y23" s="81">
        <f>U23+W23</f>
        <v>0</v>
      </c>
      <c r="AA23" s="2016">
        <f>B23/SUM($B$23:$C$25)*100</f>
        <v>15.151515151515152</v>
      </c>
      <c r="AB23" s="2024"/>
      <c r="AC23" s="2024">
        <f>D23/SUM($D$23:$E$25)*100</f>
        <v>35.132275132275133</v>
      </c>
      <c r="AD23" s="2024"/>
      <c r="AE23" s="2016">
        <f>H23/SUM($H$23:$I$25)*100</f>
        <v>13.737623762376238</v>
      </c>
      <c r="AF23" s="2024"/>
      <c r="AG23" s="2024">
        <f>J23/SUM($J$23:$K$25)*100</f>
        <v>31.234256926952142</v>
      </c>
      <c r="AH23" s="2024"/>
      <c r="AI23" s="2016">
        <f>N23/SUM($N$23:$O$25)*100</f>
        <v>14.904143475572045</v>
      </c>
      <c r="AJ23" s="2024"/>
      <c r="AK23" s="2024">
        <f>P23/SUM($P$23:$Q$25)*100</f>
        <v>30.247305009511731</v>
      </c>
      <c r="AL23" s="2024"/>
      <c r="AM23" s="2016">
        <f>T23/SUM($T$23:$U$25)*100</f>
        <v>25.124999999999996</v>
      </c>
      <c r="AN23" s="2024"/>
      <c r="AO23" s="2024">
        <f>V23/SUM($V$23:$W$25)*100</f>
        <v>40.050697084917616</v>
      </c>
      <c r="AP23" s="2017"/>
      <c r="AR23" s="2016">
        <f t="shared" ref="AR23:AR25" si="1">AC23-AA23</f>
        <v>19.980759980759981</v>
      </c>
      <c r="AS23" s="2017"/>
      <c r="AT23" s="2016">
        <f t="shared" ref="AT23:AT25" si="2">AG23-AE23</f>
        <v>17.496633164575904</v>
      </c>
      <c r="AU23" s="2017"/>
      <c r="AV23" s="2016">
        <f t="shared" ref="AV23:AV25" si="3">AK23-AI23</f>
        <v>15.343161533939686</v>
      </c>
      <c r="AW23" s="2017"/>
      <c r="AX23" s="2016">
        <f t="shared" ref="AX23:AX25" si="4">AO23-AM23</f>
        <v>14.925697084917619</v>
      </c>
      <c r="AY23" s="2017"/>
    </row>
    <row r="24" spans="1:51" x14ac:dyDescent="0.25">
      <c r="A24" s="325" t="s">
        <v>600</v>
      </c>
      <c r="B24" s="93">
        <f>68+98+51</f>
        <v>217</v>
      </c>
      <c r="C24" s="29">
        <v>0</v>
      </c>
      <c r="D24" s="80">
        <f>87+117+47</f>
        <v>251</v>
      </c>
      <c r="E24" s="80">
        <v>0</v>
      </c>
      <c r="F24" s="80">
        <f>B24+D24</f>
        <v>468</v>
      </c>
      <c r="G24" s="80">
        <f>C24+E24</f>
        <v>0</v>
      </c>
      <c r="H24" s="93">
        <v>382</v>
      </c>
      <c r="I24" s="80">
        <v>0</v>
      </c>
      <c r="J24" s="80">
        <v>443</v>
      </c>
      <c r="K24" s="80">
        <v>0</v>
      </c>
      <c r="L24" s="80">
        <f t="shared" si="0"/>
        <v>825</v>
      </c>
      <c r="M24" s="80">
        <f t="shared" si="0"/>
        <v>0</v>
      </c>
      <c r="N24" s="93">
        <f>131+161+162</f>
        <v>454</v>
      </c>
      <c r="O24" s="80">
        <v>0</v>
      </c>
      <c r="P24" s="80">
        <f>180+177+96</f>
        <v>453</v>
      </c>
      <c r="Q24" s="80">
        <v>0</v>
      </c>
      <c r="R24" s="80">
        <f>N24+P24</f>
        <v>907</v>
      </c>
      <c r="S24" s="80">
        <f>O24+Q24</f>
        <v>0</v>
      </c>
      <c r="T24" s="93">
        <f>116+155+117</f>
        <v>388</v>
      </c>
      <c r="U24" s="80">
        <v>0</v>
      </c>
      <c r="V24" s="80">
        <f>131+178+91</f>
        <v>400</v>
      </c>
      <c r="W24" s="80">
        <v>0</v>
      </c>
      <c r="X24" s="80">
        <f>T24+V24</f>
        <v>788</v>
      </c>
      <c r="Y24" s="81">
        <f t="shared" ref="Y24:Y25" si="5">U24+W24</f>
        <v>0</v>
      </c>
      <c r="AA24" s="2016">
        <f>B24/SUM($B$23:$C$25)*100</f>
        <v>22.675026123301986</v>
      </c>
      <c r="AB24" s="2024"/>
      <c r="AC24" s="2024">
        <f>D24/SUM($D$23:$E$25)*100</f>
        <v>26.560846560846564</v>
      </c>
      <c r="AD24" s="2024"/>
      <c r="AE24" s="2016">
        <f>H24/SUM($H$23:$I$25)*100</f>
        <v>23.638613861386137</v>
      </c>
      <c r="AF24" s="2024"/>
      <c r="AG24" s="2024">
        <f>J24/SUM($J$23:$K$25)*100</f>
        <v>27.896725440806048</v>
      </c>
      <c r="AH24" s="2024"/>
      <c r="AI24" s="2016">
        <f>N24/SUM($N$23:$O$25)*100</f>
        <v>28.076685219542362</v>
      </c>
      <c r="AJ24" s="2024"/>
      <c r="AK24" s="2024">
        <f>P24/SUM($P$23:$Q$25)*100</f>
        <v>28.725428027901078</v>
      </c>
      <c r="AL24" s="2024"/>
      <c r="AM24" s="2016">
        <f>T24/SUM($T$23:$U$25)*100</f>
        <v>24.25</v>
      </c>
      <c r="AN24" s="2024"/>
      <c r="AO24" s="2024">
        <f>V24/SUM($V$23:$W$25)*100</f>
        <v>25.34854245880862</v>
      </c>
      <c r="AP24" s="2017"/>
      <c r="AR24" s="2018">
        <f t="shared" si="1"/>
        <v>3.8858204375445773</v>
      </c>
      <c r="AS24" s="2019"/>
      <c r="AT24" s="2018">
        <f t="shared" si="2"/>
        <v>4.2581115794199107</v>
      </c>
      <c r="AU24" s="2019"/>
      <c r="AV24" s="2018">
        <f t="shared" si="3"/>
        <v>0.64874280835871545</v>
      </c>
      <c r="AW24" s="2019"/>
      <c r="AX24" s="2018">
        <f t="shared" si="4"/>
        <v>1.0985424588086197</v>
      </c>
      <c r="AY24" s="2019"/>
    </row>
    <row r="25" spans="1:51" s="31" customFormat="1" x14ac:dyDescent="0.25">
      <c r="A25" s="1263" t="s">
        <v>407</v>
      </c>
      <c r="B25" s="617">
        <v>0</v>
      </c>
      <c r="C25" s="624">
        <f>422+173</f>
        <v>595</v>
      </c>
      <c r="D25" s="624">
        <v>0</v>
      </c>
      <c r="E25" s="624">
        <f>331+31</f>
        <v>362</v>
      </c>
      <c r="F25" s="624">
        <v>0</v>
      </c>
      <c r="G25" s="624">
        <f>C25+E25</f>
        <v>957</v>
      </c>
      <c r="H25" s="617">
        <v>0</v>
      </c>
      <c r="I25" s="624">
        <v>1012</v>
      </c>
      <c r="J25" s="624">
        <v>0</v>
      </c>
      <c r="K25" s="624">
        <v>649</v>
      </c>
      <c r="L25" s="624">
        <f t="shared" si="0"/>
        <v>0</v>
      </c>
      <c r="M25" s="624">
        <f t="shared" si="0"/>
        <v>1661</v>
      </c>
      <c r="N25" s="617">
        <v>0</v>
      </c>
      <c r="O25" s="624">
        <f>677+245</f>
        <v>922</v>
      </c>
      <c r="P25" s="624">
        <v>0</v>
      </c>
      <c r="Q25" s="624">
        <f>569+78</f>
        <v>647</v>
      </c>
      <c r="R25" s="624">
        <v>0</v>
      </c>
      <c r="S25" s="624">
        <f>O25+Q25</f>
        <v>1569</v>
      </c>
      <c r="T25" s="617">
        <v>0</v>
      </c>
      <c r="U25" s="624">
        <f>638+172</f>
        <v>810</v>
      </c>
      <c r="V25" s="624">
        <v>0</v>
      </c>
      <c r="W25" s="624">
        <f>495+51</f>
        <v>546</v>
      </c>
      <c r="X25" s="624">
        <f>T25+V25</f>
        <v>0</v>
      </c>
      <c r="Y25" s="618">
        <f t="shared" si="5"/>
        <v>1356</v>
      </c>
      <c r="AA25" s="2022">
        <f>C25/SUM($B$23:$C$25)*100</f>
        <v>62.173458725182861</v>
      </c>
      <c r="AB25" s="2023"/>
      <c r="AC25" s="2023">
        <f>E25/SUM($D$23:$E$25)*100</f>
        <v>38.306878306878303</v>
      </c>
      <c r="AD25" s="2023"/>
      <c r="AE25" s="2022">
        <f>I25/SUM($H$23:$I$25)*100</f>
        <v>62.623762376237622</v>
      </c>
      <c r="AF25" s="2023"/>
      <c r="AG25" s="2023">
        <f>K25/SUM($J$23:$K$25)*100</f>
        <v>40.869017632241814</v>
      </c>
      <c r="AH25" s="2023"/>
      <c r="AI25" s="2022">
        <f>O25/SUM($N$23:$O$25)*100</f>
        <v>57.019171304885589</v>
      </c>
      <c r="AJ25" s="2023"/>
      <c r="AK25" s="2023">
        <f>Q25/SUM($P$23:$Q$25)*100</f>
        <v>41.027266962587191</v>
      </c>
      <c r="AL25" s="2023"/>
      <c r="AM25" s="2022">
        <f>U25/SUM($T$23:$U$25)*100</f>
        <v>50.625</v>
      </c>
      <c r="AN25" s="2023"/>
      <c r="AO25" s="2023">
        <f>W25/SUM($V$23:$W$25)*100</f>
        <v>34.600760456273768</v>
      </c>
      <c r="AP25" s="2025"/>
      <c r="AR25" s="2020">
        <f t="shared" si="1"/>
        <v>-23.866580418304558</v>
      </c>
      <c r="AS25" s="2021"/>
      <c r="AT25" s="2020">
        <f t="shared" si="2"/>
        <v>-21.754744743995808</v>
      </c>
      <c r="AU25" s="2021"/>
      <c r="AV25" s="2020">
        <f t="shared" si="3"/>
        <v>-15.991904342298398</v>
      </c>
      <c r="AW25" s="2021"/>
      <c r="AX25" s="2020">
        <f t="shared" si="4"/>
        <v>-16.024239543726232</v>
      </c>
      <c r="AY25" s="2021"/>
    </row>
    <row r="26" spans="1:51" x14ac:dyDescent="0.25">
      <c r="B26" s="24"/>
      <c r="C26" s="24"/>
      <c r="D26" s="24"/>
      <c r="E26" s="24"/>
      <c r="F26" s="24"/>
      <c r="G26" s="24"/>
      <c r="H26" s="24"/>
      <c r="I26" s="24"/>
      <c r="J26" s="24"/>
      <c r="K26" s="15"/>
    </row>
    <row r="27" spans="1:51" x14ac:dyDescent="0.25">
      <c r="B27" s="24"/>
      <c r="C27" s="24"/>
      <c r="D27" s="24"/>
      <c r="E27" s="24"/>
      <c r="F27" s="24"/>
      <c r="G27" s="24"/>
      <c r="H27" s="24"/>
      <c r="I27" s="24"/>
      <c r="J27" s="24"/>
      <c r="K27" s="15"/>
    </row>
    <row r="28" spans="1:51" x14ac:dyDescent="0.25">
      <c r="A28" s="5" t="s">
        <v>1256</v>
      </c>
      <c r="B28" s="48"/>
      <c r="C28" s="48"/>
      <c r="D28" s="48"/>
      <c r="E28" s="48"/>
      <c r="F28" s="48"/>
      <c r="G28" s="24"/>
      <c r="H28" s="24"/>
      <c r="I28" s="24"/>
      <c r="J28" s="24"/>
      <c r="K28" s="24"/>
    </row>
    <row r="29" spans="1:51" x14ac:dyDescent="0.25">
      <c r="A29" s="5"/>
      <c r="B29" s="48"/>
      <c r="C29" s="48"/>
      <c r="D29" s="48"/>
      <c r="E29" s="48"/>
      <c r="F29" s="48"/>
      <c r="G29" s="24"/>
      <c r="H29" s="24"/>
      <c r="I29" s="24"/>
      <c r="J29" s="24"/>
      <c r="K29" s="24"/>
    </row>
    <row r="30" spans="1:51" x14ac:dyDescent="0.25">
      <c r="A30" s="5"/>
      <c r="B30" s="2028" t="s">
        <v>997</v>
      </c>
      <c r="C30" s="2028"/>
      <c r="D30" s="2028"/>
      <c r="E30" s="2028"/>
      <c r="F30" s="2028"/>
      <c r="G30" s="2028"/>
      <c r="H30" s="2028"/>
      <c r="I30" s="2028"/>
      <c r="J30" s="2028"/>
      <c r="K30" s="2028"/>
      <c r="L30" s="2028"/>
      <c r="M30" s="2028"/>
      <c r="N30" s="2028"/>
      <c r="O30" s="2028"/>
      <c r="P30" s="2028"/>
      <c r="Q30" s="2028"/>
      <c r="R30" s="2028"/>
      <c r="S30" s="2028"/>
      <c r="T30" s="2028"/>
      <c r="U30" s="2028"/>
      <c r="V30" s="2028"/>
      <c r="W30" s="2028"/>
      <c r="X30" s="2028"/>
      <c r="Y30" s="2028"/>
      <c r="AA30" s="2001" t="s">
        <v>508</v>
      </c>
      <c r="AB30" s="2002"/>
      <c r="AC30" s="2002"/>
      <c r="AD30" s="2002"/>
      <c r="AE30" s="2002"/>
      <c r="AF30" s="2002"/>
      <c r="AG30" s="2002"/>
      <c r="AH30" s="2002"/>
      <c r="AI30" s="2002"/>
      <c r="AJ30" s="2002"/>
      <c r="AK30" s="2002"/>
      <c r="AL30" s="2002"/>
      <c r="AM30" s="2002"/>
      <c r="AN30" s="2002"/>
      <c r="AO30" s="2002"/>
      <c r="AP30" s="1988"/>
      <c r="AR30" s="2001" t="s">
        <v>631</v>
      </c>
      <c r="AS30" s="2002"/>
      <c r="AT30" s="2002"/>
      <c r="AU30" s="2002"/>
      <c r="AV30" s="2002"/>
      <c r="AW30" s="2002"/>
      <c r="AX30" s="2002"/>
      <c r="AY30" s="1988"/>
    </row>
    <row r="31" spans="1:51" x14ac:dyDescent="0.25">
      <c r="A31" s="339" t="s">
        <v>29</v>
      </c>
      <c r="B31" s="2007">
        <v>2015</v>
      </c>
      <c r="C31" s="2007"/>
      <c r="D31" s="2007"/>
      <c r="E31" s="2007"/>
      <c r="F31" s="2007"/>
      <c r="G31" s="2007"/>
      <c r="H31" s="2007">
        <v>2017</v>
      </c>
      <c r="I31" s="2007"/>
      <c r="J31" s="2007"/>
      <c r="K31" s="2007"/>
      <c r="L31" s="2007"/>
      <c r="M31" s="2007"/>
      <c r="N31" s="2007">
        <v>2019</v>
      </c>
      <c r="O31" s="2007"/>
      <c r="P31" s="2007"/>
      <c r="Q31" s="2007"/>
      <c r="R31" s="2007"/>
      <c r="S31" s="2007"/>
      <c r="T31" s="2007">
        <v>2022</v>
      </c>
      <c r="U31" s="2007"/>
      <c r="V31" s="2007"/>
      <c r="W31" s="2007"/>
      <c r="X31" s="2007"/>
      <c r="Y31" s="2007"/>
      <c r="AA31" s="2007">
        <v>2015</v>
      </c>
      <c r="AB31" s="2007"/>
      <c r="AC31" s="2007"/>
      <c r="AD31" s="2007"/>
      <c r="AE31" s="2007">
        <v>2017</v>
      </c>
      <c r="AF31" s="2007"/>
      <c r="AG31" s="2007"/>
      <c r="AH31" s="2007"/>
      <c r="AI31" s="2007">
        <v>2019</v>
      </c>
      <c r="AJ31" s="2007"/>
      <c r="AK31" s="2007"/>
      <c r="AL31" s="2007"/>
      <c r="AM31" s="2007">
        <v>2022</v>
      </c>
      <c r="AN31" s="2007"/>
      <c r="AO31" s="2007"/>
      <c r="AP31" s="2007"/>
      <c r="AR31" s="2008">
        <v>2015</v>
      </c>
      <c r="AS31" s="2008"/>
      <c r="AT31" s="2008">
        <v>2017</v>
      </c>
      <c r="AU31" s="2008"/>
      <c r="AV31" s="2008">
        <v>2019</v>
      </c>
      <c r="AW31" s="2008"/>
      <c r="AX31" s="2008">
        <v>2022</v>
      </c>
      <c r="AY31" s="2008"/>
    </row>
    <row r="32" spans="1:51" s="18" customFormat="1" x14ac:dyDescent="0.25">
      <c r="A32" s="321" t="s">
        <v>30</v>
      </c>
      <c r="B32" s="2028" t="s">
        <v>31</v>
      </c>
      <c r="C32" s="2028"/>
      <c r="D32" s="2028" t="s">
        <v>32</v>
      </c>
      <c r="E32" s="2028"/>
      <c r="F32" s="2028" t="s">
        <v>33</v>
      </c>
      <c r="G32" s="2028"/>
      <c r="H32" s="2028" t="s">
        <v>31</v>
      </c>
      <c r="I32" s="2028"/>
      <c r="J32" s="2028" t="s">
        <v>32</v>
      </c>
      <c r="K32" s="2028"/>
      <c r="L32" s="2028" t="s">
        <v>33</v>
      </c>
      <c r="M32" s="2028"/>
      <c r="N32" s="2028" t="s">
        <v>31</v>
      </c>
      <c r="O32" s="2028"/>
      <c r="P32" s="2028" t="s">
        <v>32</v>
      </c>
      <c r="Q32" s="2028"/>
      <c r="R32" s="2028" t="s">
        <v>33</v>
      </c>
      <c r="S32" s="2028"/>
      <c r="T32" s="2028" t="s">
        <v>31</v>
      </c>
      <c r="U32" s="2028"/>
      <c r="V32" s="2028" t="s">
        <v>32</v>
      </c>
      <c r="W32" s="2028"/>
      <c r="X32" s="2028" t="s">
        <v>33</v>
      </c>
      <c r="Y32" s="2028"/>
      <c r="AA32" s="1987" t="s">
        <v>31</v>
      </c>
      <c r="AB32" s="1987"/>
      <c r="AC32" s="1987" t="s">
        <v>32</v>
      </c>
      <c r="AD32" s="1987"/>
      <c r="AE32" s="1987" t="s">
        <v>31</v>
      </c>
      <c r="AF32" s="1987"/>
      <c r="AG32" s="1987" t="s">
        <v>32</v>
      </c>
      <c r="AH32" s="1987"/>
      <c r="AI32" s="1987" t="s">
        <v>31</v>
      </c>
      <c r="AJ32" s="1987"/>
      <c r="AK32" s="1987" t="s">
        <v>32</v>
      </c>
      <c r="AL32" s="1987"/>
      <c r="AM32" s="1987" t="s">
        <v>31</v>
      </c>
      <c r="AN32" s="1987"/>
      <c r="AO32" s="1987" t="s">
        <v>32</v>
      </c>
      <c r="AP32" s="1987"/>
      <c r="AR32" s="2008"/>
      <c r="AS32" s="2008"/>
      <c r="AT32" s="2008"/>
      <c r="AU32" s="2008"/>
      <c r="AV32" s="2008"/>
      <c r="AW32" s="2008"/>
      <c r="AX32" s="2008"/>
      <c r="AY32" s="2008"/>
    </row>
    <row r="33" spans="1:51" s="18" customFormat="1" x14ac:dyDescent="0.25">
      <c r="A33" s="329" t="s">
        <v>34</v>
      </c>
      <c r="B33" s="1314" t="s">
        <v>422</v>
      </c>
      <c r="C33" s="1315" t="s">
        <v>421</v>
      </c>
      <c r="D33" s="1315" t="s">
        <v>422</v>
      </c>
      <c r="E33" s="1315" t="s">
        <v>421</v>
      </c>
      <c r="F33" s="1315" t="s">
        <v>422</v>
      </c>
      <c r="G33" s="1315" t="s">
        <v>421</v>
      </c>
      <c r="H33" s="1314" t="s">
        <v>422</v>
      </c>
      <c r="I33" s="1315" t="s">
        <v>421</v>
      </c>
      <c r="J33" s="1315" t="s">
        <v>422</v>
      </c>
      <c r="K33" s="1315" t="s">
        <v>421</v>
      </c>
      <c r="L33" s="1315" t="s">
        <v>422</v>
      </c>
      <c r="M33" s="1315" t="s">
        <v>421</v>
      </c>
      <c r="N33" s="1314" t="s">
        <v>422</v>
      </c>
      <c r="O33" s="1315" t="s">
        <v>421</v>
      </c>
      <c r="P33" s="1315" t="s">
        <v>422</v>
      </c>
      <c r="Q33" s="1315" t="s">
        <v>421</v>
      </c>
      <c r="R33" s="1315" t="s">
        <v>422</v>
      </c>
      <c r="S33" s="1315" t="s">
        <v>421</v>
      </c>
      <c r="T33" s="1314" t="s">
        <v>422</v>
      </c>
      <c r="U33" s="1315" t="s">
        <v>421</v>
      </c>
      <c r="V33" s="1315" t="s">
        <v>422</v>
      </c>
      <c r="W33" s="1315" t="s">
        <v>421</v>
      </c>
      <c r="X33" s="1315" t="s">
        <v>422</v>
      </c>
      <c r="Y33" s="1316" t="s">
        <v>421</v>
      </c>
      <c r="AA33" s="1314" t="s">
        <v>422</v>
      </c>
      <c r="AB33" s="1315" t="s">
        <v>421</v>
      </c>
      <c r="AC33" s="1315" t="s">
        <v>422</v>
      </c>
      <c r="AD33" s="1315" t="s">
        <v>421</v>
      </c>
      <c r="AE33" s="1314" t="s">
        <v>422</v>
      </c>
      <c r="AF33" s="1315" t="s">
        <v>421</v>
      </c>
      <c r="AG33" s="1315" t="s">
        <v>422</v>
      </c>
      <c r="AH33" s="1315" t="s">
        <v>421</v>
      </c>
      <c r="AI33" s="1314" t="s">
        <v>422</v>
      </c>
      <c r="AJ33" s="1315" t="s">
        <v>421</v>
      </c>
      <c r="AK33" s="1315" t="s">
        <v>422</v>
      </c>
      <c r="AL33" s="1315" t="s">
        <v>421</v>
      </c>
      <c r="AM33" s="1314" t="s">
        <v>422</v>
      </c>
      <c r="AN33" s="1315" t="s">
        <v>421</v>
      </c>
      <c r="AO33" s="1315" t="s">
        <v>422</v>
      </c>
      <c r="AP33" s="1316" t="s">
        <v>421</v>
      </c>
      <c r="AR33" s="1314" t="s">
        <v>422</v>
      </c>
      <c r="AS33" s="1315" t="s">
        <v>421</v>
      </c>
      <c r="AT33" s="1314" t="s">
        <v>422</v>
      </c>
      <c r="AU33" s="1315" t="s">
        <v>421</v>
      </c>
      <c r="AV33" s="1314" t="s">
        <v>422</v>
      </c>
      <c r="AW33" s="1315" t="s">
        <v>421</v>
      </c>
      <c r="AX33" s="1314" t="s">
        <v>422</v>
      </c>
      <c r="AY33" s="1316" t="s">
        <v>421</v>
      </c>
    </row>
    <row r="34" spans="1:51" x14ac:dyDescent="0.25">
      <c r="A34" s="340" t="s">
        <v>35</v>
      </c>
      <c r="B34" s="1293"/>
      <c r="C34" s="1294"/>
      <c r="D34" s="1294"/>
      <c r="E34" s="1294"/>
      <c r="F34" s="1294"/>
      <c r="G34" s="1294"/>
      <c r="H34" s="1293"/>
      <c r="I34" s="1294"/>
      <c r="J34" s="1294"/>
      <c r="K34" s="1294"/>
      <c r="L34" s="1294"/>
      <c r="M34" s="1294"/>
      <c r="N34" s="1293"/>
      <c r="O34" s="1294"/>
      <c r="P34" s="1294"/>
      <c r="Q34" s="1294"/>
      <c r="R34" s="1294"/>
      <c r="S34" s="1294"/>
      <c r="T34" s="1293"/>
      <c r="U34" s="1294"/>
      <c r="V34" s="1294"/>
      <c r="W34" s="1294"/>
      <c r="X34" s="1294"/>
      <c r="Y34" s="1295"/>
      <c r="AA34" s="1302"/>
      <c r="AB34" s="1303"/>
      <c r="AC34" s="1303"/>
      <c r="AD34" s="1303"/>
      <c r="AE34" s="1302"/>
      <c r="AF34" s="1303"/>
      <c r="AG34" s="1303"/>
      <c r="AH34" s="1303"/>
      <c r="AI34" s="1302"/>
      <c r="AJ34" s="1303"/>
      <c r="AK34" s="1303"/>
      <c r="AL34" s="1303"/>
      <c r="AM34" s="1302"/>
      <c r="AN34" s="1303"/>
      <c r="AO34" s="1303"/>
      <c r="AP34" s="1304"/>
      <c r="AR34" s="1302"/>
      <c r="AS34" s="1303"/>
      <c r="AT34" s="1302"/>
      <c r="AU34" s="1303"/>
      <c r="AV34" s="1302"/>
      <c r="AW34" s="1303"/>
      <c r="AX34" s="1302"/>
      <c r="AY34" s="1304"/>
    </row>
    <row r="35" spans="1:51" x14ac:dyDescent="0.25">
      <c r="A35" s="325" t="s">
        <v>402</v>
      </c>
      <c r="B35" s="93">
        <v>14</v>
      </c>
      <c r="C35" s="29">
        <v>6</v>
      </c>
      <c r="D35" s="80">
        <v>23</v>
      </c>
      <c r="E35" s="29">
        <v>3</v>
      </c>
      <c r="F35" s="80">
        <f t="shared" ref="F35:G39" si="6">B35+D35</f>
        <v>37</v>
      </c>
      <c r="G35" s="29">
        <f t="shared" si="6"/>
        <v>9</v>
      </c>
      <c r="H35" s="93">
        <v>16</v>
      </c>
      <c r="I35" s="29">
        <v>2</v>
      </c>
      <c r="J35" s="80">
        <v>21</v>
      </c>
      <c r="K35" s="29">
        <v>3</v>
      </c>
      <c r="L35" s="80">
        <f t="shared" ref="L35:M39" si="7">H35+J35</f>
        <v>37</v>
      </c>
      <c r="M35" s="29">
        <f t="shared" si="7"/>
        <v>5</v>
      </c>
      <c r="N35" s="93">
        <v>4</v>
      </c>
      <c r="O35" s="29">
        <v>3</v>
      </c>
      <c r="P35" s="80">
        <v>3</v>
      </c>
      <c r="Q35" s="29">
        <v>0</v>
      </c>
      <c r="R35" s="80">
        <f t="shared" ref="R35:S39" si="8">N35+P35</f>
        <v>7</v>
      </c>
      <c r="S35" s="29">
        <f t="shared" si="8"/>
        <v>3</v>
      </c>
      <c r="T35" s="93">
        <v>4</v>
      </c>
      <c r="U35" s="29">
        <v>6</v>
      </c>
      <c r="V35" s="80">
        <v>7</v>
      </c>
      <c r="W35" s="29">
        <v>1</v>
      </c>
      <c r="X35" s="80">
        <f t="shared" ref="X35:Y39" si="9">T35+V35</f>
        <v>11</v>
      </c>
      <c r="Y35" s="32">
        <f t="shared" si="9"/>
        <v>7</v>
      </c>
      <c r="AA35" s="59">
        <f t="shared" ref="AA35:AB39" si="10">B35/SUM($B35:$C35)*100</f>
        <v>70</v>
      </c>
      <c r="AB35" s="70">
        <f t="shared" si="10"/>
        <v>30</v>
      </c>
      <c r="AC35" s="57">
        <f t="shared" ref="AC35:AD39" si="11">D35/SUM($D35:$E35)*100</f>
        <v>88.461538461538453</v>
      </c>
      <c r="AD35" s="194">
        <f t="shared" si="11"/>
        <v>11.538461538461538</v>
      </c>
      <c r="AE35" s="59">
        <f t="shared" ref="AE35:AF39" si="12">H35/SUM($H35:$I35)*100</f>
        <v>88.888888888888886</v>
      </c>
      <c r="AF35" s="194">
        <f t="shared" si="12"/>
        <v>11.111111111111111</v>
      </c>
      <c r="AG35" s="57">
        <f t="shared" ref="AG35:AH39" si="13">J35/SUM($J35:$K35)*100</f>
        <v>87.5</v>
      </c>
      <c r="AH35" s="194">
        <f t="shared" si="13"/>
        <v>12.5</v>
      </c>
      <c r="AI35" s="193">
        <f t="shared" ref="AI35:AJ39" si="14">N35/SUM($N35:$O35)*100</f>
        <v>57.142857142857139</v>
      </c>
      <c r="AJ35" s="194">
        <f t="shared" si="14"/>
        <v>42.857142857142854</v>
      </c>
      <c r="AK35" s="194">
        <f t="shared" ref="AK35:AL39" si="15">P35/SUM($P35:$Q35)*100</f>
        <v>100</v>
      </c>
      <c r="AL35" s="194">
        <f t="shared" si="15"/>
        <v>0</v>
      </c>
      <c r="AM35" s="193">
        <f t="shared" ref="AM35:AN39" si="16">T35/SUM($T35:$U35)*100</f>
        <v>40</v>
      </c>
      <c r="AN35" s="70">
        <f t="shared" si="16"/>
        <v>60</v>
      </c>
      <c r="AO35" s="57">
        <f t="shared" ref="AO35:AP39" si="17">V35/SUM($V35:$W35)*100</f>
        <v>87.5</v>
      </c>
      <c r="AP35" s="359">
        <f t="shared" si="17"/>
        <v>12.5</v>
      </c>
      <c r="AR35" s="59">
        <f>AC35-AA35</f>
        <v>18.461538461538453</v>
      </c>
      <c r="AS35" s="194">
        <f>AD35-AB35</f>
        <v>-18.46153846153846</v>
      </c>
      <c r="AT35" s="59">
        <f>AG35-AE35</f>
        <v>-1.3888888888888857</v>
      </c>
      <c r="AU35" s="194">
        <f>AH35-AF35</f>
        <v>1.3888888888888893</v>
      </c>
      <c r="AV35" s="193">
        <f>AK35-AI35</f>
        <v>42.857142857142861</v>
      </c>
      <c r="AW35" s="194">
        <f>AL35-AJ35</f>
        <v>-42.857142857142854</v>
      </c>
      <c r="AX35" s="193">
        <f>AO35-AM35</f>
        <v>47.5</v>
      </c>
      <c r="AY35" s="359">
        <f>AP35-AN35</f>
        <v>-47.5</v>
      </c>
    </row>
    <row r="36" spans="1:51" x14ac:dyDescent="0.25">
      <c r="A36" s="325" t="s">
        <v>38</v>
      </c>
      <c r="B36" s="93">
        <v>102</v>
      </c>
      <c r="C36" s="29">
        <v>89</v>
      </c>
      <c r="D36" s="80">
        <v>163</v>
      </c>
      <c r="E36" s="29">
        <v>50</v>
      </c>
      <c r="F36" s="80">
        <f t="shared" si="6"/>
        <v>265</v>
      </c>
      <c r="G36" s="29">
        <f t="shared" si="6"/>
        <v>139</v>
      </c>
      <c r="H36" s="93">
        <v>161</v>
      </c>
      <c r="I36" s="29">
        <v>150</v>
      </c>
      <c r="J36" s="80">
        <v>216</v>
      </c>
      <c r="K36" s="29">
        <v>125</v>
      </c>
      <c r="L36" s="80">
        <f t="shared" si="7"/>
        <v>377</v>
      </c>
      <c r="M36" s="29">
        <f t="shared" si="7"/>
        <v>275</v>
      </c>
      <c r="N36" s="93">
        <v>212</v>
      </c>
      <c r="O36" s="29">
        <v>138</v>
      </c>
      <c r="P36" s="80">
        <v>216</v>
      </c>
      <c r="Q36" s="29">
        <v>122</v>
      </c>
      <c r="R36" s="80">
        <f t="shared" si="8"/>
        <v>428</v>
      </c>
      <c r="S36" s="29">
        <f t="shared" si="8"/>
        <v>260</v>
      </c>
      <c r="T36" s="93">
        <v>213</v>
      </c>
      <c r="U36" s="29">
        <v>135</v>
      </c>
      <c r="V36" s="80">
        <v>257</v>
      </c>
      <c r="W36" s="29">
        <v>78</v>
      </c>
      <c r="X36" s="80">
        <f t="shared" si="9"/>
        <v>470</v>
      </c>
      <c r="Y36" s="32">
        <f t="shared" si="9"/>
        <v>213</v>
      </c>
      <c r="AA36" s="59">
        <f t="shared" si="10"/>
        <v>53.403141361256544</v>
      </c>
      <c r="AB36" s="70">
        <f t="shared" si="10"/>
        <v>46.596858638743456</v>
      </c>
      <c r="AC36" s="57">
        <f t="shared" si="11"/>
        <v>76.525821596244143</v>
      </c>
      <c r="AD36" s="70">
        <f t="shared" si="11"/>
        <v>23.474178403755868</v>
      </c>
      <c r="AE36" s="59">
        <f t="shared" si="12"/>
        <v>51.768488745980711</v>
      </c>
      <c r="AF36" s="70">
        <f t="shared" si="12"/>
        <v>48.231511254019296</v>
      </c>
      <c r="AG36" s="57">
        <f t="shared" si="13"/>
        <v>63.343108504398828</v>
      </c>
      <c r="AH36" s="70">
        <f t="shared" si="13"/>
        <v>36.656891495601172</v>
      </c>
      <c r="AI36" s="59">
        <f t="shared" si="14"/>
        <v>60.571428571428577</v>
      </c>
      <c r="AJ36" s="70">
        <f t="shared" si="14"/>
        <v>39.428571428571431</v>
      </c>
      <c r="AK36" s="57">
        <f t="shared" si="15"/>
        <v>63.905325443786985</v>
      </c>
      <c r="AL36" s="70">
        <f t="shared" si="15"/>
        <v>36.094674556213022</v>
      </c>
      <c r="AM36" s="59">
        <f t="shared" si="16"/>
        <v>61.206896551724135</v>
      </c>
      <c r="AN36" s="70">
        <f t="shared" si="16"/>
        <v>38.793103448275865</v>
      </c>
      <c r="AO36" s="57">
        <f t="shared" si="17"/>
        <v>76.71641791044776</v>
      </c>
      <c r="AP36" s="621">
        <f t="shared" si="17"/>
        <v>23.283582089552237</v>
      </c>
      <c r="AR36" s="59">
        <f t="shared" ref="AR36:AR39" si="18">AC36-AA36</f>
        <v>23.122680234987598</v>
      </c>
      <c r="AS36" s="57">
        <f t="shared" ref="AS36:AS39" si="19">AD36-AB36</f>
        <v>-23.122680234987588</v>
      </c>
      <c r="AT36" s="59">
        <f t="shared" ref="AT36:AT39" si="20">AG36-AE36</f>
        <v>11.574619758418116</v>
      </c>
      <c r="AU36" s="57">
        <f t="shared" ref="AU36:AU39" si="21">AH36-AF36</f>
        <v>-11.574619758418123</v>
      </c>
      <c r="AV36" s="59">
        <f t="shared" ref="AV36:AV39" si="22">AK36-AI36</f>
        <v>3.3338968723584088</v>
      </c>
      <c r="AW36" s="57">
        <f t="shared" ref="AW36:AW39" si="23">AL36-AJ36</f>
        <v>-3.3338968723584088</v>
      </c>
      <c r="AX36" s="59">
        <f t="shared" ref="AX36:AX39" si="24">AO36-AM36</f>
        <v>15.509521358723624</v>
      </c>
      <c r="AY36" s="60">
        <f t="shared" ref="AY36:AY39" si="25">AP36-AN36</f>
        <v>-15.509521358723628</v>
      </c>
    </row>
    <row r="37" spans="1:51" x14ac:dyDescent="0.25">
      <c r="A37" s="325" t="s">
        <v>39</v>
      </c>
      <c r="B37" s="93">
        <v>132</v>
      </c>
      <c r="C37" s="29">
        <v>128</v>
      </c>
      <c r="D37" s="80">
        <v>176</v>
      </c>
      <c r="E37" s="29">
        <v>90</v>
      </c>
      <c r="F37" s="80">
        <f t="shared" si="6"/>
        <v>308</v>
      </c>
      <c r="G37" s="29">
        <f t="shared" si="6"/>
        <v>218</v>
      </c>
      <c r="H37" s="93">
        <v>211</v>
      </c>
      <c r="I37" s="29">
        <v>232</v>
      </c>
      <c r="J37" s="80">
        <v>294</v>
      </c>
      <c r="K37" s="29">
        <v>149</v>
      </c>
      <c r="L37" s="80">
        <f t="shared" si="7"/>
        <v>505</v>
      </c>
      <c r="M37" s="29">
        <f t="shared" si="7"/>
        <v>381</v>
      </c>
      <c r="N37" s="93">
        <v>224</v>
      </c>
      <c r="O37" s="29">
        <v>231</v>
      </c>
      <c r="P37" s="80">
        <v>290</v>
      </c>
      <c r="Q37" s="29">
        <v>157</v>
      </c>
      <c r="R37" s="80">
        <f t="shared" si="8"/>
        <v>514</v>
      </c>
      <c r="S37" s="29">
        <f t="shared" si="8"/>
        <v>388</v>
      </c>
      <c r="T37" s="93">
        <v>249</v>
      </c>
      <c r="U37" s="29">
        <v>169</v>
      </c>
      <c r="V37" s="80">
        <v>320</v>
      </c>
      <c r="W37" s="29">
        <v>123</v>
      </c>
      <c r="X37" s="80">
        <f t="shared" si="9"/>
        <v>569</v>
      </c>
      <c r="Y37" s="32">
        <f t="shared" si="9"/>
        <v>292</v>
      </c>
      <c r="AA37" s="59">
        <f t="shared" si="10"/>
        <v>50.769230769230766</v>
      </c>
      <c r="AB37" s="70">
        <f t="shared" si="10"/>
        <v>49.230769230769234</v>
      </c>
      <c r="AC37" s="57">
        <f t="shared" si="11"/>
        <v>66.165413533834581</v>
      </c>
      <c r="AD37" s="70">
        <f t="shared" si="11"/>
        <v>33.834586466165412</v>
      </c>
      <c r="AE37" s="59">
        <f t="shared" si="12"/>
        <v>47.629796839729124</v>
      </c>
      <c r="AF37" s="70">
        <f t="shared" si="12"/>
        <v>52.370203160270876</v>
      </c>
      <c r="AG37" s="57">
        <f t="shared" si="13"/>
        <v>66.365688487584649</v>
      </c>
      <c r="AH37" s="70">
        <f t="shared" si="13"/>
        <v>33.634311512415351</v>
      </c>
      <c r="AI37" s="59">
        <f t="shared" si="14"/>
        <v>49.230769230769234</v>
      </c>
      <c r="AJ37" s="70">
        <f t="shared" si="14"/>
        <v>50.769230769230766</v>
      </c>
      <c r="AK37" s="57">
        <f t="shared" si="15"/>
        <v>64.876957494407165</v>
      </c>
      <c r="AL37" s="70">
        <f t="shared" si="15"/>
        <v>35.123042505592835</v>
      </c>
      <c r="AM37" s="59">
        <f t="shared" si="16"/>
        <v>59.569377990430624</v>
      </c>
      <c r="AN37" s="70">
        <f t="shared" si="16"/>
        <v>40.430622009569376</v>
      </c>
      <c r="AO37" s="57">
        <f t="shared" si="17"/>
        <v>72.234762979683978</v>
      </c>
      <c r="AP37" s="621">
        <f t="shared" si="17"/>
        <v>27.765237020316025</v>
      </c>
      <c r="AR37" s="59">
        <f t="shared" si="18"/>
        <v>15.396182764603815</v>
      </c>
      <c r="AS37" s="57">
        <f t="shared" si="19"/>
        <v>-15.396182764603822</v>
      </c>
      <c r="AT37" s="59">
        <f t="shared" si="20"/>
        <v>18.735891647855524</v>
      </c>
      <c r="AU37" s="57">
        <f t="shared" si="21"/>
        <v>-18.735891647855524</v>
      </c>
      <c r="AV37" s="59">
        <f t="shared" si="22"/>
        <v>15.646188263637931</v>
      </c>
      <c r="AW37" s="57">
        <f t="shared" si="23"/>
        <v>-15.646188263637931</v>
      </c>
      <c r="AX37" s="59">
        <f t="shared" si="24"/>
        <v>12.665384989253354</v>
      </c>
      <c r="AY37" s="60">
        <f t="shared" si="25"/>
        <v>-12.665384989253351</v>
      </c>
    </row>
    <row r="38" spans="1:51" x14ac:dyDescent="0.25">
      <c r="A38" s="325" t="s">
        <v>40</v>
      </c>
      <c r="B38" s="93">
        <v>102</v>
      </c>
      <c r="C38" s="29">
        <v>237</v>
      </c>
      <c r="D38" s="80">
        <v>183</v>
      </c>
      <c r="E38" s="29">
        <v>128</v>
      </c>
      <c r="F38" s="80">
        <f t="shared" si="6"/>
        <v>285</v>
      </c>
      <c r="G38" s="29">
        <f t="shared" si="6"/>
        <v>365</v>
      </c>
      <c r="H38" s="93">
        <v>199</v>
      </c>
      <c r="I38" s="29">
        <v>399</v>
      </c>
      <c r="J38" s="80">
        <v>331</v>
      </c>
      <c r="K38" s="29">
        <v>233</v>
      </c>
      <c r="L38" s="80">
        <f t="shared" si="7"/>
        <v>530</v>
      </c>
      <c r="M38" s="29">
        <f t="shared" si="7"/>
        <v>632</v>
      </c>
      <c r="N38" s="93">
        <v>219</v>
      </c>
      <c r="O38" s="29">
        <v>351</v>
      </c>
      <c r="P38" s="80">
        <v>347</v>
      </c>
      <c r="Q38" s="29">
        <v>222</v>
      </c>
      <c r="R38" s="80">
        <f t="shared" si="8"/>
        <v>566</v>
      </c>
      <c r="S38" s="29">
        <f t="shared" si="8"/>
        <v>573</v>
      </c>
      <c r="T38" s="93">
        <v>298</v>
      </c>
      <c r="U38" s="29">
        <v>427</v>
      </c>
      <c r="V38" s="80">
        <v>411</v>
      </c>
      <c r="W38" s="29">
        <v>266</v>
      </c>
      <c r="X38" s="80">
        <f t="shared" si="9"/>
        <v>709</v>
      </c>
      <c r="Y38" s="32">
        <f t="shared" si="9"/>
        <v>693</v>
      </c>
      <c r="AA38" s="59">
        <f t="shared" si="10"/>
        <v>30.088495575221241</v>
      </c>
      <c r="AB38" s="70">
        <f t="shared" si="10"/>
        <v>69.911504424778755</v>
      </c>
      <c r="AC38" s="57">
        <f t="shared" si="11"/>
        <v>58.842443729903536</v>
      </c>
      <c r="AD38" s="70">
        <f t="shared" si="11"/>
        <v>41.157556270096464</v>
      </c>
      <c r="AE38" s="59">
        <f t="shared" si="12"/>
        <v>33.277591973244149</v>
      </c>
      <c r="AF38" s="70">
        <f t="shared" si="12"/>
        <v>66.722408026755858</v>
      </c>
      <c r="AG38" s="57">
        <f t="shared" si="13"/>
        <v>58.687943262411345</v>
      </c>
      <c r="AH38" s="70">
        <f t="shared" si="13"/>
        <v>41.312056737588655</v>
      </c>
      <c r="AI38" s="59">
        <f t="shared" si="14"/>
        <v>38.421052631578945</v>
      </c>
      <c r="AJ38" s="70">
        <f t="shared" si="14"/>
        <v>61.578947368421055</v>
      </c>
      <c r="AK38" s="57">
        <f t="shared" si="15"/>
        <v>60.984182776801411</v>
      </c>
      <c r="AL38" s="70">
        <f t="shared" si="15"/>
        <v>39.015817223198596</v>
      </c>
      <c r="AM38" s="59">
        <f t="shared" si="16"/>
        <v>41.103448275862071</v>
      </c>
      <c r="AN38" s="70">
        <f t="shared" si="16"/>
        <v>58.896551724137936</v>
      </c>
      <c r="AO38" s="57">
        <f t="shared" si="17"/>
        <v>60.709010339734128</v>
      </c>
      <c r="AP38" s="621">
        <f t="shared" si="17"/>
        <v>39.290989660265879</v>
      </c>
      <c r="AR38" s="59">
        <f t="shared" si="18"/>
        <v>28.753948154682295</v>
      </c>
      <c r="AS38" s="57">
        <f t="shared" si="19"/>
        <v>-28.753948154682291</v>
      </c>
      <c r="AT38" s="59">
        <f t="shared" si="20"/>
        <v>25.410351289167195</v>
      </c>
      <c r="AU38" s="57">
        <f t="shared" si="21"/>
        <v>-25.410351289167203</v>
      </c>
      <c r="AV38" s="59">
        <f t="shared" si="22"/>
        <v>22.563130145222466</v>
      </c>
      <c r="AW38" s="57">
        <f t="shared" si="23"/>
        <v>-22.563130145222459</v>
      </c>
      <c r="AX38" s="59">
        <f t="shared" si="24"/>
        <v>19.605562063872057</v>
      </c>
      <c r="AY38" s="60">
        <f t="shared" si="25"/>
        <v>-19.605562063872057</v>
      </c>
    </row>
    <row r="39" spans="1:51" x14ac:dyDescent="0.25">
      <c r="A39" s="325" t="s">
        <v>41</v>
      </c>
      <c r="B39" s="93">
        <v>12</v>
      </c>
      <c r="C39" s="29">
        <v>135</v>
      </c>
      <c r="D39" s="80">
        <v>38</v>
      </c>
      <c r="E39" s="29">
        <v>91</v>
      </c>
      <c r="F39" s="80">
        <f t="shared" si="6"/>
        <v>50</v>
      </c>
      <c r="G39" s="29">
        <f t="shared" si="6"/>
        <v>226</v>
      </c>
      <c r="H39" s="93">
        <v>17</v>
      </c>
      <c r="I39" s="29">
        <v>229</v>
      </c>
      <c r="J39" s="80">
        <v>77</v>
      </c>
      <c r="K39" s="29">
        <v>139</v>
      </c>
      <c r="L39" s="80">
        <f t="shared" si="7"/>
        <v>94</v>
      </c>
      <c r="M39" s="29">
        <f t="shared" si="7"/>
        <v>368</v>
      </c>
      <c r="N39" s="93">
        <v>36</v>
      </c>
      <c r="O39" s="29">
        <v>199</v>
      </c>
      <c r="P39" s="80">
        <v>74</v>
      </c>
      <c r="Q39" s="29">
        <v>145</v>
      </c>
      <c r="R39" s="80">
        <f t="shared" si="8"/>
        <v>110</v>
      </c>
      <c r="S39" s="29">
        <f t="shared" si="8"/>
        <v>344</v>
      </c>
      <c r="T39" s="93">
        <v>25</v>
      </c>
      <c r="U39" s="29">
        <v>74</v>
      </c>
      <c r="V39" s="80">
        <v>36</v>
      </c>
      <c r="W39" s="29">
        <v>77</v>
      </c>
      <c r="X39" s="80">
        <f t="shared" si="9"/>
        <v>61</v>
      </c>
      <c r="Y39" s="32">
        <f t="shared" si="9"/>
        <v>151</v>
      </c>
      <c r="AA39" s="59">
        <f t="shared" si="10"/>
        <v>8.1632653061224492</v>
      </c>
      <c r="AB39" s="70">
        <f t="shared" si="10"/>
        <v>91.83673469387756</v>
      </c>
      <c r="AC39" s="57">
        <f t="shared" si="11"/>
        <v>29.457364341085274</v>
      </c>
      <c r="AD39" s="70">
        <f t="shared" si="11"/>
        <v>70.542635658914733</v>
      </c>
      <c r="AE39" s="59">
        <f t="shared" si="12"/>
        <v>6.9105691056910574</v>
      </c>
      <c r="AF39" s="70">
        <f t="shared" si="12"/>
        <v>93.089430894308947</v>
      </c>
      <c r="AG39" s="57">
        <f t="shared" si="13"/>
        <v>35.648148148148145</v>
      </c>
      <c r="AH39" s="70">
        <f t="shared" si="13"/>
        <v>64.351851851851848</v>
      </c>
      <c r="AI39" s="59">
        <f t="shared" si="14"/>
        <v>15.319148936170212</v>
      </c>
      <c r="AJ39" s="70">
        <f t="shared" si="14"/>
        <v>84.680851063829792</v>
      </c>
      <c r="AK39" s="57">
        <f t="shared" si="15"/>
        <v>33.789954337899545</v>
      </c>
      <c r="AL39" s="70">
        <f t="shared" si="15"/>
        <v>66.210045662100455</v>
      </c>
      <c r="AM39" s="59">
        <f t="shared" si="16"/>
        <v>25.252525252525253</v>
      </c>
      <c r="AN39" s="70">
        <f t="shared" si="16"/>
        <v>74.747474747474755</v>
      </c>
      <c r="AO39" s="57">
        <f t="shared" si="17"/>
        <v>31.858407079646017</v>
      </c>
      <c r="AP39" s="621">
        <f t="shared" si="17"/>
        <v>68.141592920353972</v>
      </c>
      <c r="AR39" s="59">
        <f t="shared" si="18"/>
        <v>21.294099034962827</v>
      </c>
      <c r="AS39" s="57">
        <f t="shared" si="19"/>
        <v>-21.294099034962827</v>
      </c>
      <c r="AT39" s="59">
        <f t="shared" si="20"/>
        <v>28.737579042457089</v>
      </c>
      <c r="AU39" s="57">
        <f t="shared" si="21"/>
        <v>-28.737579042457099</v>
      </c>
      <c r="AV39" s="59">
        <f t="shared" si="22"/>
        <v>18.470805401729333</v>
      </c>
      <c r="AW39" s="57">
        <f t="shared" si="23"/>
        <v>-18.470805401729336</v>
      </c>
      <c r="AX39" s="59">
        <f t="shared" si="24"/>
        <v>6.6058818271207649</v>
      </c>
      <c r="AY39" s="60">
        <f t="shared" si="25"/>
        <v>-6.6058818271207826</v>
      </c>
    </row>
    <row r="40" spans="1:51" x14ac:dyDescent="0.25">
      <c r="A40" s="340" t="s">
        <v>42</v>
      </c>
      <c r="B40" s="1296"/>
      <c r="C40" s="1297"/>
      <c r="D40" s="1298"/>
      <c r="E40" s="1297"/>
      <c r="F40" s="1298"/>
      <c r="G40" s="1297"/>
      <c r="H40" s="1296"/>
      <c r="I40" s="1297"/>
      <c r="J40" s="1298"/>
      <c r="K40" s="1297"/>
      <c r="L40" s="1298"/>
      <c r="M40" s="1297"/>
      <c r="N40" s="1296"/>
      <c r="O40" s="1297"/>
      <c r="P40" s="1298"/>
      <c r="Q40" s="1297"/>
      <c r="R40" s="1298"/>
      <c r="S40" s="1297"/>
      <c r="T40" s="1296"/>
      <c r="U40" s="1297"/>
      <c r="V40" s="1298"/>
      <c r="W40" s="1297"/>
      <c r="X40" s="1298"/>
      <c r="Y40" s="1299"/>
      <c r="AA40" s="355"/>
      <c r="AB40" s="1300"/>
      <c r="AC40" s="356"/>
      <c r="AD40" s="1300"/>
      <c r="AE40" s="355"/>
      <c r="AF40" s="1300"/>
      <c r="AG40" s="356"/>
      <c r="AH40" s="1300"/>
      <c r="AI40" s="355"/>
      <c r="AJ40" s="1300"/>
      <c r="AK40" s="356"/>
      <c r="AL40" s="1300"/>
      <c r="AM40" s="355"/>
      <c r="AN40" s="1300"/>
      <c r="AO40" s="356"/>
      <c r="AP40" s="1301"/>
      <c r="AR40" s="355"/>
      <c r="AS40" s="356"/>
      <c r="AT40" s="355"/>
      <c r="AU40" s="356"/>
      <c r="AV40" s="355"/>
      <c r="AW40" s="356"/>
      <c r="AX40" s="355"/>
      <c r="AY40" s="357"/>
    </row>
    <row r="41" spans="1:51" x14ac:dyDescent="0.25">
      <c r="A41" s="325" t="s">
        <v>43</v>
      </c>
      <c r="B41" s="49">
        <v>41</v>
      </c>
      <c r="C41" s="29">
        <v>69</v>
      </c>
      <c r="D41" s="50">
        <v>44</v>
      </c>
      <c r="E41" s="29">
        <v>35</v>
      </c>
      <c r="F41" s="52">
        <f>B41+D41</f>
        <v>85</v>
      </c>
      <c r="G41" s="29">
        <f>C41+E41</f>
        <v>104</v>
      </c>
      <c r="H41" s="49">
        <v>47</v>
      </c>
      <c r="I41" s="29">
        <v>48</v>
      </c>
      <c r="J41" s="50">
        <v>52</v>
      </c>
      <c r="K41" s="29">
        <v>28</v>
      </c>
      <c r="L41" s="20">
        <f>H41+J41</f>
        <v>99</v>
      </c>
      <c r="M41" s="29">
        <f>I41+K41</f>
        <v>76</v>
      </c>
      <c r="N41" s="49">
        <v>75</v>
      </c>
      <c r="O41" s="29">
        <v>93</v>
      </c>
      <c r="P41" s="50">
        <v>81</v>
      </c>
      <c r="Q41" s="29">
        <v>46</v>
      </c>
      <c r="R41" s="52">
        <f>N41+P41</f>
        <v>156</v>
      </c>
      <c r="S41" s="29">
        <f>O41+Q41</f>
        <v>139</v>
      </c>
      <c r="T41" s="49">
        <v>73</v>
      </c>
      <c r="U41" s="29">
        <v>39</v>
      </c>
      <c r="V41" s="50">
        <v>62</v>
      </c>
      <c r="W41" s="29">
        <v>27</v>
      </c>
      <c r="X41" s="20">
        <f>T41+V41</f>
        <v>135</v>
      </c>
      <c r="Y41" s="32">
        <f>U41+W41</f>
        <v>66</v>
      </c>
      <c r="AA41" s="59">
        <f>B41/SUM($B41:$C41)*100</f>
        <v>37.272727272727273</v>
      </c>
      <c r="AB41" s="70">
        <f>C41/SUM($B41:$C41)*100</f>
        <v>62.727272727272734</v>
      </c>
      <c r="AC41" s="57">
        <f>D41/SUM($D41:$E41)*100</f>
        <v>55.696202531645568</v>
      </c>
      <c r="AD41" s="70">
        <f>E41/SUM($D41:$E41)*100</f>
        <v>44.303797468354425</v>
      </c>
      <c r="AE41" s="59">
        <f>H41/SUM($H41:$I41)*100</f>
        <v>49.473684210526315</v>
      </c>
      <c r="AF41" s="70">
        <f>I41/SUM($H41:$I41)*100</f>
        <v>50.526315789473685</v>
      </c>
      <c r="AG41" s="57">
        <f>J41/SUM($J41:$K41)*100</f>
        <v>65</v>
      </c>
      <c r="AH41" s="70">
        <f>K41/SUM($J41:$K41)*100</f>
        <v>35</v>
      </c>
      <c r="AI41" s="59">
        <f>N41/SUM($N41:$O41)*100</f>
        <v>44.642857142857146</v>
      </c>
      <c r="AJ41" s="70">
        <f>O41/SUM($N41:$O41)*100</f>
        <v>55.357142857142861</v>
      </c>
      <c r="AK41" s="57">
        <f>P41/SUM($P41:$Q41)*100</f>
        <v>63.779527559055119</v>
      </c>
      <c r="AL41" s="70">
        <f>Q41/SUM($P41:$Q41)*100</f>
        <v>36.220472440944881</v>
      </c>
      <c r="AM41" s="59">
        <f>T41/SUM($T41:$U41)*100</f>
        <v>65.178571428571431</v>
      </c>
      <c r="AN41" s="70">
        <f>U41/SUM($T41:$U41)*100</f>
        <v>34.821428571428569</v>
      </c>
      <c r="AO41" s="57">
        <f>V41/SUM($V41:$W41)*100</f>
        <v>69.662921348314612</v>
      </c>
      <c r="AP41" s="621">
        <f>W41/SUM($V41:$W41)*100</f>
        <v>30.337078651685395</v>
      </c>
      <c r="AR41" s="59">
        <f t="shared" ref="AR41:AR42" si="26">AC41-AA41</f>
        <v>18.423475258918295</v>
      </c>
      <c r="AS41" s="57">
        <f t="shared" ref="AS41:AS42" si="27">AD41-AB41</f>
        <v>-18.423475258918309</v>
      </c>
      <c r="AT41" s="59">
        <f t="shared" ref="AT41:AT42" si="28">AG41-AE41</f>
        <v>15.526315789473685</v>
      </c>
      <c r="AU41" s="57">
        <f t="shared" ref="AU41:AU42" si="29">AH41-AF41</f>
        <v>-15.526315789473685</v>
      </c>
      <c r="AV41" s="59">
        <f t="shared" ref="AV41:AV42" si="30">AK41-AI41</f>
        <v>19.136670416197973</v>
      </c>
      <c r="AW41" s="57">
        <f t="shared" ref="AW41:AW42" si="31">AL41-AJ41</f>
        <v>-19.13667041619798</v>
      </c>
      <c r="AX41" s="59">
        <f t="shared" ref="AX41:AX42" si="32">AO41-AM41</f>
        <v>4.4843499197431811</v>
      </c>
      <c r="AY41" s="60">
        <f t="shared" ref="AY41:AY42" si="33">AP41-AN41</f>
        <v>-4.484349919743174</v>
      </c>
    </row>
    <row r="42" spans="1:51" x14ac:dyDescent="0.25">
      <c r="A42" s="325" t="s">
        <v>44</v>
      </c>
      <c r="B42" s="49">
        <v>320</v>
      </c>
      <c r="C42" s="29">
        <v>527</v>
      </c>
      <c r="D42" s="50">
        <v>539</v>
      </c>
      <c r="E42" s="29">
        <v>327</v>
      </c>
      <c r="F42" s="52">
        <f>B42+D42</f>
        <v>859</v>
      </c>
      <c r="G42" s="29">
        <f>C42+E42</f>
        <v>854</v>
      </c>
      <c r="H42" s="49">
        <v>557</v>
      </c>
      <c r="I42" s="29">
        <v>964</v>
      </c>
      <c r="J42" s="50">
        <v>887</v>
      </c>
      <c r="K42" s="29">
        <v>621</v>
      </c>
      <c r="L42" s="20">
        <f>H42+J42</f>
        <v>1444</v>
      </c>
      <c r="M42" s="29">
        <f>I42+K42</f>
        <v>1585</v>
      </c>
      <c r="N42" s="49">
        <v>620</v>
      </c>
      <c r="O42" s="29">
        <v>830</v>
      </c>
      <c r="P42" s="50">
        <v>849</v>
      </c>
      <c r="Q42" s="29">
        <v>601</v>
      </c>
      <c r="R42" s="52">
        <f>N42+P42</f>
        <v>1469</v>
      </c>
      <c r="S42" s="29">
        <f>O42+Q42</f>
        <v>1431</v>
      </c>
      <c r="T42" s="49">
        <v>717</v>
      </c>
      <c r="U42" s="29">
        <v>771</v>
      </c>
      <c r="V42" s="50">
        <v>970</v>
      </c>
      <c r="W42" s="29">
        <v>519</v>
      </c>
      <c r="X42" s="52">
        <f>T42+V42</f>
        <v>1687</v>
      </c>
      <c r="Y42" s="32">
        <f>U42+W42</f>
        <v>1290</v>
      </c>
      <c r="AA42" s="59">
        <f>B42/SUM($B42:$C42)*100</f>
        <v>37.780401416765052</v>
      </c>
      <c r="AB42" s="70">
        <f>C42/SUM($B42:$C42)*100</f>
        <v>62.219598583234948</v>
      </c>
      <c r="AC42" s="57">
        <f>D42/SUM($D42:$E42)*100</f>
        <v>62.24018475750578</v>
      </c>
      <c r="AD42" s="70">
        <f>E42/SUM($D42:$E42)*100</f>
        <v>37.759815242494227</v>
      </c>
      <c r="AE42" s="59">
        <f>H42/SUM($H42:$I42)*100</f>
        <v>36.620644312952003</v>
      </c>
      <c r="AF42" s="70">
        <f>I42/SUM($H42:$I42)*100</f>
        <v>63.379355687047997</v>
      </c>
      <c r="AG42" s="57">
        <f>J42/SUM($J42:$K42)*100</f>
        <v>58.819628647214849</v>
      </c>
      <c r="AH42" s="70">
        <f>K42/SUM($J42:$K42)*100</f>
        <v>41.180371352785144</v>
      </c>
      <c r="AI42" s="59">
        <f>N42/SUM($N42:$O42)*100</f>
        <v>42.758620689655174</v>
      </c>
      <c r="AJ42" s="70">
        <f>O42/SUM($N42:$O42)*100</f>
        <v>57.241379310344833</v>
      </c>
      <c r="AK42" s="57">
        <f>P42/SUM($P42:$Q42)*100</f>
        <v>58.551724137931039</v>
      </c>
      <c r="AL42" s="70">
        <f>Q42/SUM($P42:$Q42)*100</f>
        <v>41.448275862068968</v>
      </c>
      <c r="AM42" s="59">
        <f>T42/SUM($T42:$U42)*100</f>
        <v>48.185483870967744</v>
      </c>
      <c r="AN42" s="70">
        <f>U42/SUM($T42:$U42)*100</f>
        <v>51.814516129032263</v>
      </c>
      <c r="AO42" s="57">
        <f>V42/SUM($V42:$W42)*100</f>
        <v>65.144392209536605</v>
      </c>
      <c r="AP42" s="621">
        <f>W42/SUM($V42:$W42)*100</f>
        <v>34.855607790463402</v>
      </c>
      <c r="AR42" s="59">
        <f t="shared" si="26"/>
        <v>24.459783340740728</v>
      </c>
      <c r="AS42" s="57">
        <f t="shared" si="27"/>
        <v>-24.459783340740721</v>
      </c>
      <c r="AT42" s="59">
        <f t="shared" si="28"/>
        <v>22.198984334262846</v>
      </c>
      <c r="AU42" s="57">
        <f t="shared" si="29"/>
        <v>-22.198984334262853</v>
      </c>
      <c r="AV42" s="59">
        <f t="shared" si="30"/>
        <v>15.793103448275865</v>
      </c>
      <c r="AW42" s="57">
        <f t="shared" si="31"/>
        <v>-15.793103448275865</v>
      </c>
      <c r="AX42" s="59">
        <f t="shared" si="32"/>
        <v>16.958908338568861</v>
      </c>
      <c r="AY42" s="60">
        <f t="shared" si="33"/>
        <v>-16.958908338568861</v>
      </c>
    </row>
    <row r="43" spans="1:51" x14ac:dyDescent="0.25">
      <c r="A43" s="340" t="s">
        <v>45</v>
      </c>
      <c r="B43" s="1296"/>
      <c r="C43" s="1297"/>
      <c r="D43" s="1298"/>
      <c r="E43" s="1297"/>
      <c r="F43" s="1298"/>
      <c r="G43" s="1297"/>
      <c r="H43" s="1296"/>
      <c r="I43" s="1297"/>
      <c r="J43" s="1298"/>
      <c r="K43" s="1297"/>
      <c r="L43" s="1298"/>
      <c r="M43" s="1297"/>
      <c r="N43" s="1296"/>
      <c r="O43" s="1297"/>
      <c r="P43" s="1298"/>
      <c r="Q43" s="1297"/>
      <c r="R43" s="1298"/>
      <c r="S43" s="1297"/>
      <c r="T43" s="1296"/>
      <c r="U43" s="1297"/>
      <c r="V43" s="1298"/>
      <c r="W43" s="1297"/>
      <c r="X43" s="1298"/>
      <c r="Y43" s="1299"/>
      <c r="AA43" s="355"/>
      <c r="AB43" s="1300"/>
      <c r="AC43" s="356"/>
      <c r="AD43" s="1300"/>
      <c r="AE43" s="355"/>
      <c r="AF43" s="1300"/>
      <c r="AG43" s="356"/>
      <c r="AH43" s="1300"/>
      <c r="AI43" s="355"/>
      <c r="AJ43" s="1300"/>
      <c r="AK43" s="356"/>
      <c r="AL43" s="1300"/>
      <c r="AM43" s="355"/>
      <c r="AN43" s="1300"/>
      <c r="AO43" s="356"/>
      <c r="AP43" s="1301"/>
      <c r="AR43" s="355"/>
      <c r="AS43" s="356"/>
      <c r="AT43" s="355"/>
      <c r="AU43" s="356"/>
      <c r="AV43" s="355"/>
      <c r="AW43" s="356"/>
      <c r="AX43" s="355"/>
      <c r="AY43" s="357"/>
    </row>
    <row r="44" spans="1:51" x14ac:dyDescent="0.25">
      <c r="A44" s="325" t="s">
        <v>46</v>
      </c>
      <c r="B44" s="49">
        <v>71</v>
      </c>
      <c r="C44" s="29">
        <v>220</v>
      </c>
      <c r="D44" s="50">
        <v>121</v>
      </c>
      <c r="E44" s="29">
        <v>101</v>
      </c>
      <c r="F44" s="52">
        <f t="shared" ref="F44:G46" si="34">B44+D44</f>
        <v>192</v>
      </c>
      <c r="G44" s="29">
        <f t="shared" si="34"/>
        <v>321</v>
      </c>
      <c r="H44" s="49">
        <v>133</v>
      </c>
      <c r="I44" s="29">
        <v>397</v>
      </c>
      <c r="J44" s="50">
        <v>256</v>
      </c>
      <c r="K44" s="29">
        <v>212</v>
      </c>
      <c r="L44" s="20">
        <f t="shared" ref="L44:M46" si="35">H44+J44</f>
        <v>389</v>
      </c>
      <c r="M44" s="29">
        <f t="shared" si="35"/>
        <v>609</v>
      </c>
      <c r="N44" s="49">
        <v>105</v>
      </c>
      <c r="O44" s="29">
        <v>250</v>
      </c>
      <c r="P44" s="50">
        <v>215</v>
      </c>
      <c r="Q44" s="29">
        <v>180</v>
      </c>
      <c r="R44" s="52">
        <f t="shared" ref="R44:S46" si="36">N44+P44</f>
        <v>320</v>
      </c>
      <c r="S44" s="29">
        <f t="shared" si="36"/>
        <v>430</v>
      </c>
      <c r="T44" s="49">
        <v>119</v>
      </c>
      <c r="U44" s="29">
        <v>189</v>
      </c>
      <c r="V44" s="50">
        <v>173</v>
      </c>
      <c r="W44" s="29">
        <v>126</v>
      </c>
      <c r="X44" s="20">
        <f t="shared" ref="X44:Y46" si="37">T44+V44</f>
        <v>292</v>
      </c>
      <c r="Y44" s="32">
        <f t="shared" si="37"/>
        <v>315</v>
      </c>
      <c r="AA44" s="59">
        <f t="shared" ref="AA44:AB46" si="38">B44/SUM($B44:$C44)*100</f>
        <v>24.398625429553263</v>
      </c>
      <c r="AB44" s="70">
        <f t="shared" si="38"/>
        <v>75.601374570446737</v>
      </c>
      <c r="AC44" s="57">
        <f t="shared" ref="AC44:AD46" si="39">D44/SUM($D44:$E44)*100</f>
        <v>54.504504504504503</v>
      </c>
      <c r="AD44" s="70">
        <f t="shared" si="39"/>
        <v>45.495495495495497</v>
      </c>
      <c r="AE44" s="59">
        <f t="shared" ref="AE44:AF46" si="40">H44/SUM($H44:$I44)*100</f>
        <v>25.09433962264151</v>
      </c>
      <c r="AF44" s="70">
        <f t="shared" si="40"/>
        <v>74.905660377358487</v>
      </c>
      <c r="AG44" s="57">
        <f t="shared" ref="AG44:AH46" si="41">J44/SUM($J44:$K44)*100</f>
        <v>54.700854700854705</v>
      </c>
      <c r="AH44" s="70">
        <f t="shared" si="41"/>
        <v>45.299145299145302</v>
      </c>
      <c r="AI44" s="59">
        <f t="shared" ref="AI44:AJ46" si="42">N44/SUM($N44:$O44)*100</f>
        <v>29.577464788732392</v>
      </c>
      <c r="AJ44" s="70">
        <f t="shared" si="42"/>
        <v>70.422535211267601</v>
      </c>
      <c r="AK44" s="57">
        <f t="shared" ref="AK44:AL46" si="43">P44/SUM($P44:$Q44)*100</f>
        <v>54.430379746835442</v>
      </c>
      <c r="AL44" s="70">
        <f t="shared" si="43"/>
        <v>45.569620253164558</v>
      </c>
      <c r="AM44" s="59">
        <f t="shared" ref="AM44:AN46" si="44">T44/SUM($T44:$U44)*100</f>
        <v>38.636363636363633</v>
      </c>
      <c r="AN44" s="70">
        <f t="shared" si="44"/>
        <v>61.363636363636367</v>
      </c>
      <c r="AO44" s="57">
        <f t="shared" ref="AO44:AP46" si="45">V44/SUM($V44:$W44)*100</f>
        <v>57.859531772575245</v>
      </c>
      <c r="AP44" s="621">
        <f t="shared" si="45"/>
        <v>42.140468227424748</v>
      </c>
      <c r="AR44" s="59">
        <f t="shared" ref="AR44:AR46" si="46">AC44-AA44</f>
        <v>30.10587907495124</v>
      </c>
      <c r="AS44" s="57">
        <f t="shared" ref="AS44:AS46" si="47">AD44-AB44</f>
        <v>-30.10587907495124</v>
      </c>
      <c r="AT44" s="59">
        <f t="shared" ref="AT44:AT46" si="48">AG44-AE44</f>
        <v>29.606515078213196</v>
      </c>
      <c r="AU44" s="57">
        <f t="shared" ref="AU44:AU46" si="49">AH44-AF44</f>
        <v>-29.606515078213185</v>
      </c>
      <c r="AV44" s="59">
        <f t="shared" ref="AV44:AV46" si="50">AK44-AI44</f>
        <v>24.85291495810305</v>
      </c>
      <c r="AW44" s="57">
        <f t="shared" ref="AW44:AW46" si="51">AL44-AJ44</f>
        <v>-24.852914958103042</v>
      </c>
      <c r="AX44" s="59">
        <f t="shared" ref="AX44:AX46" si="52">AO44-AM44</f>
        <v>19.223168136211612</v>
      </c>
      <c r="AY44" s="60">
        <f t="shared" ref="AY44:AY46" si="53">AP44-AN44</f>
        <v>-19.223168136211619</v>
      </c>
    </row>
    <row r="45" spans="1:51" x14ac:dyDescent="0.25">
      <c r="A45" s="325" t="s">
        <v>47</v>
      </c>
      <c r="B45" s="49">
        <v>135</v>
      </c>
      <c r="C45" s="29">
        <v>212</v>
      </c>
      <c r="D45" s="50">
        <v>242</v>
      </c>
      <c r="E45" s="29">
        <v>146</v>
      </c>
      <c r="F45" s="52">
        <f t="shared" si="34"/>
        <v>377</v>
      </c>
      <c r="G45" s="29">
        <f t="shared" si="34"/>
        <v>358</v>
      </c>
      <c r="H45" s="49">
        <v>218</v>
      </c>
      <c r="I45" s="29">
        <v>338</v>
      </c>
      <c r="J45" s="50">
        <v>390</v>
      </c>
      <c r="K45" s="29">
        <v>232</v>
      </c>
      <c r="L45" s="20">
        <f t="shared" si="35"/>
        <v>608</v>
      </c>
      <c r="M45" s="29">
        <f t="shared" si="35"/>
        <v>570</v>
      </c>
      <c r="N45" s="49">
        <v>292</v>
      </c>
      <c r="O45" s="29">
        <v>387</v>
      </c>
      <c r="P45" s="50">
        <v>386</v>
      </c>
      <c r="Q45" s="29">
        <v>260</v>
      </c>
      <c r="R45" s="52">
        <f t="shared" si="36"/>
        <v>678</v>
      </c>
      <c r="S45" s="29">
        <f t="shared" si="36"/>
        <v>647</v>
      </c>
      <c r="T45" s="49">
        <v>316</v>
      </c>
      <c r="U45" s="29">
        <v>311</v>
      </c>
      <c r="V45" s="50">
        <v>407</v>
      </c>
      <c r="W45" s="29">
        <v>228</v>
      </c>
      <c r="X45" s="20">
        <f t="shared" si="37"/>
        <v>723</v>
      </c>
      <c r="Y45" s="32">
        <f t="shared" si="37"/>
        <v>539</v>
      </c>
      <c r="AA45" s="59">
        <f t="shared" si="38"/>
        <v>38.904899135446684</v>
      </c>
      <c r="AB45" s="70">
        <f t="shared" si="38"/>
        <v>61.095100864553309</v>
      </c>
      <c r="AC45" s="57">
        <f t="shared" si="39"/>
        <v>62.371134020618555</v>
      </c>
      <c r="AD45" s="70">
        <f t="shared" si="39"/>
        <v>37.628865979381445</v>
      </c>
      <c r="AE45" s="59">
        <f t="shared" si="40"/>
        <v>39.208633093525179</v>
      </c>
      <c r="AF45" s="70">
        <f t="shared" si="40"/>
        <v>60.791366906474821</v>
      </c>
      <c r="AG45" s="57">
        <f t="shared" si="41"/>
        <v>62.700964630225073</v>
      </c>
      <c r="AH45" s="70">
        <f t="shared" si="41"/>
        <v>37.29903536977492</v>
      </c>
      <c r="AI45" s="59">
        <f t="shared" si="42"/>
        <v>43.004418262150224</v>
      </c>
      <c r="AJ45" s="70">
        <f t="shared" si="42"/>
        <v>56.995581737849776</v>
      </c>
      <c r="AK45" s="57">
        <f t="shared" si="43"/>
        <v>59.752321981424153</v>
      </c>
      <c r="AL45" s="70">
        <f t="shared" si="43"/>
        <v>40.247678018575847</v>
      </c>
      <c r="AM45" s="59">
        <f t="shared" si="44"/>
        <v>50.398724082934606</v>
      </c>
      <c r="AN45" s="70">
        <f t="shared" si="44"/>
        <v>49.601275917065394</v>
      </c>
      <c r="AO45" s="57">
        <f t="shared" si="45"/>
        <v>64.094488188976371</v>
      </c>
      <c r="AP45" s="621">
        <f t="shared" si="45"/>
        <v>35.905511811023622</v>
      </c>
      <c r="AR45" s="59">
        <f t="shared" si="46"/>
        <v>23.466234885171872</v>
      </c>
      <c r="AS45" s="57">
        <f t="shared" si="47"/>
        <v>-23.466234885171865</v>
      </c>
      <c r="AT45" s="59">
        <f t="shared" si="48"/>
        <v>23.492331536699893</v>
      </c>
      <c r="AU45" s="57">
        <f t="shared" si="49"/>
        <v>-23.492331536699901</v>
      </c>
      <c r="AV45" s="59">
        <f t="shared" si="50"/>
        <v>16.747903719273928</v>
      </c>
      <c r="AW45" s="57">
        <f t="shared" si="51"/>
        <v>-16.747903719273928</v>
      </c>
      <c r="AX45" s="59">
        <f t="shared" si="52"/>
        <v>13.695764106041764</v>
      </c>
      <c r="AY45" s="60">
        <f t="shared" si="53"/>
        <v>-13.695764106041771</v>
      </c>
    </row>
    <row r="46" spans="1:51" x14ac:dyDescent="0.25">
      <c r="A46" s="325" t="s">
        <v>48</v>
      </c>
      <c r="B46" s="49">
        <v>153</v>
      </c>
      <c r="C46" s="29">
        <v>157</v>
      </c>
      <c r="D46" s="50">
        <v>218</v>
      </c>
      <c r="E46" s="29">
        <v>111</v>
      </c>
      <c r="F46" s="52">
        <f t="shared" si="34"/>
        <v>371</v>
      </c>
      <c r="G46" s="29">
        <f t="shared" si="34"/>
        <v>268</v>
      </c>
      <c r="H46" s="49">
        <v>253</v>
      </c>
      <c r="I46" s="29">
        <v>277</v>
      </c>
      <c r="J46" s="50">
        <v>293</v>
      </c>
      <c r="K46" s="29">
        <v>205</v>
      </c>
      <c r="L46" s="20">
        <f t="shared" si="35"/>
        <v>546</v>
      </c>
      <c r="M46" s="29">
        <f t="shared" si="35"/>
        <v>482</v>
      </c>
      <c r="N46" s="49">
        <v>291</v>
      </c>
      <c r="O46" s="29">
        <v>276</v>
      </c>
      <c r="P46" s="50">
        <v>322</v>
      </c>
      <c r="Q46" s="29">
        <v>201</v>
      </c>
      <c r="R46" s="52">
        <f t="shared" si="36"/>
        <v>613</v>
      </c>
      <c r="S46" s="29">
        <f t="shared" si="36"/>
        <v>477</v>
      </c>
      <c r="T46" s="49">
        <v>348</v>
      </c>
      <c r="U46" s="29">
        <v>308</v>
      </c>
      <c r="V46" s="50">
        <v>447</v>
      </c>
      <c r="W46" s="29">
        <v>191</v>
      </c>
      <c r="X46" s="20">
        <f t="shared" si="37"/>
        <v>795</v>
      </c>
      <c r="Y46" s="32">
        <f t="shared" si="37"/>
        <v>499</v>
      </c>
      <c r="AA46" s="59">
        <f t="shared" si="38"/>
        <v>49.354838709677416</v>
      </c>
      <c r="AB46" s="70">
        <f t="shared" si="38"/>
        <v>50.645161290322584</v>
      </c>
      <c r="AC46" s="57">
        <f t="shared" si="39"/>
        <v>66.261398176291792</v>
      </c>
      <c r="AD46" s="70">
        <f t="shared" si="39"/>
        <v>33.738601823708208</v>
      </c>
      <c r="AE46" s="59">
        <f t="shared" si="40"/>
        <v>47.735849056603776</v>
      </c>
      <c r="AF46" s="70">
        <f t="shared" si="40"/>
        <v>52.264150943396224</v>
      </c>
      <c r="AG46" s="57">
        <f t="shared" si="41"/>
        <v>58.835341365461844</v>
      </c>
      <c r="AH46" s="70">
        <f t="shared" si="41"/>
        <v>41.164658634538156</v>
      </c>
      <c r="AI46" s="59">
        <f t="shared" si="42"/>
        <v>51.322751322751323</v>
      </c>
      <c r="AJ46" s="70">
        <f t="shared" si="42"/>
        <v>48.677248677248677</v>
      </c>
      <c r="AK46" s="57">
        <f t="shared" si="43"/>
        <v>61.567877629063098</v>
      </c>
      <c r="AL46" s="70">
        <f t="shared" si="43"/>
        <v>38.432122370936902</v>
      </c>
      <c r="AM46" s="59">
        <f t="shared" si="44"/>
        <v>53.048780487804883</v>
      </c>
      <c r="AN46" s="70">
        <f t="shared" si="44"/>
        <v>46.951219512195117</v>
      </c>
      <c r="AO46" s="57">
        <f t="shared" si="45"/>
        <v>70.062695924764895</v>
      </c>
      <c r="AP46" s="621">
        <f t="shared" si="45"/>
        <v>29.937304075235112</v>
      </c>
      <c r="AR46" s="59">
        <f t="shared" si="46"/>
        <v>16.906559466614375</v>
      </c>
      <c r="AS46" s="57">
        <f t="shared" si="47"/>
        <v>-16.906559466614375</v>
      </c>
      <c r="AT46" s="59">
        <f t="shared" si="48"/>
        <v>11.099492308858068</v>
      </c>
      <c r="AU46" s="57">
        <f t="shared" si="49"/>
        <v>-11.099492308858068</v>
      </c>
      <c r="AV46" s="59">
        <f t="shared" si="50"/>
        <v>10.245126306311775</v>
      </c>
      <c r="AW46" s="57">
        <f t="shared" si="51"/>
        <v>-10.245126306311775</v>
      </c>
      <c r="AX46" s="59">
        <f t="shared" si="52"/>
        <v>17.013915436960012</v>
      </c>
      <c r="AY46" s="60">
        <f t="shared" si="53"/>
        <v>-17.013915436960005</v>
      </c>
    </row>
    <row r="47" spans="1:51" x14ac:dyDescent="0.25">
      <c r="A47" s="340" t="s">
        <v>782</v>
      </c>
      <c r="B47" s="1296"/>
      <c r="C47" s="1297"/>
      <c r="D47" s="1298"/>
      <c r="E47" s="1297"/>
      <c r="F47" s="1298"/>
      <c r="G47" s="1297"/>
      <c r="H47" s="1296"/>
      <c r="I47" s="1297"/>
      <c r="J47" s="1298"/>
      <c r="K47" s="1297"/>
      <c r="L47" s="1298"/>
      <c r="M47" s="1297"/>
      <c r="N47" s="1296"/>
      <c r="O47" s="1297"/>
      <c r="P47" s="1298"/>
      <c r="Q47" s="1297"/>
      <c r="R47" s="1298"/>
      <c r="S47" s="1297"/>
      <c r="T47" s="1296"/>
      <c r="U47" s="1297"/>
      <c r="V47" s="1298"/>
      <c r="W47" s="1297"/>
      <c r="X47" s="1298"/>
      <c r="Y47" s="1299"/>
      <c r="AA47" s="355"/>
      <c r="AB47" s="1300"/>
      <c r="AC47" s="356"/>
      <c r="AD47" s="1300"/>
      <c r="AE47" s="355"/>
      <c r="AF47" s="1300"/>
      <c r="AG47" s="356"/>
      <c r="AH47" s="1300"/>
      <c r="AI47" s="355"/>
      <c r="AJ47" s="1300"/>
      <c r="AK47" s="356"/>
      <c r="AL47" s="1300"/>
      <c r="AM47" s="355"/>
      <c r="AN47" s="1300"/>
      <c r="AO47" s="356"/>
      <c r="AP47" s="1301"/>
      <c r="AR47" s="355"/>
      <c r="AS47" s="356"/>
      <c r="AT47" s="355"/>
      <c r="AU47" s="356"/>
      <c r="AV47" s="355"/>
      <c r="AW47" s="356"/>
      <c r="AX47" s="355"/>
      <c r="AY47" s="357"/>
    </row>
    <row r="48" spans="1:51" x14ac:dyDescent="0.25">
      <c r="A48" s="325" t="s">
        <v>403</v>
      </c>
      <c r="B48" s="49">
        <v>90</v>
      </c>
      <c r="C48" s="29">
        <v>116</v>
      </c>
      <c r="D48" s="50">
        <v>122</v>
      </c>
      <c r="E48" s="29">
        <v>63</v>
      </c>
      <c r="F48" s="52">
        <f>B48+D48</f>
        <v>212</v>
      </c>
      <c r="G48" s="29">
        <f>C48+E48</f>
        <v>179</v>
      </c>
      <c r="H48" s="49">
        <v>130</v>
      </c>
      <c r="I48" s="29">
        <v>210</v>
      </c>
      <c r="J48" s="50">
        <v>179</v>
      </c>
      <c r="K48" s="29">
        <v>125</v>
      </c>
      <c r="L48" s="20">
        <f>H48+J48</f>
        <v>309</v>
      </c>
      <c r="M48" s="29">
        <f>I48+K48</f>
        <v>335</v>
      </c>
      <c r="N48" s="49">
        <v>155</v>
      </c>
      <c r="O48" s="29">
        <v>178</v>
      </c>
      <c r="P48" s="50">
        <v>185</v>
      </c>
      <c r="Q48" s="29">
        <v>125</v>
      </c>
      <c r="R48" s="52">
        <f t="shared" ref="R48:S52" si="54">N48+P48</f>
        <v>340</v>
      </c>
      <c r="S48" s="29">
        <f t="shared" si="54"/>
        <v>303</v>
      </c>
      <c r="T48" s="49">
        <v>143</v>
      </c>
      <c r="U48" s="29">
        <v>166</v>
      </c>
      <c r="V48" s="50">
        <v>213</v>
      </c>
      <c r="W48" s="29">
        <v>113</v>
      </c>
      <c r="X48" s="20">
        <f t="shared" ref="X48:Y52" si="55">T48+V48</f>
        <v>356</v>
      </c>
      <c r="Y48" s="32">
        <f t="shared" si="55"/>
        <v>279</v>
      </c>
      <c r="AA48" s="59">
        <f>B48/SUM($B48:$C48)*100</f>
        <v>43.689320388349515</v>
      </c>
      <c r="AB48" s="70">
        <f>C48/SUM($B48:$C48)*100</f>
        <v>56.310679611650485</v>
      </c>
      <c r="AC48" s="57">
        <f>D48/SUM($D48:$E48)*100</f>
        <v>65.945945945945951</v>
      </c>
      <c r="AD48" s="70">
        <f>E48/SUM($D48:$E48)*100</f>
        <v>34.054054054054056</v>
      </c>
      <c r="AE48" s="59">
        <f>H48/SUM($H48:$I48)*100</f>
        <v>38.235294117647058</v>
      </c>
      <c r="AF48" s="70">
        <f>I48/SUM($H48:$I48)*100</f>
        <v>61.764705882352942</v>
      </c>
      <c r="AG48" s="57">
        <f>J48/SUM($J48:$K48)*100</f>
        <v>58.881578947368418</v>
      </c>
      <c r="AH48" s="70">
        <f>K48/SUM($J48:$K48)*100</f>
        <v>41.118421052631575</v>
      </c>
      <c r="AI48" s="59">
        <f t="shared" ref="AI48:AJ52" si="56">N48/SUM($N48:$O48)*100</f>
        <v>46.546546546546544</v>
      </c>
      <c r="AJ48" s="70">
        <f t="shared" si="56"/>
        <v>53.453453453453456</v>
      </c>
      <c r="AK48" s="57">
        <f t="shared" ref="AK48:AL52" si="57">P48/SUM($P48:$Q48)*100</f>
        <v>59.677419354838712</v>
      </c>
      <c r="AL48" s="70">
        <f t="shared" si="57"/>
        <v>40.322580645161288</v>
      </c>
      <c r="AM48" s="59">
        <f t="shared" ref="AM48:AN52" si="58">T48/SUM($T48:$U48)*100</f>
        <v>46.278317152103561</v>
      </c>
      <c r="AN48" s="70">
        <f t="shared" si="58"/>
        <v>53.721682847896432</v>
      </c>
      <c r="AO48" s="57">
        <f t="shared" ref="AO48:AP52" si="59">V48/SUM($V48:$W48)*100</f>
        <v>65.337423312883431</v>
      </c>
      <c r="AP48" s="621">
        <f t="shared" si="59"/>
        <v>34.662576687116562</v>
      </c>
      <c r="AR48" s="59">
        <f t="shared" ref="AR48:AR49" si="60">AC48-AA48</f>
        <v>22.256625557596436</v>
      </c>
      <c r="AS48" s="57">
        <f t="shared" ref="AS48:AS49" si="61">AD48-AB48</f>
        <v>-22.256625557596429</v>
      </c>
      <c r="AT48" s="59">
        <f t="shared" ref="AT48:AT49" si="62">AG48-AE48</f>
        <v>20.64628482972136</v>
      </c>
      <c r="AU48" s="57">
        <f t="shared" ref="AU48:AU49" si="63">AH48-AF48</f>
        <v>-20.646284829721367</v>
      </c>
      <c r="AV48" s="59">
        <f t="shared" ref="AV48:AV52" si="64">AK48-AI48</f>
        <v>13.130872808292168</v>
      </c>
      <c r="AW48" s="57">
        <f t="shared" ref="AW48:AW52" si="65">AL48-AJ48</f>
        <v>-13.130872808292168</v>
      </c>
      <c r="AX48" s="59">
        <f t="shared" ref="AX48:AX52" si="66">AO48-AM48</f>
        <v>19.059106160779869</v>
      </c>
      <c r="AY48" s="60">
        <f t="shared" ref="AY48:AY52" si="67">AP48-AN48</f>
        <v>-19.059106160779869</v>
      </c>
    </row>
    <row r="49" spans="1:51" x14ac:dyDescent="0.25">
      <c r="A49" s="325" t="s">
        <v>404</v>
      </c>
      <c r="B49" s="2053">
        <v>145</v>
      </c>
      <c r="C49" s="2034">
        <v>235</v>
      </c>
      <c r="D49" s="2029">
        <v>228</v>
      </c>
      <c r="E49" s="2034">
        <v>149</v>
      </c>
      <c r="F49" s="2029">
        <f>B49+D49</f>
        <v>373</v>
      </c>
      <c r="G49" s="2035">
        <f>C49+E49</f>
        <v>384</v>
      </c>
      <c r="H49" s="2036">
        <v>230</v>
      </c>
      <c r="I49" s="2037">
        <v>398</v>
      </c>
      <c r="J49" s="2038">
        <v>394</v>
      </c>
      <c r="K49" s="2037">
        <v>246</v>
      </c>
      <c r="L49" s="2038">
        <f>H49+J49</f>
        <v>624</v>
      </c>
      <c r="M49" s="2027">
        <f>I49+K49</f>
        <v>644</v>
      </c>
      <c r="N49" s="49">
        <v>196</v>
      </c>
      <c r="O49" s="29">
        <v>236</v>
      </c>
      <c r="P49" s="50">
        <v>263</v>
      </c>
      <c r="Q49" s="29">
        <v>171</v>
      </c>
      <c r="R49" s="52">
        <f t="shared" si="54"/>
        <v>459</v>
      </c>
      <c r="S49" s="29">
        <f t="shared" si="54"/>
        <v>407</v>
      </c>
      <c r="T49" s="49">
        <v>188</v>
      </c>
      <c r="U49" s="29">
        <v>239</v>
      </c>
      <c r="V49" s="50">
        <v>284</v>
      </c>
      <c r="W49" s="29">
        <v>151</v>
      </c>
      <c r="X49" s="20">
        <f t="shared" si="55"/>
        <v>472</v>
      </c>
      <c r="Y49" s="32">
        <f t="shared" si="55"/>
        <v>390</v>
      </c>
      <c r="AA49" s="2042">
        <f>B49/SUM($B49:$C49)*100</f>
        <v>38.15789473684211</v>
      </c>
      <c r="AB49" s="2043">
        <f>C49/SUM($B49:$C49)*100</f>
        <v>61.842105263157897</v>
      </c>
      <c r="AC49" s="2044">
        <f>D49/SUM($D49:$E49)*100</f>
        <v>60.477453580901852</v>
      </c>
      <c r="AD49" s="2043">
        <f>E49/SUM($D49:$E49)*100</f>
        <v>39.522546419098141</v>
      </c>
      <c r="AE49" s="2042">
        <f>H49/SUM($H49:$I49)*100</f>
        <v>36.624203821656046</v>
      </c>
      <c r="AF49" s="2043">
        <f>I49/SUM($H49:$I49)*100</f>
        <v>63.375796178343947</v>
      </c>
      <c r="AG49" s="2044">
        <f>J49/SUM($J49:$K49)*100</f>
        <v>61.5625</v>
      </c>
      <c r="AH49" s="2043">
        <f>K49/SUM($J49:$K49)*100</f>
        <v>38.4375</v>
      </c>
      <c r="AI49" s="59">
        <f t="shared" si="56"/>
        <v>45.370370370370374</v>
      </c>
      <c r="AJ49" s="70">
        <f t="shared" si="56"/>
        <v>54.629629629629626</v>
      </c>
      <c r="AK49" s="57">
        <f t="shared" si="57"/>
        <v>60.599078341013822</v>
      </c>
      <c r="AL49" s="70">
        <f t="shared" si="57"/>
        <v>39.400921658986178</v>
      </c>
      <c r="AM49" s="59">
        <f t="shared" si="58"/>
        <v>44.028103044496483</v>
      </c>
      <c r="AN49" s="70">
        <f t="shared" si="58"/>
        <v>55.97189695550351</v>
      </c>
      <c r="AO49" s="57">
        <f t="shared" si="59"/>
        <v>65.287356321839084</v>
      </c>
      <c r="AP49" s="621">
        <f t="shared" si="59"/>
        <v>34.712643678160923</v>
      </c>
      <c r="AR49" s="2039">
        <f t="shared" si="60"/>
        <v>22.319558844059742</v>
      </c>
      <c r="AS49" s="2040">
        <f t="shared" si="61"/>
        <v>-22.319558844059756</v>
      </c>
      <c r="AT49" s="2039">
        <f t="shared" si="62"/>
        <v>24.938296178343954</v>
      </c>
      <c r="AU49" s="2041">
        <f t="shared" si="63"/>
        <v>-24.938296178343947</v>
      </c>
      <c r="AV49" s="59">
        <f t="shared" si="64"/>
        <v>15.228707970643448</v>
      </c>
      <c r="AW49" s="57">
        <f t="shared" si="65"/>
        <v>-15.228707970643448</v>
      </c>
      <c r="AX49" s="59">
        <f t="shared" si="66"/>
        <v>21.259253277342602</v>
      </c>
      <c r="AY49" s="60">
        <f t="shared" si="67"/>
        <v>-21.259253277342587</v>
      </c>
    </row>
    <row r="50" spans="1:51" x14ac:dyDescent="0.25">
      <c r="A50" s="325" t="s">
        <v>398</v>
      </c>
      <c r="B50" s="2053"/>
      <c r="C50" s="2034"/>
      <c r="D50" s="2029"/>
      <c r="E50" s="2034"/>
      <c r="F50" s="2029"/>
      <c r="G50" s="2035"/>
      <c r="H50" s="2036"/>
      <c r="I50" s="2037"/>
      <c r="J50" s="2038"/>
      <c r="K50" s="2037"/>
      <c r="L50" s="2038"/>
      <c r="M50" s="2027"/>
      <c r="N50" s="49">
        <v>91</v>
      </c>
      <c r="O50" s="29">
        <v>124</v>
      </c>
      <c r="P50" s="50">
        <v>110</v>
      </c>
      <c r="Q50" s="29">
        <v>77</v>
      </c>
      <c r="R50" s="52">
        <f t="shared" si="54"/>
        <v>201</v>
      </c>
      <c r="S50" s="29">
        <f t="shared" si="54"/>
        <v>201</v>
      </c>
      <c r="T50" s="49">
        <v>102</v>
      </c>
      <c r="U50" s="29">
        <v>116</v>
      </c>
      <c r="V50" s="50">
        <v>119</v>
      </c>
      <c r="W50" s="29">
        <v>81</v>
      </c>
      <c r="X50" s="20">
        <f t="shared" si="55"/>
        <v>221</v>
      </c>
      <c r="Y50" s="32">
        <f t="shared" si="55"/>
        <v>197</v>
      </c>
      <c r="AA50" s="2042"/>
      <c r="AB50" s="2043"/>
      <c r="AC50" s="2044"/>
      <c r="AD50" s="2043"/>
      <c r="AE50" s="2042"/>
      <c r="AF50" s="2043"/>
      <c r="AG50" s="2044"/>
      <c r="AH50" s="2043"/>
      <c r="AI50" s="59">
        <f t="shared" si="56"/>
        <v>42.325581395348841</v>
      </c>
      <c r="AJ50" s="70">
        <f t="shared" si="56"/>
        <v>57.674418604651166</v>
      </c>
      <c r="AK50" s="57">
        <f t="shared" si="57"/>
        <v>58.82352941176471</v>
      </c>
      <c r="AL50" s="70">
        <f t="shared" si="57"/>
        <v>41.17647058823529</v>
      </c>
      <c r="AM50" s="59">
        <f t="shared" si="58"/>
        <v>46.788990825688074</v>
      </c>
      <c r="AN50" s="70">
        <f t="shared" si="58"/>
        <v>53.211009174311933</v>
      </c>
      <c r="AO50" s="57">
        <f t="shared" si="59"/>
        <v>59.5</v>
      </c>
      <c r="AP50" s="621">
        <f t="shared" si="59"/>
        <v>40.5</v>
      </c>
      <c r="AR50" s="2039"/>
      <c r="AS50" s="2040"/>
      <c r="AT50" s="2039"/>
      <c r="AU50" s="2041"/>
      <c r="AV50" s="59">
        <f t="shared" si="64"/>
        <v>16.497948016415869</v>
      </c>
      <c r="AW50" s="57">
        <f t="shared" si="65"/>
        <v>-16.497948016415876</v>
      </c>
      <c r="AX50" s="59">
        <f t="shared" si="66"/>
        <v>12.711009174311926</v>
      </c>
      <c r="AY50" s="60">
        <f t="shared" si="67"/>
        <v>-12.711009174311933</v>
      </c>
    </row>
    <row r="51" spans="1:51" x14ac:dyDescent="0.25">
      <c r="A51" s="325" t="s">
        <v>780</v>
      </c>
      <c r="B51" s="163" t="s">
        <v>37</v>
      </c>
      <c r="C51" s="1286" t="s">
        <v>37</v>
      </c>
      <c r="D51" s="52" t="s">
        <v>37</v>
      </c>
      <c r="E51" s="1286" t="s">
        <v>37</v>
      </c>
      <c r="F51" s="52" t="s">
        <v>37</v>
      </c>
      <c r="G51" s="1286" t="s">
        <v>37</v>
      </c>
      <c r="H51" s="163" t="s">
        <v>37</v>
      </c>
      <c r="I51" s="1286" t="s">
        <v>37</v>
      </c>
      <c r="J51" s="52" t="s">
        <v>37</v>
      </c>
      <c r="K51" s="1286" t="s">
        <v>37</v>
      </c>
      <c r="L51" s="52" t="s">
        <v>37</v>
      </c>
      <c r="M51" s="1286" t="s">
        <v>37</v>
      </c>
      <c r="N51" s="49">
        <v>136</v>
      </c>
      <c r="O51" s="29">
        <v>230</v>
      </c>
      <c r="P51" s="50">
        <v>223</v>
      </c>
      <c r="Q51" s="29">
        <v>178</v>
      </c>
      <c r="R51" s="52">
        <f t="shared" si="54"/>
        <v>359</v>
      </c>
      <c r="S51" s="29">
        <f t="shared" si="54"/>
        <v>408</v>
      </c>
      <c r="T51" s="49">
        <v>188</v>
      </c>
      <c r="U51" s="29">
        <v>176</v>
      </c>
      <c r="V51" s="50">
        <v>226</v>
      </c>
      <c r="W51" s="29">
        <v>129</v>
      </c>
      <c r="X51" s="20">
        <f t="shared" si="55"/>
        <v>414</v>
      </c>
      <c r="Y51" s="32">
        <f t="shared" si="55"/>
        <v>305</v>
      </c>
      <c r="AA51" s="67"/>
      <c r="AB51" s="117"/>
      <c r="AC51" s="65"/>
      <c r="AD51" s="117"/>
      <c r="AE51" s="67"/>
      <c r="AF51" s="117"/>
      <c r="AG51" s="65"/>
      <c r="AH51" s="117"/>
      <c r="AI51" s="59">
        <f t="shared" si="56"/>
        <v>37.158469945355193</v>
      </c>
      <c r="AJ51" s="70">
        <f t="shared" si="56"/>
        <v>62.841530054644814</v>
      </c>
      <c r="AK51" s="57">
        <f t="shared" si="57"/>
        <v>55.610972568578553</v>
      </c>
      <c r="AL51" s="70">
        <f t="shared" si="57"/>
        <v>44.389027431421447</v>
      </c>
      <c r="AM51" s="59">
        <f t="shared" si="58"/>
        <v>51.648351648351657</v>
      </c>
      <c r="AN51" s="70">
        <f t="shared" si="58"/>
        <v>48.35164835164835</v>
      </c>
      <c r="AO51" s="57">
        <f t="shared" si="59"/>
        <v>63.661971830985919</v>
      </c>
      <c r="AP51" s="621">
        <f t="shared" si="59"/>
        <v>36.338028169014088</v>
      </c>
      <c r="AR51" s="67"/>
      <c r="AS51" s="65"/>
      <c r="AT51" s="67"/>
      <c r="AU51" s="65"/>
      <c r="AV51" s="59">
        <f t="shared" si="64"/>
        <v>18.45250262322336</v>
      </c>
      <c r="AW51" s="57">
        <f t="shared" si="65"/>
        <v>-18.452502623223367</v>
      </c>
      <c r="AX51" s="59">
        <f t="shared" si="66"/>
        <v>12.013620182634263</v>
      </c>
      <c r="AY51" s="60">
        <f t="shared" si="67"/>
        <v>-12.013620182634263</v>
      </c>
    </row>
    <row r="52" spans="1:51" x14ac:dyDescent="0.25">
      <c r="A52" s="328" t="s">
        <v>781</v>
      </c>
      <c r="B52" s="1287" t="s">
        <v>37</v>
      </c>
      <c r="C52" s="1288" t="s">
        <v>37</v>
      </c>
      <c r="D52" s="1289" t="s">
        <v>37</v>
      </c>
      <c r="E52" s="1288" t="s">
        <v>37</v>
      </c>
      <c r="F52" s="1289" t="s">
        <v>37</v>
      </c>
      <c r="G52" s="1288" t="s">
        <v>37</v>
      </c>
      <c r="H52" s="1287" t="s">
        <v>37</v>
      </c>
      <c r="I52" s="1288" t="s">
        <v>37</v>
      </c>
      <c r="J52" s="1289" t="s">
        <v>37</v>
      </c>
      <c r="K52" s="1288" t="s">
        <v>37</v>
      </c>
      <c r="L52" s="1289" t="s">
        <v>37</v>
      </c>
      <c r="M52" s="1288" t="s">
        <v>37</v>
      </c>
      <c r="N52" s="1290">
        <v>118</v>
      </c>
      <c r="O52" s="624">
        <v>154</v>
      </c>
      <c r="P52" s="1291">
        <v>148</v>
      </c>
      <c r="Q52" s="624">
        <v>95</v>
      </c>
      <c r="R52" s="1289">
        <f t="shared" si="54"/>
        <v>266</v>
      </c>
      <c r="S52" s="624">
        <f t="shared" si="54"/>
        <v>249</v>
      </c>
      <c r="T52" s="1290">
        <v>169</v>
      </c>
      <c r="U52" s="624">
        <v>113</v>
      </c>
      <c r="V52" s="1291">
        <v>191</v>
      </c>
      <c r="W52" s="624">
        <v>72</v>
      </c>
      <c r="X52" s="56">
        <f t="shared" si="55"/>
        <v>360</v>
      </c>
      <c r="Y52" s="618">
        <f t="shared" si="55"/>
        <v>185</v>
      </c>
      <c r="AA52" s="301"/>
      <c r="AB52" s="1292"/>
      <c r="AC52" s="302"/>
      <c r="AD52" s="1292"/>
      <c r="AE52" s="301"/>
      <c r="AF52" s="1292"/>
      <c r="AG52" s="302"/>
      <c r="AH52" s="1292"/>
      <c r="AI52" s="108">
        <f t="shared" si="56"/>
        <v>43.382352941176471</v>
      </c>
      <c r="AJ52" s="615">
        <f t="shared" si="56"/>
        <v>56.617647058823529</v>
      </c>
      <c r="AK52" s="109">
        <f t="shared" si="57"/>
        <v>60.905349794238681</v>
      </c>
      <c r="AL52" s="615">
        <f t="shared" si="57"/>
        <v>39.094650205761319</v>
      </c>
      <c r="AM52" s="108">
        <f t="shared" si="58"/>
        <v>59.929078014184398</v>
      </c>
      <c r="AN52" s="615">
        <f t="shared" si="58"/>
        <v>40.070921985815602</v>
      </c>
      <c r="AO52" s="109">
        <f t="shared" si="59"/>
        <v>72.623574144486696</v>
      </c>
      <c r="AP52" s="616">
        <f t="shared" si="59"/>
        <v>27.376425855513308</v>
      </c>
      <c r="AR52" s="301"/>
      <c r="AS52" s="302"/>
      <c r="AT52" s="301"/>
      <c r="AU52" s="302"/>
      <c r="AV52" s="108">
        <f t="shared" si="64"/>
        <v>17.52299685306221</v>
      </c>
      <c r="AW52" s="109">
        <f t="shared" si="65"/>
        <v>-17.52299685306221</v>
      </c>
      <c r="AX52" s="108">
        <f t="shared" si="66"/>
        <v>12.694496130302298</v>
      </c>
      <c r="AY52" s="236">
        <f t="shared" si="67"/>
        <v>-12.694496130302294</v>
      </c>
    </row>
    <row r="53" spans="1:51" x14ac:dyDescent="0.25">
      <c r="A53" s="414"/>
      <c r="B53" s="414"/>
      <c r="C53" s="414"/>
      <c r="D53" s="414"/>
      <c r="E53" s="414"/>
      <c r="F53" s="414"/>
      <c r="G53" s="414"/>
      <c r="H53" s="414"/>
      <c r="I53" s="414"/>
      <c r="J53" s="414"/>
      <c r="K53" s="414"/>
    </row>
    <row r="55" spans="1:51" x14ac:dyDescent="0.25">
      <c r="A55" s="1531"/>
      <c r="B55" s="1531"/>
      <c r="C55" s="1531"/>
      <c r="D55" s="1531"/>
      <c r="E55" s="1531"/>
      <c r="F55" s="1531"/>
      <c r="G55" s="1531"/>
    </row>
    <row r="56" spans="1:51" ht="15" customHeight="1" x14ac:dyDescent="0.25">
      <c r="A56" s="1836" t="s">
        <v>1259</v>
      </c>
      <c r="B56" s="1837"/>
      <c r="C56" s="1837"/>
      <c r="D56" s="1837"/>
      <c r="E56" s="1837"/>
      <c r="F56" s="1837"/>
      <c r="G56" s="1838"/>
      <c r="H56" s="1581"/>
      <c r="I56" s="1581"/>
      <c r="J56" s="1581"/>
      <c r="K56" s="1581"/>
      <c r="L56" s="160"/>
      <c r="M56" s="160"/>
      <c r="N56" s="160"/>
      <c r="O56" s="160"/>
      <c r="P56" s="160"/>
      <c r="Q56" s="160"/>
      <c r="R56" s="160"/>
      <c r="S56" s="160"/>
      <c r="T56" s="160"/>
      <c r="U56" s="160"/>
      <c r="V56" s="160"/>
      <c r="W56" s="160"/>
      <c r="X56" s="160"/>
      <c r="Y56" s="160"/>
      <c r="Z56" s="135"/>
      <c r="AA56" s="135"/>
      <c r="AB56" s="75"/>
    </row>
    <row r="57" spans="1:51" x14ac:dyDescent="0.25">
      <c r="A57" s="2052"/>
      <c r="B57" s="1826"/>
      <c r="C57" s="1826"/>
      <c r="D57" s="1826"/>
      <c r="E57" s="1826"/>
      <c r="F57" s="1826"/>
      <c r="G57" s="1827"/>
      <c r="H57" s="1581"/>
      <c r="I57" s="1581"/>
      <c r="J57" s="1581"/>
      <c r="K57" s="1581"/>
      <c r="L57" s="160"/>
      <c r="M57" s="160"/>
      <c r="N57" s="160"/>
      <c r="O57" s="160"/>
      <c r="P57" s="160"/>
      <c r="Q57" s="160"/>
      <c r="R57" s="160"/>
      <c r="S57" s="160"/>
      <c r="T57" s="160"/>
      <c r="U57" s="160"/>
      <c r="V57" s="160"/>
      <c r="W57" s="160"/>
      <c r="X57" s="160"/>
      <c r="Y57" s="160"/>
      <c r="Z57" s="135"/>
      <c r="AA57" s="135"/>
      <c r="AB57" s="75"/>
    </row>
    <row r="58" spans="1:51" x14ac:dyDescent="0.25">
      <c r="A58" s="2052"/>
      <c r="B58" s="1826"/>
      <c r="C58" s="1826"/>
      <c r="D58" s="1826"/>
      <c r="E58" s="1826"/>
      <c r="F58" s="1826"/>
      <c r="G58" s="1827"/>
      <c r="H58" s="1581"/>
      <c r="I58" s="1581"/>
      <c r="J58" s="1581"/>
      <c r="K58" s="1581"/>
      <c r="L58" s="160"/>
      <c r="M58" s="160"/>
      <c r="N58" s="160"/>
      <c r="O58" s="160"/>
      <c r="P58" s="160"/>
      <c r="Q58" s="160"/>
      <c r="R58" s="160"/>
      <c r="S58" s="160"/>
      <c r="T58" s="160"/>
      <c r="U58" s="160"/>
      <c r="V58" s="160"/>
      <c r="W58" s="160"/>
      <c r="X58" s="160"/>
      <c r="Y58" s="160"/>
      <c r="Z58" s="135"/>
      <c r="AA58" s="135"/>
      <c r="AB58" s="75"/>
    </row>
    <row r="59" spans="1:51" x14ac:dyDescent="0.25">
      <c r="A59" s="2052"/>
      <c r="B59" s="1826"/>
      <c r="C59" s="1826"/>
      <c r="D59" s="1826"/>
      <c r="E59" s="1826"/>
      <c r="F59" s="1826"/>
      <c r="G59" s="1827"/>
      <c r="H59" s="1580"/>
      <c r="I59" s="1580"/>
      <c r="J59" s="1580"/>
      <c r="K59" s="1580"/>
      <c r="L59" s="160"/>
      <c r="M59" s="160"/>
      <c r="N59" s="160"/>
      <c r="O59" s="160"/>
      <c r="P59" s="160"/>
      <c r="Q59" s="160"/>
      <c r="R59" s="160"/>
      <c r="S59" s="160"/>
      <c r="T59" s="160"/>
      <c r="U59" s="160"/>
      <c r="V59" s="160"/>
      <c r="W59" s="160"/>
      <c r="X59" s="160"/>
      <c r="Y59" s="160"/>
      <c r="Z59" s="135"/>
      <c r="AA59" s="135"/>
      <c r="AB59" s="75"/>
    </row>
    <row r="60" spans="1:51" ht="23.25" customHeight="1" x14ac:dyDescent="0.25">
      <c r="A60" s="1839"/>
      <c r="B60" s="1829"/>
      <c r="C60" s="1829"/>
      <c r="D60" s="1829"/>
      <c r="E60" s="1829"/>
      <c r="F60" s="1829"/>
      <c r="G60" s="1830"/>
      <c r="H60" s="1580"/>
      <c r="I60" s="1580"/>
      <c r="J60" s="1580"/>
      <c r="K60" s="1580"/>
      <c r="L60" s="160"/>
      <c r="M60" s="160"/>
      <c r="N60" s="160"/>
      <c r="O60" s="160"/>
      <c r="P60" s="160"/>
      <c r="Q60" s="160"/>
      <c r="R60" s="160"/>
      <c r="S60" s="160"/>
      <c r="T60" s="160"/>
      <c r="U60" s="160"/>
      <c r="V60" s="160"/>
      <c r="W60" s="160"/>
      <c r="X60" s="160"/>
      <c r="Y60" s="160"/>
      <c r="Z60" s="135"/>
      <c r="AA60" s="135"/>
      <c r="AB60" s="75"/>
    </row>
    <row r="61" spans="1:51" ht="89.25" customHeight="1" x14ac:dyDescent="0.25">
      <c r="A61" s="2049" t="s">
        <v>1258</v>
      </c>
      <c r="B61" s="2050"/>
      <c r="C61" s="2050"/>
      <c r="D61" s="2050"/>
      <c r="E61" s="2050"/>
      <c r="F61" s="2051"/>
      <c r="G61" s="1580"/>
      <c r="H61" s="1580"/>
      <c r="I61" s="1580"/>
      <c r="J61" s="1580"/>
      <c r="K61" s="1580"/>
      <c r="L61" s="160"/>
      <c r="M61" s="160"/>
      <c r="N61" s="160"/>
      <c r="O61" s="160"/>
      <c r="P61" s="160"/>
      <c r="Q61" s="160"/>
      <c r="R61" s="160"/>
      <c r="S61" s="160"/>
      <c r="T61" s="160"/>
      <c r="U61" s="160"/>
      <c r="V61" s="160"/>
      <c r="W61" s="160"/>
      <c r="X61" s="160"/>
      <c r="Y61" s="160"/>
      <c r="Z61" s="135"/>
      <c r="AA61" s="135"/>
      <c r="AB61" s="75"/>
    </row>
    <row r="62" spans="1:51" x14ac:dyDescent="0.25">
      <c r="A62" s="1746" t="s">
        <v>1260</v>
      </c>
      <c r="B62" s="1747"/>
      <c r="C62" s="1747"/>
      <c r="D62" s="1747"/>
      <c r="E62" s="1748"/>
    </row>
    <row r="63" spans="1:51" ht="23.25" customHeight="1" x14ac:dyDescent="0.25">
      <c r="A63" s="1749"/>
      <c r="B63" s="1750"/>
      <c r="C63" s="1750"/>
      <c r="D63" s="1750"/>
      <c r="E63" s="1751"/>
    </row>
    <row r="64" spans="1:51" ht="23.25" customHeight="1" x14ac:dyDescent="0.25">
      <c r="A64" s="1749" t="s">
        <v>836</v>
      </c>
      <c r="B64" s="1750"/>
      <c r="C64" s="1751"/>
      <c r="D64" s="1531"/>
      <c r="E64" s="1531"/>
      <c r="F64" s="1531"/>
      <c r="G64" s="1531"/>
    </row>
    <row r="65" spans="1:7" x14ac:dyDescent="0.25">
      <c r="A65" s="1746" t="s">
        <v>1276</v>
      </c>
      <c r="B65" s="1747"/>
      <c r="C65" s="1747"/>
      <c r="D65" s="1747"/>
      <c r="E65" s="1747"/>
      <c r="F65" s="1747"/>
      <c r="G65" s="1748"/>
    </row>
    <row r="66" spans="1:7" x14ac:dyDescent="0.25">
      <c r="A66" s="1746"/>
      <c r="B66" s="1747"/>
      <c r="C66" s="1747"/>
      <c r="D66" s="1747"/>
      <c r="E66" s="1747"/>
      <c r="F66" s="1747"/>
      <c r="G66" s="1748"/>
    </row>
    <row r="67" spans="1:7" x14ac:dyDescent="0.25">
      <c r="A67" s="1749"/>
      <c r="B67" s="1750"/>
      <c r="C67" s="1750"/>
      <c r="D67" s="1750"/>
      <c r="E67" s="1750"/>
      <c r="F67" s="1750"/>
      <c r="G67" s="1751"/>
    </row>
  </sheetData>
  <sheetProtection algorithmName="SHA-512" hashValue="45QNiuP5PfOBvF9c3FRh8AmHNRSaEslOtBKx/MnU1ndsXaeQXajSK6aITeOIchGKiUofRCYZZ7jpBOGl5RM0jA==" saltValue="T9FJhdcOvhIEtemQHAsL1A==" spinCount="100000" sheet="1" objects="1" scenarios="1"/>
  <mergeCells count="151">
    <mergeCell ref="A61:F61"/>
    <mergeCell ref="A56:G60"/>
    <mergeCell ref="A1:D2"/>
    <mergeCell ref="A65:G67"/>
    <mergeCell ref="A64:C64"/>
    <mergeCell ref="A62:E63"/>
    <mergeCell ref="X20:Y20"/>
    <mergeCell ref="AE20:AF20"/>
    <mergeCell ref="F20:G20"/>
    <mergeCell ref="H20:I20"/>
    <mergeCell ref="J20:K20"/>
    <mergeCell ref="L20:M20"/>
    <mergeCell ref="N20:O20"/>
    <mergeCell ref="P20:Q20"/>
    <mergeCell ref="R20:S20"/>
    <mergeCell ref="T20:U20"/>
    <mergeCell ref="V20:W20"/>
    <mergeCell ref="V32:W32"/>
    <mergeCell ref="X32:Y32"/>
    <mergeCell ref="B49:B50"/>
    <mergeCell ref="T31:Y31"/>
    <mergeCell ref="N31:S31"/>
    <mergeCell ref="H31:M31"/>
    <mergeCell ref="B31:G31"/>
    <mergeCell ref="AR18:AY18"/>
    <mergeCell ref="B19:G19"/>
    <mergeCell ref="H19:M19"/>
    <mergeCell ref="N19:S19"/>
    <mergeCell ref="T19:Y19"/>
    <mergeCell ref="AA19:AD19"/>
    <mergeCell ref="AE19:AH19"/>
    <mergeCell ref="AI19:AL19"/>
    <mergeCell ref="AM19:AP19"/>
    <mergeCell ref="AR19:AS20"/>
    <mergeCell ref="AT19:AU20"/>
    <mergeCell ref="AV19:AW20"/>
    <mergeCell ref="AA20:AB20"/>
    <mergeCell ref="AC20:AD20"/>
    <mergeCell ref="B18:Y18"/>
    <mergeCell ref="AA18:AP18"/>
    <mergeCell ref="AG20:AH20"/>
    <mergeCell ref="AI20:AJ20"/>
    <mergeCell ref="AK20:AL20"/>
    <mergeCell ref="AM20:AN20"/>
    <mergeCell ref="AO20:AP20"/>
    <mergeCell ref="AX19:AY20"/>
    <mergeCell ref="B20:C20"/>
    <mergeCell ref="D20:E20"/>
    <mergeCell ref="AR49:AR50"/>
    <mergeCell ref="AS49:AS50"/>
    <mergeCell ref="AT49:AT50"/>
    <mergeCell ref="AU49:AU50"/>
    <mergeCell ref="AA49:AA50"/>
    <mergeCell ref="AH49:AH50"/>
    <mergeCell ref="AG49:AG50"/>
    <mergeCell ref="AF49:AF50"/>
    <mergeCell ref="AE49:AE50"/>
    <mergeCell ref="AD49:AD50"/>
    <mergeCell ref="AC49:AC50"/>
    <mergeCell ref="AB49:AB50"/>
    <mergeCell ref="P32:Q32"/>
    <mergeCell ref="R32:S32"/>
    <mergeCell ref="T32:U32"/>
    <mergeCell ref="AA25:AB25"/>
    <mergeCell ref="AC23:AD23"/>
    <mergeCell ref="AC24:AD24"/>
    <mergeCell ref="AC25:AD25"/>
    <mergeCell ref="AE23:AF23"/>
    <mergeCell ref="AG23:AH23"/>
    <mergeCell ref="AE24:AF24"/>
    <mergeCell ref="AG24:AH24"/>
    <mergeCell ref="AE25:AF25"/>
    <mergeCell ref="AG25:AH25"/>
    <mergeCell ref="AA24:AB24"/>
    <mergeCell ref="AV31:AW32"/>
    <mergeCell ref="AX31:AY32"/>
    <mergeCell ref="AA32:AB32"/>
    <mergeCell ref="AC32:AD32"/>
    <mergeCell ref="AE32:AF32"/>
    <mergeCell ref="AG32:AH32"/>
    <mergeCell ref="AI32:AJ32"/>
    <mergeCell ref="AK32:AL32"/>
    <mergeCell ref="AR30:AY30"/>
    <mergeCell ref="AM32:AN32"/>
    <mergeCell ref="AO32:AP32"/>
    <mergeCell ref="AA30:AP30"/>
    <mergeCell ref="AA31:AD31"/>
    <mergeCell ref="AE31:AH31"/>
    <mergeCell ref="AI31:AL31"/>
    <mergeCell ref="AM31:AP31"/>
    <mergeCell ref="AR31:AS32"/>
    <mergeCell ref="AT31:AU32"/>
    <mergeCell ref="C49:C50"/>
    <mergeCell ref="G49:G50"/>
    <mergeCell ref="F49:F50"/>
    <mergeCell ref="H49:H50"/>
    <mergeCell ref="I49:I50"/>
    <mergeCell ref="J49:J50"/>
    <mergeCell ref="K49:K50"/>
    <mergeCell ref="L49:L50"/>
    <mergeCell ref="L32:M32"/>
    <mergeCell ref="F32:G32"/>
    <mergeCell ref="E49:E50"/>
    <mergeCell ref="B10:D10"/>
    <mergeCell ref="B9:M9"/>
    <mergeCell ref="K10:M10"/>
    <mergeCell ref="M49:M50"/>
    <mergeCell ref="H10:J10"/>
    <mergeCell ref="E10:G10"/>
    <mergeCell ref="H32:I32"/>
    <mergeCell ref="J32:K32"/>
    <mergeCell ref="N32:O32"/>
    <mergeCell ref="B32:C32"/>
    <mergeCell ref="D32:E32"/>
    <mergeCell ref="D49:D50"/>
    <mergeCell ref="B30:Y30"/>
    <mergeCell ref="O9:V9"/>
    <mergeCell ref="X9:AA9"/>
    <mergeCell ref="O10:P10"/>
    <mergeCell ref="Q10:R10"/>
    <mergeCell ref="S10:T10"/>
    <mergeCell ref="U10:V10"/>
    <mergeCell ref="X10:X11"/>
    <mergeCell ref="Y10:Y11"/>
    <mergeCell ref="Z10:Z11"/>
    <mergeCell ref="AA10:AA11"/>
    <mergeCell ref="AA23:AB23"/>
    <mergeCell ref="AI25:AJ25"/>
    <mergeCell ref="AK25:AL25"/>
    <mergeCell ref="AM23:AN23"/>
    <mergeCell ref="AI23:AJ23"/>
    <mergeCell ref="AK23:AL23"/>
    <mergeCell ref="AI24:AJ24"/>
    <mergeCell ref="AK24:AL24"/>
    <mergeCell ref="AO23:AP23"/>
    <mergeCell ref="AM24:AN24"/>
    <mergeCell ref="AO24:AP24"/>
    <mergeCell ref="AM25:AN25"/>
    <mergeCell ref="AO25:AP25"/>
    <mergeCell ref="AX23:AY23"/>
    <mergeCell ref="AX24:AY24"/>
    <mergeCell ref="AX25:AY25"/>
    <mergeCell ref="AR23:AS23"/>
    <mergeCell ref="AR24:AS24"/>
    <mergeCell ref="AR25:AS25"/>
    <mergeCell ref="AT23:AU23"/>
    <mergeCell ref="AT24:AU24"/>
    <mergeCell ref="AT25:AU25"/>
    <mergeCell ref="AV23:AW23"/>
    <mergeCell ref="AV24:AW24"/>
    <mergeCell ref="AV25:AW25"/>
  </mergeCells>
  <conditionalFormatting sqref="B23:Y25">
    <cfRule type="cellIs" dxfId="82" priority="5" operator="lessThanOrEqual">
      <formula>5</formula>
    </cfRule>
  </conditionalFormatting>
  <conditionalFormatting sqref="B35:Y39">
    <cfRule type="cellIs" dxfId="81" priority="4" operator="lessThanOrEqual">
      <formula>5</formula>
    </cfRule>
  </conditionalFormatting>
  <conditionalFormatting sqref="X12:AA13">
    <cfRule type="cellIs" dxfId="80" priority="3" operator="lessThan">
      <formula>0</formula>
    </cfRule>
  </conditionalFormatting>
  <conditionalFormatting sqref="AR23:AY25">
    <cfRule type="cellIs" dxfId="79" priority="2" operator="lessThan">
      <formula>0</formula>
    </cfRule>
  </conditionalFormatting>
  <conditionalFormatting sqref="AR35:AY52">
    <cfRule type="cellIs" dxfId="78" priority="1" operator="lessThan">
      <formula>0</formula>
    </cfRule>
  </conditionalFormatting>
  <hyperlinks>
    <hyperlink ref="A5" location="Índice!A1" display="⌂ Volver al ÍNDICE" xr:uid="{77891ECC-52BD-47D9-AE67-7747C565FF2C}"/>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56717-A310-4ECF-92A2-412DC5DC17B7}">
  <sheetPr codeName="Hoja55">
    <tabColor rgb="FFECF1BC"/>
  </sheetPr>
  <dimension ref="A1:AB25"/>
  <sheetViews>
    <sheetView workbookViewId="0">
      <pane xSplit="1" topLeftCell="B1" activePane="topRight" state="frozen"/>
      <selection activeCell="T12" sqref="T12"/>
      <selection pane="topRight" activeCell="A31" sqref="A31"/>
    </sheetView>
  </sheetViews>
  <sheetFormatPr baseColWidth="10" defaultColWidth="11.42578125" defaultRowHeight="15" x14ac:dyDescent="0.25"/>
  <cols>
    <col min="1" max="1" width="33.5703125" customWidth="1"/>
    <col min="2" max="35" width="7.7109375" customWidth="1"/>
  </cols>
  <sheetData>
    <row r="1" spans="1:28" ht="24.75" customHeight="1" x14ac:dyDescent="0.25">
      <c r="A1" s="1755" t="s">
        <v>883</v>
      </c>
      <c r="B1" s="1756"/>
      <c r="C1" s="1756"/>
      <c r="D1" s="1756"/>
      <c r="E1" s="1756"/>
      <c r="F1" s="1756"/>
      <c r="G1" s="1756"/>
      <c r="H1" s="1756"/>
      <c r="I1" s="1756"/>
      <c r="J1" s="1756"/>
      <c r="K1" s="1756"/>
      <c r="L1" s="1756"/>
      <c r="M1" s="1756"/>
      <c r="N1" s="1756"/>
      <c r="O1" s="1756"/>
      <c r="P1" s="1756"/>
      <c r="Q1" s="1756"/>
      <c r="R1" s="1756"/>
      <c r="S1" s="1756"/>
      <c r="T1" s="1756"/>
      <c r="U1" s="1756"/>
      <c r="V1" s="1756"/>
      <c r="W1" s="1756"/>
      <c r="X1" s="1756"/>
      <c r="Y1" s="1756"/>
      <c r="Z1" s="1756"/>
      <c r="AA1" s="1756"/>
      <c r="AB1" s="1757"/>
    </row>
    <row r="2" spans="1:28" ht="18.75" customHeight="1" thickBot="1" x14ac:dyDescent="0.3">
      <c r="A2" s="1758"/>
      <c r="B2" s="1759"/>
      <c r="C2" s="1759"/>
      <c r="D2" s="1759"/>
      <c r="E2" s="1759"/>
      <c r="F2" s="1759"/>
      <c r="G2" s="1759"/>
      <c r="H2" s="1759"/>
      <c r="I2" s="1759"/>
      <c r="J2" s="1759"/>
      <c r="K2" s="1759"/>
      <c r="L2" s="1759"/>
      <c r="M2" s="1759"/>
      <c r="N2" s="1759"/>
      <c r="O2" s="1759"/>
      <c r="P2" s="1759"/>
      <c r="Q2" s="1759"/>
      <c r="R2" s="1759"/>
      <c r="S2" s="1759"/>
      <c r="T2" s="1759"/>
      <c r="U2" s="1759"/>
      <c r="V2" s="1759"/>
      <c r="W2" s="1759"/>
      <c r="X2" s="1759"/>
      <c r="Y2" s="1759"/>
      <c r="Z2" s="1759"/>
      <c r="AA2" s="1759"/>
      <c r="AB2" s="1760"/>
    </row>
    <row r="3" spans="1:28" x14ac:dyDescent="0.25">
      <c r="A3" s="42" t="s">
        <v>978</v>
      </c>
    </row>
    <row r="4" spans="1:28" x14ac:dyDescent="0.25">
      <c r="A4" s="42" t="s">
        <v>988</v>
      </c>
    </row>
    <row r="5" spans="1:28" x14ac:dyDescent="0.25">
      <c r="A5" s="132" t="s">
        <v>712</v>
      </c>
    </row>
    <row r="7" spans="1:28" x14ac:dyDescent="0.25">
      <c r="A7" s="5" t="s">
        <v>1254</v>
      </c>
    </row>
    <row r="8" spans="1:28" x14ac:dyDescent="0.25">
      <c r="A8" s="5"/>
    </row>
    <row r="9" spans="1:28" s="1" customFormat="1" ht="60" customHeight="1" x14ac:dyDescent="0.25">
      <c r="A9" s="12"/>
      <c r="B9" s="2009" t="s">
        <v>28</v>
      </c>
      <c r="C9" s="2063"/>
      <c r="D9" s="2063"/>
      <c r="E9" s="2063"/>
      <c r="F9" s="2063"/>
      <c r="G9" s="2063"/>
      <c r="H9" s="2063"/>
      <c r="I9" s="2063"/>
      <c r="J9" s="2063"/>
      <c r="K9" s="2063"/>
      <c r="L9" s="2063"/>
      <c r="M9" s="2064"/>
      <c r="N9" s="12"/>
      <c r="O9" s="2065" t="s">
        <v>507</v>
      </c>
      <c r="P9" s="2010"/>
      <c r="Q9" s="2010"/>
      <c r="R9" s="2010"/>
      <c r="S9" s="2010"/>
      <c r="T9" s="2011"/>
      <c r="U9" s="47"/>
      <c r="V9" s="2006" t="s">
        <v>853</v>
      </c>
      <c r="W9" s="2026"/>
      <c r="X9" s="2026"/>
    </row>
    <row r="10" spans="1:28" x14ac:dyDescent="0.25">
      <c r="A10" s="329" t="s">
        <v>29</v>
      </c>
      <c r="B10" s="2004">
        <v>2019</v>
      </c>
      <c r="C10" s="2004"/>
      <c r="D10" s="2004"/>
      <c r="E10" s="2004"/>
      <c r="F10" s="2003">
        <v>2021</v>
      </c>
      <c r="G10" s="2004"/>
      <c r="H10" s="2004"/>
      <c r="I10" s="2004"/>
      <c r="J10" s="1989">
        <v>2022</v>
      </c>
      <c r="K10" s="1990"/>
      <c r="L10" s="1990"/>
      <c r="M10" s="1991"/>
      <c r="O10" s="2007">
        <v>2019</v>
      </c>
      <c r="P10" s="2007"/>
      <c r="Q10" s="2007">
        <v>2021</v>
      </c>
      <c r="R10" s="2007"/>
      <c r="S10" s="2007">
        <v>2022</v>
      </c>
      <c r="T10" s="2007"/>
      <c r="V10" s="2008">
        <v>2019</v>
      </c>
      <c r="W10" s="2008">
        <v>2021</v>
      </c>
      <c r="X10" s="2008">
        <v>2022</v>
      </c>
    </row>
    <row r="11" spans="1:28" x14ac:dyDescent="0.25">
      <c r="A11" s="321" t="s">
        <v>30</v>
      </c>
      <c r="B11" s="1198" t="s">
        <v>31</v>
      </c>
      <c r="C11" s="1198" t="s">
        <v>32</v>
      </c>
      <c r="D11" s="1198" t="s">
        <v>408</v>
      </c>
      <c r="E11" s="1198" t="s">
        <v>33</v>
      </c>
      <c r="F11" s="1198" t="s">
        <v>31</v>
      </c>
      <c r="G11" s="1198" t="s">
        <v>32</v>
      </c>
      <c r="H11" s="1198" t="s">
        <v>408</v>
      </c>
      <c r="I11" s="1198" t="s">
        <v>33</v>
      </c>
      <c r="J11" s="1198" t="s">
        <v>31</v>
      </c>
      <c r="K11" s="1198" t="s">
        <v>32</v>
      </c>
      <c r="L11" s="1198" t="s">
        <v>408</v>
      </c>
      <c r="M11" s="1198" t="s">
        <v>33</v>
      </c>
      <c r="O11" s="1234" t="s">
        <v>31</v>
      </c>
      <c r="P11" s="1234" t="s">
        <v>32</v>
      </c>
      <c r="Q11" s="1234" t="s">
        <v>31</v>
      </c>
      <c r="R11" s="1234" t="s">
        <v>32</v>
      </c>
      <c r="S11" s="1234" t="s">
        <v>31</v>
      </c>
      <c r="T11" s="1234" t="s">
        <v>32</v>
      </c>
      <c r="V11" s="2008"/>
      <c r="W11" s="2008"/>
      <c r="X11" s="2008"/>
    </row>
    <row r="12" spans="1:28" x14ac:dyDescent="0.25">
      <c r="A12" s="324" t="s">
        <v>409</v>
      </c>
      <c r="B12" s="228">
        <v>8</v>
      </c>
      <c r="C12" s="229">
        <v>71</v>
      </c>
      <c r="D12" s="229">
        <v>1</v>
      </c>
      <c r="E12" s="229">
        <f>SUM(B12:D12)</f>
        <v>80</v>
      </c>
      <c r="F12" s="228">
        <v>6</v>
      </c>
      <c r="G12" s="229">
        <v>57</v>
      </c>
      <c r="H12" s="229">
        <v>0</v>
      </c>
      <c r="I12" s="229">
        <f>SUM(F12:H12)</f>
        <v>63</v>
      </c>
      <c r="J12" s="228">
        <v>3</v>
      </c>
      <c r="K12" s="229">
        <v>78</v>
      </c>
      <c r="L12" s="229">
        <v>0</v>
      </c>
      <c r="M12" s="230">
        <f>SUM(J12:L12)</f>
        <v>81</v>
      </c>
      <c r="O12" s="178">
        <f>B12/($E12)*100</f>
        <v>10</v>
      </c>
      <c r="P12" s="179">
        <f>C12/($E12)*100</f>
        <v>88.75</v>
      </c>
      <c r="Q12" s="178">
        <f>F12/($I12)*100</f>
        <v>9.5238095238095237</v>
      </c>
      <c r="R12" s="179">
        <f>G12/($I12)*100</f>
        <v>90.476190476190482</v>
      </c>
      <c r="S12" s="178">
        <f>J12/($M12)*100</f>
        <v>3.7037037037037033</v>
      </c>
      <c r="T12" s="179">
        <f>K12/($M12)*100</f>
        <v>96.296296296296291</v>
      </c>
      <c r="V12" s="178">
        <f>P12-O12</f>
        <v>78.75</v>
      </c>
      <c r="W12" s="178">
        <f>R12-Q12</f>
        <v>80.952380952380963</v>
      </c>
      <c r="X12" s="180">
        <f>T12-S12</f>
        <v>92.592592592592581</v>
      </c>
    </row>
    <row r="13" spans="1:28" x14ac:dyDescent="0.25">
      <c r="A13" s="325" t="s">
        <v>410</v>
      </c>
      <c r="B13" s="93">
        <v>79</v>
      </c>
      <c r="C13" s="80">
        <v>562</v>
      </c>
      <c r="D13" s="80">
        <v>5</v>
      </c>
      <c r="E13" s="80">
        <f>SUM(B13:D13)</f>
        <v>646</v>
      </c>
      <c r="F13" s="93">
        <v>108</v>
      </c>
      <c r="G13" s="80">
        <v>603</v>
      </c>
      <c r="H13" s="80">
        <v>2</v>
      </c>
      <c r="I13" s="80">
        <f>SUM(F13:H13)</f>
        <v>713</v>
      </c>
      <c r="J13" s="93">
        <v>92</v>
      </c>
      <c r="K13" s="80">
        <v>611</v>
      </c>
      <c r="L13" s="80">
        <v>8</v>
      </c>
      <c r="M13" s="81">
        <f>SUM(J13:L13)</f>
        <v>711</v>
      </c>
      <c r="O13" s="59">
        <f>B13/($E13)*100</f>
        <v>12.229102167182662</v>
      </c>
      <c r="P13" s="60">
        <f t="shared" ref="P13:P14" si="0">C13/($E13)*100</f>
        <v>86.996904024767801</v>
      </c>
      <c r="Q13" s="59">
        <f t="shared" ref="Q13:R14" si="1">F13/($I13)*100</f>
        <v>15.147265077138849</v>
      </c>
      <c r="R13" s="60">
        <f t="shared" si="1"/>
        <v>84.572230014025237</v>
      </c>
      <c r="S13" s="59">
        <f t="shared" ref="S13:T14" si="2">J13/($M13)*100</f>
        <v>12.939521800281295</v>
      </c>
      <c r="T13" s="60">
        <f t="shared" si="2"/>
        <v>85.935302390998586</v>
      </c>
      <c r="V13" s="59">
        <f>P13-O13</f>
        <v>74.767801857585141</v>
      </c>
      <c r="W13" s="59">
        <f t="shared" ref="W13:W14" si="3">R13-Q13</f>
        <v>69.424964936886383</v>
      </c>
      <c r="X13" s="73">
        <f>T13-S13</f>
        <v>72.995780590717288</v>
      </c>
    </row>
    <row r="14" spans="1:28" x14ac:dyDescent="0.25">
      <c r="A14" s="328" t="s">
        <v>411</v>
      </c>
      <c r="B14" s="145">
        <v>1277</v>
      </c>
      <c r="C14" s="141">
        <v>5479</v>
      </c>
      <c r="D14" s="141">
        <v>37</v>
      </c>
      <c r="E14" s="141">
        <f>SUM(B14:D14)</f>
        <v>6793</v>
      </c>
      <c r="F14" s="145">
        <v>1447</v>
      </c>
      <c r="G14" s="141">
        <v>5615</v>
      </c>
      <c r="H14" s="141">
        <v>28</v>
      </c>
      <c r="I14" s="141">
        <f>SUM(F14:H14)</f>
        <v>7090</v>
      </c>
      <c r="J14" s="145">
        <v>1456</v>
      </c>
      <c r="K14" s="141">
        <v>5528</v>
      </c>
      <c r="L14" s="141">
        <v>49</v>
      </c>
      <c r="M14" s="142">
        <f>SUM(J14:L14)</f>
        <v>7033</v>
      </c>
      <c r="O14" s="108">
        <f>B14/($E14)*100</f>
        <v>18.798763432945677</v>
      </c>
      <c r="P14" s="236">
        <f t="shared" si="0"/>
        <v>80.656558221698802</v>
      </c>
      <c r="Q14" s="108">
        <f t="shared" si="1"/>
        <v>20.409026798307476</v>
      </c>
      <c r="R14" s="236">
        <f t="shared" si="1"/>
        <v>79.196050775740474</v>
      </c>
      <c r="S14" s="108">
        <f t="shared" si="2"/>
        <v>20.702402957486139</v>
      </c>
      <c r="T14" s="236">
        <f t="shared" si="2"/>
        <v>78.600881558367703</v>
      </c>
      <c r="V14" s="108">
        <f>P14-O14</f>
        <v>61.857794788753125</v>
      </c>
      <c r="W14" s="108">
        <f t="shared" si="3"/>
        <v>58.787023977432995</v>
      </c>
      <c r="X14" s="246">
        <f>T14-S14</f>
        <v>57.89847860088156</v>
      </c>
    </row>
    <row r="15" spans="1:28" x14ac:dyDescent="0.25">
      <c r="A15" s="414"/>
    </row>
    <row r="17" spans="1:18" x14ac:dyDescent="0.25">
      <c r="A17" s="1531"/>
    </row>
    <row r="18" spans="1:18" x14ac:dyDescent="0.25">
      <c r="A18" s="1541" t="s">
        <v>837</v>
      </c>
      <c r="B18" s="135"/>
      <c r="C18" s="135"/>
      <c r="D18" s="135"/>
      <c r="E18" s="135"/>
      <c r="F18" s="135"/>
      <c r="G18" s="135"/>
      <c r="H18" s="135"/>
      <c r="I18" s="135"/>
      <c r="J18" s="135"/>
      <c r="K18" s="135"/>
      <c r="L18" s="135"/>
      <c r="M18" s="135"/>
    </row>
    <row r="19" spans="1:18" x14ac:dyDescent="0.25">
      <c r="A19" s="2054" t="s">
        <v>1255</v>
      </c>
      <c r="B19" s="2055"/>
      <c r="C19" s="2055"/>
      <c r="D19" s="2055"/>
      <c r="E19" s="2055"/>
      <c r="F19" s="2055"/>
      <c r="G19" s="2055"/>
      <c r="H19" s="2055"/>
      <c r="I19" s="2055"/>
      <c r="J19" s="2055"/>
      <c r="K19" s="2055"/>
      <c r="L19" s="2055"/>
      <c r="M19" s="2055"/>
      <c r="N19" s="2056"/>
    </row>
    <row r="20" spans="1:18" x14ac:dyDescent="0.25">
      <c r="A20" s="2057"/>
      <c r="B20" s="2058"/>
      <c r="C20" s="2058"/>
      <c r="D20" s="2058"/>
      <c r="E20" s="2058"/>
      <c r="F20" s="2058"/>
      <c r="G20" s="2058"/>
      <c r="H20" s="2058"/>
      <c r="I20" s="2058"/>
      <c r="J20" s="2058"/>
      <c r="K20" s="2058"/>
      <c r="L20" s="2058"/>
      <c r="M20" s="2058"/>
      <c r="N20" s="2059"/>
    </row>
    <row r="21" spans="1:18" x14ac:dyDescent="0.25">
      <c r="A21" s="2057"/>
      <c r="B21" s="2058"/>
      <c r="C21" s="2058"/>
      <c r="D21" s="2058"/>
      <c r="E21" s="2058"/>
      <c r="F21" s="2058"/>
      <c r="G21" s="2058"/>
      <c r="H21" s="2058"/>
      <c r="I21" s="2058"/>
      <c r="J21" s="2058"/>
      <c r="K21" s="2058"/>
      <c r="L21" s="2058"/>
      <c r="M21" s="2058"/>
      <c r="N21" s="2059"/>
    </row>
    <row r="22" spans="1:18" x14ac:dyDescent="0.25">
      <c r="A22" s="2060"/>
      <c r="B22" s="2061"/>
      <c r="C22" s="2061"/>
      <c r="D22" s="2061"/>
      <c r="E22" s="2061"/>
      <c r="F22" s="2061"/>
      <c r="G22" s="2061"/>
      <c r="H22" s="2061"/>
      <c r="I22" s="2061"/>
      <c r="J22" s="2061"/>
      <c r="K22" s="2061"/>
      <c r="L22" s="2061"/>
      <c r="M22" s="2061"/>
      <c r="N22" s="2062"/>
    </row>
    <row r="23" spans="1:18" ht="15" customHeight="1" x14ac:dyDescent="0.25">
      <c r="A23" s="1746" t="s">
        <v>1268</v>
      </c>
      <c r="B23" s="1747"/>
      <c r="C23" s="1747"/>
      <c r="D23" s="1747"/>
      <c r="E23" s="1747"/>
      <c r="F23" s="1747"/>
      <c r="G23" s="1748"/>
    </row>
    <row r="24" spans="1:18" x14ac:dyDescent="0.25">
      <c r="A24" s="1746"/>
      <c r="B24" s="1747"/>
      <c r="C24" s="1747"/>
      <c r="D24" s="1747"/>
      <c r="E24" s="1747"/>
      <c r="F24" s="1747"/>
      <c r="G24" s="1748"/>
      <c r="R24" s="1"/>
    </row>
    <row r="25" spans="1:18" ht="30.75" customHeight="1" x14ac:dyDescent="0.25">
      <c r="A25" s="1749"/>
      <c r="B25" s="1750"/>
      <c r="C25" s="1750"/>
      <c r="D25" s="1750"/>
      <c r="E25" s="1750"/>
      <c r="F25" s="1750"/>
      <c r="G25" s="1751"/>
    </row>
  </sheetData>
  <sheetProtection algorithmName="SHA-512" hashValue="SkNE9llBrCxqxG33xYHYnNhNeODq2Utpj4F6QJ9huMD8J9xjzb12Jzax5+KNTtRDrRhEz8TehbYwG+jbqK5c+Q==" saltValue="YI3d1dDzqfoHKL1vVXCcvg==" spinCount="100000" sheet="1" objects="1" scenarios="1"/>
  <mergeCells count="15">
    <mergeCell ref="A1:AB2"/>
    <mergeCell ref="A23:G25"/>
    <mergeCell ref="A19:N22"/>
    <mergeCell ref="B9:M9"/>
    <mergeCell ref="O9:T9"/>
    <mergeCell ref="V9:X9"/>
    <mergeCell ref="B10:E10"/>
    <mergeCell ref="F10:I10"/>
    <mergeCell ref="J10:M10"/>
    <mergeCell ref="O10:P10"/>
    <mergeCell ref="Q10:R10"/>
    <mergeCell ref="S10:T10"/>
    <mergeCell ref="V10:V11"/>
    <mergeCell ref="W10:W11"/>
    <mergeCell ref="X10:X11"/>
  </mergeCells>
  <conditionalFormatting sqref="V12:X14">
    <cfRule type="cellIs" dxfId="77" priority="1" operator="lessThan">
      <formula>0</formula>
    </cfRule>
  </conditionalFormatting>
  <hyperlinks>
    <hyperlink ref="A5" location="Índice!A1" display="⌂ Volver al ÍNDICE" xr:uid="{8D44664A-A8DC-40D6-8DA2-FCB30A969B17}"/>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EA137-C754-41AA-B833-C9482F540288}">
  <sheetPr codeName="Hoja56">
    <tabColor rgb="FFECF1BC"/>
  </sheetPr>
  <dimension ref="A1:AC82"/>
  <sheetViews>
    <sheetView zoomScaleNormal="100" workbookViewId="0">
      <pane xSplit="1" topLeftCell="B1" activePane="topRight" state="frozen"/>
      <selection activeCell="T12" sqref="T12"/>
      <selection pane="topRight" activeCell="I82" sqref="I82"/>
    </sheetView>
  </sheetViews>
  <sheetFormatPr baseColWidth="10" defaultColWidth="11.42578125" defaultRowHeight="15" x14ac:dyDescent="0.25"/>
  <cols>
    <col min="1" max="1" width="41.7109375" customWidth="1"/>
    <col min="2" max="8" width="12.7109375" customWidth="1"/>
    <col min="9" max="9" width="15.42578125" customWidth="1"/>
    <col min="10" max="26" width="12.7109375" customWidth="1"/>
    <col min="27" max="27" width="14.85546875" customWidth="1"/>
    <col min="28" max="41" width="12.7109375" customWidth="1"/>
  </cols>
  <sheetData>
    <row r="1" spans="1:18" ht="24" customHeight="1" x14ac:dyDescent="0.25">
      <c r="A1" s="1755" t="s">
        <v>1261</v>
      </c>
      <c r="B1" s="1756"/>
      <c r="C1" s="1756"/>
      <c r="D1" s="1756"/>
      <c r="E1" s="1756"/>
      <c r="F1" s="1756"/>
      <c r="G1" s="1756"/>
      <c r="H1" s="1756"/>
      <c r="I1" s="1756"/>
      <c r="J1" s="1756"/>
      <c r="K1" s="1756"/>
      <c r="L1" s="1756"/>
      <c r="M1" s="1756"/>
      <c r="N1" s="1756"/>
      <c r="O1" s="1756"/>
      <c r="P1" s="1756"/>
      <c r="Q1" s="1756"/>
      <c r="R1" s="1757"/>
    </row>
    <row r="2" spans="1:18" ht="15.75" thickBot="1" x14ac:dyDescent="0.3">
      <c r="A2" s="1758"/>
      <c r="B2" s="1759"/>
      <c r="C2" s="1759"/>
      <c r="D2" s="1759"/>
      <c r="E2" s="1759"/>
      <c r="F2" s="1759"/>
      <c r="G2" s="1759"/>
      <c r="H2" s="1759"/>
      <c r="I2" s="1759"/>
      <c r="J2" s="1759"/>
      <c r="K2" s="1759"/>
      <c r="L2" s="1759"/>
      <c r="M2" s="1759"/>
      <c r="N2" s="1759"/>
      <c r="O2" s="1759"/>
      <c r="P2" s="1759"/>
      <c r="Q2" s="1759"/>
      <c r="R2" s="1760"/>
    </row>
    <row r="3" spans="1:18" x14ac:dyDescent="0.25">
      <c r="A3" s="42" t="s">
        <v>1038</v>
      </c>
    </row>
    <row r="4" spans="1:18" x14ac:dyDescent="0.25">
      <c r="A4" s="42" t="s">
        <v>988</v>
      </c>
    </row>
    <row r="5" spans="1:18" x14ac:dyDescent="0.25">
      <c r="A5" s="132" t="s">
        <v>712</v>
      </c>
    </row>
    <row r="7" spans="1:18" x14ac:dyDescent="0.25">
      <c r="A7" s="5" t="s">
        <v>1222</v>
      </c>
    </row>
    <row r="8" spans="1:18" x14ac:dyDescent="0.25">
      <c r="A8" s="5"/>
    </row>
    <row r="9" spans="1:18" ht="77.25" customHeight="1" x14ac:dyDescent="0.25">
      <c r="A9" s="5"/>
      <c r="B9" s="2006" t="s">
        <v>997</v>
      </c>
      <c r="C9" s="2006"/>
      <c r="D9" s="2006"/>
      <c r="E9" s="47"/>
      <c r="F9" s="2006" t="s">
        <v>508</v>
      </c>
      <c r="G9" s="2006"/>
      <c r="H9" s="2"/>
      <c r="I9" s="323" t="s">
        <v>853</v>
      </c>
    </row>
    <row r="10" spans="1:18" x14ac:dyDescent="0.25">
      <c r="A10" s="329" t="s">
        <v>29</v>
      </c>
      <c r="B10" s="2007">
        <v>2023</v>
      </c>
      <c r="C10" s="2007"/>
      <c r="D10" s="2007"/>
      <c r="F10" s="2007">
        <v>2023</v>
      </c>
      <c r="G10" s="2007"/>
      <c r="I10" s="2008">
        <v>2023</v>
      </c>
    </row>
    <row r="11" spans="1:18" x14ac:dyDescent="0.25">
      <c r="A11" s="321" t="s">
        <v>30</v>
      </c>
      <c r="B11" s="1198" t="s">
        <v>31</v>
      </c>
      <c r="C11" s="1198" t="s">
        <v>32</v>
      </c>
      <c r="D11" s="1198" t="s">
        <v>33</v>
      </c>
      <c r="F11" s="1198" t="s">
        <v>31</v>
      </c>
      <c r="G11" s="1198" t="s">
        <v>32</v>
      </c>
      <c r="I11" s="2008"/>
    </row>
    <row r="12" spans="1:18" x14ac:dyDescent="0.25">
      <c r="A12" s="1280" t="s">
        <v>795</v>
      </c>
      <c r="B12" s="305">
        <v>169</v>
      </c>
      <c r="C12" s="305">
        <v>130</v>
      </c>
      <c r="D12" s="306">
        <f>B12+C12</f>
        <v>299</v>
      </c>
      <c r="F12" s="178">
        <f>B12/SUM($B$12:$B$15)*100</f>
        <v>33.13725490196078</v>
      </c>
      <c r="G12" s="179">
        <f>C12/SUM($C$12:$C$15)*100</f>
        <v>26.859504132231404</v>
      </c>
      <c r="I12" s="180">
        <f>G12-F12</f>
        <v>-6.2777507697293764</v>
      </c>
    </row>
    <row r="13" spans="1:18" x14ac:dyDescent="0.25">
      <c r="A13" s="1278" t="s">
        <v>413</v>
      </c>
      <c r="B13" s="20">
        <v>236</v>
      </c>
      <c r="C13" s="20">
        <v>223</v>
      </c>
      <c r="D13" s="21">
        <f>B13+C13</f>
        <v>459</v>
      </c>
      <c r="F13" s="59">
        <f>B13/SUM($B$12:$B$15)*100</f>
        <v>46.274509803921568</v>
      </c>
      <c r="G13" s="60">
        <f>C13/SUM($C$12:$C$15)*100</f>
        <v>46.074380165289256</v>
      </c>
      <c r="I13" s="73">
        <f>G13-F13</f>
        <v>-0.20012963863231192</v>
      </c>
    </row>
    <row r="14" spans="1:18" x14ac:dyDescent="0.25">
      <c r="A14" s="1278" t="s">
        <v>414</v>
      </c>
      <c r="B14" s="20">
        <v>88</v>
      </c>
      <c r="C14" s="20">
        <v>102</v>
      </c>
      <c r="D14" s="21">
        <f>B14+C14</f>
        <v>190</v>
      </c>
      <c r="F14" s="59">
        <f>B14/SUM($B$12:$B$15)*100</f>
        <v>17.254901960784313</v>
      </c>
      <c r="G14" s="60">
        <f>C14/SUM($C$12:$C$15)*100</f>
        <v>21.074380165289256</v>
      </c>
      <c r="I14" s="73">
        <f>G14-F14</f>
        <v>3.8194782045049429</v>
      </c>
    </row>
    <row r="15" spans="1:18" x14ac:dyDescent="0.25">
      <c r="A15" s="1279" t="s">
        <v>415</v>
      </c>
      <c r="B15" s="56">
        <v>17</v>
      </c>
      <c r="C15" s="56">
        <v>29</v>
      </c>
      <c r="D15" s="116">
        <f>B15+C15</f>
        <v>46</v>
      </c>
      <c r="F15" s="108">
        <f>B15/SUM($B$12:$B$15)*100</f>
        <v>3.3333333333333335</v>
      </c>
      <c r="G15" s="236">
        <f>C15/SUM($C$12:$C$15)*100</f>
        <v>5.9917355371900829</v>
      </c>
      <c r="I15" s="246">
        <f>G15-F15</f>
        <v>2.6584022038567494</v>
      </c>
    </row>
    <row r="18" spans="1:27" x14ac:dyDescent="0.25">
      <c r="A18" s="5" t="s">
        <v>1223</v>
      </c>
    </row>
    <row r="19" spans="1:27" x14ac:dyDescent="0.25">
      <c r="A19" s="5"/>
    </row>
    <row r="20" spans="1:27" x14ac:dyDescent="0.25">
      <c r="A20" s="5"/>
      <c r="B20" s="1987" t="s">
        <v>997</v>
      </c>
      <c r="C20" s="1987"/>
      <c r="D20" s="1987"/>
      <c r="E20" s="1987"/>
      <c r="F20" s="1987"/>
      <c r="G20" s="1987"/>
      <c r="H20" s="1987"/>
      <c r="I20" s="1987"/>
      <c r="J20" s="1987"/>
      <c r="K20" s="1987"/>
      <c r="L20" s="1987"/>
      <c r="M20" s="1987"/>
      <c r="O20" s="1987" t="s">
        <v>508</v>
      </c>
      <c r="P20" s="1987"/>
      <c r="Q20" s="1987"/>
      <c r="R20" s="1987"/>
      <c r="S20" s="1987"/>
      <c r="T20" s="1987"/>
      <c r="U20" s="1987"/>
      <c r="V20" s="1987"/>
      <c r="X20" s="1987" t="s">
        <v>631</v>
      </c>
      <c r="Y20" s="1987"/>
      <c r="Z20" s="1987"/>
      <c r="AA20" s="1987"/>
    </row>
    <row r="21" spans="1:27" x14ac:dyDescent="0.25">
      <c r="A21" s="1276" t="s">
        <v>29</v>
      </c>
      <c r="B21" s="2066">
        <v>2023</v>
      </c>
      <c r="C21" s="2067"/>
      <c r="D21" s="2067"/>
      <c r="E21" s="2067"/>
      <c r="F21" s="2067"/>
      <c r="G21" s="2067"/>
      <c r="H21" s="2067"/>
      <c r="I21" s="2067"/>
      <c r="J21" s="2067"/>
      <c r="K21" s="2067"/>
      <c r="L21" s="2067"/>
      <c r="M21" s="2067"/>
      <c r="O21" s="2007">
        <v>2023</v>
      </c>
      <c r="P21" s="2007"/>
      <c r="Q21" s="2007"/>
      <c r="R21" s="2007"/>
      <c r="S21" s="2007"/>
      <c r="T21" s="2007"/>
      <c r="U21" s="2007"/>
      <c r="V21" s="2007"/>
      <c r="X21" s="2008">
        <v>2023</v>
      </c>
      <c r="Y21" s="2008"/>
      <c r="Z21" s="2008"/>
      <c r="AA21" s="2008"/>
    </row>
    <row r="22" spans="1:27" x14ac:dyDescent="0.25">
      <c r="A22" s="340" t="s">
        <v>30</v>
      </c>
      <c r="B22" s="1988" t="s">
        <v>31</v>
      </c>
      <c r="C22" s="1987"/>
      <c r="D22" s="1987"/>
      <c r="E22" s="1987"/>
      <c r="F22" s="1987" t="s">
        <v>32</v>
      </c>
      <c r="G22" s="1987"/>
      <c r="H22" s="1987"/>
      <c r="I22" s="1987"/>
      <c r="J22" s="1987" t="s">
        <v>33</v>
      </c>
      <c r="K22" s="1987"/>
      <c r="L22" s="1987"/>
      <c r="M22" s="1987"/>
      <c r="O22" s="1987" t="s">
        <v>31</v>
      </c>
      <c r="P22" s="1987"/>
      <c r="Q22" s="1987"/>
      <c r="R22" s="1987"/>
      <c r="S22" s="1987" t="s">
        <v>32</v>
      </c>
      <c r="T22" s="1987"/>
      <c r="U22" s="1987"/>
      <c r="V22" s="1987"/>
      <c r="X22" s="2008"/>
      <c r="Y22" s="2008"/>
      <c r="Z22" s="2008"/>
      <c r="AA22" s="2008"/>
    </row>
    <row r="23" spans="1:27" ht="126.6" customHeight="1" x14ac:dyDescent="0.25">
      <c r="A23" s="1277" t="s">
        <v>34</v>
      </c>
      <c r="B23" s="348" t="s">
        <v>412</v>
      </c>
      <c r="C23" s="348" t="s">
        <v>413</v>
      </c>
      <c r="D23" s="348" t="s">
        <v>414</v>
      </c>
      <c r="E23" s="348" t="s">
        <v>415</v>
      </c>
      <c r="F23" s="350" t="s">
        <v>412</v>
      </c>
      <c r="G23" s="348" t="s">
        <v>413</v>
      </c>
      <c r="H23" s="348" t="s">
        <v>414</v>
      </c>
      <c r="I23" s="1258" t="s">
        <v>415</v>
      </c>
      <c r="J23" s="351" t="s">
        <v>412</v>
      </c>
      <c r="K23" s="352" t="s">
        <v>413</v>
      </c>
      <c r="L23" s="352" t="s">
        <v>414</v>
      </c>
      <c r="M23" s="354" t="s">
        <v>415</v>
      </c>
      <c r="O23" s="351" t="s">
        <v>412</v>
      </c>
      <c r="P23" s="352" t="s">
        <v>413</v>
      </c>
      <c r="Q23" s="352" t="s">
        <v>414</v>
      </c>
      <c r="R23" s="352" t="s">
        <v>415</v>
      </c>
      <c r="S23" s="351" t="s">
        <v>412</v>
      </c>
      <c r="T23" s="352" t="s">
        <v>413</v>
      </c>
      <c r="U23" s="352" t="s">
        <v>414</v>
      </c>
      <c r="V23" s="354" t="s">
        <v>415</v>
      </c>
      <c r="X23" s="351" t="s">
        <v>412</v>
      </c>
      <c r="Y23" s="352" t="s">
        <v>413</v>
      </c>
      <c r="Z23" s="352" t="s">
        <v>414</v>
      </c>
      <c r="AA23" s="354" t="s">
        <v>415</v>
      </c>
    </row>
    <row r="24" spans="1:27" x14ac:dyDescent="0.25">
      <c r="A24" s="340" t="s">
        <v>35</v>
      </c>
      <c r="B24" s="1199"/>
      <c r="C24" s="1200"/>
      <c r="D24" s="1200"/>
      <c r="E24" s="1200"/>
      <c r="F24" s="1199"/>
      <c r="G24" s="1200"/>
      <c r="H24" s="1200"/>
      <c r="I24" s="1201"/>
      <c r="J24" s="1199"/>
      <c r="K24" s="1200"/>
      <c r="L24" s="1200"/>
      <c r="M24" s="1201"/>
      <c r="O24" s="1199"/>
      <c r="P24" s="1200"/>
      <c r="Q24" s="1200"/>
      <c r="R24" s="1200"/>
      <c r="S24" s="1199"/>
      <c r="T24" s="1200"/>
      <c r="U24" s="1200"/>
      <c r="V24" s="1201"/>
      <c r="X24" s="1199"/>
      <c r="Y24" s="1200"/>
      <c r="Z24" s="1200"/>
      <c r="AA24" s="1201"/>
    </row>
    <row r="25" spans="1:27" x14ac:dyDescent="0.25">
      <c r="A25" s="1280" t="s">
        <v>38</v>
      </c>
      <c r="B25" s="229">
        <v>16</v>
      </c>
      <c r="C25" s="229">
        <v>48</v>
      </c>
      <c r="D25" s="229">
        <v>18</v>
      </c>
      <c r="E25" s="229">
        <v>3</v>
      </c>
      <c r="F25" s="228">
        <v>21</v>
      </c>
      <c r="G25" s="229">
        <v>38</v>
      </c>
      <c r="H25" s="229">
        <v>24</v>
      </c>
      <c r="I25" s="229">
        <v>5</v>
      </c>
      <c r="J25" s="228">
        <f t="shared" ref="J25:M28" si="0">B25+F25</f>
        <v>37</v>
      </c>
      <c r="K25" s="229">
        <f t="shared" si="0"/>
        <v>86</v>
      </c>
      <c r="L25" s="229">
        <f t="shared" si="0"/>
        <v>42</v>
      </c>
      <c r="M25" s="230">
        <f t="shared" si="0"/>
        <v>8</v>
      </c>
      <c r="O25" s="59">
        <f t="shared" ref="O25:R28" si="1">B25/SUM($B25:$E25)*100</f>
        <v>18.823529411764707</v>
      </c>
      <c r="P25" s="57">
        <f t="shared" si="1"/>
        <v>56.470588235294116</v>
      </c>
      <c r="Q25" s="57">
        <f t="shared" si="1"/>
        <v>21.176470588235293</v>
      </c>
      <c r="R25" s="194">
        <f t="shared" si="1"/>
        <v>3.5294117647058822</v>
      </c>
      <c r="S25" s="59">
        <f t="shared" ref="S25:V28" si="2">F25/SUM($F25:$I25)*100</f>
        <v>23.863636363636363</v>
      </c>
      <c r="T25" s="57">
        <f t="shared" si="2"/>
        <v>43.18181818181818</v>
      </c>
      <c r="U25" s="57">
        <f t="shared" si="2"/>
        <v>27.27272727272727</v>
      </c>
      <c r="V25" s="359">
        <f t="shared" si="2"/>
        <v>5.6818181818181817</v>
      </c>
      <c r="X25" s="59">
        <f t="shared" ref="X25:AA28" si="3">S25-O25</f>
        <v>5.0401069518716568</v>
      </c>
      <c r="Y25" s="57">
        <f t="shared" si="3"/>
        <v>-13.288770053475936</v>
      </c>
      <c r="Z25" s="57">
        <f t="shared" si="3"/>
        <v>6.0962566844919763</v>
      </c>
      <c r="AA25" s="359">
        <f t="shared" si="3"/>
        <v>2.1524064171122994</v>
      </c>
    </row>
    <row r="26" spans="1:27" x14ac:dyDescent="0.25">
      <c r="A26" s="1278" t="s">
        <v>39</v>
      </c>
      <c r="B26" s="80">
        <v>38</v>
      </c>
      <c r="C26" s="80">
        <v>56</v>
      </c>
      <c r="D26" s="80">
        <v>22</v>
      </c>
      <c r="E26" s="80">
        <v>5</v>
      </c>
      <c r="F26" s="93">
        <v>42</v>
      </c>
      <c r="G26" s="80">
        <v>48</v>
      </c>
      <c r="H26" s="80">
        <v>24</v>
      </c>
      <c r="I26" s="80">
        <v>8</v>
      </c>
      <c r="J26" s="93">
        <f t="shared" si="0"/>
        <v>80</v>
      </c>
      <c r="K26" s="80">
        <f t="shared" si="0"/>
        <v>104</v>
      </c>
      <c r="L26" s="80">
        <f t="shared" si="0"/>
        <v>46</v>
      </c>
      <c r="M26" s="81">
        <f t="shared" si="0"/>
        <v>13</v>
      </c>
      <c r="O26" s="59">
        <f t="shared" si="1"/>
        <v>31.404958677685951</v>
      </c>
      <c r="P26" s="57">
        <f t="shared" si="1"/>
        <v>46.280991735537192</v>
      </c>
      <c r="Q26" s="57">
        <f t="shared" si="1"/>
        <v>18.181818181818183</v>
      </c>
      <c r="R26" s="194">
        <f t="shared" si="1"/>
        <v>4.1322314049586781</v>
      </c>
      <c r="S26" s="59">
        <f t="shared" si="2"/>
        <v>34.42622950819672</v>
      </c>
      <c r="T26" s="57">
        <f t="shared" si="2"/>
        <v>39.344262295081968</v>
      </c>
      <c r="U26" s="57">
        <f t="shared" si="2"/>
        <v>19.672131147540984</v>
      </c>
      <c r="V26" s="60">
        <f t="shared" si="2"/>
        <v>6.557377049180328</v>
      </c>
      <c r="X26" s="59">
        <f t="shared" si="3"/>
        <v>3.0212708305107689</v>
      </c>
      <c r="Y26" s="57">
        <f t="shared" si="3"/>
        <v>-6.936729440455224</v>
      </c>
      <c r="Z26" s="57">
        <f t="shared" si="3"/>
        <v>1.4903129657228007</v>
      </c>
      <c r="AA26" s="359">
        <f t="shared" si="3"/>
        <v>2.4251456442216499</v>
      </c>
    </row>
    <row r="27" spans="1:27" x14ac:dyDescent="0.25">
      <c r="A27" s="1278" t="s">
        <v>40</v>
      </c>
      <c r="B27" s="80">
        <v>64</v>
      </c>
      <c r="C27" s="80">
        <v>82</v>
      </c>
      <c r="D27" s="80">
        <v>29</v>
      </c>
      <c r="E27" s="80">
        <v>2</v>
      </c>
      <c r="F27" s="93">
        <v>45</v>
      </c>
      <c r="G27" s="80">
        <v>82</v>
      </c>
      <c r="H27" s="80">
        <v>35</v>
      </c>
      <c r="I27" s="80">
        <v>11</v>
      </c>
      <c r="J27" s="93">
        <f t="shared" si="0"/>
        <v>109</v>
      </c>
      <c r="K27" s="80">
        <f t="shared" si="0"/>
        <v>164</v>
      </c>
      <c r="L27" s="80">
        <f t="shared" si="0"/>
        <v>64</v>
      </c>
      <c r="M27" s="81">
        <f t="shared" si="0"/>
        <v>13</v>
      </c>
      <c r="O27" s="59">
        <f t="shared" si="1"/>
        <v>36.158192090395481</v>
      </c>
      <c r="P27" s="57">
        <f t="shared" si="1"/>
        <v>46.327683615819211</v>
      </c>
      <c r="Q27" s="57">
        <f t="shared" si="1"/>
        <v>16.38418079096045</v>
      </c>
      <c r="R27" s="194">
        <f t="shared" si="1"/>
        <v>1.1299435028248588</v>
      </c>
      <c r="S27" s="59">
        <f t="shared" si="2"/>
        <v>26.011560693641616</v>
      </c>
      <c r="T27" s="57">
        <f t="shared" si="2"/>
        <v>47.398843930635834</v>
      </c>
      <c r="U27" s="57">
        <f t="shared" si="2"/>
        <v>20.23121387283237</v>
      </c>
      <c r="V27" s="60">
        <f t="shared" si="2"/>
        <v>6.3583815028901727</v>
      </c>
      <c r="X27" s="59">
        <f t="shared" si="3"/>
        <v>-10.146631396753865</v>
      </c>
      <c r="Y27" s="57">
        <f t="shared" si="3"/>
        <v>1.0711603148166233</v>
      </c>
      <c r="Z27" s="57">
        <f t="shared" si="3"/>
        <v>3.8470330818719205</v>
      </c>
      <c r="AA27" s="359">
        <f t="shared" si="3"/>
        <v>5.2284380000653137</v>
      </c>
    </row>
    <row r="28" spans="1:27" x14ac:dyDescent="0.25">
      <c r="A28" s="1278" t="s">
        <v>41</v>
      </c>
      <c r="B28" s="80">
        <v>51</v>
      </c>
      <c r="C28" s="80">
        <v>51</v>
      </c>
      <c r="D28" s="80">
        <v>19</v>
      </c>
      <c r="E28" s="80">
        <v>7</v>
      </c>
      <c r="F28" s="93">
        <v>22</v>
      </c>
      <c r="G28" s="80">
        <v>55</v>
      </c>
      <c r="H28" s="80">
        <v>19</v>
      </c>
      <c r="I28" s="80">
        <v>4</v>
      </c>
      <c r="J28" s="93">
        <f t="shared" si="0"/>
        <v>73</v>
      </c>
      <c r="K28" s="80">
        <f t="shared" si="0"/>
        <v>106</v>
      </c>
      <c r="L28" s="80">
        <f t="shared" si="0"/>
        <v>38</v>
      </c>
      <c r="M28" s="81">
        <f t="shared" si="0"/>
        <v>11</v>
      </c>
      <c r="O28" s="59">
        <f t="shared" si="1"/>
        <v>39.84375</v>
      </c>
      <c r="P28" s="57">
        <f t="shared" si="1"/>
        <v>39.84375</v>
      </c>
      <c r="Q28" s="57">
        <f t="shared" si="1"/>
        <v>14.84375</v>
      </c>
      <c r="R28" s="57">
        <f t="shared" si="1"/>
        <v>5.46875</v>
      </c>
      <c r="S28" s="59">
        <f t="shared" si="2"/>
        <v>22</v>
      </c>
      <c r="T28" s="57">
        <f t="shared" si="2"/>
        <v>55.000000000000007</v>
      </c>
      <c r="U28" s="57">
        <f t="shared" si="2"/>
        <v>19</v>
      </c>
      <c r="V28" s="359">
        <f t="shared" si="2"/>
        <v>4</v>
      </c>
      <c r="X28" s="59">
        <f t="shared" si="3"/>
        <v>-17.84375</v>
      </c>
      <c r="Y28" s="57">
        <f t="shared" si="3"/>
        <v>15.156250000000007</v>
      </c>
      <c r="Z28" s="57">
        <f t="shared" si="3"/>
        <v>4.15625</v>
      </c>
      <c r="AA28" s="60">
        <f t="shared" si="3"/>
        <v>-1.46875</v>
      </c>
    </row>
    <row r="29" spans="1:27" x14ac:dyDescent="0.25">
      <c r="A29" s="1199" t="s">
        <v>42</v>
      </c>
      <c r="B29" s="1203"/>
      <c r="C29" s="1203"/>
      <c r="D29" s="1203"/>
      <c r="E29" s="1203"/>
      <c r="F29" s="1202"/>
      <c r="G29" s="1203"/>
      <c r="H29" s="1203"/>
      <c r="I29" s="1203"/>
      <c r="J29" s="1202"/>
      <c r="K29" s="1203"/>
      <c r="L29" s="1203"/>
      <c r="M29" s="1204"/>
      <c r="O29" s="355"/>
      <c r="P29" s="356"/>
      <c r="Q29" s="356"/>
      <c r="R29" s="356"/>
      <c r="S29" s="355"/>
      <c r="T29" s="356"/>
      <c r="U29" s="356"/>
      <c r="V29" s="357"/>
      <c r="X29" s="355"/>
      <c r="Y29" s="356"/>
      <c r="Z29" s="356"/>
      <c r="AA29" s="357"/>
    </row>
    <row r="30" spans="1:27" x14ac:dyDescent="0.25">
      <c r="A30" s="1278" t="s">
        <v>43</v>
      </c>
      <c r="B30" s="80">
        <v>4</v>
      </c>
      <c r="C30" s="80">
        <v>3</v>
      </c>
      <c r="D30" s="80">
        <v>5</v>
      </c>
      <c r="E30" s="80">
        <v>1</v>
      </c>
      <c r="F30" s="93">
        <v>1</v>
      </c>
      <c r="G30" s="80">
        <v>8</v>
      </c>
      <c r="H30" s="80">
        <v>1</v>
      </c>
      <c r="I30" s="80">
        <v>0</v>
      </c>
      <c r="J30" s="93">
        <f t="shared" ref="J30:M31" si="4">B30+F30</f>
        <v>5</v>
      </c>
      <c r="K30" s="80">
        <f t="shared" si="4"/>
        <v>11</v>
      </c>
      <c r="L30" s="80">
        <f t="shared" si="4"/>
        <v>6</v>
      </c>
      <c r="M30" s="81">
        <f t="shared" si="4"/>
        <v>1</v>
      </c>
      <c r="O30" s="193">
        <f t="shared" ref="O30:R31" si="5">B30/SUM($B30:$E30)*100</f>
        <v>30.76923076923077</v>
      </c>
      <c r="P30" s="194">
        <f t="shared" si="5"/>
        <v>23.076923076923077</v>
      </c>
      <c r="Q30" s="194">
        <f t="shared" si="5"/>
        <v>38.461538461538467</v>
      </c>
      <c r="R30" s="194">
        <f t="shared" si="5"/>
        <v>7.6923076923076925</v>
      </c>
      <c r="S30" s="193">
        <f t="shared" ref="S30:V31" si="6">F30/SUM($F30:$I30)*100</f>
        <v>10</v>
      </c>
      <c r="T30" s="57">
        <f t="shared" si="6"/>
        <v>80</v>
      </c>
      <c r="U30" s="194">
        <f t="shared" si="6"/>
        <v>10</v>
      </c>
      <c r="V30" s="359">
        <f t="shared" si="6"/>
        <v>0</v>
      </c>
      <c r="X30" s="193">
        <f t="shared" ref="X30:AA31" si="7">S30-O30</f>
        <v>-20.76923076923077</v>
      </c>
      <c r="Y30" s="194">
        <f>T30-P30</f>
        <v>56.92307692307692</v>
      </c>
      <c r="Z30" s="194">
        <f t="shared" si="7"/>
        <v>-28.461538461538467</v>
      </c>
      <c r="AA30" s="359">
        <f t="shared" si="7"/>
        <v>-7.6923076923076925</v>
      </c>
    </row>
    <row r="31" spans="1:27" x14ac:dyDescent="0.25">
      <c r="A31" s="1278" t="s">
        <v>44</v>
      </c>
      <c r="B31" s="80">
        <v>165</v>
      </c>
      <c r="C31" s="80">
        <v>233</v>
      </c>
      <c r="D31" s="80">
        <v>83</v>
      </c>
      <c r="E31" s="80">
        <v>15</v>
      </c>
      <c r="F31" s="93">
        <v>130</v>
      </c>
      <c r="G31" s="80">
        <v>215</v>
      </c>
      <c r="H31" s="80">
        <v>101</v>
      </c>
      <c r="I31" s="80">
        <v>29</v>
      </c>
      <c r="J31" s="93">
        <f t="shared" si="4"/>
        <v>295</v>
      </c>
      <c r="K31" s="80">
        <f t="shared" si="4"/>
        <v>448</v>
      </c>
      <c r="L31" s="80">
        <f t="shared" si="4"/>
        <v>184</v>
      </c>
      <c r="M31" s="81">
        <f t="shared" si="4"/>
        <v>44</v>
      </c>
      <c r="O31" s="59">
        <f t="shared" si="5"/>
        <v>33.266129032258064</v>
      </c>
      <c r="P31" s="57">
        <f t="shared" si="5"/>
        <v>46.975806451612904</v>
      </c>
      <c r="Q31" s="57">
        <f t="shared" si="5"/>
        <v>16.733870967741936</v>
      </c>
      <c r="R31" s="57">
        <f t="shared" si="5"/>
        <v>3.024193548387097</v>
      </c>
      <c r="S31" s="59">
        <f t="shared" si="6"/>
        <v>27.368421052631582</v>
      </c>
      <c r="T31" s="57">
        <f t="shared" si="6"/>
        <v>45.263157894736842</v>
      </c>
      <c r="U31" s="57">
        <f t="shared" si="6"/>
        <v>21.263157894736842</v>
      </c>
      <c r="V31" s="60">
        <f t="shared" si="6"/>
        <v>6.1052631578947363</v>
      </c>
      <c r="X31" s="59">
        <f t="shared" si="7"/>
        <v>-5.8977079796264817</v>
      </c>
      <c r="Y31" s="57">
        <f t="shared" si="7"/>
        <v>-1.7126485568760614</v>
      </c>
      <c r="Z31" s="57">
        <f t="shared" si="7"/>
        <v>4.5292869269949065</v>
      </c>
      <c r="AA31" s="60">
        <f t="shared" si="7"/>
        <v>3.0810696095076393</v>
      </c>
    </row>
    <row r="32" spans="1:27" x14ac:dyDescent="0.25">
      <c r="A32" s="1199" t="s">
        <v>563</v>
      </c>
      <c r="B32" s="1203"/>
      <c r="C32" s="1203"/>
      <c r="D32" s="1203"/>
      <c r="E32" s="1203"/>
      <c r="F32" s="1202"/>
      <c r="G32" s="1203"/>
      <c r="H32" s="1203"/>
      <c r="I32" s="1203"/>
      <c r="J32" s="1202"/>
      <c r="K32" s="1203"/>
      <c r="L32" s="1203"/>
      <c r="M32" s="1204"/>
      <c r="O32" s="355"/>
      <c r="P32" s="356"/>
      <c r="Q32" s="356"/>
      <c r="R32" s="356"/>
      <c r="S32" s="355"/>
      <c r="T32" s="356"/>
      <c r="U32" s="356"/>
      <c r="V32" s="357"/>
      <c r="X32" s="355"/>
      <c r="Y32" s="356"/>
      <c r="Z32" s="356"/>
      <c r="AA32" s="357"/>
    </row>
    <row r="33" spans="1:29" x14ac:dyDescent="0.25">
      <c r="A33" s="1278" t="s">
        <v>51</v>
      </c>
      <c r="B33" s="80">
        <v>29</v>
      </c>
      <c r="C33" s="80">
        <v>47</v>
      </c>
      <c r="D33" s="80">
        <v>16</v>
      </c>
      <c r="E33" s="80">
        <v>1</v>
      </c>
      <c r="F33" s="93">
        <v>22</v>
      </c>
      <c r="G33" s="80">
        <v>46</v>
      </c>
      <c r="H33" s="80">
        <v>18</v>
      </c>
      <c r="I33" s="80">
        <v>4</v>
      </c>
      <c r="J33" s="93">
        <f t="shared" ref="J33:M35" si="8">B33+F33</f>
        <v>51</v>
      </c>
      <c r="K33" s="80">
        <f t="shared" si="8"/>
        <v>93</v>
      </c>
      <c r="L33" s="80">
        <f t="shared" si="8"/>
        <v>34</v>
      </c>
      <c r="M33" s="81">
        <f t="shared" si="8"/>
        <v>5</v>
      </c>
      <c r="O33" s="59">
        <f t="shared" ref="O33:R35" si="9">B33/SUM($B33:$E33)*100</f>
        <v>31.182795698924732</v>
      </c>
      <c r="P33" s="57">
        <f t="shared" si="9"/>
        <v>50.537634408602152</v>
      </c>
      <c r="Q33" s="57">
        <f t="shared" si="9"/>
        <v>17.20430107526882</v>
      </c>
      <c r="R33" s="194">
        <f t="shared" si="9"/>
        <v>1.0752688172043012</v>
      </c>
      <c r="S33" s="59">
        <f t="shared" ref="S33:V35" si="10">F33/SUM($F33:$I33)*100</f>
        <v>24.444444444444443</v>
      </c>
      <c r="T33" s="57">
        <f t="shared" si="10"/>
        <v>51.111111111111107</v>
      </c>
      <c r="U33" s="57">
        <f t="shared" si="10"/>
        <v>20</v>
      </c>
      <c r="V33" s="359">
        <f t="shared" si="10"/>
        <v>4.4444444444444446</v>
      </c>
      <c r="X33" s="59">
        <f t="shared" ref="X33:AA35" si="11">S33-O33</f>
        <v>-6.738351254480289</v>
      </c>
      <c r="Y33" s="57">
        <f t="shared" si="11"/>
        <v>0.57347670250895533</v>
      </c>
      <c r="Z33" s="57">
        <f t="shared" si="11"/>
        <v>2.7956989247311803</v>
      </c>
      <c r="AA33" s="359">
        <f>V33-R33</f>
        <v>3.3691756272401436</v>
      </c>
    </row>
    <row r="34" spans="1:29" x14ac:dyDescent="0.25">
      <c r="A34" s="1278" t="s">
        <v>52</v>
      </c>
      <c r="B34" s="80">
        <v>75</v>
      </c>
      <c r="C34" s="80">
        <v>107</v>
      </c>
      <c r="D34" s="80">
        <v>30</v>
      </c>
      <c r="E34" s="80">
        <v>9</v>
      </c>
      <c r="F34" s="93">
        <v>47</v>
      </c>
      <c r="G34" s="80">
        <v>100</v>
      </c>
      <c r="H34" s="80">
        <v>48</v>
      </c>
      <c r="I34" s="80">
        <v>12</v>
      </c>
      <c r="J34" s="93">
        <f t="shared" si="8"/>
        <v>122</v>
      </c>
      <c r="K34" s="80">
        <f t="shared" si="8"/>
        <v>207</v>
      </c>
      <c r="L34" s="80">
        <f t="shared" si="8"/>
        <v>78</v>
      </c>
      <c r="M34" s="81">
        <f t="shared" si="8"/>
        <v>21</v>
      </c>
      <c r="O34" s="59">
        <f t="shared" si="9"/>
        <v>33.936651583710407</v>
      </c>
      <c r="P34" s="57">
        <f t="shared" si="9"/>
        <v>48.41628959276018</v>
      </c>
      <c r="Q34" s="57">
        <f t="shared" si="9"/>
        <v>13.574660633484163</v>
      </c>
      <c r="R34" s="57">
        <f t="shared" si="9"/>
        <v>4.0723981900452486</v>
      </c>
      <c r="S34" s="59">
        <f t="shared" si="10"/>
        <v>22.705314009661837</v>
      </c>
      <c r="T34" s="57">
        <f t="shared" si="10"/>
        <v>48.309178743961354</v>
      </c>
      <c r="U34" s="57">
        <f t="shared" si="10"/>
        <v>23.188405797101449</v>
      </c>
      <c r="V34" s="60">
        <f t="shared" si="10"/>
        <v>5.7971014492753623</v>
      </c>
      <c r="X34" s="59">
        <f t="shared" si="11"/>
        <v>-11.23133757404857</v>
      </c>
      <c r="Y34" s="57">
        <f t="shared" si="11"/>
        <v>-0.10711084879882549</v>
      </c>
      <c r="Z34" s="57">
        <f t="shared" si="11"/>
        <v>9.6137451636172866</v>
      </c>
      <c r="AA34" s="60">
        <f t="shared" si="11"/>
        <v>1.7247032592301137</v>
      </c>
    </row>
    <row r="35" spans="1:29" x14ac:dyDescent="0.25">
      <c r="A35" s="1279" t="s">
        <v>53</v>
      </c>
      <c r="B35" s="141">
        <v>65</v>
      </c>
      <c r="C35" s="141">
        <v>82</v>
      </c>
      <c r="D35" s="141">
        <v>41</v>
      </c>
      <c r="E35" s="141">
        <v>6</v>
      </c>
      <c r="F35" s="145">
        <v>62</v>
      </c>
      <c r="G35" s="141">
        <v>77</v>
      </c>
      <c r="H35" s="141">
        <v>35</v>
      </c>
      <c r="I35" s="141">
        <v>12</v>
      </c>
      <c r="J35" s="145">
        <f t="shared" si="8"/>
        <v>127</v>
      </c>
      <c r="K35" s="141">
        <f t="shared" si="8"/>
        <v>159</v>
      </c>
      <c r="L35" s="141">
        <f t="shared" si="8"/>
        <v>76</v>
      </c>
      <c r="M35" s="142">
        <f t="shared" si="8"/>
        <v>18</v>
      </c>
      <c r="O35" s="108">
        <f t="shared" si="9"/>
        <v>33.505154639175252</v>
      </c>
      <c r="P35" s="109">
        <f t="shared" si="9"/>
        <v>42.268041237113401</v>
      </c>
      <c r="Q35" s="109">
        <f t="shared" si="9"/>
        <v>21.134020618556701</v>
      </c>
      <c r="R35" s="109">
        <f t="shared" si="9"/>
        <v>3.0927835051546393</v>
      </c>
      <c r="S35" s="108">
        <f t="shared" si="10"/>
        <v>33.333333333333329</v>
      </c>
      <c r="T35" s="109">
        <f t="shared" si="10"/>
        <v>41.397849462365592</v>
      </c>
      <c r="U35" s="109">
        <f t="shared" si="10"/>
        <v>18.817204301075268</v>
      </c>
      <c r="V35" s="236">
        <f t="shared" si="10"/>
        <v>6.4516129032258061</v>
      </c>
      <c r="X35" s="108">
        <f t="shared" si="11"/>
        <v>-0.17182130584192379</v>
      </c>
      <c r="Y35" s="109">
        <f t="shared" si="11"/>
        <v>-0.87019177474780918</v>
      </c>
      <c r="Z35" s="109">
        <f t="shared" si="11"/>
        <v>-2.3168163174814325</v>
      </c>
      <c r="AA35" s="236">
        <f t="shared" si="11"/>
        <v>3.3588293980711668</v>
      </c>
    </row>
    <row r="36" spans="1:29" x14ac:dyDescent="0.2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row>
    <row r="37" spans="1:29"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row>
    <row r="38" spans="1:29"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row>
    <row r="39" spans="1:29" x14ac:dyDescent="0.25">
      <c r="A39" s="97" t="s">
        <v>1224</v>
      </c>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row>
    <row r="40" spans="1:29" x14ac:dyDescent="0.25">
      <c r="A40" s="97"/>
      <c r="B40" s="8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row>
    <row r="41" spans="1:29" x14ac:dyDescent="0.25">
      <c r="A41" s="5"/>
      <c r="B41" s="1987" t="s">
        <v>997</v>
      </c>
      <c r="C41" s="1987"/>
      <c r="D41" s="1987"/>
      <c r="E41" s="1987"/>
      <c r="F41" s="1987"/>
      <c r="G41" s="1987"/>
      <c r="H41" s="1987"/>
      <c r="I41" s="1987"/>
      <c r="J41" s="1987"/>
      <c r="K41" s="1987"/>
      <c r="L41" s="1987"/>
      <c r="M41" s="1987"/>
      <c r="O41" s="1987" t="s">
        <v>508</v>
      </c>
      <c r="P41" s="1987"/>
      <c r="Q41" s="1987"/>
      <c r="R41" s="1987"/>
      <c r="S41" s="1987"/>
      <c r="T41" s="1987"/>
      <c r="U41" s="1987"/>
      <c r="V41" s="1987"/>
      <c r="X41" s="1987" t="s">
        <v>631</v>
      </c>
      <c r="Y41" s="1987"/>
      <c r="Z41" s="1987"/>
      <c r="AA41" s="1987"/>
      <c r="AB41" s="80"/>
      <c r="AC41" s="80"/>
    </row>
    <row r="42" spans="1:29" x14ac:dyDescent="0.25">
      <c r="A42" s="339" t="s">
        <v>29</v>
      </c>
      <c r="B42" s="1991">
        <v>2023</v>
      </c>
      <c r="C42" s="2007"/>
      <c r="D42" s="2007"/>
      <c r="E42" s="2007"/>
      <c r="F42" s="2007"/>
      <c r="G42" s="2007"/>
      <c r="H42" s="2007"/>
      <c r="I42" s="2007"/>
      <c r="J42" s="2007"/>
      <c r="K42" s="2007"/>
      <c r="L42" s="2007"/>
      <c r="M42" s="2007"/>
      <c r="O42" s="2007">
        <v>2023</v>
      </c>
      <c r="P42" s="2007"/>
      <c r="Q42" s="2007"/>
      <c r="R42" s="2007"/>
      <c r="S42" s="2007"/>
      <c r="T42" s="2007"/>
      <c r="U42" s="2007"/>
      <c r="V42" s="2007"/>
      <c r="X42" s="2008">
        <v>2023</v>
      </c>
      <c r="Y42" s="2008"/>
      <c r="Z42" s="2008"/>
      <c r="AA42" s="2008"/>
    </row>
    <row r="43" spans="1:29" x14ac:dyDescent="0.25">
      <c r="A43" s="340" t="s">
        <v>30</v>
      </c>
      <c r="B43" s="1988" t="s">
        <v>31</v>
      </c>
      <c r="C43" s="1987"/>
      <c r="D43" s="1987"/>
      <c r="E43" s="1987"/>
      <c r="F43" s="1987" t="s">
        <v>32</v>
      </c>
      <c r="G43" s="1987"/>
      <c r="H43" s="1987"/>
      <c r="I43" s="1987"/>
      <c r="J43" s="1987" t="s">
        <v>33</v>
      </c>
      <c r="K43" s="1987"/>
      <c r="L43" s="1987"/>
      <c r="M43" s="1987"/>
      <c r="O43" s="1987" t="s">
        <v>31</v>
      </c>
      <c r="P43" s="1987"/>
      <c r="Q43" s="1987"/>
      <c r="R43" s="1987"/>
      <c r="S43" s="1987" t="s">
        <v>32</v>
      </c>
      <c r="T43" s="1987"/>
      <c r="U43" s="1987"/>
      <c r="V43" s="1987"/>
      <c r="X43" s="2008"/>
      <c r="Y43" s="2008"/>
      <c r="Z43" s="2008"/>
      <c r="AA43" s="2008"/>
    </row>
    <row r="44" spans="1:29" ht="128.25" x14ac:dyDescent="0.25">
      <c r="A44" s="1277" t="s">
        <v>34</v>
      </c>
      <c r="B44" s="351" t="s">
        <v>412</v>
      </c>
      <c r="C44" s="352" t="s">
        <v>413</v>
      </c>
      <c r="D44" s="352" t="s">
        <v>414</v>
      </c>
      <c r="E44" s="352" t="s">
        <v>415</v>
      </c>
      <c r="F44" s="351" t="s">
        <v>412</v>
      </c>
      <c r="G44" s="352" t="s">
        <v>413</v>
      </c>
      <c r="H44" s="352" t="s">
        <v>414</v>
      </c>
      <c r="I44" s="354" t="s">
        <v>415</v>
      </c>
      <c r="J44" s="351" t="s">
        <v>412</v>
      </c>
      <c r="K44" s="352" t="s">
        <v>413</v>
      </c>
      <c r="L44" s="352" t="s">
        <v>414</v>
      </c>
      <c r="M44" s="354" t="s">
        <v>415</v>
      </c>
      <c r="O44" s="351" t="s">
        <v>412</v>
      </c>
      <c r="P44" s="352" t="s">
        <v>413</v>
      </c>
      <c r="Q44" s="352" t="s">
        <v>414</v>
      </c>
      <c r="R44" s="352" t="s">
        <v>415</v>
      </c>
      <c r="S44" s="351" t="s">
        <v>412</v>
      </c>
      <c r="T44" s="352" t="s">
        <v>413</v>
      </c>
      <c r="U44" s="352" t="s">
        <v>414</v>
      </c>
      <c r="V44" s="354" t="s">
        <v>415</v>
      </c>
      <c r="X44" s="351" t="s">
        <v>412</v>
      </c>
      <c r="Y44" s="352" t="s">
        <v>413</v>
      </c>
      <c r="Z44" s="352" t="s">
        <v>414</v>
      </c>
      <c r="AA44" s="354" t="s">
        <v>415</v>
      </c>
    </row>
    <row r="45" spans="1:29" x14ac:dyDescent="0.25">
      <c r="A45" s="1281" t="s">
        <v>992</v>
      </c>
      <c r="B45" s="228">
        <v>107</v>
      </c>
      <c r="C45" s="229">
        <v>281</v>
      </c>
      <c r="D45" s="229">
        <v>101</v>
      </c>
      <c r="E45" s="229">
        <v>24</v>
      </c>
      <c r="F45" s="228">
        <v>98</v>
      </c>
      <c r="G45" s="229">
        <v>242</v>
      </c>
      <c r="H45" s="229">
        <v>108</v>
      </c>
      <c r="I45" s="229">
        <v>58</v>
      </c>
      <c r="J45" s="228">
        <v>205</v>
      </c>
      <c r="K45" s="229">
        <v>523</v>
      </c>
      <c r="L45" s="229">
        <v>209</v>
      </c>
      <c r="M45" s="230">
        <v>82</v>
      </c>
      <c r="O45" s="178">
        <v>20.857699805068226</v>
      </c>
      <c r="P45" s="174">
        <v>54.775828460038987</v>
      </c>
      <c r="Q45" s="174">
        <v>19.688109161793371</v>
      </c>
      <c r="R45" s="174">
        <v>4.6783625730994149</v>
      </c>
      <c r="S45" s="178">
        <v>19.367588932806324</v>
      </c>
      <c r="T45" s="174">
        <v>47.826086956521742</v>
      </c>
      <c r="U45" s="174">
        <v>21.343873517786559</v>
      </c>
      <c r="V45" s="179">
        <v>11.462450592885375</v>
      </c>
      <c r="X45" s="178">
        <v>-1.4901108722619014</v>
      </c>
      <c r="Y45" s="174">
        <v>-6.9497415035172452</v>
      </c>
      <c r="Z45" s="174">
        <v>1.6557643559931883</v>
      </c>
      <c r="AA45" s="179">
        <v>6.7840880197859601</v>
      </c>
    </row>
    <row r="46" spans="1:29" x14ac:dyDescent="0.25">
      <c r="A46" s="1282" t="s">
        <v>993</v>
      </c>
      <c r="B46" s="93">
        <v>137</v>
      </c>
      <c r="C46" s="80">
        <v>286</v>
      </c>
      <c r="D46" s="80">
        <v>101</v>
      </c>
      <c r="E46" s="80">
        <v>14</v>
      </c>
      <c r="F46" s="93">
        <v>104</v>
      </c>
      <c r="G46" s="80">
        <v>248</v>
      </c>
      <c r="H46" s="80">
        <v>114</v>
      </c>
      <c r="I46" s="80">
        <v>53</v>
      </c>
      <c r="J46" s="93">
        <v>241</v>
      </c>
      <c r="K46" s="80">
        <v>534</v>
      </c>
      <c r="L46" s="80">
        <v>215</v>
      </c>
      <c r="M46" s="81">
        <v>67</v>
      </c>
      <c r="O46" s="59">
        <v>25.464684014869889</v>
      </c>
      <c r="P46" s="57">
        <v>53.159851301115246</v>
      </c>
      <c r="Q46" s="57">
        <v>18.773234200743495</v>
      </c>
      <c r="R46" s="57">
        <v>2.6022304832713754</v>
      </c>
      <c r="S46" s="59">
        <v>20.038535645472059</v>
      </c>
      <c r="T46" s="57">
        <v>47.784200385356456</v>
      </c>
      <c r="U46" s="57">
        <v>21.965317919075144</v>
      </c>
      <c r="V46" s="60">
        <v>10.211946050096339</v>
      </c>
      <c r="X46" s="59">
        <v>-5.4261483693978292</v>
      </c>
      <c r="Y46" s="57">
        <v>-5.3756509157587899</v>
      </c>
      <c r="Z46" s="57">
        <v>3.1920837183316486</v>
      </c>
      <c r="AA46" s="60">
        <v>7.6097155668249634</v>
      </c>
    </row>
    <row r="47" spans="1:29" x14ac:dyDescent="0.25">
      <c r="A47" s="325" t="s">
        <v>54</v>
      </c>
      <c r="B47" s="93">
        <v>59</v>
      </c>
      <c r="C47" s="80">
        <v>296</v>
      </c>
      <c r="D47" s="80">
        <v>118</v>
      </c>
      <c r="E47" s="80">
        <v>35</v>
      </c>
      <c r="F47" s="93">
        <v>73</v>
      </c>
      <c r="G47" s="80">
        <v>219</v>
      </c>
      <c r="H47" s="80">
        <v>154</v>
      </c>
      <c r="I47" s="80">
        <v>54</v>
      </c>
      <c r="J47" s="93">
        <f t="shared" ref="J47:J71" si="12">B47+F47</f>
        <v>132</v>
      </c>
      <c r="K47" s="80">
        <f t="shared" ref="K47:K71" si="13">C47+G47</f>
        <v>515</v>
      </c>
      <c r="L47" s="80">
        <f t="shared" ref="L47:L71" si="14">D47+H47</f>
        <v>272</v>
      </c>
      <c r="M47" s="81">
        <f t="shared" ref="M47:M71" si="15">E47+I47</f>
        <v>89</v>
      </c>
      <c r="O47" s="59">
        <f t="shared" ref="O47:O72" si="16">B47/SUM($B47:$E47)*100</f>
        <v>11.614173228346457</v>
      </c>
      <c r="P47" s="57">
        <f t="shared" ref="P47:P72" si="17">C47/SUM($B47:$E47)*100</f>
        <v>58.267716535433067</v>
      </c>
      <c r="Q47" s="57">
        <f t="shared" ref="Q47:Q72" si="18">D47/SUM($B47:$E47)*100</f>
        <v>23.228346456692915</v>
      </c>
      <c r="R47" s="57">
        <f t="shared" ref="R47:R72" si="19">E47/SUM($B47:$E47)*100</f>
        <v>6.8897637795275593</v>
      </c>
      <c r="S47" s="59">
        <f t="shared" ref="S47:S72" si="20">F47/SUM($F47:$I47)*100</f>
        <v>14.6</v>
      </c>
      <c r="T47" s="57">
        <f t="shared" ref="T47:T72" si="21">G47/SUM($F47:$I47)*100</f>
        <v>43.8</v>
      </c>
      <c r="U47" s="57">
        <f t="shared" ref="U47:U72" si="22">H47/SUM($F47:$I47)*100</f>
        <v>30.8</v>
      </c>
      <c r="V47" s="60">
        <f t="shared" ref="V47:V72" si="23">I47/SUM($F47:$I47)*100</f>
        <v>10.8</v>
      </c>
      <c r="X47" s="59">
        <f t="shared" ref="X47:X72" si="24">S47-O47</f>
        <v>2.9858267716535423</v>
      </c>
      <c r="Y47" s="57">
        <f t="shared" ref="Y47:Y72" si="25">T47-P47</f>
        <v>-14.46771653543307</v>
      </c>
      <c r="Z47" s="57">
        <f t="shared" ref="Z47:Z72" si="26">U47-Q47</f>
        <v>7.571653543307086</v>
      </c>
      <c r="AA47" s="60">
        <f t="shared" ref="AA47:AA72" si="27">V47-R47</f>
        <v>3.9102362204724415</v>
      </c>
    </row>
    <row r="48" spans="1:29" x14ac:dyDescent="0.25">
      <c r="A48" s="325" t="s">
        <v>55</v>
      </c>
      <c r="B48" s="93">
        <v>102</v>
      </c>
      <c r="C48" s="80">
        <v>298</v>
      </c>
      <c r="D48" s="80">
        <v>115</v>
      </c>
      <c r="E48" s="80">
        <v>4</v>
      </c>
      <c r="F48" s="93">
        <v>85</v>
      </c>
      <c r="G48" s="80">
        <v>240</v>
      </c>
      <c r="H48" s="80">
        <v>141</v>
      </c>
      <c r="I48" s="80">
        <v>15</v>
      </c>
      <c r="J48" s="93">
        <f t="shared" si="12"/>
        <v>187</v>
      </c>
      <c r="K48" s="80">
        <f t="shared" si="13"/>
        <v>538</v>
      </c>
      <c r="L48" s="80">
        <f t="shared" si="14"/>
        <v>256</v>
      </c>
      <c r="M48" s="81">
        <f t="shared" si="15"/>
        <v>19</v>
      </c>
      <c r="O48" s="59">
        <f t="shared" si="16"/>
        <v>19.653179190751445</v>
      </c>
      <c r="P48" s="57">
        <f t="shared" si="17"/>
        <v>57.418111753371868</v>
      </c>
      <c r="Q48" s="57">
        <f t="shared" si="18"/>
        <v>22.157996146435451</v>
      </c>
      <c r="R48" s="194">
        <f t="shared" si="19"/>
        <v>0.77071290944123316</v>
      </c>
      <c r="S48" s="59">
        <f t="shared" si="20"/>
        <v>17.671517671517673</v>
      </c>
      <c r="T48" s="57">
        <f t="shared" si="21"/>
        <v>49.896049896049902</v>
      </c>
      <c r="U48" s="57">
        <f t="shared" si="22"/>
        <v>29.313929313929314</v>
      </c>
      <c r="V48" s="60">
        <f t="shared" si="23"/>
        <v>3.1185031185031189</v>
      </c>
      <c r="X48" s="59">
        <f t="shared" si="24"/>
        <v>-1.9816615192337714</v>
      </c>
      <c r="Y48" s="57">
        <f t="shared" si="25"/>
        <v>-7.5220618573219653</v>
      </c>
      <c r="Z48" s="57">
        <f t="shared" si="26"/>
        <v>7.1559331674938633</v>
      </c>
      <c r="AA48" s="359">
        <f t="shared" si="27"/>
        <v>2.3477902090618858</v>
      </c>
    </row>
    <row r="49" spans="1:27" x14ac:dyDescent="0.25">
      <c r="A49" s="325" t="s">
        <v>56</v>
      </c>
      <c r="B49" s="93">
        <v>89</v>
      </c>
      <c r="C49" s="80">
        <v>123</v>
      </c>
      <c r="D49" s="80">
        <v>44</v>
      </c>
      <c r="E49" s="80">
        <v>5</v>
      </c>
      <c r="F49" s="93">
        <v>65</v>
      </c>
      <c r="G49" s="80">
        <v>115</v>
      </c>
      <c r="H49" s="80">
        <v>45</v>
      </c>
      <c r="I49" s="80">
        <v>17</v>
      </c>
      <c r="J49" s="93">
        <f t="shared" si="12"/>
        <v>154</v>
      </c>
      <c r="K49" s="80">
        <f t="shared" si="13"/>
        <v>238</v>
      </c>
      <c r="L49" s="80">
        <f t="shared" si="14"/>
        <v>89</v>
      </c>
      <c r="M49" s="81">
        <f t="shared" si="15"/>
        <v>22</v>
      </c>
      <c r="O49" s="59">
        <f t="shared" si="16"/>
        <v>34.099616858237546</v>
      </c>
      <c r="P49" s="57">
        <f t="shared" si="17"/>
        <v>47.126436781609193</v>
      </c>
      <c r="Q49" s="57">
        <f t="shared" si="18"/>
        <v>16.85823754789272</v>
      </c>
      <c r="R49" s="194">
        <f t="shared" si="19"/>
        <v>1.9157088122605364</v>
      </c>
      <c r="S49" s="59">
        <f t="shared" si="20"/>
        <v>26.859504132231404</v>
      </c>
      <c r="T49" s="57">
        <f t="shared" si="21"/>
        <v>47.520661157024797</v>
      </c>
      <c r="U49" s="57">
        <f t="shared" si="22"/>
        <v>18.595041322314049</v>
      </c>
      <c r="V49" s="60">
        <f t="shared" si="23"/>
        <v>7.0247933884297522</v>
      </c>
      <c r="X49" s="59">
        <f t="shared" si="24"/>
        <v>-7.2401127260061422</v>
      </c>
      <c r="Y49" s="57">
        <f t="shared" si="25"/>
        <v>0.39422437541560384</v>
      </c>
      <c r="Z49" s="57">
        <f t="shared" si="26"/>
        <v>1.7368037744213289</v>
      </c>
      <c r="AA49" s="359">
        <f t="shared" si="27"/>
        <v>5.1090845761692156</v>
      </c>
    </row>
    <row r="50" spans="1:27" x14ac:dyDescent="0.25">
      <c r="A50" s="325" t="s">
        <v>57</v>
      </c>
      <c r="B50" s="93">
        <v>103</v>
      </c>
      <c r="C50" s="80">
        <v>302</v>
      </c>
      <c r="D50" s="80">
        <v>92</v>
      </c>
      <c r="E50" s="80">
        <v>14</v>
      </c>
      <c r="F50" s="93">
        <v>64</v>
      </c>
      <c r="G50" s="80">
        <v>249</v>
      </c>
      <c r="H50" s="80">
        <v>129</v>
      </c>
      <c r="I50" s="80">
        <v>28</v>
      </c>
      <c r="J50" s="93">
        <f t="shared" si="12"/>
        <v>167</v>
      </c>
      <c r="K50" s="80">
        <f t="shared" si="13"/>
        <v>551</v>
      </c>
      <c r="L50" s="80">
        <f t="shared" si="14"/>
        <v>221</v>
      </c>
      <c r="M50" s="81">
        <f t="shared" si="15"/>
        <v>42</v>
      </c>
      <c r="O50" s="59">
        <f t="shared" si="16"/>
        <v>20.156555772994128</v>
      </c>
      <c r="P50" s="57">
        <f t="shared" si="17"/>
        <v>59.099804305283755</v>
      </c>
      <c r="Q50" s="57">
        <f t="shared" si="18"/>
        <v>18.003913894324853</v>
      </c>
      <c r="R50" s="57">
        <f t="shared" si="19"/>
        <v>2.7397260273972601</v>
      </c>
      <c r="S50" s="59">
        <f t="shared" si="20"/>
        <v>13.617021276595745</v>
      </c>
      <c r="T50" s="57">
        <f t="shared" si="21"/>
        <v>52.978723404255327</v>
      </c>
      <c r="U50" s="57">
        <f t="shared" si="22"/>
        <v>27.446808510638299</v>
      </c>
      <c r="V50" s="60">
        <f t="shared" si="23"/>
        <v>5.9574468085106389</v>
      </c>
      <c r="X50" s="59">
        <f t="shared" si="24"/>
        <v>-6.5395344963983835</v>
      </c>
      <c r="Y50" s="57">
        <f t="shared" si="25"/>
        <v>-6.1210809010284279</v>
      </c>
      <c r="Z50" s="57">
        <f t="shared" si="26"/>
        <v>9.4428946163134455</v>
      </c>
      <c r="AA50" s="60">
        <f t="shared" si="27"/>
        <v>3.2177207811133788</v>
      </c>
    </row>
    <row r="51" spans="1:27" x14ac:dyDescent="0.25">
      <c r="A51" s="325" t="s">
        <v>58</v>
      </c>
      <c r="B51" s="93">
        <v>78</v>
      </c>
      <c r="C51" s="80">
        <v>258</v>
      </c>
      <c r="D51" s="80">
        <v>152</v>
      </c>
      <c r="E51" s="80">
        <v>38</v>
      </c>
      <c r="F51" s="93">
        <v>58</v>
      </c>
      <c r="G51" s="80">
        <v>230</v>
      </c>
      <c r="H51" s="80">
        <v>166</v>
      </c>
      <c r="I51" s="80">
        <v>76</v>
      </c>
      <c r="J51" s="93">
        <f t="shared" si="12"/>
        <v>136</v>
      </c>
      <c r="K51" s="80">
        <f t="shared" si="13"/>
        <v>488</v>
      </c>
      <c r="L51" s="80">
        <f t="shared" si="14"/>
        <v>318</v>
      </c>
      <c r="M51" s="81">
        <f t="shared" si="15"/>
        <v>114</v>
      </c>
      <c r="O51" s="59">
        <f t="shared" si="16"/>
        <v>14.82889733840304</v>
      </c>
      <c r="P51" s="57">
        <f t="shared" si="17"/>
        <v>49.049429657794676</v>
      </c>
      <c r="Q51" s="57">
        <f t="shared" si="18"/>
        <v>28.897338403041822</v>
      </c>
      <c r="R51" s="57">
        <f t="shared" si="19"/>
        <v>7.2243346007604554</v>
      </c>
      <c r="S51" s="59">
        <f t="shared" si="20"/>
        <v>10.943396226415095</v>
      </c>
      <c r="T51" s="57">
        <f t="shared" si="21"/>
        <v>43.39622641509434</v>
      </c>
      <c r="U51" s="57">
        <f t="shared" si="22"/>
        <v>31.320754716981131</v>
      </c>
      <c r="V51" s="60">
        <f t="shared" si="23"/>
        <v>14.339622641509434</v>
      </c>
      <c r="X51" s="59">
        <f t="shared" si="24"/>
        <v>-3.8855011119879457</v>
      </c>
      <c r="Y51" s="57">
        <f t="shared" si="25"/>
        <v>-5.6532032427003358</v>
      </c>
      <c r="Z51" s="57">
        <f t="shared" si="26"/>
        <v>2.4234163139393097</v>
      </c>
      <c r="AA51" s="60">
        <f t="shared" si="27"/>
        <v>7.1152880407489789</v>
      </c>
    </row>
    <row r="52" spans="1:27" x14ac:dyDescent="0.25">
      <c r="A52" s="325" t="s">
        <v>59</v>
      </c>
      <c r="B52" s="93">
        <v>74</v>
      </c>
      <c r="C52" s="80">
        <v>284</v>
      </c>
      <c r="D52" s="80">
        <v>144</v>
      </c>
      <c r="E52" s="80">
        <v>34</v>
      </c>
      <c r="F52" s="93">
        <v>61</v>
      </c>
      <c r="G52" s="80">
        <v>211</v>
      </c>
      <c r="H52" s="80">
        <v>165</v>
      </c>
      <c r="I52" s="80">
        <v>75</v>
      </c>
      <c r="J52" s="93">
        <f t="shared" si="12"/>
        <v>135</v>
      </c>
      <c r="K52" s="80">
        <f t="shared" si="13"/>
        <v>495</v>
      </c>
      <c r="L52" s="80">
        <f t="shared" si="14"/>
        <v>309</v>
      </c>
      <c r="M52" s="81">
        <f t="shared" si="15"/>
        <v>109</v>
      </c>
      <c r="O52" s="59">
        <f t="shared" si="16"/>
        <v>13.805970149253731</v>
      </c>
      <c r="P52" s="57">
        <f t="shared" si="17"/>
        <v>52.985074626865668</v>
      </c>
      <c r="Q52" s="57">
        <f t="shared" si="18"/>
        <v>26.865671641791046</v>
      </c>
      <c r="R52" s="57">
        <f t="shared" si="19"/>
        <v>6.3432835820895521</v>
      </c>
      <c r="S52" s="59">
        <f t="shared" si="20"/>
        <v>11.9140625</v>
      </c>
      <c r="T52" s="57">
        <f t="shared" si="21"/>
        <v>41.2109375</v>
      </c>
      <c r="U52" s="57">
        <f t="shared" si="22"/>
        <v>32.2265625</v>
      </c>
      <c r="V52" s="60">
        <f t="shared" si="23"/>
        <v>14.6484375</v>
      </c>
      <c r="X52" s="59">
        <f t="shared" si="24"/>
        <v>-1.8919076492537314</v>
      </c>
      <c r="Y52" s="57">
        <f t="shared" si="25"/>
        <v>-11.774137126865668</v>
      </c>
      <c r="Z52" s="57">
        <f t="shared" si="26"/>
        <v>5.3608908582089541</v>
      </c>
      <c r="AA52" s="60">
        <f t="shared" si="27"/>
        <v>8.3051539179104488</v>
      </c>
    </row>
    <row r="53" spans="1:27" x14ac:dyDescent="0.25">
      <c r="A53" s="325" t="s">
        <v>60</v>
      </c>
      <c r="B53" s="93">
        <v>106</v>
      </c>
      <c r="C53" s="80">
        <v>295</v>
      </c>
      <c r="D53" s="80">
        <v>87</v>
      </c>
      <c r="E53" s="80">
        <v>17</v>
      </c>
      <c r="F53" s="93">
        <v>93</v>
      </c>
      <c r="G53" s="80">
        <v>264</v>
      </c>
      <c r="H53" s="80">
        <v>122</v>
      </c>
      <c r="I53" s="80">
        <v>24</v>
      </c>
      <c r="J53" s="93">
        <f t="shared" si="12"/>
        <v>199</v>
      </c>
      <c r="K53" s="80">
        <f t="shared" si="13"/>
        <v>559</v>
      </c>
      <c r="L53" s="80">
        <f t="shared" si="14"/>
        <v>209</v>
      </c>
      <c r="M53" s="81">
        <f t="shared" si="15"/>
        <v>41</v>
      </c>
      <c r="O53" s="59">
        <f t="shared" si="16"/>
        <v>20.990099009900991</v>
      </c>
      <c r="P53" s="57">
        <f t="shared" si="17"/>
        <v>58.415841584158414</v>
      </c>
      <c r="Q53" s="57">
        <f t="shared" si="18"/>
        <v>17.227722772277225</v>
      </c>
      <c r="R53" s="57">
        <f t="shared" si="19"/>
        <v>3.3663366336633667</v>
      </c>
      <c r="S53" s="59">
        <f t="shared" si="20"/>
        <v>18.48906560636183</v>
      </c>
      <c r="T53" s="57">
        <f t="shared" si="21"/>
        <v>52.485089463220682</v>
      </c>
      <c r="U53" s="57">
        <f t="shared" si="22"/>
        <v>24.254473161033797</v>
      </c>
      <c r="V53" s="60">
        <f t="shared" si="23"/>
        <v>4.7713717693836974</v>
      </c>
      <c r="X53" s="59">
        <f t="shared" si="24"/>
        <v>-2.5010334035391608</v>
      </c>
      <c r="Y53" s="57">
        <f t="shared" si="25"/>
        <v>-5.9307521209377327</v>
      </c>
      <c r="Z53" s="57">
        <f t="shared" si="26"/>
        <v>7.0267503887565717</v>
      </c>
      <c r="AA53" s="60">
        <f t="shared" si="27"/>
        <v>1.4050351357203308</v>
      </c>
    </row>
    <row r="54" spans="1:27" x14ac:dyDescent="0.25">
      <c r="A54" s="325" t="s">
        <v>61</v>
      </c>
      <c r="B54" s="93">
        <v>169</v>
      </c>
      <c r="C54" s="80">
        <v>236</v>
      </c>
      <c r="D54" s="80">
        <v>88</v>
      </c>
      <c r="E54" s="80">
        <v>17</v>
      </c>
      <c r="F54" s="93">
        <v>130</v>
      </c>
      <c r="G54" s="80">
        <v>223</v>
      </c>
      <c r="H54" s="80">
        <v>102</v>
      </c>
      <c r="I54" s="80">
        <v>29</v>
      </c>
      <c r="J54" s="93">
        <f t="shared" si="12"/>
        <v>299</v>
      </c>
      <c r="K54" s="80">
        <f t="shared" si="13"/>
        <v>459</v>
      </c>
      <c r="L54" s="80">
        <f t="shared" si="14"/>
        <v>190</v>
      </c>
      <c r="M54" s="81">
        <f t="shared" si="15"/>
        <v>46</v>
      </c>
      <c r="O54" s="59">
        <f t="shared" si="16"/>
        <v>33.13725490196078</v>
      </c>
      <c r="P54" s="57">
        <f t="shared" si="17"/>
        <v>46.274509803921568</v>
      </c>
      <c r="Q54" s="57">
        <f t="shared" si="18"/>
        <v>17.254901960784313</v>
      </c>
      <c r="R54" s="57">
        <f t="shared" si="19"/>
        <v>3.3333333333333335</v>
      </c>
      <c r="S54" s="59">
        <f t="shared" si="20"/>
        <v>26.859504132231404</v>
      </c>
      <c r="T54" s="57">
        <f t="shared" si="21"/>
        <v>46.074380165289256</v>
      </c>
      <c r="U54" s="57">
        <f t="shared" si="22"/>
        <v>21.074380165289256</v>
      </c>
      <c r="V54" s="60">
        <f t="shared" si="23"/>
        <v>5.9917355371900829</v>
      </c>
      <c r="X54" s="59">
        <f t="shared" si="24"/>
        <v>-6.2777507697293764</v>
      </c>
      <c r="Y54" s="57">
        <f t="shared" si="25"/>
        <v>-0.20012963863231192</v>
      </c>
      <c r="Z54" s="57">
        <f t="shared" si="26"/>
        <v>3.8194782045049429</v>
      </c>
      <c r="AA54" s="60">
        <f t="shared" si="27"/>
        <v>2.6584022038567494</v>
      </c>
    </row>
    <row r="55" spans="1:27" x14ac:dyDescent="0.25">
      <c r="A55" s="325" t="s">
        <v>62</v>
      </c>
      <c r="B55" s="93">
        <v>40</v>
      </c>
      <c r="C55" s="80">
        <v>288</v>
      </c>
      <c r="D55" s="80">
        <v>183</v>
      </c>
      <c r="E55" s="80">
        <v>21</v>
      </c>
      <c r="F55" s="93">
        <v>26</v>
      </c>
      <c r="G55" s="80">
        <v>197</v>
      </c>
      <c r="H55" s="80">
        <v>197</v>
      </c>
      <c r="I55" s="80">
        <v>57</v>
      </c>
      <c r="J55" s="93">
        <f t="shared" si="12"/>
        <v>66</v>
      </c>
      <c r="K55" s="80">
        <f t="shared" si="13"/>
        <v>485</v>
      </c>
      <c r="L55" s="80">
        <f t="shared" si="14"/>
        <v>380</v>
      </c>
      <c r="M55" s="81">
        <f t="shared" si="15"/>
        <v>78</v>
      </c>
      <c r="O55" s="59">
        <f t="shared" si="16"/>
        <v>7.518796992481203</v>
      </c>
      <c r="P55" s="57">
        <f t="shared" si="17"/>
        <v>54.13533834586466</v>
      </c>
      <c r="Q55" s="57">
        <f t="shared" si="18"/>
        <v>34.398496240601503</v>
      </c>
      <c r="R55" s="57">
        <f t="shared" si="19"/>
        <v>3.9473684210526314</v>
      </c>
      <c r="S55" s="59">
        <f t="shared" si="20"/>
        <v>5.450733752620545</v>
      </c>
      <c r="T55" s="57">
        <f t="shared" si="21"/>
        <v>41.299790356394126</v>
      </c>
      <c r="U55" s="57">
        <f t="shared" si="22"/>
        <v>41.299790356394126</v>
      </c>
      <c r="V55" s="60">
        <f t="shared" si="23"/>
        <v>11.949685534591195</v>
      </c>
      <c r="X55" s="59">
        <f t="shared" si="24"/>
        <v>-2.068063239860658</v>
      </c>
      <c r="Y55" s="57">
        <f t="shared" si="25"/>
        <v>-12.835547989470534</v>
      </c>
      <c r="Z55" s="57">
        <f t="shared" si="26"/>
        <v>6.9012941157926235</v>
      </c>
      <c r="AA55" s="60">
        <f t="shared" si="27"/>
        <v>8.0023171135385631</v>
      </c>
    </row>
    <row r="56" spans="1:27" x14ac:dyDescent="0.25">
      <c r="A56" s="325" t="s">
        <v>63</v>
      </c>
      <c r="B56" s="93">
        <v>62</v>
      </c>
      <c r="C56" s="80">
        <v>302</v>
      </c>
      <c r="D56" s="80">
        <v>131</v>
      </c>
      <c r="E56" s="80">
        <v>27</v>
      </c>
      <c r="F56" s="93">
        <v>50</v>
      </c>
      <c r="G56" s="80">
        <v>219</v>
      </c>
      <c r="H56" s="80">
        <v>193</v>
      </c>
      <c r="I56" s="80">
        <v>54</v>
      </c>
      <c r="J56" s="93">
        <f t="shared" si="12"/>
        <v>112</v>
      </c>
      <c r="K56" s="80">
        <f t="shared" si="13"/>
        <v>521</v>
      </c>
      <c r="L56" s="80">
        <f t="shared" si="14"/>
        <v>324</v>
      </c>
      <c r="M56" s="81">
        <f t="shared" si="15"/>
        <v>81</v>
      </c>
      <c r="O56" s="59">
        <f t="shared" si="16"/>
        <v>11.877394636015326</v>
      </c>
      <c r="P56" s="57">
        <f t="shared" si="17"/>
        <v>57.854406130268202</v>
      </c>
      <c r="Q56" s="57">
        <f t="shared" si="18"/>
        <v>25.095785440613028</v>
      </c>
      <c r="R56" s="57">
        <f t="shared" si="19"/>
        <v>5.1724137931034484</v>
      </c>
      <c r="S56" s="59">
        <f t="shared" si="20"/>
        <v>9.6899224806201563</v>
      </c>
      <c r="T56" s="57">
        <f t="shared" si="21"/>
        <v>42.441860465116278</v>
      </c>
      <c r="U56" s="57">
        <f t="shared" si="22"/>
        <v>37.403100775193799</v>
      </c>
      <c r="V56" s="60">
        <f t="shared" si="23"/>
        <v>10.465116279069768</v>
      </c>
      <c r="X56" s="59">
        <f t="shared" si="24"/>
        <v>-2.1874721553951701</v>
      </c>
      <c r="Y56" s="57">
        <f t="shared" si="25"/>
        <v>-15.412545665151924</v>
      </c>
      <c r="Z56" s="57">
        <f t="shared" si="26"/>
        <v>12.307315334580771</v>
      </c>
      <c r="AA56" s="60">
        <f t="shared" si="27"/>
        <v>5.2927024859663199</v>
      </c>
    </row>
    <row r="57" spans="1:27" x14ac:dyDescent="0.25">
      <c r="A57" s="325" t="s">
        <v>64</v>
      </c>
      <c r="B57" s="93">
        <v>109</v>
      </c>
      <c r="C57" s="80">
        <v>292</v>
      </c>
      <c r="D57" s="80">
        <v>84</v>
      </c>
      <c r="E57" s="80">
        <v>33</v>
      </c>
      <c r="F57" s="93">
        <v>109</v>
      </c>
      <c r="G57" s="80">
        <v>230</v>
      </c>
      <c r="H57" s="80">
        <v>96</v>
      </c>
      <c r="I57" s="80">
        <v>47</v>
      </c>
      <c r="J57" s="93">
        <f t="shared" si="12"/>
        <v>218</v>
      </c>
      <c r="K57" s="80">
        <f t="shared" si="13"/>
        <v>522</v>
      </c>
      <c r="L57" s="80">
        <f t="shared" si="14"/>
        <v>180</v>
      </c>
      <c r="M57" s="81">
        <f t="shared" si="15"/>
        <v>80</v>
      </c>
      <c r="O57" s="59">
        <f t="shared" si="16"/>
        <v>21.042471042471043</v>
      </c>
      <c r="P57" s="57">
        <f t="shared" si="17"/>
        <v>56.37065637065637</v>
      </c>
      <c r="Q57" s="57">
        <f t="shared" si="18"/>
        <v>16.216216216216218</v>
      </c>
      <c r="R57" s="57">
        <f t="shared" si="19"/>
        <v>6.3706563706563708</v>
      </c>
      <c r="S57" s="59">
        <f t="shared" si="20"/>
        <v>22.614107883817429</v>
      </c>
      <c r="T57" s="57">
        <f t="shared" si="21"/>
        <v>47.717842323651453</v>
      </c>
      <c r="U57" s="57">
        <f t="shared" si="22"/>
        <v>19.91701244813278</v>
      </c>
      <c r="V57" s="60">
        <f t="shared" si="23"/>
        <v>9.7510373443983411</v>
      </c>
      <c r="X57" s="59">
        <f t="shared" si="24"/>
        <v>1.5716368413463861</v>
      </c>
      <c r="Y57" s="57">
        <f t="shared" si="25"/>
        <v>-8.6528140470049166</v>
      </c>
      <c r="Z57" s="57">
        <f t="shared" si="26"/>
        <v>3.7007962319165628</v>
      </c>
      <c r="AA57" s="60">
        <f t="shared" si="27"/>
        <v>3.3803809737419703</v>
      </c>
    </row>
    <row r="58" spans="1:27" x14ac:dyDescent="0.25">
      <c r="A58" s="325" t="s">
        <v>65</v>
      </c>
      <c r="B58" s="93">
        <v>221</v>
      </c>
      <c r="C58" s="80">
        <v>225</v>
      </c>
      <c r="D58" s="80">
        <v>88</v>
      </c>
      <c r="E58" s="80">
        <v>17</v>
      </c>
      <c r="F58" s="93">
        <v>146</v>
      </c>
      <c r="G58" s="80">
        <v>218</v>
      </c>
      <c r="H58" s="80">
        <v>111</v>
      </c>
      <c r="I58" s="80">
        <v>43</v>
      </c>
      <c r="J58" s="93">
        <f t="shared" si="12"/>
        <v>367</v>
      </c>
      <c r="K58" s="80">
        <f t="shared" si="13"/>
        <v>443</v>
      </c>
      <c r="L58" s="80">
        <f t="shared" si="14"/>
        <v>199</v>
      </c>
      <c r="M58" s="81">
        <f t="shared" si="15"/>
        <v>60</v>
      </c>
      <c r="O58" s="59">
        <f t="shared" si="16"/>
        <v>40.10889292196007</v>
      </c>
      <c r="P58" s="57">
        <f t="shared" si="17"/>
        <v>40.834845735027223</v>
      </c>
      <c r="Q58" s="57">
        <f t="shared" si="18"/>
        <v>15.970961887477314</v>
      </c>
      <c r="R58" s="57">
        <f t="shared" si="19"/>
        <v>3.0852994555353903</v>
      </c>
      <c r="S58" s="59">
        <f t="shared" si="20"/>
        <v>28.185328185328185</v>
      </c>
      <c r="T58" s="57">
        <f t="shared" si="21"/>
        <v>42.084942084942085</v>
      </c>
      <c r="U58" s="57">
        <f t="shared" si="22"/>
        <v>21.428571428571427</v>
      </c>
      <c r="V58" s="60">
        <f t="shared" si="23"/>
        <v>8.301158301158301</v>
      </c>
      <c r="X58" s="59">
        <f t="shared" si="24"/>
        <v>-11.923564736631885</v>
      </c>
      <c r="Y58" s="57">
        <f t="shared" si="25"/>
        <v>1.2500963499148625</v>
      </c>
      <c r="Z58" s="57">
        <f t="shared" si="26"/>
        <v>5.4576095410941132</v>
      </c>
      <c r="AA58" s="60">
        <f t="shared" si="27"/>
        <v>5.2158588456229111</v>
      </c>
    </row>
    <row r="59" spans="1:27" x14ac:dyDescent="0.25">
      <c r="A59" s="325" t="s">
        <v>66</v>
      </c>
      <c r="B59" s="93">
        <v>93</v>
      </c>
      <c r="C59" s="80">
        <v>296</v>
      </c>
      <c r="D59" s="80">
        <v>116</v>
      </c>
      <c r="E59" s="80">
        <v>17</v>
      </c>
      <c r="F59" s="93">
        <v>69</v>
      </c>
      <c r="G59" s="80">
        <v>238</v>
      </c>
      <c r="H59" s="80">
        <v>141</v>
      </c>
      <c r="I59" s="80">
        <v>26</v>
      </c>
      <c r="J59" s="93">
        <f t="shared" si="12"/>
        <v>162</v>
      </c>
      <c r="K59" s="80">
        <f t="shared" si="13"/>
        <v>534</v>
      </c>
      <c r="L59" s="80">
        <f t="shared" si="14"/>
        <v>257</v>
      </c>
      <c r="M59" s="81">
        <f t="shared" si="15"/>
        <v>43</v>
      </c>
      <c r="O59" s="59">
        <f t="shared" si="16"/>
        <v>17.816091954022991</v>
      </c>
      <c r="P59" s="57">
        <f t="shared" si="17"/>
        <v>56.70498084291188</v>
      </c>
      <c r="Q59" s="57">
        <f t="shared" si="18"/>
        <v>22.222222222222221</v>
      </c>
      <c r="R59" s="57">
        <f t="shared" si="19"/>
        <v>3.2567049808429118</v>
      </c>
      <c r="S59" s="59">
        <f t="shared" si="20"/>
        <v>14.556962025316455</v>
      </c>
      <c r="T59" s="57">
        <f t="shared" si="21"/>
        <v>50.210970464135016</v>
      </c>
      <c r="U59" s="57">
        <f t="shared" si="22"/>
        <v>29.746835443037973</v>
      </c>
      <c r="V59" s="60">
        <f t="shared" si="23"/>
        <v>5.485232067510549</v>
      </c>
      <c r="X59" s="59">
        <f t="shared" si="24"/>
        <v>-3.2591299287065354</v>
      </c>
      <c r="Y59" s="57">
        <f t="shared" si="25"/>
        <v>-6.4940103787768635</v>
      </c>
      <c r="Z59" s="57">
        <f t="shared" si="26"/>
        <v>7.5246132208157519</v>
      </c>
      <c r="AA59" s="60">
        <f t="shared" si="27"/>
        <v>2.2285270866676372</v>
      </c>
    </row>
    <row r="60" spans="1:27" x14ac:dyDescent="0.25">
      <c r="A60" s="325" t="s">
        <v>67</v>
      </c>
      <c r="B60" s="93">
        <v>130</v>
      </c>
      <c r="C60" s="80">
        <v>254</v>
      </c>
      <c r="D60" s="80">
        <v>102</v>
      </c>
      <c r="E60" s="80">
        <v>32</v>
      </c>
      <c r="F60" s="93">
        <v>116</v>
      </c>
      <c r="G60" s="80">
        <v>226</v>
      </c>
      <c r="H60" s="80">
        <v>104</v>
      </c>
      <c r="I60" s="80">
        <v>50</v>
      </c>
      <c r="J60" s="93">
        <f t="shared" si="12"/>
        <v>246</v>
      </c>
      <c r="K60" s="80">
        <f t="shared" si="13"/>
        <v>480</v>
      </c>
      <c r="L60" s="80">
        <f t="shared" si="14"/>
        <v>206</v>
      </c>
      <c r="M60" s="81">
        <f t="shared" si="15"/>
        <v>82</v>
      </c>
      <c r="O60" s="59">
        <f t="shared" si="16"/>
        <v>25.096525096525095</v>
      </c>
      <c r="P60" s="57">
        <f t="shared" si="17"/>
        <v>49.034749034749034</v>
      </c>
      <c r="Q60" s="57">
        <f t="shared" si="18"/>
        <v>19.691119691119692</v>
      </c>
      <c r="R60" s="57">
        <f t="shared" si="19"/>
        <v>6.1776061776061777</v>
      </c>
      <c r="S60" s="59">
        <f t="shared" si="20"/>
        <v>23.387096774193548</v>
      </c>
      <c r="T60" s="57">
        <f t="shared" si="21"/>
        <v>45.564516129032256</v>
      </c>
      <c r="U60" s="57">
        <f t="shared" si="22"/>
        <v>20.967741935483872</v>
      </c>
      <c r="V60" s="60">
        <f t="shared" si="23"/>
        <v>10.080645161290322</v>
      </c>
      <c r="X60" s="59">
        <f t="shared" si="24"/>
        <v>-1.7094283223315472</v>
      </c>
      <c r="Y60" s="57">
        <f t="shared" si="25"/>
        <v>-3.4702329057167773</v>
      </c>
      <c r="Z60" s="57">
        <f t="shared" si="26"/>
        <v>1.2766222443641801</v>
      </c>
      <c r="AA60" s="60">
        <f t="shared" si="27"/>
        <v>3.9030389836841444</v>
      </c>
    </row>
    <row r="61" spans="1:27" x14ac:dyDescent="0.25">
      <c r="A61" s="325" t="s">
        <v>68</v>
      </c>
      <c r="B61" s="93">
        <v>192</v>
      </c>
      <c r="C61" s="80">
        <v>273</v>
      </c>
      <c r="D61" s="80">
        <v>62</v>
      </c>
      <c r="E61" s="80">
        <v>9</v>
      </c>
      <c r="F61" s="93">
        <v>151</v>
      </c>
      <c r="G61" s="80">
        <v>262</v>
      </c>
      <c r="H61" s="80">
        <v>71</v>
      </c>
      <c r="I61" s="80">
        <v>21</v>
      </c>
      <c r="J61" s="93">
        <f t="shared" si="12"/>
        <v>343</v>
      </c>
      <c r="K61" s="80">
        <f t="shared" si="13"/>
        <v>535</v>
      </c>
      <c r="L61" s="80">
        <f t="shared" si="14"/>
        <v>133</v>
      </c>
      <c r="M61" s="81">
        <f t="shared" si="15"/>
        <v>30</v>
      </c>
      <c r="O61" s="59">
        <f t="shared" si="16"/>
        <v>35.820895522388057</v>
      </c>
      <c r="P61" s="57">
        <f t="shared" si="17"/>
        <v>50.932835820895527</v>
      </c>
      <c r="Q61" s="57">
        <f t="shared" si="18"/>
        <v>11.567164179104477</v>
      </c>
      <c r="R61" s="57">
        <f t="shared" si="19"/>
        <v>1.6791044776119404</v>
      </c>
      <c r="S61" s="59">
        <f t="shared" si="20"/>
        <v>29.900990099009899</v>
      </c>
      <c r="T61" s="57">
        <f t="shared" si="21"/>
        <v>51.881188118811885</v>
      </c>
      <c r="U61" s="57">
        <f t="shared" si="22"/>
        <v>14.059405940594061</v>
      </c>
      <c r="V61" s="60">
        <f t="shared" si="23"/>
        <v>4.1584158415841586</v>
      </c>
      <c r="X61" s="59">
        <f t="shared" si="24"/>
        <v>-5.9199054233781574</v>
      </c>
      <c r="Y61" s="57">
        <f t="shared" si="25"/>
        <v>0.94835229791635811</v>
      </c>
      <c r="Z61" s="57">
        <f t="shared" si="26"/>
        <v>2.4922417614895842</v>
      </c>
      <c r="AA61" s="60">
        <f t="shared" si="27"/>
        <v>2.4793113639722182</v>
      </c>
    </row>
    <row r="62" spans="1:27" x14ac:dyDescent="0.25">
      <c r="A62" s="325" t="s">
        <v>69</v>
      </c>
      <c r="B62" s="93">
        <v>50</v>
      </c>
      <c r="C62" s="80">
        <v>289</v>
      </c>
      <c r="D62" s="80">
        <v>172</v>
      </c>
      <c r="E62" s="80">
        <v>33</v>
      </c>
      <c r="F62" s="93">
        <v>41</v>
      </c>
      <c r="G62" s="80">
        <v>169</v>
      </c>
      <c r="H62" s="80">
        <v>185</v>
      </c>
      <c r="I62" s="80">
        <v>57</v>
      </c>
      <c r="J62" s="93">
        <f t="shared" si="12"/>
        <v>91</v>
      </c>
      <c r="K62" s="80">
        <f t="shared" si="13"/>
        <v>458</v>
      </c>
      <c r="L62" s="80">
        <f t="shared" si="14"/>
        <v>357</v>
      </c>
      <c r="M62" s="81">
        <f t="shared" si="15"/>
        <v>90</v>
      </c>
      <c r="O62" s="59">
        <f t="shared" si="16"/>
        <v>9.1911764705882355</v>
      </c>
      <c r="P62" s="57">
        <f t="shared" si="17"/>
        <v>53.125</v>
      </c>
      <c r="Q62" s="57">
        <f t="shared" si="18"/>
        <v>31.617647058823529</v>
      </c>
      <c r="R62" s="57">
        <f t="shared" si="19"/>
        <v>6.0661764705882355</v>
      </c>
      <c r="S62" s="59">
        <f t="shared" si="20"/>
        <v>9.0707964601769913</v>
      </c>
      <c r="T62" s="57">
        <f t="shared" si="21"/>
        <v>37.389380530973455</v>
      </c>
      <c r="U62" s="57">
        <f t="shared" si="22"/>
        <v>40.929203539823014</v>
      </c>
      <c r="V62" s="60">
        <f t="shared" si="23"/>
        <v>12.610619469026549</v>
      </c>
      <c r="X62" s="59">
        <f t="shared" si="24"/>
        <v>-0.12038001041124424</v>
      </c>
      <c r="Y62" s="57">
        <f t="shared" si="25"/>
        <v>-15.735619469026545</v>
      </c>
      <c r="Z62" s="57">
        <f t="shared" si="26"/>
        <v>9.3115564809994851</v>
      </c>
      <c r="AA62" s="60">
        <f t="shared" si="27"/>
        <v>6.5444429984383135</v>
      </c>
    </row>
    <row r="63" spans="1:27" x14ac:dyDescent="0.25">
      <c r="A63" s="325" t="s">
        <v>70</v>
      </c>
      <c r="B63" s="93">
        <v>97</v>
      </c>
      <c r="C63" s="80">
        <v>327</v>
      </c>
      <c r="D63" s="80">
        <v>116</v>
      </c>
      <c r="E63" s="80">
        <v>22</v>
      </c>
      <c r="F63" s="93">
        <v>65</v>
      </c>
      <c r="G63" s="80">
        <v>205</v>
      </c>
      <c r="H63" s="80">
        <v>155</v>
      </c>
      <c r="I63" s="80">
        <v>51</v>
      </c>
      <c r="J63" s="93">
        <f t="shared" si="12"/>
        <v>162</v>
      </c>
      <c r="K63" s="80">
        <f t="shared" si="13"/>
        <v>532</v>
      </c>
      <c r="L63" s="80">
        <f t="shared" si="14"/>
        <v>271</v>
      </c>
      <c r="M63" s="81">
        <f t="shared" si="15"/>
        <v>73</v>
      </c>
      <c r="O63" s="59">
        <f t="shared" si="16"/>
        <v>17.259786476868328</v>
      </c>
      <c r="P63" s="57">
        <f t="shared" si="17"/>
        <v>58.185053380782911</v>
      </c>
      <c r="Q63" s="57">
        <f t="shared" si="18"/>
        <v>20.640569395017792</v>
      </c>
      <c r="R63" s="57">
        <f t="shared" si="19"/>
        <v>3.9145907473309607</v>
      </c>
      <c r="S63" s="59">
        <f t="shared" si="20"/>
        <v>13.655462184873949</v>
      </c>
      <c r="T63" s="57">
        <f t="shared" si="21"/>
        <v>43.067226890756302</v>
      </c>
      <c r="U63" s="57">
        <f t="shared" si="22"/>
        <v>32.563025210084035</v>
      </c>
      <c r="V63" s="60">
        <f t="shared" si="23"/>
        <v>10.714285714285714</v>
      </c>
      <c r="X63" s="59">
        <f t="shared" si="24"/>
        <v>-3.604324291994379</v>
      </c>
      <c r="Y63" s="57">
        <f t="shared" si="25"/>
        <v>-15.117826490026609</v>
      </c>
      <c r="Z63" s="57">
        <f t="shared" si="26"/>
        <v>11.922455815066243</v>
      </c>
      <c r="AA63" s="60">
        <f t="shared" si="27"/>
        <v>6.7996949669547533</v>
      </c>
    </row>
    <row r="64" spans="1:27" x14ac:dyDescent="0.25">
      <c r="A64" s="325" t="s">
        <v>71</v>
      </c>
      <c r="B64" s="93">
        <v>55</v>
      </c>
      <c r="C64" s="80">
        <v>146</v>
      </c>
      <c r="D64" s="80">
        <v>44</v>
      </c>
      <c r="E64" s="80">
        <v>10</v>
      </c>
      <c r="F64" s="93">
        <v>37</v>
      </c>
      <c r="G64" s="80">
        <v>126</v>
      </c>
      <c r="H64" s="80">
        <v>74</v>
      </c>
      <c r="I64" s="80">
        <v>16</v>
      </c>
      <c r="J64" s="93">
        <f t="shared" si="12"/>
        <v>92</v>
      </c>
      <c r="K64" s="80">
        <f t="shared" si="13"/>
        <v>272</v>
      </c>
      <c r="L64" s="80">
        <f t="shared" si="14"/>
        <v>118</v>
      </c>
      <c r="M64" s="81">
        <f t="shared" si="15"/>
        <v>26</v>
      </c>
      <c r="O64" s="59">
        <f t="shared" si="16"/>
        <v>21.568627450980394</v>
      </c>
      <c r="P64" s="57">
        <f t="shared" si="17"/>
        <v>57.254901960784309</v>
      </c>
      <c r="Q64" s="57">
        <f t="shared" si="18"/>
        <v>17.254901960784313</v>
      </c>
      <c r="R64" s="57">
        <f t="shared" si="19"/>
        <v>3.9215686274509802</v>
      </c>
      <c r="S64" s="59">
        <f t="shared" si="20"/>
        <v>14.624505928853754</v>
      </c>
      <c r="T64" s="57">
        <f t="shared" si="21"/>
        <v>49.802371541501977</v>
      </c>
      <c r="U64" s="57">
        <f t="shared" si="22"/>
        <v>29.249011857707508</v>
      </c>
      <c r="V64" s="60">
        <f t="shared" si="23"/>
        <v>6.3241106719367588</v>
      </c>
      <c r="X64" s="59">
        <f t="shared" si="24"/>
        <v>-6.9441215221266397</v>
      </c>
      <c r="Y64" s="57">
        <f t="shared" si="25"/>
        <v>-7.4525304192823327</v>
      </c>
      <c r="Z64" s="57">
        <f t="shared" si="26"/>
        <v>11.994109896923195</v>
      </c>
      <c r="AA64" s="60">
        <f t="shared" si="27"/>
        <v>2.4025420444857786</v>
      </c>
    </row>
    <row r="65" spans="1:27" x14ac:dyDescent="0.25">
      <c r="A65" s="325" t="s">
        <v>72</v>
      </c>
      <c r="B65" s="93">
        <v>76</v>
      </c>
      <c r="C65" s="80">
        <v>143</v>
      </c>
      <c r="D65" s="80">
        <v>36</v>
      </c>
      <c r="E65" s="80">
        <v>5</v>
      </c>
      <c r="F65" s="93">
        <v>75</v>
      </c>
      <c r="G65" s="80">
        <v>131</v>
      </c>
      <c r="H65" s="80">
        <v>57</v>
      </c>
      <c r="I65" s="80">
        <v>15</v>
      </c>
      <c r="J65" s="93">
        <f t="shared" si="12"/>
        <v>151</v>
      </c>
      <c r="K65" s="80">
        <f t="shared" si="13"/>
        <v>274</v>
      </c>
      <c r="L65" s="80">
        <f t="shared" si="14"/>
        <v>93</v>
      </c>
      <c r="M65" s="81">
        <f t="shared" si="15"/>
        <v>20</v>
      </c>
      <c r="O65" s="59">
        <f t="shared" si="16"/>
        <v>29.230769230769234</v>
      </c>
      <c r="P65" s="57">
        <f t="shared" si="17"/>
        <v>55.000000000000007</v>
      </c>
      <c r="Q65" s="57">
        <f t="shared" si="18"/>
        <v>13.846153846153847</v>
      </c>
      <c r="R65" s="194">
        <f t="shared" si="19"/>
        <v>1.9230769230769231</v>
      </c>
      <c r="S65" s="59">
        <f t="shared" si="20"/>
        <v>26.978417266187048</v>
      </c>
      <c r="T65" s="57">
        <f t="shared" si="21"/>
        <v>47.122302158273385</v>
      </c>
      <c r="U65" s="57">
        <f t="shared" si="22"/>
        <v>20.503597122302157</v>
      </c>
      <c r="V65" s="60">
        <f t="shared" si="23"/>
        <v>5.3956834532374103</v>
      </c>
      <c r="X65" s="59">
        <f t="shared" si="24"/>
        <v>-2.2523519645821857</v>
      </c>
      <c r="Y65" s="57">
        <f t="shared" si="25"/>
        <v>-7.8776978417266221</v>
      </c>
      <c r="Z65" s="57">
        <f t="shared" si="26"/>
        <v>6.6574432761483102</v>
      </c>
      <c r="AA65" s="359">
        <f t="shared" si="27"/>
        <v>3.4726065301604869</v>
      </c>
    </row>
    <row r="66" spans="1:27" x14ac:dyDescent="0.25">
      <c r="A66" s="325" t="s">
        <v>73</v>
      </c>
      <c r="B66" s="93">
        <v>67</v>
      </c>
      <c r="C66" s="80">
        <v>269</v>
      </c>
      <c r="D66" s="80">
        <v>133</v>
      </c>
      <c r="E66" s="80">
        <v>35</v>
      </c>
      <c r="F66" s="93">
        <v>66</v>
      </c>
      <c r="G66" s="80">
        <v>230</v>
      </c>
      <c r="H66" s="80">
        <v>120</v>
      </c>
      <c r="I66" s="80">
        <v>81</v>
      </c>
      <c r="J66" s="93">
        <f t="shared" si="12"/>
        <v>133</v>
      </c>
      <c r="K66" s="80">
        <f t="shared" si="13"/>
        <v>499</v>
      </c>
      <c r="L66" s="80">
        <f t="shared" si="14"/>
        <v>253</v>
      </c>
      <c r="M66" s="81">
        <f t="shared" si="15"/>
        <v>116</v>
      </c>
      <c r="O66" s="59">
        <f t="shared" si="16"/>
        <v>13.293650793650794</v>
      </c>
      <c r="P66" s="57">
        <f t="shared" si="17"/>
        <v>53.373015873015873</v>
      </c>
      <c r="Q66" s="57">
        <f t="shared" si="18"/>
        <v>26.388888888888889</v>
      </c>
      <c r="R66" s="57">
        <f t="shared" si="19"/>
        <v>6.9444444444444446</v>
      </c>
      <c r="S66" s="59">
        <f t="shared" si="20"/>
        <v>13.279678068410464</v>
      </c>
      <c r="T66" s="57">
        <f t="shared" si="21"/>
        <v>46.277665995975852</v>
      </c>
      <c r="U66" s="57">
        <f t="shared" si="22"/>
        <v>24.144869215291749</v>
      </c>
      <c r="V66" s="60">
        <f t="shared" si="23"/>
        <v>16.297786720321934</v>
      </c>
      <c r="X66" s="59">
        <f t="shared" si="24"/>
        <v>-1.3972725240330774E-2</v>
      </c>
      <c r="Y66" s="57">
        <f t="shared" si="25"/>
        <v>-7.0953498770400216</v>
      </c>
      <c r="Z66" s="57">
        <f t="shared" si="26"/>
        <v>-2.2440196735971405</v>
      </c>
      <c r="AA66" s="60">
        <f t="shared" si="27"/>
        <v>9.3533422758774893</v>
      </c>
    </row>
    <row r="67" spans="1:27" x14ac:dyDescent="0.25">
      <c r="A67" s="325" t="s">
        <v>74</v>
      </c>
      <c r="B67" s="93">
        <v>146</v>
      </c>
      <c r="C67" s="80">
        <v>302</v>
      </c>
      <c r="D67" s="80">
        <v>71</v>
      </c>
      <c r="E67" s="80">
        <v>12</v>
      </c>
      <c r="F67" s="93">
        <v>90</v>
      </c>
      <c r="G67" s="80">
        <v>245</v>
      </c>
      <c r="H67" s="80">
        <v>106</v>
      </c>
      <c r="I67" s="80">
        <v>45</v>
      </c>
      <c r="J67" s="93">
        <f t="shared" si="12"/>
        <v>236</v>
      </c>
      <c r="K67" s="80">
        <f t="shared" si="13"/>
        <v>547</v>
      </c>
      <c r="L67" s="80">
        <f t="shared" si="14"/>
        <v>177</v>
      </c>
      <c r="M67" s="81">
        <f t="shared" si="15"/>
        <v>57</v>
      </c>
      <c r="O67" s="59">
        <f t="shared" si="16"/>
        <v>27.49529190207156</v>
      </c>
      <c r="P67" s="57">
        <f t="shared" si="17"/>
        <v>56.873822975517896</v>
      </c>
      <c r="Q67" s="57">
        <f t="shared" si="18"/>
        <v>13.370998116760829</v>
      </c>
      <c r="R67" s="57">
        <f t="shared" si="19"/>
        <v>2.2598870056497176</v>
      </c>
      <c r="S67" s="59">
        <f t="shared" si="20"/>
        <v>18.518518518518519</v>
      </c>
      <c r="T67" s="57">
        <f t="shared" si="21"/>
        <v>50.411522633744852</v>
      </c>
      <c r="U67" s="57">
        <f t="shared" si="22"/>
        <v>21.810699588477366</v>
      </c>
      <c r="V67" s="60">
        <f t="shared" si="23"/>
        <v>9.2592592592592595</v>
      </c>
      <c r="X67" s="59">
        <f t="shared" si="24"/>
        <v>-8.9767733835530414</v>
      </c>
      <c r="Y67" s="57">
        <f t="shared" si="25"/>
        <v>-6.4623003417730445</v>
      </c>
      <c r="Z67" s="57">
        <f t="shared" si="26"/>
        <v>8.4397014717165373</v>
      </c>
      <c r="AA67" s="60">
        <f t="shared" si="27"/>
        <v>6.9993722536095415</v>
      </c>
    </row>
    <row r="68" spans="1:27" x14ac:dyDescent="0.25">
      <c r="A68" s="325" t="s">
        <v>75</v>
      </c>
      <c r="B68" s="93">
        <v>205</v>
      </c>
      <c r="C68" s="80">
        <v>274</v>
      </c>
      <c r="D68" s="80">
        <v>66</v>
      </c>
      <c r="E68" s="80">
        <v>2</v>
      </c>
      <c r="F68" s="93">
        <v>127</v>
      </c>
      <c r="G68" s="80">
        <v>274</v>
      </c>
      <c r="H68" s="80">
        <v>66</v>
      </c>
      <c r="I68" s="80">
        <v>16</v>
      </c>
      <c r="J68" s="93">
        <f t="shared" si="12"/>
        <v>332</v>
      </c>
      <c r="K68" s="80">
        <f t="shared" si="13"/>
        <v>548</v>
      </c>
      <c r="L68" s="80">
        <f t="shared" si="14"/>
        <v>132</v>
      </c>
      <c r="M68" s="81">
        <f t="shared" si="15"/>
        <v>18</v>
      </c>
      <c r="O68" s="59">
        <f t="shared" si="16"/>
        <v>37.477148080438752</v>
      </c>
      <c r="P68" s="57">
        <f t="shared" si="17"/>
        <v>50.09140767824497</v>
      </c>
      <c r="Q68" s="57">
        <f t="shared" si="18"/>
        <v>12.065813528336381</v>
      </c>
      <c r="R68" s="194">
        <f t="shared" si="19"/>
        <v>0.3656307129798903</v>
      </c>
      <c r="S68" s="59">
        <f t="shared" si="20"/>
        <v>26.293995859213247</v>
      </c>
      <c r="T68" s="57">
        <f t="shared" si="21"/>
        <v>56.728778467908903</v>
      </c>
      <c r="U68" s="57">
        <f t="shared" si="22"/>
        <v>13.664596273291925</v>
      </c>
      <c r="V68" s="60">
        <f t="shared" si="23"/>
        <v>3.3126293995859215</v>
      </c>
      <c r="X68" s="59">
        <f t="shared" si="24"/>
        <v>-11.183152221225505</v>
      </c>
      <c r="Y68" s="57">
        <f t="shared" si="25"/>
        <v>6.6373707896639331</v>
      </c>
      <c r="Z68" s="57">
        <f t="shared" si="26"/>
        <v>1.5987827449555443</v>
      </c>
      <c r="AA68" s="359">
        <f t="shared" si="27"/>
        <v>2.9469986866060314</v>
      </c>
    </row>
    <row r="69" spans="1:27" x14ac:dyDescent="0.25">
      <c r="A69" s="325" t="s">
        <v>76</v>
      </c>
      <c r="B69" s="93">
        <v>81</v>
      </c>
      <c r="C69" s="80">
        <v>269</v>
      </c>
      <c r="D69" s="80">
        <v>122</v>
      </c>
      <c r="E69" s="80">
        <v>25</v>
      </c>
      <c r="F69" s="93">
        <v>67</v>
      </c>
      <c r="G69" s="80">
        <v>199</v>
      </c>
      <c r="H69" s="80">
        <v>157</v>
      </c>
      <c r="I69" s="80">
        <v>56</v>
      </c>
      <c r="J69" s="93">
        <f t="shared" si="12"/>
        <v>148</v>
      </c>
      <c r="K69" s="80">
        <f t="shared" si="13"/>
        <v>468</v>
      </c>
      <c r="L69" s="80">
        <f t="shared" si="14"/>
        <v>279</v>
      </c>
      <c r="M69" s="81">
        <f t="shared" si="15"/>
        <v>81</v>
      </c>
      <c r="O69" s="59">
        <f t="shared" si="16"/>
        <v>16.297786720321934</v>
      </c>
      <c r="P69" s="57">
        <f t="shared" si="17"/>
        <v>54.12474849094567</v>
      </c>
      <c r="Q69" s="57">
        <f t="shared" si="18"/>
        <v>24.547283702213278</v>
      </c>
      <c r="R69" s="57">
        <f t="shared" si="19"/>
        <v>5.0301810865191152</v>
      </c>
      <c r="S69" s="59">
        <f t="shared" si="20"/>
        <v>13.987473903966595</v>
      </c>
      <c r="T69" s="57">
        <f t="shared" si="21"/>
        <v>41.544885177453025</v>
      </c>
      <c r="U69" s="57">
        <f t="shared" si="22"/>
        <v>32.776617954070979</v>
      </c>
      <c r="V69" s="60">
        <f t="shared" si="23"/>
        <v>11.691022964509393</v>
      </c>
      <c r="X69" s="59">
        <f t="shared" si="24"/>
        <v>-2.3103128163553386</v>
      </c>
      <c r="Y69" s="57">
        <f t="shared" si="25"/>
        <v>-12.579863313492645</v>
      </c>
      <c r="Z69" s="57">
        <f t="shared" si="26"/>
        <v>8.2293342518577006</v>
      </c>
      <c r="AA69" s="60">
        <f t="shared" si="27"/>
        <v>6.6608418779902783</v>
      </c>
    </row>
    <row r="70" spans="1:27" x14ac:dyDescent="0.25">
      <c r="A70" s="325" t="s">
        <v>77</v>
      </c>
      <c r="B70" s="93">
        <v>216</v>
      </c>
      <c r="C70" s="80">
        <v>261</v>
      </c>
      <c r="D70" s="80">
        <v>50</v>
      </c>
      <c r="E70" s="80">
        <v>12</v>
      </c>
      <c r="F70" s="93">
        <v>173</v>
      </c>
      <c r="G70" s="80">
        <v>224</v>
      </c>
      <c r="H70" s="80">
        <v>81</v>
      </c>
      <c r="I70" s="80">
        <v>17</v>
      </c>
      <c r="J70" s="93">
        <f t="shared" si="12"/>
        <v>389</v>
      </c>
      <c r="K70" s="80">
        <f t="shared" si="13"/>
        <v>485</v>
      </c>
      <c r="L70" s="80">
        <f t="shared" si="14"/>
        <v>131</v>
      </c>
      <c r="M70" s="81">
        <f t="shared" si="15"/>
        <v>29</v>
      </c>
      <c r="O70" s="59">
        <f t="shared" si="16"/>
        <v>40.07421150278293</v>
      </c>
      <c r="P70" s="57">
        <f t="shared" si="17"/>
        <v>48.423005565862709</v>
      </c>
      <c r="Q70" s="57">
        <f t="shared" si="18"/>
        <v>9.2764378478664185</v>
      </c>
      <c r="R70" s="57">
        <f t="shared" si="19"/>
        <v>2.2263450834879404</v>
      </c>
      <c r="S70" s="59">
        <f t="shared" si="20"/>
        <v>34.949494949494948</v>
      </c>
      <c r="T70" s="57">
        <f t="shared" si="21"/>
        <v>45.252525252525253</v>
      </c>
      <c r="U70" s="57">
        <f t="shared" si="22"/>
        <v>16.363636363636363</v>
      </c>
      <c r="V70" s="60">
        <f t="shared" si="23"/>
        <v>3.4343434343434343</v>
      </c>
      <c r="X70" s="59">
        <f t="shared" si="24"/>
        <v>-5.1247165532879819</v>
      </c>
      <c r="Y70" s="57">
        <f t="shared" si="25"/>
        <v>-3.1704803133374568</v>
      </c>
      <c r="Z70" s="57">
        <f t="shared" si="26"/>
        <v>7.0871985157699449</v>
      </c>
      <c r="AA70" s="60">
        <f t="shared" si="27"/>
        <v>1.2079983508554939</v>
      </c>
    </row>
    <row r="71" spans="1:27" x14ac:dyDescent="0.25">
      <c r="A71" s="325" t="s">
        <v>78</v>
      </c>
      <c r="B71" s="93">
        <v>89</v>
      </c>
      <c r="C71" s="80">
        <v>260</v>
      </c>
      <c r="D71" s="80">
        <v>133</v>
      </c>
      <c r="E71" s="80">
        <v>34</v>
      </c>
      <c r="F71" s="93">
        <v>77</v>
      </c>
      <c r="G71" s="80">
        <v>234</v>
      </c>
      <c r="H71" s="80">
        <v>153</v>
      </c>
      <c r="I71" s="80">
        <v>52</v>
      </c>
      <c r="J71" s="93">
        <f t="shared" si="12"/>
        <v>166</v>
      </c>
      <c r="K71" s="80">
        <f t="shared" si="13"/>
        <v>494</v>
      </c>
      <c r="L71" s="80">
        <f t="shared" si="14"/>
        <v>286</v>
      </c>
      <c r="M71" s="81">
        <f t="shared" si="15"/>
        <v>86</v>
      </c>
      <c r="O71" s="59">
        <f t="shared" si="16"/>
        <v>17.248062015503876</v>
      </c>
      <c r="P71" s="57">
        <f t="shared" si="17"/>
        <v>50.387596899224803</v>
      </c>
      <c r="Q71" s="57">
        <f t="shared" si="18"/>
        <v>25.775193798449614</v>
      </c>
      <c r="R71" s="57">
        <f t="shared" si="19"/>
        <v>6.5891472868217065</v>
      </c>
      <c r="S71" s="59">
        <f t="shared" si="20"/>
        <v>14.922480620155037</v>
      </c>
      <c r="T71" s="57">
        <f t="shared" si="21"/>
        <v>45.348837209302324</v>
      </c>
      <c r="U71" s="57">
        <f t="shared" si="22"/>
        <v>29.651162790697676</v>
      </c>
      <c r="V71" s="60">
        <f t="shared" si="23"/>
        <v>10.077519379844961</v>
      </c>
      <c r="X71" s="59">
        <f t="shared" si="24"/>
        <v>-2.3255813953488396</v>
      </c>
      <c r="Y71" s="57">
        <f t="shared" si="25"/>
        <v>-5.0387596899224789</v>
      </c>
      <c r="Z71" s="57">
        <f t="shared" si="26"/>
        <v>3.8759689922480618</v>
      </c>
      <c r="AA71" s="60">
        <f t="shared" si="27"/>
        <v>3.4883720930232549</v>
      </c>
    </row>
    <row r="72" spans="1:27" x14ac:dyDescent="0.25">
      <c r="A72" s="1215" t="s">
        <v>79</v>
      </c>
      <c r="B72" s="145">
        <f>SUM(B43:B71)/27</f>
        <v>109.37037037037037</v>
      </c>
      <c r="C72" s="141">
        <f t="shared" ref="C72:M72" si="28">SUM(C43:C71)/27</f>
        <v>264.03703703703701</v>
      </c>
      <c r="D72" s="141">
        <f t="shared" si="28"/>
        <v>101.88888888888889</v>
      </c>
      <c r="E72" s="141">
        <f t="shared" si="28"/>
        <v>20.296296296296298</v>
      </c>
      <c r="F72" s="145">
        <f t="shared" si="28"/>
        <v>85.777777777777771</v>
      </c>
      <c r="G72" s="141">
        <f t="shared" si="28"/>
        <v>217.33333333333334</v>
      </c>
      <c r="H72" s="141">
        <f t="shared" si="28"/>
        <v>122.70370370370371</v>
      </c>
      <c r="I72" s="141">
        <f t="shared" si="28"/>
        <v>41.962962962962962</v>
      </c>
      <c r="J72" s="145">
        <f t="shared" si="28"/>
        <v>195.14814814814815</v>
      </c>
      <c r="K72" s="141">
        <f t="shared" si="28"/>
        <v>481.37037037037038</v>
      </c>
      <c r="L72" s="141">
        <f t="shared" si="28"/>
        <v>224.59259259259258</v>
      </c>
      <c r="M72" s="142">
        <f t="shared" si="28"/>
        <v>62.25925925925926</v>
      </c>
      <c r="O72" s="108">
        <f t="shared" si="16"/>
        <v>22.068604738061428</v>
      </c>
      <c r="P72" s="109">
        <f t="shared" si="17"/>
        <v>53.277034601300343</v>
      </c>
      <c r="Q72" s="109">
        <f t="shared" si="18"/>
        <v>20.55900156938943</v>
      </c>
      <c r="R72" s="109">
        <f t="shared" si="19"/>
        <v>4.0953590912487856</v>
      </c>
      <c r="S72" s="108">
        <f t="shared" si="20"/>
        <v>18.337292161520192</v>
      </c>
      <c r="T72" s="109">
        <f t="shared" si="21"/>
        <v>46.460807600950126</v>
      </c>
      <c r="U72" s="109">
        <f t="shared" si="22"/>
        <v>26.231195566112437</v>
      </c>
      <c r="V72" s="236">
        <f t="shared" si="23"/>
        <v>8.9707046714172609</v>
      </c>
      <c r="X72" s="108">
        <f t="shared" si="24"/>
        <v>-3.7313125765412352</v>
      </c>
      <c r="Y72" s="109">
        <f t="shared" si="25"/>
        <v>-6.8162270003502172</v>
      </c>
      <c r="Z72" s="109">
        <f t="shared" si="26"/>
        <v>5.6721939967230064</v>
      </c>
      <c r="AA72" s="236">
        <f t="shared" si="27"/>
        <v>4.8753455801684753</v>
      </c>
    </row>
    <row r="73" spans="1:27" x14ac:dyDescent="0.25">
      <c r="A73" s="414"/>
      <c r="B73" s="414"/>
      <c r="C73" s="414"/>
      <c r="D73" s="414"/>
      <c r="E73" s="414"/>
      <c r="F73" s="414"/>
      <c r="G73" s="414"/>
    </row>
    <row r="75" spans="1:27" x14ac:dyDescent="0.25">
      <c r="A75" s="1531"/>
      <c r="B75" s="1531"/>
      <c r="C75" s="1531"/>
      <c r="D75" s="1531"/>
      <c r="E75" s="1531"/>
      <c r="F75" s="1531"/>
      <c r="G75" s="1531"/>
    </row>
    <row r="76" spans="1:27" ht="15.75" customHeight="1" x14ac:dyDescent="0.25">
      <c r="A76" s="1743" t="s">
        <v>1348</v>
      </c>
      <c r="B76" s="1744"/>
      <c r="C76" s="1744"/>
      <c r="D76" s="1744"/>
      <c r="E76" s="1744"/>
      <c r="F76" s="1744"/>
      <c r="G76" s="1745"/>
      <c r="H76" s="135"/>
      <c r="I76" s="135"/>
      <c r="J76" s="135"/>
      <c r="K76" s="135"/>
      <c r="L76" s="135"/>
      <c r="M76" s="135"/>
      <c r="N76" s="135"/>
      <c r="O76" s="135"/>
      <c r="P76" s="135"/>
      <c r="Q76" s="135"/>
      <c r="R76" s="135"/>
      <c r="S76" s="135"/>
      <c r="T76" s="135"/>
      <c r="U76" s="135"/>
      <c r="V76" s="135"/>
      <c r="W76" s="135"/>
      <c r="X76" s="135"/>
      <c r="Y76" s="135"/>
      <c r="Z76" s="135"/>
      <c r="AA76" s="135"/>
    </row>
    <row r="77" spans="1:27" ht="15.75" customHeight="1" x14ac:dyDescent="0.25">
      <c r="A77" s="1746"/>
      <c r="B77" s="1747"/>
      <c r="C77" s="1747"/>
      <c r="D77" s="1747"/>
      <c r="E77" s="1747"/>
      <c r="F77" s="1747"/>
      <c r="G77" s="1748"/>
      <c r="H77" s="135"/>
      <c r="I77" s="135"/>
      <c r="J77" s="135"/>
      <c r="K77" s="135"/>
      <c r="L77" s="135"/>
      <c r="M77" s="135"/>
      <c r="N77" s="135"/>
      <c r="O77" s="135"/>
      <c r="P77" s="135"/>
      <c r="Q77" s="135"/>
      <c r="R77" s="135"/>
      <c r="S77" s="135"/>
      <c r="T77" s="135"/>
      <c r="U77" s="135"/>
      <c r="V77" s="135"/>
      <c r="W77" s="135"/>
      <c r="X77" s="135"/>
      <c r="Y77" s="135"/>
      <c r="Z77" s="135"/>
      <c r="AA77" s="135"/>
    </row>
    <row r="78" spans="1:27" ht="15.75" customHeight="1" x14ac:dyDescent="0.25">
      <c r="A78" s="1749"/>
      <c r="B78" s="1750"/>
      <c r="C78" s="1750"/>
      <c r="D78" s="1750"/>
      <c r="E78" s="1750"/>
      <c r="F78" s="1750"/>
      <c r="G78" s="1751"/>
      <c r="H78" s="135"/>
      <c r="I78" s="135"/>
      <c r="J78" s="135"/>
      <c r="K78" s="135"/>
      <c r="L78" s="135"/>
      <c r="M78" s="135"/>
      <c r="N78" s="135"/>
      <c r="O78" s="135"/>
      <c r="P78" s="135"/>
      <c r="Q78" s="135"/>
      <c r="R78" s="135"/>
      <c r="S78" s="135"/>
      <c r="T78" s="135"/>
      <c r="U78" s="135"/>
      <c r="V78" s="135"/>
      <c r="W78" s="135"/>
      <c r="X78" s="135"/>
      <c r="Y78" s="135"/>
      <c r="Z78" s="135"/>
      <c r="AA78" s="135"/>
    </row>
    <row r="79" spans="1:27" ht="18" customHeight="1" x14ac:dyDescent="0.25">
      <c r="A79" s="1749" t="s">
        <v>819</v>
      </c>
      <c r="B79" s="1750"/>
      <c r="C79" s="1750"/>
      <c r="D79" s="1750"/>
      <c r="E79" s="1751"/>
      <c r="F79" s="1531"/>
      <c r="G79" s="1531"/>
    </row>
    <row r="80" spans="1:27" x14ac:dyDescent="0.25">
      <c r="A80" s="1746" t="s">
        <v>1268</v>
      </c>
      <c r="B80" s="1747"/>
      <c r="C80" s="1747"/>
      <c r="D80" s="1747"/>
      <c r="E80" s="1747"/>
      <c r="F80" s="1747"/>
      <c r="G80" s="1748"/>
    </row>
    <row r="81" spans="1:7" x14ac:dyDescent="0.25">
      <c r="A81" s="1746"/>
      <c r="B81" s="1747"/>
      <c r="C81" s="1747"/>
      <c r="D81" s="1747"/>
      <c r="E81" s="1747"/>
      <c r="F81" s="1747"/>
      <c r="G81" s="1748"/>
    </row>
    <row r="82" spans="1:7" x14ac:dyDescent="0.25">
      <c r="A82" s="1749"/>
      <c r="B82" s="1750"/>
      <c r="C82" s="1750"/>
      <c r="D82" s="1750"/>
      <c r="E82" s="1750"/>
      <c r="F82" s="1750"/>
      <c r="G82" s="1751"/>
    </row>
  </sheetData>
  <sheetProtection algorithmName="SHA-512" hashValue="I2zz5bppCiAqL6XGMm7EQTjN+iqYFEGqdnN6iGA47lEIXatRrZfJ0OtoW1ABRIKv4QM8nNLyF0W2bpfOs8cqHQ==" saltValue="E/7nqVHUgHAeR65hlTvmig==" spinCount="100000" sheet="1" objects="1" scenarios="1"/>
  <mergeCells count="31">
    <mergeCell ref="A1:R2"/>
    <mergeCell ref="A80:G82"/>
    <mergeCell ref="A79:E79"/>
    <mergeCell ref="X20:AA20"/>
    <mergeCell ref="X21:AA22"/>
    <mergeCell ref="J22:M22"/>
    <mergeCell ref="B21:M21"/>
    <mergeCell ref="O20:V20"/>
    <mergeCell ref="O21:V21"/>
    <mergeCell ref="O22:R22"/>
    <mergeCell ref="S22:V22"/>
    <mergeCell ref="B41:M41"/>
    <mergeCell ref="O41:V41"/>
    <mergeCell ref="X41:AA41"/>
    <mergeCell ref="B42:M42"/>
    <mergeCell ref="A76:G78"/>
    <mergeCell ref="O42:V42"/>
    <mergeCell ref="X42:AA43"/>
    <mergeCell ref="B43:E43"/>
    <mergeCell ref="B9:D9"/>
    <mergeCell ref="B22:E22"/>
    <mergeCell ref="F22:I22"/>
    <mergeCell ref="B20:M20"/>
    <mergeCell ref="F9:G9"/>
    <mergeCell ref="F10:G10"/>
    <mergeCell ref="I10:I11"/>
    <mergeCell ref="F43:I43"/>
    <mergeCell ref="J43:M43"/>
    <mergeCell ref="O43:R43"/>
    <mergeCell ref="S43:V43"/>
    <mergeCell ref="B10:D10"/>
  </mergeCells>
  <conditionalFormatting sqref="B25:M40 A36:W40 AB36:AC41 B47:M72">
    <cfRule type="cellIs" dxfId="76" priority="13" operator="lessThanOrEqual">
      <formula>5</formula>
    </cfRule>
  </conditionalFormatting>
  <conditionalFormatting sqref="I12:I15">
    <cfRule type="cellIs" dxfId="75" priority="2" operator="lessThan">
      <formula>0</formula>
    </cfRule>
  </conditionalFormatting>
  <conditionalFormatting sqref="X25:AA40">
    <cfRule type="cellIs" dxfId="74" priority="3" operator="lessThan">
      <formula>0</formula>
    </cfRule>
  </conditionalFormatting>
  <conditionalFormatting sqref="X45:AA72">
    <cfRule type="cellIs" dxfId="73" priority="1" operator="lessThan">
      <formula>0</formula>
    </cfRule>
  </conditionalFormatting>
  <hyperlinks>
    <hyperlink ref="A5" location="Índice!A1" display="⌂ Volver al ÍNDICE" xr:uid="{233B9E33-281F-46CA-902E-E1AED2BBAFA8}"/>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F5A0E-EF01-4B6A-B2B9-F0C033CC4674}">
  <sheetPr codeName="Hoja57">
    <tabColor rgb="FFECF1BC"/>
  </sheetPr>
  <dimension ref="A1:FS66"/>
  <sheetViews>
    <sheetView zoomScale="77" zoomScaleNormal="77" workbookViewId="0">
      <pane xSplit="1" topLeftCell="B1" activePane="topRight" state="frozen"/>
      <selection activeCell="A3" sqref="A3"/>
      <selection pane="topRight" activeCell="A31" sqref="A31"/>
    </sheetView>
  </sheetViews>
  <sheetFormatPr baseColWidth="10" defaultColWidth="11.42578125" defaultRowHeight="15" x14ac:dyDescent="0.25"/>
  <cols>
    <col min="1" max="1" width="115.42578125" customWidth="1"/>
    <col min="2" max="2" width="12.85546875" customWidth="1"/>
    <col min="3" max="3" width="12.5703125" customWidth="1"/>
    <col min="4" max="4" width="12.42578125" customWidth="1"/>
    <col min="5" max="5" width="11.5703125" customWidth="1"/>
    <col min="6" max="6" width="12.140625" customWidth="1"/>
    <col min="7" max="7" width="11.42578125" customWidth="1"/>
    <col min="8" max="9" width="11.85546875" customWidth="1"/>
    <col min="10" max="10" width="12.28515625" customWidth="1"/>
    <col min="11" max="11" width="11.5703125" customWidth="1"/>
    <col min="12" max="12" width="11.85546875" customWidth="1"/>
    <col min="13" max="13" width="11.7109375" customWidth="1"/>
    <col min="14" max="14" width="12" customWidth="1"/>
    <col min="15" max="15" width="11.7109375" customWidth="1"/>
    <col min="16" max="18" width="11.85546875" customWidth="1"/>
    <col min="19" max="19" width="12" customWidth="1"/>
    <col min="20" max="26" width="10.7109375" customWidth="1"/>
    <col min="27" max="27" width="11.5703125" customWidth="1"/>
    <col min="28" max="28" width="10.7109375" customWidth="1"/>
    <col min="29" max="29" width="11.42578125" customWidth="1"/>
    <col min="30" max="30" width="10.7109375" customWidth="1"/>
    <col min="31" max="31" width="12.140625" customWidth="1"/>
    <col min="32" max="32" width="10.7109375" customWidth="1"/>
    <col min="33" max="33" width="12" customWidth="1"/>
    <col min="34" max="34" width="10.7109375" customWidth="1"/>
    <col min="35" max="35" width="11.85546875" customWidth="1"/>
    <col min="36" max="36" width="10.7109375" customWidth="1"/>
    <col min="37" max="37" width="11.85546875" customWidth="1"/>
    <col min="38" max="38" width="10.140625" customWidth="1"/>
    <col min="39" max="39" width="13.28515625" customWidth="1"/>
    <col min="40" max="51" width="10.7109375" customWidth="1"/>
    <col min="52" max="52" width="12.42578125" customWidth="1"/>
    <col min="53" max="63" width="10.7109375" customWidth="1"/>
    <col min="64" max="157" width="15.7109375" customWidth="1"/>
  </cols>
  <sheetData>
    <row r="1" spans="1:53" ht="24" customHeight="1" x14ac:dyDescent="0.25">
      <c r="A1" s="1755" t="s">
        <v>1263</v>
      </c>
      <c r="B1" s="1756"/>
      <c r="C1" s="1756"/>
      <c r="D1" s="1756"/>
      <c r="E1" s="1756"/>
      <c r="F1" s="1756"/>
      <c r="G1" s="1756"/>
      <c r="H1" s="1756"/>
      <c r="I1" s="1756"/>
      <c r="J1" s="1756"/>
      <c r="K1" s="1757"/>
    </row>
    <row r="2" spans="1:53" ht="15.75" customHeight="1" thickBot="1" x14ac:dyDescent="0.3">
      <c r="A2" s="1758"/>
      <c r="B2" s="1759"/>
      <c r="C2" s="1759"/>
      <c r="D2" s="1759"/>
      <c r="E2" s="1759"/>
      <c r="F2" s="1759"/>
      <c r="G2" s="1759"/>
      <c r="H2" s="1759"/>
      <c r="I2" s="1759"/>
      <c r="J2" s="1759"/>
      <c r="K2" s="1760"/>
    </row>
    <row r="3" spans="1:53" x14ac:dyDescent="0.25">
      <c r="A3" s="42" t="s">
        <v>979</v>
      </c>
    </row>
    <row r="4" spans="1:53" x14ac:dyDescent="0.25">
      <c r="A4" s="42" t="s">
        <v>991</v>
      </c>
    </row>
    <row r="5" spans="1:53" x14ac:dyDescent="0.25">
      <c r="A5" s="132" t="s">
        <v>712</v>
      </c>
    </row>
    <row r="7" spans="1:53" x14ac:dyDescent="0.25">
      <c r="A7" s="5" t="s">
        <v>1302</v>
      </c>
    </row>
    <row r="8" spans="1:53" x14ac:dyDescent="0.25">
      <c r="A8" s="5"/>
    </row>
    <row r="9" spans="1:53" s="1" customFormat="1" ht="36.75" customHeight="1" x14ac:dyDescent="0.25">
      <c r="A9" s="12"/>
      <c r="B9" s="2006" t="s">
        <v>416</v>
      </c>
      <c r="C9" s="2006"/>
      <c r="D9" s="2006"/>
      <c r="E9" s="2006"/>
      <c r="F9" s="2006"/>
      <c r="G9" s="2006"/>
      <c r="H9" s="2006"/>
      <c r="I9" s="2006"/>
      <c r="J9" s="2006"/>
      <c r="K9" s="2006"/>
      <c r="L9" s="2006"/>
      <c r="M9" s="2006"/>
      <c r="N9" s="2006"/>
      <c r="O9" s="2006"/>
      <c r="P9" s="2006"/>
      <c r="Q9" s="2006"/>
      <c r="R9" s="2006"/>
      <c r="S9" s="2006"/>
      <c r="U9" s="2006" t="s">
        <v>1123</v>
      </c>
      <c r="V9" s="2006"/>
      <c r="W9" s="2006"/>
      <c r="X9" s="2006"/>
      <c r="Y9" s="2006"/>
      <c r="Z9" s="2006"/>
      <c r="AA9"/>
      <c r="AB9" s="2006" t="s">
        <v>1124</v>
      </c>
      <c r="AC9" s="2006"/>
      <c r="AD9" s="2006"/>
      <c r="AE9" s="2006"/>
      <c r="AF9" s="2006"/>
      <c r="AG9" s="2006"/>
      <c r="AI9" s="2006" t="s">
        <v>508</v>
      </c>
      <c r="AJ9" s="2006"/>
      <c r="AK9" s="2006"/>
      <c r="AL9" s="2006"/>
      <c r="AM9" s="2006"/>
      <c r="AN9" s="2006"/>
      <c r="AO9" s="2006"/>
      <c r="AP9" s="2006"/>
      <c r="AQ9" s="2006"/>
      <c r="AR9" s="2006"/>
      <c r="AS9" s="2006"/>
      <c r="AT9" s="2006"/>
      <c r="AV9" s="2006" t="s">
        <v>1016</v>
      </c>
      <c r="AW9" s="2006"/>
      <c r="AX9" s="2006"/>
      <c r="AY9" s="2006"/>
      <c r="AZ9" s="2006"/>
      <c r="BA9" s="2006"/>
    </row>
    <row r="10" spans="1:53" s="1" customFormat="1" x14ac:dyDescent="0.25">
      <c r="A10" s="329" t="s">
        <v>29</v>
      </c>
      <c r="B10" s="2008">
        <v>2016</v>
      </c>
      <c r="C10" s="2008"/>
      <c r="D10" s="2008"/>
      <c r="E10" s="2008">
        <v>2019</v>
      </c>
      <c r="F10" s="2008"/>
      <c r="G10" s="2008"/>
      <c r="H10" s="2008">
        <v>2020</v>
      </c>
      <c r="I10" s="2008"/>
      <c r="J10" s="2008"/>
      <c r="K10" s="2008">
        <v>2021</v>
      </c>
      <c r="L10" s="2008"/>
      <c r="M10" s="2008"/>
      <c r="N10" s="2008">
        <v>2022</v>
      </c>
      <c r="O10" s="2008"/>
      <c r="P10" s="2008"/>
      <c r="Q10" s="2008">
        <v>2023</v>
      </c>
      <c r="R10" s="2008"/>
      <c r="S10" s="2008"/>
      <c r="U10" s="2008">
        <v>2016</v>
      </c>
      <c r="V10" s="2008">
        <v>2019</v>
      </c>
      <c r="W10" s="2008">
        <v>2020</v>
      </c>
      <c r="X10" s="2008">
        <v>2021</v>
      </c>
      <c r="Y10" s="2008">
        <v>2022</v>
      </c>
      <c r="Z10" s="2008">
        <v>2023</v>
      </c>
      <c r="AA10"/>
      <c r="AB10" s="2008">
        <v>2016</v>
      </c>
      <c r="AC10" s="2008">
        <v>2019</v>
      </c>
      <c r="AD10" s="2008">
        <v>2020</v>
      </c>
      <c r="AE10" s="2008">
        <v>2021</v>
      </c>
      <c r="AF10" s="2008">
        <v>2022</v>
      </c>
      <c r="AG10" s="2008">
        <v>2023</v>
      </c>
      <c r="AI10" s="2008">
        <v>2016</v>
      </c>
      <c r="AJ10" s="2008"/>
      <c r="AK10" s="2008">
        <v>2019</v>
      </c>
      <c r="AL10" s="2008"/>
      <c r="AM10" s="2008">
        <v>2020</v>
      </c>
      <c r="AN10" s="2008"/>
      <c r="AO10" s="2008">
        <v>2021</v>
      </c>
      <c r="AP10" s="2008"/>
      <c r="AQ10" s="2008">
        <v>2022</v>
      </c>
      <c r="AR10" s="2008"/>
      <c r="AS10" s="2008">
        <v>2023</v>
      </c>
      <c r="AT10" s="2008"/>
      <c r="AV10" s="2008">
        <v>2016</v>
      </c>
      <c r="AW10" s="2008">
        <v>2019</v>
      </c>
      <c r="AX10" s="2008">
        <v>2020</v>
      </c>
      <c r="AY10" s="2008">
        <v>2021</v>
      </c>
      <c r="AZ10" s="2008">
        <v>2022</v>
      </c>
      <c r="BA10" s="2008">
        <v>2023</v>
      </c>
    </row>
    <row r="11" spans="1:53" s="4" customFormat="1" x14ac:dyDescent="0.25">
      <c r="A11" s="321" t="s">
        <v>1119</v>
      </c>
      <c r="B11" s="1234" t="s">
        <v>31</v>
      </c>
      <c r="C11" s="1234" t="s">
        <v>32</v>
      </c>
      <c r="D11" s="1234" t="s">
        <v>152</v>
      </c>
      <c r="E11" s="1234" t="s">
        <v>31</v>
      </c>
      <c r="F11" s="1234" t="s">
        <v>32</v>
      </c>
      <c r="G11" s="1234" t="s">
        <v>152</v>
      </c>
      <c r="H11" s="1234" t="s">
        <v>31</v>
      </c>
      <c r="I11" s="1234" t="s">
        <v>32</v>
      </c>
      <c r="J11" s="1234" t="s">
        <v>152</v>
      </c>
      <c r="K11" s="1234" t="s">
        <v>31</v>
      </c>
      <c r="L11" s="1234" t="s">
        <v>32</v>
      </c>
      <c r="M11" s="1234" t="s">
        <v>152</v>
      </c>
      <c r="N11" s="1234" t="s">
        <v>31</v>
      </c>
      <c r="O11" s="1234" t="s">
        <v>32</v>
      </c>
      <c r="P11" s="1234" t="s">
        <v>152</v>
      </c>
      <c r="Q11" s="1234" t="s">
        <v>31</v>
      </c>
      <c r="R11" s="1234" t="s">
        <v>32</v>
      </c>
      <c r="S11" s="1234" t="s">
        <v>152</v>
      </c>
      <c r="U11" s="2008"/>
      <c r="V11" s="2008"/>
      <c r="W11" s="2008"/>
      <c r="X11" s="2008"/>
      <c r="Y11" s="2008"/>
      <c r="Z11" s="2008"/>
      <c r="AA11"/>
      <c r="AB11" s="2008"/>
      <c r="AC11" s="2008"/>
      <c r="AD11" s="2008"/>
      <c r="AE11" s="2008"/>
      <c r="AF11" s="2008"/>
      <c r="AG11" s="2008"/>
      <c r="AI11" s="1234" t="s">
        <v>31</v>
      </c>
      <c r="AJ11" s="1234" t="s">
        <v>32</v>
      </c>
      <c r="AK11" s="1234" t="s">
        <v>31</v>
      </c>
      <c r="AL11" s="1234" t="s">
        <v>32</v>
      </c>
      <c r="AM11" s="1234" t="s">
        <v>31</v>
      </c>
      <c r="AN11" s="1234" t="s">
        <v>32</v>
      </c>
      <c r="AO11" s="1234" t="s">
        <v>31</v>
      </c>
      <c r="AP11" s="1234" t="s">
        <v>32</v>
      </c>
      <c r="AQ11" s="1234" t="s">
        <v>31</v>
      </c>
      <c r="AR11" s="1234" t="s">
        <v>32</v>
      </c>
      <c r="AS11" s="1234" t="s">
        <v>31</v>
      </c>
      <c r="AT11" s="1234" t="s">
        <v>32</v>
      </c>
      <c r="AV11" s="2008"/>
      <c r="AW11" s="2008"/>
      <c r="AX11" s="2008"/>
      <c r="AY11" s="2008"/>
      <c r="AZ11" s="2008"/>
      <c r="BA11" s="2008"/>
    </row>
    <row r="12" spans="1:53" x14ac:dyDescent="0.25">
      <c r="A12" s="1262" t="s">
        <v>1128</v>
      </c>
      <c r="B12" s="1245">
        <v>680.57287091625926</v>
      </c>
      <c r="C12" s="1245">
        <v>1017.5519636944763</v>
      </c>
      <c r="D12" s="1245">
        <v>903.02479949295878</v>
      </c>
      <c r="E12" s="1244">
        <v>798.12426851580187</v>
      </c>
      <c r="F12" s="1245">
        <v>1087.5752893482224</v>
      </c>
      <c r="G12" s="1245">
        <v>988.02765784162284</v>
      </c>
      <c r="H12" s="1244">
        <v>659.26291854987107</v>
      </c>
      <c r="I12" s="1245">
        <v>874.46489519460488</v>
      </c>
      <c r="J12" s="1245">
        <v>800.147972749068</v>
      </c>
      <c r="K12" s="1244">
        <v>834.51481171708087</v>
      </c>
      <c r="L12" s="1245">
        <v>1001.62915118364</v>
      </c>
      <c r="M12" s="1245">
        <v>942.85726805731645</v>
      </c>
      <c r="N12" s="1244">
        <v>838.37211331868525</v>
      </c>
      <c r="O12" s="1245">
        <v>1109.3613923352175</v>
      </c>
      <c r="P12" s="1245">
        <v>1011.4883634701698</v>
      </c>
      <c r="Q12" s="1244">
        <v>870.89352054512256</v>
      </c>
      <c r="R12" s="1245">
        <v>1261.9306141428617</v>
      </c>
      <c r="S12" s="1246">
        <v>1122.2702015934465</v>
      </c>
      <c r="T12" s="149"/>
      <c r="U12" s="1239">
        <f>C12-B12</f>
        <v>336.97909277821702</v>
      </c>
      <c r="V12" s="151">
        <f>F12-E12</f>
        <v>289.45102083242057</v>
      </c>
      <c r="W12" s="152">
        <f>I12-H12</f>
        <v>215.2019766447338</v>
      </c>
      <c r="X12" s="153">
        <f>L12-K12</f>
        <v>167.11433946655916</v>
      </c>
      <c r="Y12" s="153">
        <f>O12-N12</f>
        <v>270.98927901653224</v>
      </c>
      <c r="Z12" s="153">
        <f>R12-Q12</f>
        <v>391.03709359773916</v>
      </c>
      <c r="AB12" s="178">
        <f>(C12-B12)/C12*100</f>
        <v>33.116647090408073</v>
      </c>
      <c r="AC12" s="178">
        <f>(F12-E12)/F12*100</f>
        <v>26.614343270513885</v>
      </c>
      <c r="AD12" s="178">
        <f>(I12-H12)/I12*100</f>
        <v>24.609561553279093</v>
      </c>
      <c r="AE12" s="178">
        <f>(L12-K12)/L12*100</f>
        <v>16.684252776496937</v>
      </c>
      <c r="AF12" s="178">
        <f>(O12-N12)/O12*100</f>
        <v>24.427502244881349</v>
      </c>
      <c r="AG12" s="180">
        <f>(R12-Q12)/R12*100</f>
        <v>30.98721032798958</v>
      </c>
      <c r="AI12" s="176">
        <f>B12/SUM(B12:B13)*100</f>
        <v>2.7624665861189319</v>
      </c>
      <c r="AJ12" s="175">
        <f>C12/SUM(C12:C13)*100</f>
        <v>3.3879452453147731</v>
      </c>
      <c r="AK12" s="176">
        <f>E12/SUM(E12:E13)*100</f>
        <v>2.939493205647588</v>
      </c>
      <c r="AL12" s="175">
        <f>F12/SUM(F12:F13)*100</f>
        <v>3.4132784343968403</v>
      </c>
      <c r="AM12" s="176">
        <f>H12/SUM(H12:H13)*100</f>
        <v>2.6909116870615044</v>
      </c>
      <c r="AN12" s="175">
        <f>I12/SUM(I12:I13)*100</f>
        <v>3.0886201093004164</v>
      </c>
      <c r="AO12" s="176">
        <f>K12/SUM(K12:K13)*100</f>
        <v>3.1090211703109505</v>
      </c>
      <c r="AP12" s="175">
        <f>L12/SUM(L12:L13)*100</f>
        <v>3.2790250166965995</v>
      </c>
      <c r="AQ12" s="176">
        <f>N12/SUM(N12:N13)*100</f>
        <v>2.8944929794013299</v>
      </c>
      <c r="AR12" s="175">
        <f>O12/SUM(O12:O13)*100</f>
        <v>3.3576801833242014</v>
      </c>
      <c r="AS12" s="176">
        <f>Q12/SUM(Q12:Q13)*100</f>
        <v>2.9271018359354746</v>
      </c>
      <c r="AT12" s="181">
        <f>R12/SUM(R12:R13)*100</f>
        <v>3.6890156092226434</v>
      </c>
      <c r="AV12" s="178">
        <f>AJ12-AI12</f>
        <v>0.62547865919584122</v>
      </c>
      <c r="AW12" s="178">
        <f>AL12-AK12</f>
        <v>0.47378522874925233</v>
      </c>
      <c r="AX12" s="178">
        <f>AN12-AM12</f>
        <v>0.39770842223891201</v>
      </c>
      <c r="AY12" s="178">
        <f>AP12-AO12</f>
        <v>0.17000384638564903</v>
      </c>
      <c r="AZ12" s="178">
        <f>AR12-AQ12</f>
        <v>0.46318720392287149</v>
      </c>
      <c r="BA12" s="180">
        <f>AT12-AS12</f>
        <v>0.76191377328716881</v>
      </c>
    </row>
    <row r="13" spans="1:53" s="31" customFormat="1" x14ac:dyDescent="0.25">
      <c r="A13" s="1263" t="s">
        <v>1264</v>
      </c>
      <c r="B13" s="1217">
        <v>23955.847143575771</v>
      </c>
      <c r="C13" s="1217">
        <v>29016.934724119033</v>
      </c>
      <c r="D13" s="1217">
        <v>27296.851725508124</v>
      </c>
      <c r="E13" s="1249">
        <v>26353.640089448421</v>
      </c>
      <c r="F13" s="1217">
        <v>30775.494490964251</v>
      </c>
      <c r="G13" s="1217">
        <v>29254.735879465756</v>
      </c>
      <c r="H13" s="1249">
        <v>23840.348931209166</v>
      </c>
      <c r="I13" s="1217">
        <v>27438.013307010537</v>
      </c>
      <c r="J13" s="1217">
        <v>26195.611408245055</v>
      </c>
      <c r="K13" s="1249">
        <v>26007.206939364354</v>
      </c>
      <c r="L13" s="1217">
        <v>29544.924964244095</v>
      </c>
      <c r="M13" s="1217">
        <v>28300.756744115224</v>
      </c>
      <c r="N13" s="1249">
        <v>28126.013680150623</v>
      </c>
      <c r="O13" s="1217">
        <v>31930.157911642007</v>
      </c>
      <c r="P13" s="1217">
        <v>30556.217512498592</v>
      </c>
      <c r="Q13" s="1249">
        <v>28881.864304732007</v>
      </c>
      <c r="R13" s="1217">
        <v>32945.856715029709</v>
      </c>
      <c r="S13" s="1218">
        <v>31494.386084972961</v>
      </c>
      <c r="T13" s="154"/>
      <c r="U13" s="1254">
        <f>C13-B13</f>
        <v>5061.0875805432624</v>
      </c>
      <c r="V13" s="1255">
        <f>F13-E13</f>
        <v>4421.8544015158295</v>
      </c>
      <c r="W13" s="1256">
        <f>I13-H13</f>
        <v>3597.6643758013706</v>
      </c>
      <c r="X13" s="1257">
        <f>L13-K13</f>
        <v>3537.7180248797413</v>
      </c>
      <c r="Y13" s="1257">
        <f>O13-N13</f>
        <v>3804.1442314913838</v>
      </c>
      <c r="Z13" s="1257">
        <f>R13-Q13</f>
        <v>4063.992410297702</v>
      </c>
      <c r="AB13" s="614">
        <f>(C13-B13)/C13*100</f>
        <v>17.44184087210445</v>
      </c>
      <c r="AC13" s="614">
        <f>(F13-E13)/F13*100</f>
        <v>14.368101876686644</v>
      </c>
      <c r="AD13" s="614">
        <f>(I13-H13)/I13*100</f>
        <v>13.111971102084679</v>
      </c>
      <c r="AE13" s="614">
        <f>(L13-K13)/L13*100</f>
        <v>11.974029479381532</v>
      </c>
      <c r="AF13" s="614">
        <f>(O13-N13)/O13*100</f>
        <v>11.913953704890261</v>
      </c>
      <c r="AG13" s="1226">
        <f>(R13-Q13)/R13*100</f>
        <v>12.335367222196812</v>
      </c>
      <c r="AI13" s="1221"/>
      <c r="AJ13" s="1222"/>
      <c r="AK13" s="1223"/>
      <c r="AL13" s="1224"/>
      <c r="AM13" s="1223"/>
      <c r="AN13" s="1225"/>
      <c r="AO13" s="1223"/>
      <c r="AP13" s="1225"/>
      <c r="AQ13" s="1223"/>
      <c r="AR13" s="1225"/>
      <c r="AS13" s="1224"/>
      <c r="AT13" s="1225"/>
      <c r="AV13" s="1219"/>
      <c r="AW13" s="1220"/>
      <c r="AX13" s="1219"/>
      <c r="AY13" s="1220"/>
      <c r="AZ13" s="1220"/>
      <c r="BA13" s="1220"/>
    </row>
    <row r="14" spans="1:53" x14ac:dyDescent="0.25">
      <c r="B14" s="149"/>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row>
    <row r="15" spans="1:53" x14ac:dyDescent="0.25">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row>
    <row r="16" spans="1:53" x14ac:dyDescent="0.25">
      <c r="A16" s="5" t="s">
        <v>1265</v>
      </c>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row>
    <row r="17" spans="1:53" x14ac:dyDescent="0.25">
      <c r="A17" s="5"/>
      <c r="B17" s="149"/>
      <c r="C17" s="149"/>
      <c r="D17" s="149"/>
      <c r="E17" s="149"/>
      <c r="F17" s="149"/>
      <c r="G17" s="149"/>
      <c r="H17" s="149"/>
      <c r="I17" s="149"/>
      <c r="J17" s="149"/>
      <c r="K17" s="149"/>
      <c r="L17" s="149"/>
      <c r="M17" s="149"/>
      <c r="N17" s="149"/>
      <c r="O17" s="149"/>
      <c r="P17" s="149"/>
      <c r="Q17" s="149"/>
      <c r="R17" s="149"/>
      <c r="S17" s="149"/>
      <c r="T17" s="149"/>
      <c r="U17" s="149"/>
      <c r="V17" s="149"/>
      <c r="W17" s="149"/>
      <c r="X17" s="149"/>
      <c r="Y17" s="149"/>
      <c r="Z17" s="149"/>
    </row>
    <row r="18" spans="1:53" ht="30.75" customHeight="1" x14ac:dyDescent="0.25">
      <c r="B18" s="2068" t="s">
        <v>416</v>
      </c>
      <c r="C18" s="2068"/>
      <c r="D18" s="2068"/>
      <c r="E18" s="2068"/>
      <c r="F18" s="2068"/>
      <c r="G18" s="2068"/>
      <c r="H18" s="2068"/>
      <c r="I18" s="2068"/>
      <c r="J18" s="2068"/>
      <c r="K18" s="2068"/>
      <c r="L18" s="2068"/>
      <c r="M18" s="2068"/>
      <c r="N18" s="2068"/>
      <c r="O18" s="2068"/>
      <c r="P18" s="2068"/>
      <c r="Q18" s="2068"/>
      <c r="R18" s="2068"/>
      <c r="S18" s="2068"/>
      <c r="T18" s="149"/>
      <c r="U18" s="2006" t="s">
        <v>1123</v>
      </c>
      <c r="V18" s="2006"/>
      <c r="W18" s="2006"/>
      <c r="X18" s="2006"/>
      <c r="Y18" s="2006"/>
      <c r="Z18" s="2006"/>
      <c r="AB18" s="2006" t="s">
        <v>1124</v>
      </c>
      <c r="AC18" s="2006"/>
      <c r="AD18" s="2006"/>
      <c r="AE18" s="2006"/>
      <c r="AF18" s="2006"/>
      <c r="AG18" s="2006"/>
      <c r="AI18" s="2006" t="s">
        <v>508</v>
      </c>
      <c r="AJ18" s="2006"/>
      <c r="AK18" s="2006"/>
      <c r="AL18" s="2006"/>
      <c r="AM18" s="2006"/>
      <c r="AN18" s="2006"/>
      <c r="AO18" s="2006"/>
      <c r="AP18" s="2006"/>
      <c r="AQ18" s="2006"/>
      <c r="AR18" s="2006"/>
      <c r="AS18" s="2006"/>
      <c r="AT18" s="2006"/>
      <c r="AU18" s="1"/>
      <c r="AV18" s="2006" t="s">
        <v>853</v>
      </c>
      <c r="AW18" s="2006"/>
      <c r="AX18" s="2006"/>
      <c r="AY18" s="2006"/>
      <c r="AZ18" s="2006"/>
      <c r="BA18" s="2006"/>
    </row>
    <row r="19" spans="1:53" x14ac:dyDescent="0.25">
      <c r="A19" s="329" t="s">
        <v>29</v>
      </c>
      <c r="B19" s="2008">
        <v>2016</v>
      </c>
      <c r="C19" s="2008"/>
      <c r="D19" s="2008"/>
      <c r="E19" s="2008">
        <v>2019</v>
      </c>
      <c r="F19" s="2008"/>
      <c r="G19" s="2008"/>
      <c r="H19" s="2008">
        <v>2020</v>
      </c>
      <c r="I19" s="2008"/>
      <c r="J19" s="2008"/>
      <c r="K19" s="2008">
        <v>2021</v>
      </c>
      <c r="L19" s="2008"/>
      <c r="M19" s="2008"/>
      <c r="N19" s="2008">
        <v>2022</v>
      </c>
      <c r="O19" s="2008"/>
      <c r="P19" s="2008"/>
      <c r="Q19" s="2008">
        <v>2023</v>
      </c>
      <c r="R19" s="2008"/>
      <c r="S19" s="2008"/>
      <c r="U19" s="2069">
        <v>2016</v>
      </c>
      <c r="V19" s="2069">
        <v>2019</v>
      </c>
      <c r="W19" s="2069">
        <v>2020</v>
      </c>
      <c r="X19" s="2069">
        <v>2021</v>
      </c>
      <c r="Y19" s="2069">
        <v>2022</v>
      </c>
      <c r="Z19" s="2069">
        <v>2023</v>
      </c>
      <c r="AB19" s="2008">
        <v>2016</v>
      </c>
      <c r="AC19" s="2008">
        <v>2019</v>
      </c>
      <c r="AD19" s="2008">
        <v>2020</v>
      </c>
      <c r="AE19" s="2008">
        <v>2021</v>
      </c>
      <c r="AF19" s="2008">
        <v>2022</v>
      </c>
      <c r="AG19" s="2008">
        <v>2023</v>
      </c>
      <c r="AI19" s="2008">
        <v>2016</v>
      </c>
      <c r="AJ19" s="2008"/>
      <c r="AK19" s="2008">
        <v>2019</v>
      </c>
      <c r="AL19" s="2008"/>
      <c r="AM19" s="2008">
        <v>2020</v>
      </c>
      <c r="AN19" s="2008"/>
      <c r="AO19" s="2008">
        <v>2021</v>
      </c>
      <c r="AP19" s="2008"/>
      <c r="AQ19" s="2008">
        <v>2022</v>
      </c>
      <c r="AR19" s="2008"/>
      <c r="AS19" s="2008">
        <v>2023</v>
      </c>
      <c r="AT19" s="2008"/>
      <c r="AU19" s="1"/>
      <c r="AV19" s="2008">
        <v>2016</v>
      </c>
      <c r="AW19" s="2008">
        <v>2019</v>
      </c>
      <c r="AX19" s="2008">
        <v>2020</v>
      </c>
      <c r="AY19" s="2008">
        <v>2021</v>
      </c>
      <c r="AZ19" s="2008">
        <v>2022</v>
      </c>
      <c r="BA19" s="2008">
        <v>2023</v>
      </c>
    </row>
    <row r="20" spans="1:53" x14ac:dyDescent="0.25">
      <c r="A20" s="321" t="s">
        <v>1119</v>
      </c>
      <c r="B20" s="1265" t="s">
        <v>31</v>
      </c>
      <c r="C20" s="1265" t="s">
        <v>32</v>
      </c>
      <c r="D20" s="1265" t="s">
        <v>152</v>
      </c>
      <c r="E20" s="1265" t="s">
        <v>31</v>
      </c>
      <c r="F20" s="1265" t="s">
        <v>32</v>
      </c>
      <c r="G20" s="1265" t="s">
        <v>152</v>
      </c>
      <c r="H20" s="1265" t="s">
        <v>31</v>
      </c>
      <c r="I20" s="1265" t="s">
        <v>32</v>
      </c>
      <c r="J20" s="1265" t="s">
        <v>152</v>
      </c>
      <c r="K20" s="1265" t="s">
        <v>31</v>
      </c>
      <c r="L20" s="1265" t="s">
        <v>32</v>
      </c>
      <c r="M20" s="1265" t="s">
        <v>152</v>
      </c>
      <c r="N20" s="1265" t="s">
        <v>31</v>
      </c>
      <c r="O20" s="1265" t="s">
        <v>32</v>
      </c>
      <c r="P20" s="1265" t="s">
        <v>152</v>
      </c>
      <c r="Q20" s="1265" t="s">
        <v>31</v>
      </c>
      <c r="R20" s="1265" t="s">
        <v>32</v>
      </c>
      <c r="S20" s="1265" t="s">
        <v>152</v>
      </c>
      <c r="T20" s="149"/>
      <c r="U20" s="2069"/>
      <c r="V20" s="2069"/>
      <c r="W20" s="2069"/>
      <c r="X20" s="2069"/>
      <c r="Y20" s="2069"/>
      <c r="Z20" s="2069"/>
      <c r="AB20" s="2008"/>
      <c r="AC20" s="2008"/>
      <c r="AD20" s="2008"/>
      <c r="AE20" s="2008"/>
      <c r="AF20" s="2008"/>
      <c r="AG20" s="2008"/>
      <c r="AI20" s="1234" t="s">
        <v>31</v>
      </c>
      <c r="AJ20" s="1234" t="s">
        <v>32</v>
      </c>
      <c r="AK20" s="1234" t="s">
        <v>31</v>
      </c>
      <c r="AL20" s="1234" t="s">
        <v>32</v>
      </c>
      <c r="AM20" s="1234" t="s">
        <v>31</v>
      </c>
      <c r="AN20" s="1234" t="s">
        <v>32</v>
      </c>
      <c r="AO20" s="1234" t="s">
        <v>31</v>
      </c>
      <c r="AP20" s="1234" t="s">
        <v>32</v>
      </c>
      <c r="AQ20" s="1234" t="s">
        <v>31</v>
      </c>
      <c r="AR20" s="1234" t="s">
        <v>32</v>
      </c>
      <c r="AS20" s="1234" t="s">
        <v>31</v>
      </c>
      <c r="AT20" s="1234" t="s">
        <v>32</v>
      </c>
      <c r="AU20" s="4"/>
      <c r="AV20" s="2008"/>
      <c r="AW20" s="2008"/>
      <c r="AX20" s="2008"/>
      <c r="AY20" s="2008"/>
      <c r="AZ20" s="2008"/>
      <c r="BA20" s="2008"/>
    </row>
    <row r="21" spans="1:53" x14ac:dyDescent="0.25">
      <c r="A21" s="324" t="s">
        <v>942</v>
      </c>
      <c r="B21" s="1244">
        <v>13.819573666831349</v>
      </c>
      <c r="C21" s="1245">
        <v>13.58666390170886</v>
      </c>
      <c r="D21" s="1245">
        <v>13.665821616492893</v>
      </c>
      <c r="E21" s="1244">
        <v>10.814867487003633</v>
      </c>
      <c r="F21" s="1245">
        <v>12.890362770813258</v>
      </c>
      <c r="G21" s="1245">
        <v>12.176561039825463</v>
      </c>
      <c r="H21" s="1244">
        <v>6.5752941364204309</v>
      </c>
      <c r="I21" s="1245">
        <v>6.1308595408267657</v>
      </c>
      <c r="J21" s="1245">
        <v>6.2843386672168267</v>
      </c>
      <c r="K21" s="1244">
        <v>5.54149657241779</v>
      </c>
      <c r="L21" s="1245">
        <v>5.4847461103643234</v>
      </c>
      <c r="M21" s="1245">
        <v>5.50470449055969</v>
      </c>
      <c r="N21" s="1244">
        <v>10.452233016601083</v>
      </c>
      <c r="O21" s="1245">
        <v>10.545949100581995</v>
      </c>
      <c r="P21" s="1245">
        <v>10.51210172098871</v>
      </c>
      <c r="Q21" s="1244">
        <v>10.353399802227262</v>
      </c>
      <c r="R21" s="1245">
        <v>8.3427155206947017</v>
      </c>
      <c r="S21" s="1246">
        <v>9.0608391996578401</v>
      </c>
      <c r="T21" s="149"/>
      <c r="U21" s="1250">
        <f>C21-B21</f>
        <v>-0.23290976512248918</v>
      </c>
      <c r="V21" s="1251">
        <f>F21-E21</f>
        <v>2.0754952838096248</v>
      </c>
      <c r="W21" s="1252">
        <f>I21-H21</f>
        <v>-0.44443459559366527</v>
      </c>
      <c r="X21" s="1253">
        <f>L21-K21</f>
        <v>-5.6750462053466677E-2</v>
      </c>
      <c r="Y21" s="1253">
        <f>O21-N21</f>
        <v>9.3716083980911691E-2</v>
      </c>
      <c r="Z21" s="1253">
        <f>R21-Q21</f>
        <v>-2.0106842815325603</v>
      </c>
      <c r="AB21" s="177">
        <f>(C21-B21)/B21*100</f>
        <v>-1.6853614354363247</v>
      </c>
      <c r="AC21" s="177">
        <f>(F21-E21)/F21*100</f>
        <v>16.10113943813143</v>
      </c>
      <c r="AD21" s="177">
        <f>(I21-H21)/I21*100</f>
        <v>-7.2491400697418662</v>
      </c>
      <c r="AE21" s="177">
        <f>(L21-K21)/L21*100</f>
        <v>-1.0346962450317876</v>
      </c>
      <c r="AF21" s="177">
        <f>(O21-N21)/O21*100</f>
        <v>0.88864532805055763</v>
      </c>
      <c r="AG21" s="277">
        <f>(R21-Q21)/R21*100</f>
        <v>-24.101076880122719</v>
      </c>
      <c r="AI21" s="176">
        <f>B21/SUM($B$21:$B$28)*100</f>
        <v>2.030579568683951</v>
      </c>
      <c r="AJ21" s="175">
        <f>C21/SUM($C$21:$C$28)*100</f>
        <v>1.3352304733783884</v>
      </c>
      <c r="AK21" s="176">
        <f>E21/SUM($E$21:$E$28)*100</f>
        <v>1.3550355394047859</v>
      </c>
      <c r="AL21" s="175">
        <f>F21/SUM($F$21:$F$28)*100</f>
        <v>1.1852386586071069</v>
      </c>
      <c r="AM21" s="176">
        <f>H21/SUM($H$21:$H$28)*100</f>
        <v>0.99737054085850996</v>
      </c>
      <c r="AN21" s="175">
        <f>I21/SUM($I$21:$I$28)*100</f>
        <v>0.7010984173884317</v>
      </c>
      <c r="AO21" s="176">
        <f>K21/SUM($K$21:$K$28)*100</f>
        <v>0.66403813265048461</v>
      </c>
      <c r="AP21" s="175">
        <f>L21/SUM($L$21:$L$28)*100</f>
        <v>0.54758251633181065</v>
      </c>
      <c r="AQ21" s="176">
        <f>N21/SUM($N$21:$N$28)*100</f>
        <v>1.2467295668060867</v>
      </c>
      <c r="AR21" s="175">
        <f>O21/SUM($O$21:$O$28)*100</f>
        <v>0.95063242451430952</v>
      </c>
      <c r="AS21" s="176">
        <f>Q21/SUM($Q$21:$Q$28)*100</f>
        <v>1.1888249892761584</v>
      </c>
      <c r="AT21" s="181">
        <f>R21/SUM($R$21:$R$28)*100</f>
        <v>0.66110730868997392</v>
      </c>
      <c r="AV21" s="178">
        <f t="shared" ref="AV21:AV28" si="0">AJ21-AI21</f>
        <v>-0.69534909530556255</v>
      </c>
      <c r="AW21" s="178">
        <f t="shared" ref="AW21:AW28" si="1">AL21-AK21</f>
        <v>-0.16979688079767907</v>
      </c>
      <c r="AX21" s="178">
        <f t="shared" ref="AX21:AX28" si="2">AN21-AM21</f>
        <v>-0.29627212347007825</v>
      </c>
      <c r="AY21" s="178">
        <f t="shared" ref="AY21:AY28" si="3">AP21-AO21</f>
        <v>-0.11645561631867396</v>
      </c>
      <c r="AZ21" s="178">
        <f t="shared" ref="AZ21:AZ28" si="4">AR21-AQ21</f>
        <v>-0.29609714229177719</v>
      </c>
      <c r="BA21" s="180">
        <f t="shared" ref="BA21:BA28" si="5">AT21-AS21</f>
        <v>-0.52771768058618451</v>
      </c>
    </row>
    <row r="22" spans="1:53" x14ac:dyDescent="0.25">
      <c r="A22" s="325" t="s">
        <v>943</v>
      </c>
      <c r="B22" s="150">
        <v>4.1883336270414571</v>
      </c>
      <c r="C22" s="149">
        <v>2.9814717186323589</v>
      </c>
      <c r="D22" s="149">
        <v>3.3916409989084331</v>
      </c>
      <c r="E22" s="150">
        <v>2.8864041959515423</v>
      </c>
      <c r="F22" s="149">
        <v>2.7270347656279283</v>
      </c>
      <c r="G22" s="149">
        <v>2.781844899921623</v>
      </c>
      <c r="H22" s="150">
        <v>1.3789757344205174</v>
      </c>
      <c r="I22" s="149">
        <v>1.8331942659297522</v>
      </c>
      <c r="J22" s="149">
        <v>1.676336397308853</v>
      </c>
      <c r="K22" s="150">
        <v>2.4600320731808827</v>
      </c>
      <c r="L22" s="149">
        <v>0.85103351162517693</v>
      </c>
      <c r="M22" s="149">
        <v>1.4168968343779054</v>
      </c>
      <c r="N22" s="150">
        <v>3.2303252586099713</v>
      </c>
      <c r="O22" s="149">
        <v>2.1599382892756993</v>
      </c>
      <c r="P22" s="149">
        <v>2.5465292833055155</v>
      </c>
      <c r="Q22" s="150">
        <v>3.6376708400397435</v>
      </c>
      <c r="R22" s="149">
        <v>2.5231839812336059</v>
      </c>
      <c r="S22" s="1247">
        <v>2.9212272795041385</v>
      </c>
      <c r="T22" s="149"/>
      <c r="U22" s="1239">
        <f t="shared" ref="U22:U28" si="6">C22-B22</f>
        <v>-1.2068619084090981</v>
      </c>
      <c r="V22" s="151">
        <f t="shared" ref="V22:V28" si="7">F22-E22</f>
        <v>-0.15936943032361395</v>
      </c>
      <c r="W22" s="152">
        <f t="shared" ref="W22:W28" si="8">I22-H22</f>
        <v>0.45421853150923486</v>
      </c>
      <c r="X22" s="153">
        <f t="shared" ref="X22:X28" si="9">L22-K22</f>
        <v>-1.6089985615557056</v>
      </c>
      <c r="Y22" s="153">
        <f t="shared" ref="Y22:Y28" si="10">O22-N22</f>
        <v>-1.070386969334272</v>
      </c>
      <c r="Z22" s="153">
        <f t="shared" ref="Z22:Z27" si="11">R22-Q22</f>
        <v>-1.1144868588061376</v>
      </c>
      <c r="AB22" s="107">
        <f t="shared" ref="AB22:AB28" si="12">(C22-B22)/C22*100</f>
        <v>-40.478730717684016</v>
      </c>
      <c r="AC22" s="107">
        <f t="shared" ref="AC22:AC28" si="13">(F22-E22)/F22*100</f>
        <v>-5.8440556876038743</v>
      </c>
      <c r="AD22" s="107">
        <f t="shared" ref="AD22:AD28" si="14">(I22-H22)/I22*100</f>
        <v>24.7774357552262</v>
      </c>
      <c r="AE22" s="1274">
        <f t="shared" ref="AE22:AE28" si="15">(L22-K22)/L22*100</f>
        <v>-189.0640661709173</v>
      </c>
      <c r="AF22" s="107">
        <f t="shared" ref="AF22:AF28" si="16">(O22-N22)/O22*100</f>
        <v>-49.556368098516792</v>
      </c>
      <c r="AG22" s="126">
        <f t="shared" ref="AG22:AG28" si="17">(R22-Q22)/R22*100</f>
        <v>-44.169861060280496</v>
      </c>
      <c r="AI22" s="61">
        <f t="shared" ref="AI22:AI28" si="18">B22/SUM($B$21:$B$28)*100</f>
        <v>0.61541295664675588</v>
      </c>
      <c r="AJ22" s="6">
        <f t="shared" ref="AJ22:AJ28" si="19">C22/SUM($C$21:$C$28)*100</f>
        <v>0.29300436980214539</v>
      </c>
      <c r="AK22" s="61">
        <f t="shared" ref="AK22:AK28" si="20">E22/SUM($E$21:$E$28)*100</f>
        <v>0.36164846876779133</v>
      </c>
      <c r="AL22" s="6">
        <f t="shared" ref="AL22:AL28" si="21">F22/SUM($F$21:$F$28)*100</f>
        <v>0.25074445809284784</v>
      </c>
      <c r="AM22" s="61">
        <f t="shared" ref="AM22:AM28" si="22">H22/SUM($H$21:$H$28)*100</f>
        <v>0.20916931555224511</v>
      </c>
      <c r="AN22" s="6">
        <f t="shared" ref="AN22:AN28" si="23">I22/SUM($I$21:$I$28)*100</f>
        <v>0.20963611872856203</v>
      </c>
      <c r="AO22" s="61">
        <f t="shared" ref="AO22:AO28" si="24">K22/SUM($K$21:$K$28)*100</f>
        <v>0.29478590896657419</v>
      </c>
      <c r="AP22" s="6">
        <f t="shared" ref="AP22:AP28" si="25">L22/SUM($L$21:$L$28)*100</f>
        <v>8.4964930445514633E-2</v>
      </c>
      <c r="AQ22" s="61">
        <f t="shared" ref="AQ22:AQ28" si="26">N22/SUM($N$21:$N$28)*100</f>
        <v>0.38530924482003215</v>
      </c>
      <c r="AR22" s="6">
        <f t="shared" ref="AR22:AR28" si="27">O22/SUM($O$21:$O$28)*100</f>
        <v>0.19470105091083106</v>
      </c>
      <c r="AS22" s="61">
        <f t="shared" ref="AS22:AS28" si="28">Q22/SUM($Q$21:$Q$28)*100</f>
        <v>0.41769409855785999</v>
      </c>
      <c r="AT22" s="82">
        <f t="shared" ref="AT22:AT28" si="29">R22/SUM($R$21:$R$28)*100</f>
        <v>0.19994633246515156</v>
      </c>
      <c r="AV22" s="59">
        <f t="shared" si="0"/>
        <v>-0.32240858684461049</v>
      </c>
      <c r="AW22" s="59">
        <f t="shared" si="1"/>
        <v>-0.11090401067494349</v>
      </c>
      <c r="AX22" s="59">
        <f t="shared" si="2"/>
        <v>4.6680317631692114E-4</v>
      </c>
      <c r="AY22" s="59">
        <f t="shared" si="3"/>
        <v>-0.20982097852105958</v>
      </c>
      <c r="AZ22" s="59">
        <f t="shared" si="4"/>
        <v>-0.19060819390920108</v>
      </c>
      <c r="BA22" s="73">
        <f t="shared" si="5"/>
        <v>-0.21774776609270843</v>
      </c>
    </row>
    <row r="23" spans="1:53" x14ac:dyDescent="0.25">
      <c r="A23" s="325" t="s">
        <v>479</v>
      </c>
      <c r="B23" s="150">
        <v>43.105184941932812</v>
      </c>
      <c r="C23" s="149">
        <v>62.751406103350213</v>
      </c>
      <c r="D23" s="149">
        <v>56.07435685871404</v>
      </c>
      <c r="E23" s="150">
        <v>54.214422804978788</v>
      </c>
      <c r="F23" s="149">
        <v>71.033020278352268</v>
      </c>
      <c r="G23" s="149">
        <v>65.248789361072042</v>
      </c>
      <c r="H23" s="150">
        <v>37.76037051121596</v>
      </c>
      <c r="I23" s="149">
        <v>62.822311626353134</v>
      </c>
      <c r="J23" s="149">
        <v>54.167528974133283</v>
      </c>
      <c r="K23" s="150">
        <v>58.18719454398147</v>
      </c>
      <c r="L23" s="149">
        <v>70.09921418910497</v>
      </c>
      <c r="M23" s="149">
        <v>65.909915840343203</v>
      </c>
      <c r="N23" s="150">
        <v>49.171867895318691</v>
      </c>
      <c r="O23" s="149">
        <v>73.631023548034577</v>
      </c>
      <c r="P23" s="149">
        <v>64.797125558044655</v>
      </c>
      <c r="Q23" s="150">
        <v>51.579202312675037</v>
      </c>
      <c r="R23" s="149">
        <v>77.117330952728565</v>
      </c>
      <c r="S23" s="1247">
        <v>67.996289394254433</v>
      </c>
      <c r="T23" s="149"/>
      <c r="U23" s="1239">
        <f t="shared" si="6"/>
        <v>19.646221161417401</v>
      </c>
      <c r="V23" s="151">
        <f t="shared" si="7"/>
        <v>16.81859747337348</v>
      </c>
      <c r="W23" s="152">
        <f t="shared" si="8"/>
        <v>25.061941115137174</v>
      </c>
      <c r="X23" s="153">
        <f t="shared" si="9"/>
        <v>11.9120196451235</v>
      </c>
      <c r="Y23" s="153">
        <f t="shared" si="10"/>
        <v>24.459155652715886</v>
      </c>
      <c r="Z23" s="153">
        <f t="shared" si="11"/>
        <v>25.538128640053529</v>
      </c>
      <c r="AB23" s="107">
        <f t="shared" si="12"/>
        <v>31.308017431610214</v>
      </c>
      <c r="AC23" s="107">
        <f t="shared" si="13"/>
        <v>23.677153818699505</v>
      </c>
      <c r="AD23" s="107">
        <f t="shared" si="14"/>
        <v>39.893376200795544</v>
      </c>
      <c r="AE23" s="107">
        <f t="shared" si="15"/>
        <v>16.993085846852335</v>
      </c>
      <c r="AF23" s="107">
        <f t="shared" si="16"/>
        <v>33.218546305769465</v>
      </c>
      <c r="AG23" s="126">
        <f t="shared" si="17"/>
        <v>33.115939471126026</v>
      </c>
      <c r="AI23" s="61">
        <f t="shared" si="18"/>
        <v>6.3336619462806514</v>
      </c>
      <c r="AJ23" s="6">
        <f t="shared" si="19"/>
        <v>6.1668994156834511</v>
      </c>
      <c r="AK23" s="61">
        <f t="shared" si="20"/>
        <v>6.7927295214060059</v>
      </c>
      <c r="AL23" s="6">
        <f t="shared" si="21"/>
        <v>6.5313198059990683</v>
      </c>
      <c r="AM23" s="61">
        <f t="shared" si="22"/>
        <v>5.7276648585475698</v>
      </c>
      <c r="AN23" s="6">
        <f t="shared" si="23"/>
        <v>7.1840861733360644</v>
      </c>
      <c r="AO23" s="61">
        <f t="shared" si="24"/>
        <v>6.9725778053306087</v>
      </c>
      <c r="AP23" s="6">
        <f t="shared" si="25"/>
        <v>6.9985197721399981</v>
      </c>
      <c r="AQ23" s="61">
        <f t="shared" si="26"/>
        <v>5.8651602449743301</v>
      </c>
      <c r="AR23" s="6">
        <f t="shared" si="27"/>
        <v>6.6372440988811041</v>
      </c>
      <c r="AS23" s="61">
        <f t="shared" si="28"/>
        <v>5.9225612656286692</v>
      </c>
      <c r="AT23" s="82">
        <f t="shared" si="29"/>
        <v>6.1110595216924102</v>
      </c>
      <c r="AV23" s="59">
        <f t="shared" si="0"/>
        <v>-0.16676253059720025</v>
      </c>
      <c r="AW23" s="59">
        <f t="shared" si="1"/>
        <v>-0.26140971540693769</v>
      </c>
      <c r="AX23" s="59">
        <f t="shared" si="2"/>
        <v>1.4564213147884946</v>
      </c>
      <c r="AY23" s="59">
        <f t="shared" si="3"/>
        <v>2.5941966809389427E-2</v>
      </c>
      <c r="AZ23" s="59">
        <f t="shared" si="4"/>
        <v>0.77208385390677403</v>
      </c>
      <c r="BA23" s="73">
        <f t="shared" si="5"/>
        <v>0.18849825606374093</v>
      </c>
    </row>
    <row r="24" spans="1:53" x14ac:dyDescent="0.25">
      <c r="A24" s="325" t="s">
        <v>944</v>
      </c>
      <c r="B24" s="150">
        <v>158.51536926141108</v>
      </c>
      <c r="C24" s="149">
        <v>198.83245271660837</v>
      </c>
      <c r="D24" s="149">
        <v>185.13011528394574</v>
      </c>
      <c r="E24" s="150">
        <v>202.61337010155484</v>
      </c>
      <c r="F24" s="149">
        <v>213.1509410727657</v>
      </c>
      <c r="G24" s="149">
        <v>209.52687290054098</v>
      </c>
      <c r="H24" s="150">
        <v>139.98824109409355</v>
      </c>
      <c r="I24" s="149">
        <v>155.09073075679402</v>
      </c>
      <c r="J24" s="149">
        <v>149.87530211391356</v>
      </c>
      <c r="K24" s="150">
        <v>221.50032403006733</v>
      </c>
      <c r="L24" s="149">
        <v>195.4458281490225</v>
      </c>
      <c r="M24" s="149">
        <v>204.60884666511137</v>
      </c>
      <c r="N24" s="150">
        <v>178.85023717498103</v>
      </c>
      <c r="O24" s="149">
        <v>152.73318527913986</v>
      </c>
      <c r="P24" s="149">
        <v>162.1658646210989</v>
      </c>
      <c r="Q24" s="150">
        <v>194.58260184155225</v>
      </c>
      <c r="R24" s="149">
        <v>181.75211511922919</v>
      </c>
      <c r="S24" s="1247">
        <v>186.33457314734855</v>
      </c>
      <c r="T24" s="149"/>
      <c r="U24" s="1239">
        <f t="shared" si="6"/>
        <v>40.317083455197292</v>
      </c>
      <c r="V24" s="151">
        <f t="shared" si="7"/>
        <v>10.537570971210869</v>
      </c>
      <c r="W24" s="152">
        <f t="shared" si="8"/>
        <v>15.102489662700464</v>
      </c>
      <c r="X24" s="153">
        <f t="shared" si="9"/>
        <v>-26.054495881044829</v>
      </c>
      <c r="Y24" s="153">
        <f t="shared" si="10"/>
        <v>-26.117051895841172</v>
      </c>
      <c r="Z24" s="153">
        <f t="shared" si="11"/>
        <v>-12.830486722323059</v>
      </c>
      <c r="AB24" s="107">
        <f t="shared" si="12"/>
        <v>20.276913001048356</v>
      </c>
      <c r="AC24" s="107">
        <f t="shared" si="13"/>
        <v>4.9437130880944791</v>
      </c>
      <c r="AD24" s="107">
        <f t="shared" si="14"/>
        <v>9.7378415776397862</v>
      </c>
      <c r="AE24" s="107">
        <f t="shared" si="15"/>
        <v>-13.33080175094806</v>
      </c>
      <c r="AF24" s="107">
        <f t="shared" si="16"/>
        <v>-17.099788659621577</v>
      </c>
      <c r="AG24" s="126">
        <f t="shared" si="17"/>
        <v>-7.0593328247686546</v>
      </c>
      <c r="AI24" s="61">
        <f t="shared" si="18"/>
        <v>23.291461654650007</v>
      </c>
      <c r="AJ24" s="6">
        <f t="shared" si="19"/>
        <v>19.540275072999446</v>
      </c>
      <c r="AK24" s="61">
        <f t="shared" si="20"/>
        <v>25.386193365393535</v>
      </c>
      <c r="AL24" s="6">
        <f t="shared" si="21"/>
        <v>19.598729684315039</v>
      </c>
      <c r="AM24" s="61">
        <f t="shared" si="22"/>
        <v>21.234053539976895</v>
      </c>
      <c r="AN24" s="6">
        <f t="shared" si="23"/>
        <v>17.735501060026007</v>
      </c>
      <c r="AO24" s="61">
        <f t="shared" si="24"/>
        <v>26.542407746402198</v>
      </c>
      <c r="AP24" s="6">
        <f t="shared" si="25"/>
        <v>19.512793524236148</v>
      </c>
      <c r="AQ24" s="61">
        <f t="shared" si="26"/>
        <v>21.333037482246944</v>
      </c>
      <c r="AR24" s="6">
        <f t="shared" si="27"/>
        <v>13.767667266447289</v>
      </c>
      <c r="AS24" s="61">
        <f t="shared" si="28"/>
        <v>22.342869392317578</v>
      </c>
      <c r="AT24" s="82">
        <f t="shared" si="29"/>
        <v>14.402702738349918</v>
      </c>
      <c r="AV24" s="59">
        <f t="shared" si="0"/>
        <v>-3.7511865816505612</v>
      </c>
      <c r="AW24" s="59">
        <f t="shared" si="1"/>
        <v>-5.7874636810784956</v>
      </c>
      <c r="AX24" s="59">
        <f t="shared" si="2"/>
        <v>-3.498552479950888</v>
      </c>
      <c r="AY24" s="59">
        <f t="shared" si="3"/>
        <v>-7.0296142221660496</v>
      </c>
      <c r="AZ24" s="59">
        <f t="shared" si="4"/>
        <v>-7.5653702157996552</v>
      </c>
      <c r="BA24" s="73">
        <f t="shared" si="5"/>
        <v>-7.9401666539676601</v>
      </c>
    </row>
    <row r="25" spans="1:53" x14ac:dyDescent="0.25">
      <c r="A25" s="325" t="s">
        <v>945</v>
      </c>
      <c r="B25" s="150">
        <v>71.071134383377327</v>
      </c>
      <c r="C25" s="149">
        <v>141.8035586202227</v>
      </c>
      <c r="D25" s="149">
        <v>117.76413261857424</v>
      </c>
      <c r="E25" s="150">
        <v>69.436459110307368</v>
      </c>
      <c r="F25" s="149">
        <v>129.38574526730912</v>
      </c>
      <c r="G25" s="149">
        <v>108.7680620742137</v>
      </c>
      <c r="H25" s="150">
        <v>64.490957862468449</v>
      </c>
      <c r="I25" s="149">
        <v>89.516995495573624</v>
      </c>
      <c r="J25" s="149">
        <v>80.874611596986512</v>
      </c>
      <c r="K25" s="150">
        <v>57.415174105723707</v>
      </c>
      <c r="L25" s="149">
        <v>101.33818315703371</v>
      </c>
      <c r="M25" s="149">
        <v>85.891047006059637</v>
      </c>
      <c r="N25" s="150">
        <v>83.075347335244103</v>
      </c>
      <c r="O25" s="149">
        <v>144.45998150436063</v>
      </c>
      <c r="P25" s="149">
        <v>122.28973147193101</v>
      </c>
      <c r="Q25" s="150">
        <v>86.309958240992117</v>
      </c>
      <c r="R25" s="149">
        <v>149.02209086747331</v>
      </c>
      <c r="S25" s="1247">
        <v>126.62420980231327</v>
      </c>
      <c r="T25" s="149"/>
      <c r="U25" s="1239">
        <f t="shared" si="6"/>
        <v>70.732424236845375</v>
      </c>
      <c r="V25" s="151">
        <f t="shared" si="7"/>
        <v>59.949286157001751</v>
      </c>
      <c r="W25" s="152">
        <f t="shared" si="8"/>
        <v>25.026037633105176</v>
      </c>
      <c r="X25" s="153">
        <f t="shared" si="9"/>
        <v>43.923009051310004</v>
      </c>
      <c r="Y25" s="153">
        <f t="shared" si="10"/>
        <v>61.384634169116524</v>
      </c>
      <c r="Z25" s="153">
        <f t="shared" si="11"/>
        <v>62.712132626481193</v>
      </c>
      <c r="AB25" s="107">
        <f t="shared" si="12"/>
        <v>49.880570646524077</v>
      </c>
      <c r="AC25" s="107">
        <f t="shared" si="13"/>
        <v>46.333764228159275</v>
      </c>
      <c r="AD25" s="107">
        <f t="shared" si="14"/>
        <v>27.956744408767207</v>
      </c>
      <c r="AE25" s="107">
        <f t="shared" si="15"/>
        <v>43.343000321257861</v>
      </c>
      <c r="AF25" s="107">
        <f t="shared" si="16"/>
        <v>42.492483752161895</v>
      </c>
      <c r="AG25" s="126">
        <f t="shared" si="17"/>
        <v>42.082440436466335</v>
      </c>
      <c r="AI25" s="61">
        <f t="shared" si="18"/>
        <v>10.442839763461906</v>
      </c>
      <c r="AJ25" s="6">
        <f t="shared" si="19"/>
        <v>13.935755979023353</v>
      </c>
      <c r="AK25" s="61">
        <f t="shared" si="20"/>
        <v>8.6999558651977491</v>
      </c>
      <c r="AL25" s="6">
        <f t="shared" si="21"/>
        <v>11.896716166183674</v>
      </c>
      <c r="AM25" s="61">
        <f t="shared" si="22"/>
        <v>9.7822820073551693</v>
      </c>
      <c r="AN25" s="6">
        <f t="shared" si="23"/>
        <v>10.236774053194281</v>
      </c>
      <c r="AO25" s="61">
        <f t="shared" si="24"/>
        <v>6.8800665128504583</v>
      </c>
      <c r="AP25" s="6">
        <f t="shared" si="25"/>
        <v>10.117335646359836</v>
      </c>
      <c r="AQ25" s="61">
        <f t="shared" si="26"/>
        <v>9.9091257945581432</v>
      </c>
      <c r="AR25" s="6">
        <f t="shared" si="27"/>
        <v>13.021904539175519</v>
      </c>
      <c r="AS25" s="61">
        <f t="shared" si="28"/>
        <v>9.9105064172446848</v>
      </c>
      <c r="AT25" s="82">
        <f t="shared" si="29"/>
        <v>11.809055838517224</v>
      </c>
      <c r="AV25" s="59">
        <f t="shared" si="0"/>
        <v>3.492916215561447</v>
      </c>
      <c r="AW25" s="59">
        <f t="shared" si="1"/>
        <v>3.1967603009859253</v>
      </c>
      <c r="AX25" s="59">
        <f t="shared" si="2"/>
        <v>0.45449204583911218</v>
      </c>
      <c r="AY25" s="59">
        <f t="shared" si="3"/>
        <v>3.2372691335093773</v>
      </c>
      <c r="AZ25" s="59">
        <f t="shared" si="4"/>
        <v>3.1127787446173762</v>
      </c>
      <c r="BA25" s="73">
        <f t="shared" si="5"/>
        <v>1.8985494212725396</v>
      </c>
    </row>
    <row r="26" spans="1:53" x14ac:dyDescent="0.25">
      <c r="A26" s="325" t="s">
        <v>946</v>
      </c>
      <c r="B26" s="150">
        <v>375.25304132141099</v>
      </c>
      <c r="C26" s="149">
        <v>584.87045259970989</v>
      </c>
      <c r="D26" s="149">
        <v>513.62897740003962</v>
      </c>
      <c r="E26" s="150">
        <v>447.89463759704557</v>
      </c>
      <c r="F26" s="149">
        <v>650.87331401473602</v>
      </c>
      <c r="G26" s="149">
        <v>581.065142581739</v>
      </c>
      <c r="H26" s="150">
        <v>400.17652766100866</v>
      </c>
      <c r="I26" s="149">
        <v>548.53404045812385</v>
      </c>
      <c r="J26" s="149">
        <v>497.30089685667184</v>
      </c>
      <c r="K26" s="150">
        <v>480.55055918207245</v>
      </c>
      <c r="L26" s="149">
        <v>622.05034070066017</v>
      </c>
      <c r="M26" s="149">
        <v>572.28675579013316</v>
      </c>
      <c r="N26" s="150">
        <v>509.49790305834676</v>
      </c>
      <c r="O26" s="149">
        <v>713.10873125967817</v>
      </c>
      <c r="P26" s="149">
        <v>639.57073544631078</v>
      </c>
      <c r="Q26" s="150">
        <v>515.54774867975698</v>
      </c>
      <c r="R26" s="149">
        <v>832.54040537868923</v>
      </c>
      <c r="S26" s="1247">
        <v>719.32525025775305</v>
      </c>
      <c r="T26" s="149"/>
      <c r="U26" s="1239">
        <f t="shared" si="6"/>
        <v>209.6174112782989</v>
      </c>
      <c r="V26" s="151">
        <f t="shared" si="7"/>
        <v>202.97867641769045</v>
      </c>
      <c r="W26" s="152">
        <f t="shared" si="8"/>
        <v>148.35751279711519</v>
      </c>
      <c r="X26" s="153">
        <f t="shared" si="9"/>
        <v>141.49978151858772</v>
      </c>
      <c r="Y26" s="153">
        <f t="shared" si="10"/>
        <v>203.6108282013314</v>
      </c>
      <c r="Z26" s="153">
        <f t="shared" si="11"/>
        <v>316.99265669893225</v>
      </c>
      <c r="AB26" s="107">
        <f t="shared" si="12"/>
        <v>35.839972825873417</v>
      </c>
      <c r="AC26" s="107">
        <f t="shared" si="13"/>
        <v>31.185588969022465</v>
      </c>
      <c r="AD26" s="107">
        <f t="shared" si="14"/>
        <v>27.046181614036236</v>
      </c>
      <c r="AE26" s="107">
        <f t="shared" si="15"/>
        <v>22.747319993299307</v>
      </c>
      <c r="AF26" s="107">
        <f t="shared" si="16"/>
        <v>28.552564184940071</v>
      </c>
      <c r="AG26" s="126">
        <f t="shared" si="17"/>
        <v>38.075348013258889</v>
      </c>
      <c r="AI26" s="61">
        <f t="shared" si="18"/>
        <v>55.137819527864217</v>
      </c>
      <c r="AJ26" s="6">
        <f t="shared" si="19"/>
        <v>57.478190153178133</v>
      </c>
      <c r="AK26" s="61">
        <f t="shared" si="20"/>
        <v>56.118408531788219</v>
      </c>
      <c r="AL26" s="6">
        <f t="shared" si="21"/>
        <v>59.846276426968039</v>
      </c>
      <c r="AM26" s="61">
        <f t="shared" si="22"/>
        <v>60.700597045750207</v>
      </c>
      <c r="AN26" s="6">
        <f t="shared" si="23"/>
        <v>62.727965807713041</v>
      </c>
      <c r="AO26" s="61">
        <f t="shared" si="24"/>
        <v>57.584425397232089</v>
      </c>
      <c r="AP26" s="6">
        <f t="shared" si="25"/>
        <v>62.103857497116074</v>
      </c>
      <c r="AQ26" s="61">
        <f t="shared" si="26"/>
        <v>60.772286549645081</v>
      </c>
      <c r="AR26" s="6">
        <f t="shared" si="27"/>
        <v>64.281012137854887</v>
      </c>
      <c r="AS26" s="61">
        <f t="shared" si="28"/>
        <v>59.197563940659492</v>
      </c>
      <c r="AT26" s="82">
        <f t="shared" si="29"/>
        <v>65.973548469951098</v>
      </c>
      <c r="AV26" s="59">
        <f t="shared" si="0"/>
        <v>2.3403706253139163</v>
      </c>
      <c r="AW26" s="59">
        <f t="shared" si="1"/>
        <v>3.7278678951798199</v>
      </c>
      <c r="AX26" s="59">
        <f t="shared" si="2"/>
        <v>2.0273687619628333</v>
      </c>
      <c r="AY26" s="59">
        <f t="shared" si="3"/>
        <v>4.5194320998839856</v>
      </c>
      <c r="AZ26" s="59">
        <f t="shared" si="4"/>
        <v>3.5087255882098063</v>
      </c>
      <c r="BA26" s="73">
        <f t="shared" si="5"/>
        <v>6.7759845292916054</v>
      </c>
    </row>
    <row r="27" spans="1:53" x14ac:dyDescent="0.25">
      <c r="A27" s="325" t="s">
        <v>947</v>
      </c>
      <c r="B27" s="150">
        <v>7.7649965075400793</v>
      </c>
      <c r="C27" s="149">
        <v>10.300914721243933</v>
      </c>
      <c r="D27" s="149">
        <v>9.4390466472693042</v>
      </c>
      <c r="E27" s="150">
        <v>4.6591413588893626</v>
      </c>
      <c r="F27" s="149">
        <v>5.581398570062551</v>
      </c>
      <c r="G27" s="149">
        <v>5.2642170284388783</v>
      </c>
      <c r="H27" s="150">
        <v>4.4305086901262314</v>
      </c>
      <c r="I27" s="149">
        <v>6.1859239197715672</v>
      </c>
      <c r="J27" s="149">
        <v>5.5797163954948177</v>
      </c>
      <c r="K27" s="150">
        <v>2.7716676391526529</v>
      </c>
      <c r="L27" s="149">
        <v>4.6556902893346113</v>
      </c>
      <c r="M27" s="149">
        <v>3.9931046646821091</v>
      </c>
      <c r="N27" s="150">
        <v>3.4451661163741858</v>
      </c>
      <c r="O27" s="149">
        <v>3.8724661102670255</v>
      </c>
      <c r="P27" s="149">
        <v>3.7181384380134035</v>
      </c>
      <c r="Q27" s="150">
        <v>4.4477871344081779</v>
      </c>
      <c r="R27" s="149">
        <v>6.5280109881639143</v>
      </c>
      <c r="S27" s="1247">
        <v>5.7850509816395093</v>
      </c>
      <c r="T27" s="149"/>
      <c r="U27" s="1239">
        <f t="shared" si="6"/>
        <v>2.5359182137038534</v>
      </c>
      <c r="V27" s="151">
        <f t="shared" si="7"/>
        <v>0.92225721117318837</v>
      </c>
      <c r="W27" s="152">
        <f t="shared" si="8"/>
        <v>1.7554152296453358</v>
      </c>
      <c r="X27" s="153">
        <f t="shared" si="9"/>
        <v>1.8840226501819584</v>
      </c>
      <c r="Y27" s="153">
        <f t="shared" si="10"/>
        <v>0.42729999389283968</v>
      </c>
      <c r="Z27" s="153">
        <f t="shared" si="11"/>
        <v>2.0802238537557365</v>
      </c>
      <c r="AB27" s="107">
        <f t="shared" si="12"/>
        <v>24.618378875362801</v>
      </c>
      <c r="AC27" s="107">
        <f t="shared" si="13"/>
        <v>16.523765497056282</v>
      </c>
      <c r="AD27" s="107">
        <f t="shared" si="14"/>
        <v>28.377575482857853</v>
      </c>
      <c r="AE27" s="107">
        <f t="shared" si="15"/>
        <v>40.467095813867417</v>
      </c>
      <c r="AF27" s="107">
        <f t="shared" si="16"/>
        <v>11.034312030773982</v>
      </c>
      <c r="AG27" s="126">
        <f t="shared" si="17"/>
        <v>31.866120592128873</v>
      </c>
      <c r="AI27" s="61">
        <f t="shared" si="18"/>
        <v>1.1409500494908098</v>
      </c>
      <c r="AJ27" s="6">
        <f t="shared" si="19"/>
        <v>1.0123232118627024</v>
      </c>
      <c r="AK27" s="61">
        <f t="shared" si="20"/>
        <v>0.58376139439457508</v>
      </c>
      <c r="AL27" s="6">
        <f t="shared" si="21"/>
        <v>0.51319652301105878</v>
      </c>
      <c r="AM27" s="61">
        <f t="shared" si="22"/>
        <v>0.67203972276670509</v>
      </c>
      <c r="AN27" s="6">
        <f t="shared" si="23"/>
        <v>0.70739534014055061</v>
      </c>
      <c r="AO27" s="61">
        <f t="shared" si="24"/>
        <v>0.33212923248776571</v>
      </c>
      <c r="AP27" s="6">
        <f t="shared" si="25"/>
        <v>0.46481178027146275</v>
      </c>
      <c r="AQ27" s="61">
        <f t="shared" si="26"/>
        <v>0.41093519949471347</v>
      </c>
      <c r="AR27" s="6">
        <f t="shared" si="27"/>
        <v>0.34907164942124386</v>
      </c>
      <c r="AS27" s="61">
        <f t="shared" si="28"/>
        <v>0.51071537788272614</v>
      </c>
      <c r="AT27" s="82">
        <f t="shared" si="29"/>
        <v>0.51730348047685215</v>
      </c>
      <c r="AV27" s="59">
        <f t="shared" si="0"/>
        <v>-0.12862683762810745</v>
      </c>
      <c r="AW27" s="59">
        <f t="shared" si="1"/>
        <v>-7.0564871383516303E-2</v>
      </c>
      <c r="AX27" s="59">
        <f t="shared" si="2"/>
        <v>3.5355617373845516E-2</v>
      </c>
      <c r="AY27" s="59">
        <f t="shared" si="3"/>
        <v>0.13268254778369704</v>
      </c>
      <c r="AZ27" s="59">
        <f t="shared" si="4"/>
        <v>-6.1863550073469609E-2</v>
      </c>
      <c r="BA27" s="73">
        <f t="shared" si="5"/>
        <v>6.5881025941260107E-3</v>
      </c>
    </row>
    <row r="28" spans="1:53" x14ac:dyDescent="0.25">
      <c r="A28" s="328" t="s">
        <v>948</v>
      </c>
      <c r="B28" s="1216">
        <v>6.8552372067135332</v>
      </c>
      <c r="C28" s="1236">
        <v>2.4250433130013334</v>
      </c>
      <c r="D28" s="1236">
        <v>3.9307080690153451</v>
      </c>
      <c r="E28" s="1216">
        <v>5.6049658600733299</v>
      </c>
      <c r="F28" s="1236">
        <v>1.9334726085577834</v>
      </c>
      <c r="G28" s="1236">
        <v>3.1961679558733458</v>
      </c>
      <c r="H28" s="1216">
        <v>4.462042860115722</v>
      </c>
      <c r="I28" s="1236">
        <v>4.3508391312296872</v>
      </c>
      <c r="J28" s="1236">
        <v>4.3892417473400451</v>
      </c>
      <c r="K28" s="1216">
        <v>6.0883635704814019</v>
      </c>
      <c r="L28" s="1236">
        <v>1.7041150764929387</v>
      </c>
      <c r="M28" s="1236">
        <v>3.2459967660472433</v>
      </c>
      <c r="N28" s="1216">
        <v>0.64903346320977762</v>
      </c>
      <c r="O28" s="1236">
        <v>8.8501172438812148</v>
      </c>
      <c r="P28" s="1236">
        <v>5.8881369304778799</v>
      </c>
      <c r="Q28" s="1216">
        <v>4.4351516934667528</v>
      </c>
      <c r="R28" s="1236">
        <v>4.1047613346443894</v>
      </c>
      <c r="S28" s="1248">
        <v>4.2227615309708986</v>
      </c>
      <c r="T28" s="149"/>
      <c r="U28" s="1240">
        <f t="shared" si="6"/>
        <v>-4.4301938937122003</v>
      </c>
      <c r="V28" s="1241">
        <f t="shared" si="7"/>
        <v>-3.6714932515155465</v>
      </c>
      <c r="W28" s="1242">
        <f t="shared" si="8"/>
        <v>-0.1112037288860348</v>
      </c>
      <c r="X28" s="1243">
        <f t="shared" si="9"/>
        <v>-4.3842484939884629</v>
      </c>
      <c r="Y28" s="1243">
        <f t="shared" si="10"/>
        <v>8.2010837806714374</v>
      </c>
      <c r="Z28" s="1243">
        <f>R28-Q28</f>
        <v>-0.33039035882236334</v>
      </c>
      <c r="AB28" s="1275">
        <f t="shared" si="12"/>
        <v>-182.68514504300586</v>
      </c>
      <c r="AC28" s="1275">
        <f t="shared" si="13"/>
        <v>-189.8911438033864</v>
      </c>
      <c r="AD28" s="332">
        <f t="shared" si="14"/>
        <v>-2.5559145151525069</v>
      </c>
      <c r="AE28" s="1275">
        <f t="shared" si="15"/>
        <v>-257.27420374750903</v>
      </c>
      <c r="AF28" s="332">
        <f t="shared" si="16"/>
        <v>92.666385706262759</v>
      </c>
      <c r="AG28" s="335">
        <f t="shared" si="17"/>
        <v>-8.0489541750905786</v>
      </c>
      <c r="AI28" s="100">
        <f t="shared" si="18"/>
        <v>1.0072745329216977</v>
      </c>
      <c r="AJ28" s="98">
        <f t="shared" si="19"/>
        <v>0.23832132407239484</v>
      </c>
      <c r="AK28" s="100">
        <f t="shared" si="20"/>
        <v>0.70226731364732831</v>
      </c>
      <c r="AL28" s="98">
        <f t="shared" si="21"/>
        <v>0.17777827682316122</v>
      </c>
      <c r="AM28" s="100">
        <f t="shared" si="22"/>
        <v>0.67682296919270668</v>
      </c>
      <c r="AN28" s="98">
        <f t="shared" si="23"/>
        <v>0.497543029473065</v>
      </c>
      <c r="AO28" s="100">
        <f t="shared" si="24"/>
        <v>0.7295692640798227</v>
      </c>
      <c r="AP28" s="98">
        <f t="shared" si="25"/>
        <v>0.17013433309914786</v>
      </c>
      <c r="AQ28" s="100">
        <f t="shared" si="26"/>
        <v>7.7415917454671371E-2</v>
      </c>
      <c r="AR28" s="98">
        <f t="shared" si="27"/>
        <v>0.79776683279482197</v>
      </c>
      <c r="AS28" s="100">
        <f t="shared" si="28"/>
        <v>0.50926451843282272</v>
      </c>
      <c r="AT28" s="99">
        <f t="shared" si="29"/>
        <v>0.3252763098573746</v>
      </c>
      <c r="AV28" s="108">
        <f t="shared" si="0"/>
        <v>-0.76895320884930285</v>
      </c>
      <c r="AW28" s="108">
        <f t="shared" si="1"/>
        <v>-0.52448903682416703</v>
      </c>
      <c r="AX28" s="108">
        <f t="shared" si="2"/>
        <v>-0.17927993971964168</v>
      </c>
      <c r="AY28" s="246">
        <f t="shared" si="3"/>
        <v>-0.55943493098067487</v>
      </c>
      <c r="AZ28" s="108">
        <f t="shared" si="4"/>
        <v>0.72035091534015061</v>
      </c>
      <c r="BA28" s="246">
        <f t="shared" si="5"/>
        <v>-0.18398820857544812</v>
      </c>
    </row>
    <row r="29" spans="1:53" x14ac:dyDescent="0.25">
      <c r="B29" s="13"/>
      <c r="C29" s="13"/>
      <c r="D29" s="13"/>
      <c r="E29" s="13"/>
      <c r="F29" s="13"/>
      <c r="G29" s="13"/>
      <c r="H29" s="13"/>
      <c r="I29" s="13"/>
      <c r="J29" s="13"/>
      <c r="K29" s="13"/>
      <c r="L29" s="13"/>
      <c r="M29" s="13"/>
      <c r="N29" s="13"/>
      <c r="O29" s="13"/>
      <c r="P29" s="13"/>
      <c r="Q29" s="13"/>
      <c r="R29" s="13"/>
      <c r="S29" s="13"/>
      <c r="T29" s="13"/>
    </row>
    <row r="30" spans="1:53" x14ac:dyDescent="0.25">
      <c r="B30" s="13"/>
      <c r="C30" s="13"/>
      <c r="D30" s="13"/>
      <c r="E30" s="13"/>
      <c r="F30" s="13"/>
      <c r="G30" s="13"/>
      <c r="H30" s="13"/>
      <c r="I30" s="13"/>
      <c r="J30" s="13"/>
      <c r="K30" s="13"/>
      <c r="L30" s="13"/>
      <c r="M30" s="13"/>
      <c r="N30" s="13"/>
      <c r="O30" s="13"/>
      <c r="P30" s="13"/>
      <c r="Q30" s="13"/>
      <c r="R30" s="13"/>
      <c r="S30" s="13"/>
      <c r="T30" s="13"/>
      <c r="V30" s="13"/>
      <c r="W30" s="13"/>
      <c r="X30" s="13"/>
      <c r="Y30" s="13"/>
      <c r="Z30" s="13"/>
      <c r="AA30" s="13"/>
      <c r="AB30" s="13"/>
      <c r="AH30" s="13"/>
    </row>
    <row r="31" spans="1:53" x14ac:dyDescent="0.25">
      <c r="A31" s="5" t="s">
        <v>1266</v>
      </c>
      <c r="B31" s="13"/>
      <c r="C31" s="13"/>
      <c r="D31" s="13"/>
      <c r="E31" s="13"/>
      <c r="F31" s="13"/>
      <c r="G31" s="13"/>
      <c r="H31" s="13"/>
      <c r="I31" s="13"/>
      <c r="J31" s="13"/>
      <c r="K31" s="13"/>
      <c r="L31" s="13"/>
      <c r="M31" s="13"/>
      <c r="N31" s="13"/>
      <c r="O31" s="13"/>
    </row>
    <row r="32" spans="1:53" x14ac:dyDescent="0.25">
      <c r="A32" s="5"/>
      <c r="B32" s="13"/>
      <c r="C32" s="13"/>
      <c r="D32" s="13"/>
      <c r="E32" s="13"/>
      <c r="F32" s="13"/>
      <c r="G32" s="13"/>
      <c r="H32" s="13"/>
      <c r="I32" s="13"/>
      <c r="J32" s="13"/>
      <c r="K32" s="13"/>
      <c r="L32" s="13"/>
      <c r="M32" s="13"/>
      <c r="N32" s="13"/>
      <c r="O32" s="13"/>
    </row>
    <row r="33" spans="1:175" ht="39" customHeight="1" x14ac:dyDescent="0.25">
      <c r="A33" s="5"/>
      <c r="B33" s="2070" t="s">
        <v>416</v>
      </c>
      <c r="C33" s="2070"/>
      <c r="D33" s="2070"/>
      <c r="E33" s="2070"/>
      <c r="F33" s="2070"/>
      <c r="G33" s="2070"/>
      <c r="H33" s="2070"/>
      <c r="I33" s="2070"/>
      <c r="J33" s="2070"/>
      <c r="K33" s="2070"/>
      <c r="L33" s="2070"/>
      <c r="M33" s="2070"/>
      <c r="N33" s="2070"/>
      <c r="O33" s="2070"/>
      <c r="P33" s="2070"/>
      <c r="Q33" s="2070"/>
      <c r="R33" s="2070"/>
      <c r="S33" s="2070"/>
      <c r="T33" s="2070"/>
      <c r="U33" s="2070"/>
      <c r="V33" s="2070"/>
      <c r="W33" s="2070"/>
      <c r="X33" s="2070"/>
      <c r="Y33" s="2070"/>
      <c r="Z33" s="2070"/>
      <c r="AA33" s="2070"/>
      <c r="AB33" s="2070"/>
      <c r="AC33" s="2070"/>
      <c r="AD33" s="2070"/>
      <c r="AE33" s="2070"/>
      <c r="AF33" s="2070"/>
      <c r="AG33" s="2070"/>
      <c r="AH33" s="2070"/>
      <c r="AI33" s="2070"/>
      <c r="AJ33" s="2070"/>
      <c r="AK33" s="2070"/>
      <c r="AM33" s="2006" t="s">
        <v>1123</v>
      </c>
      <c r="AN33" s="2026"/>
      <c r="AO33" s="2026"/>
      <c r="AP33" s="2026"/>
      <c r="AQ33" s="2026"/>
      <c r="AR33" s="2026"/>
      <c r="AS33" s="2026"/>
      <c r="AT33" s="2026"/>
      <c r="AU33" s="2026"/>
      <c r="AV33" s="2026"/>
      <c r="AW33" s="2026"/>
      <c r="AX33" s="2026"/>
      <c r="AZ33" s="2006" t="s">
        <v>1103</v>
      </c>
      <c r="BA33" s="2026"/>
      <c r="BB33" s="2026"/>
      <c r="BC33" s="2026"/>
      <c r="BD33" s="2026"/>
      <c r="BE33" s="2026"/>
      <c r="BF33" s="2026"/>
      <c r="BG33" s="2026"/>
      <c r="BH33" s="2026"/>
      <c r="BI33" s="2026"/>
      <c r="BJ33" s="2026"/>
      <c r="BK33" s="2026"/>
    </row>
    <row r="34" spans="1:175" x14ac:dyDescent="0.25">
      <c r="A34" s="339" t="s">
        <v>29</v>
      </c>
      <c r="B34" s="2071">
        <v>2016</v>
      </c>
      <c r="C34" s="2008"/>
      <c r="D34" s="2008"/>
      <c r="E34" s="2008"/>
      <c r="F34" s="2008"/>
      <c r="G34" s="2008"/>
      <c r="H34" s="2008">
        <v>2019</v>
      </c>
      <c r="I34" s="2008"/>
      <c r="J34" s="2008"/>
      <c r="K34" s="2008"/>
      <c r="L34" s="2008"/>
      <c r="M34" s="2008"/>
      <c r="N34" s="2008">
        <v>2020</v>
      </c>
      <c r="O34" s="2008"/>
      <c r="P34" s="2008"/>
      <c r="Q34" s="2008"/>
      <c r="R34" s="2008"/>
      <c r="S34" s="2008"/>
      <c r="T34" s="2008">
        <v>2021</v>
      </c>
      <c r="U34" s="2008"/>
      <c r="V34" s="2008"/>
      <c r="W34" s="2008"/>
      <c r="X34" s="2008"/>
      <c r="Y34" s="2008"/>
      <c r="Z34" s="2008">
        <v>2022</v>
      </c>
      <c r="AA34" s="2008"/>
      <c r="AB34" s="2008"/>
      <c r="AC34" s="2008"/>
      <c r="AD34" s="2008"/>
      <c r="AE34" s="2008"/>
      <c r="AF34" s="2008">
        <v>2023</v>
      </c>
      <c r="AG34" s="2008"/>
      <c r="AH34" s="2008"/>
      <c r="AI34" s="2008"/>
      <c r="AJ34" s="2008"/>
      <c r="AK34" s="2008"/>
      <c r="AM34" s="2008">
        <v>2016</v>
      </c>
      <c r="AN34" s="2008"/>
      <c r="AO34" s="2008">
        <v>2019</v>
      </c>
      <c r="AP34" s="2008"/>
      <c r="AQ34" s="2008">
        <v>2020</v>
      </c>
      <c r="AR34" s="2008"/>
      <c r="AS34" s="2008">
        <v>2021</v>
      </c>
      <c r="AT34" s="2008"/>
      <c r="AU34" s="2008">
        <v>2022</v>
      </c>
      <c r="AV34" s="2008"/>
      <c r="AW34" s="2008">
        <v>2023</v>
      </c>
      <c r="AX34" s="2008"/>
      <c r="AZ34" s="2008">
        <v>2016</v>
      </c>
      <c r="BA34" s="2008"/>
      <c r="BB34" s="2008">
        <v>2019</v>
      </c>
      <c r="BC34" s="2008"/>
      <c r="BD34" s="2008">
        <v>2020</v>
      </c>
      <c r="BE34" s="2008"/>
      <c r="BF34" s="2008">
        <v>2021</v>
      </c>
      <c r="BG34" s="2008"/>
      <c r="BH34" s="2008">
        <v>2022</v>
      </c>
      <c r="BI34" s="2008"/>
      <c r="BJ34" s="2008">
        <v>2023</v>
      </c>
      <c r="BK34" s="2008"/>
    </row>
    <row r="35" spans="1:175" x14ac:dyDescent="0.25">
      <c r="A35" s="340" t="s">
        <v>1119</v>
      </c>
      <c r="B35" s="2011" t="s">
        <v>31</v>
      </c>
      <c r="C35" s="2026"/>
      <c r="D35" s="2026" t="s">
        <v>32</v>
      </c>
      <c r="E35" s="2026"/>
      <c r="F35" s="2026" t="s">
        <v>152</v>
      </c>
      <c r="G35" s="2026"/>
      <c r="H35" s="2026" t="s">
        <v>31</v>
      </c>
      <c r="I35" s="2026"/>
      <c r="J35" s="2026" t="s">
        <v>32</v>
      </c>
      <c r="K35" s="2026"/>
      <c r="L35" s="2026" t="s">
        <v>152</v>
      </c>
      <c r="M35" s="2026"/>
      <c r="N35" s="2026" t="s">
        <v>31</v>
      </c>
      <c r="O35" s="2026"/>
      <c r="P35" s="2026" t="s">
        <v>32</v>
      </c>
      <c r="Q35" s="2026"/>
      <c r="R35" s="2026" t="s">
        <v>152</v>
      </c>
      <c r="S35" s="2026"/>
      <c r="T35" s="2026" t="s">
        <v>31</v>
      </c>
      <c r="U35" s="2026"/>
      <c r="V35" s="2026" t="s">
        <v>32</v>
      </c>
      <c r="W35" s="2026"/>
      <c r="X35" s="2026" t="s">
        <v>152</v>
      </c>
      <c r="Y35" s="2026"/>
      <c r="Z35" s="2026" t="s">
        <v>31</v>
      </c>
      <c r="AA35" s="2026"/>
      <c r="AB35" s="2026" t="s">
        <v>32</v>
      </c>
      <c r="AC35" s="2026"/>
      <c r="AD35" s="2026" t="s">
        <v>152</v>
      </c>
      <c r="AE35" s="2026"/>
      <c r="AF35" s="2026" t="s">
        <v>31</v>
      </c>
      <c r="AG35" s="2026"/>
      <c r="AH35" s="2026" t="s">
        <v>32</v>
      </c>
      <c r="AI35" s="2026"/>
      <c r="AJ35" s="2026" t="s">
        <v>152</v>
      </c>
      <c r="AK35" s="2026"/>
      <c r="AM35" s="2008"/>
      <c r="AN35" s="2008"/>
      <c r="AO35" s="2008"/>
      <c r="AP35" s="2008"/>
      <c r="AQ35" s="2008"/>
      <c r="AR35" s="2008"/>
      <c r="AS35" s="2008"/>
      <c r="AT35" s="2008"/>
      <c r="AU35" s="2008"/>
      <c r="AV35" s="2008"/>
      <c r="AW35" s="2008"/>
      <c r="AX35" s="2008"/>
      <c r="AZ35" s="2008"/>
      <c r="BA35" s="2008"/>
      <c r="BB35" s="2008"/>
      <c r="BC35" s="2008"/>
      <c r="BD35" s="2008"/>
      <c r="BE35" s="2008"/>
      <c r="BF35" s="2008"/>
      <c r="BG35" s="2008"/>
      <c r="BH35" s="2008"/>
      <c r="BI35" s="2008"/>
      <c r="BJ35" s="2008"/>
      <c r="BK35" s="2008"/>
    </row>
    <row r="36" spans="1:175" s="4" customFormat="1" x14ac:dyDescent="0.25">
      <c r="A36" s="1273" t="s">
        <v>34</v>
      </c>
      <c r="B36" s="1267" t="s">
        <v>940</v>
      </c>
      <c r="C36" s="1268" t="s">
        <v>417</v>
      </c>
      <c r="D36" s="1267" t="s">
        <v>940</v>
      </c>
      <c r="E36" s="1268" t="s">
        <v>417</v>
      </c>
      <c r="F36" s="1267" t="s">
        <v>940</v>
      </c>
      <c r="G36" s="1269" t="s">
        <v>417</v>
      </c>
      <c r="H36" s="1267" t="s">
        <v>940</v>
      </c>
      <c r="I36" s="1268" t="s">
        <v>417</v>
      </c>
      <c r="J36" s="1267" t="s">
        <v>940</v>
      </c>
      <c r="K36" s="1268" t="s">
        <v>417</v>
      </c>
      <c r="L36" s="1267" t="s">
        <v>940</v>
      </c>
      <c r="M36" s="1269" t="s">
        <v>417</v>
      </c>
      <c r="N36" s="1267" t="s">
        <v>940</v>
      </c>
      <c r="O36" s="1268" t="s">
        <v>417</v>
      </c>
      <c r="P36" s="1267" t="s">
        <v>940</v>
      </c>
      <c r="Q36" s="1268" t="s">
        <v>417</v>
      </c>
      <c r="R36" s="1267" t="s">
        <v>940</v>
      </c>
      <c r="S36" s="1269" t="s">
        <v>417</v>
      </c>
      <c r="T36" s="1267" t="s">
        <v>940</v>
      </c>
      <c r="U36" s="1268" t="s">
        <v>417</v>
      </c>
      <c r="V36" s="1267" t="s">
        <v>940</v>
      </c>
      <c r="W36" s="1268" t="s">
        <v>417</v>
      </c>
      <c r="X36" s="1267" t="s">
        <v>940</v>
      </c>
      <c r="Y36" s="1269" t="s">
        <v>417</v>
      </c>
      <c r="Z36" s="1267" t="s">
        <v>940</v>
      </c>
      <c r="AA36" s="1268" t="s">
        <v>417</v>
      </c>
      <c r="AB36" s="1267" t="s">
        <v>940</v>
      </c>
      <c r="AC36" s="1268" t="s">
        <v>417</v>
      </c>
      <c r="AD36" s="1267" t="s">
        <v>940</v>
      </c>
      <c r="AE36" s="1269" t="s">
        <v>417</v>
      </c>
      <c r="AF36" s="1267" t="s">
        <v>940</v>
      </c>
      <c r="AG36" s="1268" t="s">
        <v>417</v>
      </c>
      <c r="AH36" s="1267" t="s">
        <v>940</v>
      </c>
      <c r="AI36" s="1268" t="s">
        <v>417</v>
      </c>
      <c r="AJ36" s="1267" t="s">
        <v>940</v>
      </c>
      <c r="AK36" s="1268" t="s">
        <v>417</v>
      </c>
      <c r="AL36" s="41"/>
      <c r="AM36" s="1270" t="s">
        <v>940</v>
      </c>
      <c r="AN36" s="1271" t="s">
        <v>417</v>
      </c>
      <c r="AO36" s="1270" t="s">
        <v>940</v>
      </c>
      <c r="AP36" s="1271" t="s">
        <v>417</v>
      </c>
      <c r="AQ36" s="1270" t="s">
        <v>940</v>
      </c>
      <c r="AR36" s="1271" t="s">
        <v>417</v>
      </c>
      <c r="AS36" s="1270" t="s">
        <v>940</v>
      </c>
      <c r="AT36" s="1271" t="s">
        <v>417</v>
      </c>
      <c r="AU36" s="1270" t="s">
        <v>940</v>
      </c>
      <c r="AV36" s="1271" t="s">
        <v>417</v>
      </c>
      <c r="AW36" s="1270" t="s">
        <v>940</v>
      </c>
      <c r="AX36" s="1272" t="s">
        <v>417</v>
      </c>
      <c r="AZ36" s="1270" t="s">
        <v>940</v>
      </c>
      <c r="BA36" s="1271" t="s">
        <v>417</v>
      </c>
      <c r="BB36" s="1270" t="s">
        <v>940</v>
      </c>
      <c r="BC36" s="1271" t="s">
        <v>417</v>
      </c>
      <c r="BD36" s="1270" t="s">
        <v>940</v>
      </c>
      <c r="BE36" s="1271" t="s">
        <v>417</v>
      </c>
      <c r="BF36" s="1270" t="s">
        <v>940</v>
      </c>
      <c r="BG36" s="1271" t="s">
        <v>417</v>
      </c>
      <c r="BH36" s="1270" t="s">
        <v>940</v>
      </c>
      <c r="BI36" s="1271" t="s">
        <v>417</v>
      </c>
      <c r="BJ36" s="1270" t="s">
        <v>940</v>
      </c>
      <c r="BK36" s="1272" t="s">
        <v>417</v>
      </c>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row>
    <row r="37" spans="1:175" x14ac:dyDescent="0.25">
      <c r="A37" s="1199" t="s">
        <v>1120</v>
      </c>
      <c r="B37" s="1199"/>
      <c r="C37" s="1200"/>
      <c r="D37" s="1200"/>
      <c r="E37" s="1200"/>
      <c r="F37" s="1200"/>
      <c r="G37" s="1201"/>
      <c r="H37" s="1200"/>
      <c r="I37" s="1200"/>
      <c r="J37" s="1200"/>
      <c r="K37" s="1200"/>
      <c r="L37" s="1200"/>
      <c r="M37" s="1201"/>
      <c r="N37" s="1200"/>
      <c r="O37" s="1200"/>
      <c r="P37" s="1200"/>
      <c r="Q37" s="1200"/>
      <c r="R37" s="1200"/>
      <c r="S37" s="1201"/>
      <c r="T37" s="1200"/>
      <c r="U37" s="1200"/>
      <c r="V37" s="1200"/>
      <c r="W37" s="1200"/>
      <c r="X37" s="1200"/>
      <c r="Y37" s="1201"/>
      <c r="Z37" s="1200"/>
      <c r="AA37" s="1200"/>
      <c r="AB37" s="1200"/>
      <c r="AC37" s="1200"/>
      <c r="AD37" s="1200"/>
      <c r="AE37" s="1201"/>
      <c r="AF37" s="1200"/>
      <c r="AG37" s="1200"/>
      <c r="AH37" s="1200"/>
      <c r="AI37" s="1200"/>
      <c r="AJ37" s="1200"/>
      <c r="AK37" s="1201"/>
      <c r="AM37" s="1199"/>
      <c r="AN37" s="1200"/>
      <c r="AO37" s="1199"/>
      <c r="AP37" s="1200"/>
      <c r="AQ37" s="1199"/>
      <c r="AR37" s="1200"/>
      <c r="AS37" s="1199"/>
      <c r="AT37" s="1200"/>
      <c r="AU37" s="1199"/>
      <c r="AV37" s="1200"/>
      <c r="AW37" s="1199"/>
      <c r="AX37" s="1201"/>
      <c r="AZ37" s="1199"/>
      <c r="BA37" s="1200"/>
      <c r="BB37" s="1199"/>
      <c r="BC37" s="1200"/>
      <c r="BD37" s="1199"/>
      <c r="BE37" s="1200"/>
      <c r="BF37" s="1199"/>
      <c r="BG37" s="1200"/>
      <c r="BH37" s="1199"/>
      <c r="BI37" s="1200"/>
      <c r="BJ37" s="1199"/>
      <c r="BK37" s="1201"/>
    </row>
    <row r="38" spans="1:175" x14ac:dyDescent="0.25">
      <c r="A38" s="1266" t="s">
        <v>38</v>
      </c>
      <c r="B38" s="150">
        <v>515.46008532741689</v>
      </c>
      <c r="C38" s="154">
        <v>21686.401776946332</v>
      </c>
      <c r="D38" s="149">
        <v>659.8629693250208</v>
      </c>
      <c r="E38" s="154">
        <v>20114.344016319264</v>
      </c>
      <c r="F38" s="149">
        <v>601.17573638979502</v>
      </c>
      <c r="G38" s="164">
        <v>20753.248984360489</v>
      </c>
      <c r="H38" s="149">
        <v>702.91564612811817</v>
      </c>
      <c r="I38" s="154">
        <v>23117.045888072102</v>
      </c>
      <c r="J38" s="149">
        <v>537.12734170946692</v>
      </c>
      <c r="K38" s="154">
        <v>22430.861300286379</v>
      </c>
      <c r="L38" s="149">
        <v>610.92014629852781</v>
      </c>
      <c r="M38" s="164">
        <v>22736.283841255445</v>
      </c>
      <c r="N38" s="149">
        <v>955.18916639978181</v>
      </c>
      <c r="O38" s="154">
        <v>21272.904750627029</v>
      </c>
      <c r="P38" s="149">
        <v>458.45662045677801</v>
      </c>
      <c r="Q38" s="154">
        <v>22703.861557698445</v>
      </c>
      <c r="R38" s="149">
        <v>700.6848117595448</v>
      </c>
      <c r="S38" s="164">
        <v>22006.065365280112</v>
      </c>
      <c r="T38" s="149">
        <v>493.5154346293391</v>
      </c>
      <c r="U38" s="154">
        <v>23492.840894635774</v>
      </c>
      <c r="V38" s="149">
        <v>1011.5382651733468</v>
      </c>
      <c r="W38" s="154">
        <v>24128.852353102306</v>
      </c>
      <c r="X38" s="149">
        <v>785.49730468169753</v>
      </c>
      <c r="Y38" s="164">
        <v>23851.326667980487</v>
      </c>
      <c r="Z38" s="149">
        <v>391.19424764234316</v>
      </c>
      <c r="AA38" s="154">
        <v>23966.547875385269</v>
      </c>
      <c r="AB38" s="149">
        <v>891.87167314606108</v>
      </c>
      <c r="AC38" s="154">
        <v>25331.551596839465</v>
      </c>
      <c r="AD38" s="149">
        <v>691.91640640067351</v>
      </c>
      <c r="AE38" s="164">
        <v>24786.410814913412</v>
      </c>
      <c r="AF38" s="149">
        <v>524.24179607269389</v>
      </c>
      <c r="AG38" s="154">
        <v>25172.984499138929</v>
      </c>
      <c r="AH38" s="149">
        <v>838.60833239265003</v>
      </c>
      <c r="AI38" s="154">
        <v>25211.331135497057</v>
      </c>
      <c r="AJ38" s="149">
        <v>698.22377874828396</v>
      </c>
      <c r="AK38" s="164">
        <v>25194.206935536349</v>
      </c>
      <c r="AM38" s="150">
        <f>D38-B38</f>
        <v>144.40288399760391</v>
      </c>
      <c r="AN38" s="154">
        <f>E38-C38</f>
        <v>-1572.0577606270672</v>
      </c>
      <c r="AO38" s="150">
        <f>J38-H38</f>
        <v>-165.78830441865125</v>
      </c>
      <c r="AP38" s="154">
        <f>K38-I38</f>
        <v>-686.18458778572312</v>
      </c>
      <c r="AQ38" s="150">
        <f>P38-N38</f>
        <v>-496.7325459430038</v>
      </c>
      <c r="AR38" s="154">
        <f>Q38-O38</f>
        <v>1430.9568070714158</v>
      </c>
      <c r="AS38" s="150">
        <f>V38-T38</f>
        <v>518.02283054400766</v>
      </c>
      <c r="AT38" s="154">
        <f>W38-U38</f>
        <v>636.01145846653162</v>
      </c>
      <c r="AU38" s="150">
        <f>AB38-Z38</f>
        <v>500.67742550371793</v>
      </c>
      <c r="AV38" s="154">
        <f>AC38-AA38</f>
        <v>1365.0037214541953</v>
      </c>
      <c r="AW38" s="150">
        <f>AH38-AF38</f>
        <v>314.36653631995614</v>
      </c>
      <c r="AX38" s="164">
        <f>AI38-AG38</f>
        <v>38.346636358128308</v>
      </c>
      <c r="AZ38" s="59">
        <f>(D38-B38)/D38*100</f>
        <v>21.883768405024274</v>
      </c>
      <c r="BA38" s="57">
        <f>(E38-C38)/E38*100</f>
        <v>-7.8156054174653562</v>
      </c>
      <c r="BB38" s="59">
        <f>(J38-H38)/J38*100</f>
        <v>-30.86573546805711</v>
      </c>
      <c r="BC38" s="57">
        <f>(K38-I38)/K38*100</f>
        <v>-3.0591094055624271</v>
      </c>
      <c r="BD38" s="1117">
        <f>(P38-N38)/P38*100</f>
        <v>-108.34886525318143</v>
      </c>
      <c r="BE38" s="57">
        <f>(Q38-O38)/Q38*100</f>
        <v>6.3027023109476543</v>
      </c>
      <c r="BF38" s="59">
        <f>(V38-T38)/V38*100</f>
        <v>51.211392428662542</v>
      </c>
      <c r="BG38" s="57">
        <f>(W38-U38)/W38*100</f>
        <v>2.6358960184227662</v>
      </c>
      <c r="BH38" s="59">
        <f>(AB38-Z38)/AB38*100</f>
        <v>56.137832445960235</v>
      </c>
      <c r="BI38" s="57">
        <f>(AC38-AA38)/AC38*100</f>
        <v>5.3885515707000851</v>
      </c>
      <c r="BJ38" s="59">
        <f>(AH38-AF38)/AH38*100</f>
        <v>37.486693630032356</v>
      </c>
      <c r="BK38" s="60">
        <f>(AI38-AG38)/AI38*100</f>
        <v>0.15210080004120449</v>
      </c>
    </row>
    <row r="39" spans="1:175" x14ac:dyDescent="0.25">
      <c r="A39" s="1266" t="s">
        <v>39</v>
      </c>
      <c r="B39" s="150">
        <v>819.71486260514826</v>
      </c>
      <c r="C39" s="154">
        <v>25444.574397955679</v>
      </c>
      <c r="D39" s="149">
        <v>1040.803731534583</v>
      </c>
      <c r="E39" s="154">
        <v>27885.885176374322</v>
      </c>
      <c r="F39" s="149">
        <v>968.16480495527787</v>
      </c>
      <c r="G39" s="164">
        <v>27083.790546963479</v>
      </c>
      <c r="H39" s="149">
        <v>908.34090839624628</v>
      </c>
      <c r="I39" s="154">
        <v>28202.747608011654</v>
      </c>
      <c r="J39" s="149">
        <v>1111.9549051638012</v>
      </c>
      <c r="K39" s="154">
        <v>30124.122364859675</v>
      </c>
      <c r="L39" s="149">
        <v>1048.0866105569432</v>
      </c>
      <c r="M39" s="164">
        <v>29521.438212646699</v>
      </c>
      <c r="N39" s="149">
        <v>606.9473070568082</v>
      </c>
      <c r="O39" s="154">
        <v>24493.103824561127</v>
      </c>
      <c r="P39" s="149">
        <v>961.74980216656513</v>
      </c>
      <c r="Q39" s="154">
        <v>25859.215473358297</v>
      </c>
      <c r="R39" s="149">
        <v>848.24439153855428</v>
      </c>
      <c r="S39" s="164">
        <v>25422.180599597152</v>
      </c>
      <c r="T39" s="149">
        <v>989.28847443166944</v>
      </c>
      <c r="U39" s="154">
        <v>26888.61412836493</v>
      </c>
      <c r="V39" s="149">
        <v>956.29518654291553</v>
      </c>
      <c r="W39" s="154">
        <v>27544.099992513409</v>
      </c>
      <c r="X39" s="149">
        <v>967.389393032101</v>
      </c>
      <c r="Y39" s="164">
        <v>27323.688630295579</v>
      </c>
      <c r="Z39" s="149">
        <v>1029.8692699038525</v>
      </c>
      <c r="AA39" s="154">
        <v>28949.859982902639</v>
      </c>
      <c r="AB39" s="149">
        <v>1042.6814518533211</v>
      </c>
      <c r="AC39" s="154">
        <v>30326.410712042212</v>
      </c>
      <c r="AD39" s="149">
        <v>1038.2326287360095</v>
      </c>
      <c r="AE39" s="164">
        <v>29848.425718533588</v>
      </c>
      <c r="AF39" s="149">
        <v>1072.4458529607814</v>
      </c>
      <c r="AG39" s="154">
        <v>29726.849905471059</v>
      </c>
      <c r="AH39" s="149">
        <v>1163.0164474849014</v>
      </c>
      <c r="AI39" s="154">
        <v>31208.049949591368</v>
      </c>
      <c r="AJ39" s="149">
        <v>1132.6865109648688</v>
      </c>
      <c r="AK39" s="164">
        <v>30712.031307473761</v>
      </c>
      <c r="AM39" s="150">
        <f t="shared" ref="AM39:AM41" si="30">D39-B39</f>
        <v>221.08886892943474</v>
      </c>
      <c r="AN39" s="154">
        <f t="shared" ref="AN39:AN41" si="31">E39-C39</f>
        <v>2441.3107784186432</v>
      </c>
      <c r="AO39" s="150">
        <f t="shared" ref="AO39:AO41" si="32">J39-H39</f>
        <v>203.61399676755491</v>
      </c>
      <c r="AP39" s="154">
        <f t="shared" ref="AP39:AP41" si="33">K39-I39</f>
        <v>1921.3747568480212</v>
      </c>
      <c r="AQ39" s="150">
        <f t="shared" ref="AQ39:AQ41" si="34">P39-N39</f>
        <v>354.80249510975693</v>
      </c>
      <c r="AR39" s="154">
        <f t="shared" ref="AR39:AR41" si="35">Q39-O39</f>
        <v>1366.1116487971703</v>
      </c>
      <c r="AS39" s="150">
        <f t="shared" ref="AS39:AS41" si="36">V39-T39</f>
        <v>-32.993287888753912</v>
      </c>
      <c r="AT39" s="154">
        <f t="shared" ref="AT39:AT41" si="37">W39-U39</f>
        <v>655.48586414847887</v>
      </c>
      <c r="AU39" s="150">
        <f t="shared" ref="AU39:AU41" si="38">AB39-Z39</f>
        <v>12.812181949468595</v>
      </c>
      <c r="AV39" s="154">
        <f t="shared" ref="AV39:AV41" si="39">AC39-AA39</f>
        <v>1376.5507291395734</v>
      </c>
      <c r="AW39" s="150">
        <f t="shared" ref="AW39:AW41" si="40">AH39-AF39</f>
        <v>90.570594524119997</v>
      </c>
      <c r="AX39" s="164">
        <f t="shared" ref="AX39:AX41" si="41">AI39-AG39</f>
        <v>1481.200044120309</v>
      </c>
      <c r="AZ39" s="59">
        <f t="shared" ref="AZ39:AZ41" si="42">(D39-B39)/D39*100</f>
        <v>21.242128773256475</v>
      </c>
      <c r="BA39" s="57">
        <f t="shared" ref="BA39:BA41" si="43">(E39-C39)/E39*100</f>
        <v>8.7546468866872758</v>
      </c>
      <c r="BB39" s="59">
        <f t="shared" ref="BB39:BB41" si="44">(J39-H39)/J39*100</f>
        <v>18.311353798791032</v>
      </c>
      <c r="BC39" s="57">
        <f t="shared" ref="BC39:BC41" si="45">(K39-I39)/K39*100</f>
        <v>6.3781933082616176</v>
      </c>
      <c r="BD39" s="59">
        <f t="shared" ref="BD39:BD41" si="46">(P39-N39)/P39*100</f>
        <v>36.891350984474528</v>
      </c>
      <c r="BE39" s="57">
        <f t="shared" ref="BE39:BE41" si="47">(Q39-O39)/Q39*100</f>
        <v>5.2828812622123822</v>
      </c>
      <c r="BF39" s="59">
        <f t="shared" ref="BF39:BF41" si="48">(V39-T39)/V39*100</f>
        <v>-3.4501154406127799</v>
      </c>
      <c r="BG39" s="57">
        <f t="shared" ref="BG39:BG41" si="49">(W39-U39)/W39*100</f>
        <v>2.3797686775993494</v>
      </c>
      <c r="BH39" s="59">
        <f t="shared" ref="BH39:BH41" si="50">(AB39-Z39)/AB39*100</f>
        <v>1.2287724047162722</v>
      </c>
      <c r="BI39" s="57">
        <f t="shared" ref="BI39:BI41" si="51">(AC39-AA39)/AC39*100</f>
        <v>4.5391152359252445</v>
      </c>
      <c r="BJ39" s="59">
        <f t="shared" ref="BJ39:BJ40" si="52">(AH39-AF39)/AH39*100</f>
        <v>7.7875592146598436</v>
      </c>
      <c r="BK39" s="60">
        <f t="shared" ref="BK39:BK41" si="53">(AI39-AG39)/AI39*100</f>
        <v>4.7462114631090673</v>
      </c>
    </row>
    <row r="40" spans="1:175" x14ac:dyDescent="0.25">
      <c r="A40" s="1266" t="s">
        <v>40</v>
      </c>
      <c r="B40" s="150">
        <v>777.96054300347862</v>
      </c>
      <c r="C40" s="154">
        <v>27684.78242127195</v>
      </c>
      <c r="D40" s="149">
        <v>1107.3843768871459</v>
      </c>
      <c r="E40" s="154">
        <v>32474.376213049425</v>
      </c>
      <c r="F40" s="149">
        <v>1008.4887889562101</v>
      </c>
      <c r="G40" s="164">
        <v>31036.503037924318</v>
      </c>
      <c r="H40" s="149">
        <v>1016.8318695263739</v>
      </c>
      <c r="I40" s="154">
        <v>30817.875463376702</v>
      </c>
      <c r="J40" s="149">
        <v>1176.3365051197054</v>
      </c>
      <c r="K40" s="154">
        <v>33704.415337960614</v>
      </c>
      <c r="L40" s="149">
        <v>1125.5699603347432</v>
      </c>
      <c r="M40" s="164">
        <v>32785.698115282168</v>
      </c>
      <c r="N40" s="149">
        <v>804.32605085499222</v>
      </c>
      <c r="O40" s="154">
        <v>27235.34054009612</v>
      </c>
      <c r="P40" s="149">
        <v>943.75490053489364</v>
      </c>
      <c r="Q40" s="154">
        <v>30202.969646657159</v>
      </c>
      <c r="R40" s="149">
        <v>899.05653970292383</v>
      </c>
      <c r="S40" s="164">
        <v>29251.60156949771</v>
      </c>
      <c r="T40" s="149">
        <v>1082.6068258106709</v>
      </c>
      <c r="U40" s="154">
        <v>29484.504302854231</v>
      </c>
      <c r="V40" s="149">
        <v>1132.3301050033062</v>
      </c>
      <c r="W40" s="154">
        <v>32524.08117845267</v>
      </c>
      <c r="X40" s="149">
        <v>1115.9295385262133</v>
      </c>
      <c r="Y40" s="164">
        <v>31521.516918413461</v>
      </c>
      <c r="Z40" s="149">
        <v>1038.3616644476692</v>
      </c>
      <c r="AA40" s="154">
        <v>32026.846227815455</v>
      </c>
      <c r="AB40" s="149">
        <v>1260.9758007855212</v>
      </c>
      <c r="AC40" s="154">
        <v>34920.82395589129</v>
      </c>
      <c r="AD40" s="149">
        <v>1185.3444148851431</v>
      </c>
      <c r="AE40" s="164">
        <v>33937.617992694846</v>
      </c>
      <c r="AF40" s="149">
        <v>973.90002030580513</v>
      </c>
      <c r="AG40" s="154">
        <v>32836.452894784947</v>
      </c>
      <c r="AH40" s="149">
        <v>1433.4605564877072</v>
      </c>
      <c r="AI40" s="154">
        <v>35836.828931733005</v>
      </c>
      <c r="AJ40" s="149">
        <v>1281.7284120764389</v>
      </c>
      <c r="AK40" s="164">
        <v>34846.201029022675</v>
      </c>
      <c r="AM40" s="150">
        <f t="shared" si="30"/>
        <v>329.42383388366727</v>
      </c>
      <c r="AN40" s="154">
        <f t="shared" si="31"/>
        <v>4789.5937917774754</v>
      </c>
      <c r="AO40" s="150">
        <f t="shared" si="32"/>
        <v>159.5046355933315</v>
      </c>
      <c r="AP40" s="154">
        <f t="shared" si="33"/>
        <v>2886.539874583912</v>
      </c>
      <c r="AQ40" s="150">
        <f t="shared" si="34"/>
        <v>139.42884967990142</v>
      </c>
      <c r="AR40" s="154">
        <f t="shared" si="35"/>
        <v>2967.6291065610385</v>
      </c>
      <c r="AS40" s="150">
        <f t="shared" si="36"/>
        <v>49.723279192635346</v>
      </c>
      <c r="AT40" s="154">
        <f t="shared" si="37"/>
        <v>3039.5768755984391</v>
      </c>
      <c r="AU40" s="150">
        <f t="shared" si="38"/>
        <v>222.61413633785196</v>
      </c>
      <c r="AV40" s="154">
        <f t="shared" si="39"/>
        <v>2893.9777280758353</v>
      </c>
      <c r="AW40" s="150">
        <f t="shared" si="40"/>
        <v>459.56053618190208</v>
      </c>
      <c r="AX40" s="164">
        <f t="shared" si="41"/>
        <v>3000.3760369480588</v>
      </c>
      <c r="AZ40" s="59">
        <f t="shared" si="42"/>
        <v>29.747921386580934</v>
      </c>
      <c r="BA40" s="57">
        <f t="shared" si="43"/>
        <v>14.748840009597588</v>
      </c>
      <c r="BB40" s="59">
        <f t="shared" si="44"/>
        <v>13.559439403531909</v>
      </c>
      <c r="BC40" s="57">
        <f t="shared" si="45"/>
        <v>8.5642781387543003</v>
      </c>
      <c r="BD40" s="59">
        <f t="shared" si="46"/>
        <v>14.773841131937655</v>
      </c>
      <c r="BE40" s="57">
        <f t="shared" si="47"/>
        <v>9.8256202660836482</v>
      </c>
      <c r="BF40" s="59">
        <f t="shared" si="48"/>
        <v>4.3912352919814097</v>
      </c>
      <c r="BG40" s="57">
        <f t="shared" si="49"/>
        <v>9.345619508575604</v>
      </c>
      <c r="BH40" s="59">
        <f t="shared" si="50"/>
        <v>17.654116454826109</v>
      </c>
      <c r="BI40" s="57">
        <f t="shared" si="51"/>
        <v>8.2872549964205788</v>
      </c>
      <c r="BJ40" s="59">
        <f t="shared" si="52"/>
        <v>32.059517375764159</v>
      </c>
      <c r="BK40" s="60">
        <f t="shared" si="53"/>
        <v>8.3723256950652463</v>
      </c>
    </row>
    <row r="41" spans="1:175" x14ac:dyDescent="0.25">
      <c r="A41" s="1266" t="s">
        <v>41</v>
      </c>
      <c r="B41" s="150">
        <v>492.54978498437583</v>
      </c>
      <c r="C41" s="154">
        <v>19331.076715607316</v>
      </c>
      <c r="D41" s="149">
        <v>898.76000124807081</v>
      </c>
      <c r="E41" s="154">
        <v>26035.994703323402</v>
      </c>
      <c r="F41" s="149">
        <v>738.43191919870821</v>
      </c>
      <c r="G41" s="164">
        <v>23389.61458231986</v>
      </c>
      <c r="H41" s="149">
        <v>486.77769884328012</v>
      </c>
      <c r="I41" s="154">
        <v>20453.503691149799</v>
      </c>
      <c r="J41" s="149">
        <v>983.95056537673781</v>
      </c>
      <c r="K41" s="154">
        <v>27724.694378094642</v>
      </c>
      <c r="L41" s="149">
        <v>787.94695819988033</v>
      </c>
      <c r="M41" s="164">
        <v>24858.126833793525</v>
      </c>
      <c r="N41" s="149">
        <v>485.81982579878792</v>
      </c>
      <c r="O41" s="154">
        <v>19674.173336014155</v>
      </c>
      <c r="P41" s="149">
        <v>714.98354514140033</v>
      </c>
      <c r="Q41" s="154">
        <v>24980.768766387329</v>
      </c>
      <c r="R41" s="149">
        <v>625.9868254298151</v>
      </c>
      <c r="S41" s="164">
        <v>22919.929522311217</v>
      </c>
      <c r="T41" s="149">
        <v>441.85465742970194</v>
      </c>
      <c r="U41" s="154">
        <v>21260.749661764898</v>
      </c>
      <c r="V41" s="149">
        <v>833.34730381100781</v>
      </c>
      <c r="W41" s="154">
        <v>27101.61154566754</v>
      </c>
      <c r="X41" s="149">
        <v>680.68682277123753</v>
      </c>
      <c r="Y41" s="164">
        <v>24823.998433070352</v>
      </c>
      <c r="Z41" s="149">
        <v>496.91731946995492</v>
      </c>
      <c r="AA41" s="154">
        <v>23097.102803181573</v>
      </c>
      <c r="AB41" s="149">
        <v>946.77214831998276</v>
      </c>
      <c r="AC41" s="154">
        <v>29218.677628831665</v>
      </c>
      <c r="AD41" s="149">
        <v>766.70293810013982</v>
      </c>
      <c r="AE41" s="164">
        <v>26768.315704354092</v>
      </c>
      <c r="AF41" s="149">
        <v>657.48212168965995</v>
      </c>
      <c r="AG41" s="154">
        <v>24082.959451997558</v>
      </c>
      <c r="AH41" s="149">
        <v>1112.4531810925316</v>
      </c>
      <c r="AI41" s="154">
        <v>30549.657528714168</v>
      </c>
      <c r="AJ41" s="149">
        <v>928.4806813458606</v>
      </c>
      <c r="AK41" s="164">
        <v>27934.777778248364</v>
      </c>
      <c r="AM41" s="150">
        <f t="shared" si="30"/>
        <v>406.21021626369497</v>
      </c>
      <c r="AN41" s="154">
        <f t="shared" si="31"/>
        <v>6704.9179877160859</v>
      </c>
      <c r="AO41" s="150">
        <f t="shared" si="32"/>
        <v>497.17286653345769</v>
      </c>
      <c r="AP41" s="154">
        <f t="shared" si="33"/>
        <v>7271.190686944843</v>
      </c>
      <c r="AQ41" s="150">
        <f t="shared" si="34"/>
        <v>229.16371934261241</v>
      </c>
      <c r="AR41" s="154">
        <f t="shared" si="35"/>
        <v>5306.5954303731742</v>
      </c>
      <c r="AS41" s="150">
        <f t="shared" si="36"/>
        <v>391.49264638130586</v>
      </c>
      <c r="AT41" s="154">
        <f t="shared" si="37"/>
        <v>5840.8618839026421</v>
      </c>
      <c r="AU41" s="150">
        <f t="shared" si="38"/>
        <v>449.85482885002784</v>
      </c>
      <c r="AV41" s="154">
        <f t="shared" si="39"/>
        <v>6121.574825650092</v>
      </c>
      <c r="AW41" s="150">
        <f t="shared" si="40"/>
        <v>454.97105940287167</v>
      </c>
      <c r="AX41" s="164">
        <f t="shared" si="41"/>
        <v>6466.6980767166096</v>
      </c>
      <c r="AZ41" s="59">
        <f t="shared" si="42"/>
        <v>45.196739474343275</v>
      </c>
      <c r="BA41" s="57">
        <f t="shared" si="43"/>
        <v>25.75249405339688</v>
      </c>
      <c r="BB41" s="59">
        <f t="shared" si="44"/>
        <v>50.528236278120211</v>
      </c>
      <c r="BC41" s="57">
        <f t="shared" si="45"/>
        <v>26.226405195975151</v>
      </c>
      <c r="BD41" s="59">
        <f t="shared" si="46"/>
        <v>32.05160746703497</v>
      </c>
      <c r="BE41" s="57">
        <f t="shared" si="47"/>
        <v>21.24272267198366</v>
      </c>
      <c r="BF41" s="59">
        <f t="shared" si="48"/>
        <v>46.978329994104264</v>
      </c>
      <c r="BG41" s="57">
        <f t="shared" si="49"/>
        <v>21.551714273745326</v>
      </c>
      <c r="BH41" s="59">
        <f t="shared" si="50"/>
        <v>47.514582008805498</v>
      </c>
      <c r="BI41" s="57">
        <f t="shared" si="51"/>
        <v>20.95089621581505</v>
      </c>
      <c r="BJ41" s="59">
        <f>(AH41-AF41)/AH41*100</f>
        <v>40.897996170593728</v>
      </c>
      <c r="BK41" s="60">
        <f t="shared" si="53"/>
        <v>21.167825107821407</v>
      </c>
    </row>
    <row r="42" spans="1:175" x14ac:dyDescent="0.25">
      <c r="A42" s="1199" t="s">
        <v>1121</v>
      </c>
      <c r="B42" s="1231"/>
      <c r="C42" s="1232"/>
      <c r="D42" s="1235"/>
      <c r="E42" s="1232"/>
      <c r="F42" s="1235"/>
      <c r="G42" s="1233"/>
      <c r="H42" s="1235"/>
      <c r="I42" s="1232"/>
      <c r="J42" s="1235"/>
      <c r="K42" s="1232"/>
      <c r="L42" s="1235"/>
      <c r="M42" s="1233"/>
      <c r="N42" s="1235"/>
      <c r="O42" s="1232"/>
      <c r="P42" s="1235"/>
      <c r="Q42" s="1232"/>
      <c r="R42" s="1235"/>
      <c r="S42" s="1233"/>
      <c r="T42" s="1235"/>
      <c r="U42" s="1232"/>
      <c r="V42" s="1235"/>
      <c r="W42" s="1232"/>
      <c r="X42" s="1235"/>
      <c r="Y42" s="1233"/>
      <c r="Z42" s="1235"/>
      <c r="AA42" s="1232"/>
      <c r="AB42" s="1235"/>
      <c r="AC42" s="1232"/>
      <c r="AD42" s="1235"/>
      <c r="AE42" s="1233"/>
      <c r="AF42" s="1235"/>
      <c r="AG42" s="1232"/>
      <c r="AH42" s="1235"/>
      <c r="AI42" s="1232"/>
      <c r="AJ42" s="1235"/>
      <c r="AK42" s="1233"/>
      <c r="AM42" s="1231"/>
      <c r="AN42" s="1232"/>
      <c r="AO42" s="1231"/>
      <c r="AP42" s="1232"/>
      <c r="AQ42" s="1231"/>
      <c r="AR42" s="1232"/>
      <c r="AS42" s="1231"/>
      <c r="AT42" s="1232"/>
      <c r="AU42" s="1231"/>
      <c r="AV42" s="1232"/>
      <c r="AW42" s="1231"/>
      <c r="AX42" s="1233"/>
      <c r="AZ42" s="361"/>
      <c r="BA42" s="1237"/>
      <c r="BB42" s="361"/>
      <c r="BC42" s="1237"/>
      <c r="BD42" s="361"/>
      <c r="BE42" s="1237"/>
      <c r="BF42" s="361"/>
      <c r="BG42" s="1237"/>
      <c r="BH42" s="361"/>
      <c r="BI42" s="1237"/>
      <c r="BJ42" s="361"/>
      <c r="BK42" s="1238"/>
    </row>
    <row r="43" spans="1:175" x14ac:dyDescent="0.25">
      <c r="A43" s="1266" t="s">
        <v>43</v>
      </c>
      <c r="B43" s="150">
        <v>695.80451581547754</v>
      </c>
      <c r="C43" s="154">
        <v>20337.076774100802</v>
      </c>
      <c r="D43" s="149">
        <v>761.92358798690998</v>
      </c>
      <c r="E43" s="154">
        <v>22404.851920902827</v>
      </c>
      <c r="F43" s="149">
        <v>738.31309439260542</v>
      </c>
      <c r="G43" s="164">
        <v>21666.469026910476</v>
      </c>
      <c r="H43" s="149">
        <v>589.81988192566473</v>
      </c>
      <c r="I43" s="154">
        <v>23655.94839717069</v>
      </c>
      <c r="J43" s="149">
        <v>859.02389446117479</v>
      </c>
      <c r="K43" s="154">
        <v>23944.460733271459</v>
      </c>
      <c r="L43" s="149">
        <v>777.47607917929793</v>
      </c>
      <c r="M43" s="164">
        <v>23857.064002185271</v>
      </c>
      <c r="N43" s="149">
        <v>583.99417921584882</v>
      </c>
      <c r="O43" s="154">
        <v>20326.112599923286</v>
      </c>
      <c r="P43" s="149">
        <v>613.15366870368666</v>
      </c>
      <c r="Q43" s="154">
        <v>21281.612910062049</v>
      </c>
      <c r="R43" s="149">
        <v>604.33877363124247</v>
      </c>
      <c r="S43" s="164">
        <v>20992.765775784403</v>
      </c>
      <c r="T43" s="149">
        <v>372.42762821150114</v>
      </c>
      <c r="U43" s="154">
        <v>21711.838482190302</v>
      </c>
      <c r="V43" s="149">
        <v>748.50491998197685</v>
      </c>
      <c r="W43" s="154">
        <v>24345.834654564318</v>
      </c>
      <c r="X43" s="149">
        <v>615.0380511298913</v>
      </c>
      <c r="Y43" s="164">
        <v>23411.050158430226</v>
      </c>
      <c r="Z43" s="149">
        <v>512.82759012330473</v>
      </c>
      <c r="AA43" s="154">
        <v>22791.650079299972</v>
      </c>
      <c r="AB43" s="149">
        <v>746.28781668240072</v>
      </c>
      <c r="AC43" s="154">
        <v>25389.931046502326</v>
      </c>
      <c r="AD43" s="149">
        <v>667.0602372196247</v>
      </c>
      <c r="AE43" s="164">
        <v>24508.172663801812</v>
      </c>
      <c r="AF43" s="149">
        <v>663.25854858522541</v>
      </c>
      <c r="AG43" s="154">
        <v>23031.114854327432</v>
      </c>
      <c r="AH43" s="149">
        <v>857.43383996961234</v>
      </c>
      <c r="AI43" s="154">
        <v>27066.447253621525</v>
      </c>
      <c r="AJ43" s="149">
        <v>792.24183569300408</v>
      </c>
      <c r="AK43" s="164">
        <v>25711.633233996628</v>
      </c>
      <c r="AM43" s="150">
        <f>D43-B43</f>
        <v>66.119072171432435</v>
      </c>
      <c r="AN43" s="154">
        <f>E43-C43</f>
        <v>2067.7751468020251</v>
      </c>
      <c r="AO43" s="150">
        <f>J43-H43</f>
        <v>269.20401253551006</v>
      </c>
      <c r="AP43" s="154">
        <f>K43-I43</f>
        <v>288.51233610076815</v>
      </c>
      <c r="AQ43" s="150">
        <f>P43-N43</f>
        <v>29.159489487837845</v>
      </c>
      <c r="AR43" s="154">
        <f>Q43-O43</f>
        <v>955.50031013876287</v>
      </c>
      <c r="AS43" s="150">
        <f>V43-T43</f>
        <v>376.07729177047571</v>
      </c>
      <c r="AT43" s="154">
        <f>W43-U43</f>
        <v>2633.9961723740162</v>
      </c>
      <c r="AU43" s="150">
        <f>AB43-Z43</f>
        <v>233.46022655909599</v>
      </c>
      <c r="AV43" s="154">
        <f>AC43-AA43</f>
        <v>2598.2809672023541</v>
      </c>
      <c r="AW43" s="150">
        <f>AH43-AF43</f>
        <v>194.17529138438692</v>
      </c>
      <c r="AX43" s="164">
        <f>AI43-AG43</f>
        <v>4035.3323992940932</v>
      </c>
      <c r="AZ43" s="59">
        <f>(D43-B43)/D43*100</f>
        <v>8.6779137979080883</v>
      </c>
      <c r="BA43" s="57">
        <f>(E43-C43)/E43*100</f>
        <v>9.2291399831697785</v>
      </c>
      <c r="BB43" s="59">
        <f>(J43-H43)/J43*100</f>
        <v>31.338361397312358</v>
      </c>
      <c r="BC43" s="57">
        <f>(K43-I43)/K43*100</f>
        <v>1.2049230897895007</v>
      </c>
      <c r="BD43" s="59">
        <f>(P43-N43)/P43*100</f>
        <v>4.7556576721600754</v>
      </c>
      <c r="BE43" s="57">
        <f>(Q43-O43)/Q43*100</f>
        <v>4.4897927341164907</v>
      </c>
      <c r="BF43" s="59">
        <f>(V43-T43)/V43*100</f>
        <v>50.243796898426694</v>
      </c>
      <c r="BG43" s="57">
        <f>(W43-U43)/W43*100</f>
        <v>10.819083468474139</v>
      </c>
      <c r="BH43" s="59">
        <f>(AB43-Z43)/AB43*100</f>
        <v>31.28286719149941</v>
      </c>
      <c r="BI43" s="57">
        <f>(AC43-AA43)/AC43*100</f>
        <v>10.233509348424516</v>
      </c>
      <c r="BJ43" s="59">
        <f>(AH43-AF43)/AH43*100</f>
        <v>22.646096098944327</v>
      </c>
      <c r="BK43" s="60">
        <f>(AI43-AG43)/AI43*100</f>
        <v>14.90898440228117</v>
      </c>
    </row>
    <row r="44" spans="1:175" x14ac:dyDescent="0.25">
      <c r="A44" s="1266" t="s">
        <v>44</v>
      </c>
      <c r="B44" s="150">
        <v>679.35057885383594</v>
      </c>
      <c r="C44" s="154">
        <v>24246.242194642757</v>
      </c>
      <c r="D44" s="149">
        <v>1036.4554434423981</v>
      </c>
      <c r="E44" s="154">
        <v>29505.892074867792</v>
      </c>
      <c r="F44" s="149">
        <v>915.55626637825139</v>
      </c>
      <c r="G44" s="164">
        <v>27725.218090217986</v>
      </c>
      <c r="H44" s="149">
        <v>813.4746011157896</v>
      </c>
      <c r="I44" s="154">
        <v>26552.437941987981</v>
      </c>
      <c r="J44" s="149">
        <v>1108.2055433596061</v>
      </c>
      <c r="K44" s="154">
        <v>31392.099616700583</v>
      </c>
      <c r="L44" s="149">
        <v>1005.8209375056189</v>
      </c>
      <c r="M44" s="164">
        <v>29710.881997472163</v>
      </c>
      <c r="N44" s="149">
        <v>665.00805071055879</v>
      </c>
      <c r="O44" s="154">
        <v>24108.584487507404</v>
      </c>
      <c r="P44" s="149">
        <v>899.15751646532044</v>
      </c>
      <c r="Q44" s="154">
        <v>28019.76276123085</v>
      </c>
      <c r="R44" s="149">
        <v>817.40904306712673</v>
      </c>
      <c r="S44" s="164">
        <v>26654.255255012798</v>
      </c>
      <c r="T44" s="149">
        <v>875.82245333844764</v>
      </c>
      <c r="U44" s="154">
        <v>26391.185433454164</v>
      </c>
      <c r="V44" s="149">
        <v>1023.9138396377506</v>
      </c>
      <c r="W44" s="154">
        <v>30002.645298824351</v>
      </c>
      <c r="X44" s="149">
        <v>971.87409342553542</v>
      </c>
      <c r="Y44" s="164">
        <v>28733.567741068044</v>
      </c>
      <c r="Z44" s="149">
        <v>865.85137074332533</v>
      </c>
      <c r="AA44" s="154">
        <v>28576.288036314283</v>
      </c>
      <c r="AB44" s="149">
        <v>1143.3800815190809</v>
      </c>
      <c r="AC44" s="154">
        <v>32542.953663899945</v>
      </c>
      <c r="AD44" s="149">
        <v>1042.5985578643031</v>
      </c>
      <c r="AE44" s="164">
        <v>31102.502315065874</v>
      </c>
      <c r="AF44" s="149">
        <v>895.12375357420672</v>
      </c>
      <c r="AG44" s="154">
        <v>29564.625119251574</v>
      </c>
      <c r="AH44" s="149">
        <v>1314.425599517763</v>
      </c>
      <c r="AI44" s="154">
        <v>33708.877666977962</v>
      </c>
      <c r="AJ44" s="149">
        <v>1163.547212999465</v>
      </c>
      <c r="AK44" s="164">
        <v>32217.641356490854</v>
      </c>
      <c r="AM44" s="150">
        <f>D44-B44</f>
        <v>357.10486458856212</v>
      </c>
      <c r="AN44" s="154">
        <f>E44-C44</f>
        <v>5259.6498802250353</v>
      </c>
      <c r="AO44" s="150">
        <f>J44-H44</f>
        <v>294.73094224381646</v>
      </c>
      <c r="AP44" s="154">
        <f>K44-I44</f>
        <v>4839.6616747126027</v>
      </c>
      <c r="AQ44" s="150">
        <f>P44-N44</f>
        <v>234.14946575476165</v>
      </c>
      <c r="AR44" s="154">
        <f>Q44-O44</f>
        <v>3911.1782737234462</v>
      </c>
      <c r="AS44" s="150">
        <f>V44-T44</f>
        <v>148.09138629930294</v>
      </c>
      <c r="AT44" s="154">
        <f>W44-U44</f>
        <v>3611.4598653701869</v>
      </c>
      <c r="AU44" s="150">
        <f>AB44-Z44</f>
        <v>277.5287107757556</v>
      </c>
      <c r="AV44" s="154">
        <f>AC44-AA44</f>
        <v>3966.6656275856622</v>
      </c>
      <c r="AW44" s="150">
        <f>AH44-AF44</f>
        <v>419.30184594355626</v>
      </c>
      <c r="AX44" s="164">
        <f>AI44-AG44</f>
        <v>4144.252547726388</v>
      </c>
      <c r="AZ44" s="59">
        <f>(D44-B44)/D44*100</f>
        <v>34.454434761083732</v>
      </c>
      <c r="BA44" s="57">
        <f>(E44-C44)/E44*100</f>
        <v>17.825761264493483</v>
      </c>
      <c r="BB44" s="59">
        <f>(J44-H44)/J44*100</f>
        <v>26.595331886747115</v>
      </c>
      <c r="BC44" s="57">
        <f>(K44-I44)/K44*100</f>
        <v>15.416814210598083</v>
      </c>
      <c r="BD44" s="59">
        <f>(P44-N44)/P44*100</f>
        <v>26.040984084215523</v>
      </c>
      <c r="BE44" s="57">
        <f>(Q44-O44)/Q44*100</f>
        <v>13.958641645371433</v>
      </c>
      <c r="BF44" s="59">
        <f>(V44-T44)/V44*100</f>
        <v>14.463266396681975</v>
      </c>
      <c r="BG44" s="57">
        <f>(W44-U44)/W44*100</f>
        <v>12.037138156986781</v>
      </c>
      <c r="BH44" s="59">
        <f>(AB44-Z44)/AB44*100</f>
        <v>24.272655721536999</v>
      </c>
      <c r="BI44" s="57">
        <f>(AC44-AA44)/AC44*100</f>
        <v>12.189015381188042</v>
      </c>
      <c r="BJ44" s="59">
        <f>(AH44-AF44)/AH44*100</f>
        <v>31.900006063286497</v>
      </c>
      <c r="BK44" s="60">
        <f>(AI44-AG44)/AI44*100</f>
        <v>12.294246603725401</v>
      </c>
    </row>
    <row r="45" spans="1:175" x14ac:dyDescent="0.25">
      <c r="A45" s="1199" t="s">
        <v>1122</v>
      </c>
      <c r="B45" s="1231"/>
      <c r="C45" s="1232"/>
      <c r="D45" s="1235"/>
      <c r="E45" s="1232"/>
      <c r="F45" s="1235"/>
      <c r="G45" s="1233"/>
      <c r="H45" s="1235"/>
      <c r="I45" s="1232"/>
      <c r="J45" s="1235"/>
      <c r="K45" s="1232"/>
      <c r="L45" s="1235"/>
      <c r="M45" s="1233"/>
      <c r="N45" s="1235"/>
      <c r="O45" s="1232"/>
      <c r="P45" s="1235"/>
      <c r="Q45" s="1232"/>
      <c r="R45" s="1235"/>
      <c r="S45" s="1233"/>
      <c r="T45" s="1235"/>
      <c r="U45" s="1232"/>
      <c r="V45" s="1235"/>
      <c r="W45" s="1232"/>
      <c r="X45" s="1235"/>
      <c r="Y45" s="1233"/>
      <c r="Z45" s="1235"/>
      <c r="AA45" s="1232"/>
      <c r="AB45" s="1235"/>
      <c r="AC45" s="1232"/>
      <c r="AD45" s="1235"/>
      <c r="AE45" s="1233"/>
      <c r="AF45" s="1235"/>
      <c r="AG45" s="1232"/>
      <c r="AH45" s="1235"/>
      <c r="AI45" s="1232"/>
      <c r="AJ45" s="1235"/>
      <c r="AK45" s="1233"/>
      <c r="AM45" s="1231"/>
      <c r="AN45" s="1232"/>
      <c r="AO45" s="1231"/>
      <c r="AP45" s="1232"/>
      <c r="AQ45" s="1231"/>
      <c r="AR45" s="1232"/>
      <c r="AS45" s="1231"/>
      <c r="AT45" s="1232"/>
      <c r="AU45" s="1231"/>
      <c r="AV45" s="1232"/>
      <c r="AW45" s="1231"/>
      <c r="AX45" s="1233"/>
      <c r="AZ45" s="361"/>
      <c r="BA45" s="1237"/>
      <c r="BB45" s="361"/>
      <c r="BC45" s="1237"/>
      <c r="BD45" s="361"/>
      <c r="BE45" s="1237"/>
      <c r="BF45" s="361"/>
      <c r="BG45" s="1237"/>
      <c r="BH45" s="361"/>
      <c r="BI45" s="1237"/>
      <c r="BJ45" s="361"/>
      <c r="BK45" s="1238"/>
    </row>
    <row r="46" spans="1:175" x14ac:dyDescent="0.25">
      <c r="A46" s="1266" t="s">
        <v>46</v>
      </c>
      <c r="B46" s="150">
        <v>447.43609337564283</v>
      </c>
      <c r="C46" s="154">
        <v>18429.659562802699</v>
      </c>
      <c r="D46" s="149">
        <v>862.68026072720943</v>
      </c>
      <c r="E46" s="154">
        <v>24282.030814979058</v>
      </c>
      <c r="F46" s="149">
        <v>724.66770896878506</v>
      </c>
      <c r="G46" s="164">
        <v>22336.908513798935</v>
      </c>
      <c r="H46" s="149">
        <v>585.89960592605894</v>
      </c>
      <c r="I46" s="154">
        <v>19322.501280847886</v>
      </c>
      <c r="J46" s="149">
        <v>953.70016329925409</v>
      </c>
      <c r="K46" s="154">
        <v>25011.463367158922</v>
      </c>
      <c r="L46" s="149">
        <v>833.56587321907136</v>
      </c>
      <c r="M46" s="164">
        <v>23153.283960327331</v>
      </c>
      <c r="N46" s="149">
        <v>517.0185477322101</v>
      </c>
      <c r="O46" s="154">
        <v>18123.150939313437</v>
      </c>
      <c r="P46" s="149">
        <v>810.1607343128419</v>
      </c>
      <c r="Q46" s="154">
        <v>22682.883020128935</v>
      </c>
      <c r="R46" s="149">
        <v>716.85411029883937</v>
      </c>
      <c r="S46" s="164">
        <v>21231.528604608084</v>
      </c>
      <c r="T46" s="149">
        <v>492.32889896794853</v>
      </c>
      <c r="U46" s="154">
        <v>18994.195879978943</v>
      </c>
      <c r="V46" s="149">
        <v>872.94046649731615</v>
      </c>
      <c r="W46" s="154">
        <v>24624.695065868051</v>
      </c>
      <c r="X46" s="149">
        <v>755.22688877252892</v>
      </c>
      <c r="Y46" s="164">
        <v>22883.323389095858</v>
      </c>
      <c r="Z46" s="149">
        <v>600.27059447441547</v>
      </c>
      <c r="AA46" s="154">
        <v>20869.107275113482</v>
      </c>
      <c r="AB46" s="149">
        <v>988.90305599898124</v>
      </c>
      <c r="AC46" s="154">
        <v>26794.96625958314</v>
      </c>
      <c r="AD46" s="149">
        <v>863.14792451700021</v>
      </c>
      <c r="AE46" s="164">
        <v>24877.454858676771</v>
      </c>
      <c r="AF46" s="149">
        <v>603.52386159060416</v>
      </c>
      <c r="AG46" s="154">
        <v>21200.378770892265</v>
      </c>
      <c r="AH46" s="149">
        <v>1171.9121224068492</v>
      </c>
      <c r="AI46" s="154">
        <v>27534.391340493945</v>
      </c>
      <c r="AJ46" s="149">
        <v>986.57669096624545</v>
      </c>
      <c r="AK46" s="164">
        <v>25469.047924267314</v>
      </c>
      <c r="AM46" s="150">
        <f t="shared" ref="AM46:AN48" si="54">D46-B46</f>
        <v>415.2441673515666</v>
      </c>
      <c r="AN46" s="154">
        <f t="shared" si="54"/>
        <v>5852.3712521763591</v>
      </c>
      <c r="AO46" s="150">
        <f t="shared" ref="AO46:AP48" si="55">J46-H46</f>
        <v>367.80055737319515</v>
      </c>
      <c r="AP46" s="154">
        <f t="shared" si="55"/>
        <v>5688.9620863110358</v>
      </c>
      <c r="AQ46" s="150">
        <f t="shared" ref="AQ46:AR48" si="56">P46-N46</f>
        <v>293.1421865806318</v>
      </c>
      <c r="AR46" s="154">
        <f t="shared" si="56"/>
        <v>4559.7320808154982</v>
      </c>
      <c r="AS46" s="150">
        <f t="shared" ref="AS46:AT48" si="57">V46-T46</f>
        <v>380.61156752936762</v>
      </c>
      <c r="AT46" s="154">
        <f t="shared" si="57"/>
        <v>5630.499185889108</v>
      </c>
      <c r="AU46" s="150">
        <f t="shared" ref="AU46:AV48" si="58">AB46-Z46</f>
        <v>388.63246152456577</v>
      </c>
      <c r="AV46" s="154">
        <f t="shared" si="58"/>
        <v>5925.858984469658</v>
      </c>
      <c r="AW46" s="150">
        <f t="shared" ref="AW46:AX48" si="59">AH46-AF46</f>
        <v>568.38826081624507</v>
      </c>
      <c r="AX46" s="164">
        <f t="shared" si="59"/>
        <v>6334.0125696016803</v>
      </c>
      <c r="AZ46" s="59">
        <f t="shared" ref="AZ46:BA48" si="60">(D46-B46)/D46*100</f>
        <v>48.134191340083547</v>
      </c>
      <c r="BA46" s="57">
        <f t="shared" si="60"/>
        <v>24.101654827676761</v>
      </c>
      <c r="BB46" s="59">
        <f t="shared" ref="BB46:BC48" si="61">(J46-H46)/J46*100</f>
        <v>38.565638502232893</v>
      </c>
      <c r="BC46" s="57">
        <f t="shared" si="61"/>
        <v>22.745418781776987</v>
      </c>
      <c r="BD46" s="59">
        <f t="shared" ref="BD46:BE48" si="62">(P46-N46)/P46*100</f>
        <v>36.183213301403413</v>
      </c>
      <c r="BE46" s="57">
        <f t="shared" si="62"/>
        <v>20.102083481932887</v>
      </c>
      <c r="BF46" s="59">
        <f t="shared" ref="BF46:BG48" si="63">(V46-T46)/V46*100</f>
        <v>43.601091040787239</v>
      </c>
      <c r="BG46" s="57">
        <f t="shared" si="63"/>
        <v>22.865254456261123</v>
      </c>
      <c r="BH46" s="59">
        <f t="shared" ref="BH46:BI48" si="64">(AB46-Z46)/AB46*100</f>
        <v>39.299348825651329</v>
      </c>
      <c r="BI46" s="57">
        <f t="shared" si="64"/>
        <v>22.115568002815799</v>
      </c>
      <c r="BJ46" s="59">
        <f t="shared" ref="BJ46:BK48" si="65">(AH46-AF46)/AH46*100</f>
        <v>48.500928520894625</v>
      </c>
      <c r="BK46" s="60">
        <f t="shared" si="65"/>
        <v>23.004004306012938</v>
      </c>
    </row>
    <row r="47" spans="1:175" x14ac:dyDescent="0.25">
      <c r="A47" s="1266" t="s">
        <v>47</v>
      </c>
      <c r="B47" s="150">
        <v>734.28419464578519</v>
      </c>
      <c r="C47" s="154">
        <v>24448.21299259998</v>
      </c>
      <c r="D47" s="149">
        <v>1087.0799910668384</v>
      </c>
      <c r="E47" s="154">
        <v>29790.142234904972</v>
      </c>
      <c r="F47" s="149">
        <v>978.77635677865953</v>
      </c>
      <c r="G47" s="164">
        <v>28150.240748206299</v>
      </c>
      <c r="H47" s="149">
        <v>707.17633497484621</v>
      </c>
      <c r="I47" s="154">
        <v>27270.03099094304</v>
      </c>
      <c r="J47" s="149">
        <v>1181.5714869453934</v>
      </c>
      <c r="K47" s="154">
        <v>31137.728340167028</v>
      </c>
      <c r="L47" s="149">
        <v>1028.376594885161</v>
      </c>
      <c r="M47" s="164">
        <v>29888.74534471516</v>
      </c>
      <c r="N47" s="149">
        <v>585.60618464936113</v>
      </c>
      <c r="O47" s="154">
        <v>23232.329785731854</v>
      </c>
      <c r="P47" s="149">
        <v>868.55342940770481</v>
      </c>
      <c r="Q47" s="154">
        <v>27736.696274907419</v>
      </c>
      <c r="R47" s="149">
        <v>770.97832669902823</v>
      </c>
      <c r="S47" s="164">
        <v>26183.353625488082</v>
      </c>
      <c r="T47" s="149">
        <v>967.83323553483865</v>
      </c>
      <c r="U47" s="154">
        <v>24791.586183285028</v>
      </c>
      <c r="V47" s="149">
        <v>1093.9328644769807</v>
      </c>
      <c r="W47" s="154">
        <v>29244.308548908892</v>
      </c>
      <c r="X47" s="149">
        <v>1049.5172215740874</v>
      </c>
      <c r="Y47" s="164">
        <v>27675.941312649869</v>
      </c>
      <c r="Z47" s="149">
        <v>685.70965060534184</v>
      </c>
      <c r="AA47" s="154">
        <v>26568.958361475736</v>
      </c>
      <c r="AB47" s="149">
        <v>1221.9538627792963</v>
      </c>
      <c r="AC47" s="154">
        <v>31675.342282840658</v>
      </c>
      <c r="AD47" s="149">
        <v>1038.8527240131596</v>
      </c>
      <c r="AE47" s="164">
        <v>29931.762231526827</v>
      </c>
      <c r="AF47" s="149">
        <v>812.14462557106242</v>
      </c>
      <c r="AG47" s="154">
        <v>28040.057084905853</v>
      </c>
      <c r="AH47" s="149">
        <v>1215.082417601013</v>
      </c>
      <c r="AI47" s="154">
        <v>32258.485465232669</v>
      </c>
      <c r="AJ47" s="149">
        <v>1080.3126298142952</v>
      </c>
      <c r="AK47" s="164">
        <v>30847.556262623017</v>
      </c>
      <c r="AM47" s="150">
        <f t="shared" si="54"/>
        <v>352.79579642105318</v>
      </c>
      <c r="AN47" s="154">
        <f t="shared" si="54"/>
        <v>5341.9292423049919</v>
      </c>
      <c r="AO47" s="150">
        <f t="shared" si="55"/>
        <v>474.3951519705472</v>
      </c>
      <c r="AP47" s="154">
        <f t="shared" si="55"/>
        <v>3867.6973492239886</v>
      </c>
      <c r="AQ47" s="150">
        <f t="shared" si="56"/>
        <v>282.94724475834369</v>
      </c>
      <c r="AR47" s="154">
        <f t="shared" si="56"/>
        <v>4504.3664891755652</v>
      </c>
      <c r="AS47" s="150">
        <f t="shared" si="57"/>
        <v>126.09962894214209</v>
      </c>
      <c r="AT47" s="154">
        <f t="shared" si="57"/>
        <v>4452.7223656238639</v>
      </c>
      <c r="AU47" s="150">
        <f t="shared" si="58"/>
        <v>536.24421217395445</v>
      </c>
      <c r="AV47" s="154">
        <f t="shared" si="58"/>
        <v>5106.3839213649226</v>
      </c>
      <c r="AW47" s="150">
        <f t="shared" si="59"/>
        <v>402.93779202995063</v>
      </c>
      <c r="AX47" s="164">
        <f t="shared" si="59"/>
        <v>4218.4283803268154</v>
      </c>
      <c r="AZ47" s="59">
        <f t="shared" si="60"/>
        <v>32.453526816810097</v>
      </c>
      <c r="BA47" s="57">
        <f t="shared" si="60"/>
        <v>17.931868871864189</v>
      </c>
      <c r="BB47" s="59">
        <f t="shared" si="61"/>
        <v>40.149509125085338</v>
      </c>
      <c r="BC47" s="57">
        <f t="shared" si="61"/>
        <v>12.421257283032874</v>
      </c>
      <c r="BD47" s="59">
        <f t="shared" si="62"/>
        <v>32.576838128576007</v>
      </c>
      <c r="BE47" s="57">
        <f t="shared" si="62"/>
        <v>16.239736861705964</v>
      </c>
      <c r="BF47" s="59">
        <f t="shared" si="63"/>
        <v>11.527181697976637</v>
      </c>
      <c r="BG47" s="57">
        <f t="shared" si="63"/>
        <v>15.225945103735391</v>
      </c>
      <c r="BH47" s="59">
        <f t="shared" si="64"/>
        <v>43.884161956351079</v>
      </c>
      <c r="BI47" s="57">
        <f t="shared" si="64"/>
        <v>16.121006288639794</v>
      </c>
      <c r="BJ47" s="59">
        <f t="shared" si="65"/>
        <v>33.161354834307218</v>
      </c>
      <c r="BK47" s="60">
        <f t="shared" si="65"/>
        <v>13.07695733227564</v>
      </c>
    </row>
    <row r="48" spans="1:175" x14ac:dyDescent="0.25">
      <c r="A48" s="1266" t="s">
        <v>48</v>
      </c>
      <c r="B48" s="150">
        <v>976.6937021697197</v>
      </c>
      <c r="C48" s="154">
        <v>31344.734599606814</v>
      </c>
      <c r="D48" s="149">
        <v>1226.0412950075188</v>
      </c>
      <c r="E48" s="154">
        <v>36240.824922075932</v>
      </c>
      <c r="F48" s="149">
        <v>1133.7434054157713</v>
      </c>
      <c r="G48" s="164">
        <v>34428.500211532453</v>
      </c>
      <c r="H48" s="149">
        <v>1076.3592350991678</v>
      </c>
      <c r="I48" s="154">
        <v>33797.168200499291</v>
      </c>
      <c r="J48" s="149">
        <v>1220.5359666816919</v>
      </c>
      <c r="K48" s="154">
        <v>38614.286850296383</v>
      </c>
      <c r="L48" s="149">
        <v>1166.1358951696473</v>
      </c>
      <c r="M48" s="164">
        <v>36796.714790265512</v>
      </c>
      <c r="N48" s="149">
        <v>835.00132520325383</v>
      </c>
      <c r="O48" s="154">
        <v>29797.494041101778</v>
      </c>
      <c r="P48" s="149">
        <v>960.47042104029435</v>
      </c>
      <c r="Q48" s="154">
        <v>33399.449105372943</v>
      </c>
      <c r="R48" s="149">
        <v>913.12053607480595</v>
      </c>
      <c r="S48" s="164">
        <v>32040.133037887997</v>
      </c>
      <c r="T48" s="149">
        <v>1061.3957165807642</v>
      </c>
      <c r="U48" s="154">
        <v>32431.434547590645</v>
      </c>
      <c r="V48" s="149">
        <v>1110.0163317236197</v>
      </c>
      <c r="W48" s="154">
        <v>35773.446983712143</v>
      </c>
      <c r="X48" s="149">
        <v>1090.7115875719949</v>
      </c>
      <c r="Y48" s="164">
        <v>34446.505832488248</v>
      </c>
      <c r="Z48" s="149">
        <v>1097.9184262420338</v>
      </c>
      <c r="AA48" s="154">
        <v>34732.453975729732</v>
      </c>
      <c r="AB48" s="149">
        <v>1189.3516466147921</v>
      </c>
      <c r="AC48" s="154">
        <v>38196.470114309879</v>
      </c>
      <c r="AD48" s="149">
        <v>1151.8439501176849</v>
      </c>
      <c r="AE48" s="164">
        <v>36775.462897706842</v>
      </c>
      <c r="AF48" s="149">
        <v>1115.5270899868101</v>
      </c>
      <c r="AG48" s="154">
        <v>35556.925561462129</v>
      </c>
      <c r="AH48" s="149">
        <v>1389.9070337572882</v>
      </c>
      <c r="AI48" s="154">
        <v>39460.820967775187</v>
      </c>
      <c r="AJ48" s="149">
        <v>1280.1950663850389</v>
      </c>
      <c r="AK48" s="164">
        <v>37899.832072025674</v>
      </c>
      <c r="AM48" s="150">
        <f t="shared" si="54"/>
        <v>249.34759283779908</v>
      </c>
      <c r="AN48" s="154">
        <f t="shared" si="54"/>
        <v>4896.0903224691174</v>
      </c>
      <c r="AO48" s="150">
        <f t="shared" si="55"/>
        <v>144.1767315825241</v>
      </c>
      <c r="AP48" s="154">
        <f t="shared" si="55"/>
        <v>4817.1186497970921</v>
      </c>
      <c r="AQ48" s="150">
        <f t="shared" si="56"/>
        <v>125.46909583704053</v>
      </c>
      <c r="AR48" s="154">
        <f t="shared" si="56"/>
        <v>3601.9550642711656</v>
      </c>
      <c r="AS48" s="150">
        <f t="shared" si="57"/>
        <v>48.620615142855513</v>
      </c>
      <c r="AT48" s="154">
        <f t="shared" si="57"/>
        <v>3342.0124361214985</v>
      </c>
      <c r="AU48" s="150">
        <f t="shared" si="58"/>
        <v>91.433220372758342</v>
      </c>
      <c r="AV48" s="154">
        <f t="shared" si="58"/>
        <v>3464.0161385801475</v>
      </c>
      <c r="AW48" s="150">
        <f t="shared" si="59"/>
        <v>274.37994377047812</v>
      </c>
      <c r="AX48" s="164">
        <f t="shared" si="59"/>
        <v>3903.8954063130586</v>
      </c>
      <c r="AZ48" s="59">
        <f t="shared" si="60"/>
        <v>20.33761781541542</v>
      </c>
      <c r="BA48" s="57">
        <f t="shared" si="60"/>
        <v>13.50987548709656</v>
      </c>
      <c r="BB48" s="59">
        <f t="shared" si="61"/>
        <v>11.812575419182586</v>
      </c>
      <c r="BC48" s="57">
        <f t="shared" si="61"/>
        <v>12.47496468981174</v>
      </c>
      <c r="BD48" s="59">
        <f t="shared" si="62"/>
        <v>13.063296181588163</v>
      </c>
      <c r="BE48" s="57">
        <f t="shared" si="62"/>
        <v>10.784474477130589</v>
      </c>
      <c r="BF48" s="59">
        <f t="shared" si="63"/>
        <v>4.3801711518386419</v>
      </c>
      <c r="BG48" s="57">
        <f t="shared" si="63"/>
        <v>9.342159388898521</v>
      </c>
      <c r="BH48" s="59">
        <f t="shared" si="64"/>
        <v>7.687652397253693</v>
      </c>
      <c r="BI48" s="57">
        <f t="shared" si="64"/>
        <v>9.0689430939912761</v>
      </c>
      <c r="BJ48" s="59">
        <f t="shared" si="65"/>
        <v>19.740884613610177</v>
      </c>
      <c r="BK48" s="60">
        <f t="shared" si="65"/>
        <v>9.8930922129093286</v>
      </c>
    </row>
    <row r="49" spans="1:63" x14ac:dyDescent="0.25">
      <c r="A49" s="1199" t="s">
        <v>49</v>
      </c>
      <c r="B49" s="1231"/>
      <c r="C49" s="1232"/>
      <c r="D49" s="1235"/>
      <c r="E49" s="1232"/>
      <c r="F49" s="1235"/>
      <c r="G49" s="1233"/>
      <c r="H49" s="1235"/>
      <c r="I49" s="1232"/>
      <c r="J49" s="1235"/>
      <c r="K49" s="1232"/>
      <c r="L49" s="1235"/>
      <c r="M49" s="1233"/>
      <c r="N49" s="1235"/>
      <c r="O49" s="1232"/>
      <c r="P49" s="1235"/>
      <c r="Q49" s="1232"/>
      <c r="R49" s="1235"/>
      <c r="S49" s="1233"/>
      <c r="T49" s="1235"/>
      <c r="U49" s="1232"/>
      <c r="V49" s="1235"/>
      <c r="W49" s="1232"/>
      <c r="X49" s="1235"/>
      <c r="Y49" s="1233"/>
      <c r="Z49" s="1235"/>
      <c r="AA49" s="1232"/>
      <c r="AB49" s="1235"/>
      <c r="AC49" s="1232"/>
      <c r="AD49" s="1235"/>
      <c r="AE49" s="1233"/>
      <c r="AF49" s="1235"/>
      <c r="AG49" s="1232"/>
      <c r="AH49" s="1235"/>
      <c r="AI49" s="1232"/>
      <c r="AJ49" s="1235"/>
      <c r="AK49" s="1233"/>
      <c r="AM49" s="1231"/>
      <c r="AN49" s="1232"/>
      <c r="AO49" s="1231"/>
      <c r="AP49" s="1232"/>
      <c r="AQ49" s="1231"/>
      <c r="AR49" s="1232"/>
      <c r="AS49" s="1231"/>
      <c r="AT49" s="1232"/>
      <c r="AU49" s="1231"/>
      <c r="AV49" s="1232"/>
      <c r="AW49" s="1231"/>
      <c r="AX49" s="1233"/>
      <c r="AZ49" s="361"/>
      <c r="BA49" s="1237"/>
      <c r="BB49" s="361"/>
      <c r="BC49" s="1237"/>
      <c r="BD49" s="361"/>
      <c r="BE49" s="1237"/>
      <c r="BF49" s="361"/>
      <c r="BG49" s="1237"/>
      <c r="BH49" s="361"/>
      <c r="BI49" s="1237"/>
      <c r="BJ49" s="361"/>
      <c r="BK49" s="1238"/>
    </row>
    <row r="50" spans="1:63" x14ac:dyDescent="0.25">
      <c r="A50" s="347" t="s">
        <v>50</v>
      </c>
      <c r="B50" s="150">
        <v>406.91271576332639</v>
      </c>
      <c r="C50" s="154">
        <v>17121.29360325844</v>
      </c>
      <c r="D50" s="149">
        <v>624.3220795455976</v>
      </c>
      <c r="E50" s="154">
        <v>17609.512094673708</v>
      </c>
      <c r="F50" s="149">
        <v>506.54143931475295</v>
      </c>
      <c r="G50" s="164">
        <v>17345.021708928343</v>
      </c>
      <c r="H50" s="149">
        <v>474.17520617217843</v>
      </c>
      <c r="I50" s="154">
        <v>18549.379574243812</v>
      </c>
      <c r="J50" s="149">
        <v>725.32111342586222</v>
      </c>
      <c r="K50" s="154">
        <v>19980.356742347496</v>
      </c>
      <c r="L50" s="149">
        <v>591.65244434914939</v>
      </c>
      <c r="M50" s="164">
        <v>19218.740454703304</v>
      </c>
      <c r="N50" s="149">
        <v>408.48594495218708</v>
      </c>
      <c r="O50" s="154">
        <v>17586.807890201082</v>
      </c>
      <c r="P50" s="149">
        <v>754.94876281788925</v>
      </c>
      <c r="Q50" s="154">
        <v>17674.970332346784</v>
      </c>
      <c r="R50" s="149">
        <v>569.16015909220209</v>
      </c>
      <c r="S50" s="164">
        <v>17627.693752631247</v>
      </c>
      <c r="T50" s="149">
        <v>461.16336621590727</v>
      </c>
      <c r="U50" s="154">
        <v>18468.845147237702</v>
      </c>
      <c r="V50" s="149">
        <v>739.69822196687812</v>
      </c>
      <c r="W50" s="154">
        <v>18877.96705693777</v>
      </c>
      <c r="X50" s="149">
        <v>592.57685167880049</v>
      </c>
      <c r="Y50" s="164">
        <v>18661.869951935718</v>
      </c>
      <c r="Z50" s="149">
        <v>458.2857599952232</v>
      </c>
      <c r="AA50" s="154">
        <v>19807.906382770438</v>
      </c>
      <c r="AB50" s="149">
        <v>776.33505493388475</v>
      </c>
      <c r="AC50" s="154">
        <v>20167.851395294518</v>
      </c>
      <c r="AD50" s="149">
        <v>606.79459170756752</v>
      </c>
      <c r="AE50" s="164">
        <v>19975.977855153185</v>
      </c>
      <c r="AF50" s="149">
        <v>573.76620388294498</v>
      </c>
      <c r="AG50" s="154">
        <v>20668.543110946553</v>
      </c>
      <c r="AH50" s="149">
        <v>919.8859934140155</v>
      </c>
      <c r="AI50" s="154">
        <v>20618.769074400127</v>
      </c>
      <c r="AJ50" s="149">
        <v>734.2636292621354</v>
      </c>
      <c r="AK50" s="164">
        <v>20645.462648753812</v>
      </c>
      <c r="AM50" s="150">
        <f>D50-B50</f>
        <v>217.40936378227121</v>
      </c>
      <c r="AN50" s="154">
        <f>E50-C50</f>
        <v>488.21849141526764</v>
      </c>
      <c r="AO50" s="150">
        <f>J50-H50</f>
        <v>251.14590725368379</v>
      </c>
      <c r="AP50" s="154">
        <f>K50-I50</f>
        <v>1430.9771681036837</v>
      </c>
      <c r="AQ50" s="150">
        <f>P50-N50</f>
        <v>346.46281786570216</v>
      </c>
      <c r="AR50" s="154">
        <f>Q50-O50</f>
        <v>88.162442145701789</v>
      </c>
      <c r="AS50" s="150">
        <f>V50-T50</f>
        <v>278.53485575097085</v>
      </c>
      <c r="AT50" s="154">
        <f>W50-U50</f>
        <v>409.1219097000685</v>
      </c>
      <c r="AU50" s="150">
        <f>AB50-Z50</f>
        <v>318.04929493866155</v>
      </c>
      <c r="AV50" s="154">
        <f>AC50-AA50</f>
        <v>359.94501252408008</v>
      </c>
      <c r="AW50" s="150">
        <f>AH50-AF50</f>
        <v>346.11978953107052</v>
      </c>
      <c r="AX50" s="164">
        <f>AI50-AG50</f>
        <v>-49.774036546426942</v>
      </c>
      <c r="AZ50" s="59">
        <f>(D50-B50)/D50*100</f>
        <v>34.823270056460117</v>
      </c>
      <c r="BA50" s="57">
        <f>(E50-C50)/E50*100</f>
        <v>2.7724702921379492</v>
      </c>
      <c r="BB50" s="59">
        <f>(J50-H50)/J50*100</f>
        <v>34.625478647307339</v>
      </c>
      <c r="BC50" s="57">
        <f>(K50-I50)/K50*100</f>
        <v>7.1619200125230487</v>
      </c>
      <c r="BD50" s="59">
        <f>(P50-N50)/P50*100</f>
        <v>45.892229370972139</v>
      </c>
      <c r="BE50" s="57">
        <f>(Q50-O50)/Q50*100</f>
        <v>0.49879824683132051</v>
      </c>
      <c r="BF50" s="59">
        <f>(V50-T50)/V50*100</f>
        <v>37.655201469910111</v>
      </c>
      <c r="BG50" s="57">
        <f>(W50-U50)/W50*100</f>
        <v>2.1671926244288771</v>
      </c>
      <c r="BH50" s="59">
        <f>(AB50-Z50)/AB50*100</f>
        <v>40.968045036398323</v>
      </c>
      <c r="BI50" s="57">
        <f>(AC50-AA50)/AC50*100</f>
        <v>1.7847464534970789</v>
      </c>
      <c r="BJ50" s="59">
        <f>(AH50-AF50)/AH50*100</f>
        <v>37.626378921859668</v>
      </c>
      <c r="BK50" s="60">
        <f>(AI50-AG50)/AI50*100</f>
        <v>-0.24140159078761611</v>
      </c>
    </row>
    <row r="51" spans="1:63" x14ac:dyDescent="0.25">
      <c r="A51" s="347" t="s">
        <v>104</v>
      </c>
      <c r="B51" s="150">
        <v>978.60155738853712</v>
      </c>
      <c r="C51" s="154">
        <v>28572.30726554972</v>
      </c>
      <c r="D51" s="149">
        <v>1014.4380676406279</v>
      </c>
      <c r="E51" s="154">
        <v>27842.037416396852</v>
      </c>
      <c r="F51" s="149">
        <v>1008.3989725785067</v>
      </c>
      <c r="G51" s="164">
        <v>27965.100990640327</v>
      </c>
      <c r="H51" s="149">
        <v>1088.1141332446753</v>
      </c>
      <c r="I51" s="154">
        <v>33727.82458113625</v>
      </c>
      <c r="J51" s="149">
        <v>1058.3316553487612</v>
      </c>
      <c r="K51" s="154">
        <v>29054.646300068045</v>
      </c>
      <c r="L51" s="149">
        <v>1063.9236930866991</v>
      </c>
      <c r="M51" s="164">
        <v>29932.094758022955</v>
      </c>
      <c r="N51" s="149">
        <v>949.58920279705058</v>
      </c>
      <c r="O51" s="154">
        <v>27717.308059071354</v>
      </c>
      <c r="P51" s="149">
        <v>712.78397522898877</v>
      </c>
      <c r="Q51" s="154">
        <v>25870.863467434523</v>
      </c>
      <c r="R51" s="149">
        <v>755.28890991472531</v>
      </c>
      <c r="S51" s="164">
        <v>26202.287767372316</v>
      </c>
      <c r="T51" s="149">
        <v>964.2849393666545</v>
      </c>
      <c r="U51" s="154">
        <v>30472.174724694138</v>
      </c>
      <c r="V51" s="149">
        <v>915.32510811729833</v>
      </c>
      <c r="W51" s="154">
        <v>28166.656111152588</v>
      </c>
      <c r="X51" s="149">
        <v>924.96098820388386</v>
      </c>
      <c r="Y51" s="164">
        <v>28620.409735921661</v>
      </c>
      <c r="Z51" s="149">
        <v>983.2475915604283</v>
      </c>
      <c r="AA51" s="154">
        <v>33243.031159708946</v>
      </c>
      <c r="AB51" s="149">
        <v>1042.7096730993974</v>
      </c>
      <c r="AC51" s="154">
        <v>30809.743613671893</v>
      </c>
      <c r="AD51" s="149">
        <v>1030.6658502050291</v>
      </c>
      <c r="AE51" s="164">
        <v>31302.596932914275</v>
      </c>
      <c r="AF51" s="149">
        <v>1225.4651045524499</v>
      </c>
      <c r="AG51" s="154">
        <v>34660.457496418006</v>
      </c>
      <c r="AH51" s="149">
        <v>1153.7862948194218</v>
      </c>
      <c r="AI51" s="154">
        <v>32066.35126156126</v>
      </c>
      <c r="AJ51" s="149">
        <v>1167.9885314435569</v>
      </c>
      <c r="AK51" s="164">
        <v>32580.340133764908</v>
      </c>
      <c r="AM51" s="150">
        <f t="shared" ref="AM51:AM54" si="66">D51-B51</f>
        <v>35.836510252090761</v>
      </c>
      <c r="AN51" s="154">
        <f t="shared" ref="AN51:AN54" si="67">E51-C51</f>
        <v>-730.26984915286812</v>
      </c>
      <c r="AO51" s="150">
        <f t="shared" ref="AO51:AO54" si="68">J51-H51</f>
        <v>-29.782477895914099</v>
      </c>
      <c r="AP51" s="154">
        <f t="shared" ref="AP51:AP54" si="69">K51-I51</f>
        <v>-4673.1782810682053</v>
      </c>
      <c r="AQ51" s="150">
        <f t="shared" ref="AQ51:AQ54" si="70">P51-N51</f>
        <v>-236.80522756806181</v>
      </c>
      <c r="AR51" s="154">
        <f t="shared" ref="AR51:AR54" si="71">Q51-O51</f>
        <v>-1846.4445916368313</v>
      </c>
      <c r="AS51" s="150">
        <f t="shared" ref="AS51:AS54" si="72">V51-T51</f>
        <v>-48.959831249356171</v>
      </c>
      <c r="AT51" s="154">
        <f t="shared" ref="AT51:AT54" si="73">W51-U51</f>
        <v>-2305.5186135415497</v>
      </c>
      <c r="AU51" s="150">
        <f t="shared" ref="AU51:AU54" si="74">AB51-Z51</f>
        <v>59.462081538969073</v>
      </c>
      <c r="AV51" s="154">
        <f t="shared" ref="AV51:AV54" si="75">AC51-AA51</f>
        <v>-2433.2875460370524</v>
      </c>
      <c r="AW51" s="150">
        <f t="shared" ref="AW51:AW54" si="76">AH51-AF51</f>
        <v>-71.678809733028174</v>
      </c>
      <c r="AX51" s="164">
        <f t="shared" ref="AX51:AX54" si="77">AI51-AG51</f>
        <v>-2594.1062348567466</v>
      </c>
      <c r="AZ51" s="59">
        <f t="shared" ref="AZ51:AZ54" si="78">(D51-B51)/D51*100</f>
        <v>3.5326464370012292</v>
      </c>
      <c r="BA51" s="57">
        <f t="shared" ref="BA51:BA54" si="79">(E51-C51)/E51*100</f>
        <v>-2.622903770407242</v>
      </c>
      <c r="BB51" s="59">
        <f t="shared" ref="BB51:BB54" si="80">(J51-H51)/J51*100</f>
        <v>-2.8140968613567194</v>
      </c>
      <c r="BC51" s="57">
        <f t="shared" ref="BC51:BC54" si="81">(K51-I51)/K51*100</f>
        <v>-16.084099709233978</v>
      </c>
      <c r="BD51" s="59">
        <f t="shared" ref="BD51:BD54" si="82">(P51-N51)/P51*100</f>
        <v>-33.222580164205553</v>
      </c>
      <c r="BE51" s="57">
        <f t="shared" ref="BE51:BE54" si="83">(Q51-O51)/Q51*100</f>
        <v>-7.1371587344236929</v>
      </c>
      <c r="BF51" s="59">
        <f t="shared" ref="BF51:BF54" si="84">(V51-T51)/V51*100</f>
        <v>-5.3489007146389778</v>
      </c>
      <c r="BG51" s="57">
        <f t="shared" ref="BG51:BG54" si="85">(W51-U51)/W51*100</f>
        <v>-8.1852762516196567</v>
      </c>
      <c r="BH51" s="59">
        <f t="shared" ref="BH51:BH54" si="86">(AB51-Z51)/AB51*100</f>
        <v>5.7026498432896755</v>
      </c>
      <c r="BI51" s="57">
        <f t="shared" ref="BI51:BI54" si="87">(AC51-AA51)/AC51*100</f>
        <v>-7.8977857672183793</v>
      </c>
      <c r="BJ51" s="59">
        <f t="shared" ref="BJ51:BJ54" si="88">(AH51-AF51)/AH51*100</f>
        <v>-6.2124858004355623</v>
      </c>
      <c r="BK51" s="60">
        <f t="shared" ref="BK51:BK54" si="89">(AI51-AG51)/AI51*100</f>
        <v>-8.0898079538172052</v>
      </c>
    </row>
    <row r="52" spans="1:63" x14ac:dyDescent="0.25">
      <c r="A52" s="347" t="s">
        <v>105</v>
      </c>
      <c r="B52" s="150">
        <v>1124.4260561598774</v>
      </c>
      <c r="C52" s="154">
        <v>35331.348446471115</v>
      </c>
      <c r="D52" s="149">
        <v>1190.69598252622</v>
      </c>
      <c r="E52" s="154">
        <v>34148.123619787599</v>
      </c>
      <c r="F52" s="149">
        <v>1178.491382250679</v>
      </c>
      <c r="G52" s="164">
        <v>34366.032207250631</v>
      </c>
      <c r="H52" s="149">
        <v>1428.6646106485064</v>
      </c>
      <c r="I52" s="154">
        <v>38709.503885344784</v>
      </c>
      <c r="J52" s="149">
        <v>1267.1616636117662</v>
      </c>
      <c r="K52" s="154">
        <v>36526.608925324137</v>
      </c>
      <c r="L52" s="149">
        <v>1296.7279591656768</v>
      </c>
      <c r="M52" s="164">
        <v>36926.230843903926</v>
      </c>
      <c r="N52" s="149">
        <v>999.22549870046259</v>
      </c>
      <c r="O52" s="154">
        <v>33824.274193287347</v>
      </c>
      <c r="P52" s="149">
        <v>1009.2063753441128</v>
      </c>
      <c r="Q52" s="154">
        <v>32484.680651961397</v>
      </c>
      <c r="R52" s="149">
        <v>1007.2828126881266</v>
      </c>
      <c r="S52" s="164">
        <v>32742.853576274018</v>
      </c>
      <c r="T52" s="149">
        <v>1512.0957638681443</v>
      </c>
      <c r="U52" s="154">
        <v>37503.365565347478</v>
      </c>
      <c r="V52" s="149">
        <v>1190.27735441555</v>
      </c>
      <c r="W52" s="154">
        <v>34735.693525098082</v>
      </c>
      <c r="X52" s="149">
        <v>1257.1490571403274</v>
      </c>
      <c r="Y52" s="164">
        <v>35310.797175103849</v>
      </c>
      <c r="Z52" s="149">
        <v>1571.3889599952527</v>
      </c>
      <c r="AA52" s="154">
        <v>40439.227844887675</v>
      </c>
      <c r="AB52" s="149">
        <v>1287.819192672423</v>
      </c>
      <c r="AC52" s="154">
        <v>37955.107717630679</v>
      </c>
      <c r="AD52" s="149">
        <v>1349.4868242919424</v>
      </c>
      <c r="AE52" s="164">
        <v>38495.326819097587</v>
      </c>
      <c r="AF52" s="149">
        <v>1344.0238264027253</v>
      </c>
      <c r="AG52" s="154">
        <v>42811.54177414118</v>
      </c>
      <c r="AH52" s="149">
        <v>1516.358615207148</v>
      </c>
      <c r="AI52" s="154">
        <v>39087.220407007495</v>
      </c>
      <c r="AJ52" s="149">
        <v>1480.6629385129622</v>
      </c>
      <c r="AK52" s="164">
        <v>39858.63848427873</v>
      </c>
      <c r="AM52" s="150">
        <f t="shared" si="66"/>
        <v>66.269926366342588</v>
      </c>
      <c r="AN52" s="154">
        <f t="shared" si="67"/>
        <v>-1183.2248266835159</v>
      </c>
      <c r="AO52" s="150">
        <f t="shared" si="68"/>
        <v>-161.50294703674012</v>
      </c>
      <c r="AP52" s="154">
        <f t="shared" si="69"/>
        <v>-2182.894960020647</v>
      </c>
      <c r="AQ52" s="150">
        <f t="shared" si="70"/>
        <v>9.9808766436501628</v>
      </c>
      <c r="AR52" s="154">
        <f t="shared" si="71"/>
        <v>-1339.5935413259504</v>
      </c>
      <c r="AS52" s="150">
        <f t="shared" si="72"/>
        <v>-321.81840945259432</v>
      </c>
      <c r="AT52" s="154">
        <f t="shared" si="73"/>
        <v>-2767.6720402493956</v>
      </c>
      <c r="AU52" s="150">
        <f t="shared" si="74"/>
        <v>-283.56976732282965</v>
      </c>
      <c r="AV52" s="154">
        <f t="shared" si="75"/>
        <v>-2484.1201272569961</v>
      </c>
      <c r="AW52" s="150">
        <f t="shared" si="76"/>
        <v>172.33478880442271</v>
      </c>
      <c r="AX52" s="164">
        <f t="shared" si="77"/>
        <v>-3724.3213671336853</v>
      </c>
      <c r="AZ52" s="59">
        <f t="shared" si="78"/>
        <v>5.5656462555405728</v>
      </c>
      <c r="BA52" s="57">
        <f t="shared" si="79"/>
        <v>-3.4649775778540288</v>
      </c>
      <c r="BB52" s="59">
        <f t="shared" si="80"/>
        <v>-12.745251981220093</v>
      </c>
      <c r="BC52" s="57">
        <f t="shared" si="81"/>
        <v>-5.9761774340547431</v>
      </c>
      <c r="BD52" s="59">
        <f t="shared" si="82"/>
        <v>0.98898271825194795</v>
      </c>
      <c r="BE52" s="57">
        <f t="shared" si="83"/>
        <v>-4.12377008005177</v>
      </c>
      <c r="BF52" s="59">
        <f t="shared" si="84"/>
        <v>-27.037262219494512</v>
      </c>
      <c r="BG52" s="57">
        <f t="shared" si="85"/>
        <v>-7.9678041788618081</v>
      </c>
      <c r="BH52" s="59">
        <f t="shared" si="86"/>
        <v>-22.019377326903999</v>
      </c>
      <c r="BI52" s="57">
        <f t="shared" si="87"/>
        <v>-6.5448902048645428</v>
      </c>
      <c r="BJ52" s="59">
        <f t="shared" si="88"/>
        <v>11.365041691069909</v>
      </c>
      <c r="BK52" s="60">
        <f t="shared" si="89"/>
        <v>-9.5282328299456029</v>
      </c>
    </row>
    <row r="53" spans="1:63" x14ac:dyDescent="0.25">
      <c r="A53" s="347" t="s">
        <v>106</v>
      </c>
      <c r="B53" s="150">
        <v>585.60893438896687</v>
      </c>
      <c r="C53" s="154">
        <v>23514.657319669361</v>
      </c>
      <c r="D53" s="149">
        <v>943.30846819238582</v>
      </c>
      <c r="E53" s="154">
        <v>25150.574652947322</v>
      </c>
      <c r="F53" s="149">
        <v>659.30044082763527</v>
      </c>
      <c r="G53" s="164">
        <v>23851.680998220298</v>
      </c>
      <c r="H53" s="149">
        <v>685.03416521281986</v>
      </c>
      <c r="I53" s="154">
        <v>24896.851632146878</v>
      </c>
      <c r="J53" s="149">
        <v>1211.5175475077133</v>
      </c>
      <c r="K53" s="154">
        <v>26680.64294819257</v>
      </c>
      <c r="L53" s="149">
        <v>807.78425172500579</v>
      </c>
      <c r="M53" s="164">
        <v>25312.744223874779</v>
      </c>
      <c r="N53" s="149">
        <v>637.54851780278</v>
      </c>
      <c r="O53" s="154">
        <v>23390.672798776232</v>
      </c>
      <c r="P53" s="149">
        <v>1168.1479361176077</v>
      </c>
      <c r="Q53" s="154">
        <v>25023.550547961142</v>
      </c>
      <c r="R53" s="149">
        <v>770.24477041211492</v>
      </c>
      <c r="S53" s="164">
        <v>23799.035022342483</v>
      </c>
      <c r="T53" s="149">
        <v>742.47635992108246</v>
      </c>
      <c r="U53" s="154">
        <v>25389.330077128066</v>
      </c>
      <c r="V53" s="149">
        <v>905.40347959968722</v>
      </c>
      <c r="W53" s="154">
        <v>26848.946717868548</v>
      </c>
      <c r="X53" s="149">
        <v>784.92034612868838</v>
      </c>
      <c r="Y53" s="164">
        <v>25769.573395061812</v>
      </c>
      <c r="Z53" s="149">
        <v>693.14974499614982</v>
      </c>
      <c r="AA53" s="154">
        <v>27456.014156492973</v>
      </c>
      <c r="AB53" s="149">
        <v>1042.0374993205889</v>
      </c>
      <c r="AC53" s="154">
        <v>28322.867149494563</v>
      </c>
      <c r="AD53" s="149">
        <v>780.2604140951878</v>
      </c>
      <c r="AE53" s="164">
        <v>27672.450942522017</v>
      </c>
      <c r="AF53" s="149">
        <v>814.54037357655568</v>
      </c>
      <c r="AG53" s="154">
        <v>28040.818643128412</v>
      </c>
      <c r="AH53" s="149">
        <v>917.47723700753215</v>
      </c>
      <c r="AI53" s="154">
        <v>29499.883421787959</v>
      </c>
      <c r="AJ53" s="149">
        <v>840.71263890758053</v>
      </c>
      <c r="AK53" s="164">
        <v>28411.793911360055</v>
      </c>
      <c r="AM53" s="150">
        <f t="shared" si="66"/>
        <v>357.69953380341894</v>
      </c>
      <c r="AN53" s="154">
        <f t="shared" si="67"/>
        <v>1635.917333277961</v>
      </c>
      <c r="AO53" s="150">
        <f t="shared" si="68"/>
        <v>526.48338229489343</v>
      </c>
      <c r="AP53" s="154">
        <f t="shared" si="69"/>
        <v>1783.7913160456919</v>
      </c>
      <c r="AQ53" s="150">
        <f t="shared" si="70"/>
        <v>530.59941831482774</v>
      </c>
      <c r="AR53" s="154">
        <f t="shared" si="71"/>
        <v>1632.8777491849105</v>
      </c>
      <c r="AS53" s="150">
        <f t="shared" si="72"/>
        <v>162.92711967860475</v>
      </c>
      <c r="AT53" s="154">
        <f t="shared" si="73"/>
        <v>1459.6166407404817</v>
      </c>
      <c r="AU53" s="150">
        <f t="shared" si="74"/>
        <v>348.88775432443913</v>
      </c>
      <c r="AV53" s="154">
        <f t="shared" si="75"/>
        <v>866.85299300159022</v>
      </c>
      <c r="AW53" s="150">
        <f t="shared" si="76"/>
        <v>102.93686343097647</v>
      </c>
      <c r="AX53" s="164">
        <f t="shared" si="77"/>
        <v>1459.0647786595473</v>
      </c>
      <c r="AZ53" s="59">
        <f t="shared" si="78"/>
        <v>37.919678012523349</v>
      </c>
      <c r="BA53" s="57">
        <f t="shared" si="79"/>
        <v>6.504492862894697</v>
      </c>
      <c r="BB53" s="59">
        <f t="shared" si="80"/>
        <v>43.456521399789423</v>
      </c>
      <c r="BC53" s="57">
        <f t="shared" si="81"/>
        <v>6.6857133822051749</v>
      </c>
      <c r="BD53" s="59">
        <f t="shared" si="82"/>
        <v>45.422279311497036</v>
      </c>
      <c r="BE53" s="57">
        <f t="shared" si="83"/>
        <v>6.5253639608626735</v>
      </c>
      <c r="BF53" s="59">
        <f t="shared" si="84"/>
        <v>17.99497388177047</v>
      </c>
      <c r="BG53" s="57">
        <f t="shared" si="85"/>
        <v>5.4364018673740953</v>
      </c>
      <c r="BH53" s="59">
        <f t="shared" si="86"/>
        <v>33.481305092370938</v>
      </c>
      <c r="BI53" s="57">
        <f t="shared" si="87"/>
        <v>3.060611725593112</v>
      </c>
      <c r="BJ53" s="59">
        <f t="shared" si="88"/>
        <v>11.219555023154367</v>
      </c>
      <c r="BK53" s="60">
        <f t="shared" si="89"/>
        <v>4.9460018461697191</v>
      </c>
    </row>
    <row r="54" spans="1:63" x14ac:dyDescent="0.25">
      <c r="A54" s="347" t="s">
        <v>107</v>
      </c>
      <c r="B54" s="150">
        <v>795.88044246464904</v>
      </c>
      <c r="C54" s="154">
        <v>25635.466064102991</v>
      </c>
      <c r="D54" s="149">
        <v>970.15951222880165</v>
      </c>
      <c r="E54" s="154">
        <v>31902.924666342769</v>
      </c>
      <c r="F54" s="149">
        <v>900.29466033145036</v>
      </c>
      <c r="G54" s="164">
        <v>29390.430953753952</v>
      </c>
      <c r="H54" s="149">
        <v>819.13736528309641</v>
      </c>
      <c r="I54" s="154">
        <v>29296.224776380655</v>
      </c>
      <c r="J54" s="149">
        <v>1012.8781008292358</v>
      </c>
      <c r="K54" s="154">
        <v>32814.529847747173</v>
      </c>
      <c r="L54" s="149">
        <v>937.14046828818084</v>
      </c>
      <c r="M54" s="164">
        <v>31439.144873021363</v>
      </c>
      <c r="N54" s="149">
        <v>753.23792313096078</v>
      </c>
      <c r="O54" s="154">
        <v>27209.60994397381</v>
      </c>
      <c r="P54" s="149">
        <v>887.16651154297836</v>
      </c>
      <c r="Q54" s="154">
        <v>30390.593605294529</v>
      </c>
      <c r="R54" s="149">
        <v>836.70420944478894</v>
      </c>
      <c r="S54" s="164">
        <v>29192.046227245948</v>
      </c>
      <c r="T54" s="149">
        <v>977.7783133875879</v>
      </c>
      <c r="U54" s="154">
        <v>28627.736218972357</v>
      </c>
      <c r="V54" s="149">
        <v>984.8671401187521</v>
      </c>
      <c r="W54" s="154">
        <v>34753.043184744012</v>
      </c>
      <c r="X54" s="149">
        <v>982.07867757828251</v>
      </c>
      <c r="Y54" s="164">
        <v>32343.591004478072</v>
      </c>
      <c r="Z54" s="149">
        <v>974.72241615183555</v>
      </c>
      <c r="AA54" s="154">
        <v>31694.654748250774</v>
      </c>
      <c r="AB54" s="149">
        <v>1291.9455270928372</v>
      </c>
      <c r="AC54" s="154">
        <v>35799.990425441436</v>
      </c>
      <c r="AD54" s="149">
        <v>1164.906134897162</v>
      </c>
      <c r="AE54" s="164">
        <v>34155.913019976106</v>
      </c>
      <c r="AF54" s="149">
        <v>911.23972934708615</v>
      </c>
      <c r="AG54" s="154">
        <v>32277.841757694991</v>
      </c>
      <c r="AH54" s="149">
        <v>1351.4526533488724</v>
      </c>
      <c r="AI54" s="154">
        <v>37519.542225106256</v>
      </c>
      <c r="AJ54" s="149">
        <v>1191.4358341558543</v>
      </c>
      <c r="AK54" s="164">
        <v>35614.190995676414</v>
      </c>
      <c r="AM54" s="150">
        <f t="shared" si="66"/>
        <v>174.27906976415261</v>
      </c>
      <c r="AN54" s="154">
        <f t="shared" si="67"/>
        <v>6267.458602239778</v>
      </c>
      <c r="AO54" s="150">
        <f t="shared" si="68"/>
        <v>193.74073554613938</v>
      </c>
      <c r="AP54" s="154">
        <f t="shared" si="69"/>
        <v>3518.305071366518</v>
      </c>
      <c r="AQ54" s="150">
        <f t="shared" si="70"/>
        <v>133.92858841201758</v>
      </c>
      <c r="AR54" s="154">
        <f t="shared" si="71"/>
        <v>3180.983661320719</v>
      </c>
      <c r="AS54" s="150">
        <f t="shared" si="72"/>
        <v>7.0888267311642039</v>
      </c>
      <c r="AT54" s="154">
        <f t="shared" si="73"/>
        <v>6125.3069657716551</v>
      </c>
      <c r="AU54" s="150">
        <f t="shared" si="74"/>
        <v>317.22311094100166</v>
      </c>
      <c r="AV54" s="154">
        <f t="shared" si="75"/>
        <v>4105.335677190662</v>
      </c>
      <c r="AW54" s="150">
        <f t="shared" si="76"/>
        <v>440.21292400178629</v>
      </c>
      <c r="AX54" s="164">
        <f t="shared" si="77"/>
        <v>5241.700467411265</v>
      </c>
      <c r="AZ54" s="59">
        <f t="shared" si="78"/>
        <v>17.963960314502465</v>
      </c>
      <c r="BA54" s="57">
        <f t="shared" si="79"/>
        <v>19.645404513185202</v>
      </c>
      <c r="BB54" s="59">
        <f t="shared" si="80"/>
        <v>19.127744531896312</v>
      </c>
      <c r="BC54" s="57">
        <f t="shared" si="81"/>
        <v>10.721790279156053</v>
      </c>
      <c r="BD54" s="59">
        <f t="shared" si="82"/>
        <v>15.096217752751533</v>
      </c>
      <c r="BE54" s="57">
        <f t="shared" si="83"/>
        <v>10.467000752385898</v>
      </c>
      <c r="BF54" s="59">
        <f t="shared" si="84"/>
        <v>0.71977492622095762</v>
      </c>
      <c r="BG54" s="57">
        <f t="shared" si="85"/>
        <v>17.625239128585317</v>
      </c>
      <c r="BH54" s="59">
        <f t="shared" si="86"/>
        <v>24.553907598165051</v>
      </c>
      <c r="BI54" s="57">
        <f t="shared" si="87"/>
        <v>11.467421159624628</v>
      </c>
      <c r="BJ54" s="59">
        <f t="shared" si="88"/>
        <v>32.573314567176851</v>
      </c>
      <c r="BK54" s="60">
        <f t="shared" si="89"/>
        <v>13.970587476687745</v>
      </c>
    </row>
    <row r="55" spans="1:63" x14ac:dyDescent="0.25">
      <c r="A55" s="1199" t="s">
        <v>563</v>
      </c>
      <c r="B55" s="1231"/>
      <c r="C55" s="1232"/>
      <c r="D55" s="1235"/>
      <c r="E55" s="1232"/>
      <c r="F55" s="1235"/>
      <c r="G55" s="1233"/>
      <c r="H55" s="1235"/>
      <c r="I55" s="1232"/>
      <c r="J55" s="1235"/>
      <c r="K55" s="1232"/>
      <c r="L55" s="1235"/>
      <c r="M55" s="1233"/>
      <c r="N55" s="1235"/>
      <c r="O55" s="1232"/>
      <c r="P55" s="1235"/>
      <c r="Q55" s="1232"/>
      <c r="R55" s="1235"/>
      <c r="S55" s="1233"/>
      <c r="T55" s="1235"/>
      <c r="U55" s="1232"/>
      <c r="V55" s="1235"/>
      <c r="W55" s="1232"/>
      <c r="X55" s="1235"/>
      <c r="Y55" s="1233"/>
      <c r="Z55" s="1235"/>
      <c r="AA55" s="1232"/>
      <c r="AB55" s="1235"/>
      <c r="AC55" s="1232"/>
      <c r="AD55" s="1235"/>
      <c r="AE55" s="1233"/>
      <c r="AF55" s="1235"/>
      <c r="AG55" s="1232"/>
      <c r="AH55" s="1235"/>
      <c r="AI55" s="1232"/>
      <c r="AJ55" s="1235"/>
      <c r="AK55" s="1233"/>
      <c r="AM55" s="1231"/>
      <c r="AN55" s="1232"/>
      <c r="AO55" s="1231"/>
      <c r="AP55" s="1232"/>
      <c r="AQ55" s="1231"/>
      <c r="AR55" s="1232"/>
      <c r="AS55" s="1231"/>
      <c r="AT55" s="1232"/>
      <c r="AU55" s="1231"/>
      <c r="AV55" s="1232"/>
      <c r="AW55" s="1231"/>
      <c r="AX55" s="1233"/>
      <c r="AZ55" s="361"/>
      <c r="BA55" s="1237"/>
      <c r="BB55" s="361"/>
      <c r="BC55" s="1237"/>
      <c r="BD55" s="361"/>
      <c r="BE55" s="1237"/>
      <c r="BF55" s="361"/>
      <c r="BG55" s="1237"/>
      <c r="BH55" s="361"/>
      <c r="BI55" s="1237"/>
      <c r="BJ55" s="361"/>
      <c r="BK55" s="1238"/>
    </row>
    <row r="56" spans="1:63" x14ac:dyDescent="0.25">
      <c r="A56" s="324" t="s">
        <v>497</v>
      </c>
      <c r="B56" s="150">
        <v>602.32157107351998</v>
      </c>
      <c r="C56" s="154">
        <v>24717.345922652159</v>
      </c>
      <c r="D56" s="149">
        <v>933.61297224082875</v>
      </c>
      <c r="E56" s="154">
        <v>30401.018194461376</v>
      </c>
      <c r="F56" s="149">
        <v>811.72295437481444</v>
      </c>
      <c r="G56" s="164">
        <v>28309.859437203064</v>
      </c>
      <c r="H56" s="149">
        <v>724.71750215348766</v>
      </c>
      <c r="I56" s="154">
        <v>27603.703373989454</v>
      </c>
      <c r="J56" s="149">
        <v>959.51734102311855</v>
      </c>
      <c r="K56" s="154">
        <v>32440.606171019423</v>
      </c>
      <c r="L56" s="149">
        <v>872.58966704475586</v>
      </c>
      <c r="M56" s="164">
        <v>30649.886418274167</v>
      </c>
      <c r="N56" s="149">
        <v>522.39341300902561</v>
      </c>
      <c r="O56" s="154">
        <v>24575.096460372897</v>
      </c>
      <c r="P56" s="149">
        <v>756.92139647856584</v>
      </c>
      <c r="Q56" s="154">
        <v>29067.383176632775</v>
      </c>
      <c r="R56" s="149">
        <v>669.25891674405398</v>
      </c>
      <c r="S56" s="164">
        <v>27388.244562127547</v>
      </c>
      <c r="T56" s="149">
        <v>686.18300757530369</v>
      </c>
      <c r="U56" s="154">
        <v>26975.264624217161</v>
      </c>
      <c r="V56" s="149">
        <v>914.58220967988473</v>
      </c>
      <c r="W56" s="154">
        <v>31336.54381287799</v>
      </c>
      <c r="X56" s="149">
        <v>828.32729441094102</v>
      </c>
      <c r="Y56" s="164">
        <v>29689.507556114277</v>
      </c>
      <c r="Z56" s="149">
        <v>719.91684095252913</v>
      </c>
      <c r="AA56" s="154">
        <v>29017.768740118488</v>
      </c>
      <c r="AB56" s="149">
        <v>1017.7532128546462</v>
      </c>
      <c r="AC56" s="154">
        <v>33087.539510498646</v>
      </c>
      <c r="AD56" s="149">
        <v>901.48299840210166</v>
      </c>
      <c r="AE56" s="164">
        <v>31498.770760655323</v>
      </c>
      <c r="AF56" s="149">
        <v>740.16962137272571</v>
      </c>
      <c r="AG56" s="154">
        <v>29834.819038655874</v>
      </c>
      <c r="AH56" s="149">
        <v>1138.2685235395802</v>
      </c>
      <c r="AI56" s="154">
        <v>34427.776628393134</v>
      </c>
      <c r="AJ56" s="149">
        <v>982.33195128768261</v>
      </c>
      <c r="AK56" s="164">
        <v>32628.700923477521</v>
      </c>
      <c r="AM56" s="150">
        <f>D56-B56</f>
        <v>331.29140116730878</v>
      </c>
      <c r="AN56" s="154">
        <f>E56-C56</f>
        <v>5683.6722718092169</v>
      </c>
      <c r="AO56" s="150">
        <f>J56-H56</f>
        <v>234.79983886963089</v>
      </c>
      <c r="AP56" s="154">
        <f>K56-I56</f>
        <v>4836.9027970299685</v>
      </c>
      <c r="AQ56" s="150">
        <f>P56-N56</f>
        <v>234.52798346954023</v>
      </c>
      <c r="AR56" s="154">
        <f>Q56-O56</f>
        <v>4492.2867162598777</v>
      </c>
      <c r="AS56" s="150">
        <f>V56-T56</f>
        <v>228.39920210458104</v>
      </c>
      <c r="AT56" s="154">
        <f>W56-U56</f>
        <v>4361.2791886608284</v>
      </c>
      <c r="AU56" s="150">
        <f>AB56-Z56</f>
        <v>297.83637190211709</v>
      </c>
      <c r="AV56" s="154">
        <f>AC56-AA56</f>
        <v>4069.770770380157</v>
      </c>
      <c r="AW56" s="150">
        <f>AH56-AF56</f>
        <v>398.09890216685449</v>
      </c>
      <c r="AX56" s="164">
        <f>AI56-AG56</f>
        <v>4592.9575897372597</v>
      </c>
      <c r="AZ56" s="59">
        <f>(D56-B56)/D56*100</f>
        <v>35.484875533825701</v>
      </c>
      <c r="BA56" s="57">
        <f>(E56-C56)/E56*100</f>
        <v>18.695664189447115</v>
      </c>
      <c r="BB56" s="59">
        <f>(J56-H56)/J56*100</f>
        <v>24.470619636667269</v>
      </c>
      <c r="BC56" s="57">
        <f>(K56-I56)/K56*100</f>
        <v>14.910025945664913</v>
      </c>
      <c r="BD56" s="59">
        <f>(P56-N56)/P56*100</f>
        <v>30.98445684857602</v>
      </c>
      <c r="BE56" s="57">
        <f>(Q56-O56)/Q56*100</f>
        <v>15.45473388148411</v>
      </c>
      <c r="BF56" s="59">
        <f>(V56-T56)/V56*100</f>
        <v>24.973064169324225</v>
      </c>
      <c r="BG56" s="57">
        <f>(W56-U56)/W56*100</f>
        <v>13.917550112429844</v>
      </c>
      <c r="BH56" s="59">
        <f>(AB56-Z56)/AB56*100</f>
        <v>29.264105299823168</v>
      </c>
      <c r="BI56" s="57">
        <f>(AC56-AA56)/AC56*100</f>
        <v>12.300010307774087</v>
      </c>
      <c r="BJ56" s="59">
        <f>(AH56-AF56)/AH56*100</f>
        <v>34.97407632154485</v>
      </c>
      <c r="BK56" s="60">
        <f>(AI56-AG56)/AI56*100</f>
        <v>13.340848697006402</v>
      </c>
    </row>
    <row r="57" spans="1:63" x14ac:dyDescent="0.25">
      <c r="A57" s="325" t="s">
        <v>498</v>
      </c>
      <c r="B57" s="150">
        <v>785.42521307950688</v>
      </c>
      <c r="C57" s="154">
        <v>23075.849488882039</v>
      </c>
      <c r="D57" s="149">
        <v>1139.2416125014804</v>
      </c>
      <c r="E57" s="154">
        <v>28013.808005489438</v>
      </c>
      <c r="F57" s="149">
        <v>1028.5915801068447</v>
      </c>
      <c r="G57" s="164">
        <v>26469.545866372653</v>
      </c>
      <c r="H57" s="149">
        <v>855.00650335215335</v>
      </c>
      <c r="I57" s="154">
        <v>25087.54060452323</v>
      </c>
      <c r="J57" s="149">
        <v>1138.2576457538241</v>
      </c>
      <c r="K57" s="154">
        <v>29459.025001964419</v>
      </c>
      <c r="L57" s="149">
        <v>1050.1696453843269</v>
      </c>
      <c r="M57" s="164">
        <v>28099.541273312814</v>
      </c>
      <c r="N57" s="149">
        <v>869.64209567841931</v>
      </c>
      <c r="O57" s="154">
        <v>23185.520599814296</v>
      </c>
      <c r="P57" s="149">
        <v>1005.2987665342213</v>
      </c>
      <c r="Q57" s="154">
        <v>25909.288012646139</v>
      </c>
      <c r="R57" s="149">
        <v>963.57152069318829</v>
      </c>
      <c r="S57" s="164">
        <v>25071.472137230467</v>
      </c>
      <c r="T57" s="149">
        <v>1004.0244895121522</v>
      </c>
      <c r="U57" s="154">
        <v>25183.462004192934</v>
      </c>
      <c r="V57" s="149">
        <v>1065.7657701410135</v>
      </c>
      <c r="W57" s="154">
        <v>28075.04903423323</v>
      </c>
      <c r="X57" s="149">
        <v>1045.8351434529709</v>
      </c>
      <c r="Y57" s="164">
        <v>27141.619389679032</v>
      </c>
      <c r="Z57" s="149">
        <v>1006.5177846772931</v>
      </c>
      <c r="AA57" s="154">
        <v>27230.514523046397</v>
      </c>
      <c r="AB57" s="149">
        <v>1156.1051460786423</v>
      </c>
      <c r="AC57" s="154">
        <v>31076.778808174786</v>
      </c>
      <c r="AD57" s="149">
        <v>1105.6934163837166</v>
      </c>
      <c r="AE57" s="164">
        <v>29780.567459430516</v>
      </c>
      <c r="AF57" s="149">
        <v>1013.0786821146526</v>
      </c>
      <c r="AG57" s="154">
        <v>28016.002552805654</v>
      </c>
      <c r="AH57" s="149">
        <v>1312.0628372849465</v>
      </c>
      <c r="AI57" s="154">
        <v>32105.79212676207</v>
      </c>
      <c r="AJ57" s="149">
        <v>1216.7553474948018</v>
      </c>
      <c r="AK57" s="164">
        <v>30802.085654953626</v>
      </c>
      <c r="AM57" s="150">
        <f t="shared" ref="AM57:AM58" si="90">D57-B57</f>
        <v>353.81639942197353</v>
      </c>
      <c r="AN57" s="154">
        <f t="shared" ref="AN57:AN58" si="91">E57-C57</f>
        <v>4937.9585166073994</v>
      </c>
      <c r="AO57" s="150">
        <f t="shared" ref="AO57:AO58" si="92">J57-H57</f>
        <v>283.25114240167079</v>
      </c>
      <c r="AP57" s="154">
        <f t="shared" ref="AP57:AP58" si="93">K57-I57</f>
        <v>4371.4843974411888</v>
      </c>
      <c r="AQ57" s="150">
        <f t="shared" ref="AQ57:AQ58" si="94">P57-N57</f>
        <v>135.65667085580196</v>
      </c>
      <c r="AR57" s="154">
        <f t="shared" ref="AR57:AR58" si="95">Q57-O57</f>
        <v>2723.7674128318431</v>
      </c>
      <c r="AS57" s="150">
        <f t="shared" ref="AS57:AS58" si="96">V57-T57</f>
        <v>61.741280628861318</v>
      </c>
      <c r="AT57" s="154">
        <f t="shared" ref="AT57:AT58" si="97">W57-U57</f>
        <v>2891.5870300402967</v>
      </c>
      <c r="AU57" s="150">
        <f t="shared" ref="AU57:AU58" si="98">AB57-Z57</f>
        <v>149.5873614013492</v>
      </c>
      <c r="AV57" s="154">
        <f t="shared" ref="AV57:AV58" si="99">AC57-AA57</f>
        <v>3846.264285128389</v>
      </c>
      <c r="AW57" s="150">
        <f t="shared" ref="AW57:AW58" si="100">AH57-AF57</f>
        <v>298.98415517029389</v>
      </c>
      <c r="AX57" s="164">
        <f t="shared" ref="AX57:AX58" si="101">AI57-AG57</f>
        <v>4089.7895739564156</v>
      </c>
      <c r="AZ57" s="59">
        <f t="shared" ref="AZ57:AZ58" si="102">(D57-B57)/D57*100</f>
        <v>31.057187126889097</v>
      </c>
      <c r="BA57" s="57">
        <f t="shared" ref="BA57:BA58" si="103">(E57-C57)/E57*100</f>
        <v>17.626873560494822</v>
      </c>
      <c r="BB57" s="59">
        <f t="shared" ref="BB57:BB58" si="104">(J57-H57)/J57*100</f>
        <v>24.884624624162701</v>
      </c>
      <c r="BC57" s="57">
        <f t="shared" ref="BC57:BC58" si="105">(K57-I57)/K57*100</f>
        <v>14.839202577647034</v>
      </c>
      <c r="BD57" s="59">
        <f t="shared" ref="BD57:BD58" si="106">(P57-N57)/P57*100</f>
        <v>13.494164657485838</v>
      </c>
      <c r="BE57" s="57">
        <f t="shared" ref="BE57:BE58" si="107">(Q57-O57)/Q57*100</f>
        <v>10.512706530192538</v>
      </c>
      <c r="BF57" s="59">
        <f t="shared" ref="BF57:BF58" si="108">(V57-T57)/V57*100</f>
        <v>5.7931378881395501</v>
      </c>
      <c r="BG57" s="57">
        <f t="shared" ref="BG57:BG58" si="109">(W57-U57)/W57*100</f>
        <v>10.299490577966393</v>
      </c>
      <c r="BH57" s="59">
        <f t="shared" ref="BH57:BH58" si="110">(AB57-Z57)/AB57*100</f>
        <v>12.938906284495836</v>
      </c>
      <c r="BI57" s="57">
        <f t="shared" ref="BI57:BI58" si="111">(AC57-AA57)/AC57*100</f>
        <v>12.37665045296337</v>
      </c>
      <c r="BJ57" s="59">
        <f t="shared" ref="BJ57:BJ58" si="112">(AH57-AF57)/AH57*100</f>
        <v>22.78733507832462</v>
      </c>
      <c r="BK57" s="60">
        <f t="shared" ref="BK57:BK58" si="113">(AI57-AG57)/AI57*100</f>
        <v>12.738478956721751</v>
      </c>
    </row>
    <row r="58" spans="1:63" x14ac:dyDescent="0.25">
      <c r="A58" s="328" t="s">
        <v>499</v>
      </c>
      <c r="B58" s="1216">
        <v>834.05681641994613</v>
      </c>
      <c r="C58" s="1217">
        <v>22121.590109932557</v>
      </c>
      <c r="D58" s="1236">
        <v>1058.7816476030889</v>
      </c>
      <c r="E58" s="1217">
        <v>26190.284229578097</v>
      </c>
      <c r="F58" s="1236">
        <v>994.44028252987459</v>
      </c>
      <c r="G58" s="1218">
        <v>25025.36919840378</v>
      </c>
      <c r="H58" s="1236">
        <v>1017.8392326033248</v>
      </c>
      <c r="I58" s="1217">
        <v>23269.027473143513</v>
      </c>
      <c r="J58" s="1236">
        <v>1440.7707165616332</v>
      </c>
      <c r="K58" s="1217">
        <v>27645.764264864854</v>
      </c>
      <c r="L58" s="1236">
        <v>1308.5822679356552</v>
      </c>
      <c r="M58" s="1218">
        <v>26277.802624537042</v>
      </c>
      <c r="N58" s="1236">
        <v>872.06647416468206</v>
      </c>
      <c r="O58" s="1217">
        <v>21583.38325595975</v>
      </c>
      <c r="P58" s="1236">
        <v>1022.4055311900681</v>
      </c>
      <c r="Q58" s="1217">
        <v>24702.494711513184</v>
      </c>
      <c r="R58" s="1236">
        <v>975.41710394927236</v>
      </c>
      <c r="S58" s="1218">
        <v>23727.617360377095</v>
      </c>
      <c r="T58" s="1236">
        <v>1182.6462482342947</v>
      </c>
      <c r="U58" s="1217">
        <v>23036.051280965978</v>
      </c>
      <c r="V58" s="1236">
        <v>1185.5747345312539</v>
      </c>
      <c r="W58" s="1217">
        <v>26108.338623222029</v>
      </c>
      <c r="X58" s="1236">
        <v>1184.6668422129878</v>
      </c>
      <c r="Y58" s="1218">
        <v>25155.864957753067</v>
      </c>
      <c r="Z58" s="1236">
        <v>1038.8020453057145</v>
      </c>
      <c r="AA58" s="1217">
        <v>25600.56310081694</v>
      </c>
      <c r="AB58" s="1236">
        <v>1339.0391460897399</v>
      </c>
      <c r="AC58" s="1217">
        <v>29624.301608329257</v>
      </c>
      <c r="AD58" s="1236">
        <v>1250.2574130511337</v>
      </c>
      <c r="AE58" s="1218">
        <v>28434.460389311844</v>
      </c>
      <c r="AF58" s="1236">
        <v>1205.4638151033662</v>
      </c>
      <c r="AG58" s="1217">
        <v>26022.231417790859</v>
      </c>
      <c r="AH58" s="1236">
        <v>1589.9501377579707</v>
      </c>
      <c r="AI58" s="1217">
        <v>29572.071204078391</v>
      </c>
      <c r="AJ58" s="1236">
        <v>1472.119838090764</v>
      </c>
      <c r="AK58" s="1218">
        <v>28484.181567586467</v>
      </c>
      <c r="AM58" s="1216">
        <f t="shared" si="90"/>
        <v>224.72483118314278</v>
      </c>
      <c r="AN58" s="1217">
        <f t="shared" si="91"/>
        <v>4068.6941196455409</v>
      </c>
      <c r="AO58" s="1216">
        <f t="shared" si="92"/>
        <v>422.93148395830838</v>
      </c>
      <c r="AP58" s="1217">
        <f t="shared" si="93"/>
        <v>4376.7367917213414</v>
      </c>
      <c r="AQ58" s="1216">
        <f t="shared" si="94"/>
        <v>150.33905702538607</v>
      </c>
      <c r="AR58" s="1217">
        <f t="shared" si="95"/>
        <v>3119.1114555534332</v>
      </c>
      <c r="AS58" s="1216">
        <f t="shared" si="96"/>
        <v>2.9284862969591359</v>
      </c>
      <c r="AT58" s="1217">
        <f t="shared" si="97"/>
        <v>3072.2873422560515</v>
      </c>
      <c r="AU58" s="1216">
        <f t="shared" si="98"/>
        <v>300.23710078402542</v>
      </c>
      <c r="AV58" s="1217">
        <f t="shared" si="99"/>
        <v>4023.7385075123166</v>
      </c>
      <c r="AW58" s="1216">
        <f t="shared" si="100"/>
        <v>384.48632265460446</v>
      </c>
      <c r="AX58" s="1218">
        <f t="shared" si="101"/>
        <v>3549.8397862875318</v>
      </c>
      <c r="AZ58" s="108">
        <f t="shared" si="102"/>
        <v>21.224851383841383</v>
      </c>
      <c r="BA58" s="109">
        <f t="shared" si="103"/>
        <v>15.53512777478965</v>
      </c>
      <c r="BB58" s="108">
        <f t="shared" si="104"/>
        <v>29.354530814425821</v>
      </c>
      <c r="BC58" s="109">
        <f t="shared" si="105"/>
        <v>15.8314913987882</v>
      </c>
      <c r="BD58" s="108">
        <f t="shared" si="106"/>
        <v>14.704444805809407</v>
      </c>
      <c r="BE58" s="109">
        <f t="shared" si="107"/>
        <v>12.626706298209214</v>
      </c>
      <c r="BF58" s="108">
        <f t="shared" si="108"/>
        <v>0.24700984355212202</v>
      </c>
      <c r="BG58" s="109">
        <f t="shared" si="109"/>
        <v>11.767456315751204</v>
      </c>
      <c r="BH58" s="108">
        <f t="shared" si="110"/>
        <v>22.421831479742572</v>
      </c>
      <c r="BI58" s="109">
        <f t="shared" si="111"/>
        <v>13.58255988853756</v>
      </c>
      <c r="BJ58" s="108">
        <f t="shared" si="112"/>
        <v>24.182288080856328</v>
      </c>
      <c r="BK58" s="236">
        <f t="shared" si="113"/>
        <v>12.004028266366275</v>
      </c>
    </row>
    <row r="62" spans="1:63" ht="30" customHeight="1" x14ac:dyDescent="0.25">
      <c r="A62" s="2049" t="s">
        <v>1298</v>
      </c>
      <c r="B62" s="2051"/>
    </row>
    <row r="63" spans="1:63" x14ac:dyDescent="0.25">
      <c r="A63" s="1689" t="s">
        <v>941</v>
      </c>
      <c r="B63" s="135"/>
      <c r="C63" s="135"/>
      <c r="D63" s="135"/>
      <c r="E63" s="135"/>
      <c r="F63" s="135"/>
      <c r="G63" s="135"/>
    </row>
    <row r="64" spans="1:63" x14ac:dyDescent="0.25">
      <c r="A64" s="1843" t="s">
        <v>1299</v>
      </c>
      <c r="B64" s="1744"/>
      <c r="C64" s="1744"/>
      <c r="D64" s="1744"/>
      <c r="E64" s="1744"/>
      <c r="F64" s="1744"/>
      <c r="G64" s="1745"/>
      <c r="J64" s="13"/>
    </row>
    <row r="65" spans="1:7" x14ac:dyDescent="0.25">
      <c r="A65" s="1844"/>
      <c r="B65" s="1747"/>
      <c r="C65" s="1747"/>
      <c r="D65" s="1747"/>
      <c r="E65" s="1747"/>
      <c r="F65" s="1747"/>
      <c r="G65" s="1748"/>
    </row>
    <row r="66" spans="1:7" x14ac:dyDescent="0.25">
      <c r="A66" s="1845"/>
      <c r="B66" s="1750"/>
      <c r="C66" s="1750"/>
      <c r="D66" s="1750"/>
      <c r="E66" s="1750"/>
      <c r="F66" s="1750"/>
      <c r="G66" s="1751"/>
    </row>
  </sheetData>
  <sheetProtection algorithmName="SHA-512" hashValue="R5z1+ghgLvygmjh75Z8qn4m9ttsKNR6rxZG0o6639/KEQ1RshHsR3uAodajcxa1qDWWb16IVUkgLLNWullbQUA==" saltValue="YFPro4O6nFjKaDyfYEhFLQ==" spinCount="100000" sheet="1" objects="1" scenarios="1"/>
  <mergeCells count="112">
    <mergeCell ref="A1:K2"/>
    <mergeCell ref="A62:B62"/>
    <mergeCell ref="A64:G66"/>
    <mergeCell ref="AZ33:BK33"/>
    <mergeCell ref="AZ34:BA35"/>
    <mergeCell ref="BB34:BC35"/>
    <mergeCell ref="BD34:BE35"/>
    <mergeCell ref="BF34:BG35"/>
    <mergeCell ref="BH34:BI35"/>
    <mergeCell ref="BJ34:BK35"/>
    <mergeCell ref="AB9:AG9"/>
    <mergeCell ref="AB10:AB11"/>
    <mergeCell ref="AC10:AC11"/>
    <mergeCell ref="AD10:AD11"/>
    <mergeCell ref="AE10:AE11"/>
    <mergeCell ref="AF10:AF11"/>
    <mergeCell ref="AG10:AG11"/>
    <mergeCell ref="AW34:AX35"/>
    <mergeCell ref="AB18:AG18"/>
    <mergeCell ref="AB19:AB20"/>
    <mergeCell ref="AC19:AC20"/>
    <mergeCell ref="AD19:AD20"/>
    <mergeCell ref="AE19:AE20"/>
    <mergeCell ref="AF19:AF20"/>
    <mergeCell ref="AS34:AT35"/>
    <mergeCell ref="AU34:AV35"/>
    <mergeCell ref="AI18:AT18"/>
    <mergeCell ref="H34:M34"/>
    <mergeCell ref="H35:I35"/>
    <mergeCell ref="J35:K35"/>
    <mergeCell ref="Z19:Z20"/>
    <mergeCell ref="Q19:S19"/>
    <mergeCell ref="U18:Z18"/>
    <mergeCell ref="U19:U20"/>
    <mergeCell ref="V19:V20"/>
    <mergeCell ref="W19:W20"/>
    <mergeCell ref="X19:X20"/>
    <mergeCell ref="Y19:Y20"/>
    <mergeCell ref="AM19:AN19"/>
    <mergeCell ref="AO19:AP19"/>
    <mergeCell ref="AQ19:AR19"/>
    <mergeCell ref="AS19:AT19"/>
    <mergeCell ref="Z34:AE34"/>
    <mergeCell ref="T34:Y34"/>
    <mergeCell ref="B33:AK33"/>
    <mergeCell ref="AM34:AN35"/>
    <mergeCell ref="AO34:AP35"/>
    <mergeCell ref="B34:G34"/>
    <mergeCell ref="N34:S34"/>
    <mergeCell ref="N35:O35"/>
    <mergeCell ref="P35:Q35"/>
    <mergeCell ref="R35:S35"/>
    <mergeCell ref="AJ35:AK35"/>
    <mergeCell ref="AF35:AG35"/>
    <mergeCell ref="AH35:AI35"/>
    <mergeCell ref="L35:M35"/>
    <mergeCell ref="Z35:AA35"/>
    <mergeCell ref="AB35:AC35"/>
    <mergeCell ref="AD35:AE35"/>
    <mergeCell ref="T35:U35"/>
    <mergeCell ref="V35:W35"/>
    <mergeCell ref="X35:Y35"/>
    <mergeCell ref="AF34:AK34"/>
    <mergeCell ref="AM33:AX33"/>
    <mergeCell ref="AQ34:AR35"/>
    <mergeCell ref="B35:C35"/>
    <mergeCell ref="D35:E35"/>
    <mergeCell ref="F35:G35"/>
    <mergeCell ref="AI9:AT9"/>
    <mergeCell ref="AI10:AJ10"/>
    <mergeCell ref="AK10:AL10"/>
    <mergeCell ref="AM10:AN10"/>
    <mergeCell ref="AO10:AP10"/>
    <mergeCell ref="AQ10:AR10"/>
    <mergeCell ref="AS10:AT10"/>
    <mergeCell ref="K19:M19"/>
    <mergeCell ref="U9:Z9"/>
    <mergeCell ref="B9:S9"/>
    <mergeCell ref="E10:G10"/>
    <mergeCell ref="H10:J10"/>
    <mergeCell ref="K10:M10"/>
    <mergeCell ref="X10:X11"/>
    <mergeCell ref="Y10:Y11"/>
    <mergeCell ref="N10:P10"/>
    <mergeCell ref="Q10:S10"/>
    <mergeCell ref="U10:U11"/>
    <mergeCell ref="B10:D10"/>
    <mergeCell ref="Z10:Z11"/>
    <mergeCell ref="W10:W11"/>
    <mergeCell ref="V10:V11"/>
    <mergeCell ref="B18:S18"/>
    <mergeCell ref="N19:P19"/>
    <mergeCell ref="AW19:AW20"/>
    <mergeCell ref="AX19:AX20"/>
    <mergeCell ref="AY19:AY20"/>
    <mergeCell ref="AZ19:AZ20"/>
    <mergeCell ref="B19:D19"/>
    <mergeCell ref="AK19:AL19"/>
    <mergeCell ref="E19:G19"/>
    <mergeCell ref="H19:J19"/>
    <mergeCell ref="AI19:AJ19"/>
    <mergeCell ref="AG19:AG20"/>
    <mergeCell ref="BA19:BA20"/>
    <mergeCell ref="AV9:BA9"/>
    <mergeCell ref="AV10:AV11"/>
    <mergeCell ref="AW10:AW11"/>
    <mergeCell ref="AX10:AX11"/>
    <mergeCell ref="AY10:AY11"/>
    <mergeCell ref="AZ10:AZ11"/>
    <mergeCell ref="BA10:BA11"/>
    <mergeCell ref="AV18:BA18"/>
    <mergeCell ref="AV19:AV20"/>
  </mergeCells>
  <conditionalFormatting sqref="AB12:AG13">
    <cfRule type="cellIs" dxfId="72" priority="4" operator="lessThan">
      <formula>0</formula>
    </cfRule>
  </conditionalFormatting>
  <conditionalFormatting sqref="AB21:AG28">
    <cfRule type="cellIs" dxfId="71" priority="5" operator="lessThan">
      <formula>0</formula>
    </cfRule>
  </conditionalFormatting>
  <conditionalFormatting sqref="AV12:BA13">
    <cfRule type="cellIs" dxfId="70" priority="2" operator="lessThan">
      <formula>0</formula>
    </cfRule>
  </conditionalFormatting>
  <conditionalFormatting sqref="AV21:BA28">
    <cfRule type="cellIs" dxfId="69" priority="3" operator="lessThan">
      <formula>0</formula>
    </cfRule>
  </conditionalFormatting>
  <conditionalFormatting sqref="AZ38:BK58">
    <cfRule type="cellIs" dxfId="68" priority="1" operator="lessThan">
      <formula>0</formula>
    </cfRule>
  </conditionalFormatting>
  <hyperlinks>
    <hyperlink ref="A5" location="Índice!A1" display="⌂ Volver al ÍNDICE" xr:uid="{F8517EBB-1F1D-46C1-A647-1B4E9677B228}"/>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E1C8E-E6B1-4F1D-A3FA-9BA286188380}">
  <sheetPr>
    <tabColor rgb="FFECF1BC"/>
  </sheetPr>
  <dimension ref="A1:BN65"/>
  <sheetViews>
    <sheetView zoomScale="87" zoomScaleNormal="87" workbookViewId="0">
      <pane xSplit="1" topLeftCell="B1" activePane="topRight" state="frozen"/>
      <selection activeCell="T12" sqref="T12"/>
      <selection pane="topRight" activeCell="F28" sqref="F28"/>
    </sheetView>
  </sheetViews>
  <sheetFormatPr baseColWidth="10" defaultRowHeight="15" x14ac:dyDescent="0.25"/>
  <cols>
    <col min="1" max="1" width="104" customWidth="1"/>
  </cols>
  <sheetData>
    <row r="1" spans="1:66" ht="24" customHeight="1" x14ac:dyDescent="0.25">
      <c r="A1" s="1755" t="s">
        <v>886</v>
      </c>
      <c r="B1" s="1756"/>
      <c r="C1" s="1756"/>
      <c r="D1" s="1756"/>
      <c r="E1" s="1756"/>
      <c r="F1" s="1756"/>
      <c r="G1" s="1756"/>
      <c r="H1" s="1756"/>
      <c r="I1" s="1756"/>
      <c r="J1" s="1756"/>
      <c r="K1" s="1756"/>
      <c r="L1" s="1757"/>
    </row>
    <row r="2" spans="1:66" ht="19.5" customHeight="1" thickBot="1" x14ac:dyDescent="0.3">
      <c r="A2" s="1758"/>
      <c r="B2" s="1759"/>
      <c r="C2" s="1759"/>
      <c r="D2" s="1759"/>
      <c r="E2" s="1759"/>
      <c r="F2" s="1759"/>
      <c r="G2" s="1759"/>
      <c r="H2" s="1759"/>
      <c r="I2" s="1759"/>
      <c r="J2" s="1759"/>
      <c r="K2" s="1759"/>
      <c r="L2" s="1760"/>
    </row>
    <row r="3" spans="1:66" x14ac:dyDescent="0.25">
      <c r="A3" s="42" t="s">
        <v>979</v>
      </c>
    </row>
    <row r="4" spans="1:66" x14ac:dyDescent="0.25">
      <c r="A4" s="42" t="s">
        <v>991</v>
      </c>
    </row>
    <row r="5" spans="1:66" x14ac:dyDescent="0.25">
      <c r="A5" s="132" t="s">
        <v>712</v>
      </c>
    </row>
    <row r="6" spans="1:66" x14ac:dyDescent="0.25">
      <c r="B6" s="198"/>
    </row>
    <row r="7" spans="1:66" x14ac:dyDescent="0.25">
      <c r="A7" s="5" t="s">
        <v>1300</v>
      </c>
    </row>
    <row r="8" spans="1:66" x14ac:dyDescent="0.25">
      <c r="A8" s="5"/>
    </row>
    <row r="9" spans="1:66" ht="34.5" customHeight="1" x14ac:dyDescent="0.25">
      <c r="A9" s="12"/>
      <c r="B9" s="2006" t="s">
        <v>416</v>
      </c>
      <c r="C9" s="2006"/>
      <c r="D9" s="2006"/>
      <c r="E9" s="2006"/>
      <c r="F9" s="2006"/>
      <c r="G9" s="2006"/>
      <c r="H9" s="2006"/>
      <c r="I9" s="2006"/>
      <c r="J9" s="2006"/>
      <c r="K9" s="2006"/>
      <c r="L9" s="2006"/>
      <c r="M9" s="2006"/>
      <c r="N9" s="2006"/>
      <c r="O9" s="2006"/>
      <c r="P9" s="2006"/>
      <c r="Q9" s="2006"/>
      <c r="R9" s="2006"/>
      <c r="S9" s="2006"/>
      <c r="T9" s="1"/>
      <c r="U9" s="2006" t="s">
        <v>1123</v>
      </c>
      <c r="V9" s="2006"/>
      <c r="W9" s="2006"/>
      <c r="X9" s="2006"/>
      <c r="Y9" s="2006"/>
      <c r="Z9" s="2006"/>
      <c r="AB9" s="2006" t="s">
        <v>1126</v>
      </c>
      <c r="AC9" s="2006"/>
      <c r="AD9" s="2006"/>
      <c r="AE9" s="2006"/>
      <c r="AF9" s="2006"/>
      <c r="AG9" s="2006"/>
      <c r="AI9" s="2006" t="s">
        <v>508</v>
      </c>
      <c r="AJ9" s="2006"/>
      <c r="AK9" s="2006"/>
      <c r="AL9" s="2006"/>
      <c r="AM9" s="2006"/>
      <c r="AN9" s="2006"/>
      <c r="AO9" s="2006"/>
      <c r="AP9" s="2006"/>
      <c r="AQ9" s="2006"/>
      <c r="AR9" s="2006"/>
      <c r="AS9" s="2006"/>
      <c r="AT9" s="2006"/>
      <c r="AU9" s="1"/>
      <c r="AV9" s="2006" t="s">
        <v>853</v>
      </c>
      <c r="AW9" s="2006"/>
      <c r="AX9" s="2006"/>
      <c r="AY9" s="2006"/>
      <c r="AZ9" s="2006"/>
      <c r="BA9" s="2006"/>
      <c r="BB9" s="1"/>
      <c r="BC9" s="1"/>
      <c r="BD9" s="1"/>
      <c r="BE9" s="1"/>
      <c r="BF9" s="1"/>
      <c r="BG9" s="1"/>
      <c r="BH9" s="1"/>
      <c r="BI9" s="1"/>
      <c r="BJ9" s="1"/>
      <c r="BK9" s="1"/>
      <c r="BL9" s="1"/>
      <c r="BM9" s="1"/>
      <c r="BN9" s="1"/>
    </row>
    <row r="10" spans="1:66" x14ac:dyDescent="0.25">
      <c r="A10" s="329" t="s">
        <v>29</v>
      </c>
      <c r="B10" s="2008">
        <v>2016</v>
      </c>
      <c r="C10" s="2008"/>
      <c r="D10" s="2008"/>
      <c r="E10" s="2008">
        <v>2019</v>
      </c>
      <c r="F10" s="2008"/>
      <c r="G10" s="2008"/>
      <c r="H10" s="2008">
        <v>2020</v>
      </c>
      <c r="I10" s="2008"/>
      <c r="J10" s="2008"/>
      <c r="K10" s="2008">
        <v>2021</v>
      </c>
      <c r="L10" s="2008"/>
      <c r="M10" s="2008"/>
      <c r="N10" s="2008">
        <v>2022</v>
      </c>
      <c r="O10" s="2008"/>
      <c r="P10" s="2008"/>
      <c r="Q10" s="2008">
        <v>2023</v>
      </c>
      <c r="R10" s="2008"/>
      <c r="S10" s="2008"/>
      <c r="T10" s="1"/>
      <c r="U10" s="2008">
        <v>2016</v>
      </c>
      <c r="V10" s="2008">
        <v>2019</v>
      </c>
      <c r="W10" s="2008">
        <v>2020</v>
      </c>
      <c r="X10" s="2008">
        <v>2021</v>
      </c>
      <c r="Y10" s="2008">
        <v>2022</v>
      </c>
      <c r="Z10" s="2008">
        <v>2023</v>
      </c>
      <c r="AB10" s="2008">
        <v>2016</v>
      </c>
      <c r="AC10" s="2008">
        <v>2019</v>
      </c>
      <c r="AD10" s="2008">
        <v>2020</v>
      </c>
      <c r="AE10" s="2008">
        <v>2021</v>
      </c>
      <c r="AF10" s="2008">
        <v>2022</v>
      </c>
      <c r="AG10" s="2008">
        <v>2023</v>
      </c>
      <c r="AI10" s="2008">
        <v>2016</v>
      </c>
      <c r="AJ10" s="2008"/>
      <c r="AK10" s="2008">
        <v>2019</v>
      </c>
      <c r="AL10" s="2008"/>
      <c r="AM10" s="2008">
        <v>2020</v>
      </c>
      <c r="AN10" s="2008"/>
      <c r="AO10" s="2008">
        <v>2021</v>
      </c>
      <c r="AP10" s="2008"/>
      <c r="AQ10" s="2008">
        <v>2022</v>
      </c>
      <c r="AR10" s="2008"/>
      <c r="AS10" s="2008">
        <v>2023</v>
      </c>
      <c r="AT10" s="2008"/>
      <c r="AU10" s="1"/>
      <c r="AV10" s="2008">
        <v>2016</v>
      </c>
      <c r="AW10" s="2008">
        <v>2019</v>
      </c>
      <c r="AX10" s="2008">
        <v>2020</v>
      </c>
      <c r="AY10" s="2008">
        <v>2021</v>
      </c>
      <c r="AZ10" s="2008">
        <v>2022</v>
      </c>
      <c r="BA10" s="2008">
        <v>2023</v>
      </c>
      <c r="BB10" s="1"/>
      <c r="BC10" s="1"/>
      <c r="BD10" s="1"/>
      <c r="BE10" s="1"/>
      <c r="BF10" s="1"/>
      <c r="BG10" s="1"/>
      <c r="BH10" s="1"/>
      <c r="BI10" s="1"/>
      <c r="BJ10" s="1"/>
      <c r="BK10" s="1"/>
      <c r="BL10" s="1"/>
      <c r="BM10" s="1"/>
      <c r="BN10" s="1"/>
    </row>
    <row r="11" spans="1:66" x14ac:dyDescent="0.25">
      <c r="A11" s="321" t="s">
        <v>1119</v>
      </c>
      <c r="B11" s="1234" t="s">
        <v>31</v>
      </c>
      <c r="C11" s="1234" t="s">
        <v>32</v>
      </c>
      <c r="D11" s="1234" t="s">
        <v>152</v>
      </c>
      <c r="E11" s="1234" t="s">
        <v>31</v>
      </c>
      <c r="F11" s="1234" t="s">
        <v>32</v>
      </c>
      <c r="G11" s="1234" t="s">
        <v>152</v>
      </c>
      <c r="H11" s="1234" t="s">
        <v>31</v>
      </c>
      <c r="I11" s="1234" t="s">
        <v>32</v>
      </c>
      <c r="J11" s="1234" t="s">
        <v>152</v>
      </c>
      <c r="K11" s="1234" t="s">
        <v>31</v>
      </c>
      <c r="L11" s="1234" t="s">
        <v>32</v>
      </c>
      <c r="M11" s="1234" t="s">
        <v>152</v>
      </c>
      <c r="N11" s="1234" t="s">
        <v>31</v>
      </c>
      <c r="O11" s="1234" t="s">
        <v>32</v>
      </c>
      <c r="P11" s="1234" t="s">
        <v>152</v>
      </c>
      <c r="Q11" s="1234" t="s">
        <v>31</v>
      </c>
      <c r="R11" s="1234" t="s">
        <v>32</v>
      </c>
      <c r="S11" s="1234" t="s">
        <v>152</v>
      </c>
      <c r="T11" s="4"/>
      <c r="U11" s="2008"/>
      <c r="V11" s="2008"/>
      <c r="W11" s="2008"/>
      <c r="X11" s="2008"/>
      <c r="Y11" s="2008"/>
      <c r="Z11" s="2008"/>
      <c r="AB11" s="2008"/>
      <c r="AC11" s="2008"/>
      <c r="AD11" s="2008"/>
      <c r="AE11" s="2008"/>
      <c r="AF11" s="2008"/>
      <c r="AG11" s="2008"/>
      <c r="AI11" s="1234" t="s">
        <v>31</v>
      </c>
      <c r="AJ11" s="1234" t="s">
        <v>32</v>
      </c>
      <c r="AK11" s="1234" t="s">
        <v>31</v>
      </c>
      <c r="AL11" s="1234" t="s">
        <v>32</v>
      </c>
      <c r="AM11" s="1234" t="s">
        <v>31</v>
      </c>
      <c r="AN11" s="1234" t="s">
        <v>32</v>
      </c>
      <c r="AO11" s="1234" t="s">
        <v>31</v>
      </c>
      <c r="AP11" s="1234" t="s">
        <v>32</v>
      </c>
      <c r="AQ11" s="1234" t="s">
        <v>31</v>
      </c>
      <c r="AR11" s="1234" t="s">
        <v>32</v>
      </c>
      <c r="AS11" s="1234" t="s">
        <v>31</v>
      </c>
      <c r="AT11" s="1234" t="s">
        <v>32</v>
      </c>
      <c r="AU11" s="4"/>
      <c r="AV11" s="2008"/>
      <c r="AW11" s="2008"/>
      <c r="AX11" s="2008"/>
      <c r="AY11" s="2008"/>
      <c r="AZ11" s="2008"/>
      <c r="BA11" s="2008"/>
      <c r="BB11" s="4"/>
      <c r="BC11" s="4"/>
      <c r="BD11" s="4"/>
      <c r="BE11" s="4"/>
      <c r="BF11" s="4"/>
      <c r="BG11" s="4"/>
      <c r="BH11" s="4"/>
      <c r="BI11" s="4"/>
      <c r="BJ11" s="4"/>
      <c r="BK11" s="4"/>
      <c r="BL11" s="4"/>
      <c r="BM11" s="4"/>
      <c r="BN11" s="4"/>
    </row>
    <row r="12" spans="1:66" x14ac:dyDescent="0.25">
      <c r="A12" s="1262" t="s">
        <v>486</v>
      </c>
      <c r="B12" s="1244">
        <v>1058.2784484062408</v>
      </c>
      <c r="C12" s="1245">
        <v>1203.0476603847828</v>
      </c>
      <c r="D12" s="1245">
        <v>1153.8457731849057</v>
      </c>
      <c r="E12" s="1244">
        <v>1201.6503973035021</v>
      </c>
      <c r="F12" s="1245">
        <v>1318.6755393974556</v>
      </c>
      <c r="G12" s="1245">
        <v>1278.428399523242</v>
      </c>
      <c r="H12" s="1244">
        <v>1175.753862923804</v>
      </c>
      <c r="I12" s="1245">
        <v>1309.0993075008446</v>
      </c>
      <c r="J12" s="1245">
        <v>1263.0503667912653</v>
      </c>
      <c r="K12" s="1244">
        <v>1225.1329275567841</v>
      </c>
      <c r="L12" s="1245">
        <v>1353.5542058592787</v>
      </c>
      <c r="M12" s="1245">
        <v>1308.3901560032361</v>
      </c>
      <c r="N12" s="1244">
        <v>1414.4641861963814</v>
      </c>
      <c r="O12" s="1245">
        <v>1568.2922493494636</v>
      </c>
      <c r="P12" s="1245">
        <v>1512.7342637351417</v>
      </c>
      <c r="Q12" s="1244">
        <v>1259.5080660165543</v>
      </c>
      <c r="R12" s="1245">
        <v>1400.4477368383277</v>
      </c>
      <c r="S12" s="1246">
        <v>1350.1105875145954</v>
      </c>
      <c r="T12" s="149"/>
      <c r="U12" s="1250">
        <f>C12-B12</f>
        <v>144.76921197854199</v>
      </c>
      <c r="V12" s="1251">
        <f>F12-E12</f>
        <v>117.02514209395349</v>
      </c>
      <c r="W12" s="1252">
        <f>I12-H12</f>
        <v>133.34544457704055</v>
      </c>
      <c r="X12" s="1253">
        <f>L12-K12</f>
        <v>128.42127830249456</v>
      </c>
      <c r="Y12" s="1253">
        <f>O12-N12</f>
        <v>153.82806315308221</v>
      </c>
      <c r="Z12" s="1253">
        <f>R12-Q12</f>
        <v>140.93967082177346</v>
      </c>
      <c r="AB12" s="59">
        <f>(C12-B12)/C12*100</f>
        <v>12.033539214251828</v>
      </c>
      <c r="AC12" s="59">
        <f>(F12-E12)/F12*100</f>
        <v>8.8744455021457327</v>
      </c>
      <c r="AD12" s="59">
        <f>(I12-H12)/I12*100</f>
        <v>10.186045001551918</v>
      </c>
      <c r="AE12" s="59">
        <f>(L12-K12)/L12*100</f>
        <v>9.4877085636159428</v>
      </c>
      <c r="AF12" s="59">
        <f>(O12-N12)/O12*100</f>
        <v>9.808635043429625</v>
      </c>
      <c r="AG12" s="73">
        <f>(R12-Q12)/R12*100</f>
        <v>10.063900787898092</v>
      </c>
      <c r="AI12" s="61">
        <f>B12/SUM(B12:B13)*100</f>
        <v>4.2955853479674539</v>
      </c>
      <c r="AJ12" s="6">
        <f>C12/SUM(C12:C13)*100</f>
        <v>4.0055542579754437</v>
      </c>
      <c r="AK12" s="61">
        <f>E12/SUM(E12:E13)*100</f>
        <v>4.4256807088524637</v>
      </c>
      <c r="AL12" s="6">
        <f>F12/SUM(F12:F13)*100</f>
        <v>4.1385702899606933</v>
      </c>
      <c r="AM12" s="61">
        <f>H12/SUM(H12:H13)*100</f>
        <v>4.7990713899223154</v>
      </c>
      <c r="AN12" s="6">
        <f>I12/SUM(I12:I13)*100</f>
        <v>4.6237538732970558</v>
      </c>
      <c r="AO12" s="61">
        <f>K12/SUM(K12:K13)*100</f>
        <v>4.5642859236756097</v>
      </c>
      <c r="AP12" s="6">
        <f>L12/SUM(L12:L13)*100</f>
        <v>4.4311191394765492</v>
      </c>
      <c r="AQ12" s="61">
        <f>N12/SUM(N12:N13)*100</f>
        <v>4.883459971436042</v>
      </c>
      <c r="AR12" s="6">
        <f>O12/SUM(O12:O13)*100</f>
        <v>4.7467163033472923</v>
      </c>
      <c r="AS12" s="61">
        <f>Q12/SUM(Q12:Q13)*100</f>
        <v>4.2332481358972069</v>
      </c>
      <c r="AT12" s="82">
        <f>R12/SUM(R12:R13)*100</f>
        <v>4.0939442336979788</v>
      </c>
      <c r="AV12" s="59">
        <f>AJ12-AI12</f>
        <v>-0.29003108999201022</v>
      </c>
      <c r="AW12" s="59">
        <f>AL12-AK12</f>
        <v>-0.28711041889177036</v>
      </c>
      <c r="AX12" s="59">
        <f>AN12-AM12</f>
        <v>-0.17531751662525963</v>
      </c>
      <c r="AY12" s="59">
        <f>AP12-AO12</f>
        <v>-0.13316678419906047</v>
      </c>
      <c r="AZ12" s="59">
        <f>AR12-AQ12</f>
        <v>-0.13674366808874971</v>
      </c>
      <c r="BA12" s="73">
        <f>AT12-AS12</f>
        <v>-0.13930390219922817</v>
      </c>
    </row>
    <row r="13" spans="1:66" x14ac:dyDescent="0.25">
      <c r="A13" s="1263" t="s">
        <v>417</v>
      </c>
      <c r="B13" s="1249">
        <v>23578.141566085789</v>
      </c>
      <c r="C13" s="1217">
        <v>28831.439027428751</v>
      </c>
      <c r="D13" s="1217">
        <v>27046.030751816194</v>
      </c>
      <c r="E13" s="1249">
        <v>25950.113960660732</v>
      </c>
      <c r="F13" s="1217">
        <v>30544.394240915008</v>
      </c>
      <c r="G13" s="1217">
        <v>28964.335137784135</v>
      </c>
      <c r="H13" s="1249">
        <v>23323.85798683525</v>
      </c>
      <c r="I13" s="1217">
        <v>27003.378894704292</v>
      </c>
      <c r="J13" s="1217">
        <v>25732.709014202865</v>
      </c>
      <c r="K13" s="1249">
        <v>25616.588823524649</v>
      </c>
      <c r="L13" s="1217">
        <v>29192.999909568429</v>
      </c>
      <c r="M13" s="1217">
        <v>27935.223856169287</v>
      </c>
      <c r="N13" s="1249">
        <v>27549.921607272925</v>
      </c>
      <c r="O13" s="1217">
        <v>31471.22705462778</v>
      </c>
      <c r="P13" s="1217">
        <v>30054.971612233632</v>
      </c>
      <c r="Q13" s="1249">
        <v>28493.249759260569</v>
      </c>
      <c r="R13" s="1217">
        <v>32807.339592334232</v>
      </c>
      <c r="S13" s="1218">
        <v>31266.545699051803</v>
      </c>
      <c r="T13" s="154"/>
      <c r="U13" s="1254">
        <f>C13-B13</f>
        <v>5253.2974613429615</v>
      </c>
      <c r="V13" s="1255">
        <f>F13-E13</f>
        <v>4594.2802802542756</v>
      </c>
      <c r="W13" s="1256">
        <f>I13-H13</f>
        <v>3679.5209078690423</v>
      </c>
      <c r="X13" s="1257">
        <f>L13-K13</f>
        <v>3576.4110860437795</v>
      </c>
      <c r="Y13" s="1257">
        <f>O13-N13</f>
        <v>3921.3054473548546</v>
      </c>
      <c r="Z13" s="1257">
        <f>R13-Q13</f>
        <v>4314.0898330736636</v>
      </c>
      <c r="AA13" s="31"/>
      <c r="AB13" s="614">
        <f>(C13-B13)/C13*100</f>
        <v>18.220725841485898</v>
      </c>
      <c r="AC13" s="614">
        <f>(F13-E13)/F13*100</f>
        <v>15.041320656148807</v>
      </c>
      <c r="AD13" s="614">
        <f>(I13-H13)/I13*100</f>
        <v>13.626149980033214</v>
      </c>
      <c r="AE13" s="614">
        <f>(L13-K13)/L13*100</f>
        <v>12.250920073724794</v>
      </c>
      <c r="AF13" s="614">
        <f>(O13-N13)/O13*100</f>
        <v>12.459969992743689</v>
      </c>
      <c r="AG13" s="1226">
        <f>(R13-Q13)/R13*100</f>
        <v>13.149770407112483</v>
      </c>
      <c r="AH13" s="31"/>
      <c r="AI13" s="1221"/>
      <c r="AJ13" s="1222"/>
      <c r="AK13" s="1223"/>
      <c r="AL13" s="1224"/>
      <c r="AM13" s="1223"/>
      <c r="AN13" s="1225"/>
      <c r="AO13" s="1223"/>
      <c r="AP13" s="1225"/>
      <c r="AQ13" s="1223"/>
      <c r="AR13" s="1225"/>
      <c r="AS13" s="1224"/>
      <c r="AT13" s="1225"/>
      <c r="AU13" s="31"/>
      <c r="AV13" s="1219"/>
      <c r="AW13" s="1220"/>
      <c r="AX13" s="1219"/>
      <c r="AY13" s="1220"/>
      <c r="AZ13" s="1220"/>
      <c r="BA13" s="1220"/>
      <c r="BB13" s="31"/>
      <c r="BC13" s="31"/>
      <c r="BD13" s="31"/>
      <c r="BE13" s="31"/>
      <c r="BF13" s="31"/>
      <c r="BG13" s="31"/>
      <c r="BH13" s="31"/>
      <c r="BI13" s="31"/>
      <c r="BJ13" s="31"/>
      <c r="BK13" s="31"/>
      <c r="BL13" s="31"/>
      <c r="BM13" s="31"/>
      <c r="BN13" s="31"/>
    </row>
    <row r="14" spans="1:66" x14ac:dyDescent="0.25">
      <c r="B14" s="13"/>
      <c r="C14" s="13"/>
      <c r="D14" s="13"/>
      <c r="E14" s="13"/>
      <c r="F14" s="13"/>
      <c r="G14" s="13"/>
      <c r="H14" s="13"/>
      <c r="I14" s="13"/>
      <c r="J14" s="13"/>
      <c r="K14" s="13"/>
      <c r="L14" s="13"/>
      <c r="M14" s="13"/>
      <c r="N14" s="13"/>
      <c r="O14" s="13"/>
      <c r="P14" s="13"/>
      <c r="Q14" s="13"/>
      <c r="R14" s="13"/>
      <c r="S14" s="13"/>
      <c r="T14" s="13"/>
    </row>
    <row r="15" spans="1:66" x14ac:dyDescent="0.25">
      <c r="B15" s="13"/>
      <c r="C15" s="13"/>
      <c r="D15" s="13"/>
      <c r="E15" s="13"/>
      <c r="F15" s="13"/>
      <c r="G15" s="13"/>
      <c r="H15" s="13"/>
      <c r="I15" s="13"/>
      <c r="J15" s="13"/>
      <c r="K15" s="13"/>
      <c r="L15" s="13"/>
      <c r="M15" s="13"/>
      <c r="N15" s="13"/>
      <c r="O15" s="13"/>
      <c r="P15" s="13"/>
      <c r="Q15" s="13"/>
      <c r="R15" s="13"/>
      <c r="S15" s="13"/>
      <c r="T15" s="13"/>
    </row>
    <row r="16" spans="1:66" x14ac:dyDescent="0.25">
      <c r="A16" s="5" t="s">
        <v>1301</v>
      </c>
      <c r="B16" s="13"/>
      <c r="C16" s="13"/>
      <c r="D16" s="13"/>
      <c r="E16" s="13"/>
      <c r="F16" s="13"/>
      <c r="G16" s="13"/>
      <c r="H16" s="13"/>
      <c r="I16" s="13"/>
      <c r="J16" s="13"/>
      <c r="K16" s="13"/>
      <c r="L16" s="13"/>
      <c r="M16" s="13"/>
      <c r="N16" s="13"/>
      <c r="O16" s="13"/>
      <c r="P16" s="13"/>
      <c r="Q16" s="13"/>
      <c r="R16" s="13"/>
      <c r="S16" s="13"/>
      <c r="T16" s="13"/>
    </row>
    <row r="17" spans="1:63" x14ac:dyDescent="0.25">
      <c r="B17" s="13"/>
      <c r="C17" s="13"/>
      <c r="D17" s="13"/>
      <c r="E17" s="13"/>
      <c r="F17" s="13"/>
      <c r="G17" s="13"/>
      <c r="H17" s="13"/>
      <c r="I17" s="13"/>
      <c r="J17" s="13"/>
      <c r="K17" s="13"/>
      <c r="L17" s="13"/>
      <c r="M17" s="13"/>
      <c r="N17" s="13"/>
      <c r="O17" s="13"/>
      <c r="P17" s="13"/>
      <c r="Q17" s="13"/>
      <c r="R17" s="13"/>
      <c r="S17" s="13"/>
      <c r="T17" s="13"/>
    </row>
    <row r="18" spans="1:63" ht="34.5" customHeight="1" x14ac:dyDescent="0.25">
      <c r="B18" s="2006" t="s">
        <v>416</v>
      </c>
      <c r="C18" s="2006"/>
      <c r="D18" s="2006"/>
      <c r="E18" s="2006"/>
      <c r="F18" s="2006"/>
      <c r="G18" s="2006"/>
      <c r="H18" s="2006"/>
      <c r="I18" s="2006"/>
      <c r="J18" s="2006"/>
      <c r="K18" s="2006"/>
      <c r="L18" s="2006"/>
      <c r="M18" s="2006"/>
      <c r="N18" s="2006"/>
      <c r="O18" s="2006"/>
      <c r="P18" s="2006"/>
      <c r="Q18" s="2006"/>
      <c r="R18" s="2006"/>
      <c r="S18" s="2006"/>
      <c r="T18" s="13"/>
      <c r="U18" s="2006" t="s">
        <v>1123</v>
      </c>
      <c r="V18" s="2006"/>
      <c r="W18" s="2006"/>
      <c r="X18" s="2006"/>
      <c r="Y18" s="2006"/>
      <c r="Z18" s="2006"/>
      <c r="AB18" s="2006" t="s">
        <v>1127</v>
      </c>
      <c r="AC18" s="2006"/>
      <c r="AD18" s="2006"/>
      <c r="AE18" s="2006"/>
      <c r="AF18" s="2006"/>
      <c r="AG18" s="2006"/>
      <c r="AI18" s="2006" t="s">
        <v>508</v>
      </c>
      <c r="AJ18" s="2006"/>
      <c r="AK18" s="2006"/>
      <c r="AL18" s="2006"/>
      <c r="AM18" s="2006"/>
      <c r="AN18" s="2006"/>
      <c r="AO18" s="2006"/>
      <c r="AP18" s="2006"/>
      <c r="AQ18" s="2006"/>
      <c r="AR18" s="2006"/>
      <c r="AS18" s="2006"/>
      <c r="AT18" s="2006"/>
      <c r="AU18" s="1"/>
      <c r="AV18" s="2006" t="s">
        <v>853</v>
      </c>
      <c r="AW18" s="2006"/>
      <c r="AX18" s="2006"/>
      <c r="AY18" s="2006"/>
      <c r="AZ18" s="2006"/>
      <c r="BA18" s="2006"/>
    </row>
    <row r="19" spans="1:63" x14ac:dyDescent="0.25">
      <c r="A19" s="329" t="s">
        <v>29</v>
      </c>
      <c r="B19" s="2008">
        <v>2016</v>
      </c>
      <c r="C19" s="2008"/>
      <c r="D19" s="2008"/>
      <c r="E19" s="2008">
        <v>2019</v>
      </c>
      <c r="F19" s="2008"/>
      <c r="G19" s="2008"/>
      <c r="H19" s="2008">
        <v>2020</v>
      </c>
      <c r="I19" s="2008"/>
      <c r="J19" s="2008"/>
      <c r="K19" s="2008">
        <v>2021</v>
      </c>
      <c r="L19" s="2008"/>
      <c r="M19" s="2008"/>
      <c r="N19" s="2008">
        <v>2022</v>
      </c>
      <c r="O19" s="2008"/>
      <c r="P19" s="2008"/>
      <c r="Q19" s="2008">
        <v>2023</v>
      </c>
      <c r="R19" s="2008"/>
      <c r="S19" s="2008"/>
      <c r="T19" s="13"/>
      <c r="U19" s="2008">
        <v>2016</v>
      </c>
      <c r="V19" s="2008">
        <v>2019</v>
      </c>
      <c r="W19" s="2008">
        <v>2020</v>
      </c>
      <c r="X19" s="2008">
        <v>2021</v>
      </c>
      <c r="Y19" s="2008">
        <v>2022</v>
      </c>
      <c r="Z19" s="2008">
        <v>2023</v>
      </c>
      <c r="AB19" s="2008">
        <v>2016</v>
      </c>
      <c r="AC19" s="2008">
        <v>2019</v>
      </c>
      <c r="AD19" s="2008">
        <v>2020</v>
      </c>
      <c r="AE19" s="2008">
        <v>2021</v>
      </c>
      <c r="AF19" s="2008">
        <v>2022</v>
      </c>
      <c r="AG19" s="2008">
        <v>2023</v>
      </c>
      <c r="AI19" s="2008">
        <v>2016</v>
      </c>
      <c r="AJ19" s="2008"/>
      <c r="AK19" s="2008">
        <v>2019</v>
      </c>
      <c r="AL19" s="2008"/>
      <c r="AM19" s="2008">
        <v>2020</v>
      </c>
      <c r="AN19" s="2008"/>
      <c r="AO19" s="2008">
        <v>2021</v>
      </c>
      <c r="AP19" s="2008"/>
      <c r="AQ19" s="2008">
        <v>2022</v>
      </c>
      <c r="AR19" s="2008"/>
      <c r="AS19" s="2008">
        <v>2023</v>
      </c>
      <c r="AT19" s="2008"/>
      <c r="AU19" s="1"/>
      <c r="AV19" s="2008">
        <v>2016</v>
      </c>
      <c r="AW19" s="2008">
        <v>2019</v>
      </c>
      <c r="AX19" s="2008">
        <v>2020</v>
      </c>
      <c r="AY19" s="2008">
        <v>2021</v>
      </c>
      <c r="AZ19" s="2008">
        <v>2022</v>
      </c>
      <c r="BA19" s="2008">
        <v>2023</v>
      </c>
    </row>
    <row r="20" spans="1:63" x14ac:dyDescent="0.25">
      <c r="A20" s="321" t="s">
        <v>1119</v>
      </c>
      <c r="B20" s="1234" t="s">
        <v>31</v>
      </c>
      <c r="C20" s="1234" t="s">
        <v>32</v>
      </c>
      <c r="D20" s="1234" t="s">
        <v>152</v>
      </c>
      <c r="E20" s="1234" t="s">
        <v>31</v>
      </c>
      <c r="F20" s="1234" t="s">
        <v>32</v>
      </c>
      <c r="G20" s="1234" t="s">
        <v>152</v>
      </c>
      <c r="H20" s="1234" t="s">
        <v>31</v>
      </c>
      <c r="I20" s="1234" t="s">
        <v>32</v>
      </c>
      <c r="J20" s="1234" t="s">
        <v>152</v>
      </c>
      <c r="K20" s="1234" t="s">
        <v>31</v>
      </c>
      <c r="L20" s="1234" t="s">
        <v>32</v>
      </c>
      <c r="M20" s="1234" t="s">
        <v>152</v>
      </c>
      <c r="N20" s="1234" t="s">
        <v>31</v>
      </c>
      <c r="O20" s="1234" t="s">
        <v>32</v>
      </c>
      <c r="P20" s="1234" t="s">
        <v>152</v>
      </c>
      <c r="Q20" s="1234" t="s">
        <v>31</v>
      </c>
      <c r="R20" s="1234" t="s">
        <v>32</v>
      </c>
      <c r="S20" s="1234" t="s">
        <v>152</v>
      </c>
      <c r="T20" s="13"/>
      <c r="U20" s="2008"/>
      <c r="V20" s="2008"/>
      <c r="W20" s="2008"/>
      <c r="X20" s="2008"/>
      <c r="Y20" s="2008"/>
      <c r="Z20" s="2008"/>
      <c r="AB20" s="2008"/>
      <c r="AC20" s="2008"/>
      <c r="AD20" s="2008"/>
      <c r="AE20" s="2008"/>
      <c r="AF20" s="2008"/>
      <c r="AG20" s="2008"/>
      <c r="AI20" s="1234" t="s">
        <v>31</v>
      </c>
      <c r="AJ20" s="1234" t="s">
        <v>32</v>
      </c>
      <c r="AK20" s="1234" t="s">
        <v>31</v>
      </c>
      <c r="AL20" s="1234" t="s">
        <v>32</v>
      </c>
      <c r="AM20" s="1234" t="s">
        <v>31</v>
      </c>
      <c r="AN20" s="1234" t="s">
        <v>32</v>
      </c>
      <c r="AO20" s="1234" t="s">
        <v>31</v>
      </c>
      <c r="AP20" s="1234" t="s">
        <v>32</v>
      </c>
      <c r="AQ20" s="1234" t="s">
        <v>31</v>
      </c>
      <c r="AR20" s="1234" t="s">
        <v>32</v>
      </c>
      <c r="AS20" s="1234" t="s">
        <v>31</v>
      </c>
      <c r="AT20" s="1234" t="s">
        <v>32</v>
      </c>
      <c r="AU20" s="4"/>
      <c r="AV20" s="2008"/>
      <c r="AW20" s="2008"/>
      <c r="AX20" s="2008"/>
      <c r="AY20" s="2008"/>
      <c r="AZ20" s="2008"/>
      <c r="BA20" s="2008"/>
    </row>
    <row r="21" spans="1:63" x14ac:dyDescent="0.25">
      <c r="A21" s="324" t="s">
        <v>480</v>
      </c>
      <c r="B21" s="1244">
        <v>153.87604193599464</v>
      </c>
      <c r="C21" s="1245">
        <v>167.95343494657217</v>
      </c>
      <c r="D21" s="1245">
        <v>163.16903159513694</v>
      </c>
      <c r="E21" s="1244">
        <v>158.90656086398275</v>
      </c>
      <c r="F21" s="1245">
        <v>171.51335504980585</v>
      </c>
      <c r="G21" s="1245">
        <v>167.17764222875334</v>
      </c>
      <c r="H21" s="1244">
        <v>166.96223875947257</v>
      </c>
      <c r="I21" s="1245">
        <v>180.7493157704906</v>
      </c>
      <c r="J21" s="1245">
        <v>175.98814605935007</v>
      </c>
      <c r="K21" s="1244">
        <v>173.20405106927493</v>
      </c>
      <c r="L21" s="1245">
        <v>183.51510448423997</v>
      </c>
      <c r="M21" s="1245">
        <v>179.88884459446632</v>
      </c>
      <c r="N21" s="1244">
        <v>169.19873684440066</v>
      </c>
      <c r="O21" s="1245">
        <v>178.72592227478756</v>
      </c>
      <c r="P21" s="1245">
        <v>175.28499465575052</v>
      </c>
      <c r="Q21" s="1244">
        <v>161.98680258103738</v>
      </c>
      <c r="R21" s="1245">
        <v>177.20766252150682</v>
      </c>
      <c r="S21" s="1246">
        <v>171.77147344009552</v>
      </c>
      <c r="T21" s="149"/>
      <c r="U21" s="1239">
        <f>C21-B21</f>
        <v>14.077393010577538</v>
      </c>
      <c r="V21" s="151">
        <f>F21-E21</f>
        <v>12.606794185823105</v>
      </c>
      <c r="W21" s="152">
        <f>I21-H21</f>
        <v>13.787077011018027</v>
      </c>
      <c r="X21" s="153">
        <f>L21-K21</f>
        <v>10.311053414965045</v>
      </c>
      <c r="Y21" s="153">
        <f>O21-N21</f>
        <v>9.5271854303869077</v>
      </c>
      <c r="Z21" s="153">
        <f>R21-Q21</f>
        <v>15.220859940469438</v>
      </c>
      <c r="AB21" s="59">
        <f>(C21-B21)/B21*100</f>
        <v>9.1485281486724794</v>
      </c>
      <c r="AC21" s="59">
        <f>(F21-E21)/F21*100</f>
        <v>7.3503280150762667</v>
      </c>
      <c r="AD21" s="59">
        <f>(I21-H21)/I21*100</f>
        <v>7.6277339984646986</v>
      </c>
      <c r="AE21" s="59">
        <f>(L21-K21)/L21*100</f>
        <v>5.6186401898327363</v>
      </c>
      <c r="AF21" s="59">
        <f>(O21-N21)/O21*100</f>
        <v>5.3306119834922709</v>
      </c>
      <c r="AG21" s="73">
        <f>(R21-Q21)/R21*100</f>
        <v>8.5892786597882917</v>
      </c>
      <c r="AI21" s="197">
        <f>B21/SUM($B$21:$B$27)*100</f>
        <v>14.540222582036996</v>
      </c>
      <c r="AJ21" s="38">
        <f>C21/SUM($C$21:$C$27)*100</f>
        <v>13.960663444776115</v>
      </c>
      <c r="AK21" s="197">
        <f>E21/SUM($E$21:$E$27)*100</f>
        <v>13.22402599130062</v>
      </c>
      <c r="AL21" s="38">
        <f>F21/SUM($F$21:$F$27)*100</f>
        <v>13.006486427144537</v>
      </c>
      <c r="AM21" s="197">
        <f>H21/SUM($H$21:$H$27)*100</f>
        <v>14.200441437996197</v>
      </c>
      <c r="AN21" s="38">
        <f>I21/SUM($I$21:$I$27)*100</f>
        <v>13.807150820020919</v>
      </c>
      <c r="AO21" s="197">
        <f>K21/SUM($K$21:$K$27)*100</f>
        <v>14.137572109394483</v>
      </c>
      <c r="AP21" s="38">
        <f>L21/SUM($L$21:$L$27)*100</f>
        <v>13.558016641656357</v>
      </c>
      <c r="AQ21" s="197">
        <f>N21/SUM($N$21:$N$27)*100</f>
        <v>11.962037533052733</v>
      </c>
      <c r="AR21" s="38">
        <f>O21/SUM($O$21:$O$27)*100</f>
        <v>11.396212813582691</v>
      </c>
      <c r="AS21" s="197">
        <f>Q21/SUM($Q$21:$Q$27)*100</f>
        <v>12.861116728958599</v>
      </c>
      <c r="AT21" s="1227">
        <f>R21/SUM($R$21:$R$27)*100</f>
        <v>12.653643392760525</v>
      </c>
      <c r="AV21" s="59">
        <f t="shared" ref="AV21:AV27" si="0">AJ21-AI21</f>
        <v>-0.57955913726088149</v>
      </c>
      <c r="AW21" s="59">
        <f t="shared" ref="AW21:AW27" si="1">AL21-AK21</f>
        <v>-0.21753956415608222</v>
      </c>
      <c r="AX21" s="59">
        <f t="shared" ref="AX21:AX27" si="2">AN21-AM21</f>
        <v>-0.39329061797527842</v>
      </c>
      <c r="AY21" s="59">
        <f t="shared" ref="AY21:AY27" si="3">AP21-AO21</f>
        <v>-0.5795554677381265</v>
      </c>
      <c r="AZ21" s="59">
        <f t="shared" ref="AZ21:AZ27" si="4">AR21-AQ21</f>
        <v>-0.56582471947004187</v>
      </c>
      <c r="BA21" s="73">
        <f t="shared" ref="BA21:BA27" si="5">AT21-AS21</f>
        <v>-0.20747333619807407</v>
      </c>
    </row>
    <row r="22" spans="1:63" x14ac:dyDescent="0.25">
      <c r="A22" s="325" t="s">
        <v>481</v>
      </c>
      <c r="B22" s="150">
        <v>605.7215595184631</v>
      </c>
      <c r="C22" s="149">
        <v>684.20163381113753</v>
      </c>
      <c r="D22" s="149">
        <v>657.52905813007021</v>
      </c>
      <c r="E22" s="150">
        <v>689.2308803679532</v>
      </c>
      <c r="F22" s="149">
        <v>772.14173288105121</v>
      </c>
      <c r="G22" s="149">
        <v>743.6271366286843</v>
      </c>
      <c r="H22" s="150">
        <v>679.10685690672938</v>
      </c>
      <c r="I22" s="149">
        <v>762.97695501180999</v>
      </c>
      <c r="J22" s="149">
        <v>734.01361706503758</v>
      </c>
      <c r="K22" s="150">
        <v>717.83075161440559</v>
      </c>
      <c r="L22" s="149">
        <v>796.19401674322808</v>
      </c>
      <c r="M22" s="149">
        <v>768.63470211918366</v>
      </c>
      <c r="N22" s="150">
        <v>849.92332357328792</v>
      </c>
      <c r="O22" s="149">
        <v>956.66346316375245</v>
      </c>
      <c r="P22" s="149">
        <v>918.11219353009494</v>
      </c>
      <c r="Q22" s="150">
        <v>726.60061749349313</v>
      </c>
      <c r="R22" s="149">
        <v>809.04978852286752</v>
      </c>
      <c r="S22" s="1247">
        <v>779.60274774630852</v>
      </c>
      <c r="T22" s="149"/>
      <c r="U22" s="1239">
        <f t="shared" ref="U22:U27" si="6">C22-B22</f>
        <v>78.480074292674431</v>
      </c>
      <c r="V22" s="151">
        <f t="shared" ref="V22:V27" si="7">F22-E22</f>
        <v>82.910852513098007</v>
      </c>
      <c r="W22" s="152">
        <f t="shared" ref="W22:W27" si="8">I22-H22</f>
        <v>83.870098105080615</v>
      </c>
      <c r="X22" s="153">
        <f t="shared" ref="X22:X27" si="9">L22-K22</f>
        <v>78.363265128822491</v>
      </c>
      <c r="Y22" s="153">
        <f t="shared" ref="Y22:Y27" si="10">O22-N22</f>
        <v>106.74013959046454</v>
      </c>
      <c r="Z22" s="153">
        <f t="shared" ref="Z22:Z27" si="11">R22-Q22</f>
        <v>82.449171029374384</v>
      </c>
      <c r="AB22" s="59">
        <f t="shared" ref="AB22:AB27" si="12">(C22-B22)/B22*100</f>
        <v>12.956460449429036</v>
      </c>
      <c r="AC22" s="59">
        <f t="shared" ref="AC22:AC27" si="13">(F22-E22)/F22*100</f>
        <v>10.737776367006763</v>
      </c>
      <c r="AD22" s="59">
        <f t="shared" ref="AD22:AD27" si="14">(I22-H22)/I22*100</f>
        <v>10.992481169209418</v>
      </c>
      <c r="AE22" s="59">
        <f t="shared" ref="AE22:AE27" si="15">(L22-K22)/L22*100</f>
        <v>9.8422323555458942</v>
      </c>
      <c r="AF22" s="59">
        <f t="shared" ref="AF22:AF27" si="16">(O22-N22)/O22*100</f>
        <v>11.157543242789632</v>
      </c>
      <c r="AG22" s="73">
        <f t="shared" ref="AG22:AG27" si="17">(R22-Q22)/R22*100</f>
        <v>10.190864913259166</v>
      </c>
      <c r="AI22" s="197">
        <f t="shared" ref="AI22:AI27" si="18">B22/SUM($B$21:$B$27)*100</f>
        <v>57.23650145485589</v>
      </c>
      <c r="AJ22" s="38">
        <f t="shared" ref="AJ22:AJ27" si="19">C22/SUM($C$21:$C$27)*100</f>
        <v>56.872363110893254</v>
      </c>
      <c r="AK22" s="197">
        <f t="shared" ref="AK22:AK27" si="20">E22/SUM($E$21:$E$27)*100</f>
        <v>57.357021802229845</v>
      </c>
      <c r="AL22" s="38">
        <f t="shared" ref="AL22:AL27" si="21">F22/SUM($F$21:$F$27)*100</f>
        <v>58.554338031769639</v>
      </c>
      <c r="AM22" s="197">
        <f t="shared" ref="AM22:AM27" si="22">H22/SUM($H$21:$H$27)*100</f>
        <v>57.759270738686986</v>
      </c>
      <c r="AN22" s="38">
        <f t="shared" ref="AN22:AN27" si="23">I22/SUM($I$21:$I$27)*100</f>
        <v>58.282587932032769</v>
      </c>
      <c r="AO22" s="197">
        <f t="shared" ref="AO22:AO27" si="24">K22/SUM($K$21:$K$27)*100</f>
        <v>58.592070743371579</v>
      </c>
      <c r="AP22" s="38">
        <f t="shared" ref="AP22:AP27" si="25">L22/SUM($L$21:$L$27)*100</f>
        <v>58.822470005017756</v>
      </c>
      <c r="AQ22" s="197">
        <f t="shared" ref="AQ22:AQ27" si="26">N22/SUM($N$21:$N$27)*100</f>
        <v>60.088005894218036</v>
      </c>
      <c r="AR22" s="38">
        <f t="shared" ref="AR22:AR27" si="27">O22/SUM($O$21:$O$27)*100</f>
        <v>61.000331000843943</v>
      </c>
      <c r="AS22" s="197">
        <f t="shared" ref="AS22:AS27" si="28">Q22/SUM($Q$21:$Q$27)*100</f>
        <v>57.689238925758943</v>
      </c>
      <c r="AT22" s="1227">
        <f t="shared" ref="AT22:AT27" si="29">R22/SUM($R$21:$R$27)*100</f>
        <v>57.770794813763857</v>
      </c>
      <c r="AV22" s="59">
        <f t="shared" si="0"/>
        <v>-0.36413834396263667</v>
      </c>
      <c r="AW22" s="59">
        <f t="shared" si="1"/>
        <v>1.1973162295397941</v>
      </c>
      <c r="AX22" s="59">
        <f t="shared" si="2"/>
        <v>0.52331719334578253</v>
      </c>
      <c r="AY22" s="59">
        <f t="shared" si="3"/>
        <v>0.23039926164617697</v>
      </c>
      <c r="AZ22" s="59">
        <f t="shared" si="4"/>
        <v>0.91232510662590727</v>
      </c>
      <c r="BA22" s="73">
        <f t="shared" si="5"/>
        <v>8.1555888004913868E-2</v>
      </c>
    </row>
    <row r="23" spans="1:63" x14ac:dyDescent="0.25">
      <c r="A23" s="325" t="s">
        <v>482</v>
      </c>
      <c r="B23" s="150">
        <v>196.80170833079549</v>
      </c>
      <c r="C23" s="149">
        <v>211.82417272223162</v>
      </c>
      <c r="D23" s="149">
        <v>206.71857334547209</v>
      </c>
      <c r="E23" s="150">
        <v>229.4201231762151</v>
      </c>
      <c r="F23" s="149">
        <v>229.70107043671098</v>
      </c>
      <c r="G23" s="149">
        <v>229.60444740777783</v>
      </c>
      <c r="H23" s="150">
        <v>220.10314568491196</v>
      </c>
      <c r="I23" s="149">
        <v>232.61139706088335</v>
      </c>
      <c r="J23" s="149">
        <v>228.29185147895808</v>
      </c>
      <c r="K23" s="150">
        <v>229.790418177509</v>
      </c>
      <c r="L23" s="149">
        <v>229.6021786970912</v>
      </c>
      <c r="M23" s="149">
        <v>229.66838001038474</v>
      </c>
      <c r="N23" s="150">
        <v>261.49174751184916</v>
      </c>
      <c r="O23" s="149">
        <v>260.76117849369678</v>
      </c>
      <c r="P23" s="149">
        <v>261.02503765026944</v>
      </c>
      <c r="Q23" s="150">
        <v>247.72392893447196</v>
      </c>
      <c r="R23" s="149">
        <v>255.08776032937072</v>
      </c>
      <c r="S23" s="1247">
        <v>252.45773942497573</v>
      </c>
      <c r="T23" s="149"/>
      <c r="U23" s="1239">
        <f t="shared" si="6"/>
        <v>15.022464391436131</v>
      </c>
      <c r="V23" s="151">
        <f t="shared" si="7"/>
        <v>0.28094726049587848</v>
      </c>
      <c r="W23" s="152">
        <f t="shared" si="8"/>
        <v>12.508251375971383</v>
      </c>
      <c r="X23" s="153">
        <f t="shared" si="9"/>
        <v>-0.18823948041779204</v>
      </c>
      <c r="Y23" s="153">
        <f t="shared" si="10"/>
        <v>-0.73056901815238007</v>
      </c>
      <c r="Z23" s="153">
        <f t="shared" si="11"/>
        <v>7.3638313948987673</v>
      </c>
      <c r="AB23" s="59">
        <f t="shared" si="12"/>
        <v>7.633299791374534</v>
      </c>
      <c r="AC23" s="59">
        <f t="shared" si="13"/>
        <v>0.12230994830008302</v>
      </c>
      <c r="AD23" s="59">
        <f t="shared" si="14"/>
        <v>5.37731664656891</v>
      </c>
      <c r="AE23" s="59">
        <f t="shared" si="15"/>
        <v>-8.1985058454576765E-2</v>
      </c>
      <c r="AF23" s="59">
        <f t="shared" si="16"/>
        <v>-0.28016786178546887</v>
      </c>
      <c r="AG23" s="73">
        <f t="shared" si="17"/>
        <v>2.8867835075232726</v>
      </c>
      <c r="AI23" s="197">
        <f t="shared" si="18"/>
        <v>18.596401412801875</v>
      </c>
      <c r="AJ23" s="38">
        <f t="shared" si="19"/>
        <v>17.607296842627367</v>
      </c>
      <c r="AK23" s="197">
        <f t="shared" si="20"/>
        <v>19.092085659109514</v>
      </c>
      <c r="AL23" s="38">
        <f t="shared" si="21"/>
        <v>17.41907418269604</v>
      </c>
      <c r="AM23" s="197">
        <f t="shared" si="22"/>
        <v>18.720172021172122</v>
      </c>
      <c r="AN23" s="38">
        <f t="shared" si="23"/>
        <v>17.768812169410904</v>
      </c>
      <c r="AO23" s="197">
        <f t="shared" si="24"/>
        <v>18.756366187607824</v>
      </c>
      <c r="AP23" s="38">
        <f t="shared" si="25"/>
        <v>16.962909775108212</v>
      </c>
      <c r="AQ23" s="197">
        <f t="shared" si="26"/>
        <v>18.486982566523828</v>
      </c>
      <c r="AR23" s="38">
        <f t="shared" si="27"/>
        <v>16.627078186598339</v>
      </c>
      <c r="AS23" s="197">
        <f t="shared" si="28"/>
        <v>19.668308256091542</v>
      </c>
      <c r="AT23" s="1227">
        <f t="shared" si="29"/>
        <v>18.214729019824873</v>
      </c>
      <c r="AV23" s="59">
        <f t="shared" si="0"/>
        <v>-0.98910457017450781</v>
      </c>
      <c r="AW23" s="59">
        <f t="shared" si="1"/>
        <v>-1.6730114764134747</v>
      </c>
      <c r="AX23" s="59">
        <f t="shared" si="2"/>
        <v>-0.95135985176121807</v>
      </c>
      <c r="AY23" s="59">
        <f t="shared" si="3"/>
        <v>-1.7934564124996122</v>
      </c>
      <c r="AZ23" s="59">
        <f t="shared" si="4"/>
        <v>-1.8599043799254886</v>
      </c>
      <c r="BA23" s="73">
        <f t="shared" si="5"/>
        <v>-1.4535792362666697</v>
      </c>
    </row>
    <row r="24" spans="1:63" x14ac:dyDescent="0.25">
      <c r="A24" s="325" t="s">
        <v>949</v>
      </c>
      <c r="B24" s="150">
        <v>40.229975015386337</v>
      </c>
      <c r="C24" s="149">
        <v>45.235019982883522</v>
      </c>
      <c r="D24" s="149">
        <v>43.5339838678454</v>
      </c>
      <c r="E24" s="150">
        <v>39.997764330813702</v>
      </c>
      <c r="F24" s="149">
        <v>42.100843509724967</v>
      </c>
      <c r="G24" s="149">
        <v>41.377555160181828</v>
      </c>
      <c r="H24" s="150">
        <v>30.782153958120059</v>
      </c>
      <c r="I24" s="149">
        <v>37.17094848068843</v>
      </c>
      <c r="J24" s="149">
        <v>34.964669735219459</v>
      </c>
      <c r="K24" s="150">
        <v>40.262288061349601</v>
      </c>
      <c r="L24" s="149">
        <v>56.448238725469658</v>
      </c>
      <c r="M24" s="149">
        <v>50.75585587097224</v>
      </c>
      <c r="N24" s="150">
        <v>56.633536832969597</v>
      </c>
      <c r="O24" s="149">
        <v>65.930176571842892</v>
      </c>
      <c r="P24" s="149">
        <v>62.572514996400315</v>
      </c>
      <c r="Q24" s="150">
        <v>39.359677110501551</v>
      </c>
      <c r="R24" s="149">
        <v>53.1335228423399</v>
      </c>
      <c r="S24" s="1247">
        <v>48.214140490139258</v>
      </c>
      <c r="T24" s="149"/>
      <c r="U24" s="1239">
        <f t="shared" si="6"/>
        <v>5.0050449674971844</v>
      </c>
      <c r="V24" s="151">
        <f t="shared" si="7"/>
        <v>2.1030791789112655</v>
      </c>
      <c r="W24" s="152">
        <f t="shared" si="8"/>
        <v>6.3887945225683715</v>
      </c>
      <c r="X24" s="153">
        <f t="shared" si="9"/>
        <v>16.185950664120057</v>
      </c>
      <c r="Y24" s="153">
        <f t="shared" si="10"/>
        <v>9.2966397388732958</v>
      </c>
      <c r="Z24" s="153">
        <f t="shared" si="11"/>
        <v>13.77384573183835</v>
      </c>
      <c r="AB24" s="59">
        <f t="shared" si="12"/>
        <v>12.441083956882789</v>
      </c>
      <c r="AC24" s="59">
        <f t="shared" si="13"/>
        <v>4.9953373937162819</v>
      </c>
      <c r="AD24" s="59">
        <f t="shared" si="14"/>
        <v>17.187601564397976</v>
      </c>
      <c r="AE24" s="59">
        <f t="shared" si="15"/>
        <v>28.673969338244198</v>
      </c>
      <c r="AF24" s="59">
        <f t="shared" si="16"/>
        <v>14.100735387448749</v>
      </c>
      <c r="AG24" s="73">
        <f t="shared" si="17"/>
        <v>25.9230801855708</v>
      </c>
      <c r="AI24" s="197">
        <f t="shared" si="18"/>
        <v>3.801454624345082</v>
      </c>
      <c r="AJ24" s="38">
        <f t="shared" si="19"/>
        <v>3.760035572357598</v>
      </c>
      <c r="AK24" s="197">
        <f t="shared" si="20"/>
        <v>3.328569142952758</v>
      </c>
      <c r="AL24" s="38">
        <f t="shared" si="21"/>
        <v>3.192661291720174</v>
      </c>
      <c r="AM24" s="197">
        <f t="shared" si="22"/>
        <v>2.6180780628330362</v>
      </c>
      <c r="AN24" s="38">
        <f t="shared" si="23"/>
        <v>2.8394292371638534</v>
      </c>
      <c r="AO24" s="197">
        <f t="shared" si="24"/>
        <v>3.286360782224893</v>
      </c>
      <c r="AP24" s="38">
        <f t="shared" si="25"/>
        <v>4.1703714916710499</v>
      </c>
      <c r="AQ24" s="197">
        <f t="shared" si="26"/>
        <v>4.0038862337873642</v>
      </c>
      <c r="AR24" s="38">
        <f t="shared" si="27"/>
        <v>4.203947102282191</v>
      </c>
      <c r="AS24" s="197">
        <f t="shared" si="28"/>
        <v>3.1250039735739468</v>
      </c>
      <c r="AT24" s="1227">
        <f t="shared" si="29"/>
        <v>3.7940382525302319</v>
      </c>
      <c r="AV24" s="59">
        <f t="shared" si="0"/>
        <v>-4.1419051987483968E-2</v>
      </c>
      <c r="AW24" s="59">
        <f t="shared" si="1"/>
        <v>-0.13590785123258398</v>
      </c>
      <c r="AX24" s="59">
        <f t="shared" si="2"/>
        <v>0.22135117433081719</v>
      </c>
      <c r="AY24" s="59">
        <f t="shared" si="3"/>
        <v>0.88401070944615689</v>
      </c>
      <c r="AZ24" s="59">
        <f t="shared" si="4"/>
        <v>0.20006086849482685</v>
      </c>
      <c r="BA24" s="73">
        <f t="shared" si="5"/>
        <v>0.66903427895628509</v>
      </c>
    </row>
    <row r="25" spans="1:63" x14ac:dyDescent="0.25">
      <c r="A25" s="325" t="s">
        <v>483</v>
      </c>
      <c r="B25" s="150">
        <v>50.373970235752118</v>
      </c>
      <c r="C25" s="149">
        <v>75.97774203922215</v>
      </c>
      <c r="D25" s="149">
        <v>67.275934003184418</v>
      </c>
      <c r="E25" s="150">
        <v>70.117440942252912</v>
      </c>
      <c r="F25" s="149">
        <v>83.098143853318362</v>
      </c>
      <c r="G25" s="149">
        <v>78.633836813145535</v>
      </c>
      <c r="H25" s="150">
        <v>67.483838287087835</v>
      </c>
      <c r="I25" s="149">
        <v>79.78695984065024</v>
      </c>
      <c r="J25" s="149">
        <v>75.538252906868053</v>
      </c>
      <c r="K25" s="150">
        <v>52.628722263653628</v>
      </c>
      <c r="L25" s="149">
        <v>70.968126444589359</v>
      </c>
      <c r="M25" s="149">
        <v>64.518402725075461</v>
      </c>
      <c r="N25" s="150">
        <v>64.940300394192292</v>
      </c>
      <c r="O25" s="149">
        <v>87.105083985017373</v>
      </c>
      <c r="P25" s="149">
        <v>79.099842921440029</v>
      </c>
      <c r="Q25" s="150">
        <v>69.848892512316482</v>
      </c>
      <c r="R25" s="149">
        <v>85.294872769967583</v>
      </c>
      <c r="S25" s="1247">
        <v>79.778281095335331</v>
      </c>
      <c r="T25" s="149"/>
      <c r="U25" s="1239">
        <f t="shared" si="6"/>
        <v>25.603771803470032</v>
      </c>
      <c r="V25" s="151">
        <f t="shared" si="7"/>
        <v>12.98070291106545</v>
      </c>
      <c r="W25" s="152">
        <f t="shared" si="8"/>
        <v>12.303121553562406</v>
      </c>
      <c r="X25" s="153">
        <f t="shared" si="9"/>
        <v>18.33940418093573</v>
      </c>
      <c r="Y25" s="153">
        <f t="shared" si="10"/>
        <v>22.164783590825081</v>
      </c>
      <c r="Z25" s="153">
        <f t="shared" si="11"/>
        <v>15.445980257651101</v>
      </c>
      <c r="AB25" s="59">
        <f t="shared" si="12"/>
        <v>50.82738502374022</v>
      </c>
      <c r="AC25" s="59">
        <f t="shared" si="13"/>
        <v>15.620930034223731</v>
      </c>
      <c r="AD25" s="59">
        <f t="shared" si="14"/>
        <v>15.419965340369007</v>
      </c>
      <c r="AE25" s="59">
        <f t="shared" si="15"/>
        <v>25.841747696770334</v>
      </c>
      <c r="AF25" s="59">
        <f t="shared" si="16"/>
        <v>25.446027461080877</v>
      </c>
      <c r="AG25" s="73">
        <f t="shared" si="17"/>
        <v>18.108919980814658</v>
      </c>
      <c r="AI25" s="197">
        <f t="shared" si="18"/>
        <v>4.7599920712374928</v>
      </c>
      <c r="AJ25" s="38">
        <f t="shared" si="19"/>
        <v>6.3154390753664451</v>
      </c>
      <c r="AK25" s="197">
        <f t="shared" si="20"/>
        <v>5.8350948911260652</v>
      </c>
      <c r="AL25" s="38">
        <f t="shared" si="21"/>
        <v>6.3016368599123451</v>
      </c>
      <c r="AM25" s="197">
        <f t="shared" si="22"/>
        <v>5.7396229274784298</v>
      </c>
      <c r="AN25" s="38">
        <f t="shared" si="23"/>
        <v>6.0947981091647589</v>
      </c>
      <c r="AO25" s="197">
        <f t="shared" si="24"/>
        <v>4.2957560832691488</v>
      </c>
      <c r="AP25" s="38">
        <f t="shared" si="25"/>
        <v>5.2430945238382067</v>
      </c>
      <c r="AQ25" s="197">
        <f t="shared" si="26"/>
        <v>4.5911590429745859</v>
      </c>
      <c r="AR25" s="38">
        <f t="shared" si="27"/>
        <v>5.5541359731356934</v>
      </c>
      <c r="AS25" s="197">
        <f t="shared" si="28"/>
        <v>5.545728082014417</v>
      </c>
      <c r="AT25" s="1227">
        <f t="shared" si="29"/>
        <v>6.0905430832092922</v>
      </c>
      <c r="AV25" s="59">
        <f t="shared" si="0"/>
        <v>1.5554470041289523</v>
      </c>
      <c r="AW25" s="59">
        <f t="shared" si="1"/>
        <v>0.46654196878627996</v>
      </c>
      <c r="AX25" s="59">
        <f t="shared" si="2"/>
        <v>0.35517518168632911</v>
      </c>
      <c r="AY25" s="59">
        <f t="shared" si="3"/>
        <v>0.94733844056905792</v>
      </c>
      <c r="AZ25" s="59">
        <f t="shared" si="4"/>
        <v>0.96297693016110752</v>
      </c>
      <c r="BA25" s="73">
        <f t="shared" si="5"/>
        <v>0.54481500119487514</v>
      </c>
    </row>
    <row r="26" spans="1:63" x14ac:dyDescent="0.25">
      <c r="A26" s="325" t="s">
        <v>484</v>
      </c>
      <c r="B26" s="150">
        <v>1.7202741912331947</v>
      </c>
      <c r="C26" s="149">
        <v>2.1254079068794658</v>
      </c>
      <c r="D26" s="149">
        <v>1.9877174193395499</v>
      </c>
      <c r="E26" s="150">
        <v>0.91679972363855311</v>
      </c>
      <c r="F26" s="149">
        <v>1.5367180162796683</v>
      </c>
      <c r="G26" s="149">
        <v>1.3235164957510317</v>
      </c>
      <c r="H26" s="150">
        <v>0.76705733892112604</v>
      </c>
      <c r="I26" s="149">
        <v>0.67405434611377657</v>
      </c>
      <c r="J26" s="149">
        <v>0.7061715985267355</v>
      </c>
      <c r="K26" s="150">
        <v>0.44624875088890348</v>
      </c>
      <c r="L26" s="149">
        <v>1.1400278661459358</v>
      </c>
      <c r="M26" s="149">
        <v>0.896035009473515</v>
      </c>
      <c r="N26" s="150">
        <v>0.80215272289001527</v>
      </c>
      <c r="O26" s="149">
        <v>2.1978120485356736</v>
      </c>
      <c r="P26" s="149">
        <v>1.6937426404748572</v>
      </c>
      <c r="Q26" s="150">
        <v>0.79031269746611055</v>
      </c>
      <c r="R26" s="149">
        <v>1.168168189940674</v>
      </c>
      <c r="S26" s="1247">
        <v>1.0332156372875843</v>
      </c>
      <c r="T26" s="149"/>
      <c r="U26" s="1239">
        <f t="shared" si="6"/>
        <v>0.4051337156462711</v>
      </c>
      <c r="V26" s="151">
        <f t="shared" si="7"/>
        <v>0.6199182926411152</v>
      </c>
      <c r="W26" s="152">
        <f t="shared" si="8"/>
        <v>-9.3002992807349472E-2</v>
      </c>
      <c r="X26" s="153">
        <f t="shared" si="9"/>
        <v>0.69377911525703229</v>
      </c>
      <c r="Y26" s="153">
        <f>O26-N26</f>
        <v>1.3956593256456582</v>
      </c>
      <c r="Z26" s="153">
        <f t="shared" si="11"/>
        <v>0.3778554924745634</v>
      </c>
      <c r="AB26" s="59">
        <f t="shared" si="12"/>
        <v>23.550531520550638</v>
      </c>
      <c r="AC26" s="59">
        <f t="shared" si="13"/>
        <v>40.340406377346447</v>
      </c>
      <c r="AD26" s="59">
        <f t="shared" si="14"/>
        <v>-13.797551094144431</v>
      </c>
      <c r="AE26" s="59">
        <f t="shared" si="15"/>
        <v>60.856329556440954</v>
      </c>
      <c r="AF26" s="59">
        <f t="shared" si="16"/>
        <v>63.502214694634048</v>
      </c>
      <c r="AG26" s="73">
        <f t="shared" si="17"/>
        <v>32.345983714361623</v>
      </c>
      <c r="AI26" s="197">
        <f t="shared" si="18"/>
        <v>0.1625540228872579</v>
      </c>
      <c r="AJ26" s="38">
        <f t="shared" si="19"/>
        <v>0.17666863723417922</v>
      </c>
      <c r="AK26" s="197">
        <f t="shared" si="20"/>
        <v>7.6295046021359017E-2</v>
      </c>
      <c r="AL26" s="38">
        <f t="shared" si="21"/>
        <v>0.1165349602967411</v>
      </c>
      <c r="AM26" s="197">
        <f t="shared" si="22"/>
        <v>6.5239618861523352E-2</v>
      </c>
      <c r="AN26" s="38">
        <f t="shared" si="23"/>
        <v>5.1489932219167665E-2</v>
      </c>
      <c r="AO26" s="197">
        <f t="shared" si="24"/>
        <v>3.642451695252661E-2</v>
      </c>
      <c r="AP26" s="38">
        <f t="shared" si="25"/>
        <v>8.4224766264326567E-2</v>
      </c>
      <c r="AQ26" s="197">
        <f t="shared" si="26"/>
        <v>5.6710712842229782E-2</v>
      </c>
      <c r="AR26" s="38">
        <f t="shared" si="27"/>
        <v>0.14014046485579082</v>
      </c>
      <c r="AS26" s="197">
        <f t="shared" si="28"/>
        <v>6.2747728163872349E-2</v>
      </c>
      <c r="AT26" s="1227">
        <f t="shared" si="29"/>
        <v>8.3413908224661909E-2</v>
      </c>
      <c r="AV26" s="59">
        <f t="shared" si="0"/>
        <v>1.4114614346921323E-2</v>
      </c>
      <c r="AW26" s="59">
        <f t="shared" si="1"/>
        <v>4.023991427538208E-2</v>
      </c>
      <c r="AX26" s="59">
        <f t="shared" si="2"/>
        <v>-1.3749686642355687E-2</v>
      </c>
      <c r="AY26" s="59">
        <f t="shared" si="3"/>
        <v>4.7800249311799957E-2</v>
      </c>
      <c r="AZ26" s="59">
        <f t="shared" si="4"/>
        <v>8.3429752013561037E-2</v>
      </c>
      <c r="BA26" s="73">
        <f t="shared" si="5"/>
        <v>2.066618006078956E-2</v>
      </c>
    </row>
    <row r="27" spans="1:63" x14ac:dyDescent="0.25">
      <c r="A27" s="328" t="s">
        <v>485</v>
      </c>
      <c r="B27" s="1216">
        <v>9.5549191786138472</v>
      </c>
      <c r="C27" s="1236">
        <v>15.730248975852728</v>
      </c>
      <c r="D27" s="1236">
        <v>13.631474823854008</v>
      </c>
      <c r="E27" s="1216">
        <v>13.06082789864929</v>
      </c>
      <c r="F27" s="1236">
        <v>18.583675650570793</v>
      </c>
      <c r="G27" s="1236">
        <v>16.684264788953428</v>
      </c>
      <c r="H27" s="1216">
        <v>10.548571988558946</v>
      </c>
      <c r="I27" s="1236">
        <v>15.129676990205006</v>
      </c>
      <c r="J27" s="1236">
        <v>13.547657947302675</v>
      </c>
      <c r="K27" s="1216">
        <v>10.97044761969452</v>
      </c>
      <c r="L27" s="1236">
        <v>15.686512898510324</v>
      </c>
      <c r="M27" s="1236">
        <v>14.027935673674756</v>
      </c>
      <c r="N27" s="1216">
        <v>11.474388316797127</v>
      </c>
      <c r="O27" s="1236">
        <v>16.908612811828842</v>
      </c>
      <c r="P27" s="1236">
        <v>14.945937340711987</v>
      </c>
      <c r="Q27" s="1216">
        <v>13.197834687263185</v>
      </c>
      <c r="R27" s="1236">
        <v>19.505961662330225</v>
      </c>
      <c r="S27" s="1248">
        <v>17.252989680449033</v>
      </c>
      <c r="T27" s="149"/>
      <c r="U27" s="1240">
        <f t="shared" si="6"/>
        <v>6.1753297972388808</v>
      </c>
      <c r="V27" s="1241">
        <f t="shared" si="7"/>
        <v>5.5228477519215033</v>
      </c>
      <c r="W27" s="1242">
        <f t="shared" si="8"/>
        <v>4.5811050016460602</v>
      </c>
      <c r="X27" s="1243">
        <f t="shared" si="9"/>
        <v>4.7160652788158046</v>
      </c>
      <c r="Y27" s="1243">
        <f t="shared" si="10"/>
        <v>5.4342244950317156</v>
      </c>
      <c r="Z27" s="1243">
        <f t="shared" si="11"/>
        <v>6.3081269750670401</v>
      </c>
      <c r="AB27" s="108">
        <f t="shared" si="12"/>
        <v>64.629848581667943</v>
      </c>
      <c r="AC27" s="108">
        <f t="shared" si="13"/>
        <v>29.718812659926456</v>
      </c>
      <c r="AD27" s="108">
        <f t="shared" si="14"/>
        <v>30.278934603903839</v>
      </c>
      <c r="AE27" s="108">
        <f t="shared" si="15"/>
        <v>30.064459254444419</v>
      </c>
      <c r="AF27" s="108">
        <f t="shared" si="16"/>
        <v>32.138795509174287</v>
      </c>
      <c r="AG27" s="246">
        <f t="shared" si="17"/>
        <v>32.339482073571638</v>
      </c>
      <c r="AI27" s="1228">
        <f t="shared" si="18"/>
        <v>0.90287383183542125</v>
      </c>
      <c r="AJ27" s="1229">
        <f t="shared" si="19"/>
        <v>1.3075333167450416</v>
      </c>
      <c r="AK27" s="1228">
        <f t="shared" si="20"/>
        <v>1.086907467259836</v>
      </c>
      <c r="AL27" s="1229">
        <f t="shared" si="21"/>
        <v>1.409268246460549</v>
      </c>
      <c r="AM27" s="1228">
        <f t="shared" si="22"/>
        <v>0.89717519297170933</v>
      </c>
      <c r="AN27" s="1229">
        <f t="shared" si="23"/>
        <v>1.1557317999876249</v>
      </c>
      <c r="AO27" s="1228">
        <f t="shared" si="24"/>
        <v>0.89544957717954377</v>
      </c>
      <c r="AP27" s="1229">
        <f t="shared" si="25"/>
        <v>1.1589127964440908</v>
      </c>
      <c r="AQ27" s="1228">
        <f t="shared" si="26"/>
        <v>0.81121801660123494</v>
      </c>
      <c r="AR27" s="1229">
        <f t="shared" si="27"/>
        <v>1.0781544587013454</v>
      </c>
      <c r="AS27" s="1228">
        <f t="shared" si="28"/>
        <v>1.0478563054386796</v>
      </c>
      <c r="AT27" s="1230">
        <f t="shared" si="29"/>
        <v>1.3928375296865589</v>
      </c>
      <c r="AV27" s="108">
        <f t="shared" si="0"/>
        <v>0.40465948490962034</v>
      </c>
      <c r="AW27" s="108">
        <f t="shared" si="1"/>
        <v>0.32236077920071304</v>
      </c>
      <c r="AX27" s="108">
        <f t="shared" si="2"/>
        <v>0.25855660701591554</v>
      </c>
      <c r="AY27" s="108">
        <f t="shared" si="3"/>
        <v>0.26346321926454708</v>
      </c>
      <c r="AZ27" s="108">
        <f t="shared" si="4"/>
        <v>0.26693644210011047</v>
      </c>
      <c r="BA27" s="246">
        <f t="shared" si="5"/>
        <v>0.34498122424787936</v>
      </c>
    </row>
    <row r="28" spans="1:63" x14ac:dyDescent="0.25">
      <c r="B28" s="13"/>
      <c r="C28" s="13"/>
      <c r="D28" s="13"/>
      <c r="E28" s="13"/>
      <c r="F28" s="13"/>
      <c r="G28" s="13"/>
      <c r="H28" s="13"/>
      <c r="I28" s="13"/>
      <c r="J28" s="13"/>
      <c r="K28" s="13"/>
      <c r="L28" s="13"/>
      <c r="M28" s="13"/>
      <c r="N28" s="13"/>
      <c r="O28" s="13"/>
      <c r="P28" s="13"/>
      <c r="Q28" s="13"/>
      <c r="R28" s="13"/>
      <c r="S28" s="13"/>
      <c r="T28" s="13"/>
    </row>
    <row r="29" spans="1:63" x14ac:dyDescent="0.25">
      <c r="B29" s="13"/>
      <c r="C29" s="13"/>
      <c r="D29" s="13"/>
      <c r="E29" s="13"/>
      <c r="F29" s="13"/>
      <c r="G29" s="13"/>
      <c r="H29" s="13"/>
      <c r="I29" s="13"/>
      <c r="J29" s="13"/>
      <c r="K29" s="13"/>
      <c r="L29" s="13"/>
      <c r="M29" s="13"/>
      <c r="N29" s="13"/>
      <c r="O29" s="13"/>
      <c r="P29" s="13"/>
      <c r="Q29" s="13"/>
      <c r="R29" s="13"/>
      <c r="S29" s="13"/>
      <c r="T29" s="13"/>
    </row>
    <row r="30" spans="1:63" x14ac:dyDescent="0.25">
      <c r="A30" s="5" t="s">
        <v>1303</v>
      </c>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row>
    <row r="31" spans="1:63" x14ac:dyDescent="0.25">
      <c r="A31" s="5"/>
      <c r="B31" s="13"/>
      <c r="C31" s="13"/>
      <c r="D31" s="13"/>
      <c r="E31" s="13"/>
      <c r="F31" s="13"/>
      <c r="G31" s="13"/>
      <c r="H31" s="13"/>
      <c r="I31" s="13"/>
      <c r="J31" s="13"/>
      <c r="K31" s="13"/>
      <c r="L31" s="13"/>
      <c r="M31" s="13"/>
      <c r="N31" s="13"/>
      <c r="O31" s="13"/>
    </row>
    <row r="32" spans="1:63" ht="37.5" customHeight="1" x14ac:dyDescent="0.25">
      <c r="A32" s="5"/>
      <c r="B32" s="2070" t="s">
        <v>416</v>
      </c>
      <c r="C32" s="2070"/>
      <c r="D32" s="2070"/>
      <c r="E32" s="2070"/>
      <c r="F32" s="2070"/>
      <c r="G32" s="2070"/>
      <c r="H32" s="2070"/>
      <c r="I32" s="2070"/>
      <c r="J32" s="2070"/>
      <c r="K32" s="2070"/>
      <c r="L32" s="2070"/>
      <c r="M32" s="2070"/>
      <c r="N32" s="2070"/>
      <c r="O32" s="2070"/>
      <c r="P32" s="2070"/>
      <c r="Q32" s="2070"/>
      <c r="R32" s="2070"/>
      <c r="S32" s="2070"/>
      <c r="T32" s="2070"/>
      <c r="U32" s="2070"/>
      <c r="V32" s="2070"/>
      <c r="W32" s="2070"/>
      <c r="X32" s="2070"/>
      <c r="Y32" s="2070"/>
      <c r="Z32" s="2070"/>
      <c r="AA32" s="2070"/>
      <c r="AB32" s="2070"/>
      <c r="AC32" s="2070"/>
      <c r="AD32" s="2070"/>
      <c r="AE32" s="2070"/>
      <c r="AF32" s="2070"/>
      <c r="AG32" s="2070"/>
      <c r="AH32" s="2070"/>
      <c r="AI32" s="2070"/>
      <c r="AJ32" s="2070"/>
      <c r="AK32" s="2070"/>
      <c r="AM32" s="2072" t="s">
        <v>1125</v>
      </c>
      <c r="AN32" s="1987"/>
      <c r="AO32" s="1987"/>
      <c r="AP32" s="1987"/>
      <c r="AQ32" s="1987"/>
      <c r="AR32" s="1987"/>
      <c r="AS32" s="1987"/>
      <c r="AT32" s="1987"/>
      <c r="AU32" s="1987"/>
      <c r="AV32" s="1987"/>
      <c r="AW32" s="1987"/>
      <c r="AX32" s="1987"/>
      <c r="AZ32" s="2006" t="s">
        <v>1127</v>
      </c>
      <c r="BA32" s="2026"/>
      <c r="BB32" s="2026"/>
      <c r="BC32" s="2026"/>
      <c r="BD32" s="2026"/>
      <c r="BE32" s="2026"/>
      <c r="BF32" s="2026"/>
      <c r="BG32" s="2026"/>
      <c r="BH32" s="2026"/>
      <c r="BI32" s="2026"/>
      <c r="BJ32" s="2026"/>
      <c r="BK32" s="2026"/>
    </row>
    <row r="33" spans="1:66" x14ac:dyDescent="0.25">
      <c r="A33" s="339" t="s">
        <v>29</v>
      </c>
      <c r="B33" s="2071">
        <v>2016</v>
      </c>
      <c r="C33" s="2008"/>
      <c r="D33" s="2008"/>
      <c r="E33" s="2008"/>
      <c r="F33" s="2008"/>
      <c r="G33" s="2008"/>
      <c r="H33" s="2008">
        <v>2019</v>
      </c>
      <c r="I33" s="2008"/>
      <c r="J33" s="2008"/>
      <c r="K33" s="2008"/>
      <c r="L33" s="2008"/>
      <c r="M33" s="2008"/>
      <c r="N33" s="2008">
        <v>2020</v>
      </c>
      <c r="O33" s="2008"/>
      <c r="P33" s="2008"/>
      <c r="Q33" s="2008"/>
      <c r="R33" s="2008"/>
      <c r="S33" s="2008"/>
      <c r="T33" s="2008">
        <v>2021</v>
      </c>
      <c r="U33" s="2008"/>
      <c r="V33" s="2008"/>
      <c r="W33" s="2008"/>
      <c r="X33" s="2008"/>
      <c r="Y33" s="2008"/>
      <c r="Z33" s="2008">
        <v>2022</v>
      </c>
      <c r="AA33" s="2008"/>
      <c r="AB33" s="2008"/>
      <c r="AC33" s="2008"/>
      <c r="AD33" s="2008"/>
      <c r="AE33" s="2008"/>
      <c r="AF33" s="2008">
        <v>2023</v>
      </c>
      <c r="AG33" s="2008"/>
      <c r="AH33" s="2008"/>
      <c r="AI33" s="2008"/>
      <c r="AJ33" s="2008"/>
      <c r="AK33" s="2008"/>
      <c r="AM33" s="2008">
        <v>2016</v>
      </c>
      <c r="AN33" s="2008"/>
      <c r="AO33" s="2008">
        <v>2019</v>
      </c>
      <c r="AP33" s="2008"/>
      <c r="AQ33" s="2008">
        <v>2020</v>
      </c>
      <c r="AR33" s="2008"/>
      <c r="AS33" s="2008">
        <v>2021</v>
      </c>
      <c r="AT33" s="2008"/>
      <c r="AU33" s="2008">
        <v>2022</v>
      </c>
      <c r="AV33" s="2008"/>
      <c r="AW33" s="2008">
        <v>2023</v>
      </c>
      <c r="AX33" s="2008"/>
      <c r="AZ33" s="2008">
        <v>2016</v>
      </c>
      <c r="BA33" s="2008"/>
      <c r="BB33" s="2008">
        <v>2019</v>
      </c>
      <c r="BC33" s="2008"/>
      <c r="BD33" s="2008">
        <v>2020</v>
      </c>
      <c r="BE33" s="2008"/>
      <c r="BF33" s="2008">
        <v>2021</v>
      </c>
      <c r="BG33" s="2008"/>
      <c r="BH33" s="2008">
        <v>2022</v>
      </c>
      <c r="BI33" s="2008"/>
      <c r="BJ33" s="2008">
        <v>2023</v>
      </c>
      <c r="BK33" s="2008"/>
    </row>
    <row r="34" spans="1:66" x14ac:dyDescent="0.25">
      <c r="A34" s="340" t="s">
        <v>1119</v>
      </c>
      <c r="B34" s="2011" t="s">
        <v>31</v>
      </c>
      <c r="C34" s="2026"/>
      <c r="D34" s="2026" t="s">
        <v>32</v>
      </c>
      <c r="E34" s="2026"/>
      <c r="F34" s="2026" t="s">
        <v>152</v>
      </c>
      <c r="G34" s="2026"/>
      <c r="H34" s="2026" t="s">
        <v>31</v>
      </c>
      <c r="I34" s="2026"/>
      <c r="J34" s="2026" t="s">
        <v>32</v>
      </c>
      <c r="K34" s="2026"/>
      <c r="L34" s="2026" t="s">
        <v>152</v>
      </c>
      <c r="M34" s="2026"/>
      <c r="N34" s="2026" t="s">
        <v>31</v>
      </c>
      <c r="O34" s="2026"/>
      <c r="P34" s="2026" t="s">
        <v>32</v>
      </c>
      <c r="Q34" s="2026"/>
      <c r="R34" s="2026" t="s">
        <v>152</v>
      </c>
      <c r="S34" s="2026"/>
      <c r="T34" s="2026" t="s">
        <v>31</v>
      </c>
      <c r="U34" s="2026"/>
      <c r="V34" s="2026" t="s">
        <v>32</v>
      </c>
      <c r="W34" s="2026"/>
      <c r="X34" s="2026" t="s">
        <v>152</v>
      </c>
      <c r="Y34" s="2026"/>
      <c r="Z34" s="2026" t="s">
        <v>31</v>
      </c>
      <c r="AA34" s="2026"/>
      <c r="AB34" s="2026" t="s">
        <v>32</v>
      </c>
      <c r="AC34" s="2026"/>
      <c r="AD34" s="2026" t="s">
        <v>152</v>
      </c>
      <c r="AE34" s="2026"/>
      <c r="AF34" s="2026" t="s">
        <v>31</v>
      </c>
      <c r="AG34" s="2026"/>
      <c r="AH34" s="2026" t="s">
        <v>32</v>
      </c>
      <c r="AI34" s="2026"/>
      <c r="AJ34" s="2026" t="s">
        <v>152</v>
      </c>
      <c r="AK34" s="2026"/>
      <c r="AM34" s="2008"/>
      <c r="AN34" s="2008"/>
      <c r="AO34" s="2008"/>
      <c r="AP34" s="2008"/>
      <c r="AQ34" s="2008"/>
      <c r="AR34" s="2008"/>
      <c r="AS34" s="2008"/>
      <c r="AT34" s="2008"/>
      <c r="AU34" s="2008"/>
      <c r="AV34" s="2008"/>
      <c r="AW34" s="2008"/>
      <c r="AX34" s="2008"/>
      <c r="AZ34" s="2008"/>
      <c r="BA34" s="2008"/>
      <c r="BB34" s="2008"/>
      <c r="BC34" s="2008"/>
      <c r="BD34" s="2008"/>
      <c r="BE34" s="2008"/>
      <c r="BF34" s="2008"/>
      <c r="BG34" s="2008"/>
      <c r="BH34" s="2008"/>
      <c r="BI34" s="2008"/>
      <c r="BJ34" s="2008"/>
      <c r="BK34" s="2008"/>
    </row>
    <row r="35" spans="1:66" ht="90.75" x14ac:dyDescent="0.25">
      <c r="A35" s="341" t="s">
        <v>34</v>
      </c>
      <c r="B35" s="348" t="s">
        <v>487</v>
      </c>
      <c r="C35" s="348" t="s">
        <v>417</v>
      </c>
      <c r="D35" s="348" t="s">
        <v>487</v>
      </c>
      <c r="E35" s="348" t="s">
        <v>417</v>
      </c>
      <c r="F35" s="348" t="s">
        <v>487</v>
      </c>
      <c r="G35" s="1258" t="s">
        <v>417</v>
      </c>
      <c r="H35" s="348" t="s">
        <v>487</v>
      </c>
      <c r="I35" s="348" t="s">
        <v>417</v>
      </c>
      <c r="J35" s="348" t="s">
        <v>487</v>
      </c>
      <c r="K35" s="348" t="s">
        <v>417</v>
      </c>
      <c r="L35" s="348" t="s">
        <v>487</v>
      </c>
      <c r="M35" s="1258" t="s">
        <v>417</v>
      </c>
      <c r="N35" s="348" t="s">
        <v>487</v>
      </c>
      <c r="O35" s="348" t="s">
        <v>417</v>
      </c>
      <c r="P35" s="348" t="s">
        <v>487</v>
      </c>
      <c r="Q35" s="348" t="s">
        <v>417</v>
      </c>
      <c r="R35" s="348" t="s">
        <v>487</v>
      </c>
      <c r="S35" s="1258" t="s">
        <v>417</v>
      </c>
      <c r="T35" s="348" t="s">
        <v>487</v>
      </c>
      <c r="U35" s="348" t="s">
        <v>417</v>
      </c>
      <c r="V35" s="348" t="s">
        <v>487</v>
      </c>
      <c r="W35" s="348" t="s">
        <v>417</v>
      </c>
      <c r="X35" s="348" t="s">
        <v>487</v>
      </c>
      <c r="Y35" s="1258" t="s">
        <v>417</v>
      </c>
      <c r="Z35" s="348" t="s">
        <v>487</v>
      </c>
      <c r="AA35" s="348" t="s">
        <v>417</v>
      </c>
      <c r="AB35" s="348" t="s">
        <v>487</v>
      </c>
      <c r="AC35" s="348" t="s">
        <v>417</v>
      </c>
      <c r="AD35" s="348" t="s">
        <v>487</v>
      </c>
      <c r="AE35" s="1258" t="s">
        <v>417</v>
      </c>
      <c r="AF35" s="351" t="s">
        <v>487</v>
      </c>
      <c r="AG35" s="352" t="s">
        <v>417</v>
      </c>
      <c r="AH35" s="352" t="s">
        <v>487</v>
      </c>
      <c r="AI35" s="352" t="s">
        <v>417</v>
      </c>
      <c r="AJ35" s="352" t="s">
        <v>487</v>
      </c>
      <c r="AK35" s="354" t="s">
        <v>417</v>
      </c>
      <c r="AL35" s="102"/>
      <c r="AM35" s="1259" t="s">
        <v>487</v>
      </c>
      <c r="AN35" s="1260" t="s">
        <v>417</v>
      </c>
      <c r="AO35" s="1259" t="s">
        <v>487</v>
      </c>
      <c r="AP35" s="1260" t="s">
        <v>417</v>
      </c>
      <c r="AQ35" s="1259" t="s">
        <v>487</v>
      </c>
      <c r="AR35" s="1260" t="s">
        <v>417</v>
      </c>
      <c r="AS35" s="1259" t="s">
        <v>487</v>
      </c>
      <c r="AT35" s="1260" t="s">
        <v>417</v>
      </c>
      <c r="AU35" s="1259" t="s">
        <v>487</v>
      </c>
      <c r="AV35" s="1260" t="s">
        <v>417</v>
      </c>
      <c r="AW35" s="1259" t="s">
        <v>487</v>
      </c>
      <c r="AX35" s="1261" t="s">
        <v>417</v>
      </c>
      <c r="AY35" s="102"/>
      <c r="AZ35" s="1259" t="s">
        <v>487</v>
      </c>
      <c r="BA35" s="1260" t="s">
        <v>417</v>
      </c>
      <c r="BB35" s="1259" t="s">
        <v>487</v>
      </c>
      <c r="BC35" s="1260" t="s">
        <v>417</v>
      </c>
      <c r="BD35" s="1259" t="s">
        <v>487</v>
      </c>
      <c r="BE35" s="1260" t="s">
        <v>417</v>
      </c>
      <c r="BF35" s="1259" t="s">
        <v>487</v>
      </c>
      <c r="BG35" s="1260" t="s">
        <v>417</v>
      </c>
      <c r="BH35" s="1259" t="s">
        <v>487</v>
      </c>
      <c r="BI35" s="1260" t="s">
        <v>417</v>
      </c>
      <c r="BJ35" s="1259" t="s">
        <v>487</v>
      </c>
      <c r="BK35" s="1261" t="s">
        <v>417</v>
      </c>
      <c r="BL35" s="102"/>
      <c r="BM35" s="102"/>
      <c r="BN35" s="102"/>
    </row>
    <row r="36" spans="1:66" x14ac:dyDescent="0.25">
      <c r="A36" s="1199" t="s">
        <v>1120</v>
      </c>
      <c r="B36" s="1199"/>
      <c r="C36" s="1200"/>
      <c r="D36" s="1200"/>
      <c r="E36" s="1200"/>
      <c r="F36" s="1200"/>
      <c r="G36" s="1201"/>
      <c r="H36" s="1200"/>
      <c r="I36" s="1200"/>
      <c r="J36" s="1200"/>
      <c r="K36" s="1200"/>
      <c r="L36" s="1200"/>
      <c r="M36" s="1201"/>
      <c r="N36" s="1200"/>
      <c r="O36" s="1200"/>
      <c r="P36" s="1200"/>
      <c r="Q36" s="1200"/>
      <c r="R36" s="1200"/>
      <c r="S36" s="1201"/>
      <c r="T36" s="1200"/>
      <c r="U36" s="1200"/>
      <c r="V36" s="1200"/>
      <c r="W36" s="1200"/>
      <c r="X36" s="1200"/>
      <c r="Y36" s="1201"/>
      <c r="Z36" s="1200"/>
      <c r="AA36" s="1200"/>
      <c r="AB36" s="1200"/>
      <c r="AC36" s="1200"/>
      <c r="AD36" s="1200"/>
      <c r="AE36" s="1201"/>
      <c r="AF36" s="1200"/>
      <c r="AG36" s="1200"/>
      <c r="AH36" s="1200"/>
      <c r="AI36" s="1200"/>
      <c r="AJ36" s="1200"/>
      <c r="AK36" s="1201"/>
      <c r="AM36" s="1199"/>
      <c r="AN36" s="1200"/>
      <c r="AO36" s="1199"/>
      <c r="AP36" s="1200"/>
      <c r="AQ36" s="1199"/>
      <c r="AR36" s="1200"/>
      <c r="AS36" s="1199"/>
      <c r="AT36" s="1200"/>
      <c r="AU36" s="1199"/>
      <c r="AV36" s="1200"/>
      <c r="AW36" s="1199"/>
      <c r="AX36" s="1201"/>
      <c r="AZ36" s="1199"/>
      <c r="BA36" s="1200"/>
      <c r="BB36" s="1199"/>
      <c r="BC36" s="1200"/>
      <c r="BD36" s="1199"/>
      <c r="BE36" s="1200"/>
      <c r="BF36" s="1199"/>
      <c r="BG36" s="1200"/>
      <c r="BH36" s="1199"/>
      <c r="BI36" s="1200"/>
      <c r="BJ36" s="1199"/>
      <c r="BK36" s="1201"/>
    </row>
    <row r="37" spans="1:66" x14ac:dyDescent="0.25">
      <c r="A37" s="324" t="s">
        <v>38</v>
      </c>
      <c r="B37" s="150">
        <v>797.7470686858054</v>
      </c>
      <c r="C37" s="154">
        <v>21404.114793587945</v>
      </c>
      <c r="D37" s="149">
        <v>789.58568696393706</v>
      </c>
      <c r="E37" s="154">
        <v>19984.62129868034</v>
      </c>
      <c r="F37" s="149">
        <v>792.9025799298181</v>
      </c>
      <c r="G37" s="164">
        <v>20561.522140820463</v>
      </c>
      <c r="H37" s="149">
        <v>834.56278860375426</v>
      </c>
      <c r="I37" s="154">
        <v>22985.398745596463</v>
      </c>
      <c r="J37" s="149">
        <v>865.80095936004693</v>
      </c>
      <c r="K37" s="154">
        <v>22102.187682635798</v>
      </c>
      <c r="L37" s="149">
        <v>851.89676847986402</v>
      </c>
      <c r="M37" s="164">
        <v>22495.307219074108</v>
      </c>
      <c r="N37" s="149">
        <v>873.23353962832311</v>
      </c>
      <c r="O37" s="154">
        <v>21354.860377398487</v>
      </c>
      <c r="P37" s="149">
        <v>1089.8243964854557</v>
      </c>
      <c r="Q37" s="154">
        <v>22072.493781669764</v>
      </c>
      <c r="R37" s="149">
        <v>984.20536278670636</v>
      </c>
      <c r="S37" s="164">
        <v>21722.544814252949</v>
      </c>
      <c r="T37" s="149">
        <v>1052.2236496718508</v>
      </c>
      <c r="U37" s="154">
        <v>22934.132679593251</v>
      </c>
      <c r="V37" s="149">
        <v>1115.2174968421036</v>
      </c>
      <c r="W37" s="154">
        <v>24025.173121433556</v>
      </c>
      <c r="X37" s="149">
        <v>1087.7299250984515</v>
      </c>
      <c r="Y37" s="164">
        <v>23549.094047563733</v>
      </c>
      <c r="Z37" s="149">
        <v>1097.3398755085414</v>
      </c>
      <c r="AA37" s="154">
        <v>23260.402247519065</v>
      </c>
      <c r="AB37" s="149">
        <v>1327.1501216846702</v>
      </c>
      <c r="AC37" s="154">
        <v>24896.273148300854</v>
      </c>
      <c r="AD37" s="149">
        <v>1235.370930664144</v>
      </c>
      <c r="AE37" s="164">
        <v>24242.956290649934</v>
      </c>
      <c r="AF37" s="149">
        <v>1019.7096048311249</v>
      </c>
      <c r="AG37" s="154">
        <v>24677.516690380489</v>
      </c>
      <c r="AH37" s="149">
        <v>1045.1698487321216</v>
      </c>
      <c r="AI37" s="154">
        <v>25004.769619157578</v>
      </c>
      <c r="AJ37" s="149">
        <v>1033.8002385390048</v>
      </c>
      <c r="AK37" s="164">
        <v>24858.630475745613</v>
      </c>
      <c r="AM37" s="150">
        <f>D37-B37</f>
        <v>-8.161381721868338</v>
      </c>
      <c r="AN37" s="154">
        <f>E37-C37</f>
        <v>-1419.4934949076051</v>
      </c>
      <c r="AO37" s="150">
        <f>J37-H37</f>
        <v>31.238170756292675</v>
      </c>
      <c r="AP37" s="154">
        <f>K37-I37</f>
        <v>-883.211062960665</v>
      </c>
      <c r="AQ37" s="150">
        <f>P37-N37</f>
        <v>216.59085685713262</v>
      </c>
      <c r="AR37" s="154">
        <f>Q37-O37</f>
        <v>717.63340427127696</v>
      </c>
      <c r="AS37" s="150">
        <f>V37-T37</f>
        <v>62.99384717025282</v>
      </c>
      <c r="AT37" s="154">
        <f>W37-U37</f>
        <v>1091.040441840305</v>
      </c>
      <c r="AU37" s="150">
        <f>AB37-Z37</f>
        <v>229.81024617612889</v>
      </c>
      <c r="AV37" s="154">
        <f>AC37-AA37</f>
        <v>1635.8709007817888</v>
      </c>
      <c r="AW37" s="150">
        <f>AH37-AF37</f>
        <v>25.460243900996716</v>
      </c>
      <c r="AX37" s="164">
        <f>AI37-AG37</f>
        <v>327.25292877708853</v>
      </c>
      <c r="AZ37" s="59">
        <f>(D37-B37)/D37*100</f>
        <v>-1.0336283770859558</v>
      </c>
      <c r="BA37" s="57">
        <f>(E37-C37)/E37*100</f>
        <v>-7.1029291658448361</v>
      </c>
      <c r="BB37" s="59">
        <f>(J37-H37)/J37*100</f>
        <v>3.608008332467342</v>
      </c>
      <c r="BC37" s="57">
        <f>(K37-I37)/K37*100</f>
        <v>-3.9960345810226943</v>
      </c>
      <c r="BD37" s="59">
        <f t="shared" ref="BD37:BE40" si="30">(P37-N37)/P37*100</f>
        <v>19.873922583822718</v>
      </c>
      <c r="BE37" s="57">
        <f>(Q37-O37)/Q37*100</f>
        <v>3.2512565701445117</v>
      </c>
      <c r="BF37" s="59">
        <f>(V37-T37)/V37*100</f>
        <v>5.6485705567415163</v>
      </c>
      <c r="BG37" s="57">
        <f>(W37-U37)/W37*100</f>
        <v>4.5412386263595996</v>
      </c>
      <c r="BH37" s="59">
        <f>(AB37-Z37)/AB37*100</f>
        <v>17.316070158243306</v>
      </c>
      <c r="BI37" s="57">
        <f>(AC37-AA37)/AC37*100</f>
        <v>6.5707461154419224</v>
      </c>
      <c r="BJ37" s="59">
        <f>(AH37-AF37)/AH37*100</f>
        <v>2.4359910431670144</v>
      </c>
      <c r="BK37" s="60">
        <f>(AI37-AG37)/AI37*100</f>
        <v>1.3087620232516017</v>
      </c>
    </row>
    <row r="38" spans="1:66" x14ac:dyDescent="0.25">
      <c r="A38" s="325" t="s">
        <v>39</v>
      </c>
      <c r="B38" s="150">
        <v>1033.0739943630902</v>
      </c>
      <c r="C38" s="154">
        <v>25231.215266197731</v>
      </c>
      <c r="D38" s="149">
        <v>1103.7388687265679</v>
      </c>
      <c r="E38" s="154">
        <v>27822.950039182353</v>
      </c>
      <c r="F38" s="149">
        <v>1080.5218671403743</v>
      </c>
      <c r="G38" s="164">
        <v>26971.43348477839</v>
      </c>
      <c r="H38" s="149">
        <v>1131.8344494813757</v>
      </c>
      <c r="I38" s="154">
        <v>27979.254066926518</v>
      </c>
      <c r="J38" s="149">
        <v>1206.8040186574299</v>
      </c>
      <c r="K38" s="154">
        <v>30029.273251366063</v>
      </c>
      <c r="L38" s="149">
        <v>1183.2880590146767</v>
      </c>
      <c r="M38" s="164">
        <v>29386.236764188976</v>
      </c>
      <c r="N38" s="149">
        <v>1125.5546385239968</v>
      </c>
      <c r="O38" s="154">
        <v>23974.496493093942</v>
      </c>
      <c r="P38" s="149">
        <v>1199.3096480166903</v>
      </c>
      <c r="Q38" s="154">
        <v>25621.65562750816</v>
      </c>
      <c r="R38" s="149">
        <v>1175.7145697584292</v>
      </c>
      <c r="S38" s="164">
        <v>25094.710421377269</v>
      </c>
      <c r="T38" s="149">
        <v>1174.4055693462963</v>
      </c>
      <c r="U38" s="154">
        <v>26703.497033450298</v>
      </c>
      <c r="V38" s="149">
        <v>1252.8273591148527</v>
      </c>
      <c r="W38" s="154">
        <v>27247.567819941461</v>
      </c>
      <c r="X38" s="149">
        <v>1226.457524987457</v>
      </c>
      <c r="Y38" s="164">
        <v>27064.620498340213</v>
      </c>
      <c r="Z38" s="149">
        <v>1383.0935526087478</v>
      </c>
      <c r="AA38" s="154">
        <v>28596.635700197752</v>
      </c>
      <c r="AB38" s="149">
        <v>1419.2328983237933</v>
      </c>
      <c r="AC38" s="154">
        <v>29949.85926557174</v>
      </c>
      <c r="AD38" s="149">
        <v>1406.6840945918673</v>
      </c>
      <c r="AE38" s="164">
        <v>29479.97425267773</v>
      </c>
      <c r="AF38" s="149">
        <v>1211.493084550465</v>
      </c>
      <c r="AG38" s="154">
        <v>29587.802673881368</v>
      </c>
      <c r="AH38" s="149">
        <v>1290.9915430727417</v>
      </c>
      <c r="AI38" s="154">
        <v>31080.074854003527</v>
      </c>
      <c r="AJ38" s="149">
        <v>1264.369401382163</v>
      </c>
      <c r="AK38" s="164">
        <v>30580.348417056462</v>
      </c>
      <c r="AM38" s="150">
        <f t="shared" ref="AM38:AN40" si="31">D38-B38</f>
        <v>70.664874363477793</v>
      </c>
      <c r="AN38" s="154">
        <f t="shared" si="31"/>
        <v>2591.7347729846224</v>
      </c>
      <c r="AO38" s="150">
        <f t="shared" ref="AO38:AP40" si="32">J38-H38</f>
        <v>74.969569176054165</v>
      </c>
      <c r="AP38" s="154">
        <f t="shared" si="32"/>
        <v>2050.0191844395449</v>
      </c>
      <c r="AQ38" s="150">
        <f t="shared" ref="AQ38:AR40" si="33">P38-N38</f>
        <v>73.755009492693489</v>
      </c>
      <c r="AR38" s="154">
        <f t="shared" si="33"/>
        <v>1647.159134414218</v>
      </c>
      <c r="AS38" s="150">
        <f t="shared" ref="AS38:AT40" si="34">V38-T38</f>
        <v>78.421789768556437</v>
      </c>
      <c r="AT38" s="154">
        <f t="shared" si="34"/>
        <v>544.07078649116374</v>
      </c>
      <c r="AU38" s="150">
        <f t="shared" ref="AU38:AV40" si="35">AB38-Z38</f>
        <v>36.139345715045465</v>
      </c>
      <c r="AV38" s="154">
        <f t="shared" si="35"/>
        <v>1353.2235653739881</v>
      </c>
      <c r="AW38" s="150">
        <f t="shared" ref="AW38:AX40" si="36">AH38-AF38</f>
        <v>79.498458522276678</v>
      </c>
      <c r="AX38" s="164">
        <f t="shared" si="36"/>
        <v>1492.2721801221596</v>
      </c>
      <c r="AZ38" s="59">
        <f t="shared" ref="AZ38:BA40" si="37">(D38-B38)/D38*100</f>
        <v>6.4023181900812256</v>
      </c>
      <c r="BA38" s="57">
        <f t="shared" si="37"/>
        <v>9.3150969589304822</v>
      </c>
      <c r="BB38" s="59">
        <f t="shared" ref="BB38:BC40" si="38">(J38-H38)/J38*100</f>
        <v>6.2122405972311769</v>
      </c>
      <c r="BC38" s="57">
        <f t="shared" si="38"/>
        <v>6.8267359229091147</v>
      </c>
      <c r="BD38" s="59">
        <f t="shared" si="30"/>
        <v>6.1497887234262514</v>
      </c>
      <c r="BE38" s="57">
        <f t="shared" si="30"/>
        <v>6.4287771187033655</v>
      </c>
      <c r="BF38" s="59">
        <f t="shared" ref="BF38:BG40" si="39">(V38-T38)/V38*100</f>
        <v>6.2595847063846843</v>
      </c>
      <c r="BG38" s="57">
        <f t="shared" si="39"/>
        <v>1.9967682623510306</v>
      </c>
      <c r="BH38" s="59">
        <f t="shared" ref="BH38:BI40" si="40">(AB38-Z38)/AB38*100</f>
        <v>2.5463999430768829</v>
      </c>
      <c r="BI38" s="57">
        <f t="shared" si="40"/>
        <v>4.5182969087589644</v>
      </c>
      <c r="BJ38" s="59">
        <f t="shared" ref="BJ38:BK40" si="41">(AH38-AF38)/AH38*100</f>
        <v>6.1579379778940417</v>
      </c>
      <c r="BK38" s="60">
        <f t="shared" si="41"/>
        <v>4.8013789771485547</v>
      </c>
    </row>
    <row r="39" spans="1:66" x14ac:dyDescent="0.25">
      <c r="A39" s="325" t="s">
        <v>40</v>
      </c>
      <c r="B39" s="150">
        <v>1152.3716435518752</v>
      </c>
      <c r="C39" s="154">
        <v>27310.37132072356</v>
      </c>
      <c r="D39" s="149">
        <v>1291.4222026214723</v>
      </c>
      <c r="E39" s="154">
        <v>32290.3383873151</v>
      </c>
      <c r="F39" s="149">
        <v>1249.6781471619961</v>
      </c>
      <c r="G39" s="164">
        <v>30795.313679718536</v>
      </c>
      <c r="H39" s="149">
        <v>1326.7562247190142</v>
      </c>
      <c r="I39" s="154">
        <v>30507.95110818405</v>
      </c>
      <c r="J39" s="149">
        <v>1391.0662356547348</v>
      </c>
      <c r="K39" s="154">
        <v>33489.685607425585</v>
      </c>
      <c r="L39" s="149">
        <v>1370.5978835084466</v>
      </c>
      <c r="M39" s="164">
        <v>32540.670192108464</v>
      </c>
      <c r="N39" s="149">
        <v>1271.3460153964234</v>
      </c>
      <c r="O39" s="154">
        <v>26768.320575554677</v>
      </c>
      <c r="P39" s="149">
        <v>1379.3415535432396</v>
      </c>
      <c r="Q39" s="154">
        <v>29767.3829936488</v>
      </c>
      <c r="R39" s="149">
        <v>1344.7201423832723</v>
      </c>
      <c r="S39" s="164">
        <v>28805.93796681735</v>
      </c>
      <c r="T39" s="149">
        <v>1333.7689324507171</v>
      </c>
      <c r="U39" s="154">
        <v>29233.34219621418</v>
      </c>
      <c r="V39" s="149">
        <v>1416.4159341815807</v>
      </c>
      <c r="W39" s="154">
        <v>32239.995349274384</v>
      </c>
      <c r="X39" s="149">
        <v>1389.1559129595646</v>
      </c>
      <c r="Y39" s="164">
        <v>31248.2905439801</v>
      </c>
      <c r="Z39" s="149">
        <v>1515.4928492281388</v>
      </c>
      <c r="AA39" s="154">
        <v>31549.715043035005</v>
      </c>
      <c r="AB39" s="149">
        <v>1668.0717506108197</v>
      </c>
      <c r="AC39" s="154">
        <v>34513.728006066005</v>
      </c>
      <c r="AD39" s="149">
        <v>1616.2342799067314</v>
      </c>
      <c r="AE39" s="164">
        <v>33506.728127673268</v>
      </c>
      <c r="AF39" s="149">
        <v>1349.7938310540826</v>
      </c>
      <c r="AG39" s="154">
        <v>32460.559084036682</v>
      </c>
      <c r="AH39" s="149">
        <v>1464.7462383068585</v>
      </c>
      <c r="AI39" s="154">
        <v>35805.543249913848</v>
      </c>
      <c r="AJ39" s="149">
        <v>1426.7926415889774</v>
      </c>
      <c r="AK39" s="164">
        <v>34701.136799510146</v>
      </c>
      <c r="AM39" s="150">
        <f t="shared" si="31"/>
        <v>139.05055906959706</v>
      </c>
      <c r="AN39" s="154">
        <f t="shared" si="31"/>
        <v>4979.9670665915401</v>
      </c>
      <c r="AO39" s="150">
        <f t="shared" si="32"/>
        <v>64.310010935720584</v>
      </c>
      <c r="AP39" s="154">
        <f t="shared" si="32"/>
        <v>2981.7344992415346</v>
      </c>
      <c r="AQ39" s="150">
        <f t="shared" si="33"/>
        <v>107.99553814681622</v>
      </c>
      <c r="AR39" s="154">
        <f t="shared" si="33"/>
        <v>2999.0624180941231</v>
      </c>
      <c r="AS39" s="150">
        <f t="shared" si="34"/>
        <v>82.647001730863622</v>
      </c>
      <c r="AT39" s="154">
        <f t="shared" si="34"/>
        <v>3006.6531530602042</v>
      </c>
      <c r="AU39" s="150">
        <f t="shared" si="35"/>
        <v>152.5789013826809</v>
      </c>
      <c r="AV39" s="154">
        <f t="shared" si="35"/>
        <v>2964.0129630310003</v>
      </c>
      <c r="AW39" s="150">
        <f t="shared" si="36"/>
        <v>114.95240725277586</v>
      </c>
      <c r="AX39" s="164">
        <f t="shared" si="36"/>
        <v>3344.9841658771657</v>
      </c>
      <c r="AZ39" s="59">
        <f t="shared" si="37"/>
        <v>10.767242408202119</v>
      </c>
      <c r="BA39" s="57">
        <f t="shared" si="37"/>
        <v>15.422467881438692</v>
      </c>
      <c r="BB39" s="59">
        <f t="shared" si="38"/>
        <v>4.6230732431983519</v>
      </c>
      <c r="BC39" s="57">
        <f t="shared" si="38"/>
        <v>8.903441298894732</v>
      </c>
      <c r="BD39" s="59">
        <f t="shared" si="30"/>
        <v>7.8294993628951648</v>
      </c>
      <c r="BE39" s="57">
        <f t="shared" si="30"/>
        <v>10.07499523466341</v>
      </c>
      <c r="BF39" s="59">
        <f t="shared" si="39"/>
        <v>5.8349387165442952</v>
      </c>
      <c r="BG39" s="57">
        <f t="shared" si="39"/>
        <v>9.3258485942302531</v>
      </c>
      <c r="BH39" s="59">
        <f t="shared" si="40"/>
        <v>9.1470226821363703</v>
      </c>
      <c r="BI39" s="57">
        <f t="shared" si="40"/>
        <v>8.5879246730751788</v>
      </c>
      <c r="BJ39" s="59">
        <f t="shared" si="41"/>
        <v>7.8479400899948777</v>
      </c>
      <c r="BK39" s="60">
        <f t="shared" si="41"/>
        <v>9.342084666974614</v>
      </c>
    </row>
    <row r="40" spans="1:66" x14ac:dyDescent="0.25">
      <c r="A40" s="328" t="s">
        <v>41</v>
      </c>
      <c r="B40" s="150">
        <v>1016.8664959796309</v>
      </c>
      <c r="C40" s="154">
        <v>18806.760004612064</v>
      </c>
      <c r="D40" s="149">
        <v>1223.7634196513286</v>
      </c>
      <c r="E40" s="154">
        <v>25710.991284920146</v>
      </c>
      <c r="F40" s="149">
        <v>1142.1027778799184</v>
      </c>
      <c r="G40" s="164">
        <v>22985.943723638651</v>
      </c>
      <c r="H40" s="149">
        <v>1158.7096632012933</v>
      </c>
      <c r="I40" s="154">
        <v>19781.571726791783</v>
      </c>
      <c r="J40" s="149">
        <v>1365.6392509530847</v>
      </c>
      <c r="K40" s="154">
        <v>27343.005692518287</v>
      </c>
      <c r="L40" s="149">
        <v>1284.0600893351775</v>
      </c>
      <c r="M40" s="164">
        <v>24362.01370265822</v>
      </c>
      <c r="N40" s="149">
        <v>1138.5531190582112</v>
      </c>
      <c r="O40" s="154">
        <v>19021.440042754726</v>
      </c>
      <c r="P40" s="149">
        <v>1323.5649767104551</v>
      </c>
      <c r="Q40" s="154">
        <v>24372.187334818271</v>
      </c>
      <c r="R40" s="149">
        <v>1251.7148230908949</v>
      </c>
      <c r="S40" s="164">
        <v>22294.201524650132</v>
      </c>
      <c r="T40" s="149">
        <v>1145.8614799517422</v>
      </c>
      <c r="U40" s="154">
        <v>20556.74283924287</v>
      </c>
      <c r="V40" s="149">
        <v>1368.4279603592183</v>
      </c>
      <c r="W40" s="154">
        <v>26566.530889119338</v>
      </c>
      <c r="X40" s="149">
        <v>1281.6393417826105</v>
      </c>
      <c r="Y40" s="164">
        <v>24223.045914058988</v>
      </c>
      <c r="Z40" s="149">
        <v>1343.398982760438</v>
      </c>
      <c r="AA40" s="154">
        <v>22250.621139891093</v>
      </c>
      <c r="AB40" s="149">
        <v>1566.221786457319</v>
      </c>
      <c r="AC40" s="154">
        <v>28599.227990694329</v>
      </c>
      <c r="AD40" s="149">
        <v>1477.0296211020266</v>
      </c>
      <c r="AE40" s="164">
        <v>26057.989021352205</v>
      </c>
      <c r="AF40" s="149">
        <v>1212.8209701863452</v>
      </c>
      <c r="AG40" s="154">
        <v>23527.62060350088</v>
      </c>
      <c r="AH40" s="149">
        <v>1428.4707132061028</v>
      </c>
      <c r="AI40" s="154">
        <v>30233.639996600617</v>
      </c>
      <c r="AJ40" s="149">
        <v>1341.2703924974805</v>
      </c>
      <c r="AK40" s="164">
        <v>27521.988067096754</v>
      </c>
      <c r="AM40" s="150">
        <f t="shared" si="31"/>
        <v>206.89692367169766</v>
      </c>
      <c r="AN40" s="154">
        <f t="shared" si="31"/>
        <v>6904.2312803080822</v>
      </c>
      <c r="AO40" s="150">
        <f t="shared" si="32"/>
        <v>206.92958775179136</v>
      </c>
      <c r="AP40" s="154">
        <f t="shared" si="32"/>
        <v>7561.4339657265045</v>
      </c>
      <c r="AQ40" s="150">
        <f t="shared" si="33"/>
        <v>185.01185765224386</v>
      </c>
      <c r="AR40" s="154">
        <f t="shared" si="33"/>
        <v>5350.7472920635446</v>
      </c>
      <c r="AS40" s="150">
        <f t="shared" si="34"/>
        <v>222.56648040747609</v>
      </c>
      <c r="AT40" s="154">
        <f t="shared" si="34"/>
        <v>6009.788049876468</v>
      </c>
      <c r="AU40" s="150">
        <f t="shared" si="35"/>
        <v>222.82280369688101</v>
      </c>
      <c r="AV40" s="154">
        <f t="shared" si="35"/>
        <v>6348.6068508032367</v>
      </c>
      <c r="AW40" s="150">
        <f t="shared" si="36"/>
        <v>215.64974301975758</v>
      </c>
      <c r="AX40" s="164">
        <f t="shared" si="36"/>
        <v>6706.0193930997375</v>
      </c>
      <c r="AZ40" s="59">
        <f t="shared" si="37"/>
        <v>16.906611224794265</v>
      </c>
      <c r="BA40" s="57">
        <f t="shared" si="37"/>
        <v>26.853228659283591</v>
      </c>
      <c r="BB40" s="59">
        <f t="shared" si="38"/>
        <v>15.152580566747362</v>
      </c>
      <c r="BC40" s="57">
        <f t="shared" si="38"/>
        <v>27.653996970038659</v>
      </c>
      <c r="BD40" s="59">
        <f t="shared" si="30"/>
        <v>13.978298074346624</v>
      </c>
      <c r="BE40" s="57">
        <f t="shared" si="30"/>
        <v>21.954317101524289</v>
      </c>
      <c r="BF40" s="59">
        <f t="shared" si="39"/>
        <v>16.264391466325449</v>
      </c>
      <c r="BG40" s="57">
        <f t="shared" si="39"/>
        <v>22.621651562108372</v>
      </c>
      <c r="BH40" s="59">
        <f t="shared" si="40"/>
        <v>14.226772071718537</v>
      </c>
      <c r="BI40" s="57">
        <f t="shared" si="40"/>
        <v>22.198525263930055</v>
      </c>
      <c r="BJ40" s="59">
        <f t="shared" si="41"/>
        <v>15.096546329308131</v>
      </c>
      <c r="BK40" s="60">
        <f t="shared" si="41"/>
        <v>22.18065503807594</v>
      </c>
    </row>
    <row r="41" spans="1:66" x14ac:dyDescent="0.25">
      <c r="A41" s="340" t="s">
        <v>1121</v>
      </c>
      <c r="B41" s="1231"/>
      <c r="C41" s="1232"/>
      <c r="D41" s="1235"/>
      <c r="E41" s="1232"/>
      <c r="F41" s="1235"/>
      <c r="G41" s="1233"/>
      <c r="H41" s="1235"/>
      <c r="I41" s="1232"/>
      <c r="J41" s="1235"/>
      <c r="K41" s="1232"/>
      <c r="L41" s="1235"/>
      <c r="M41" s="1233"/>
      <c r="N41" s="1235"/>
      <c r="O41" s="1232"/>
      <c r="P41" s="1235"/>
      <c r="Q41" s="1232"/>
      <c r="R41" s="1235"/>
      <c r="S41" s="1233"/>
      <c r="T41" s="1235"/>
      <c r="U41" s="1232"/>
      <c r="V41" s="1235"/>
      <c r="W41" s="1232"/>
      <c r="X41" s="1235"/>
      <c r="Y41" s="1233"/>
      <c r="Z41" s="1235"/>
      <c r="AA41" s="1232"/>
      <c r="AB41" s="1235"/>
      <c r="AC41" s="1232"/>
      <c r="AD41" s="1235"/>
      <c r="AE41" s="1233"/>
      <c r="AF41" s="1235"/>
      <c r="AG41" s="1232"/>
      <c r="AH41" s="1235"/>
      <c r="AI41" s="1232"/>
      <c r="AJ41" s="1235"/>
      <c r="AK41" s="1233"/>
      <c r="AM41" s="1231"/>
      <c r="AN41" s="1232"/>
      <c r="AO41" s="1231"/>
      <c r="AP41" s="1232"/>
      <c r="AQ41" s="1231"/>
      <c r="AR41" s="1232"/>
      <c r="AS41" s="1231"/>
      <c r="AT41" s="1232"/>
      <c r="AU41" s="1231"/>
      <c r="AV41" s="1232"/>
      <c r="AW41" s="1231"/>
      <c r="AX41" s="1233"/>
      <c r="AZ41" s="361"/>
      <c r="BA41" s="1237"/>
      <c r="BB41" s="361"/>
      <c r="BC41" s="1237"/>
      <c r="BD41" s="361"/>
      <c r="BE41" s="1237"/>
      <c r="BF41" s="361"/>
      <c r="BG41" s="1237"/>
      <c r="BH41" s="361"/>
      <c r="BI41" s="1237"/>
      <c r="BJ41" s="361"/>
      <c r="BK41" s="1238"/>
    </row>
    <row r="42" spans="1:66" x14ac:dyDescent="0.25">
      <c r="A42" s="325" t="s">
        <v>43</v>
      </c>
      <c r="B42" s="150">
        <v>970.06554500830839</v>
      </c>
      <c r="C42" s="154">
        <v>20062.815744907974</v>
      </c>
      <c r="D42" s="149">
        <v>1054.9280564458263</v>
      </c>
      <c r="E42" s="154">
        <v>22111.847452443904</v>
      </c>
      <c r="F42" s="149">
        <v>1024.6244584537508</v>
      </c>
      <c r="G42" s="164">
        <v>21380.157662849324</v>
      </c>
      <c r="H42" s="149">
        <v>1142.8439191375019</v>
      </c>
      <c r="I42" s="154">
        <v>23102.92435995887</v>
      </c>
      <c r="J42" s="149">
        <v>1173.4366826053831</v>
      </c>
      <c r="K42" s="154">
        <v>23630.047945127244</v>
      </c>
      <c r="L42" s="149">
        <v>1164.1694618060205</v>
      </c>
      <c r="M42" s="164">
        <v>23470.370619558551</v>
      </c>
      <c r="N42" s="149">
        <v>1015.2279724029496</v>
      </c>
      <c r="O42" s="154">
        <v>19894.878806736193</v>
      </c>
      <c r="P42" s="149">
        <v>1160.8057414019802</v>
      </c>
      <c r="Q42" s="154">
        <v>20733.960837363749</v>
      </c>
      <c r="R42" s="149">
        <v>1116.7976746920947</v>
      </c>
      <c r="S42" s="164">
        <v>20480.306874723552</v>
      </c>
      <c r="T42" s="149">
        <v>1128.786535053729</v>
      </c>
      <c r="U42" s="154">
        <v>20955.479575348079</v>
      </c>
      <c r="V42" s="149">
        <v>1230.0169049755661</v>
      </c>
      <c r="W42" s="154">
        <v>23864.322669570713</v>
      </c>
      <c r="X42" s="149">
        <v>1194.0910439840661</v>
      </c>
      <c r="Y42" s="164">
        <v>22831.997165576046</v>
      </c>
      <c r="Z42" s="149">
        <v>1233.0761284970552</v>
      </c>
      <c r="AA42" s="154">
        <v>22071.40154092621</v>
      </c>
      <c r="AB42" s="149">
        <v>1409.1271850456155</v>
      </c>
      <c r="AC42" s="154">
        <v>24727.091678139099</v>
      </c>
      <c r="AD42" s="149">
        <v>1349.3821086453058</v>
      </c>
      <c r="AE42" s="164">
        <v>23825.850792376121</v>
      </c>
      <c r="AF42" s="149">
        <v>1197.5916501559261</v>
      </c>
      <c r="AG42" s="154">
        <v>22496.781752756728</v>
      </c>
      <c r="AH42" s="149">
        <v>1354.072064320701</v>
      </c>
      <c r="AI42" s="154">
        <v>26569.809029270429</v>
      </c>
      <c r="AJ42" s="149">
        <v>1301.5356589072999</v>
      </c>
      <c r="AK42" s="164">
        <v>25202.33941078233</v>
      </c>
      <c r="AM42" s="150">
        <f>D42-B42</f>
        <v>84.862511437517924</v>
      </c>
      <c r="AN42" s="154">
        <f>E42-C42</f>
        <v>2049.0317075359308</v>
      </c>
      <c r="AO42" s="150">
        <f>J42-H42</f>
        <v>30.592763467881241</v>
      </c>
      <c r="AP42" s="154">
        <f>K42-I42</f>
        <v>527.12358516837412</v>
      </c>
      <c r="AQ42" s="150">
        <f>P42-N42</f>
        <v>145.57776899903058</v>
      </c>
      <c r="AR42" s="154">
        <f>Q42-O42</f>
        <v>839.08203062755638</v>
      </c>
      <c r="AS42" s="150">
        <f>V42-T42</f>
        <v>101.23036992183711</v>
      </c>
      <c r="AT42" s="154">
        <f>W42-U42</f>
        <v>2908.8430942226332</v>
      </c>
      <c r="AU42" s="150">
        <f>AB42-Z42</f>
        <v>176.05105654856038</v>
      </c>
      <c r="AV42" s="154">
        <f>AC42-AA42</f>
        <v>2655.6901372128887</v>
      </c>
      <c r="AW42" s="150">
        <f>AH42-AF42</f>
        <v>156.48041416477486</v>
      </c>
      <c r="AX42" s="164">
        <f>AI42-AG42</f>
        <v>4073.0272765137015</v>
      </c>
      <c r="AZ42" s="59">
        <f>(D42-B42)/D42*100</f>
        <v>8.0443885172065155</v>
      </c>
      <c r="BA42" s="57">
        <f>(E42-C42)/E42*100</f>
        <v>9.2666689743713029</v>
      </c>
      <c r="BB42" s="59">
        <f>(J42-H42)/J42*100</f>
        <v>2.6071081568675769</v>
      </c>
      <c r="BC42" s="57">
        <f>(K42-I42)/K42*100</f>
        <v>2.2307343023274413</v>
      </c>
      <c r="BD42" s="59">
        <f>(P42-N42)/P42*100</f>
        <v>12.54109656825154</v>
      </c>
      <c r="BE42" s="57">
        <f>(Q42-O42)/Q42*100</f>
        <v>4.046896959096614</v>
      </c>
      <c r="BF42" s="59">
        <f>(V42-T42)/V42*100</f>
        <v>8.229998263629394</v>
      </c>
      <c r="BG42" s="57">
        <f>(W42-U42)/W42*100</f>
        <v>12.189087176279617</v>
      </c>
      <c r="BH42" s="59">
        <f>(AB42-Z42)/AB42*100</f>
        <v>12.493624309920708</v>
      </c>
      <c r="BI42" s="57">
        <f>(AC42-AA42)/AC42*100</f>
        <v>10.740001985598452</v>
      </c>
      <c r="BJ42" s="59">
        <f>(AH42-AF42)/AH42*100</f>
        <v>11.556284062567718</v>
      </c>
      <c r="BK42" s="60">
        <f>(AI42-AG42)/AI42*100</f>
        <v>15.329531619992759</v>
      </c>
    </row>
    <row r="43" spans="1:66" x14ac:dyDescent="0.25">
      <c r="A43" s="325" t="s">
        <v>44</v>
      </c>
      <c r="B43" s="150">
        <v>1065.3572591545246</v>
      </c>
      <c r="C43" s="154">
        <v>23860.235514342057</v>
      </c>
      <c r="D43" s="149">
        <v>1214.0009668226148</v>
      </c>
      <c r="E43" s="154">
        <v>29328.346551487593</v>
      </c>
      <c r="F43" s="149">
        <v>1163.6770879991188</v>
      </c>
      <c r="G43" s="164">
        <v>27477.097268597125</v>
      </c>
      <c r="H43" s="149">
        <v>1205.9839546215157</v>
      </c>
      <c r="I43" s="154">
        <v>26159.92858848226</v>
      </c>
      <c r="J43" s="149">
        <v>1331.7855644289127</v>
      </c>
      <c r="K43" s="154">
        <v>31168.519595631275</v>
      </c>
      <c r="L43" s="149">
        <v>1288.0841866981948</v>
      </c>
      <c r="M43" s="164">
        <v>29428.618748279587</v>
      </c>
      <c r="N43" s="149">
        <v>1188.0065253758983</v>
      </c>
      <c r="O43" s="154">
        <v>23585.586012842065</v>
      </c>
      <c r="P43" s="149">
        <v>1323.1123176333822</v>
      </c>
      <c r="Q43" s="154">
        <v>27595.80796006279</v>
      </c>
      <c r="R43" s="149">
        <v>1275.9429071514871</v>
      </c>
      <c r="S43" s="164">
        <v>26195.721390928436</v>
      </c>
      <c r="T43" s="149">
        <v>1233.7456794250249</v>
      </c>
      <c r="U43" s="154">
        <v>26033.262207367581</v>
      </c>
      <c r="V43" s="149">
        <v>1364.4302498064965</v>
      </c>
      <c r="W43" s="154">
        <v>29662.128888655603</v>
      </c>
      <c r="X43" s="149">
        <v>1318.5073096109118</v>
      </c>
      <c r="Y43" s="164">
        <v>28386.934524882661</v>
      </c>
      <c r="Z43" s="149">
        <v>1429.7751767863972</v>
      </c>
      <c r="AA43" s="154">
        <v>28012.364230271229</v>
      </c>
      <c r="AB43" s="149">
        <v>1583.2054438493567</v>
      </c>
      <c r="AC43" s="154">
        <v>32103.128301569672</v>
      </c>
      <c r="AD43" s="149">
        <v>1527.4889161930214</v>
      </c>
      <c r="AE43" s="164">
        <v>30617.611956737164</v>
      </c>
      <c r="AF43" s="149">
        <v>1266.7334826718877</v>
      </c>
      <c r="AG43" s="154">
        <v>29193.015390153883</v>
      </c>
      <c r="AH43" s="149">
        <v>1406.4663021421909</v>
      </c>
      <c r="AI43" s="154">
        <v>33616.836964353541</v>
      </c>
      <c r="AJ43" s="149">
        <v>1356.1859073638434</v>
      </c>
      <c r="AK43" s="164">
        <v>32025.002662126473</v>
      </c>
      <c r="AM43" s="150">
        <f>D43-B43</f>
        <v>148.6437076680902</v>
      </c>
      <c r="AN43" s="154">
        <f>E43-C43</f>
        <v>5468.1110371455361</v>
      </c>
      <c r="AO43" s="150">
        <f>J43-H43</f>
        <v>125.80160980739697</v>
      </c>
      <c r="AP43" s="154">
        <f>K43-I43</f>
        <v>5008.5910071490143</v>
      </c>
      <c r="AQ43" s="150">
        <f>P43-N43</f>
        <v>135.10579225748393</v>
      </c>
      <c r="AR43" s="154">
        <f>Q43-O43</f>
        <v>4010.2219472207253</v>
      </c>
      <c r="AS43" s="150">
        <f>V43-T43</f>
        <v>130.68457038147153</v>
      </c>
      <c r="AT43" s="154">
        <f>W43-U43</f>
        <v>3628.8666812880219</v>
      </c>
      <c r="AU43" s="150">
        <f>AB43-Z43</f>
        <v>153.4302670629595</v>
      </c>
      <c r="AV43" s="154">
        <f>AC43-AA43</f>
        <v>4090.764071298443</v>
      </c>
      <c r="AW43" s="150">
        <f>AH43-AF43</f>
        <v>139.73281947030318</v>
      </c>
      <c r="AX43" s="164">
        <f>AI43-AG43</f>
        <v>4423.8215741996573</v>
      </c>
      <c r="AZ43" s="59">
        <f>(D43-B43)/D43*100</f>
        <v>12.244117733870755</v>
      </c>
      <c r="BA43" s="57">
        <f>(E43-C43)/E43*100</f>
        <v>18.644457257574864</v>
      </c>
      <c r="BB43" s="59">
        <f>(J43-H43)/J43*100</f>
        <v>9.4460860041941039</v>
      </c>
      <c r="BC43" s="57">
        <f>(K43-I43)/K43*100</f>
        <v>16.069390115823921</v>
      </c>
      <c r="BD43" s="59">
        <f>(P43-N43)/P43*100</f>
        <v>10.211211131277521</v>
      </c>
      <c r="BE43" s="57">
        <f>(Q43-O43)/Q43*100</f>
        <v>14.531996863525068</v>
      </c>
      <c r="BF43" s="59">
        <f>(V43-T43)/V43*100</f>
        <v>9.5779590345497851</v>
      </c>
      <c r="BG43" s="57">
        <f>(W43-U43)/W43*100</f>
        <v>12.234006179765123</v>
      </c>
      <c r="BH43" s="59">
        <f>(AB43-Z43)/AB43*100</f>
        <v>9.6911154303457874</v>
      </c>
      <c r="BI43" s="57">
        <f>(AC43-AA43)/AC43*100</f>
        <v>12.742571480482251</v>
      </c>
      <c r="BJ43" s="59">
        <f>(AH43-AF43)/AH43*100</f>
        <v>9.9350278963296823</v>
      </c>
      <c r="BK43" s="60">
        <f>(AI43-AG43)/AI43*100</f>
        <v>13.159541389603572</v>
      </c>
    </row>
    <row r="44" spans="1:66" x14ac:dyDescent="0.25">
      <c r="A44" s="340" t="s">
        <v>1122</v>
      </c>
      <c r="B44" s="1231"/>
      <c r="C44" s="1232"/>
      <c r="D44" s="1235"/>
      <c r="E44" s="1232"/>
      <c r="F44" s="1235"/>
      <c r="G44" s="1233"/>
      <c r="H44" s="1235"/>
      <c r="I44" s="1232"/>
      <c r="J44" s="1235"/>
      <c r="K44" s="1232"/>
      <c r="L44" s="1235"/>
      <c r="M44" s="1233"/>
      <c r="N44" s="1235"/>
      <c r="O44" s="1232"/>
      <c r="P44" s="1235"/>
      <c r="Q44" s="1232"/>
      <c r="R44" s="1235"/>
      <c r="S44" s="1233"/>
      <c r="T44" s="1235"/>
      <c r="U44" s="1232"/>
      <c r="V44" s="1235"/>
      <c r="W44" s="1232"/>
      <c r="X44" s="1235"/>
      <c r="Y44" s="1233"/>
      <c r="Z44" s="1235"/>
      <c r="AA44" s="1232"/>
      <c r="AB44" s="1235"/>
      <c r="AC44" s="1232"/>
      <c r="AD44" s="1235"/>
      <c r="AE44" s="1233"/>
      <c r="AF44" s="1235"/>
      <c r="AG44" s="1232"/>
      <c r="AH44" s="1235"/>
      <c r="AI44" s="1232"/>
      <c r="AJ44" s="1235"/>
      <c r="AK44" s="1233"/>
      <c r="AM44" s="1231"/>
      <c r="AN44" s="1232"/>
      <c r="AO44" s="1231"/>
      <c r="AP44" s="1232"/>
      <c r="AQ44" s="1231"/>
      <c r="AR44" s="1232"/>
      <c r="AS44" s="1231"/>
      <c r="AT44" s="1232"/>
      <c r="AU44" s="1231"/>
      <c r="AV44" s="1232"/>
      <c r="AW44" s="1231"/>
      <c r="AX44" s="1233"/>
      <c r="AZ44" s="361"/>
      <c r="BA44" s="1237"/>
      <c r="BB44" s="361"/>
      <c r="BC44" s="1237"/>
      <c r="BD44" s="361"/>
      <c r="BE44" s="1237"/>
      <c r="BF44" s="361"/>
      <c r="BG44" s="1237"/>
      <c r="BH44" s="361"/>
      <c r="BI44" s="1237"/>
      <c r="BJ44" s="361"/>
      <c r="BK44" s="1238"/>
    </row>
    <row r="45" spans="1:66" x14ac:dyDescent="0.25">
      <c r="A45" s="325" t="s">
        <v>46</v>
      </c>
      <c r="B45" s="150">
        <v>993.03211311391362</v>
      </c>
      <c r="C45" s="154">
        <v>17884.063543064432</v>
      </c>
      <c r="D45" s="149">
        <v>1132.6653640059226</v>
      </c>
      <c r="E45" s="154">
        <v>24012.045711700343</v>
      </c>
      <c r="F45" s="149">
        <v>1086.2561841037891</v>
      </c>
      <c r="G45" s="164">
        <v>21975.320038663929</v>
      </c>
      <c r="H45" s="149">
        <v>1121.8745732099658</v>
      </c>
      <c r="I45" s="154">
        <v>18786.526313563987</v>
      </c>
      <c r="J45" s="149">
        <v>1257.6315666158305</v>
      </c>
      <c r="K45" s="154">
        <v>24707.531963842339</v>
      </c>
      <c r="L45" s="149">
        <v>1213.289409706902</v>
      </c>
      <c r="M45" s="164">
        <v>22773.560423839503</v>
      </c>
      <c r="N45" s="149">
        <v>1092.3905204290429</v>
      </c>
      <c r="O45" s="154">
        <v>17547.778966616614</v>
      </c>
      <c r="P45" s="149">
        <v>1239.5394730024311</v>
      </c>
      <c r="Q45" s="154">
        <v>22253.504281439342</v>
      </c>
      <c r="R45" s="149">
        <v>1192.7022294382302</v>
      </c>
      <c r="S45" s="164">
        <v>20755.680485468696</v>
      </c>
      <c r="T45" s="149">
        <v>1121.2738922740002</v>
      </c>
      <c r="U45" s="154">
        <v>18365.250886672908</v>
      </c>
      <c r="V45" s="149">
        <v>1290.5665372414294</v>
      </c>
      <c r="W45" s="154">
        <v>24207.068995123944</v>
      </c>
      <c r="X45" s="149">
        <v>1238.2085833017593</v>
      </c>
      <c r="Y45" s="164">
        <v>22400.341694566632</v>
      </c>
      <c r="Z45" s="149">
        <v>1335.6016152251766</v>
      </c>
      <c r="AA45" s="154">
        <v>20133.776254362714</v>
      </c>
      <c r="AB45" s="149">
        <v>1512.6339892440485</v>
      </c>
      <c r="AC45" s="154">
        <v>26271.235326338076</v>
      </c>
      <c r="AD45" s="149">
        <v>1455.3491978913755</v>
      </c>
      <c r="AE45" s="164">
        <v>24285.253585302395</v>
      </c>
      <c r="AF45" s="149">
        <v>1164.6640432570537</v>
      </c>
      <c r="AG45" s="154">
        <v>20639.238589225806</v>
      </c>
      <c r="AH45" s="149">
        <v>1342.1407149336294</v>
      </c>
      <c r="AI45" s="154">
        <v>27364.162747967162</v>
      </c>
      <c r="AJ45" s="149">
        <v>1284.2705621113589</v>
      </c>
      <c r="AK45" s="164">
        <v>25171.354053122199</v>
      </c>
      <c r="AM45" s="150">
        <f t="shared" ref="AM45:AN47" si="42">D45-B45</f>
        <v>139.63325089200896</v>
      </c>
      <c r="AN45" s="154">
        <f t="shared" si="42"/>
        <v>6127.9821686359101</v>
      </c>
      <c r="AO45" s="150">
        <f t="shared" ref="AO45:AP47" si="43">J45-H45</f>
        <v>135.7569934058647</v>
      </c>
      <c r="AP45" s="154">
        <f t="shared" si="43"/>
        <v>5921.0056502783518</v>
      </c>
      <c r="AQ45" s="150">
        <f t="shared" ref="AQ45:AR47" si="44">P45-N45</f>
        <v>147.14895257338821</v>
      </c>
      <c r="AR45" s="154">
        <f t="shared" si="44"/>
        <v>4705.7253148227283</v>
      </c>
      <c r="AS45" s="150">
        <f t="shared" ref="AS45:AT47" si="45">V45-T45</f>
        <v>169.29264496742917</v>
      </c>
      <c r="AT45" s="154">
        <f t="shared" si="45"/>
        <v>5841.8181084510361</v>
      </c>
      <c r="AU45" s="150">
        <f t="shared" ref="AU45:AV47" si="46">AB45-Z45</f>
        <v>177.03237401887191</v>
      </c>
      <c r="AV45" s="154">
        <f t="shared" si="46"/>
        <v>6137.4590719753614</v>
      </c>
      <c r="AW45" s="150">
        <f t="shared" ref="AW45:AX47" si="47">AH45-AF45</f>
        <v>177.47667167657573</v>
      </c>
      <c r="AX45" s="164">
        <f t="shared" si="47"/>
        <v>6724.9241587413562</v>
      </c>
      <c r="AZ45" s="59">
        <f t="shared" ref="AZ45:BA47" si="48">(D45-B45)/D45*100</f>
        <v>12.32784680535873</v>
      </c>
      <c r="BA45" s="57">
        <f t="shared" si="48"/>
        <v>25.520450203249155</v>
      </c>
      <c r="BB45" s="59">
        <f t="shared" ref="BB45:BC47" si="49">(J45-H45)/J45*100</f>
        <v>10.794655367245126</v>
      </c>
      <c r="BC45" s="57">
        <f t="shared" si="49"/>
        <v>23.96437515063548</v>
      </c>
      <c r="BD45" s="59">
        <f t="shared" ref="BD45:BE47" si="50">(P45-N45)/P45*100</f>
        <v>11.871259913729235</v>
      </c>
      <c r="BE45" s="57">
        <f t="shared" si="50"/>
        <v>21.145996852044398</v>
      </c>
      <c r="BF45" s="59">
        <f t="shared" ref="BF45:BG47" si="51">(V45-T45)/V45*100</f>
        <v>13.117699869182273</v>
      </c>
      <c r="BG45" s="57">
        <f t="shared" si="51"/>
        <v>24.132694914976117</v>
      </c>
      <c r="BH45" s="59">
        <f t="shared" ref="BH45:BI47" si="52">(AB45-Z45)/AB45*100</f>
        <v>11.703582973654143</v>
      </c>
      <c r="BI45" s="57">
        <f t="shared" si="52"/>
        <v>23.361897511619055</v>
      </c>
      <c r="BJ45" s="59">
        <f t="shared" ref="BJ45:BK47" si="53">(AH45-AF45)/AH45*100</f>
        <v>13.223402710449195</v>
      </c>
      <c r="BK45" s="60">
        <f t="shared" si="53"/>
        <v>24.575662046305215</v>
      </c>
    </row>
    <row r="46" spans="1:66" x14ac:dyDescent="0.25">
      <c r="A46" s="325" t="s">
        <v>47</v>
      </c>
      <c r="B46" s="150">
        <v>1062.3145852682162</v>
      </c>
      <c r="C46" s="154">
        <v>24120.182601977554</v>
      </c>
      <c r="D46" s="149">
        <v>1234.7633103776434</v>
      </c>
      <c r="E46" s="154">
        <v>29642.458915594172</v>
      </c>
      <c r="F46" s="149">
        <v>1181.8238370415615</v>
      </c>
      <c r="G46" s="164">
        <v>27947.193267943403</v>
      </c>
      <c r="H46" s="149">
        <v>1220.4750606791088</v>
      </c>
      <c r="I46" s="154">
        <v>26756.732265238763</v>
      </c>
      <c r="J46" s="149">
        <v>1334.0627348144785</v>
      </c>
      <c r="K46" s="154">
        <v>30985.237092297946</v>
      </c>
      <c r="L46" s="149">
        <v>1297.3822345895917</v>
      </c>
      <c r="M46" s="164">
        <v>29619.739705010728</v>
      </c>
      <c r="N46" s="149">
        <v>1167.6750745032173</v>
      </c>
      <c r="O46" s="154">
        <v>22650.260895877993</v>
      </c>
      <c r="P46" s="149">
        <v>1325.2795442348968</v>
      </c>
      <c r="Q46" s="154">
        <v>27279.97016008024</v>
      </c>
      <c r="R46" s="149">
        <v>1270.9292276783626</v>
      </c>
      <c r="S46" s="164">
        <v>25683.402724508756</v>
      </c>
      <c r="T46" s="149">
        <v>1206.3868758514886</v>
      </c>
      <c r="U46" s="154">
        <v>24553.032542968383</v>
      </c>
      <c r="V46" s="149">
        <v>1352.627621436566</v>
      </c>
      <c r="W46" s="154">
        <v>28985.613791949319</v>
      </c>
      <c r="X46" s="149">
        <v>1301.1177416038513</v>
      </c>
      <c r="Y46" s="164">
        <v>27424.340792620114</v>
      </c>
      <c r="Z46" s="149">
        <v>1400.9734924136778</v>
      </c>
      <c r="AA46" s="154">
        <v>25853.694519667388</v>
      </c>
      <c r="AB46" s="149">
        <v>1567.0582356744305</v>
      </c>
      <c r="AC46" s="154">
        <v>31330.237909945539</v>
      </c>
      <c r="AD46" s="149">
        <v>1510.3484289625953</v>
      </c>
      <c r="AE46" s="164">
        <v>29460.266526577401</v>
      </c>
      <c r="AF46" s="149">
        <v>1287.6255333381789</v>
      </c>
      <c r="AG46" s="154">
        <v>27564.576177138733</v>
      </c>
      <c r="AH46" s="149">
        <v>1394.371822829539</v>
      </c>
      <c r="AI46" s="154">
        <v>32079.196060004138</v>
      </c>
      <c r="AJ46" s="149">
        <v>1358.6686074292302</v>
      </c>
      <c r="AK46" s="164">
        <v>30569.200285008079</v>
      </c>
      <c r="AM46" s="150">
        <f t="shared" si="42"/>
        <v>172.44872510942719</v>
      </c>
      <c r="AN46" s="154">
        <f t="shared" si="42"/>
        <v>5522.2763136166177</v>
      </c>
      <c r="AO46" s="150">
        <f t="shared" si="43"/>
        <v>113.58767413536975</v>
      </c>
      <c r="AP46" s="154">
        <f t="shared" si="43"/>
        <v>4228.5048270591833</v>
      </c>
      <c r="AQ46" s="150">
        <f t="shared" si="44"/>
        <v>157.6044697316795</v>
      </c>
      <c r="AR46" s="154">
        <f t="shared" si="44"/>
        <v>4629.7092642022471</v>
      </c>
      <c r="AS46" s="150">
        <f t="shared" si="45"/>
        <v>146.24074558507732</v>
      </c>
      <c r="AT46" s="154">
        <f t="shared" si="45"/>
        <v>4432.5812489809359</v>
      </c>
      <c r="AU46" s="150">
        <f t="shared" si="46"/>
        <v>166.0847432607527</v>
      </c>
      <c r="AV46" s="154">
        <f t="shared" si="46"/>
        <v>5476.5433902781515</v>
      </c>
      <c r="AW46" s="150">
        <f t="shared" si="47"/>
        <v>106.74628949136013</v>
      </c>
      <c r="AX46" s="164">
        <f t="shared" si="47"/>
        <v>4514.6198828654051</v>
      </c>
      <c r="AZ46" s="59">
        <f t="shared" si="48"/>
        <v>13.966136154198249</v>
      </c>
      <c r="BA46" s="57">
        <f t="shared" si="48"/>
        <v>18.629616150742081</v>
      </c>
      <c r="BB46" s="59">
        <f t="shared" si="49"/>
        <v>8.5144177384705841</v>
      </c>
      <c r="BC46" s="57">
        <f t="shared" si="49"/>
        <v>13.646837087169716</v>
      </c>
      <c r="BD46" s="59">
        <f t="shared" si="50"/>
        <v>11.89216798955928</v>
      </c>
      <c r="BE46" s="57">
        <f t="shared" si="50"/>
        <v>16.971093579043085</v>
      </c>
      <c r="BF46" s="59">
        <f t="shared" si="51"/>
        <v>10.811604263245895</v>
      </c>
      <c r="BG46" s="57">
        <f t="shared" si="51"/>
        <v>15.292349097027142</v>
      </c>
      <c r="BH46" s="59">
        <f t="shared" si="52"/>
        <v>10.598504859602308</v>
      </c>
      <c r="BI46" s="57">
        <f t="shared" si="52"/>
        <v>17.480056825676595</v>
      </c>
      <c r="BJ46" s="59">
        <f t="shared" si="53"/>
        <v>7.6555110870459551</v>
      </c>
      <c r="BK46" s="60">
        <f t="shared" si="53"/>
        <v>14.073357307398876</v>
      </c>
    </row>
    <row r="47" spans="1:66" x14ac:dyDescent="0.25">
      <c r="A47" s="325" t="s">
        <v>48</v>
      </c>
      <c r="B47" s="150">
        <v>1146.3587872786863</v>
      </c>
      <c r="C47" s="154">
        <v>31175.069514497856</v>
      </c>
      <c r="D47" s="149">
        <v>1297.722485115567</v>
      </c>
      <c r="E47" s="154">
        <v>36169.143731967866</v>
      </c>
      <c r="F47" s="149">
        <v>1241.6940722796953</v>
      </c>
      <c r="G47" s="164">
        <v>34320.549544668516</v>
      </c>
      <c r="H47" s="149">
        <v>1282.2995132194683</v>
      </c>
      <c r="I47" s="154">
        <v>33591.227922378974</v>
      </c>
      <c r="J47" s="149">
        <v>1395.0649728947853</v>
      </c>
      <c r="K47" s="154">
        <v>38439.757844083273</v>
      </c>
      <c r="L47" s="149">
        <v>1352.516851550291</v>
      </c>
      <c r="M47" s="164">
        <v>36610.333833884848</v>
      </c>
      <c r="N47" s="149">
        <v>1262.2458927567263</v>
      </c>
      <c r="O47" s="154">
        <v>29370.249473548294</v>
      </c>
      <c r="P47" s="149">
        <v>1389.9096439711955</v>
      </c>
      <c r="Q47" s="154">
        <v>32970.009882442064</v>
      </c>
      <c r="R47" s="149">
        <v>1341.7315337047523</v>
      </c>
      <c r="S47" s="164">
        <v>31611.522040258053</v>
      </c>
      <c r="T47" s="149">
        <v>1320.6064744067091</v>
      </c>
      <c r="U47" s="154">
        <v>32172.22378976471</v>
      </c>
      <c r="V47" s="149">
        <v>1431.6999955086333</v>
      </c>
      <c r="W47" s="154">
        <v>35451.763319927129</v>
      </c>
      <c r="X47" s="149">
        <v>1387.5904753909938</v>
      </c>
      <c r="Y47" s="164">
        <v>34149.626944669253</v>
      </c>
      <c r="Z47" s="149">
        <v>1484.8130647636701</v>
      </c>
      <c r="AA47" s="154">
        <v>34345.559337208135</v>
      </c>
      <c r="AB47" s="149">
        <v>1635.3469226424709</v>
      </c>
      <c r="AC47" s="154">
        <v>37750.474838282222</v>
      </c>
      <c r="AD47" s="149">
        <v>1573.5949879426084</v>
      </c>
      <c r="AE47" s="164">
        <v>36353.711859881951</v>
      </c>
      <c r="AF47" s="149">
        <v>1325.8472313278501</v>
      </c>
      <c r="AG47" s="154">
        <v>35346.605420121101</v>
      </c>
      <c r="AH47" s="149">
        <v>1469.9083235491614</v>
      </c>
      <c r="AI47" s="154">
        <v>39380.819677983323</v>
      </c>
      <c r="AJ47" s="149">
        <v>1412.3048936766911</v>
      </c>
      <c r="AK47" s="164">
        <v>37767.722244734025</v>
      </c>
      <c r="AM47" s="150">
        <f t="shared" si="42"/>
        <v>151.36369783688065</v>
      </c>
      <c r="AN47" s="154">
        <f t="shared" si="42"/>
        <v>4994.0742174700099</v>
      </c>
      <c r="AO47" s="150">
        <f t="shared" si="43"/>
        <v>112.76545967531706</v>
      </c>
      <c r="AP47" s="154">
        <f t="shared" si="43"/>
        <v>4848.5299217042993</v>
      </c>
      <c r="AQ47" s="150">
        <f t="shared" si="44"/>
        <v>127.66375121446913</v>
      </c>
      <c r="AR47" s="154">
        <f t="shared" si="44"/>
        <v>3599.7604088937696</v>
      </c>
      <c r="AS47" s="150">
        <f t="shared" si="45"/>
        <v>111.09352110192413</v>
      </c>
      <c r="AT47" s="154">
        <f t="shared" si="45"/>
        <v>3279.5395301624194</v>
      </c>
      <c r="AU47" s="150">
        <f t="shared" si="46"/>
        <v>150.53385787880075</v>
      </c>
      <c r="AV47" s="154">
        <f t="shared" si="46"/>
        <v>3404.9155010740869</v>
      </c>
      <c r="AW47" s="150">
        <f t="shared" si="47"/>
        <v>144.06109222131136</v>
      </c>
      <c r="AX47" s="164">
        <f t="shared" si="47"/>
        <v>4034.2142578622224</v>
      </c>
      <c r="AZ47" s="59">
        <f t="shared" si="48"/>
        <v>11.663795578251165</v>
      </c>
      <c r="BA47" s="57">
        <f t="shared" si="48"/>
        <v>13.807554457132557</v>
      </c>
      <c r="BB47" s="59">
        <f t="shared" si="49"/>
        <v>8.0831690183810334</v>
      </c>
      <c r="BC47" s="57">
        <f t="shared" si="49"/>
        <v>12.61332067015244</v>
      </c>
      <c r="BD47" s="59">
        <f t="shared" si="50"/>
        <v>9.1850396008270909</v>
      </c>
      <c r="BE47" s="57">
        <f t="shared" si="50"/>
        <v>10.918287321505462</v>
      </c>
      <c r="BF47" s="59">
        <f t="shared" si="51"/>
        <v>7.7595530802845651</v>
      </c>
      <c r="BG47" s="57">
        <f t="shared" si="51"/>
        <v>9.2507091976410063</v>
      </c>
      <c r="BH47" s="59">
        <f t="shared" si="52"/>
        <v>9.2050106185151837</v>
      </c>
      <c r="BI47" s="57">
        <f t="shared" si="52"/>
        <v>9.019530259315335</v>
      </c>
      <c r="BJ47" s="59">
        <f t="shared" si="53"/>
        <v>9.8006855198608029</v>
      </c>
      <c r="BK47" s="60">
        <f t="shared" si="53"/>
        <v>10.244109418874373</v>
      </c>
    </row>
    <row r="48" spans="1:66" x14ac:dyDescent="0.25">
      <c r="A48" s="340" t="s">
        <v>49</v>
      </c>
      <c r="B48" s="1231"/>
      <c r="C48" s="1232"/>
      <c r="D48" s="1235"/>
      <c r="E48" s="1232"/>
      <c r="F48" s="1235"/>
      <c r="G48" s="1233"/>
      <c r="H48" s="1235"/>
      <c r="I48" s="1232"/>
      <c r="J48" s="1235"/>
      <c r="K48" s="1232"/>
      <c r="L48" s="1235"/>
      <c r="M48" s="1233"/>
      <c r="N48" s="1235"/>
      <c r="O48" s="1232"/>
      <c r="P48" s="1235"/>
      <c r="Q48" s="1232"/>
      <c r="R48" s="1235"/>
      <c r="S48" s="1233"/>
      <c r="T48" s="1235"/>
      <c r="U48" s="1232"/>
      <c r="V48" s="1235"/>
      <c r="W48" s="1232"/>
      <c r="X48" s="1235"/>
      <c r="Y48" s="1233"/>
      <c r="Z48" s="1235"/>
      <c r="AA48" s="1232"/>
      <c r="AB48" s="1235"/>
      <c r="AC48" s="1232"/>
      <c r="AD48" s="1235"/>
      <c r="AE48" s="1233"/>
      <c r="AF48" s="1235"/>
      <c r="AG48" s="1232"/>
      <c r="AH48" s="1235"/>
      <c r="AI48" s="1232"/>
      <c r="AJ48" s="1235"/>
      <c r="AK48" s="1233"/>
      <c r="AM48" s="1231"/>
      <c r="AN48" s="1232"/>
      <c r="AO48" s="1231"/>
      <c r="AP48" s="1232"/>
      <c r="AQ48" s="1231"/>
      <c r="AR48" s="1232"/>
      <c r="AS48" s="1231"/>
      <c r="AT48" s="1232"/>
      <c r="AU48" s="1231"/>
      <c r="AV48" s="1232"/>
      <c r="AW48" s="1231"/>
      <c r="AX48" s="1233"/>
      <c r="AZ48" s="361"/>
      <c r="BA48" s="1237"/>
      <c r="BB48" s="361"/>
      <c r="BC48" s="1237"/>
      <c r="BD48" s="361"/>
      <c r="BE48" s="1237"/>
      <c r="BF48" s="361"/>
      <c r="BG48" s="1237"/>
      <c r="BH48" s="361"/>
      <c r="BI48" s="1237"/>
      <c r="BJ48" s="361"/>
      <c r="BK48" s="1238"/>
    </row>
    <row r="49" spans="1:63" x14ac:dyDescent="0.25">
      <c r="A49" s="1264" t="s">
        <v>50</v>
      </c>
      <c r="B49" s="150">
        <v>893.39611922365032</v>
      </c>
      <c r="C49" s="154">
        <v>16634.810199798125</v>
      </c>
      <c r="D49" s="149">
        <v>799.0231433581373</v>
      </c>
      <c r="E49" s="154">
        <v>17434.811030861169</v>
      </c>
      <c r="F49" s="149">
        <v>850.14931991537992</v>
      </c>
      <c r="G49" s="164">
        <v>17001.413828327721</v>
      </c>
      <c r="H49" s="149">
        <v>1003.3729417367554</v>
      </c>
      <c r="I49" s="154">
        <v>18020.181838679233</v>
      </c>
      <c r="J49" s="149">
        <v>904.60084578955502</v>
      </c>
      <c r="K49" s="154">
        <v>19801.077009983805</v>
      </c>
      <c r="L49" s="149">
        <v>957.17082294567695</v>
      </c>
      <c r="M49" s="164">
        <v>18853.222076106777</v>
      </c>
      <c r="N49" s="149">
        <v>977.42076692028093</v>
      </c>
      <c r="O49" s="154">
        <v>17017.873068232984</v>
      </c>
      <c r="P49" s="149">
        <v>895.77670427327701</v>
      </c>
      <c r="Q49" s="154">
        <v>17534.142390891393</v>
      </c>
      <c r="R49" s="149">
        <v>939.55784216022653</v>
      </c>
      <c r="S49" s="164">
        <v>17257.296069563221</v>
      </c>
      <c r="T49" s="149">
        <v>988.90718083092008</v>
      </c>
      <c r="U49" s="154">
        <v>17941.101332622689</v>
      </c>
      <c r="V49" s="149">
        <v>910.10492244488148</v>
      </c>
      <c r="W49" s="154">
        <v>18707.560356459773</v>
      </c>
      <c r="X49" s="149">
        <v>951.72806581877398</v>
      </c>
      <c r="Y49" s="164">
        <v>18302.718737795745</v>
      </c>
      <c r="Z49" s="149">
        <v>1170.1457833655866</v>
      </c>
      <c r="AA49" s="154">
        <v>19096.046359400068</v>
      </c>
      <c r="AB49" s="149">
        <v>1064.6110864015079</v>
      </c>
      <c r="AC49" s="154">
        <v>19879.575363826905</v>
      </c>
      <c r="AD49" s="149">
        <v>1120.8677789786432</v>
      </c>
      <c r="AE49" s="164">
        <v>19461.904667882114</v>
      </c>
      <c r="AF49" s="149">
        <v>1039.8710205530863</v>
      </c>
      <c r="AG49" s="154">
        <v>20202.438294276406</v>
      </c>
      <c r="AH49" s="149">
        <v>946.56501195559861</v>
      </c>
      <c r="AI49" s="154">
        <v>20592.090055858549</v>
      </c>
      <c r="AJ49" s="149">
        <v>996.60457175339673</v>
      </c>
      <c r="AK49" s="164">
        <v>20383.121706262551</v>
      </c>
      <c r="AM49" s="150">
        <f>D49-B49</f>
        <v>-94.372975865513013</v>
      </c>
      <c r="AN49" s="154">
        <f>E49-C49</f>
        <v>800.00083106304373</v>
      </c>
      <c r="AO49" s="150">
        <f>J49-H49</f>
        <v>-98.772095947200341</v>
      </c>
      <c r="AP49" s="154">
        <f>K49-I49</f>
        <v>1780.8951713045717</v>
      </c>
      <c r="AQ49" s="150">
        <f>P49-N49</f>
        <v>-81.644062647003921</v>
      </c>
      <c r="AR49" s="154">
        <f>Q49-O49</f>
        <v>516.26932265840878</v>
      </c>
      <c r="AS49" s="150">
        <f>V49-T49</f>
        <v>-78.802258386038602</v>
      </c>
      <c r="AT49" s="154">
        <f>W49-U49</f>
        <v>766.45902383708381</v>
      </c>
      <c r="AU49" s="150">
        <f>AB49-Z49</f>
        <v>-105.53469696407865</v>
      </c>
      <c r="AV49" s="154">
        <f>AC49-AA49</f>
        <v>783.52900442683676</v>
      </c>
      <c r="AW49" s="150">
        <f>AH49-AF49</f>
        <v>-93.306008597487676</v>
      </c>
      <c r="AX49" s="164">
        <f>AI49-AG49</f>
        <v>389.65176158214308</v>
      </c>
      <c r="AZ49" s="59">
        <f>(D49-B49)/D49*100</f>
        <v>-11.811044104289888</v>
      </c>
      <c r="BA49" s="57">
        <f>(E49-C49)/E49*100</f>
        <v>4.5885259647894721</v>
      </c>
      <c r="BB49" s="59">
        <f>(J49-H49)/J49*100</f>
        <v>-10.918859561864542</v>
      </c>
      <c r="BC49" s="57">
        <f>(K49-I49)/K49*100</f>
        <v>8.9939308372298896</v>
      </c>
      <c r="BD49" s="59">
        <f>(P49-N49)/P49*100</f>
        <v>-9.1143319822365623</v>
      </c>
      <c r="BE49" s="57">
        <f>(Q49-O49)/Q49*100</f>
        <v>2.9443659755301148</v>
      </c>
      <c r="BF49" s="59">
        <f>(V49-T49)/V49*100</f>
        <v>-8.6585905034274866</v>
      </c>
      <c r="BG49" s="57">
        <f>(W49-U49)/W49*100</f>
        <v>4.0970549298397607</v>
      </c>
      <c r="BH49" s="59">
        <f>(AB49-Z49)/AB49*100</f>
        <v>-9.9129812108942517</v>
      </c>
      <c r="BI49" s="57">
        <f>(AC49-AA49)/AC49*100</f>
        <v>3.9413769664947411</v>
      </c>
      <c r="BJ49" s="59">
        <f>(AH49-AF49)/AH49*100</f>
        <v>-9.8573270107161388</v>
      </c>
      <c r="BK49" s="60">
        <f>(AI49-AG49)/AI49*100</f>
        <v>1.8922399840189379</v>
      </c>
    </row>
    <row r="50" spans="1:63" x14ac:dyDescent="0.25">
      <c r="A50" s="1264" t="s">
        <v>104</v>
      </c>
      <c r="B50" s="150">
        <v>1070.6210827816792</v>
      </c>
      <c r="C50" s="154">
        <v>28480.287740156582</v>
      </c>
      <c r="D50" s="149">
        <v>1195.5241315091002</v>
      </c>
      <c r="E50" s="154">
        <v>27660.951352528373</v>
      </c>
      <c r="F50" s="149">
        <v>1174.4757264186617</v>
      </c>
      <c r="G50" s="164">
        <v>27799.024236800167</v>
      </c>
      <c r="H50" s="149">
        <v>1237.8452428338339</v>
      </c>
      <c r="I50" s="154">
        <v>33578.093471547087</v>
      </c>
      <c r="J50" s="149">
        <v>1328.9503453067296</v>
      </c>
      <c r="K50" s="154">
        <v>28784.027610110075</v>
      </c>
      <c r="L50" s="149">
        <v>1311.8442074988664</v>
      </c>
      <c r="M50" s="164">
        <v>29684.174243610785</v>
      </c>
      <c r="N50" s="149">
        <v>1239.1876622541611</v>
      </c>
      <c r="O50" s="154">
        <v>27427.709599614234</v>
      </c>
      <c r="P50" s="149">
        <v>1300.7316474716565</v>
      </c>
      <c r="Q50" s="154">
        <v>25282.915795191864</v>
      </c>
      <c r="R50" s="149">
        <v>1289.6849189055918</v>
      </c>
      <c r="S50" s="164">
        <v>25667.891758381458</v>
      </c>
      <c r="T50" s="149">
        <v>1283.8045009285433</v>
      </c>
      <c r="U50" s="154">
        <v>30152.655163132247</v>
      </c>
      <c r="V50" s="149">
        <v>1332.2267430313475</v>
      </c>
      <c r="W50" s="154">
        <v>27749.754476238544</v>
      </c>
      <c r="X50" s="149">
        <v>1322.6966669154833</v>
      </c>
      <c r="Y50" s="164">
        <v>28222.674057210061</v>
      </c>
      <c r="Z50" s="149">
        <v>1449.1179765397687</v>
      </c>
      <c r="AA50" s="154">
        <v>32777.160774729608</v>
      </c>
      <c r="AB50" s="149">
        <v>1539.6909819892689</v>
      </c>
      <c r="AC50" s="154">
        <v>30312.762304782027</v>
      </c>
      <c r="AD50" s="149">
        <v>1521.3457574627857</v>
      </c>
      <c r="AE50" s="164">
        <v>30811.917025656519</v>
      </c>
      <c r="AF50" s="149">
        <v>1283.8460323397601</v>
      </c>
      <c r="AG50" s="154">
        <v>34602.076568630706</v>
      </c>
      <c r="AH50" s="149">
        <v>1414.6019457967595</v>
      </c>
      <c r="AI50" s="154">
        <v>31805.535610583927</v>
      </c>
      <c r="AJ50" s="149">
        <v>1388.6943389344551</v>
      </c>
      <c r="AK50" s="164">
        <v>32359.634326274016</v>
      </c>
      <c r="AM50" s="150">
        <f t="shared" ref="AM50:AN53" si="54">D50-B50</f>
        <v>124.90304872742104</v>
      </c>
      <c r="AN50" s="154">
        <f t="shared" si="54"/>
        <v>-819.3363876282092</v>
      </c>
      <c r="AO50" s="150">
        <f t="shared" ref="AO50:AP53" si="55">J50-H50</f>
        <v>91.105102472895624</v>
      </c>
      <c r="AP50" s="154">
        <f t="shared" si="55"/>
        <v>-4794.0658614370113</v>
      </c>
      <c r="AQ50" s="150">
        <f t="shared" ref="AQ50:AR53" si="56">P50-N50</f>
        <v>61.543985217495447</v>
      </c>
      <c r="AR50" s="154">
        <f t="shared" si="56"/>
        <v>-2144.7938044223702</v>
      </c>
      <c r="AS50" s="150">
        <f t="shared" ref="AS50:AT53" si="57">V50-T50</f>
        <v>48.422242102804148</v>
      </c>
      <c r="AT50" s="154">
        <f t="shared" si="57"/>
        <v>-2402.9006868937031</v>
      </c>
      <c r="AU50" s="150">
        <f t="shared" ref="AU50:AV53" si="58">AB50-Z50</f>
        <v>90.573005449500215</v>
      </c>
      <c r="AV50" s="154">
        <f t="shared" si="58"/>
        <v>-2464.3984699475805</v>
      </c>
      <c r="AW50" s="150">
        <f t="shared" ref="AW50:AX53" si="59">AH50-AF50</f>
        <v>130.75591345699945</v>
      </c>
      <c r="AX50" s="164">
        <f t="shared" si="59"/>
        <v>-2796.5409580467785</v>
      </c>
      <c r="AZ50" s="59">
        <f t="shared" ref="AZ50:BA53" si="60">(D50-B50)/D50*100</f>
        <v>10.447555631500048</v>
      </c>
      <c r="BA50" s="57">
        <f t="shared" si="60"/>
        <v>-2.9620687198573781</v>
      </c>
      <c r="BB50" s="59">
        <f t="shared" ref="BB50:BC53" si="61">(J50-H50)/J50*100</f>
        <v>6.8554180970447032</v>
      </c>
      <c r="BC50" s="57">
        <f t="shared" si="61"/>
        <v>-16.655298995589998</v>
      </c>
      <c r="BD50" s="59">
        <f t="shared" ref="BD50:BE53" si="62">(P50-N50)/P50*100</f>
        <v>4.7314897993851197</v>
      </c>
      <c r="BE50" s="57">
        <f t="shared" si="62"/>
        <v>-8.4831742580507772</v>
      </c>
      <c r="BF50" s="59">
        <f t="shared" ref="BF50:BG53" si="63">(V50-T50)/V50*100</f>
        <v>3.6346847378715892</v>
      </c>
      <c r="BG50" s="57">
        <f t="shared" si="63"/>
        <v>-8.6591781882295571</v>
      </c>
      <c r="BH50" s="59">
        <f t="shared" ref="BH50:BI53" si="64">(AB50-Z50)/AB50*100</f>
        <v>5.8825443877368553</v>
      </c>
      <c r="BI50" s="57">
        <f t="shared" si="64"/>
        <v>-8.1299039829135147</v>
      </c>
      <c r="BJ50" s="59">
        <f t="shared" ref="BJ50:BK53" si="65">(AH50-AF50)/AH50*100</f>
        <v>9.2433008342394558</v>
      </c>
      <c r="BK50" s="60">
        <f t="shared" si="65"/>
        <v>-8.7926233731343721</v>
      </c>
    </row>
    <row r="51" spans="1:63" x14ac:dyDescent="0.25">
      <c r="A51" s="1264" t="s">
        <v>105</v>
      </c>
      <c r="B51" s="150">
        <v>1321.0074378214231</v>
      </c>
      <c r="C51" s="154">
        <v>35134.767064809559</v>
      </c>
      <c r="D51" s="149">
        <v>1353.0412550895035</v>
      </c>
      <c r="E51" s="154">
        <v>33985.778347224317</v>
      </c>
      <c r="F51" s="149">
        <v>1347.1417474773266</v>
      </c>
      <c r="G51" s="164">
        <v>34197.381842023984</v>
      </c>
      <c r="H51" s="149">
        <v>1497.0495849398437</v>
      </c>
      <c r="I51" s="154">
        <v>38641.118911053447</v>
      </c>
      <c r="J51" s="149">
        <v>1472.2008494006707</v>
      </c>
      <c r="K51" s="154">
        <v>36321.569739535233</v>
      </c>
      <c r="L51" s="149">
        <v>1476.749899882858</v>
      </c>
      <c r="M51" s="164">
        <v>36746.208903186744</v>
      </c>
      <c r="N51" s="149">
        <v>1427.922388294747</v>
      </c>
      <c r="O51" s="154">
        <v>33395.577303693048</v>
      </c>
      <c r="P51" s="149">
        <v>1482.0102558255442</v>
      </c>
      <c r="Q51" s="154">
        <v>32011.876771479976</v>
      </c>
      <c r="R51" s="149">
        <v>1471.58618128392</v>
      </c>
      <c r="S51" s="164">
        <v>32278.550207678232</v>
      </c>
      <c r="T51" s="149">
        <v>1551.8677676137665</v>
      </c>
      <c r="U51" s="154">
        <v>37463.593561601869</v>
      </c>
      <c r="V51" s="149">
        <v>1538.0063960429072</v>
      </c>
      <c r="W51" s="154">
        <v>34387.964483470721</v>
      </c>
      <c r="X51" s="149">
        <v>1540.8866959008949</v>
      </c>
      <c r="Y51" s="164">
        <v>35027.059536343273</v>
      </c>
      <c r="Z51" s="149">
        <v>1749.6555825907762</v>
      </c>
      <c r="AA51" s="154">
        <v>40260.961222292157</v>
      </c>
      <c r="AB51" s="149">
        <v>1783.8294319244224</v>
      </c>
      <c r="AC51" s="154">
        <v>37459.097478378695</v>
      </c>
      <c r="AD51" s="149">
        <v>1776.3976793380155</v>
      </c>
      <c r="AE51" s="164">
        <v>38068.415964051521</v>
      </c>
      <c r="AF51" s="149">
        <v>1586.0481150461085</v>
      </c>
      <c r="AG51" s="154">
        <v>42569.517485497818</v>
      </c>
      <c r="AH51" s="149">
        <v>1575.6021004574793</v>
      </c>
      <c r="AI51" s="154">
        <v>39027.976921757174</v>
      </c>
      <c r="AJ51" s="149">
        <v>1577.7657817552908</v>
      </c>
      <c r="AK51" s="164">
        <v>39761.535641036404</v>
      </c>
      <c r="AM51" s="150">
        <f t="shared" si="54"/>
        <v>32.033817268080384</v>
      </c>
      <c r="AN51" s="154">
        <f t="shared" si="54"/>
        <v>-1148.9887175852418</v>
      </c>
      <c r="AO51" s="150">
        <f t="shared" si="55"/>
        <v>-24.848735539173049</v>
      </c>
      <c r="AP51" s="154">
        <f t="shared" si="55"/>
        <v>-2319.5491715182143</v>
      </c>
      <c r="AQ51" s="150">
        <f t="shared" si="56"/>
        <v>54.087867530797212</v>
      </c>
      <c r="AR51" s="154">
        <f t="shared" si="56"/>
        <v>-1383.7005322130717</v>
      </c>
      <c r="AS51" s="150">
        <f t="shared" si="57"/>
        <v>-13.861371570859319</v>
      </c>
      <c r="AT51" s="154">
        <f t="shared" si="57"/>
        <v>-3075.6290781311473</v>
      </c>
      <c r="AU51" s="150">
        <f t="shared" si="58"/>
        <v>34.173849333646103</v>
      </c>
      <c r="AV51" s="154">
        <f t="shared" si="58"/>
        <v>-2801.8637439134618</v>
      </c>
      <c r="AW51" s="150">
        <f t="shared" si="59"/>
        <v>-10.446014588629168</v>
      </c>
      <c r="AX51" s="164">
        <f t="shared" si="59"/>
        <v>-3541.5405637406438</v>
      </c>
      <c r="AZ51" s="59">
        <f t="shared" si="60"/>
        <v>2.3675417987133995</v>
      </c>
      <c r="BA51" s="57">
        <f t="shared" si="60"/>
        <v>-3.3807927123113304</v>
      </c>
      <c r="BB51" s="59">
        <f t="shared" si="61"/>
        <v>-1.6878631437611864</v>
      </c>
      <c r="BC51" s="57">
        <f t="shared" si="61"/>
        <v>-6.3861479229886804</v>
      </c>
      <c r="BD51" s="59">
        <f t="shared" si="62"/>
        <v>3.6496284231628291</v>
      </c>
      <c r="BE51" s="57">
        <f t="shared" si="62"/>
        <v>-4.3224598860315444</v>
      </c>
      <c r="BF51" s="59">
        <f t="shared" si="63"/>
        <v>-0.90125578193451261</v>
      </c>
      <c r="BG51" s="57">
        <f t="shared" si="63"/>
        <v>-8.9439114071712833</v>
      </c>
      <c r="BH51" s="59">
        <f t="shared" si="64"/>
        <v>1.9157576796330147</v>
      </c>
      <c r="BI51" s="57">
        <f t="shared" si="64"/>
        <v>-7.4797951166086989</v>
      </c>
      <c r="BJ51" s="59">
        <f t="shared" si="65"/>
        <v>-0.66298557139497005</v>
      </c>
      <c r="BK51" s="60">
        <f t="shared" si="65"/>
        <v>-9.074363682341728</v>
      </c>
    </row>
    <row r="52" spans="1:63" x14ac:dyDescent="0.25">
      <c r="A52" s="1264" t="s">
        <v>106</v>
      </c>
      <c r="B52" s="150">
        <v>1086.2593527474435</v>
      </c>
      <c r="C52" s="154">
        <v>23014.006901310888</v>
      </c>
      <c r="D52" s="149">
        <v>1122.3230129017734</v>
      </c>
      <c r="E52" s="154">
        <v>24971.560108237936</v>
      </c>
      <c r="F52" s="149">
        <v>1093.6890114227197</v>
      </c>
      <c r="G52" s="164">
        <v>23417.292427625212</v>
      </c>
      <c r="H52" s="149">
        <v>1209.1257664168834</v>
      </c>
      <c r="I52" s="154">
        <v>24372.760030942813</v>
      </c>
      <c r="J52" s="149">
        <v>1264.3765937549292</v>
      </c>
      <c r="K52" s="154">
        <v>26627.783901945346</v>
      </c>
      <c r="L52" s="149">
        <v>1222.0075478057902</v>
      </c>
      <c r="M52" s="164">
        <v>24898.52092779399</v>
      </c>
      <c r="N52" s="149">
        <v>1207.2214200339595</v>
      </c>
      <c r="O52" s="154">
        <v>22820.99989654505</v>
      </c>
      <c r="P52" s="149">
        <v>1225.3000248419701</v>
      </c>
      <c r="Q52" s="154">
        <v>24966.398459236789</v>
      </c>
      <c r="R52" s="149">
        <v>1211.7426521115353</v>
      </c>
      <c r="S52" s="164">
        <v>23357.537140643068</v>
      </c>
      <c r="T52" s="149">
        <v>1243.1133748634447</v>
      </c>
      <c r="U52" s="154">
        <v>24888.693062185706</v>
      </c>
      <c r="V52" s="149">
        <v>1240.5370357121863</v>
      </c>
      <c r="W52" s="154">
        <v>26513.813161756061</v>
      </c>
      <c r="X52" s="149">
        <v>1242.4422152454645</v>
      </c>
      <c r="Y52" s="164">
        <v>25312.05152594504</v>
      </c>
      <c r="Z52" s="149">
        <v>1408.8061210805677</v>
      </c>
      <c r="AA52" s="154">
        <v>26740.357780408551</v>
      </c>
      <c r="AB52" s="149">
        <v>1463.9607421486023</v>
      </c>
      <c r="AC52" s="154">
        <v>27900.943906666558</v>
      </c>
      <c r="AD52" s="149">
        <v>1422.5771860881189</v>
      </c>
      <c r="AE52" s="164">
        <v>27030.134170529083</v>
      </c>
      <c r="AF52" s="149">
        <v>1268.8536524582544</v>
      </c>
      <c r="AG52" s="154">
        <v>27586.505364246721</v>
      </c>
      <c r="AH52" s="149">
        <v>1297.5622472573637</v>
      </c>
      <c r="AI52" s="154">
        <v>29119.798411538133</v>
      </c>
      <c r="AJ52" s="149">
        <v>1276.1529710436414</v>
      </c>
      <c r="AK52" s="164">
        <v>27976.353579224004</v>
      </c>
      <c r="AM52" s="150">
        <f t="shared" si="54"/>
        <v>36.063660154329909</v>
      </c>
      <c r="AN52" s="154">
        <f t="shared" si="54"/>
        <v>1957.5532069270484</v>
      </c>
      <c r="AO52" s="150">
        <f t="shared" si="55"/>
        <v>55.250827338045838</v>
      </c>
      <c r="AP52" s="154">
        <f t="shared" si="55"/>
        <v>2255.0238710025333</v>
      </c>
      <c r="AQ52" s="150">
        <f t="shared" si="56"/>
        <v>18.078604808010596</v>
      </c>
      <c r="AR52" s="154">
        <f t="shared" si="56"/>
        <v>2145.3985626917383</v>
      </c>
      <c r="AS52" s="150">
        <f t="shared" si="57"/>
        <v>-2.5763391512584803</v>
      </c>
      <c r="AT52" s="154">
        <f t="shared" si="57"/>
        <v>1625.1200995703548</v>
      </c>
      <c r="AU52" s="150">
        <f t="shared" si="58"/>
        <v>55.154621068034658</v>
      </c>
      <c r="AV52" s="154">
        <f t="shared" si="58"/>
        <v>1160.5861262580074</v>
      </c>
      <c r="AW52" s="150">
        <f t="shared" si="59"/>
        <v>28.708594799109278</v>
      </c>
      <c r="AX52" s="164">
        <f t="shared" si="59"/>
        <v>1533.2930472914122</v>
      </c>
      <c r="AZ52" s="59">
        <f t="shared" si="60"/>
        <v>3.2133048810152331</v>
      </c>
      <c r="BA52" s="57">
        <f t="shared" si="60"/>
        <v>7.8391305887262757</v>
      </c>
      <c r="BB52" s="59">
        <f t="shared" si="61"/>
        <v>4.3698078255278867</v>
      </c>
      <c r="BC52" s="57">
        <f t="shared" si="61"/>
        <v>8.4686877409944277</v>
      </c>
      <c r="BD52" s="59">
        <f t="shared" si="62"/>
        <v>1.4754431111957447</v>
      </c>
      <c r="BE52" s="57">
        <f t="shared" si="62"/>
        <v>8.5931439658570685</v>
      </c>
      <c r="BF52" s="59">
        <f t="shared" si="63"/>
        <v>-0.20767934185692544</v>
      </c>
      <c r="BG52" s="57">
        <f t="shared" si="63"/>
        <v>6.1293337539032429</v>
      </c>
      <c r="BH52" s="59">
        <f t="shared" si="64"/>
        <v>3.7674931765647082</v>
      </c>
      <c r="BI52" s="57">
        <f t="shared" si="64"/>
        <v>4.1596661752389705</v>
      </c>
      <c r="BJ52" s="59">
        <f t="shared" si="65"/>
        <v>2.2125023180807064</v>
      </c>
      <c r="BK52" s="60">
        <f t="shared" si="65"/>
        <v>5.2654658717825322</v>
      </c>
    </row>
    <row r="53" spans="1:63" x14ac:dyDescent="0.25">
      <c r="A53" s="1264" t="s">
        <v>107</v>
      </c>
      <c r="B53" s="150">
        <v>1161.6220808205928</v>
      </c>
      <c r="C53" s="154">
        <v>25269.724425747052</v>
      </c>
      <c r="D53" s="149">
        <v>1342.2307671179803</v>
      </c>
      <c r="E53" s="154">
        <v>31530.85341145358</v>
      </c>
      <c r="F53" s="149">
        <v>1269.8285036871619</v>
      </c>
      <c r="G53" s="164">
        <v>29020.897110398233</v>
      </c>
      <c r="H53" s="149">
        <v>1422.4321296358949</v>
      </c>
      <c r="I53" s="154">
        <v>28692.93001202786</v>
      </c>
      <c r="J53" s="149">
        <v>1454.1084015265833</v>
      </c>
      <c r="K53" s="154">
        <v>32373.299547049828</v>
      </c>
      <c r="L53" s="149">
        <v>1441.7254308830341</v>
      </c>
      <c r="M53" s="164">
        <v>30934.559910426506</v>
      </c>
      <c r="N53" s="149">
        <v>1402.0600253247444</v>
      </c>
      <c r="O53" s="154">
        <v>26560.787841780028</v>
      </c>
      <c r="P53" s="149">
        <v>1436.4357181652133</v>
      </c>
      <c r="Q53" s="154">
        <v>29841.324398672299</v>
      </c>
      <c r="R53" s="149">
        <v>1423.483467883789</v>
      </c>
      <c r="S53" s="164">
        <v>28605.266968806955</v>
      </c>
      <c r="T53" s="149">
        <v>1429.7200729314557</v>
      </c>
      <c r="U53" s="154">
        <v>28175.794459428485</v>
      </c>
      <c r="V53" s="149">
        <v>1615.6314631800767</v>
      </c>
      <c r="W53" s="154">
        <v>34122.278861682687</v>
      </c>
      <c r="X53" s="149">
        <v>1542.5013152423592</v>
      </c>
      <c r="Y53" s="164">
        <v>31783.168366813992</v>
      </c>
      <c r="Z53" s="149">
        <v>1720.025125273005</v>
      </c>
      <c r="AA53" s="154">
        <v>30949.352039129608</v>
      </c>
      <c r="AB53" s="149">
        <v>1875.3979687549456</v>
      </c>
      <c r="AC53" s="154">
        <v>35216.537983779323</v>
      </c>
      <c r="AD53" s="149">
        <v>1813.1752903974077</v>
      </c>
      <c r="AE53" s="164">
        <v>33507.64386447586</v>
      </c>
      <c r="AF53" s="149">
        <v>1568.677889506557</v>
      </c>
      <c r="AG53" s="154">
        <v>31620.403597535518</v>
      </c>
      <c r="AH53" s="149">
        <v>1655.1397083345032</v>
      </c>
      <c r="AI53" s="154">
        <v>37215.855170120609</v>
      </c>
      <c r="AJ53" s="149">
        <v>1623.7109508488761</v>
      </c>
      <c r="AK53" s="164">
        <v>35181.915878983382</v>
      </c>
      <c r="AM53" s="150">
        <f t="shared" si="54"/>
        <v>180.60868629738752</v>
      </c>
      <c r="AN53" s="154">
        <f t="shared" si="54"/>
        <v>6261.1289857065276</v>
      </c>
      <c r="AO53" s="150">
        <f t="shared" si="55"/>
        <v>31.67627189068844</v>
      </c>
      <c r="AP53" s="154">
        <f t="shared" si="55"/>
        <v>3680.3695350219677</v>
      </c>
      <c r="AQ53" s="150">
        <f t="shared" si="56"/>
        <v>34.375692840468901</v>
      </c>
      <c r="AR53" s="154">
        <f t="shared" si="56"/>
        <v>3280.5365568922716</v>
      </c>
      <c r="AS53" s="150">
        <f t="shared" si="57"/>
        <v>185.91139024862105</v>
      </c>
      <c r="AT53" s="154">
        <f t="shared" si="57"/>
        <v>5946.484402254202</v>
      </c>
      <c r="AU53" s="150">
        <f t="shared" si="58"/>
        <v>155.37284348194066</v>
      </c>
      <c r="AV53" s="154">
        <f t="shared" si="58"/>
        <v>4267.1859446497147</v>
      </c>
      <c r="AW53" s="150">
        <f t="shared" si="59"/>
        <v>86.461818827946217</v>
      </c>
      <c r="AX53" s="164">
        <f t="shared" si="59"/>
        <v>5595.4515725850906</v>
      </c>
      <c r="AZ53" s="59">
        <f t="shared" si="60"/>
        <v>13.455859508062689</v>
      </c>
      <c r="BA53" s="57">
        <f t="shared" si="60"/>
        <v>19.857150404410472</v>
      </c>
      <c r="BB53" s="59">
        <f t="shared" si="61"/>
        <v>2.1783982444110341</v>
      </c>
      <c r="BC53" s="57">
        <f t="shared" si="61"/>
        <v>11.368533904531702</v>
      </c>
      <c r="BD53" s="59">
        <f t="shared" si="62"/>
        <v>2.3931243428266757</v>
      </c>
      <c r="BE53" s="57">
        <f t="shared" si="62"/>
        <v>10.993267299618342</v>
      </c>
      <c r="BF53" s="59">
        <f t="shared" si="63"/>
        <v>11.507041951429214</v>
      </c>
      <c r="BG53" s="57">
        <f t="shared" si="63"/>
        <v>17.42698495126524</v>
      </c>
      <c r="BH53" s="59">
        <f t="shared" si="64"/>
        <v>8.2847932049905566</v>
      </c>
      <c r="BI53" s="57">
        <f t="shared" si="64"/>
        <v>12.11699442635495</v>
      </c>
      <c r="BJ53" s="59">
        <f t="shared" si="65"/>
        <v>5.2238381082010941</v>
      </c>
      <c r="BK53" s="60">
        <f t="shared" si="65"/>
        <v>15.035128299503636</v>
      </c>
    </row>
    <row r="54" spans="1:63" x14ac:dyDescent="0.25">
      <c r="A54" s="340" t="s">
        <v>563</v>
      </c>
      <c r="B54" s="1231"/>
      <c r="C54" s="1232"/>
      <c r="D54" s="1235"/>
      <c r="E54" s="1232"/>
      <c r="F54" s="1235"/>
      <c r="G54" s="1233"/>
      <c r="H54" s="1235"/>
      <c r="I54" s="1232"/>
      <c r="J54" s="1235"/>
      <c r="K54" s="1232"/>
      <c r="L54" s="1235"/>
      <c r="M54" s="1233"/>
      <c r="N54" s="1235"/>
      <c r="O54" s="1232"/>
      <c r="P54" s="1235"/>
      <c r="Q54" s="1232"/>
      <c r="R54" s="1235"/>
      <c r="S54" s="1233"/>
      <c r="T54" s="1235"/>
      <c r="U54" s="1232"/>
      <c r="V54" s="1235"/>
      <c r="W54" s="1232"/>
      <c r="X54" s="1235"/>
      <c r="Y54" s="1233"/>
      <c r="Z54" s="1235"/>
      <c r="AA54" s="1232"/>
      <c r="AB54" s="1235"/>
      <c r="AC54" s="1232"/>
      <c r="AD54" s="1235"/>
      <c r="AE54" s="1233"/>
      <c r="AF54" s="1235"/>
      <c r="AG54" s="1232"/>
      <c r="AH54" s="1235"/>
      <c r="AI54" s="1232"/>
      <c r="AJ54" s="1235"/>
      <c r="AK54" s="1233"/>
      <c r="AM54" s="1231"/>
      <c r="AN54" s="1232"/>
      <c r="AO54" s="1231"/>
      <c r="AP54" s="1232"/>
      <c r="AQ54" s="1231"/>
      <c r="AR54" s="1232"/>
      <c r="AS54" s="1231"/>
      <c r="AT54" s="1232"/>
      <c r="AU54" s="1231"/>
      <c r="AV54" s="1232"/>
      <c r="AW54" s="1231"/>
      <c r="AX54" s="1233"/>
      <c r="AZ54" s="361"/>
      <c r="BA54" s="1237"/>
      <c r="BB54" s="361"/>
      <c r="BC54" s="1237"/>
      <c r="BD54" s="361"/>
      <c r="BE54" s="1237"/>
      <c r="BF54" s="361"/>
      <c r="BG54" s="1237"/>
      <c r="BH54" s="361"/>
      <c r="BI54" s="1237"/>
      <c r="BJ54" s="361"/>
      <c r="BK54" s="1238"/>
    </row>
    <row r="55" spans="1:63" x14ac:dyDescent="0.25">
      <c r="A55" s="325" t="s">
        <v>497</v>
      </c>
      <c r="B55" s="150">
        <v>1011.952448123876</v>
      </c>
      <c r="C55" s="154">
        <v>24307.715045601803</v>
      </c>
      <c r="D55" s="149">
        <v>1152.6694977194729</v>
      </c>
      <c r="E55" s="154">
        <v>30181.961668982731</v>
      </c>
      <c r="F55" s="149">
        <v>1100.8963347915346</v>
      </c>
      <c r="G55" s="164">
        <v>28020.68605678634</v>
      </c>
      <c r="H55" s="149">
        <v>1153.7195353952175</v>
      </c>
      <c r="I55" s="154">
        <v>27174.701340747699</v>
      </c>
      <c r="J55" s="149">
        <v>1264.8364289541998</v>
      </c>
      <c r="K55" s="154">
        <v>32135.287083088351</v>
      </c>
      <c r="L55" s="149">
        <v>1223.698695882131</v>
      </c>
      <c r="M55" s="164">
        <v>30298.777389436786</v>
      </c>
      <c r="N55" s="149">
        <v>1135.2355016333702</v>
      </c>
      <c r="O55" s="154">
        <v>23962.254371748542</v>
      </c>
      <c r="P55" s="149">
        <v>1267.6768367971736</v>
      </c>
      <c r="Q55" s="154">
        <v>28556.627736314182</v>
      </c>
      <c r="R55" s="149">
        <v>1218.1725700224733</v>
      </c>
      <c r="S55" s="164">
        <v>26839.330908849141</v>
      </c>
      <c r="T55" s="149">
        <v>1172.162294258841</v>
      </c>
      <c r="U55" s="154">
        <v>26489.285337533609</v>
      </c>
      <c r="V55" s="149">
        <v>1305.3299305461214</v>
      </c>
      <c r="W55" s="154">
        <v>30945.796092011751</v>
      </c>
      <c r="X55" s="149">
        <v>1255.039198009913</v>
      </c>
      <c r="Y55" s="164">
        <v>29262.795652515299</v>
      </c>
      <c r="Z55" s="149">
        <v>1339.7425057620196</v>
      </c>
      <c r="AA55" s="154">
        <v>28397.943075309013</v>
      </c>
      <c r="AB55" s="149">
        <v>1472.5444783369812</v>
      </c>
      <c r="AC55" s="154">
        <v>32632.748245016312</v>
      </c>
      <c r="AD55" s="149">
        <v>1420.7008645687933</v>
      </c>
      <c r="AE55" s="164">
        <v>30979.552894488636</v>
      </c>
      <c r="AF55" s="149">
        <v>1219.681428559536</v>
      </c>
      <c r="AG55" s="154">
        <v>29355.307231469058</v>
      </c>
      <c r="AH55" s="149">
        <v>1314.7246924627127</v>
      </c>
      <c r="AI55" s="154">
        <v>34251.320459470015</v>
      </c>
      <c r="AJ55" s="149">
        <v>1277.4959517954446</v>
      </c>
      <c r="AK55" s="164">
        <v>32333.536922969761</v>
      </c>
      <c r="AM55" s="150">
        <f>D55-B55</f>
        <v>140.7170495955969</v>
      </c>
      <c r="AN55" s="154">
        <f>E55-C55</f>
        <v>5874.2466233809282</v>
      </c>
      <c r="AO55" s="150">
        <f>J55-H55</f>
        <v>111.11689355898238</v>
      </c>
      <c r="AP55" s="154">
        <f>K55-I55</f>
        <v>4960.5857423406524</v>
      </c>
      <c r="AQ55" s="150">
        <f>P55-N55</f>
        <v>132.44133516380339</v>
      </c>
      <c r="AR55" s="154">
        <f>Q55-O55</f>
        <v>4594.3733645656393</v>
      </c>
      <c r="AS55" s="150">
        <f>V55-T55</f>
        <v>133.1676362872804</v>
      </c>
      <c r="AT55" s="154">
        <f>W55-U55</f>
        <v>4456.5107544781422</v>
      </c>
      <c r="AU55" s="150">
        <f>AB55-Z55</f>
        <v>132.80197257496161</v>
      </c>
      <c r="AV55" s="154">
        <f>AC55-AA55</f>
        <v>4234.8051697072988</v>
      </c>
      <c r="AW55" s="150">
        <f>AH55-AF55</f>
        <v>95.043263903176694</v>
      </c>
      <c r="AX55" s="164">
        <f>AI55-AG55</f>
        <v>4896.0132280009566</v>
      </c>
      <c r="AZ55" s="59">
        <f>(D55-B55)/D55*100</f>
        <v>12.207926892661078</v>
      </c>
      <c r="BA55" s="57">
        <f>(E55-C55)/E55*100</f>
        <v>19.46277279060277</v>
      </c>
      <c r="BB55" s="59">
        <f>(J55-H55)/J55*100</f>
        <v>8.7850801111774395</v>
      </c>
      <c r="BC55" s="57">
        <f>(K55-I55)/K55*100</f>
        <v>15.436568932820366</v>
      </c>
      <c r="BD55" s="59">
        <f>(P55-N55)/P55*100</f>
        <v>10.447562921353102</v>
      </c>
      <c r="BE55" s="57">
        <f>(Q55-O55)/Q55*100</f>
        <v>16.08864116235679</v>
      </c>
      <c r="BF55" s="59">
        <f>(V55-T55)/V55*100</f>
        <v>10.20183734173367</v>
      </c>
      <c r="BG55" s="57">
        <f>(W55-U55)/W55*100</f>
        <v>14.401021519134652</v>
      </c>
      <c r="BH55" s="59">
        <f>(AB55-Z55)/AB55*100</f>
        <v>9.0185372685612588</v>
      </c>
      <c r="BI55" s="57">
        <f>(AC55-AA55)/AC55*100</f>
        <v>12.977163731081214</v>
      </c>
      <c r="BJ55" s="59">
        <f>(AH55-AF55)/AH55*100</f>
        <v>7.2291381190341673</v>
      </c>
      <c r="BK55" s="60">
        <f>(AI55-AG55)/AI55*100</f>
        <v>14.294378033671624</v>
      </c>
    </row>
    <row r="56" spans="1:63" x14ac:dyDescent="0.25">
      <c r="A56" s="325" t="s">
        <v>498</v>
      </c>
      <c r="B56" s="150">
        <v>1102.0444067507526</v>
      </c>
      <c r="C56" s="154">
        <v>22759.230295210793</v>
      </c>
      <c r="D56" s="149">
        <v>1232.213606275086</v>
      </c>
      <c r="E56" s="154">
        <v>27920.836011715823</v>
      </c>
      <c r="F56" s="149">
        <v>1191.5054136427441</v>
      </c>
      <c r="G56" s="164">
        <v>26306.632032836747</v>
      </c>
      <c r="H56" s="149">
        <v>1250.8573614750462</v>
      </c>
      <c r="I56" s="154">
        <v>24691.689746400338</v>
      </c>
      <c r="J56" s="149">
        <v>1345.8306799887682</v>
      </c>
      <c r="K56" s="154">
        <v>29251.451967729477</v>
      </c>
      <c r="L56" s="149">
        <v>1316.2950190011577</v>
      </c>
      <c r="M56" s="164">
        <v>27833.415899695985</v>
      </c>
      <c r="N56" s="149">
        <v>1201.3294088556549</v>
      </c>
      <c r="O56" s="154">
        <v>22853.833286637051</v>
      </c>
      <c r="P56" s="149">
        <v>1315.383257302967</v>
      </c>
      <c r="Q56" s="154">
        <v>25599.203521877385</v>
      </c>
      <c r="R56" s="149">
        <v>1280.3009208188605</v>
      </c>
      <c r="S56" s="164">
        <v>24754.742737104789</v>
      </c>
      <c r="T56" s="149">
        <v>1284.2917879701156</v>
      </c>
      <c r="U56" s="154">
        <v>24903.194705734979</v>
      </c>
      <c r="V56" s="149">
        <v>1366.2951856205066</v>
      </c>
      <c r="W56" s="154">
        <v>27774.519618753737</v>
      </c>
      <c r="X56" s="149">
        <v>1339.8237699149331</v>
      </c>
      <c r="Y56" s="164">
        <v>26847.630763217068</v>
      </c>
      <c r="Z56" s="149">
        <v>1498.5877163096761</v>
      </c>
      <c r="AA56" s="154">
        <v>26738.444591414016</v>
      </c>
      <c r="AB56" s="149">
        <v>1617.6314062915962</v>
      </c>
      <c r="AC56" s="154">
        <v>30615.252547961842</v>
      </c>
      <c r="AD56" s="149">
        <v>1577.5130549480384</v>
      </c>
      <c r="AE56" s="164">
        <v>29308.747820866207</v>
      </c>
      <c r="AF56" s="149">
        <v>1266.2660815097786</v>
      </c>
      <c r="AG56" s="154">
        <v>27762.815153410531</v>
      </c>
      <c r="AH56" s="149">
        <v>1443.8585006124988</v>
      </c>
      <c r="AI56" s="154">
        <v>31973.996463434523</v>
      </c>
      <c r="AJ56" s="149">
        <v>1387.2471806554292</v>
      </c>
      <c r="AK56" s="164">
        <v>30631.593821793005</v>
      </c>
      <c r="AM56" s="150">
        <f t="shared" ref="AM56:AN57" si="66">D56-B56</f>
        <v>130.16919952433341</v>
      </c>
      <c r="AN56" s="154">
        <f t="shared" si="66"/>
        <v>5161.6057165050297</v>
      </c>
      <c r="AO56" s="150">
        <f t="shared" ref="AO56:AP57" si="67">J56-H56</f>
        <v>94.973318513722006</v>
      </c>
      <c r="AP56" s="154">
        <f t="shared" si="67"/>
        <v>4559.7622213291397</v>
      </c>
      <c r="AQ56" s="150">
        <f t="shared" ref="AQ56:AR57" si="68">P56-N56</f>
        <v>114.05384844731202</v>
      </c>
      <c r="AR56" s="154">
        <f t="shared" si="68"/>
        <v>2745.3702352403343</v>
      </c>
      <c r="AS56" s="150">
        <f t="shared" ref="AS56:AT57" si="69">V56-T56</f>
        <v>82.00339765039098</v>
      </c>
      <c r="AT56" s="154">
        <f t="shared" si="69"/>
        <v>2871.3249130187578</v>
      </c>
      <c r="AU56" s="150">
        <f t="shared" ref="AU56:AV57" si="70">AB56-Z56</f>
        <v>119.04368998192012</v>
      </c>
      <c r="AV56" s="154">
        <f t="shared" si="70"/>
        <v>3876.8079565478256</v>
      </c>
      <c r="AW56" s="150">
        <f t="shared" ref="AW56:AX57" si="71">AH56-AF56</f>
        <v>177.59241910272021</v>
      </c>
      <c r="AX56" s="164">
        <f t="shared" si="71"/>
        <v>4211.1813100239924</v>
      </c>
      <c r="AZ56" s="59">
        <f t="shared" ref="AZ56:BA57" si="72">(D56-B56)/D56*100</f>
        <v>10.563850201088734</v>
      </c>
      <c r="BA56" s="57">
        <f t="shared" si="72"/>
        <v>18.486572946236908</v>
      </c>
      <c r="BB56" s="59">
        <f t="shared" ref="BB56:BC57" si="73">(J56-H56)/J56*100</f>
        <v>7.0568549168840917</v>
      </c>
      <c r="BC56" s="57">
        <f t="shared" si="73"/>
        <v>15.58815687631342</v>
      </c>
      <c r="BD56" s="59">
        <f t="shared" ref="BD56:BE57" si="74">(P56-N56)/P56*100</f>
        <v>8.6707693604953988</v>
      </c>
      <c r="BE56" s="57">
        <f t="shared" si="74"/>
        <v>10.724436144640626</v>
      </c>
      <c r="BF56" s="59">
        <f t="shared" ref="BF56:BG57" si="75">(V56-T56)/V56*100</f>
        <v>6.0018800119791766</v>
      </c>
      <c r="BG56" s="57">
        <f t="shared" si="75"/>
        <v>10.337982267315255</v>
      </c>
      <c r="BH56" s="59">
        <f t="shared" ref="BH56:BI57" si="76">(AB56-Z56)/AB56*100</f>
        <v>7.359135679420727</v>
      </c>
      <c r="BI56" s="57">
        <f t="shared" si="76"/>
        <v>12.662995186711001</v>
      </c>
      <c r="BJ56" s="59">
        <f t="shared" ref="BJ56:BK57" si="77">(AH56-AF56)/AH56*100</f>
        <v>12.2998492599783</v>
      </c>
      <c r="BK56" s="60">
        <f t="shared" si="77"/>
        <v>13.170644197824632</v>
      </c>
    </row>
    <row r="57" spans="1:63" x14ac:dyDescent="0.25">
      <c r="A57" s="328" t="s">
        <v>499</v>
      </c>
      <c r="B57" s="1216">
        <v>1193.5726542194602</v>
      </c>
      <c r="C57" s="1217">
        <v>21762.074272133046</v>
      </c>
      <c r="D57" s="1236">
        <v>1321.6493255221467</v>
      </c>
      <c r="E57" s="1217">
        <v>25927.416551659036</v>
      </c>
      <c r="F57" s="1236">
        <v>1284.9794665561278</v>
      </c>
      <c r="G57" s="1218">
        <v>24734.830014377527</v>
      </c>
      <c r="H57" s="1236">
        <v>1318.4624120354592</v>
      </c>
      <c r="I57" s="1217">
        <v>22968.404293711377</v>
      </c>
      <c r="J57" s="1236">
        <v>1454.1597762752006</v>
      </c>
      <c r="K57" s="1217">
        <v>27632.375205151286</v>
      </c>
      <c r="L57" s="1236">
        <v>1411.7471757905937</v>
      </c>
      <c r="M57" s="1218">
        <v>26174.637716682104</v>
      </c>
      <c r="N57" s="1236">
        <v>1324.9623159531513</v>
      </c>
      <c r="O57" s="1217">
        <v>21130.487414171283</v>
      </c>
      <c r="P57" s="1236">
        <v>1456.9592961582086</v>
      </c>
      <c r="Q57" s="1217">
        <v>24267.940946545037</v>
      </c>
      <c r="R57" s="1236">
        <v>1415.70367953343</v>
      </c>
      <c r="S57" s="1218">
        <v>23287.330784792935</v>
      </c>
      <c r="T57" s="1236">
        <v>1352.8554031668168</v>
      </c>
      <c r="U57" s="1217">
        <v>22865.842126033454</v>
      </c>
      <c r="V57" s="1236">
        <v>1508.6215418948923</v>
      </c>
      <c r="W57" s="1217">
        <v>25785.291815858418</v>
      </c>
      <c r="X57" s="1236">
        <v>1460.3307641835436</v>
      </c>
      <c r="Y57" s="1218">
        <v>24880.201035782531</v>
      </c>
      <c r="Z57" s="1236">
        <v>1601.1290107463817</v>
      </c>
      <c r="AA57" s="1217">
        <v>25038.236135376279</v>
      </c>
      <c r="AB57" s="1236">
        <v>1807.2532142112832</v>
      </c>
      <c r="AC57" s="1217">
        <v>29156.0875402077</v>
      </c>
      <c r="AD57" s="1236">
        <v>1746.3011734507365</v>
      </c>
      <c r="AE57" s="1218">
        <v>27938.416628912237</v>
      </c>
      <c r="AF57" s="1236">
        <v>1451.5682993152323</v>
      </c>
      <c r="AG57" s="1217">
        <v>25776.126933578988</v>
      </c>
      <c r="AH57" s="1236">
        <v>1607.6746043839717</v>
      </c>
      <c r="AI57" s="1217">
        <v>29554.346737452379</v>
      </c>
      <c r="AJ57" s="1236">
        <v>1559.8340139068068</v>
      </c>
      <c r="AK57" s="1218">
        <v>28396.46739177042</v>
      </c>
      <c r="AM57" s="1216">
        <f t="shared" si="66"/>
        <v>128.07667130268646</v>
      </c>
      <c r="AN57" s="1217">
        <f t="shared" si="66"/>
        <v>4165.3422795259903</v>
      </c>
      <c r="AO57" s="1216">
        <f t="shared" si="67"/>
        <v>135.69736423974132</v>
      </c>
      <c r="AP57" s="1217">
        <f t="shared" si="67"/>
        <v>4663.9709114399084</v>
      </c>
      <c r="AQ57" s="1216">
        <f t="shared" si="68"/>
        <v>131.9969802050573</v>
      </c>
      <c r="AR57" s="1217">
        <f t="shared" si="68"/>
        <v>3137.4535323737546</v>
      </c>
      <c r="AS57" s="1216">
        <f t="shared" si="69"/>
        <v>155.76613872807548</v>
      </c>
      <c r="AT57" s="1217">
        <f t="shared" si="69"/>
        <v>2919.4496898249636</v>
      </c>
      <c r="AU57" s="1216">
        <f t="shared" si="70"/>
        <v>206.12420346490148</v>
      </c>
      <c r="AV57" s="1217">
        <f t="shared" si="70"/>
        <v>4117.851404831421</v>
      </c>
      <c r="AW57" s="1216">
        <f t="shared" si="71"/>
        <v>156.1063050687394</v>
      </c>
      <c r="AX57" s="1218">
        <f t="shared" si="71"/>
        <v>3778.2198038733914</v>
      </c>
      <c r="AZ57" s="108">
        <f t="shared" si="72"/>
        <v>9.6906697434349276</v>
      </c>
      <c r="BA57" s="109">
        <f t="shared" si="72"/>
        <v>16.065396531994466</v>
      </c>
      <c r="BB57" s="108">
        <f t="shared" si="73"/>
        <v>9.3316681188450445</v>
      </c>
      <c r="BC57" s="109">
        <f t="shared" si="73"/>
        <v>16.878646431271825</v>
      </c>
      <c r="BD57" s="108">
        <f t="shared" si="74"/>
        <v>9.0597575754596775</v>
      </c>
      <c r="BE57" s="109">
        <f t="shared" si="74"/>
        <v>12.92838786481564</v>
      </c>
      <c r="BF57" s="108">
        <f t="shared" si="75"/>
        <v>10.325063934353386</v>
      </c>
      <c r="BG57" s="109">
        <f t="shared" si="75"/>
        <v>11.322151056787535</v>
      </c>
      <c r="BH57" s="108">
        <f t="shared" si="76"/>
        <v>11.405385910731811</v>
      </c>
      <c r="BI57" s="109">
        <f t="shared" si="76"/>
        <v>14.123470438729813</v>
      </c>
      <c r="BJ57" s="108">
        <f t="shared" si="77"/>
        <v>9.7100684829537478</v>
      </c>
      <c r="BK57" s="236">
        <f t="shared" si="77"/>
        <v>12.783973326960698</v>
      </c>
    </row>
    <row r="58" spans="1:63" x14ac:dyDescent="0.25">
      <c r="A58" s="1572"/>
    </row>
    <row r="60" spans="1:63" x14ac:dyDescent="0.25">
      <c r="A60" s="1544"/>
    </row>
    <row r="61" spans="1:63" ht="30" x14ac:dyDescent="0.25">
      <c r="A61" s="1548" t="s">
        <v>1298</v>
      </c>
      <c r="G61" s="5"/>
    </row>
    <row r="62" spans="1:63" ht="15.75" customHeight="1" x14ac:dyDescent="0.25">
      <c r="A62" s="1547" t="s">
        <v>838</v>
      </c>
      <c r="B62" s="135"/>
      <c r="C62" s="135"/>
      <c r="D62" s="135"/>
      <c r="E62" s="135"/>
      <c r="F62" s="135"/>
      <c r="G62" s="135"/>
    </row>
    <row r="63" spans="1:63" ht="15" customHeight="1" x14ac:dyDescent="0.25">
      <c r="A63" s="1843" t="s">
        <v>1299</v>
      </c>
      <c r="B63" s="1744"/>
      <c r="C63" s="1744"/>
      <c r="D63" s="1744"/>
      <c r="E63" s="1744"/>
      <c r="F63" s="1744"/>
      <c r="G63" s="1745"/>
      <c r="J63" s="13"/>
    </row>
    <row r="64" spans="1:63" x14ac:dyDescent="0.25">
      <c r="A64" s="1844"/>
      <c r="B64" s="1747"/>
      <c r="C64" s="1747"/>
      <c r="D64" s="1747"/>
      <c r="E64" s="1747"/>
      <c r="F64" s="1747"/>
      <c r="G64" s="1748"/>
    </row>
    <row r="65" spans="1:7" x14ac:dyDescent="0.25">
      <c r="A65" s="1845"/>
      <c r="B65" s="1750"/>
      <c r="C65" s="1750"/>
      <c r="D65" s="1750"/>
      <c r="E65" s="1750"/>
      <c r="F65" s="1750"/>
      <c r="G65" s="1751"/>
    </row>
  </sheetData>
  <sheetProtection algorithmName="SHA-512" hashValue="Kcx/F/ozD7zTnKogaFuryLM+iy3chQKBsaT3BNIR6pDWRQe0Xgl4dInz6chX6/vNf4Q0aOZyw6ifDIPNEMMoVA==" saltValue="ghsP8NCQSnmjzEjv8wzcmw==" spinCount="100000" sheet="1" objects="1" scenarios="1"/>
  <mergeCells count="111">
    <mergeCell ref="A63:G65"/>
    <mergeCell ref="A1:L2"/>
    <mergeCell ref="AZ19:AZ20"/>
    <mergeCell ref="BA19:BA20"/>
    <mergeCell ref="AM19:AN19"/>
    <mergeCell ref="AV19:AV20"/>
    <mergeCell ref="AW19:AW20"/>
    <mergeCell ref="AX19:AX20"/>
    <mergeCell ref="AY19:AY20"/>
    <mergeCell ref="AX10:AX11"/>
    <mergeCell ref="AY10:AY11"/>
    <mergeCell ref="AZ10:AZ11"/>
    <mergeCell ref="BA10:BA11"/>
    <mergeCell ref="AI18:AT18"/>
    <mergeCell ref="AV18:BA18"/>
    <mergeCell ref="AI10:AJ10"/>
    <mergeCell ref="AK10:AL10"/>
    <mergeCell ref="AM10:AN10"/>
    <mergeCell ref="AV10:AV11"/>
    <mergeCell ref="AW10:AW11"/>
    <mergeCell ref="AO19:AP19"/>
    <mergeCell ref="AQ19:AR19"/>
    <mergeCell ref="AS19:AT19"/>
    <mergeCell ref="AI19:AJ19"/>
    <mergeCell ref="AI9:AT9"/>
    <mergeCell ref="AV9:BA9"/>
    <mergeCell ref="AH34:AI34"/>
    <mergeCell ref="Q19:S19"/>
    <mergeCell ref="B32:AK32"/>
    <mergeCell ref="B19:D19"/>
    <mergeCell ref="E19:G19"/>
    <mergeCell ref="H19:J19"/>
    <mergeCell ref="K19:M19"/>
    <mergeCell ref="N19:P19"/>
    <mergeCell ref="N34:O34"/>
    <mergeCell ref="P34:Q34"/>
    <mergeCell ref="B33:G33"/>
    <mergeCell ref="H33:M33"/>
    <mergeCell ref="N33:S33"/>
    <mergeCell ref="X34:Y34"/>
    <mergeCell ref="Z34:AA34"/>
    <mergeCell ref="AB34:AC34"/>
    <mergeCell ref="U9:Z9"/>
    <mergeCell ref="AB9:AG9"/>
    <mergeCell ref="V10:V11"/>
    <mergeCell ref="AJ34:AK34"/>
    <mergeCell ref="T33:Y33"/>
    <mergeCell ref="Z33:AE33"/>
    <mergeCell ref="AC10:AC11"/>
    <mergeCell ref="AD10:AD11"/>
    <mergeCell ref="AE10:AE11"/>
    <mergeCell ref="AF10:AF11"/>
    <mergeCell ref="AB10:AB11"/>
    <mergeCell ref="B18:S18"/>
    <mergeCell ref="B34:C34"/>
    <mergeCell ref="D34:E34"/>
    <mergeCell ref="F34:G34"/>
    <mergeCell ref="H34:I34"/>
    <mergeCell ref="J34:K34"/>
    <mergeCell ref="L34:M34"/>
    <mergeCell ref="R34:S34"/>
    <mergeCell ref="T34:U34"/>
    <mergeCell ref="V34:W34"/>
    <mergeCell ref="B9:S9"/>
    <mergeCell ref="B10:D10"/>
    <mergeCell ref="E10:G10"/>
    <mergeCell ref="H10:J10"/>
    <mergeCell ref="K10:M10"/>
    <mergeCell ref="N10:P10"/>
    <mergeCell ref="Q10:S10"/>
    <mergeCell ref="AF33:AK33"/>
    <mergeCell ref="AG10:AG11"/>
    <mergeCell ref="U18:Z18"/>
    <mergeCell ref="AB18:AG18"/>
    <mergeCell ref="U19:U20"/>
    <mergeCell ref="V19:V20"/>
    <mergeCell ref="W19:W20"/>
    <mergeCell ref="X19:X20"/>
    <mergeCell ref="Y19:Y20"/>
    <mergeCell ref="Z19:Z20"/>
    <mergeCell ref="AB19:AB20"/>
    <mergeCell ref="AC19:AC20"/>
    <mergeCell ref="AD19:AD20"/>
    <mergeCell ref="AE19:AE20"/>
    <mergeCell ref="AF19:AF20"/>
    <mergeCell ref="X10:X11"/>
    <mergeCell ref="Y10:Y11"/>
    <mergeCell ref="AG19:AG20"/>
    <mergeCell ref="U10:U11"/>
    <mergeCell ref="W10:W11"/>
    <mergeCell ref="AM32:AX32"/>
    <mergeCell ref="AZ32:BK32"/>
    <mergeCell ref="AM33:AN34"/>
    <mergeCell ref="AO33:AP34"/>
    <mergeCell ref="AQ33:AR34"/>
    <mergeCell ref="AS33:AT34"/>
    <mergeCell ref="AU33:AV34"/>
    <mergeCell ref="AW33:AX34"/>
    <mergeCell ref="AZ33:BA34"/>
    <mergeCell ref="BB33:BC34"/>
    <mergeCell ref="BD33:BE34"/>
    <mergeCell ref="BF33:BG34"/>
    <mergeCell ref="BH33:BI34"/>
    <mergeCell ref="BJ33:BK34"/>
    <mergeCell ref="AF34:AG34"/>
    <mergeCell ref="AO10:AP10"/>
    <mergeCell ref="AQ10:AR10"/>
    <mergeCell ref="AS10:AT10"/>
    <mergeCell ref="AD34:AE34"/>
    <mergeCell ref="AK19:AL19"/>
    <mergeCell ref="Z10:Z11"/>
  </mergeCells>
  <conditionalFormatting sqref="AB12:AG13">
    <cfRule type="cellIs" dxfId="67" priority="5" operator="lessThan">
      <formula>0</formula>
    </cfRule>
  </conditionalFormatting>
  <conditionalFormatting sqref="AB21:AG27">
    <cfRule type="cellIs" dxfId="66" priority="4" operator="lessThan">
      <formula>0</formula>
    </cfRule>
  </conditionalFormatting>
  <conditionalFormatting sqref="AV12:BA13">
    <cfRule type="cellIs" dxfId="65" priority="2" operator="lessThan">
      <formula>0</formula>
    </cfRule>
  </conditionalFormatting>
  <conditionalFormatting sqref="AV21:BA27">
    <cfRule type="cellIs" dxfId="64" priority="3" operator="lessThan">
      <formula>0</formula>
    </cfRule>
  </conditionalFormatting>
  <conditionalFormatting sqref="AZ37:BK57">
    <cfRule type="cellIs" dxfId="63" priority="1" operator="lessThan">
      <formula>0</formula>
    </cfRule>
  </conditionalFormatting>
  <hyperlinks>
    <hyperlink ref="A5" location="Índice!A1" display="⌂ Volver al ÍNDICE" xr:uid="{A595D34A-11BB-4133-B607-574F2DD0B789}"/>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FD44B-DBD9-44A4-AAAF-BC244E473E4A}">
  <sheetPr codeName="Hoja63">
    <tabColor rgb="FFECF1BC"/>
  </sheetPr>
  <dimension ref="A1:CS109"/>
  <sheetViews>
    <sheetView zoomScale="69" zoomScaleNormal="69" workbookViewId="0">
      <pane xSplit="1" topLeftCell="D1" activePane="topRight" state="frozen"/>
      <selection activeCell="T12" sqref="T12"/>
      <selection pane="topRight" activeCell="A17" sqref="A17:L17"/>
    </sheetView>
  </sheetViews>
  <sheetFormatPr baseColWidth="10" defaultRowHeight="15" x14ac:dyDescent="0.25"/>
  <cols>
    <col min="1" max="1" width="183.7109375" customWidth="1"/>
    <col min="2" max="4" width="9.7109375" customWidth="1"/>
    <col min="5" max="5" width="9.42578125" customWidth="1"/>
    <col min="6" max="140" width="9.7109375" customWidth="1"/>
  </cols>
  <sheetData>
    <row r="1" spans="1:18" ht="24" customHeight="1" x14ac:dyDescent="0.25">
      <c r="A1" s="2079" t="s">
        <v>888</v>
      </c>
    </row>
    <row r="2" spans="1:18" ht="16.5" customHeight="1" thickBot="1" x14ac:dyDescent="0.3">
      <c r="A2" s="2080"/>
    </row>
    <row r="3" spans="1:18" x14ac:dyDescent="0.25">
      <c r="A3" s="42" t="s">
        <v>1039</v>
      </c>
    </row>
    <row r="4" spans="1:18" x14ac:dyDescent="0.25">
      <c r="A4" s="42" t="s">
        <v>988</v>
      </c>
    </row>
    <row r="5" spans="1:18" x14ac:dyDescent="0.25">
      <c r="A5" s="132" t="s">
        <v>712</v>
      </c>
    </row>
    <row r="7" spans="1:18" x14ac:dyDescent="0.25">
      <c r="A7" s="5" t="s">
        <v>1305</v>
      </c>
    </row>
    <row r="8" spans="1:18" x14ac:dyDescent="0.25">
      <c r="A8" s="5"/>
    </row>
    <row r="9" spans="1:18" ht="70.5" customHeight="1" x14ac:dyDescent="0.25">
      <c r="A9" s="5"/>
      <c r="B9" s="2009" t="s">
        <v>997</v>
      </c>
      <c r="C9" s="2063"/>
      <c r="D9" s="2063"/>
      <c r="E9" s="2063"/>
      <c r="F9" s="2063"/>
      <c r="G9" s="2064"/>
      <c r="H9" s="47"/>
      <c r="I9" s="2006" t="s">
        <v>508</v>
      </c>
      <c r="J9" s="2006"/>
      <c r="K9" s="2006"/>
      <c r="L9" s="2006"/>
      <c r="M9" s="47"/>
      <c r="N9" s="2006" t="s">
        <v>853</v>
      </c>
      <c r="O9" s="2006"/>
    </row>
    <row r="10" spans="1:18" x14ac:dyDescent="0.25">
      <c r="A10" s="339" t="s">
        <v>29</v>
      </c>
      <c r="B10" s="2007">
        <v>2021</v>
      </c>
      <c r="C10" s="2007"/>
      <c r="D10" s="2007"/>
      <c r="E10" s="2007">
        <v>2023</v>
      </c>
      <c r="F10" s="2007"/>
      <c r="G10" s="2007"/>
      <c r="I10" s="2007">
        <v>2021</v>
      </c>
      <c r="J10" s="2007"/>
      <c r="K10" s="2007">
        <v>2023</v>
      </c>
      <c r="L10" s="2007"/>
      <c r="N10" s="2008">
        <v>2021</v>
      </c>
      <c r="O10" s="2008">
        <v>2023</v>
      </c>
    </row>
    <row r="11" spans="1:18" x14ac:dyDescent="0.25">
      <c r="A11" s="340" t="s">
        <v>30</v>
      </c>
      <c r="B11" s="1198" t="s">
        <v>31</v>
      </c>
      <c r="C11" s="1198" t="s">
        <v>32</v>
      </c>
      <c r="D11" s="1198" t="s">
        <v>33</v>
      </c>
      <c r="E11" s="1198" t="s">
        <v>31</v>
      </c>
      <c r="F11" s="1198" t="s">
        <v>32</v>
      </c>
      <c r="G11" s="1198" t="s">
        <v>33</v>
      </c>
      <c r="H11" s="18"/>
      <c r="I11" s="1198" t="s">
        <v>31</v>
      </c>
      <c r="J11" s="1198" t="s">
        <v>32</v>
      </c>
      <c r="K11" s="1198" t="s">
        <v>31</v>
      </c>
      <c r="L11" s="1198" t="s">
        <v>32</v>
      </c>
      <c r="N11" s="2008"/>
      <c r="O11" s="2008"/>
    </row>
    <row r="12" spans="1:18" ht="15" customHeight="1" x14ac:dyDescent="0.25">
      <c r="A12" s="324" t="s">
        <v>806</v>
      </c>
      <c r="B12" s="228">
        <v>10.492669299207869</v>
      </c>
      <c r="C12" s="229">
        <v>13.010699827260911</v>
      </c>
      <c r="D12" s="229">
        <f>SUM(B12:C12)</f>
        <v>23.50336912646878</v>
      </c>
      <c r="E12" s="228">
        <v>25</v>
      </c>
      <c r="F12" s="229">
        <v>21</v>
      </c>
      <c r="G12" s="230">
        <f>SUM(E12:F12)</f>
        <v>46</v>
      </c>
      <c r="I12" s="208">
        <f>B12/B$27*100</f>
        <v>2.0100899040628102</v>
      </c>
      <c r="J12" s="1005">
        <f>C12/C$27*100</f>
        <v>2.6337449043038279</v>
      </c>
      <c r="K12" s="208">
        <f>E12/E$27*100</f>
        <v>4.7892720306513414</v>
      </c>
      <c r="L12" s="1002">
        <f>F12/F$27*100</f>
        <v>4.2596348884381339</v>
      </c>
      <c r="N12" s="213">
        <f t="shared" ref="N12:N26" si="0">J12-I12</f>
        <v>0.62365500024101772</v>
      </c>
      <c r="O12" s="213">
        <f t="shared" ref="O12:O26" si="1">L12-K12</f>
        <v>-0.52963714221320757</v>
      </c>
      <c r="Q12" s="3"/>
      <c r="R12" s="3"/>
    </row>
    <row r="13" spans="1:18" ht="15" customHeight="1" x14ac:dyDescent="0.25">
      <c r="A13" s="325" t="s">
        <v>488</v>
      </c>
      <c r="B13" s="93">
        <v>3.9088207785663993</v>
      </c>
      <c r="C13" s="80">
        <v>4.3926121215088516</v>
      </c>
      <c r="D13" s="80">
        <f t="shared" ref="D13:D27" si="2">SUM(B13:C13)</f>
        <v>8.3014329000752518</v>
      </c>
      <c r="E13" s="93">
        <v>3</v>
      </c>
      <c r="F13" s="80">
        <v>21</v>
      </c>
      <c r="G13" s="81">
        <f t="shared" ref="G13:G27" si="3">SUM(E13:F13)</f>
        <v>24</v>
      </c>
      <c r="I13" s="192">
        <f t="shared" ref="I13:I25" si="4">B13/B$27*100</f>
        <v>0.74881624110467426</v>
      </c>
      <c r="J13" s="190">
        <f t="shared" ref="J13:J26" si="5">C13/C$27*100</f>
        <v>0.88919273714754088</v>
      </c>
      <c r="K13" s="192">
        <f t="shared" ref="K13:K25" si="6">E13/E$27*100</f>
        <v>0.57471264367816088</v>
      </c>
      <c r="L13" s="78">
        <f t="shared" ref="L13:L26" si="7">F13/F$27*100</f>
        <v>4.2596348884381339</v>
      </c>
      <c r="N13" s="214">
        <f t="shared" si="0"/>
        <v>0.14037649604286662</v>
      </c>
      <c r="O13" s="214">
        <f t="shared" si="1"/>
        <v>3.684922244759973</v>
      </c>
      <c r="Q13" s="3"/>
      <c r="R13" s="3"/>
    </row>
    <row r="14" spans="1:18" ht="15" customHeight="1" x14ac:dyDescent="0.25">
      <c r="A14" s="325" t="s">
        <v>839</v>
      </c>
      <c r="B14" s="93">
        <v>140.0781676760071</v>
      </c>
      <c r="C14" s="80">
        <v>127.56684906933837</v>
      </c>
      <c r="D14" s="80">
        <f t="shared" si="2"/>
        <v>267.64501674534546</v>
      </c>
      <c r="E14" s="93">
        <v>121</v>
      </c>
      <c r="F14" s="80">
        <v>114</v>
      </c>
      <c r="G14" s="81">
        <f t="shared" si="3"/>
        <v>235</v>
      </c>
      <c r="I14" s="79">
        <f t="shared" si="4"/>
        <v>26.83489802222358</v>
      </c>
      <c r="J14" s="62">
        <f t="shared" si="5"/>
        <v>25.823248799461208</v>
      </c>
      <c r="K14" s="79">
        <f t="shared" si="6"/>
        <v>23.180076628352491</v>
      </c>
      <c r="L14" s="78">
        <f t="shared" si="7"/>
        <v>23.123732251521297</v>
      </c>
      <c r="N14" s="214">
        <f t="shared" si="0"/>
        <v>-1.0116492227623723</v>
      </c>
      <c r="O14" s="214">
        <f t="shared" si="1"/>
        <v>-5.6344376831194865E-2</v>
      </c>
      <c r="Q14" s="3"/>
      <c r="R14" s="3"/>
    </row>
    <row r="15" spans="1:18" ht="15" customHeight="1" x14ac:dyDescent="0.25">
      <c r="A15" s="325" t="s">
        <v>797</v>
      </c>
      <c r="B15" s="93">
        <v>47.462273653147768</v>
      </c>
      <c r="C15" s="80">
        <v>44.386873242292076</v>
      </c>
      <c r="D15" s="80">
        <f t="shared" si="2"/>
        <v>91.849146895439844</v>
      </c>
      <c r="E15" s="93">
        <v>54</v>
      </c>
      <c r="F15" s="80">
        <v>59</v>
      </c>
      <c r="G15" s="81">
        <f t="shared" si="3"/>
        <v>113</v>
      </c>
      <c r="I15" s="79">
        <f t="shared" si="4"/>
        <v>9.0923895887256254</v>
      </c>
      <c r="J15" s="62">
        <f t="shared" si="5"/>
        <v>8.9851970126097314</v>
      </c>
      <c r="K15" s="79">
        <f t="shared" si="6"/>
        <v>10.344827586206897</v>
      </c>
      <c r="L15" s="78">
        <f t="shared" si="7"/>
        <v>11.967545638945234</v>
      </c>
      <c r="N15" s="214">
        <f t="shared" si="0"/>
        <v>-0.10719257611589406</v>
      </c>
      <c r="O15" s="214">
        <f t="shared" si="1"/>
        <v>1.6227180527383371</v>
      </c>
      <c r="Q15" s="3"/>
      <c r="R15" s="3"/>
    </row>
    <row r="16" spans="1:18" ht="15" customHeight="1" x14ac:dyDescent="0.25">
      <c r="A16" s="325" t="s">
        <v>489</v>
      </c>
      <c r="B16" s="93">
        <v>5.9714607587913502</v>
      </c>
      <c r="C16" s="80">
        <v>6.1864979283480865</v>
      </c>
      <c r="D16" s="80">
        <f t="shared" si="2"/>
        <v>12.157958687139438</v>
      </c>
      <c r="E16" s="93">
        <v>13</v>
      </c>
      <c r="F16" s="80">
        <v>17</v>
      </c>
      <c r="G16" s="81">
        <f t="shared" si="3"/>
        <v>30</v>
      </c>
      <c r="I16" s="79">
        <f t="shared" si="4"/>
        <v>1.1439579997684579</v>
      </c>
      <c r="J16" s="62">
        <f t="shared" si="5"/>
        <v>1.2523275158599365</v>
      </c>
      <c r="K16" s="79">
        <f t="shared" si="6"/>
        <v>2.490421455938697</v>
      </c>
      <c r="L16" s="78">
        <f t="shared" si="7"/>
        <v>3.4482758620689653</v>
      </c>
      <c r="N16" s="214">
        <f t="shared" si="0"/>
        <v>0.1083695160914786</v>
      </c>
      <c r="O16" s="214">
        <f t="shared" si="1"/>
        <v>0.95785440613026829</v>
      </c>
      <c r="Q16" s="3"/>
      <c r="R16" s="3"/>
    </row>
    <row r="17" spans="1:95" ht="15" customHeight="1" x14ac:dyDescent="0.25">
      <c r="A17" s="325" t="s">
        <v>936</v>
      </c>
      <c r="B17" s="93">
        <v>149.86881395941941</v>
      </c>
      <c r="C17" s="80">
        <v>143.09108642906094</v>
      </c>
      <c r="D17" s="80">
        <f t="shared" si="2"/>
        <v>292.95990038848038</v>
      </c>
      <c r="E17" s="93">
        <v>182</v>
      </c>
      <c r="F17" s="80">
        <v>163</v>
      </c>
      <c r="G17" s="81">
        <f t="shared" si="3"/>
        <v>345</v>
      </c>
      <c r="I17" s="79">
        <f t="shared" si="4"/>
        <v>28.710500758509465</v>
      </c>
      <c r="J17" s="62">
        <f t="shared" si="5"/>
        <v>28.965806969445534</v>
      </c>
      <c r="K17" s="79">
        <f t="shared" si="6"/>
        <v>34.865900383141764</v>
      </c>
      <c r="L17" s="78">
        <f t="shared" si="7"/>
        <v>33.062880324543606</v>
      </c>
      <c r="N17" s="214">
        <f t="shared" si="0"/>
        <v>0.25530621093606953</v>
      </c>
      <c r="O17" s="214">
        <f t="shared" si="1"/>
        <v>-1.8030200585981575</v>
      </c>
      <c r="Q17" s="3"/>
      <c r="R17" s="3"/>
    </row>
    <row r="18" spans="1:95" ht="15" customHeight="1" x14ac:dyDescent="0.25">
      <c r="A18" s="325" t="s">
        <v>798</v>
      </c>
      <c r="B18" s="93">
        <v>8.9077099967895563</v>
      </c>
      <c r="C18" s="80">
        <v>11.464082286239352</v>
      </c>
      <c r="D18" s="80">
        <f t="shared" si="2"/>
        <v>20.37179228302891</v>
      </c>
      <c r="E18" s="93">
        <v>26</v>
      </c>
      <c r="F18" s="80">
        <v>24</v>
      </c>
      <c r="G18" s="81">
        <f t="shared" si="3"/>
        <v>50</v>
      </c>
      <c r="I18" s="79">
        <f t="shared" si="4"/>
        <v>1.7064578537911028</v>
      </c>
      <c r="J18" s="62">
        <f t="shared" si="5"/>
        <v>2.3206644304128243</v>
      </c>
      <c r="K18" s="79">
        <f t="shared" si="6"/>
        <v>4.980842911877394</v>
      </c>
      <c r="L18" s="78">
        <f t="shared" si="7"/>
        <v>4.8681541582150096</v>
      </c>
      <c r="N18" s="214">
        <f t="shared" si="0"/>
        <v>0.61420657662172151</v>
      </c>
      <c r="O18" s="214">
        <f t="shared" si="1"/>
        <v>-0.1126887536623844</v>
      </c>
      <c r="Q18" s="3"/>
      <c r="R18" s="3"/>
    </row>
    <row r="19" spans="1:95" ht="15" customHeight="1" x14ac:dyDescent="0.25">
      <c r="A19" s="325" t="s">
        <v>799</v>
      </c>
      <c r="B19" s="93">
        <v>31.83308879476138</v>
      </c>
      <c r="C19" s="80">
        <v>26.696023635499301</v>
      </c>
      <c r="D19" s="80">
        <f t="shared" si="2"/>
        <v>58.529112430260682</v>
      </c>
      <c r="E19" s="93">
        <v>36</v>
      </c>
      <c r="F19" s="80">
        <v>44</v>
      </c>
      <c r="G19" s="81">
        <f t="shared" si="3"/>
        <v>80</v>
      </c>
      <c r="I19" s="79">
        <f t="shared" si="4"/>
        <v>6.098292872559651</v>
      </c>
      <c r="J19" s="62">
        <f t="shared" si="5"/>
        <v>5.40405336750998</v>
      </c>
      <c r="K19" s="79">
        <f t="shared" si="6"/>
        <v>6.8965517241379306</v>
      </c>
      <c r="L19" s="78">
        <f t="shared" si="7"/>
        <v>8.9249492900608516</v>
      </c>
      <c r="N19" s="214">
        <f t="shared" si="0"/>
        <v>-0.69423950504967102</v>
      </c>
      <c r="O19" s="214">
        <f t="shared" si="1"/>
        <v>2.028397565922921</v>
      </c>
      <c r="Q19" s="3"/>
      <c r="R19" s="3"/>
    </row>
    <row r="20" spans="1:95" ht="15" customHeight="1" x14ac:dyDescent="0.25">
      <c r="A20" s="325" t="s">
        <v>937</v>
      </c>
      <c r="B20" s="93">
        <v>18.376310087798185</v>
      </c>
      <c r="C20" s="80">
        <v>9.1961101740508013</v>
      </c>
      <c r="D20" s="80">
        <f t="shared" si="2"/>
        <v>27.572420261848986</v>
      </c>
      <c r="E20" s="93">
        <v>30</v>
      </c>
      <c r="F20" s="80">
        <v>27</v>
      </c>
      <c r="G20" s="81">
        <f t="shared" si="3"/>
        <v>57</v>
      </c>
      <c r="I20" s="79">
        <f t="shared" si="4"/>
        <v>3.5203659172027177</v>
      </c>
      <c r="J20" s="62">
        <f t="shared" si="5"/>
        <v>1.861560763977895</v>
      </c>
      <c r="K20" s="79">
        <f t="shared" si="6"/>
        <v>5.7471264367816088</v>
      </c>
      <c r="L20" s="78">
        <f t="shared" si="7"/>
        <v>5.4766734279918863</v>
      </c>
      <c r="N20" s="214">
        <f t="shared" si="0"/>
        <v>-1.6588051532248227</v>
      </c>
      <c r="O20" s="214">
        <f t="shared" si="1"/>
        <v>-0.27045300878972256</v>
      </c>
      <c r="Q20" s="3"/>
      <c r="R20" s="3"/>
    </row>
    <row r="21" spans="1:95" ht="15" customHeight="1" x14ac:dyDescent="0.25">
      <c r="A21" s="325" t="s">
        <v>801</v>
      </c>
      <c r="B21" s="93">
        <v>45.288442165146961</v>
      </c>
      <c r="C21" s="80">
        <v>25.51615687831417</v>
      </c>
      <c r="D21" s="80">
        <f t="shared" si="2"/>
        <v>70.804599043461138</v>
      </c>
      <c r="E21" s="93">
        <v>45</v>
      </c>
      <c r="F21" s="80">
        <v>42</v>
      </c>
      <c r="G21" s="81">
        <f t="shared" si="3"/>
        <v>87</v>
      </c>
      <c r="I21" s="79">
        <f t="shared" si="4"/>
        <v>8.6759467749323687</v>
      </c>
      <c r="J21" s="62">
        <f t="shared" si="5"/>
        <v>5.1652139429785766</v>
      </c>
      <c r="K21" s="79">
        <f t="shared" si="6"/>
        <v>8.6206896551724146</v>
      </c>
      <c r="L21" s="78">
        <f t="shared" si="7"/>
        <v>8.5192697768762677</v>
      </c>
      <c r="N21" s="214">
        <f t="shared" si="0"/>
        <v>-3.510732831953792</v>
      </c>
      <c r="O21" s="214">
        <f t="shared" si="1"/>
        <v>-0.10141987829614685</v>
      </c>
      <c r="Q21" s="3"/>
      <c r="R21" s="3"/>
    </row>
    <row r="22" spans="1:95" ht="15" customHeight="1" x14ac:dyDescent="0.25">
      <c r="A22" s="325" t="s">
        <v>802</v>
      </c>
      <c r="B22" s="93">
        <v>14.224022864930069</v>
      </c>
      <c r="C22" s="80">
        <v>12.767544116772934</v>
      </c>
      <c r="D22" s="80">
        <f t="shared" si="2"/>
        <v>26.991566981703002</v>
      </c>
      <c r="E22" s="93">
        <v>21</v>
      </c>
      <c r="F22" s="80">
        <v>19</v>
      </c>
      <c r="G22" s="81">
        <f t="shared" si="3"/>
        <v>40</v>
      </c>
      <c r="I22" s="79">
        <f t="shared" si="4"/>
        <v>2.7249085948141896</v>
      </c>
      <c r="J22" s="62">
        <f t="shared" si="5"/>
        <v>2.5845231005613223</v>
      </c>
      <c r="K22" s="79">
        <f t="shared" si="6"/>
        <v>4.0229885057471266</v>
      </c>
      <c r="L22" s="78">
        <f t="shared" si="7"/>
        <v>3.8539553752535496</v>
      </c>
      <c r="N22" s="214">
        <f t="shared" si="0"/>
        <v>-0.14038549425286728</v>
      </c>
      <c r="O22" s="214">
        <f t="shared" si="1"/>
        <v>-0.16903313049357704</v>
      </c>
      <c r="Q22" s="3"/>
      <c r="R22" s="3"/>
    </row>
    <row r="23" spans="1:95" ht="15" customHeight="1" x14ac:dyDescent="0.25">
      <c r="A23" s="325" t="s">
        <v>803</v>
      </c>
      <c r="B23" s="93">
        <v>93.063022143154143</v>
      </c>
      <c r="C23" s="80">
        <v>60.462849668869232</v>
      </c>
      <c r="D23" s="80">
        <f t="shared" si="2"/>
        <v>153.52587181202338</v>
      </c>
      <c r="E23" s="93">
        <v>82</v>
      </c>
      <c r="F23" s="80">
        <v>67</v>
      </c>
      <c r="G23" s="81">
        <f t="shared" si="3"/>
        <v>149</v>
      </c>
      <c r="I23" s="79">
        <f t="shared" si="4"/>
        <v>17.828165161523781</v>
      </c>
      <c r="J23" s="62">
        <f t="shared" si="5"/>
        <v>12.239443252807538</v>
      </c>
      <c r="K23" s="79">
        <f t="shared" si="6"/>
        <v>15.708812260536398</v>
      </c>
      <c r="L23" s="78">
        <f t="shared" si="7"/>
        <v>13.590263691683571</v>
      </c>
      <c r="N23" s="214">
        <f t="shared" si="0"/>
        <v>-5.5887219087162432</v>
      </c>
      <c r="O23" s="214">
        <f t="shared" si="1"/>
        <v>-2.1185485688528267</v>
      </c>
      <c r="Q23" s="3"/>
      <c r="R23" s="3"/>
    </row>
    <row r="24" spans="1:95" ht="15" customHeight="1" x14ac:dyDescent="0.25">
      <c r="A24" s="325" t="s">
        <v>804</v>
      </c>
      <c r="B24" s="93">
        <v>105.43886867164466</v>
      </c>
      <c r="C24" s="80">
        <v>78.563206978824738</v>
      </c>
      <c r="D24" s="80">
        <f t="shared" si="2"/>
        <v>184.00207565046941</v>
      </c>
      <c r="E24" s="93">
        <v>122</v>
      </c>
      <c r="F24" s="80">
        <v>93</v>
      </c>
      <c r="G24" s="81">
        <f t="shared" si="3"/>
        <v>215</v>
      </c>
      <c r="I24" s="79">
        <f t="shared" si="4"/>
        <v>20.199016986905107</v>
      </c>
      <c r="J24" s="62">
        <f t="shared" si="5"/>
        <v>15.903483194094076</v>
      </c>
      <c r="K24" s="79">
        <f t="shared" si="6"/>
        <v>23.371647509578544</v>
      </c>
      <c r="L24" s="78">
        <f t="shared" si="7"/>
        <v>18.864097363083165</v>
      </c>
      <c r="N24" s="214">
        <f t="shared" si="0"/>
        <v>-4.2955337928110318</v>
      </c>
      <c r="O24" s="214">
        <f t="shared" si="1"/>
        <v>-4.5075501464953796</v>
      </c>
      <c r="Q24" s="3"/>
      <c r="R24" s="3"/>
    </row>
    <row r="25" spans="1:95" ht="15" customHeight="1" x14ac:dyDescent="0.25">
      <c r="A25" s="1214" t="s">
        <v>805</v>
      </c>
      <c r="B25" s="794">
        <v>425.11286878570399</v>
      </c>
      <c r="C25" s="143">
        <v>368.98774685616246</v>
      </c>
      <c r="D25" s="143">
        <f t="shared" si="2"/>
        <v>794.1006156418664</v>
      </c>
      <c r="E25" s="794">
        <v>387</v>
      </c>
      <c r="F25" s="143">
        <v>346</v>
      </c>
      <c r="G25" s="746">
        <f t="shared" si="3"/>
        <v>733</v>
      </c>
      <c r="H25" s="5"/>
      <c r="I25" s="757">
        <f t="shared" si="4"/>
        <v>81.439246893813021</v>
      </c>
      <c r="J25" s="748">
        <f t="shared" si="5"/>
        <v>74.693875881814265</v>
      </c>
      <c r="K25" s="757">
        <f t="shared" si="6"/>
        <v>74.137931034482762</v>
      </c>
      <c r="L25" s="744">
        <f t="shared" si="7"/>
        <v>70.182555780933058</v>
      </c>
      <c r="M25" s="5"/>
      <c r="N25" s="760">
        <f t="shared" si="0"/>
        <v>-6.7453710119987562</v>
      </c>
      <c r="O25" s="760">
        <f t="shared" si="1"/>
        <v>-3.955375253549704</v>
      </c>
      <c r="Q25" s="3"/>
      <c r="R25" s="3"/>
    </row>
    <row r="26" spans="1:95" ht="15" customHeight="1" x14ac:dyDescent="0.25">
      <c r="A26" s="1214" t="s">
        <v>807</v>
      </c>
      <c r="B26" s="794">
        <v>288.1910745487001</v>
      </c>
      <c r="C26" s="143">
        <v>251.58668228617816</v>
      </c>
      <c r="D26" s="143">
        <f t="shared" si="2"/>
        <v>539.77775683487823</v>
      </c>
      <c r="E26" s="794">
        <v>279</v>
      </c>
      <c r="F26" s="143">
        <v>219</v>
      </c>
      <c r="G26" s="746">
        <f t="shared" si="3"/>
        <v>498</v>
      </c>
      <c r="H26" s="5"/>
      <c r="I26" s="1633">
        <f>B26/B$27*100</f>
        <v>55.209018112777798</v>
      </c>
      <c r="J26" s="1634">
        <f t="shared" si="5"/>
        <v>50.928478195582628</v>
      </c>
      <c r="K26" s="1633">
        <f>E26/E$27*100</f>
        <v>53.448275862068961</v>
      </c>
      <c r="L26" s="1635">
        <f t="shared" si="7"/>
        <v>44.421906693711968</v>
      </c>
      <c r="M26" s="5"/>
      <c r="N26" s="808">
        <f t="shared" si="0"/>
        <v>-4.2805399171951706</v>
      </c>
      <c r="O26" s="1636">
        <f t="shared" si="1"/>
        <v>-9.0263691683569931</v>
      </c>
      <c r="Q26" s="3"/>
      <c r="R26" s="3"/>
    </row>
    <row r="27" spans="1:95" s="10" customFormat="1" x14ac:dyDescent="0.25">
      <c r="A27" s="1215" t="s">
        <v>1133</v>
      </c>
      <c r="B27" s="445">
        <v>522</v>
      </c>
      <c r="C27" s="446">
        <v>494</v>
      </c>
      <c r="D27" s="446">
        <f t="shared" si="2"/>
        <v>1016</v>
      </c>
      <c r="E27" s="445">
        <v>522</v>
      </c>
      <c r="F27" s="446">
        <v>493</v>
      </c>
      <c r="G27" s="447">
        <f t="shared" si="3"/>
        <v>1015</v>
      </c>
      <c r="I27" s="62"/>
      <c r="J27" s="62"/>
      <c r="K27" s="62"/>
      <c r="L27" s="62"/>
      <c r="M27" s="62"/>
      <c r="N27" s="62"/>
      <c r="O27" s="62"/>
    </row>
    <row r="28" spans="1:95" x14ac:dyDescent="0.25">
      <c r="L28" s="58"/>
    </row>
    <row r="30" spans="1:95" x14ac:dyDescent="0.25">
      <c r="A30" s="5" t="s">
        <v>1306</v>
      </c>
    </row>
    <row r="31" spans="1:95" x14ac:dyDescent="0.25">
      <c r="A31" s="5"/>
    </row>
    <row r="32" spans="1:95" ht="18" customHeight="1" x14ac:dyDescent="0.25">
      <c r="A32" s="5"/>
      <c r="B32" s="2065" t="s">
        <v>997</v>
      </c>
      <c r="C32" s="2010"/>
      <c r="D32" s="2010"/>
      <c r="E32" s="2010"/>
      <c r="F32" s="2010"/>
      <c r="G32" s="2010"/>
      <c r="H32" s="2010"/>
      <c r="I32" s="2010"/>
      <c r="J32" s="2010"/>
      <c r="K32" s="2010"/>
      <c r="L32" s="2010"/>
      <c r="M32" s="2010"/>
      <c r="N32" s="2010"/>
      <c r="O32" s="2010"/>
      <c r="P32" s="2010"/>
      <c r="Q32" s="2010"/>
      <c r="R32" s="2010"/>
      <c r="S32" s="2010"/>
      <c r="T32" s="2010"/>
      <c r="U32" s="2010"/>
      <c r="V32" s="2010"/>
      <c r="W32" s="2010"/>
      <c r="X32" s="2010"/>
      <c r="Y32" s="2010"/>
      <c r="Z32" s="2010"/>
      <c r="AA32" s="2010"/>
      <c r="AB32" s="2010"/>
      <c r="AC32" s="2010"/>
      <c r="AD32" s="2010"/>
      <c r="AE32" s="2010"/>
      <c r="AF32" s="2010"/>
      <c r="AG32" s="2010"/>
      <c r="AH32" s="2010"/>
      <c r="AI32" s="2010"/>
      <c r="AJ32" s="2010"/>
      <c r="AK32" s="2010"/>
      <c r="AL32" s="2010"/>
      <c r="AM32" s="2010"/>
      <c r="AN32" s="2010"/>
      <c r="AO32" s="2010"/>
      <c r="AP32" s="2010"/>
      <c r="AQ32" s="2010"/>
      <c r="AR32" s="2010"/>
      <c r="AS32" s="2010"/>
      <c r="AT32" s="2011"/>
      <c r="AU32" s="2075" t="s">
        <v>1131</v>
      </c>
      <c r="AV32" s="2076"/>
      <c r="AX32" s="2001" t="s">
        <v>508</v>
      </c>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1988"/>
      <c r="CC32" s="2026" t="s">
        <v>631</v>
      </c>
      <c r="CD32" s="2026"/>
      <c r="CE32" s="2026"/>
      <c r="CF32" s="2026"/>
      <c r="CG32" s="2026"/>
      <c r="CH32" s="2026"/>
      <c r="CI32" s="2026"/>
      <c r="CJ32" s="2026"/>
      <c r="CK32" s="2026"/>
      <c r="CL32" s="2026"/>
      <c r="CM32" s="2026"/>
      <c r="CN32" s="2026"/>
      <c r="CO32" s="2026"/>
      <c r="CP32" s="2026"/>
      <c r="CQ32" s="2026"/>
    </row>
    <row r="33" spans="1:95" x14ac:dyDescent="0.25">
      <c r="A33" s="339" t="s">
        <v>29</v>
      </c>
      <c r="B33" s="2007">
        <v>2021</v>
      </c>
      <c r="C33" s="2007"/>
      <c r="D33" s="2007"/>
      <c r="E33" s="2007"/>
      <c r="F33" s="2007"/>
      <c r="G33" s="2007"/>
      <c r="H33" s="2007"/>
      <c r="I33" s="2007"/>
      <c r="J33" s="2007"/>
      <c r="K33" s="2007"/>
      <c r="L33" s="2007"/>
      <c r="M33" s="2007"/>
      <c r="N33" s="2007"/>
      <c r="O33" s="2007"/>
      <c r="P33" s="2007"/>
      <c r="Q33" s="2007"/>
      <c r="R33" s="2007"/>
      <c r="S33" s="2007"/>
      <c r="T33" s="2007"/>
      <c r="U33" s="2007"/>
      <c r="V33" s="2007"/>
      <c r="W33" s="2007"/>
      <c r="X33" s="2007"/>
      <c r="Y33" s="2007"/>
      <c r="Z33" s="2007"/>
      <c r="AA33" s="2007"/>
      <c r="AB33" s="2007"/>
      <c r="AC33" s="2007"/>
      <c r="AD33" s="2007"/>
      <c r="AE33" s="2007"/>
      <c r="AF33" s="2007"/>
      <c r="AG33" s="2007"/>
      <c r="AH33" s="2007"/>
      <c r="AI33" s="2007"/>
      <c r="AJ33" s="2007"/>
      <c r="AK33" s="2007"/>
      <c r="AL33" s="2007"/>
      <c r="AM33" s="2007"/>
      <c r="AN33" s="2007"/>
      <c r="AO33" s="2007"/>
      <c r="AP33" s="2007"/>
      <c r="AQ33" s="2007"/>
      <c r="AR33" s="2007"/>
      <c r="AS33" s="2007"/>
      <c r="AT33" s="2007"/>
      <c r="AU33" s="2077"/>
      <c r="AV33" s="2078"/>
      <c r="AX33" s="2007">
        <v>2021</v>
      </c>
      <c r="AY33" s="2007"/>
      <c r="AZ33" s="2007"/>
      <c r="BA33" s="2007"/>
      <c r="BB33" s="2007"/>
      <c r="BC33" s="2007"/>
      <c r="BD33" s="2007"/>
      <c r="BE33" s="2007"/>
      <c r="BF33" s="2007"/>
      <c r="BG33" s="2007"/>
      <c r="BH33" s="2007"/>
      <c r="BI33" s="2007"/>
      <c r="BJ33" s="2007"/>
      <c r="BK33" s="2007"/>
      <c r="BL33" s="2007"/>
      <c r="BM33" s="2007"/>
      <c r="BN33" s="2007"/>
      <c r="BO33" s="2007"/>
      <c r="BP33" s="2007"/>
      <c r="BQ33" s="2007"/>
      <c r="BR33" s="2007"/>
      <c r="BS33" s="2007"/>
      <c r="BT33" s="2007"/>
      <c r="BU33" s="2007"/>
      <c r="BV33" s="2007"/>
      <c r="BW33" s="2007"/>
      <c r="BX33" s="2007"/>
      <c r="BY33" s="2007"/>
      <c r="BZ33" s="2007"/>
      <c r="CA33" s="2007"/>
      <c r="CC33" s="2008">
        <v>2021</v>
      </c>
      <c r="CD33" s="2008"/>
      <c r="CE33" s="2008"/>
      <c r="CF33" s="2008"/>
      <c r="CG33" s="2008"/>
      <c r="CH33" s="2008"/>
      <c r="CI33" s="2008"/>
      <c r="CJ33" s="2008"/>
      <c r="CK33" s="2008"/>
      <c r="CL33" s="2008"/>
      <c r="CM33" s="2008"/>
      <c r="CN33" s="2008"/>
      <c r="CO33" s="2008"/>
      <c r="CP33" s="2008"/>
      <c r="CQ33" s="2008"/>
    </row>
    <row r="34" spans="1:95" x14ac:dyDescent="0.25">
      <c r="A34" s="340" t="s">
        <v>30</v>
      </c>
      <c r="B34" s="1987" t="s">
        <v>31</v>
      </c>
      <c r="C34" s="1987"/>
      <c r="D34" s="1987"/>
      <c r="E34" s="1987"/>
      <c r="F34" s="1987"/>
      <c r="G34" s="1987"/>
      <c r="H34" s="1987"/>
      <c r="I34" s="1987"/>
      <c r="J34" s="1987"/>
      <c r="K34" s="1987"/>
      <c r="L34" s="1987"/>
      <c r="M34" s="1987"/>
      <c r="N34" s="1987"/>
      <c r="O34" s="1987"/>
      <c r="P34" s="1987"/>
      <c r="Q34" s="1987" t="s">
        <v>32</v>
      </c>
      <c r="R34" s="1987"/>
      <c r="S34" s="1987"/>
      <c r="T34" s="1987"/>
      <c r="U34" s="1987"/>
      <c r="V34" s="1987"/>
      <c r="W34" s="1987"/>
      <c r="X34" s="1987"/>
      <c r="Y34" s="1987"/>
      <c r="Z34" s="1987"/>
      <c r="AA34" s="1987"/>
      <c r="AB34" s="1987"/>
      <c r="AC34" s="1987"/>
      <c r="AD34" s="1987"/>
      <c r="AE34" s="1987"/>
      <c r="AF34" s="1987" t="s">
        <v>33</v>
      </c>
      <c r="AG34" s="1987"/>
      <c r="AH34" s="1987"/>
      <c r="AI34" s="1987"/>
      <c r="AJ34" s="1987"/>
      <c r="AK34" s="1987"/>
      <c r="AL34" s="1987"/>
      <c r="AM34" s="1987"/>
      <c r="AN34" s="1987"/>
      <c r="AO34" s="1987"/>
      <c r="AP34" s="1987"/>
      <c r="AQ34" s="1987"/>
      <c r="AR34" s="1987"/>
      <c r="AS34" s="1987"/>
      <c r="AT34" s="1987"/>
      <c r="AU34" s="1198" t="s">
        <v>31</v>
      </c>
      <c r="AV34" s="1198" t="s">
        <v>32</v>
      </c>
      <c r="AX34" s="1987" t="s">
        <v>31</v>
      </c>
      <c r="AY34" s="1987"/>
      <c r="AZ34" s="1987"/>
      <c r="BA34" s="1987"/>
      <c r="BB34" s="1987"/>
      <c r="BC34" s="1987"/>
      <c r="BD34" s="1987"/>
      <c r="BE34" s="1987"/>
      <c r="BF34" s="1987"/>
      <c r="BG34" s="1987"/>
      <c r="BH34" s="1987"/>
      <c r="BI34" s="1987"/>
      <c r="BJ34" s="1987"/>
      <c r="BK34" s="1987"/>
      <c r="BL34" s="1987"/>
      <c r="BM34" s="1987" t="s">
        <v>32</v>
      </c>
      <c r="BN34" s="1987"/>
      <c r="BO34" s="1987"/>
      <c r="BP34" s="1987"/>
      <c r="BQ34" s="1987"/>
      <c r="BR34" s="1987"/>
      <c r="BS34" s="1987"/>
      <c r="BT34" s="1987"/>
      <c r="BU34" s="1987"/>
      <c r="BV34" s="1987"/>
      <c r="BW34" s="1987"/>
      <c r="BX34" s="1987"/>
      <c r="BY34" s="1987"/>
      <c r="BZ34" s="1987"/>
      <c r="CA34" s="1987"/>
      <c r="CC34" s="2008"/>
      <c r="CD34" s="2008"/>
      <c r="CE34" s="2008"/>
      <c r="CF34" s="2008"/>
      <c r="CG34" s="2008"/>
      <c r="CH34" s="2008"/>
      <c r="CI34" s="2008"/>
      <c r="CJ34" s="2008"/>
      <c r="CK34" s="2008"/>
      <c r="CL34" s="2008"/>
      <c r="CM34" s="2008"/>
      <c r="CN34" s="2008"/>
      <c r="CO34" s="2008"/>
      <c r="CP34" s="2008"/>
      <c r="CQ34" s="2008"/>
    </row>
    <row r="35" spans="1:95" s="18" customFormat="1" ht="409.6" customHeight="1" x14ac:dyDescent="0.25">
      <c r="A35" s="1213" t="s">
        <v>34</v>
      </c>
      <c r="B35" s="350" t="s">
        <v>806</v>
      </c>
      <c r="C35" s="348" t="s">
        <v>488</v>
      </c>
      <c r="D35" s="348" t="s">
        <v>796</v>
      </c>
      <c r="E35" s="348" t="s">
        <v>797</v>
      </c>
      <c r="F35" s="348" t="s">
        <v>489</v>
      </c>
      <c r="G35" s="348" t="s">
        <v>936</v>
      </c>
      <c r="H35" s="348" t="s">
        <v>798</v>
      </c>
      <c r="I35" s="348" t="s">
        <v>799</v>
      </c>
      <c r="J35" s="348" t="s">
        <v>937</v>
      </c>
      <c r="K35" s="348" t="s">
        <v>801</v>
      </c>
      <c r="L35" s="348" t="s">
        <v>802</v>
      </c>
      <c r="M35" s="348" t="s">
        <v>803</v>
      </c>
      <c r="N35" s="348" t="s">
        <v>804</v>
      </c>
      <c r="O35" s="349" t="s">
        <v>805</v>
      </c>
      <c r="P35" s="349" t="s">
        <v>807</v>
      </c>
      <c r="Q35" s="350" t="s">
        <v>806</v>
      </c>
      <c r="R35" s="348" t="s">
        <v>488</v>
      </c>
      <c r="S35" s="348" t="s">
        <v>796</v>
      </c>
      <c r="T35" s="348" t="s">
        <v>797</v>
      </c>
      <c r="U35" s="348" t="s">
        <v>489</v>
      </c>
      <c r="V35" s="348" t="s">
        <v>936</v>
      </c>
      <c r="W35" s="348" t="s">
        <v>798</v>
      </c>
      <c r="X35" s="348" t="s">
        <v>799</v>
      </c>
      <c r="Y35" s="348" t="s">
        <v>937</v>
      </c>
      <c r="Z35" s="348" t="s">
        <v>801</v>
      </c>
      <c r="AA35" s="348" t="s">
        <v>802</v>
      </c>
      <c r="AB35" s="348" t="s">
        <v>803</v>
      </c>
      <c r="AC35" s="348" t="s">
        <v>804</v>
      </c>
      <c r="AD35" s="349" t="s">
        <v>805</v>
      </c>
      <c r="AE35" s="349" t="s">
        <v>807</v>
      </c>
      <c r="AF35" s="350" t="s">
        <v>806</v>
      </c>
      <c r="AG35" s="348" t="s">
        <v>488</v>
      </c>
      <c r="AH35" s="348" t="s">
        <v>796</v>
      </c>
      <c r="AI35" s="348" t="s">
        <v>797</v>
      </c>
      <c r="AJ35" s="348" t="s">
        <v>489</v>
      </c>
      <c r="AK35" s="348" t="s">
        <v>936</v>
      </c>
      <c r="AL35" s="348" t="s">
        <v>798</v>
      </c>
      <c r="AM35" s="348" t="s">
        <v>799</v>
      </c>
      <c r="AN35" s="348" t="s">
        <v>937</v>
      </c>
      <c r="AO35" s="348" t="s">
        <v>801</v>
      </c>
      <c r="AP35" s="348" t="s">
        <v>802</v>
      </c>
      <c r="AQ35" s="348" t="s">
        <v>803</v>
      </c>
      <c r="AR35" s="348" t="s">
        <v>804</v>
      </c>
      <c r="AS35" s="349" t="s">
        <v>805</v>
      </c>
      <c r="AT35" s="349" t="s">
        <v>807</v>
      </c>
      <c r="AU35" s="1211"/>
      <c r="AV35" s="1212"/>
      <c r="AX35" s="351" t="s">
        <v>806</v>
      </c>
      <c r="AY35" s="352" t="s">
        <v>488</v>
      </c>
      <c r="AZ35" s="352" t="s">
        <v>796</v>
      </c>
      <c r="BA35" s="352" t="s">
        <v>797</v>
      </c>
      <c r="BB35" s="352" t="s">
        <v>489</v>
      </c>
      <c r="BC35" s="352" t="s">
        <v>936</v>
      </c>
      <c r="BD35" s="352" t="s">
        <v>798</v>
      </c>
      <c r="BE35" s="352" t="s">
        <v>799</v>
      </c>
      <c r="BF35" s="352" t="s">
        <v>937</v>
      </c>
      <c r="BG35" s="352" t="s">
        <v>801</v>
      </c>
      <c r="BH35" s="352" t="s">
        <v>802</v>
      </c>
      <c r="BI35" s="352" t="s">
        <v>803</v>
      </c>
      <c r="BJ35" s="352" t="s">
        <v>804</v>
      </c>
      <c r="BK35" s="353" t="s">
        <v>805</v>
      </c>
      <c r="BL35" s="1621" t="s">
        <v>807</v>
      </c>
      <c r="BM35" s="352" t="s">
        <v>806</v>
      </c>
      <c r="BN35" s="352" t="s">
        <v>488</v>
      </c>
      <c r="BO35" s="352" t="s">
        <v>796</v>
      </c>
      <c r="BP35" s="352" t="s">
        <v>797</v>
      </c>
      <c r="BQ35" s="352" t="s">
        <v>489</v>
      </c>
      <c r="BR35" s="352" t="s">
        <v>936</v>
      </c>
      <c r="BS35" s="352" t="s">
        <v>798</v>
      </c>
      <c r="BT35" s="352" t="s">
        <v>799</v>
      </c>
      <c r="BU35" s="352" t="s">
        <v>800</v>
      </c>
      <c r="BV35" s="352" t="s">
        <v>801</v>
      </c>
      <c r="BW35" s="352" t="s">
        <v>802</v>
      </c>
      <c r="BX35" s="352" t="s">
        <v>803</v>
      </c>
      <c r="BY35" s="352" t="s">
        <v>804</v>
      </c>
      <c r="BZ35" s="353" t="s">
        <v>805</v>
      </c>
      <c r="CA35" s="1621" t="s">
        <v>807</v>
      </c>
      <c r="CC35" s="351" t="s">
        <v>806</v>
      </c>
      <c r="CD35" s="352" t="s">
        <v>488</v>
      </c>
      <c r="CE35" s="352" t="s">
        <v>796</v>
      </c>
      <c r="CF35" s="352" t="s">
        <v>797</v>
      </c>
      <c r="CG35" s="352" t="s">
        <v>489</v>
      </c>
      <c r="CH35" s="352" t="s">
        <v>936</v>
      </c>
      <c r="CI35" s="352" t="s">
        <v>798</v>
      </c>
      <c r="CJ35" s="352" t="s">
        <v>799</v>
      </c>
      <c r="CK35" s="352" t="s">
        <v>800</v>
      </c>
      <c r="CL35" s="352" t="s">
        <v>801</v>
      </c>
      <c r="CM35" s="352" t="s">
        <v>802</v>
      </c>
      <c r="CN35" s="352" t="s">
        <v>803</v>
      </c>
      <c r="CO35" s="352" t="s">
        <v>804</v>
      </c>
      <c r="CP35" s="353" t="s">
        <v>805</v>
      </c>
      <c r="CQ35" s="1621" t="s">
        <v>807</v>
      </c>
    </row>
    <row r="36" spans="1:95" x14ac:dyDescent="0.25">
      <c r="A36" s="340" t="s">
        <v>35</v>
      </c>
      <c r="B36" s="1199"/>
      <c r="C36" s="1200"/>
      <c r="D36" s="1200"/>
      <c r="E36" s="1200"/>
      <c r="F36" s="1200"/>
      <c r="G36" s="1200"/>
      <c r="H36" s="1200"/>
      <c r="I36" s="1200"/>
      <c r="J36" s="1200"/>
      <c r="K36" s="1200"/>
      <c r="L36" s="1200"/>
      <c r="M36" s="1200"/>
      <c r="N36" s="1200"/>
      <c r="O36" s="1200"/>
      <c r="P36" s="1200"/>
      <c r="Q36" s="1199"/>
      <c r="R36" s="1200"/>
      <c r="S36" s="1200"/>
      <c r="T36" s="1200"/>
      <c r="U36" s="1200"/>
      <c r="V36" s="1200"/>
      <c r="W36" s="1200"/>
      <c r="X36" s="1200"/>
      <c r="Y36" s="1200"/>
      <c r="Z36" s="1200"/>
      <c r="AA36" s="1200"/>
      <c r="AB36" s="1200"/>
      <c r="AC36" s="1200"/>
      <c r="AD36" s="1200"/>
      <c r="AE36" s="1200"/>
      <c r="AF36" s="1199"/>
      <c r="AG36" s="1200"/>
      <c r="AH36" s="1200"/>
      <c r="AI36" s="1200"/>
      <c r="AJ36" s="1200"/>
      <c r="AK36" s="1200"/>
      <c r="AL36" s="1200"/>
      <c r="AM36" s="1200"/>
      <c r="AN36" s="1200"/>
      <c r="AO36" s="1200"/>
      <c r="AP36" s="1200"/>
      <c r="AQ36" s="1200"/>
      <c r="AR36" s="1200"/>
      <c r="AS36" s="1200"/>
      <c r="AT36" s="1200"/>
      <c r="AU36" s="646"/>
      <c r="AV36" s="337"/>
      <c r="AX36" s="1199"/>
      <c r="AY36" s="1200"/>
      <c r="AZ36" s="1200"/>
      <c r="BA36" s="1200"/>
      <c r="BB36" s="1200"/>
      <c r="BC36" s="1200"/>
      <c r="BD36" s="1200"/>
      <c r="BE36" s="1200"/>
      <c r="BF36" s="1200"/>
      <c r="BG36" s="1200"/>
      <c r="BH36" s="1200"/>
      <c r="BI36" s="1200"/>
      <c r="BJ36" s="1200"/>
      <c r="BK36" s="1200"/>
      <c r="BL36" s="1201"/>
      <c r="BM36" s="1200"/>
      <c r="BN36" s="1200"/>
      <c r="BO36" s="1200"/>
      <c r="BP36" s="1200"/>
      <c r="BQ36" s="1200"/>
      <c r="BR36" s="1200"/>
      <c r="BS36" s="1200"/>
      <c r="BT36" s="1200"/>
      <c r="BU36" s="1200"/>
      <c r="BV36" s="1200"/>
      <c r="BW36" s="1200"/>
      <c r="BX36" s="1200"/>
      <c r="BY36" s="1200"/>
      <c r="BZ36" s="1200"/>
      <c r="CA36" s="1201"/>
      <c r="CC36" s="1199"/>
      <c r="CD36" s="1200"/>
      <c r="CE36" s="1200"/>
      <c r="CF36" s="1200"/>
      <c r="CG36" s="1200"/>
      <c r="CH36" s="1200"/>
      <c r="CI36" s="1200"/>
      <c r="CJ36" s="1200"/>
      <c r="CK36" s="1200"/>
      <c r="CL36" s="1200"/>
      <c r="CM36" s="1200"/>
      <c r="CN36" s="1200"/>
      <c r="CO36" s="1200"/>
      <c r="CP36" s="1200"/>
      <c r="CQ36" s="1201"/>
    </row>
    <row r="37" spans="1:95" x14ac:dyDescent="0.25">
      <c r="A37" s="324" t="s">
        <v>36</v>
      </c>
      <c r="B37" s="93">
        <v>0</v>
      </c>
      <c r="C37" s="80">
        <v>0</v>
      </c>
      <c r="D37" s="80">
        <v>0</v>
      </c>
      <c r="E37" s="80">
        <v>0</v>
      </c>
      <c r="F37" s="80">
        <v>0</v>
      </c>
      <c r="G37" s="80">
        <v>0</v>
      </c>
      <c r="H37" s="80">
        <v>0</v>
      </c>
      <c r="I37" s="80">
        <v>0</v>
      </c>
      <c r="J37" s="80">
        <v>0</v>
      </c>
      <c r="K37" s="80">
        <v>0</v>
      </c>
      <c r="L37" s="80">
        <v>0</v>
      </c>
      <c r="M37" s="80">
        <v>0</v>
      </c>
      <c r="N37" s="80">
        <v>0</v>
      </c>
      <c r="O37" s="143">
        <v>0.88545381979461912</v>
      </c>
      <c r="P37" s="143">
        <v>0.88545381979461912</v>
      </c>
      <c r="Q37" s="93">
        <v>0</v>
      </c>
      <c r="R37" s="80">
        <v>0</v>
      </c>
      <c r="S37" s="80">
        <v>1.266260237053825</v>
      </c>
      <c r="T37" s="80">
        <v>0</v>
      </c>
      <c r="U37" s="80">
        <v>0</v>
      </c>
      <c r="V37" s="80">
        <v>0</v>
      </c>
      <c r="W37" s="80">
        <v>0</v>
      </c>
      <c r="X37" s="80">
        <v>0</v>
      </c>
      <c r="Y37" s="80">
        <v>0</v>
      </c>
      <c r="Z37" s="80">
        <v>0</v>
      </c>
      <c r="AA37" s="80">
        <v>0</v>
      </c>
      <c r="AB37" s="80">
        <v>0</v>
      </c>
      <c r="AC37" s="80">
        <v>0</v>
      </c>
      <c r="AD37" s="143">
        <v>2.5373119050965598</v>
      </c>
      <c r="AE37" s="143">
        <v>1.266260237053825</v>
      </c>
      <c r="AF37" s="93">
        <f>B37+Q37</f>
        <v>0</v>
      </c>
      <c r="AG37" s="80">
        <f t="shared" ref="AG37:AT41" si="8">C37+R37</f>
        <v>0</v>
      </c>
      <c r="AH37" s="80">
        <f t="shared" si="8"/>
        <v>1.266260237053825</v>
      </c>
      <c r="AI37" s="80">
        <f t="shared" si="8"/>
        <v>0</v>
      </c>
      <c r="AJ37" s="80">
        <f t="shared" si="8"/>
        <v>0</v>
      </c>
      <c r="AK37" s="80">
        <f t="shared" si="8"/>
        <v>0</v>
      </c>
      <c r="AL37" s="80">
        <f t="shared" si="8"/>
        <v>0</v>
      </c>
      <c r="AM37" s="80">
        <f t="shared" si="8"/>
        <v>0</v>
      </c>
      <c r="AN37" s="80">
        <f t="shared" si="8"/>
        <v>0</v>
      </c>
      <c r="AO37" s="80">
        <f t="shared" si="8"/>
        <v>0</v>
      </c>
      <c r="AP37" s="80">
        <f t="shared" si="8"/>
        <v>0</v>
      </c>
      <c r="AQ37" s="80">
        <f t="shared" si="8"/>
        <v>0</v>
      </c>
      <c r="AR37" s="80">
        <f t="shared" si="8"/>
        <v>0</v>
      </c>
      <c r="AS37" s="143">
        <f t="shared" si="8"/>
        <v>3.4227657248911791</v>
      </c>
      <c r="AT37" s="143">
        <f t="shared" si="8"/>
        <v>2.1517140568484443</v>
      </c>
      <c r="AU37" s="186">
        <v>1</v>
      </c>
      <c r="AV37" s="1191">
        <v>4</v>
      </c>
      <c r="AX37" s="188">
        <f>B37/$AU37*100</f>
        <v>0</v>
      </c>
      <c r="AY37" s="187">
        <f t="shared" ref="AY37:BL41" si="9">C37/$AU37*100</f>
        <v>0</v>
      </c>
      <c r="AZ37" s="187">
        <f t="shared" si="9"/>
        <v>0</v>
      </c>
      <c r="BA37" s="187">
        <f t="shared" si="9"/>
        <v>0</v>
      </c>
      <c r="BB37" s="187">
        <f t="shared" si="9"/>
        <v>0</v>
      </c>
      <c r="BC37" s="187">
        <f t="shared" si="9"/>
        <v>0</v>
      </c>
      <c r="BD37" s="187">
        <f t="shared" si="9"/>
        <v>0</v>
      </c>
      <c r="BE37" s="187">
        <f t="shared" si="9"/>
        <v>0</v>
      </c>
      <c r="BF37" s="187">
        <f t="shared" si="9"/>
        <v>0</v>
      </c>
      <c r="BG37" s="187">
        <f t="shared" si="9"/>
        <v>0</v>
      </c>
      <c r="BH37" s="187">
        <f t="shared" si="9"/>
        <v>0</v>
      </c>
      <c r="BI37" s="187">
        <f t="shared" si="9"/>
        <v>0</v>
      </c>
      <c r="BJ37" s="187">
        <f t="shared" si="9"/>
        <v>0</v>
      </c>
      <c r="BK37" s="803">
        <f t="shared" si="9"/>
        <v>88.545381979461908</v>
      </c>
      <c r="BL37" s="1629">
        <f>P37/$AU37*100</f>
        <v>88.545381979461908</v>
      </c>
      <c r="BM37" s="187">
        <f>Q37/$AV37*100</f>
        <v>0</v>
      </c>
      <c r="BN37" s="187">
        <f t="shared" ref="BN37:CA41" si="10">R37/$AV37*100</f>
        <v>0</v>
      </c>
      <c r="BO37" s="187">
        <f t="shared" si="10"/>
        <v>31.656505926345623</v>
      </c>
      <c r="BP37" s="187">
        <f t="shared" si="10"/>
        <v>0</v>
      </c>
      <c r="BQ37" s="187">
        <f t="shared" si="10"/>
        <v>0</v>
      </c>
      <c r="BR37" s="187">
        <f t="shared" si="10"/>
        <v>0</v>
      </c>
      <c r="BS37" s="187">
        <f t="shared" si="10"/>
        <v>0</v>
      </c>
      <c r="BT37" s="187">
        <f t="shared" si="10"/>
        <v>0</v>
      </c>
      <c r="BU37" s="187">
        <f t="shared" si="10"/>
        <v>0</v>
      </c>
      <c r="BV37" s="187">
        <f t="shared" si="10"/>
        <v>0</v>
      </c>
      <c r="BW37" s="187">
        <f t="shared" si="10"/>
        <v>0</v>
      </c>
      <c r="BX37" s="187">
        <f t="shared" si="10"/>
        <v>0</v>
      </c>
      <c r="BY37" s="187">
        <f t="shared" si="10"/>
        <v>0</v>
      </c>
      <c r="BZ37" s="803">
        <f t="shared" si="10"/>
        <v>63.432797627413997</v>
      </c>
      <c r="CA37" s="1629">
        <f t="shared" si="10"/>
        <v>31.656505926345623</v>
      </c>
      <c r="CC37" s="196">
        <f>BM37-AX37</f>
        <v>0</v>
      </c>
      <c r="CD37" s="195">
        <f t="shared" ref="CC37:CQ41" si="11">BN37-AY37</f>
        <v>0</v>
      </c>
      <c r="CE37" s="195">
        <f>BO37-AZ37</f>
        <v>31.656505926345623</v>
      </c>
      <c r="CF37" s="195">
        <f t="shared" si="11"/>
        <v>0</v>
      </c>
      <c r="CG37" s="195">
        <f t="shared" si="11"/>
        <v>0</v>
      </c>
      <c r="CH37" s="195">
        <f t="shared" si="11"/>
        <v>0</v>
      </c>
      <c r="CI37" s="195">
        <f t="shared" si="11"/>
        <v>0</v>
      </c>
      <c r="CJ37" s="195">
        <f t="shared" si="11"/>
        <v>0</v>
      </c>
      <c r="CK37" s="195">
        <f t="shared" si="11"/>
        <v>0</v>
      </c>
      <c r="CL37" s="195">
        <f t="shared" si="11"/>
        <v>0</v>
      </c>
      <c r="CM37" s="195">
        <f t="shared" si="11"/>
        <v>0</v>
      </c>
      <c r="CN37" s="195">
        <f t="shared" si="11"/>
        <v>0</v>
      </c>
      <c r="CO37" s="195">
        <f t="shared" si="11"/>
        <v>0</v>
      </c>
      <c r="CP37" s="809">
        <f t="shared" si="11"/>
        <v>-25.112584352047911</v>
      </c>
      <c r="CQ37" s="1622">
        <f t="shared" si="11"/>
        <v>-56.888876053116284</v>
      </c>
    </row>
    <row r="38" spans="1:95" x14ac:dyDescent="0.25">
      <c r="A38" s="325" t="s">
        <v>38</v>
      </c>
      <c r="B38" s="93">
        <v>2.8375786223890125</v>
      </c>
      <c r="C38" s="80">
        <v>1.0361927906729445</v>
      </c>
      <c r="D38" s="80">
        <v>30.666407769597544</v>
      </c>
      <c r="E38" s="80">
        <v>4.6777851042853342</v>
      </c>
      <c r="F38" s="80">
        <v>1.8997062110979275</v>
      </c>
      <c r="G38" s="80">
        <v>20.431073476216351</v>
      </c>
      <c r="H38" s="80">
        <v>0.98631860399743376</v>
      </c>
      <c r="I38" s="80">
        <v>4.6182291892591021</v>
      </c>
      <c r="J38" s="80">
        <v>0.87617763582942221</v>
      </c>
      <c r="K38" s="80">
        <v>13.270758031067992</v>
      </c>
      <c r="L38" s="80">
        <v>4.6754388349476521</v>
      </c>
      <c r="M38" s="80">
        <v>30.047133104004377</v>
      </c>
      <c r="N38" s="80">
        <v>29.156149294375176</v>
      </c>
      <c r="O38" s="143">
        <v>75.107301211706258</v>
      </c>
      <c r="P38" s="143">
        <v>56.527200524804229</v>
      </c>
      <c r="Q38" s="93">
        <v>2.5226199627355239</v>
      </c>
      <c r="R38" s="80">
        <v>0</v>
      </c>
      <c r="S38" s="80">
        <v>27.997413016526856</v>
      </c>
      <c r="T38" s="80">
        <v>3.5358645333143777</v>
      </c>
      <c r="U38" s="80">
        <v>0</v>
      </c>
      <c r="V38" s="80">
        <v>18.424957401162214</v>
      </c>
      <c r="W38" s="80">
        <v>2.493441577083785</v>
      </c>
      <c r="X38" s="80">
        <v>2.2410054992233697</v>
      </c>
      <c r="Y38" s="80">
        <v>0</v>
      </c>
      <c r="Z38" s="80">
        <v>7.0711290182974125</v>
      </c>
      <c r="AA38" s="80">
        <v>3.7173246298459706</v>
      </c>
      <c r="AB38" s="80">
        <v>13.167556355930854</v>
      </c>
      <c r="AC38" s="80">
        <v>23.287488261371287</v>
      </c>
      <c r="AD38" s="143">
        <v>70.166310740777249</v>
      </c>
      <c r="AE38" s="143">
        <v>38.961994372163545</v>
      </c>
      <c r="AF38" s="93">
        <f t="shared" ref="AF38:AF48" si="12">B38+Q38</f>
        <v>5.360198585124536</v>
      </c>
      <c r="AG38" s="80">
        <f t="shared" si="8"/>
        <v>1.0361927906729445</v>
      </c>
      <c r="AH38" s="80">
        <f t="shared" si="8"/>
        <v>58.663820786124404</v>
      </c>
      <c r="AI38" s="80">
        <f t="shared" si="8"/>
        <v>8.2136496375997119</v>
      </c>
      <c r="AJ38" s="80">
        <f t="shared" si="8"/>
        <v>1.8997062110979275</v>
      </c>
      <c r="AK38" s="80">
        <f t="shared" si="8"/>
        <v>38.856030877378565</v>
      </c>
      <c r="AL38" s="80">
        <f t="shared" si="8"/>
        <v>3.4797601810812187</v>
      </c>
      <c r="AM38" s="80">
        <f t="shared" si="8"/>
        <v>6.8592346884824718</v>
      </c>
      <c r="AN38" s="80">
        <f t="shared" si="8"/>
        <v>0.87617763582942221</v>
      </c>
      <c r="AO38" s="80">
        <f t="shared" si="8"/>
        <v>20.341887049365404</v>
      </c>
      <c r="AP38" s="80">
        <f t="shared" si="8"/>
        <v>8.3927634647936227</v>
      </c>
      <c r="AQ38" s="80">
        <f t="shared" si="8"/>
        <v>43.214689459935229</v>
      </c>
      <c r="AR38" s="80">
        <f t="shared" si="8"/>
        <v>52.443637555746463</v>
      </c>
      <c r="AS38" s="143">
        <f t="shared" si="8"/>
        <v>145.27361195248352</v>
      </c>
      <c r="AT38" s="143">
        <f t="shared" si="8"/>
        <v>95.489194896967774</v>
      </c>
      <c r="AU38" s="186">
        <v>89</v>
      </c>
      <c r="AV38" s="1191">
        <v>88</v>
      </c>
      <c r="AX38" s="188">
        <f>B38/$AU38*100</f>
        <v>3.1882905869539466</v>
      </c>
      <c r="AY38" s="187">
        <f t="shared" si="9"/>
        <v>1.1642615625538701</v>
      </c>
      <c r="AZ38" s="6">
        <f t="shared" si="9"/>
        <v>34.45663794336803</v>
      </c>
      <c r="BA38" s="187">
        <f t="shared" si="9"/>
        <v>5.2559383194217242</v>
      </c>
      <c r="BB38" s="187">
        <f t="shared" si="9"/>
        <v>2.1345013607841881</v>
      </c>
      <c r="BC38" s="6">
        <f t="shared" si="9"/>
        <v>22.956262332827361</v>
      </c>
      <c r="BD38" s="187">
        <f t="shared" si="9"/>
        <v>1.1082231505589144</v>
      </c>
      <c r="BE38" s="187">
        <f t="shared" si="9"/>
        <v>5.1890215609652834</v>
      </c>
      <c r="BF38" s="187">
        <f t="shared" si="9"/>
        <v>0.98446925374092387</v>
      </c>
      <c r="BG38" s="6">
        <f t="shared" si="9"/>
        <v>14.910964079851677</v>
      </c>
      <c r="BH38" s="187">
        <f t="shared" si="9"/>
        <v>5.2533020617389345</v>
      </c>
      <c r="BI38" s="6">
        <f t="shared" si="9"/>
        <v>33.76082371236447</v>
      </c>
      <c r="BJ38" s="6">
        <f t="shared" si="9"/>
        <v>32.759718308286715</v>
      </c>
      <c r="BK38" s="87">
        <f t="shared" si="9"/>
        <v>84.390226080568837</v>
      </c>
      <c r="BL38" s="768">
        <f t="shared" si="9"/>
        <v>63.513708454836213</v>
      </c>
      <c r="BM38" s="6">
        <f t="shared" ref="BM38:BM84" si="13">Q38/$AV38*100</f>
        <v>2.8666135940176409</v>
      </c>
      <c r="BN38" s="6">
        <f t="shared" si="10"/>
        <v>0</v>
      </c>
      <c r="BO38" s="6">
        <f t="shared" si="10"/>
        <v>31.815242064235065</v>
      </c>
      <c r="BP38" s="6">
        <f t="shared" si="10"/>
        <v>4.0180278787663388</v>
      </c>
      <c r="BQ38" s="6">
        <f t="shared" si="10"/>
        <v>0</v>
      </c>
      <c r="BR38" s="6">
        <f t="shared" si="10"/>
        <v>20.937451592229788</v>
      </c>
      <c r="BS38" s="6">
        <f t="shared" si="10"/>
        <v>2.8334563375952104</v>
      </c>
      <c r="BT38" s="6">
        <f t="shared" si="10"/>
        <v>2.5465971582083746</v>
      </c>
      <c r="BU38" s="6">
        <f t="shared" si="10"/>
        <v>0</v>
      </c>
      <c r="BV38" s="6">
        <f t="shared" si="10"/>
        <v>8.0353738844288767</v>
      </c>
      <c r="BW38" s="6">
        <f t="shared" si="10"/>
        <v>4.2242325339158757</v>
      </c>
      <c r="BX38" s="6">
        <f t="shared" si="10"/>
        <v>14.963132222648698</v>
      </c>
      <c r="BY38" s="6">
        <f t="shared" si="10"/>
        <v>26.463054842467372</v>
      </c>
      <c r="BZ38" s="87">
        <f t="shared" si="10"/>
        <v>79.734444023610507</v>
      </c>
      <c r="CA38" s="768">
        <f t="shared" si="10"/>
        <v>44.2749936047313</v>
      </c>
      <c r="CC38" s="196">
        <f t="shared" si="11"/>
        <v>-0.32167699293630569</v>
      </c>
      <c r="CD38" s="195">
        <f t="shared" si="11"/>
        <v>-1.1642615625538701</v>
      </c>
      <c r="CE38" s="64">
        <f t="shared" si="11"/>
        <v>-2.6413958791329648</v>
      </c>
      <c r="CF38" s="195">
        <f t="shared" si="11"/>
        <v>-1.2379104406553854</v>
      </c>
      <c r="CG38" s="195">
        <f t="shared" si="11"/>
        <v>-2.1345013607841881</v>
      </c>
      <c r="CH38" s="64">
        <f t="shared" si="11"/>
        <v>-2.0188107405975728</v>
      </c>
      <c r="CI38" s="195">
        <f t="shared" si="11"/>
        <v>1.725233187036296</v>
      </c>
      <c r="CJ38" s="195">
        <f t="shared" si="11"/>
        <v>-2.6424244027569088</v>
      </c>
      <c r="CK38" s="195">
        <f t="shared" si="11"/>
        <v>-0.98446925374092387</v>
      </c>
      <c r="CL38" s="64">
        <f t="shared" si="11"/>
        <v>-6.8755901954228005</v>
      </c>
      <c r="CM38" s="195">
        <f t="shared" si="11"/>
        <v>-1.0290695278230588</v>
      </c>
      <c r="CN38" s="64">
        <f t="shared" si="11"/>
        <v>-18.797691489715774</v>
      </c>
      <c r="CO38" s="64">
        <f t="shared" si="11"/>
        <v>-6.2966634658193428</v>
      </c>
      <c r="CP38" s="778">
        <f t="shared" si="11"/>
        <v>-4.6557820569583299</v>
      </c>
      <c r="CQ38" s="1623">
        <f t="shared" si="11"/>
        <v>-19.238714850104913</v>
      </c>
    </row>
    <row r="39" spans="1:95" x14ac:dyDescent="0.25">
      <c r="A39" s="325" t="s">
        <v>39</v>
      </c>
      <c r="B39" s="93">
        <v>2.9590053719266938</v>
      </c>
      <c r="C39" s="80">
        <v>0.98887293398415843</v>
      </c>
      <c r="D39" s="80">
        <v>35.486018973875076</v>
      </c>
      <c r="E39" s="80">
        <v>18.979656374444495</v>
      </c>
      <c r="F39" s="80">
        <v>2.0198308894815278</v>
      </c>
      <c r="G39" s="80">
        <v>48.20273662460243</v>
      </c>
      <c r="H39" s="80">
        <v>3.9713107458723398</v>
      </c>
      <c r="I39" s="80">
        <v>12.065717802285118</v>
      </c>
      <c r="J39" s="80">
        <v>7.9193401369326706</v>
      </c>
      <c r="K39" s="80">
        <v>15.454091426749857</v>
      </c>
      <c r="L39" s="80">
        <v>2.7949376827147829</v>
      </c>
      <c r="M39" s="80">
        <v>24.623992871276485</v>
      </c>
      <c r="N39" s="80">
        <v>33.950294318850261</v>
      </c>
      <c r="O39" s="143">
        <v>107.96310309064947</v>
      </c>
      <c r="P39" s="143">
        <v>70.412954511325296</v>
      </c>
      <c r="Q39" s="93">
        <v>8.3793098057872584</v>
      </c>
      <c r="R39" s="80">
        <v>2.2368664006620209</v>
      </c>
      <c r="S39" s="80">
        <v>34.084857566331067</v>
      </c>
      <c r="T39" s="80">
        <v>12.956678515791397</v>
      </c>
      <c r="U39" s="80">
        <v>2.1104778414583691</v>
      </c>
      <c r="V39" s="80">
        <v>49.7395495622632</v>
      </c>
      <c r="W39" s="80">
        <v>3.5515567016801275</v>
      </c>
      <c r="X39" s="80">
        <v>10.017651518688059</v>
      </c>
      <c r="Y39" s="80">
        <v>6.2167655513485487</v>
      </c>
      <c r="Z39" s="80">
        <v>6.7785841579692487</v>
      </c>
      <c r="AA39" s="80">
        <v>4.4328102684491419</v>
      </c>
      <c r="AB39" s="80">
        <v>19.947181203296477</v>
      </c>
      <c r="AC39" s="80">
        <v>22.272135532147143</v>
      </c>
      <c r="AD39" s="143">
        <v>91.608956078614895</v>
      </c>
      <c r="AE39" s="143">
        <v>74.572374030983426</v>
      </c>
      <c r="AF39" s="93">
        <f t="shared" si="12"/>
        <v>11.338315177713952</v>
      </c>
      <c r="AG39" s="80">
        <f t="shared" si="8"/>
        <v>3.2257393346461791</v>
      </c>
      <c r="AH39" s="80">
        <f t="shared" si="8"/>
        <v>69.570876540206143</v>
      </c>
      <c r="AI39" s="80">
        <f t="shared" si="8"/>
        <v>31.936334890235891</v>
      </c>
      <c r="AJ39" s="80">
        <f t="shared" si="8"/>
        <v>4.1303087309398965</v>
      </c>
      <c r="AK39" s="80">
        <f t="shared" si="8"/>
        <v>97.94228618686563</v>
      </c>
      <c r="AL39" s="80">
        <f t="shared" si="8"/>
        <v>7.5228674475524677</v>
      </c>
      <c r="AM39" s="80">
        <f t="shared" si="8"/>
        <v>22.083369320973176</v>
      </c>
      <c r="AN39" s="80">
        <f t="shared" si="8"/>
        <v>14.136105688281219</v>
      </c>
      <c r="AO39" s="80">
        <f t="shared" si="8"/>
        <v>22.232675584719104</v>
      </c>
      <c r="AP39" s="80">
        <f t="shared" si="8"/>
        <v>7.2277479511639253</v>
      </c>
      <c r="AQ39" s="80">
        <f t="shared" si="8"/>
        <v>44.571174074572966</v>
      </c>
      <c r="AR39" s="80">
        <f t="shared" si="8"/>
        <v>56.222429850997401</v>
      </c>
      <c r="AS39" s="143">
        <f t="shared" si="8"/>
        <v>199.57205916926438</v>
      </c>
      <c r="AT39" s="143">
        <f t="shared" si="8"/>
        <v>144.98532854230871</v>
      </c>
      <c r="AU39" s="186">
        <v>127</v>
      </c>
      <c r="AV39" s="1191">
        <v>125</v>
      </c>
      <c r="AX39" s="188">
        <f t="shared" ref="AX39:AX41" si="14">B39/$AU39*100</f>
        <v>2.3299254897060582</v>
      </c>
      <c r="AY39" s="187">
        <f t="shared" si="9"/>
        <v>0.77864010549933738</v>
      </c>
      <c r="AZ39" s="6">
        <f t="shared" si="9"/>
        <v>27.941747223523684</v>
      </c>
      <c r="BA39" s="6">
        <f t="shared" si="9"/>
        <v>14.944611318460232</v>
      </c>
      <c r="BB39" s="187">
        <f t="shared" si="9"/>
        <v>1.5904180232138014</v>
      </c>
      <c r="BC39" s="6">
        <f t="shared" si="9"/>
        <v>37.954910728033411</v>
      </c>
      <c r="BD39" s="187">
        <f t="shared" si="9"/>
        <v>3.1270163353325513</v>
      </c>
      <c r="BE39" s="6">
        <f t="shared" si="9"/>
        <v>9.5005651986496993</v>
      </c>
      <c r="BF39" s="6">
        <f t="shared" si="9"/>
        <v>6.2357008952225756</v>
      </c>
      <c r="BG39" s="6">
        <f t="shared" si="9"/>
        <v>12.16857592657469</v>
      </c>
      <c r="BH39" s="187">
        <f t="shared" si="9"/>
        <v>2.2007383328462855</v>
      </c>
      <c r="BI39" s="6">
        <f t="shared" si="9"/>
        <v>19.388970764784634</v>
      </c>
      <c r="BJ39" s="6">
        <f t="shared" si="9"/>
        <v>26.732515211693119</v>
      </c>
      <c r="BK39" s="87">
        <f t="shared" si="9"/>
        <v>85.01031739421218</v>
      </c>
      <c r="BL39" s="768">
        <f t="shared" si="9"/>
        <v>55.443271268760071</v>
      </c>
      <c r="BM39" s="6">
        <f t="shared" si="13"/>
        <v>6.7034478446298067</v>
      </c>
      <c r="BN39" s="6">
        <f t="shared" si="10"/>
        <v>1.7894931205296167</v>
      </c>
      <c r="BO39" s="6">
        <f t="shared" si="10"/>
        <v>27.267886053064856</v>
      </c>
      <c r="BP39" s="6">
        <f t="shared" si="10"/>
        <v>10.365342812633118</v>
      </c>
      <c r="BQ39" s="6">
        <f t="shared" si="10"/>
        <v>1.6883822731666953</v>
      </c>
      <c r="BR39" s="6">
        <f t="shared" si="10"/>
        <v>39.791639649810563</v>
      </c>
      <c r="BS39" s="6">
        <f t="shared" si="10"/>
        <v>2.841245361344102</v>
      </c>
      <c r="BT39" s="6">
        <f t="shared" si="10"/>
        <v>8.0141212149504462</v>
      </c>
      <c r="BU39" s="6">
        <f t="shared" si="10"/>
        <v>4.973412441078839</v>
      </c>
      <c r="BV39" s="6">
        <f t="shared" si="10"/>
        <v>5.4228673263753988</v>
      </c>
      <c r="BW39" s="6">
        <f t="shared" si="10"/>
        <v>3.5462482147593137</v>
      </c>
      <c r="BX39" s="6">
        <f t="shared" si="10"/>
        <v>15.957744962637182</v>
      </c>
      <c r="BY39" s="6">
        <f t="shared" si="10"/>
        <v>17.817708425717715</v>
      </c>
      <c r="BZ39" s="87">
        <f t="shared" si="10"/>
        <v>73.287164862891913</v>
      </c>
      <c r="CA39" s="768">
        <f t="shared" si="10"/>
        <v>59.657899224786739</v>
      </c>
      <c r="CC39" s="196">
        <f t="shared" si="11"/>
        <v>4.3735223549237485</v>
      </c>
      <c r="CD39" s="195">
        <f t="shared" si="11"/>
        <v>1.0108530150302792</v>
      </c>
      <c r="CE39" s="64">
        <f t="shared" si="11"/>
        <v>-0.67386117045882798</v>
      </c>
      <c r="CF39" s="64">
        <f t="shared" si="11"/>
        <v>-4.5792685058271143</v>
      </c>
      <c r="CG39" s="195">
        <f t="shared" si="11"/>
        <v>9.7964249952893878E-2</v>
      </c>
      <c r="CH39" s="64">
        <f t="shared" si="11"/>
        <v>1.8367289217771514</v>
      </c>
      <c r="CI39" s="195">
        <f t="shared" si="11"/>
        <v>-0.28577097398844931</v>
      </c>
      <c r="CJ39" s="64">
        <f t="shared" si="11"/>
        <v>-1.4864439836992531</v>
      </c>
      <c r="CK39" s="64">
        <f t="shared" si="11"/>
        <v>-1.2622884541437367</v>
      </c>
      <c r="CL39" s="64">
        <f t="shared" si="11"/>
        <v>-6.7457086001992907</v>
      </c>
      <c r="CM39" s="195">
        <f t="shared" si="11"/>
        <v>1.3455098819130282</v>
      </c>
      <c r="CN39" s="64">
        <f t="shared" si="11"/>
        <v>-3.431225802147452</v>
      </c>
      <c r="CO39" s="64">
        <f t="shared" si="11"/>
        <v>-8.9148067859754043</v>
      </c>
      <c r="CP39" s="778">
        <f t="shared" si="11"/>
        <v>-11.723152531320267</v>
      </c>
      <c r="CQ39" s="1623">
        <f t="shared" si="11"/>
        <v>4.2146279560266677</v>
      </c>
    </row>
    <row r="40" spans="1:95" x14ac:dyDescent="0.25">
      <c r="A40" s="325" t="s">
        <v>40</v>
      </c>
      <c r="B40" s="93">
        <v>3.6610486172330114</v>
      </c>
      <c r="C40" s="80">
        <v>1.8837550539092964</v>
      </c>
      <c r="D40" s="80">
        <v>49.255609233116367</v>
      </c>
      <c r="E40" s="80">
        <v>14.530595718341056</v>
      </c>
      <c r="F40" s="80">
        <v>2.0519236582118947</v>
      </c>
      <c r="G40" s="80">
        <v>58.312425680823473</v>
      </c>
      <c r="H40" s="80">
        <v>0.93691790320086987</v>
      </c>
      <c r="I40" s="80">
        <v>8.7333217095469067</v>
      </c>
      <c r="J40" s="80">
        <v>7.6126947279706823</v>
      </c>
      <c r="K40" s="80">
        <v>12.594599427352883</v>
      </c>
      <c r="L40" s="80">
        <v>4.6217030664814507</v>
      </c>
      <c r="M40" s="80">
        <v>27.921927379258513</v>
      </c>
      <c r="N40" s="80">
        <v>35.351172292950899</v>
      </c>
      <c r="O40" s="143">
        <v>140.51058736660042</v>
      </c>
      <c r="P40" s="143">
        <v>97.276616518987069</v>
      </c>
      <c r="Q40" s="93">
        <v>1.2565763158971333</v>
      </c>
      <c r="R40" s="80">
        <v>1.1067162797111856</v>
      </c>
      <c r="S40" s="80">
        <v>44.141334766590127</v>
      </c>
      <c r="T40" s="80">
        <v>19.759502966635839</v>
      </c>
      <c r="U40" s="80">
        <v>4.0760200868897174</v>
      </c>
      <c r="V40" s="80">
        <v>53.424834707476421</v>
      </c>
      <c r="W40" s="80">
        <v>5.4190840074754405</v>
      </c>
      <c r="X40" s="80">
        <v>8.2961872721230243</v>
      </c>
      <c r="Y40" s="80">
        <v>2.9793446227022526</v>
      </c>
      <c r="Z40" s="80">
        <v>8.4786756092771469</v>
      </c>
      <c r="AA40" s="80">
        <v>2.1392305505469098</v>
      </c>
      <c r="AB40" s="80">
        <v>17.178107797014039</v>
      </c>
      <c r="AC40" s="80">
        <v>21.822694999612295</v>
      </c>
      <c r="AD40" s="143">
        <v>133.96144444154382</v>
      </c>
      <c r="AE40" s="143">
        <v>89.855742693302844</v>
      </c>
      <c r="AF40" s="93">
        <f t="shared" si="12"/>
        <v>4.9176249331301447</v>
      </c>
      <c r="AG40" s="80">
        <f t="shared" si="8"/>
        <v>2.9904713336204818</v>
      </c>
      <c r="AH40" s="80">
        <f t="shared" si="8"/>
        <v>93.396943999706494</v>
      </c>
      <c r="AI40" s="80">
        <f t="shared" si="8"/>
        <v>34.290098684976897</v>
      </c>
      <c r="AJ40" s="80">
        <f t="shared" si="8"/>
        <v>6.1279437451016125</v>
      </c>
      <c r="AK40" s="80">
        <f t="shared" si="8"/>
        <v>111.73726038829989</v>
      </c>
      <c r="AL40" s="80">
        <f t="shared" si="8"/>
        <v>6.3560019106763104</v>
      </c>
      <c r="AM40" s="80">
        <f t="shared" si="8"/>
        <v>17.029508981669931</v>
      </c>
      <c r="AN40" s="80">
        <f t="shared" si="8"/>
        <v>10.592039350672934</v>
      </c>
      <c r="AO40" s="80">
        <f t="shared" si="8"/>
        <v>21.073275036630029</v>
      </c>
      <c r="AP40" s="80">
        <f t="shared" si="8"/>
        <v>6.7609336170283605</v>
      </c>
      <c r="AQ40" s="80">
        <f t="shared" si="8"/>
        <v>45.100035176272556</v>
      </c>
      <c r="AR40" s="80">
        <f t="shared" si="8"/>
        <v>57.173867292563195</v>
      </c>
      <c r="AS40" s="143">
        <f t="shared" si="8"/>
        <v>274.47203180814427</v>
      </c>
      <c r="AT40" s="143">
        <f t="shared" si="8"/>
        <v>187.13235921228991</v>
      </c>
      <c r="AU40" s="186">
        <v>175</v>
      </c>
      <c r="AV40" s="1191">
        <v>176</v>
      </c>
      <c r="AX40" s="188">
        <f t="shared" si="14"/>
        <v>2.0920277812760064</v>
      </c>
      <c r="AY40" s="187">
        <f t="shared" si="9"/>
        <v>1.076431459376741</v>
      </c>
      <c r="AZ40" s="6">
        <f t="shared" si="9"/>
        <v>28.146062418923641</v>
      </c>
      <c r="BA40" s="6">
        <f t="shared" si="9"/>
        <v>8.3031975533377462</v>
      </c>
      <c r="BB40" s="187">
        <f t="shared" si="9"/>
        <v>1.1725278046925112</v>
      </c>
      <c r="BC40" s="6">
        <f t="shared" si="9"/>
        <v>33.321386103327697</v>
      </c>
      <c r="BD40" s="187">
        <f t="shared" si="9"/>
        <v>0.53538165897192558</v>
      </c>
      <c r="BE40" s="6">
        <f t="shared" si="9"/>
        <v>4.9904695483125181</v>
      </c>
      <c r="BF40" s="6">
        <f t="shared" si="9"/>
        <v>4.350111273126104</v>
      </c>
      <c r="BG40" s="6">
        <f t="shared" si="9"/>
        <v>7.1969139584873609</v>
      </c>
      <c r="BH40" s="187">
        <f t="shared" si="9"/>
        <v>2.6409731808465433</v>
      </c>
      <c r="BI40" s="6">
        <f t="shared" si="9"/>
        <v>15.955387073862006</v>
      </c>
      <c r="BJ40" s="6">
        <f t="shared" si="9"/>
        <v>20.200669881686228</v>
      </c>
      <c r="BK40" s="87">
        <f t="shared" si="9"/>
        <v>80.291764209485947</v>
      </c>
      <c r="BL40" s="768">
        <f t="shared" si="9"/>
        <v>55.586638010849754</v>
      </c>
      <c r="BM40" s="6">
        <f t="shared" si="13"/>
        <v>0.71396381585064395</v>
      </c>
      <c r="BN40" s="6">
        <f t="shared" si="10"/>
        <v>0.62881606801771905</v>
      </c>
      <c r="BO40" s="6">
        <f t="shared" si="10"/>
        <v>25.080303844653479</v>
      </c>
      <c r="BP40" s="6">
        <f t="shared" si="10"/>
        <v>11.226990321952181</v>
      </c>
      <c r="BQ40" s="6">
        <f t="shared" si="10"/>
        <v>2.3159205039146125</v>
      </c>
      <c r="BR40" s="6">
        <f t="shared" si="10"/>
        <v>30.355019720157056</v>
      </c>
      <c r="BS40" s="6">
        <f t="shared" si="10"/>
        <v>3.0790250042474097</v>
      </c>
      <c r="BT40" s="6">
        <f t="shared" si="10"/>
        <v>4.7137427682517181</v>
      </c>
      <c r="BU40" s="6">
        <f t="shared" si="10"/>
        <v>1.6928094447171891</v>
      </c>
      <c r="BV40" s="6">
        <f t="shared" si="10"/>
        <v>4.8174293234529246</v>
      </c>
      <c r="BW40" s="6">
        <f t="shared" si="10"/>
        <v>1.2154719037198352</v>
      </c>
      <c r="BX40" s="6">
        <f t="shared" si="10"/>
        <v>9.760288521030704</v>
      </c>
      <c r="BY40" s="6">
        <f t="shared" si="10"/>
        <v>12.399258522506985</v>
      </c>
      <c r="BZ40" s="87">
        <f t="shared" si="10"/>
        <v>76.114457069058986</v>
      </c>
      <c r="CA40" s="768">
        <f t="shared" si="10"/>
        <v>51.054399257558437</v>
      </c>
      <c r="CC40" s="196">
        <f t="shared" si="11"/>
        <v>-1.3780639654253624</v>
      </c>
      <c r="CD40" s="195">
        <f t="shared" si="11"/>
        <v>-0.44761539135902195</v>
      </c>
      <c r="CE40" s="64">
        <f t="shared" si="11"/>
        <v>-3.0657585742701627</v>
      </c>
      <c r="CF40" s="64">
        <f t="shared" si="11"/>
        <v>2.9237927686144349</v>
      </c>
      <c r="CG40" s="195">
        <f t="shared" si="11"/>
        <v>1.1433926992221013</v>
      </c>
      <c r="CH40" s="64">
        <f t="shared" si="11"/>
        <v>-2.9663663831706408</v>
      </c>
      <c r="CI40" s="195">
        <f t="shared" si="11"/>
        <v>2.5436433452754841</v>
      </c>
      <c r="CJ40" s="64">
        <f t="shared" si="11"/>
        <v>-0.27672678006079998</v>
      </c>
      <c r="CK40" s="64">
        <f t="shared" si="11"/>
        <v>-2.6573018284089152</v>
      </c>
      <c r="CL40" s="64">
        <f t="shared" si="11"/>
        <v>-2.3794846350344363</v>
      </c>
      <c r="CM40" s="195">
        <f t="shared" si="11"/>
        <v>-1.4255012771267082</v>
      </c>
      <c r="CN40" s="64">
        <f t="shared" si="11"/>
        <v>-6.1950985528313023</v>
      </c>
      <c r="CO40" s="64">
        <f t="shared" si="11"/>
        <v>-7.8014113591792427</v>
      </c>
      <c r="CP40" s="778">
        <f t="shared" si="11"/>
        <v>-4.1773071404269615</v>
      </c>
      <c r="CQ40" s="1623">
        <f t="shared" si="11"/>
        <v>-4.5322387532913169</v>
      </c>
    </row>
    <row r="41" spans="1:95" x14ac:dyDescent="0.25">
      <c r="A41" s="328" t="s">
        <v>41</v>
      </c>
      <c r="B41" s="93">
        <v>1.0350366876591497</v>
      </c>
      <c r="C41" s="80">
        <v>0</v>
      </c>
      <c r="D41" s="80">
        <v>24.670131699418054</v>
      </c>
      <c r="E41" s="80">
        <v>9.2742364560768742</v>
      </c>
      <c r="F41" s="80">
        <v>0</v>
      </c>
      <c r="G41" s="80">
        <v>22.922578177777055</v>
      </c>
      <c r="H41" s="80">
        <v>3.0131627437189126</v>
      </c>
      <c r="I41" s="80">
        <v>6.415820093670253</v>
      </c>
      <c r="J41" s="80">
        <v>1.9680975870654089</v>
      </c>
      <c r="K41" s="80">
        <v>3.96899327997623</v>
      </c>
      <c r="L41" s="80">
        <v>2.1319432807861847</v>
      </c>
      <c r="M41" s="80">
        <v>10.469968788614771</v>
      </c>
      <c r="N41" s="80">
        <v>6.9812527654683345</v>
      </c>
      <c r="O41" s="143">
        <v>100.64642329695418</v>
      </c>
      <c r="P41" s="143">
        <v>63.088849173789086</v>
      </c>
      <c r="Q41" s="93">
        <v>0.85219374284099936</v>
      </c>
      <c r="R41" s="80">
        <v>1.0490294411356449</v>
      </c>
      <c r="S41" s="80">
        <v>20.076983482836493</v>
      </c>
      <c r="T41" s="80">
        <v>8.1348272265504633</v>
      </c>
      <c r="U41" s="80">
        <v>0</v>
      </c>
      <c r="V41" s="80">
        <v>21.501744758159141</v>
      </c>
      <c r="W41" s="80">
        <v>0</v>
      </c>
      <c r="X41" s="80">
        <v>6.1411793454648445</v>
      </c>
      <c r="Y41" s="80">
        <v>0</v>
      </c>
      <c r="Z41" s="80">
        <v>3.1877680927703622</v>
      </c>
      <c r="AA41" s="80">
        <v>2.4781786679309143</v>
      </c>
      <c r="AB41" s="80">
        <v>10.170004312627828</v>
      </c>
      <c r="AC41" s="80">
        <v>11.180888185693993</v>
      </c>
      <c r="AD41" s="143">
        <v>70.713723690130522</v>
      </c>
      <c r="AE41" s="143">
        <v>46.930310952674752</v>
      </c>
      <c r="AF41" s="93">
        <f t="shared" si="12"/>
        <v>1.887230430500149</v>
      </c>
      <c r="AG41" s="80">
        <f t="shared" si="8"/>
        <v>1.0490294411356449</v>
      </c>
      <c r="AH41" s="80">
        <f t="shared" si="8"/>
        <v>44.747115182254547</v>
      </c>
      <c r="AI41" s="80">
        <f t="shared" si="8"/>
        <v>17.409063682627337</v>
      </c>
      <c r="AJ41" s="80">
        <f t="shared" si="8"/>
        <v>0</v>
      </c>
      <c r="AK41" s="80">
        <f t="shared" si="8"/>
        <v>44.424322935936196</v>
      </c>
      <c r="AL41" s="80">
        <f t="shared" si="8"/>
        <v>3.0131627437189126</v>
      </c>
      <c r="AM41" s="80">
        <f t="shared" si="8"/>
        <v>12.556999439135097</v>
      </c>
      <c r="AN41" s="80">
        <f t="shared" si="8"/>
        <v>1.9680975870654089</v>
      </c>
      <c r="AO41" s="80">
        <f t="shared" si="8"/>
        <v>7.1567613727465922</v>
      </c>
      <c r="AP41" s="80">
        <f t="shared" si="8"/>
        <v>4.610121948717099</v>
      </c>
      <c r="AQ41" s="80">
        <f t="shared" si="8"/>
        <v>20.6399731012426</v>
      </c>
      <c r="AR41" s="80">
        <f t="shared" si="8"/>
        <v>18.162140951162328</v>
      </c>
      <c r="AS41" s="143">
        <f t="shared" si="8"/>
        <v>171.3601469870847</v>
      </c>
      <c r="AT41" s="143">
        <f t="shared" si="8"/>
        <v>110.01916012646385</v>
      </c>
      <c r="AU41" s="186">
        <v>131</v>
      </c>
      <c r="AV41" s="1191">
        <v>100</v>
      </c>
      <c r="AX41" s="188">
        <f t="shared" si="14"/>
        <v>0.79010434172454169</v>
      </c>
      <c r="AY41" s="187">
        <f t="shared" si="9"/>
        <v>0</v>
      </c>
      <c r="AZ41" s="6">
        <f t="shared" si="9"/>
        <v>18.832161602609201</v>
      </c>
      <c r="BA41" s="6">
        <f t="shared" si="9"/>
        <v>7.0795698137991403</v>
      </c>
      <c r="BB41" s="187">
        <f t="shared" si="9"/>
        <v>0</v>
      </c>
      <c r="BC41" s="6">
        <f t="shared" si="9"/>
        <v>17.498151280745844</v>
      </c>
      <c r="BD41" s="187">
        <f t="shared" si="9"/>
        <v>2.3001242318464983</v>
      </c>
      <c r="BE41" s="6">
        <f t="shared" si="9"/>
        <v>4.8975725905879797</v>
      </c>
      <c r="BF41" s="187">
        <f t="shared" si="9"/>
        <v>1.5023645702789381</v>
      </c>
      <c r="BG41" s="187">
        <f t="shared" si="9"/>
        <v>3.0297658625772748</v>
      </c>
      <c r="BH41" s="187">
        <f t="shared" si="9"/>
        <v>1.6274376189207518</v>
      </c>
      <c r="BI41" s="6">
        <f t="shared" si="9"/>
        <v>7.9923425867288334</v>
      </c>
      <c r="BJ41" s="6">
        <f t="shared" si="9"/>
        <v>5.3292005843269727</v>
      </c>
      <c r="BK41" s="87">
        <f t="shared" si="9"/>
        <v>76.829330761033731</v>
      </c>
      <c r="BL41" s="768">
        <f t="shared" si="9"/>
        <v>48.159426850220676</v>
      </c>
      <c r="BM41" s="6">
        <f t="shared" si="13"/>
        <v>0.85219374284099936</v>
      </c>
      <c r="BN41" s="6">
        <f t="shared" si="10"/>
        <v>1.0490294411356449</v>
      </c>
      <c r="BO41" s="6">
        <f t="shared" si="10"/>
        <v>20.076983482836493</v>
      </c>
      <c r="BP41" s="6">
        <f t="shared" si="10"/>
        <v>8.1348272265504633</v>
      </c>
      <c r="BQ41" s="6">
        <f t="shared" si="10"/>
        <v>0</v>
      </c>
      <c r="BR41" s="6">
        <f t="shared" si="10"/>
        <v>21.501744758159141</v>
      </c>
      <c r="BS41" s="6">
        <f t="shared" si="10"/>
        <v>0</v>
      </c>
      <c r="BT41" s="6">
        <f t="shared" si="10"/>
        <v>6.1411793454648445</v>
      </c>
      <c r="BU41" s="6">
        <f t="shared" si="10"/>
        <v>0</v>
      </c>
      <c r="BV41" s="6">
        <f t="shared" si="10"/>
        <v>3.1877680927703622</v>
      </c>
      <c r="BW41" s="6">
        <f t="shared" si="10"/>
        <v>2.4781786679309143</v>
      </c>
      <c r="BX41" s="6">
        <f t="shared" si="10"/>
        <v>10.170004312627828</v>
      </c>
      <c r="BY41" s="6">
        <f t="shared" si="10"/>
        <v>11.180888185693993</v>
      </c>
      <c r="BZ41" s="87">
        <f t="shared" si="10"/>
        <v>70.713723690130522</v>
      </c>
      <c r="CA41" s="768">
        <f t="shared" si="10"/>
        <v>46.930310952674752</v>
      </c>
      <c r="CC41" s="196">
        <f t="shared" si="11"/>
        <v>6.2089401116457665E-2</v>
      </c>
      <c r="CD41" s="195">
        <f t="shared" si="11"/>
        <v>1.0490294411356449</v>
      </c>
      <c r="CE41" s="64">
        <f t="shared" si="11"/>
        <v>1.2448218802272919</v>
      </c>
      <c r="CF41" s="64">
        <f t="shared" si="11"/>
        <v>1.055257412751323</v>
      </c>
      <c r="CG41" s="195">
        <f t="shared" si="11"/>
        <v>0</v>
      </c>
      <c r="CH41" s="64">
        <f t="shared" si="11"/>
        <v>4.0035934774132969</v>
      </c>
      <c r="CI41" s="195">
        <f t="shared" si="11"/>
        <v>-2.3001242318464983</v>
      </c>
      <c r="CJ41" s="64">
        <f t="shared" si="11"/>
        <v>1.2436067548768648</v>
      </c>
      <c r="CK41" s="195">
        <f t="shared" si="11"/>
        <v>-1.5023645702789381</v>
      </c>
      <c r="CL41" s="195">
        <f t="shared" si="11"/>
        <v>0.15800223019308746</v>
      </c>
      <c r="CM41" s="195">
        <f t="shared" si="11"/>
        <v>0.85074104901016256</v>
      </c>
      <c r="CN41" s="64">
        <f t="shared" si="11"/>
        <v>2.1776617258989948</v>
      </c>
      <c r="CO41" s="64">
        <f t="shared" si="11"/>
        <v>5.8516876013670203</v>
      </c>
      <c r="CP41" s="778">
        <f t="shared" si="11"/>
        <v>-6.1156070709032093</v>
      </c>
      <c r="CQ41" s="1623">
        <f t="shared" si="11"/>
        <v>-1.229115897545924</v>
      </c>
    </row>
    <row r="42" spans="1:95" x14ac:dyDescent="0.25">
      <c r="A42" s="1199" t="s">
        <v>42</v>
      </c>
      <c r="B42" s="1202"/>
      <c r="C42" s="1203"/>
      <c r="D42" s="1203"/>
      <c r="E42" s="1203"/>
      <c r="F42" s="1203"/>
      <c r="G42" s="1203"/>
      <c r="H42" s="1203"/>
      <c r="I42" s="1203"/>
      <c r="J42" s="1203"/>
      <c r="K42" s="1203"/>
      <c r="L42" s="1203"/>
      <c r="M42" s="1203"/>
      <c r="N42" s="1203"/>
      <c r="O42" s="1631"/>
      <c r="P42" s="1632"/>
      <c r="Q42" s="1203"/>
      <c r="R42" s="1203"/>
      <c r="S42" s="1203"/>
      <c r="T42" s="1203"/>
      <c r="U42" s="1203"/>
      <c r="V42" s="1203"/>
      <c r="W42" s="1203"/>
      <c r="X42" s="1203"/>
      <c r="Y42" s="1203"/>
      <c r="Z42" s="1203"/>
      <c r="AA42" s="1203"/>
      <c r="AB42" s="1203"/>
      <c r="AC42" s="1203"/>
      <c r="AD42" s="1631"/>
      <c r="AE42" s="1632"/>
      <c r="AF42" s="1203"/>
      <c r="AG42" s="1203"/>
      <c r="AH42" s="1203"/>
      <c r="AI42" s="1203"/>
      <c r="AJ42" s="1203"/>
      <c r="AK42" s="1203"/>
      <c r="AL42" s="1203"/>
      <c r="AM42" s="1203"/>
      <c r="AN42" s="1203"/>
      <c r="AO42" s="1203"/>
      <c r="AP42" s="1203"/>
      <c r="AQ42" s="1203"/>
      <c r="AR42" s="1203"/>
      <c r="AS42" s="1631"/>
      <c r="AT42" s="1631"/>
      <c r="AU42" s="1205"/>
      <c r="AV42" s="1206"/>
      <c r="AX42" s="361"/>
      <c r="AY42" s="362"/>
      <c r="AZ42" s="362"/>
      <c r="BA42" s="362"/>
      <c r="BB42" s="362"/>
      <c r="BC42" s="362"/>
      <c r="BD42" s="362"/>
      <c r="BE42" s="362"/>
      <c r="BF42" s="362"/>
      <c r="BG42" s="362"/>
      <c r="BH42" s="362"/>
      <c r="BI42" s="362"/>
      <c r="BJ42" s="362"/>
      <c r="BK42" s="1322"/>
      <c r="BL42" s="1624"/>
      <c r="BM42" s="362"/>
      <c r="BN42" s="362"/>
      <c r="BO42" s="362"/>
      <c r="BP42" s="362"/>
      <c r="BQ42" s="362"/>
      <c r="BR42" s="362"/>
      <c r="BS42" s="362"/>
      <c r="BT42" s="362"/>
      <c r="BU42" s="362"/>
      <c r="BV42" s="362"/>
      <c r="BW42" s="362"/>
      <c r="BX42" s="362"/>
      <c r="BY42" s="362"/>
      <c r="BZ42" s="1322"/>
      <c r="CA42" s="1624"/>
      <c r="CC42" s="361"/>
      <c r="CD42" s="362"/>
      <c r="CE42" s="362"/>
      <c r="CF42" s="362"/>
      <c r="CG42" s="362"/>
      <c r="CH42" s="362"/>
      <c r="CI42" s="362"/>
      <c r="CJ42" s="362"/>
      <c r="CK42" s="362"/>
      <c r="CL42" s="362"/>
      <c r="CM42" s="362"/>
      <c r="CN42" s="362"/>
      <c r="CO42" s="362"/>
      <c r="CP42" s="1322"/>
      <c r="CQ42" s="1624"/>
    </row>
    <row r="43" spans="1:95" x14ac:dyDescent="0.25">
      <c r="A43" s="324" t="s">
        <v>43</v>
      </c>
      <c r="B43" s="93">
        <v>0</v>
      </c>
      <c r="C43" s="80">
        <v>0</v>
      </c>
      <c r="D43" s="80">
        <v>1.735463713575768</v>
      </c>
      <c r="E43" s="80">
        <v>0.84110502717977109</v>
      </c>
      <c r="F43" s="80">
        <v>0</v>
      </c>
      <c r="G43" s="80">
        <v>1.7641627640901572</v>
      </c>
      <c r="H43" s="80">
        <v>0</v>
      </c>
      <c r="I43" s="80">
        <v>0.94683715070842644</v>
      </c>
      <c r="J43" s="80">
        <v>0</v>
      </c>
      <c r="K43" s="80">
        <v>0.85000989378114877</v>
      </c>
      <c r="L43" s="80">
        <v>0</v>
      </c>
      <c r="M43" s="80">
        <v>3.7766004686504457</v>
      </c>
      <c r="N43" s="80">
        <v>0.85000989378114877</v>
      </c>
      <c r="O43" s="143">
        <v>7.413174314348085</v>
      </c>
      <c r="P43" s="143">
        <v>4.5939260820321763</v>
      </c>
      <c r="Q43" s="93">
        <v>0</v>
      </c>
      <c r="R43" s="80">
        <v>0</v>
      </c>
      <c r="S43" s="80">
        <v>5.8033768840396256</v>
      </c>
      <c r="T43" s="80">
        <v>1.1184332003310105</v>
      </c>
      <c r="U43" s="80">
        <v>0</v>
      </c>
      <c r="V43" s="80">
        <v>3.6215121625836417</v>
      </c>
      <c r="W43" s="80">
        <v>0</v>
      </c>
      <c r="X43" s="80">
        <v>1.0340709745247063</v>
      </c>
      <c r="Y43" s="80">
        <v>0</v>
      </c>
      <c r="Z43" s="80">
        <v>2.5689445158668871</v>
      </c>
      <c r="AA43" s="80">
        <v>3.5944432907404238</v>
      </c>
      <c r="AB43" s="80">
        <v>5.5177585950132269</v>
      </c>
      <c r="AC43" s="80">
        <v>4.8956358820994792</v>
      </c>
      <c r="AD43" s="143">
        <v>10.257861122828633</v>
      </c>
      <c r="AE43" s="143">
        <v>9.3265209238836206</v>
      </c>
      <c r="AF43" s="93">
        <f t="shared" si="12"/>
        <v>0</v>
      </c>
      <c r="AG43" s="80">
        <f t="shared" ref="AG43:AG44" si="15">C43+R43</f>
        <v>0</v>
      </c>
      <c r="AH43" s="80">
        <f t="shared" ref="AH43:AH44" si="16">D43+S43</f>
        <v>7.538840597615394</v>
      </c>
      <c r="AI43" s="80">
        <f t="shared" ref="AI43:AI44" si="17">E43+T43</f>
        <v>1.9595382275107815</v>
      </c>
      <c r="AJ43" s="80">
        <f t="shared" ref="AJ43:AJ44" si="18">F43+U43</f>
        <v>0</v>
      </c>
      <c r="AK43" s="80">
        <f t="shared" ref="AK43:AK44" si="19">G43+V43</f>
        <v>5.3856749266737989</v>
      </c>
      <c r="AL43" s="80">
        <f t="shared" ref="AL43:AL44" si="20">H43+W43</f>
        <v>0</v>
      </c>
      <c r="AM43" s="80">
        <f t="shared" ref="AM43:AM44" si="21">I43+X43</f>
        <v>1.9809081252331326</v>
      </c>
      <c r="AN43" s="80">
        <f t="shared" ref="AN43:AN44" si="22">J43+Y43</f>
        <v>0</v>
      </c>
      <c r="AO43" s="80">
        <f t="shared" ref="AO43:AO44" si="23">K43+Z43</f>
        <v>3.4189544096480358</v>
      </c>
      <c r="AP43" s="80">
        <f t="shared" ref="AP43:AP44" si="24">L43+AA43</f>
        <v>3.5944432907404238</v>
      </c>
      <c r="AQ43" s="80">
        <f t="shared" ref="AQ43:AQ44" si="25">M43+AB43</f>
        <v>9.2943590636636735</v>
      </c>
      <c r="AR43" s="80">
        <f t="shared" ref="AR43:AR44" si="26">N43+AC43</f>
        <v>5.7456457758806279</v>
      </c>
      <c r="AS43" s="143">
        <f t="shared" ref="AS43:AS44" si="27">O43+AD43</f>
        <v>17.67103543717672</v>
      </c>
      <c r="AT43" s="143">
        <f t="shared" ref="AT43:AT44" si="28">P43+AE43</f>
        <v>13.920447005915797</v>
      </c>
      <c r="AU43" s="186">
        <v>8</v>
      </c>
      <c r="AV43" s="1191">
        <v>13</v>
      </c>
      <c r="AX43" s="188">
        <f t="shared" ref="AX43:BL44" si="29">B43/SUM($B43:$P43)*100</f>
        <v>0</v>
      </c>
      <c r="AY43" s="187">
        <f t="shared" si="29"/>
        <v>0</v>
      </c>
      <c r="AZ43" s="187">
        <f t="shared" si="29"/>
        <v>7.6212799815197672</v>
      </c>
      <c r="BA43" s="187">
        <f t="shared" si="29"/>
        <v>3.6937084053419849</v>
      </c>
      <c r="BB43" s="187">
        <f t="shared" si="29"/>
        <v>0</v>
      </c>
      <c r="BC43" s="187">
        <f t="shared" si="29"/>
        <v>7.7473117144007038</v>
      </c>
      <c r="BD43" s="187">
        <f t="shared" si="29"/>
        <v>0</v>
      </c>
      <c r="BE43" s="187">
        <f t="shared" si="29"/>
        <v>4.1580304825764367</v>
      </c>
      <c r="BF43" s="187">
        <f t="shared" si="29"/>
        <v>0</v>
      </c>
      <c r="BG43" s="187">
        <f t="shared" si="29"/>
        <v>3.732814081269574</v>
      </c>
      <c r="BH43" s="187">
        <f t="shared" si="29"/>
        <v>0</v>
      </c>
      <c r="BI43" s="187">
        <f t="shared" si="29"/>
        <v>16.584921554262856</v>
      </c>
      <c r="BJ43" s="187">
        <f t="shared" si="29"/>
        <v>3.732814081269574</v>
      </c>
      <c r="BK43" s="87">
        <f t="shared" si="29"/>
        <v>32.554916913271995</v>
      </c>
      <c r="BL43" s="1629">
        <f t="shared" si="29"/>
        <v>20.174202786087122</v>
      </c>
      <c r="BM43" s="6">
        <f t="shared" si="13"/>
        <v>0</v>
      </c>
      <c r="BN43" s="6">
        <f t="shared" ref="BN43:BN44" si="30">R43/$AV43*100</f>
        <v>0</v>
      </c>
      <c r="BO43" s="6">
        <f t="shared" ref="BO43:BO44" si="31">S43/$AV43*100</f>
        <v>44.641360646458658</v>
      </c>
      <c r="BP43" s="6">
        <f t="shared" ref="BP43:BP44" si="32">T43/$AV43*100</f>
        <v>8.6033323102385406</v>
      </c>
      <c r="BQ43" s="6">
        <f t="shared" ref="BQ43:BQ44" si="33">U43/$AV43*100</f>
        <v>0</v>
      </c>
      <c r="BR43" s="6">
        <f t="shared" ref="BR43:BR44" si="34">V43/$AV43*100</f>
        <v>27.857785866028014</v>
      </c>
      <c r="BS43" s="6">
        <f t="shared" ref="BS43:BS44" si="35">W43/$AV43*100</f>
        <v>0</v>
      </c>
      <c r="BT43" s="6">
        <f t="shared" ref="BT43:BT44" si="36">X43/$AV43*100</f>
        <v>7.9543921117285104</v>
      </c>
      <c r="BU43" s="6">
        <f t="shared" ref="BU43:BU44" si="37">Y43/$AV43*100</f>
        <v>0</v>
      </c>
      <c r="BV43" s="6">
        <f t="shared" ref="BV43:BV44" si="38">Z43/$AV43*100</f>
        <v>19.761111660514516</v>
      </c>
      <c r="BW43" s="6">
        <f t="shared" ref="BW43:BW44" si="39">AA43/$AV43*100</f>
        <v>27.649563774926339</v>
      </c>
      <c r="BX43" s="6">
        <f t="shared" ref="BX43:BX44" si="40">AB43/$AV43*100</f>
        <v>42.444296884717133</v>
      </c>
      <c r="BY43" s="6">
        <f t="shared" ref="BY43:BY44" si="41">AC43/$AV43*100</f>
        <v>37.658737554611378</v>
      </c>
      <c r="BZ43" s="87">
        <f t="shared" ref="BZ43:BZ44" si="42">AD43/$AV43*100</f>
        <v>78.906624021758702</v>
      </c>
      <c r="CA43" s="768">
        <f t="shared" ref="CA43:CA44" si="43">AE43/$AV43*100</f>
        <v>71.742468645258612</v>
      </c>
      <c r="CC43" s="196">
        <f t="shared" ref="CC43:CQ44" si="44">BM43-AX43</f>
        <v>0</v>
      </c>
      <c r="CD43" s="195">
        <f t="shared" si="44"/>
        <v>0</v>
      </c>
      <c r="CE43" s="195">
        <f t="shared" si="44"/>
        <v>37.020080664938888</v>
      </c>
      <c r="CF43" s="195">
        <f t="shared" si="44"/>
        <v>4.9096239048965558</v>
      </c>
      <c r="CG43" s="195">
        <f t="shared" si="44"/>
        <v>0</v>
      </c>
      <c r="CH43" s="195">
        <f t="shared" si="44"/>
        <v>20.110474151627308</v>
      </c>
      <c r="CI43" s="195">
        <f t="shared" si="44"/>
        <v>0</v>
      </c>
      <c r="CJ43" s="195">
        <f t="shared" si="44"/>
        <v>3.7963616291520736</v>
      </c>
      <c r="CK43" s="195">
        <f t="shared" si="44"/>
        <v>0</v>
      </c>
      <c r="CL43" s="195">
        <f t="shared" si="44"/>
        <v>16.028297579244942</v>
      </c>
      <c r="CM43" s="195">
        <f t="shared" si="44"/>
        <v>27.649563774926339</v>
      </c>
      <c r="CN43" s="195">
        <f t="shared" si="44"/>
        <v>25.859375330454277</v>
      </c>
      <c r="CO43" s="195">
        <f t="shared" si="44"/>
        <v>33.925923473341804</v>
      </c>
      <c r="CP43" s="778">
        <f t="shared" si="44"/>
        <v>46.351707108486707</v>
      </c>
      <c r="CQ43" s="1622">
        <f t="shared" si="44"/>
        <v>51.56826585917149</v>
      </c>
    </row>
    <row r="44" spans="1:95" x14ac:dyDescent="0.25">
      <c r="A44" s="328" t="s">
        <v>44</v>
      </c>
      <c r="B44" s="93">
        <v>10.492669299207869</v>
      </c>
      <c r="C44" s="80">
        <v>3.9088207785663993</v>
      </c>
      <c r="D44" s="80">
        <v>138.34270396243133</v>
      </c>
      <c r="E44" s="80">
        <v>46.621168625967996</v>
      </c>
      <c r="F44" s="80">
        <v>5.9714607587913502</v>
      </c>
      <c r="G44" s="80">
        <v>148.1046511953293</v>
      </c>
      <c r="H44" s="80">
        <v>8.9077099967895563</v>
      </c>
      <c r="I44" s="80">
        <v>30.886251644052955</v>
      </c>
      <c r="J44" s="80">
        <v>18.376310087798185</v>
      </c>
      <c r="K44" s="80">
        <v>44.438432271365812</v>
      </c>
      <c r="L44" s="80">
        <v>14.224022864930069</v>
      </c>
      <c r="M44" s="80">
        <v>89.286421674503686</v>
      </c>
      <c r="N44" s="80">
        <v>104.58885877786352</v>
      </c>
      <c r="O44" s="143">
        <v>417.699694471356</v>
      </c>
      <c r="P44" s="143">
        <v>283.59714846666799</v>
      </c>
      <c r="Q44" s="93">
        <v>13.010699827260911</v>
      </c>
      <c r="R44" s="80">
        <v>4.3926121215088516</v>
      </c>
      <c r="S44" s="80">
        <v>121.76347218529874</v>
      </c>
      <c r="T44" s="80">
        <v>43.268440041961064</v>
      </c>
      <c r="U44" s="80">
        <v>6.1864979283480865</v>
      </c>
      <c r="V44" s="80">
        <v>139.46957426647728</v>
      </c>
      <c r="W44" s="80">
        <v>11.464082286239352</v>
      </c>
      <c r="X44" s="80">
        <v>25.661952660974595</v>
      </c>
      <c r="Y44" s="80">
        <v>9.1961101740508013</v>
      </c>
      <c r="Z44" s="80">
        <v>22.947212362447289</v>
      </c>
      <c r="AA44" s="80">
        <v>9.1731008260325115</v>
      </c>
      <c r="AB44" s="80">
        <v>54.945091073855998</v>
      </c>
      <c r="AC44" s="80">
        <v>73.667571096725226</v>
      </c>
      <c r="AD44" s="143">
        <v>358.72988573333384</v>
      </c>
      <c r="AE44" s="143">
        <v>242.26016136229458</v>
      </c>
      <c r="AF44" s="93">
        <f t="shared" si="12"/>
        <v>23.50336912646878</v>
      </c>
      <c r="AG44" s="80">
        <f t="shared" si="15"/>
        <v>8.3014329000752518</v>
      </c>
      <c r="AH44" s="80">
        <f t="shared" si="16"/>
        <v>260.10617614773008</v>
      </c>
      <c r="AI44" s="80">
        <f t="shared" si="17"/>
        <v>89.889608667929053</v>
      </c>
      <c r="AJ44" s="80">
        <f t="shared" si="18"/>
        <v>12.157958687139438</v>
      </c>
      <c r="AK44" s="80">
        <f t="shared" si="19"/>
        <v>287.57422546180658</v>
      </c>
      <c r="AL44" s="80">
        <f t="shared" si="20"/>
        <v>20.37179228302891</v>
      </c>
      <c r="AM44" s="80">
        <f t="shared" si="21"/>
        <v>56.548204305027554</v>
      </c>
      <c r="AN44" s="80">
        <f t="shared" si="22"/>
        <v>27.572420261848986</v>
      </c>
      <c r="AO44" s="80">
        <f t="shared" si="23"/>
        <v>67.385644633813101</v>
      </c>
      <c r="AP44" s="80">
        <f t="shared" si="24"/>
        <v>23.39712369096258</v>
      </c>
      <c r="AQ44" s="80">
        <f t="shared" si="25"/>
        <v>144.23151274835968</v>
      </c>
      <c r="AR44" s="80">
        <f t="shared" si="26"/>
        <v>178.25642987458875</v>
      </c>
      <c r="AS44" s="143">
        <f t="shared" si="27"/>
        <v>776.42958020468984</v>
      </c>
      <c r="AT44" s="143">
        <f t="shared" si="28"/>
        <v>525.85730982896257</v>
      </c>
      <c r="AU44" s="186">
        <v>514</v>
      </c>
      <c r="AV44" s="1191">
        <v>480</v>
      </c>
      <c r="AX44" s="61">
        <f t="shared" si="29"/>
        <v>0.76844245782884524</v>
      </c>
      <c r="AY44" s="6">
        <f t="shared" si="29"/>
        <v>0.28626689364171476</v>
      </c>
      <c r="AZ44" s="6">
        <f t="shared" si="29"/>
        <v>10.131683790282487</v>
      </c>
      <c r="BA44" s="6">
        <f t="shared" si="29"/>
        <v>3.4143538106644145</v>
      </c>
      <c r="BB44" s="6">
        <f t="shared" si="29"/>
        <v>0.43732665649345748</v>
      </c>
      <c r="BC44" s="6">
        <f t="shared" si="29"/>
        <v>10.846610994307675</v>
      </c>
      <c r="BD44" s="6">
        <f t="shared" si="29"/>
        <v>0.65236617760137561</v>
      </c>
      <c r="BE44" s="6">
        <f t="shared" si="29"/>
        <v>2.2619894375464646</v>
      </c>
      <c r="BF44" s="6">
        <f t="shared" si="29"/>
        <v>1.3458097731869523</v>
      </c>
      <c r="BG44" s="6">
        <f t="shared" si="29"/>
        <v>3.2544986545270236</v>
      </c>
      <c r="BH44" s="6">
        <f t="shared" si="29"/>
        <v>1.0417123401921882</v>
      </c>
      <c r="BI44" s="6">
        <f t="shared" si="29"/>
        <v>6.5389916870322056</v>
      </c>
      <c r="BJ44" s="6">
        <f t="shared" si="29"/>
        <v>7.6596829089851255</v>
      </c>
      <c r="BK44" s="87">
        <f t="shared" si="29"/>
        <v>30.590707731364258</v>
      </c>
      <c r="BL44" s="768">
        <f t="shared" si="29"/>
        <v>20.769556686345819</v>
      </c>
      <c r="BM44" s="6">
        <f t="shared" si="13"/>
        <v>2.71056246401269</v>
      </c>
      <c r="BN44" s="6">
        <f t="shared" si="30"/>
        <v>0.91512752531434405</v>
      </c>
      <c r="BO44" s="6">
        <f t="shared" si="31"/>
        <v>25.367390038603904</v>
      </c>
      <c r="BP44" s="6">
        <f t="shared" si="32"/>
        <v>9.0142583420752231</v>
      </c>
      <c r="BQ44" s="6">
        <f t="shared" si="33"/>
        <v>1.288853735072518</v>
      </c>
      <c r="BR44" s="6">
        <f t="shared" si="34"/>
        <v>29.056161305516099</v>
      </c>
      <c r="BS44" s="6">
        <f t="shared" si="35"/>
        <v>2.3883504762998649</v>
      </c>
      <c r="BT44" s="6">
        <f t="shared" si="36"/>
        <v>5.3462401377030409</v>
      </c>
      <c r="BU44" s="6">
        <f t="shared" si="37"/>
        <v>1.9158562862605835</v>
      </c>
      <c r="BV44" s="6">
        <f t="shared" si="38"/>
        <v>4.7806692421765185</v>
      </c>
      <c r="BW44" s="6">
        <f t="shared" si="39"/>
        <v>1.9110626720901067</v>
      </c>
      <c r="BX44" s="6">
        <f t="shared" si="40"/>
        <v>11.44689397372</v>
      </c>
      <c r="BY44" s="6">
        <f t="shared" si="41"/>
        <v>15.347410645151088</v>
      </c>
      <c r="BZ44" s="87">
        <f t="shared" si="42"/>
        <v>74.735392861111222</v>
      </c>
      <c r="CA44" s="768">
        <f t="shared" si="43"/>
        <v>50.470866950478033</v>
      </c>
      <c r="CC44" s="77">
        <f t="shared" si="44"/>
        <v>1.9421200061838446</v>
      </c>
      <c r="CD44" s="64">
        <f t="shared" si="44"/>
        <v>0.62886063167262929</v>
      </c>
      <c r="CE44" s="64">
        <f t="shared" si="44"/>
        <v>15.235706248321417</v>
      </c>
      <c r="CF44" s="64">
        <f t="shared" si="44"/>
        <v>5.5999045314108091</v>
      </c>
      <c r="CG44" s="64">
        <f t="shared" si="44"/>
        <v>0.85152707857906051</v>
      </c>
      <c r="CH44" s="64">
        <f t="shared" si="44"/>
        <v>18.209550311208424</v>
      </c>
      <c r="CI44" s="64">
        <f t="shared" si="44"/>
        <v>1.7359842986984892</v>
      </c>
      <c r="CJ44" s="64">
        <f t="shared" si="44"/>
        <v>3.0842507001565762</v>
      </c>
      <c r="CK44" s="64">
        <f t="shared" si="44"/>
        <v>0.57004651307363119</v>
      </c>
      <c r="CL44" s="64">
        <f t="shared" si="44"/>
        <v>1.5261705876494949</v>
      </c>
      <c r="CM44" s="64">
        <f t="shared" si="44"/>
        <v>0.86935033189791855</v>
      </c>
      <c r="CN44" s="64">
        <f t="shared" si="44"/>
        <v>4.9079022866877944</v>
      </c>
      <c r="CO44" s="64">
        <f t="shared" si="44"/>
        <v>7.6877277361659626</v>
      </c>
      <c r="CP44" s="778">
        <f t="shared" si="44"/>
        <v>44.144685129746961</v>
      </c>
      <c r="CQ44" s="1623">
        <f t="shared" si="44"/>
        <v>29.701310264132214</v>
      </c>
    </row>
    <row r="45" spans="1:95" x14ac:dyDescent="0.25">
      <c r="A45" s="1199" t="s">
        <v>563</v>
      </c>
      <c r="B45" s="1202"/>
      <c r="C45" s="1203"/>
      <c r="D45" s="1203"/>
      <c r="E45" s="1203"/>
      <c r="F45" s="1203"/>
      <c r="G45" s="1203"/>
      <c r="H45" s="1203"/>
      <c r="I45" s="1203"/>
      <c r="J45" s="1203"/>
      <c r="K45" s="1203"/>
      <c r="L45" s="1203"/>
      <c r="M45" s="1203"/>
      <c r="N45" s="1203"/>
      <c r="O45" s="1631"/>
      <c r="P45" s="1632"/>
      <c r="Q45" s="1203"/>
      <c r="R45" s="1203"/>
      <c r="S45" s="1203"/>
      <c r="T45" s="1203"/>
      <c r="U45" s="1203"/>
      <c r="V45" s="1203"/>
      <c r="W45" s="1203"/>
      <c r="X45" s="1203"/>
      <c r="Y45" s="1203"/>
      <c r="Z45" s="1203"/>
      <c r="AA45" s="1203"/>
      <c r="AB45" s="1203"/>
      <c r="AC45" s="1203"/>
      <c r="AD45" s="1631"/>
      <c r="AE45" s="1632"/>
      <c r="AF45" s="1203"/>
      <c r="AG45" s="1203"/>
      <c r="AH45" s="1203"/>
      <c r="AI45" s="1203"/>
      <c r="AJ45" s="1203"/>
      <c r="AK45" s="1203"/>
      <c r="AL45" s="1203"/>
      <c r="AM45" s="1203"/>
      <c r="AN45" s="1203"/>
      <c r="AO45" s="1203"/>
      <c r="AP45" s="1203"/>
      <c r="AQ45" s="1203"/>
      <c r="AR45" s="1203"/>
      <c r="AS45" s="1631"/>
      <c r="AT45" s="1631"/>
      <c r="AU45" s="1205"/>
      <c r="AV45" s="1206"/>
      <c r="AX45" s="361"/>
      <c r="AY45" s="362"/>
      <c r="AZ45" s="362"/>
      <c r="BA45" s="362"/>
      <c r="BB45" s="362"/>
      <c r="BC45" s="362"/>
      <c r="BD45" s="362"/>
      <c r="BE45" s="362"/>
      <c r="BF45" s="362"/>
      <c r="BG45" s="362"/>
      <c r="BH45" s="362"/>
      <c r="BI45" s="362"/>
      <c r="BJ45" s="362"/>
      <c r="BK45" s="1322"/>
      <c r="BL45" s="1624"/>
      <c r="BM45" s="362"/>
      <c r="BN45" s="362"/>
      <c r="BO45" s="362"/>
      <c r="BP45" s="362"/>
      <c r="BQ45" s="362"/>
      <c r="BR45" s="362"/>
      <c r="BS45" s="362"/>
      <c r="BT45" s="362"/>
      <c r="BU45" s="362"/>
      <c r="BV45" s="362"/>
      <c r="BW45" s="362"/>
      <c r="BX45" s="362"/>
      <c r="BY45" s="362"/>
      <c r="BZ45" s="1322"/>
      <c r="CA45" s="1624"/>
      <c r="CC45" s="361"/>
      <c r="CD45" s="362"/>
      <c r="CE45" s="362"/>
      <c r="CF45" s="362"/>
      <c r="CG45" s="362"/>
      <c r="CH45" s="362"/>
      <c r="CI45" s="362"/>
      <c r="CJ45" s="362"/>
      <c r="CK45" s="362"/>
      <c r="CL45" s="362"/>
      <c r="CM45" s="362"/>
      <c r="CN45" s="362"/>
      <c r="CO45" s="362"/>
      <c r="CP45" s="1322"/>
      <c r="CQ45" s="1624"/>
    </row>
    <row r="46" spans="1:95" x14ac:dyDescent="0.25">
      <c r="A46" s="324" t="s">
        <v>51</v>
      </c>
      <c r="B46" s="93">
        <v>4.7071615131478728</v>
      </c>
      <c r="C46" s="80">
        <v>0.93691790320086987</v>
      </c>
      <c r="D46" s="80">
        <v>74.316448282145544</v>
      </c>
      <c r="E46" s="80">
        <v>18.365014506024238</v>
      </c>
      <c r="F46" s="80">
        <v>2.9079305227822339</v>
      </c>
      <c r="G46" s="80">
        <v>73.781808845894076</v>
      </c>
      <c r="H46" s="80">
        <v>5.0557911910881783</v>
      </c>
      <c r="I46" s="80">
        <v>18.490643937248407</v>
      </c>
      <c r="J46" s="80">
        <v>15.336505040253599</v>
      </c>
      <c r="K46" s="80">
        <v>15.700435948384714</v>
      </c>
      <c r="L46" s="80">
        <v>5.5528592983813141</v>
      </c>
      <c r="M46" s="80">
        <v>42.392866344080154</v>
      </c>
      <c r="N46" s="80">
        <v>46.279207705438658</v>
      </c>
      <c r="O46" s="143">
        <v>188.86931071714429</v>
      </c>
      <c r="P46" s="143">
        <v>138.55088790169884</v>
      </c>
      <c r="Q46" s="93">
        <v>4.8371095670808524</v>
      </c>
      <c r="R46" s="80">
        <v>1.1067162797111856</v>
      </c>
      <c r="S46" s="80">
        <v>56.083979011552216</v>
      </c>
      <c r="T46" s="80">
        <v>14.72586653393093</v>
      </c>
      <c r="U46" s="80">
        <v>4.1969085078974091</v>
      </c>
      <c r="V46" s="80">
        <v>68.280120030958074</v>
      </c>
      <c r="W46" s="80">
        <v>4.411871568339329</v>
      </c>
      <c r="X46" s="80">
        <v>11.486736578745399</v>
      </c>
      <c r="Y46" s="80">
        <v>5.2330695026453222</v>
      </c>
      <c r="Z46" s="80">
        <v>6.8776058779132399</v>
      </c>
      <c r="AA46" s="80">
        <v>4.6599987356348542</v>
      </c>
      <c r="AB46" s="80">
        <v>19.44485175535581</v>
      </c>
      <c r="AC46" s="80">
        <v>31.925833238980925</v>
      </c>
      <c r="AD46" s="143">
        <v>146.5798126129373</v>
      </c>
      <c r="AE46" s="143">
        <v>116.04585842094947</v>
      </c>
      <c r="AF46" s="93">
        <f t="shared" si="12"/>
        <v>9.5442710802287252</v>
      </c>
      <c r="AG46" s="80">
        <f t="shared" ref="AG46:AG48" si="45">C46+R46</f>
        <v>2.0436341829120552</v>
      </c>
      <c r="AH46" s="80">
        <f t="shared" ref="AH46:AH48" si="46">D46+S46</f>
        <v>130.40042729369776</v>
      </c>
      <c r="AI46" s="80">
        <f t="shared" ref="AI46:AI48" si="47">E46+T46</f>
        <v>33.090881039955164</v>
      </c>
      <c r="AJ46" s="80">
        <f t="shared" ref="AJ46:AJ48" si="48">F46+U46</f>
        <v>7.104839030679643</v>
      </c>
      <c r="AK46" s="80">
        <f t="shared" ref="AK46:AK48" si="49">G46+V46</f>
        <v>142.06192887685216</v>
      </c>
      <c r="AL46" s="80">
        <f t="shared" ref="AL46:AL48" si="50">H46+W46</f>
        <v>9.4676627594275082</v>
      </c>
      <c r="AM46" s="80">
        <f t="shared" ref="AM46:AM48" si="51">I46+X46</f>
        <v>29.977380515993808</v>
      </c>
      <c r="AN46" s="80">
        <f t="shared" ref="AN46:AN48" si="52">J46+Y46</f>
        <v>20.56957454289892</v>
      </c>
      <c r="AO46" s="80">
        <f t="shared" ref="AO46:AO48" si="53">K46+Z46</f>
        <v>22.578041826297955</v>
      </c>
      <c r="AP46" s="80">
        <f t="shared" ref="AP46:AP48" si="54">L46+AA46</f>
        <v>10.212858034016168</v>
      </c>
      <c r="AQ46" s="80">
        <f t="shared" ref="AQ46:AQ48" si="55">M46+AB46</f>
        <v>61.837718099435961</v>
      </c>
      <c r="AR46" s="80">
        <f t="shared" ref="AR46:AR48" si="56">N46+AC46</f>
        <v>78.205040944419579</v>
      </c>
      <c r="AS46" s="143">
        <f t="shared" ref="AS46:AS48" si="57">O46+AD46</f>
        <v>335.44912333008159</v>
      </c>
      <c r="AT46" s="143">
        <f t="shared" ref="AT46:AT48" si="58">P46+AE46</f>
        <v>254.5967463226483</v>
      </c>
      <c r="AU46" s="186">
        <v>238</v>
      </c>
      <c r="AV46" s="1191">
        <v>210</v>
      </c>
      <c r="AX46" s="188">
        <f>B46/$AU46*100</f>
        <v>1.9777989551041482</v>
      </c>
      <c r="AY46" s="187">
        <f t="shared" ref="AY46:BL48" si="59">C46/$AU46*100</f>
        <v>0.3936629845381806</v>
      </c>
      <c r="AZ46" s="6">
        <f t="shared" si="59"/>
        <v>31.225398437876279</v>
      </c>
      <c r="BA46" s="6">
        <f t="shared" si="59"/>
        <v>7.7163926495900164</v>
      </c>
      <c r="BB46" s="187">
        <f t="shared" si="59"/>
        <v>1.2218195473874931</v>
      </c>
      <c r="BC46" s="6">
        <f t="shared" si="59"/>
        <v>31.000760019283224</v>
      </c>
      <c r="BD46" s="6">
        <f t="shared" si="59"/>
        <v>2.1242820130622597</v>
      </c>
      <c r="BE46" s="6">
        <f t="shared" si="59"/>
        <v>7.7691781248942879</v>
      </c>
      <c r="BF46" s="6">
        <f t="shared" si="59"/>
        <v>6.4439096807788223</v>
      </c>
      <c r="BG46" s="6">
        <f t="shared" si="59"/>
        <v>6.5968218270524002</v>
      </c>
      <c r="BH46" s="6">
        <f t="shared" si="59"/>
        <v>2.3331341589837455</v>
      </c>
      <c r="BI46" s="6">
        <f t="shared" si="59"/>
        <v>17.812128716000064</v>
      </c>
      <c r="BJ46" s="6">
        <f t="shared" si="59"/>
        <v>19.445045254385988</v>
      </c>
      <c r="BK46" s="87">
        <f t="shared" si="59"/>
        <v>79.356853242497607</v>
      </c>
      <c r="BL46" s="768">
        <f>P46/$AU46*100</f>
        <v>58.214658782226401</v>
      </c>
      <c r="BM46" s="6">
        <f t="shared" si="13"/>
        <v>2.3033855081337391</v>
      </c>
      <c r="BN46" s="6">
        <f t="shared" ref="BN46:BN48" si="60">R46/$AV46*100</f>
        <v>0.52700775224342167</v>
      </c>
      <c r="BO46" s="6">
        <f t="shared" ref="BO46:BO48" si="61">S46/$AV46*100</f>
        <v>26.706656672167721</v>
      </c>
      <c r="BP46" s="6">
        <f t="shared" ref="BP46:BP48" si="62">T46/$AV46*100</f>
        <v>7.0123173971099666</v>
      </c>
      <c r="BQ46" s="6">
        <f t="shared" ref="BQ46:BQ48" si="63">U46/$AV46*100</f>
        <v>1.9985278609035282</v>
      </c>
      <c r="BR46" s="6">
        <f t="shared" ref="BR46:BR48" si="64">V46/$AV46*100</f>
        <v>32.5143428718848</v>
      </c>
      <c r="BS46" s="6">
        <f t="shared" ref="BS46:BS48" si="65">W46/$AV46*100</f>
        <v>2.1008912230187282</v>
      </c>
      <c r="BT46" s="6">
        <f t="shared" ref="BT46:BT48" si="66">X46/$AV46*100</f>
        <v>5.469874561307333</v>
      </c>
      <c r="BU46" s="6">
        <f t="shared" ref="BU46:BU48" si="67">Y46/$AV46*100</f>
        <v>2.4919378584025345</v>
      </c>
      <c r="BV46" s="6">
        <f t="shared" ref="BV46:BV48" si="68">Z46/$AV46*100</f>
        <v>3.2750504180539237</v>
      </c>
      <c r="BW46" s="6">
        <f t="shared" ref="BW46:BW48" si="69">AA46/$AV46*100</f>
        <v>2.2190470169689784</v>
      </c>
      <c r="BX46" s="6">
        <f t="shared" ref="BX46:BX48" si="70">AB46/$AV46*100</f>
        <v>9.2594532168360999</v>
      </c>
      <c r="BY46" s="6">
        <f t="shared" ref="BY46:BY48" si="71">AC46/$AV46*100</f>
        <v>15.202777732848061</v>
      </c>
      <c r="BZ46" s="87">
        <f>AD46/$AV46*100</f>
        <v>69.799910768065388</v>
      </c>
      <c r="CA46" s="768">
        <f t="shared" ref="CA46:CA48" si="72">AE46/$AV46*100</f>
        <v>55.259932581404513</v>
      </c>
      <c r="CC46" s="196">
        <f t="shared" ref="CC46:CQ48" si="73">BM46-AX46</f>
        <v>0.32558655302959094</v>
      </c>
      <c r="CD46" s="195">
        <f t="shared" si="73"/>
        <v>0.13334476770524106</v>
      </c>
      <c r="CE46" s="64">
        <f t="shared" si="73"/>
        <v>-4.5187417657085582</v>
      </c>
      <c r="CF46" s="64">
        <f t="shared" si="73"/>
        <v>-0.70407525248004976</v>
      </c>
      <c r="CG46" s="195">
        <f t="shared" si="73"/>
        <v>0.77670831351603509</v>
      </c>
      <c r="CH46" s="64">
        <f t="shared" si="73"/>
        <v>1.5135828526015764</v>
      </c>
      <c r="CI46" s="64">
        <f t="shared" si="73"/>
        <v>-2.3390790043531506E-2</v>
      </c>
      <c r="CJ46" s="64">
        <f t="shared" si="73"/>
        <v>-2.299303563586955</v>
      </c>
      <c r="CK46" s="64">
        <f t="shared" si="73"/>
        <v>-3.9519718223762879</v>
      </c>
      <c r="CL46" s="64">
        <f t="shared" si="73"/>
        <v>-3.3217714089984764</v>
      </c>
      <c r="CM46" s="64">
        <f t="shared" si="73"/>
        <v>-0.11408714201476711</v>
      </c>
      <c r="CN46" s="64">
        <f t="shared" si="73"/>
        <v>-8.5526754991639642</v>
      </c>
      <c r="CO46" s="64">
        <f t="shared" si="73"/>
        <v>-4.2422675215379275</v>
      </c>
      <c r="CP46" s="778">
        <f t="shared" si="73"/>
        <v>-9.5569424744322191</v>
      </c>
      <c r="CQ46" s="1623">
        <f t="shared" si="73"/>
        <v>-2.954726200821888</v>
      </c>
    </row>
    <row r="47" spans="1:95" x14ac:dyDescent="0.25">
      <c r="A47" s="325" t="s">
        <v>52</v>
      </c>
      <c r="B47" s="93">
        <v>2.694058899084439</v>
      </c>
      <c r="C47" s="80">
        <v>1.9357100846925848</v>
      </c>
      <c r="D47" s="80">
        <v>35.598782445801682</v>
      </c>
      <c r="E47" s="80">
        <v>17.901396233997907</v>
      </c>
      <c r="F47" s="80">
        <v>2.0772116320116822</v>
      </c>
      <c r="G47" s="80">
        <v>43.284542596694358</v>
      </c>
      <c r="H47" s="80">
        <v>0.95488157371159232</v>
      </c>
      <c r="I47" s="80">
        <v>9.4985209968650839</v>
      </c>
      <c r="J47" s="80">
        <v>0.98887293398415843</v>
      </c>
      <c r="K47" s="80">
        <v>14.223094776056794</v>
      </c>
      <c r="L47" s="80">
        <v>2.78461371768012</v>
      </c>
      <c r="M47" s="80">
        <v>25.200268707186641</v>
      </c>
      <c r="N47" s="80">
        <v>36.387531594470033</v>
      </c>
      <c r="O47" s="143">
        <v>141.09948393074717</v>
      </c>
      <c r="P47" s="143">
        <v>83.412285093071262</v>
      </c>
      <c r="Q47" s="93">
        <v>6.064820201441929</v>
      </c>
      <c r="R47" s="80">
        <v>2.1674626414666553</v>
      </c>
      <c r="S47" s="80">
        <v>28.865721775015771</v>
      </c>
      <c r="T47" s="80">
        <v>13.616346847725884</v>
      </c>
      <c r="U47" s="80">
        <v>0.96409064557714041</v>
      </c>
      <c r="V47" s="80">
        <v>42.004576199367257</v>
      </c>
      <c r="W47" s="80">
        <v>2.5119382492758335</v>
      </c>
      <c r="X47" s="80">
        <v>10.250784495913399</v>
      </c>
      <c r="Y47" s="80">
        <v>2.9898633253577698</v>
      </c>
      <c r="Z47" s="80">
        <v>10.929074489629514</v>
      </c>
      <c r="AA47" s="80">
        <v>1.1410689710844082</v>
      </c>
      <c r="AB47" s="80">
        <v>16.815686921116615</v>
      </c>
      <c r="AC47" s="80">
        <v>20.666892054520886</v>
      </c>
      <c r="AD47" s="143">
        <v>124.5672763136797</v>
      </c>
      <c r="AE47" s="143">
        <v>74.030475035358123</v>
      </c>
      <c r="AF47" s="93">
        <f t="shared" si="12"/>
        <v>8.758879100526368</v>
      </c>
      <c r="AG47" s="80">
        <f t="shared" si="45"/>
        <v>4.1031727261592401</v>
      </c>
      <c r="AH47" s="80">
        <f t="shared" si="46"/>
        <v>64.464504220817446</v>
      </c>
      <c r="AI47" s="80">
        <f t="shared" si="47"/>
        <v>31.517743081723793</v>
      </c>
      <c r="AJ47" s="80">
        <f t="shared" si="48"/>
        <v>3.0413022775888225</v>
      </c>
      <c r="AK47" s="80">
        <f t="shared" si="49"/>
        <v>85.289118796061615</v>
      </c>
      <c r="AL47" s="80">
        <f t="shared" si="50"/>
        <v>3.4668198229874259</v>
      </c>
      <c r="AM47" s="80">
        <f t="shared" si="51"/>
        <v>19.749305492778483</v>
      </c>
      <c r="AN47" s="80">
        <f t="shared" si="52"/>
        <v>3.978736259341928</v>
      </c>
      <c r="AO47" s="80">
        <f t="shared" si="53"/>
        <v>25.152169265686307</v>
      </c>
      <c r="AP47" s="80">
        <f t="shared" si="54"/>
        <v>3.9256826887645282</v>
      </c>
      <c r="AQ47" s="80">
        <f t="shared" si="55"/>
        <v>42.01595562830326</v>
      </c>
      <c r="AR47" s="80">
        <f t="shared" si="56"/>
        <v>57.05442364899092</v>
      </c>
      <c r="AS47" s="143">
        <f t="shared" si="57"/>
        <v>265.66676024442688</v>
      </c>
      <c r="AT47" s="143">
        <f t="shared" si="58"/>
        <v>157.44276012842937</v>
      </c>
      <c r="AU47" s="186">
        <v>175</v>
      </c>
      <c r="AV47" s="1191">
        <v>166</v>
      </c>
      <c r="AX47" s="188">
        <f t="shared" ref="AX47:AX84" si="74">B47/$AU47*100</f>
        <v>1.5394622280482508</v>
      </c>
      <c r="AY47" s="187">
        <f t="shared" si="59"/>
        <v>1.1061200483957627</v>
      </c>
      <c r="AZ47" s="6">
        <f t="shared" si="59"/>
        <v>20.342161397600961</v>
      </c>
      <c r="BA47" s="6">
        <f t="shared" si="59"/>
        <v>10.229369276570232</v>
      </c>
      <c r="BB47" s="187">
        <f t="shared" si="59"/>
        <v>1.186978075435247</v>
      </c>
      <c r="BC47" s="6">
        <f t="shared" si="59"/>
        <v>24.734024340968205</v>
      </c>
      <c r="BD47" s="187">
        <f t="shared" si="59"/>
        <v>0.5456466135494813</v>
      </c>
      <c r="BE47" s="6">
        <f t="shared" si="59"/>
        <v>5.4277262839229055</v>
      </c>
      <c r="BF47" s="187">
        <f t="shared" si="59"/>
        <v>0.56507024799094763</v>
      </c>
      <c r="BG47" s="6">
        <f t="shared" si="59"/>
        <v>8.1274827291753109</v>
      </c>
      <c r="BH47" s="187">
        <f t="shared" si="59"/>
        <v>1.5912078386743542</v>
      </c>
      <c r="BI47" s="6">
        <f t="shared" si="59"/>
        <v>14.400153546963795</v>
      </c>
      <c r="BJ47" s="6">
        <f t="shared" si="59"/>
        <v>20.792875196840019</v>
      </c>
      <c r="BK47" s="87">
        <f t="shared" si="59"/>
        <v>80.628276531855519</v>
      </c>
      <c r="BL47" s="768">
        <f t="shared" si="59"/>
        <v>47.664162910326432</v>
      </c>
      <c r="BM47" s="6">
        <f t="shared" si="13"/>
        <v>3.6535061454469449</v>
      </c>
      <c r="BN47" s="6">
        <f t="shared" si="60"/>
        <v>1.305700386425696</v>
      </c>
      <c r="BO47" s="6">
        <f t="shared" si="61"/>
        <v>17.388989021093838</v>
      </c>
      <c r="BP47" s="6">
        <f t="shared" si="62"/>
        <v>8.2026185829673999</v>
      </c>
      <c r="BQ47" s="6">
        <f t="shared" si="63"/>
        <v>0.58077749733562678</v>
      </c>
      <c r="BR47" s="6">
        <f t="shared" si="64"/>
        <v>25.303961565883892</v>
      </c>
      <c r="BS47" s="6">
        <f t="shared" si="65"/>
        <v>1.5132158128167672</v>
      </c>
      <c r="BT47" s="6">
        <f t="shared" si="66"/>
        <v>6.175171383080361</v>
      </c>
      <c r="BU47" s="6">
        <f t="shared" si="67"/>
        <v>1.8011224851552832</v>
      </c>
      <c r="BV47" s="6">
        <f t="shared" si="68"/>
        <v>6.5837798130298273</v>
      </c>
      <c r="BW47" s="6">
        <f t="shared" si="69"/>
        <v>0.68739094643639054</v>
      </c>
      <c r="BX47" s="6">
        <f t="shared" si="70"/>
        <v>10.129931880190732</v>
      </c>
      <c r="BY47" s="6">
        <f t="shared" si="71"/>
        <v>12.449934972602945</v>
      </c>
      <c r="BZ47" s="87">
        <f t="shared" ref="BZ47:BZ48" si="75">AD47/$AV47*100</f>
        <v>75.040527899807046</v>
      </c>
      <c r="CA47" s="768">
        <f t="shared" si="72"/>
        <v>44.596671708047062</v>
      </c>
      <c r="CC47" s="196">
        <f t="shared" si="73"/>
        <v>2.114043917398694</v>
      </c>
      <c r="CD47" s="195">
        <f t="shared" si="73"/>
        <v>0.19958033802993325</v>
      </c>
      <c r="CE47" s="64">
        <f t="shared" si="73"/>
        <v>-2.9531723765071227</v>
      </c>
      <c r="CF47" s="64">
        <f t="shared" si="73"/>
        <v>-2.0267506936028319</v>
      </c>
      <c r="CG47" s="195">
        <f t="shared" si="73"/>
        <v>-0.60620057809962025</v>
      </c>
      <c r="CH47" s="64">
        <f t="shared" si="73"/>
        <v>0.56993722491568732</v>
      </c>
      <c r="CI47" s="195">
        <f t="shared" si="73"/>
        <v>0.96756919926728591</v>
      </c>
      <c r="CJ47" s="64">
        <f t="shared" si="73"/>
        <v>0.74744509915745549</v>
      </c>
      <c r="CK47" s="195">
        <f t="shared" si="73"/>
        <v>1.2360522371643357</v>
      </c>
      <c r="CL47" s="64">
        <f t="shared" si="73"/>
        <v>-1.5437029161454836</v>
      </c>
      <c r="CM47" s="195">
        <f t="shared" si="73"/>
        <v>-0.90381689223796369</v>
      </c>
      <c r="CN47" s="64">
        <f t="shared" si="73"/>
        <v>-4.2702216667730628</v>
      </c>
      <c r="CO47" s="64">
        <f t="shared" si="73"/>
        <v>-8.3429402242370738</v>
      </c>
      <c r="CP47" s="778">
        <f t="shared" si="73"/>
        <v>-5.5877486320484735</v>
      </c>
      <c r="CQ47" s="1623">
        <f t="shared" si="73"/>
        <v>-3.0674912022793706</v>
      </c>
    </row>
    <row r="48" spans="1:95" x14ac:dyDescent="0.25">
      <c r="A48" s="328" t="s">
        <v>53</v>
      </c>
      <c r="B48" s="145">
        <v>3.0914488869755554</v>
      </c>
      <c r="C48" s="141">
        <v>1.0361927906729445</v>
      </c>
      <c r="D48" s="141">
        <v>30.162936948059794</v>
      </c>
      <c r="E48" s="141">
        <v>11.195862913125609</v>
      </c>
      <c r="F48" s="141">
        <v>0.98631860399743376</v>
      </c>
      <c r="G48" s="141">
        <v>32.80246251683085</v>
      </c>
      <c r="H48" s="141">
        <v>2.8970372319897852</v>
      </c>
      <c r="I48" s="141">
        <v>3.8439238606478927</v>
      </c>
      <c r="J48" s="141">
        <v>2.050932113560429</v>
      </c>
      <c r="K48" s="141">
        <v>15.36491144070545</v>
      </c>
      <c r="L48" s="141">
        <v>5.8865498488686363</v>
      </c>
      <c r="M48" s="141">
        <v>25.46988709188734</v>
      </c>
      <c r="N48" s="141">
        <v>22.772129371735979</v>
      </c>
      <c r="O48" s="753">
        <v>95.14407413781359</v>
      </c>
      <c r="P48" s="753">
        <v>66.227901553930153</v>
      </c>
      <c r="Q48" s="145">
        <v>2.1087700587381324</v>
      </c>
      <c r="R48" s="141">
        <v>1.1184332003310105</v>
      </c>
      <c r="S48" s="141">
        <v>42.617148282770401</v>
      </c>
      <c r="T48" s="141">
        <v>16.044659860635267</v>
      </c>
      <c r="U48" s="141">
        <v>1.0254987748735365</v>
      </c>
      <c r="V48" s="141">
        <v>32.806390198735627</v>
      </c>
      <c r="W48" s="141">
        <v>4.54027246862419</v>
      </c>
      <c r="X48" s="141">
        <v>4.9585025608405013</v>
      </c>
      <c r="Y48" s="141">
        <v>0.97317734604770845</v>
      </c>
      <c r="Z48" s="141">
        <v>7.7094765107714149</v>
      </c>
      <c r="AA48" s="141">
        <v>6.9664764100536729</v>
      </c>
      <c r="AB48" s="141">
        <v>24.202310992396779</v>
      </c>
      <c r="AC48" s="141">
        <v>25.970481685322902</v>
      </c>
      <c r="AD48" s="753">
        <v>97.840657929546069</v>
      </c>
      <c r="AE48" s="753">
        <v>61.510348829870829</v>
      </c>
      <c r="AF48" s="145">
        <f t="shared" si="12"/>
        <v>5.2002189457136883</v>
      </c>
      <c r="AG48" s="141">
        <f t="shared" si="45"/>
        <v>2.1546259910039547</v>
      </c>
      <c r="AH48" s="141">
        <f t="shared" si="46"/>
        <v>72.780085230830196</v>
      </c>
      <c r="AI48" s="141">
        <f t="shared" si="47"/>
        <v>27.240522773760876</v>
      </c>
      <c r="AJ48" s="141">
        <f t="shared" si="48"/>
        <v>2.0118173788709703</v>
      </c>
      <c r="AK48" s="141">
        <f t="shared" si="49"/>
        <v>65.608852715566485</v>
      </c>
      <c r="AL48" s="141">
        <f t="shared" si="50"/>
        <v>7.4373097006139748</v>
      </c>
      <c r="AM48" s="141">
        <f t="shared" si="51"/>
        <v>8.8024264214883949</v>
      </c>
      <c r="AN48" s="141">
        <f t="shared" si="52"/>
        <v>3.0241094596081375</v>
      </c>
      <c r="AO48" s="141">
        <f t="shared" si="53"/>
        <v>23.074387951476865</v>
      </c>
      <c r="AP48" s="141">
        <f t="shared" si="54"/>
        <v>12.853026258922309</v>
      </c>
      <c r="AQ48" s="141">
        <f t="shared" si="55"/>
        <v>49.672198084284119</v>
      </c>
      <c r="AR48" s="141">
        <f t="shared" si="56"/>
        <v>48.74261105705888</v>
      </c>
      <c r="AS48" s="753">
        <f t="shared" si="57"/>
        <v>192.98473206735966</v>
      </c>
      <c r="AT48" s="753">
        <f t="shared" si="58"/>
        <v>127.73825038380099</v>
      </c>
      <c r="AU48" s="1192">
        <v>110</v>
      </c>
      <c r="AV48" s="1193">
        <v>117</v>
      </c>
      <c r="AX48" s="234">
        <f t="shared" si="74"/>
        <v>2.8104080790686865</v>
      </c>
      <c r="AY48" s="235">
        <f t="shared" si="59"/>
        <v>0.94199344606631319</v>
      </c>
      <c r="AZ48" s="98">
        <f t="shared" si="59"/>
        <v>27.420851770963452</v>
      </c>
      <c r="BA48" s="98">
        <f t="shared" si="59"/>
        <v>10.178057193750552</v>
      </c>
      <c r="BB48" s="235">
        <f t="shared" si="59"/>
        <v>0.89665327636130354</v>
      </c>
      <c r="BC48" s="98">
        <f t="shared" si="59"/>
        <v>29.820420469846226</v>
      </c>
      <c r="BD48" s="235">
        <f t="shared" si="59"/>
        <v>2.6336702108998047</v>
      </c>
      <c r="BE48" s="235">
        <f t="shared" si="59"/>
        <v>3.4944762369526297</v>
      </c>
      <c r="BF48" s="235">
        <f t="shared" si="59"/>
        <v>1.8644837396003902</v>
      </c>
      <c r="BG48" s="98">
        <f t="shared" si="59"/>
        <v>13.968101309732228</v>
      </c>
      <c r="BH48" s="98">
        <f t="shared" si="59"/>
        <v>5.351408953516942</v>
      </c>
      <c r="BI48" s="98">
        <f t="shared" si="59"/>
        <v>23.154442810806671</v>
      </c>
      <c r="BJ48" s="98">
        <f t="shared" si="59"/>
        <v>20.701935792487252</v>
      </c>
      <c r="BK48" s="805">
        <f t="shared" si="59"/>
        <v>86.494612852557808</v>
      </c>
      <c r="BL48" s="1630">
        <f>P48/$AU48*100</f>
        <v>60.207183230845594</v>
      </c>
      <c r="BM48" s="98">
        <f t="shared" si="13"/>
        <v>1.8023675715710532</v>
      </c>
      <c r="BN48" s="98">
        <f t="shared" si="60"/>
        <v>0.95592581224872697</v>
      </c>
      <c r="BO48" s="98">
        <f t="shared" si="61"/>
        <v>36.424913062196921</v>
      </c>
      <c r="BP48" s="98">
        <f t="shared" si="62"/>
        <v>13.713384496269459</v>
      </c>
      <c r="BQ48" s="98">
        <f t="shared" si="63"/>
        <v>0.87649467937909109</v>
      </c>
      <c r="BR48" s="98">
        <f t="shared" si="64"/>
        <v>28.039649742509081</v>
      </c>
      <c r="BS48" s="98">
        <f t="shared" si="65"/>
        <v>3.8805747595078541</v>
      </c>
      <c r="BT48" s="98">
        <f t="shared" si="66"/>
        <v>4.238036376786753</v>
      </c>
      <c r="BU48" s="98">
        <f t="shared" si="67"/>
        <v>0.83177550944248579</v>
      </c>
      <c r="BV48" s="98">
        <f t="shared" si="68"/>
        <v>6.5892961630524907</v>
      </c>
      <c r="BW48" s="98">
        <f t="shared" si="69"/>
        <v>5.9542533419262158</v>
      </c>
      <c r="BX48" s="98">
        <f t="shared" si="70"/>
        <v>20.685735890937419</v>
      </c>
      <c r="BY48" s="98">
        <f t="shared" si="71"/>
        <v>22.196992893438377</v>
      </c>
      <c r="BZ48" s="805">
        <f t="shared" si="75"/>
        <v>83.624493956876975</v>
      </c>
      <c r="CA48" s="1630">
        <f t="shared" si="72"/>
        <v>52.572947717838318</v>
      </c>
      <c r="CC48" s="1333">
        <f t="shared" si="73"/>
        <v>-1.0080405074976333</v>
      </c>
      <c r="CD48" s="596">
        <f t="shared" si="73"/>
        <v>1.393236618241378E-2</v>
      </c>
      <c r="CE48" s="552">
        <f t="shared" si="73"/>
        <v>9.0040612912334694</v>
      </c>
      <c r="CF48" s="552">
        <f t="shared" si="73"/>
        <v>3.5353273025189065</v>
      </c>
      <c r="CG48" s="596">
        <f t="shared" si="73"/>
        <v>-2.0158596982212451E-2</v>
      </c>
      <c r="CH48" s="552">
        <f t="shared" si="73"/>
        <v>-1.7807707273371456</v>
      </c>
      <c r="CI48" s="596">
        <f t="shared" si="73"/>
        <v>1.2469045486080494</v>
      </c>
      <c r="CJ48" s="596">
        <f t="shared" si="73"/>
        <v>0.74356013983412339</v>
      </c>
      <c r="CK48" s="596">
        <f t="shared" si="73"/>
        <v>-1.0327082301579043</v>
      </c>
      <c r="CL48" s="552">
        <f t="shared" si="73"/>
        <v>-7.3788051466797375</v>
      </c>
      <c r="CM48" s="552">
        <f t="shared" si="73"/>
        <v>0.60284438840927379</v>
      </c>
      <c r="CN48" s="552">
        <f t="shared" si="73"/>
        <v>-2.4687069198692519</v>
      </c>
      <c r="CO48" s="552">
        <f t="shared" si="73"/>
        <v>1.4950571009511258</v>
      </c>
      <c r="CP48" s="810">
        <f t="shared" si="73"/>
        <v>-2.8701188956808323</v>
      </c>
      <c r="CQ48" s="1625">
        <f t="shared" si="73"/>
        <v>-7.6342355130072761</v>
      </c>
    </row>
    <row r="49" spans="1:97"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c r="CJ49" s="80"/>
      <c r="CK49" s="80"/>
      <c r="CL49" s="80"/>
      <c r="CM49" s="80"/>
      <c r="CN49" s="80"/>
      <c r="CO49" s="80"/>
      <c r="CP49" s="80"/>
      <c r="CQ49" s="80"/>
      <c r="CR49" s="80"/>
      <c r="CS49" s="80"/>
    </row>
    <row r="50" spans="1:97"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c r="BV50" s="80"/>
      <c r="BW50" s="80"/>
      <c r="BX50" s="80"/>
      <c r="BY50" s="80"/>
      <c r="BZ50" s="80"/>
      <c r="CA50" s="80"/>
      <c r="CB50" s="80"/>
      <c r="CC50" s="80"/>
      <c r="CD50" s="80"/>
      <c r="CE50" s="80"/>
      <c r="CF50" s="80"/>
      <c r="CG50" s="80"/>
      <c r="CH50" s="80"/>
      <c r="CI50" s="80"/>
      <c r="CJ50" s="80"/>
      <c r="CK50" s="80"/>
      <c r="CL50" s="80"/>
      <c r="CM50" s="80"/>
      <c r="CN50" s="80"/>
      <c r="CO50" s="80"/>
      <c r="CP50" s="80"/>
      <c r="CQ50" s="80"/>
      <c r="CR50" s="80"/>
      <c r="CS50" s="80"/>
    </row>
    <row r="51" spans="1:97" x14ac:dyDescent="0.25">
      <c r="A51" s="143" t="s">
        <v>1307</v>
      </c>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c r="CJ51" s="80"/>
      <c r="CK51" s="80"/>
      <c r="CL51" s="80"/>
      <c r="CM51" s="80"/>
      <c r="CN51" s="80"/>
      <c r="CO51" s="80"/>
      <c r="CP51" s="80"/>
      <c r="CQ51" s="80"/>
      <c r="CR51" s="80"/>
      <c r="CS51" s="80"/>
    </row>
    <row r="52" spans="1:97" x14ac:dyDescent="0.25">
      <c r="A52" s="143"/>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c r="BV52" s="80"/>
      <c r="BW52" s="80"/>
      <c r="BX52" s="80"/>
      <c r="BY52" s="80"/>
      <c r="BZ52" s="80"/>
      <c r="CA52" s="80"/>
      <c r="CB52" s="80"/>
      <c r="CC52" s="80"/>
      <c r="CD52" s="80"/>
      <c r="CE52" s="80"/>
      <c r="CF52" s="80"/>
      <c r="CG52" s="80"/>
      <c r="CH52" s="80"/>
      <c r="CI52" s="80"/>
      <c r="CJ52" s="80"/>
      <c r="CK52" s="80"/>
      <c r="CL52" s="80"/>
      <c r="CM52" s="80"/>
      <c r="CN52" s="80"/>
      <c r="CO52" s="80"/>
      <c r="CP52" s="80"/>
      <c r="CQ52" s="80"/>
      <c r="CR52" s="80"/>
      <c r="CS52" s="80"/>
    </row>
    <row r="53" spans="1:97" x14ac:dyDescent="0.25">
      <c r="A53" s="5"/>
      <c r="B53" s="1987" t="s">
        <v>997</v>
      </c>
      <c r="C53" s="1987"/>
      <c r="D53" s="1987"/>
      <c r="E53" s="1987"/>
      <c r="F53" s="1987"/>
      <c r="G53" s="1987"/>
      <c r="H53" s="1987"/>
      <c r="I53" s="1987"/>
      <c r="J53" s="1987"/>
      <c r="K53" s="1987"/>
      <c r="L53" s="1987"/>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c r="AN53" s="1987"/>
      <c r="AO53" s="1987"/>
      <c r="AP53" s="1987"/>
      <c r="AQ53" s="1987"/>
      <c r="AR53" s="1987"/>
      <c r="AS53" s="1987"/>
      <c r="AT53" s="1987"/>
      <c r="AU53" s="1198" t="s">
        <v>31</v>
      </c>
      <c r="AV53" s="1198" t="s">
        <v>32</v>
      </c>
      <c r="AX53" s="1987" t="s">
        <v>508</v>
      </c>
      <c r="AY53" s="1987"/>
      <c r="AZ53" s="1987"/>
      <c r="BA53" s="1987"/>
      <c r="BB53" s="1987"/>
      <c r="BC53" s="1987"/>
      <c r="BD53" s="1987"/>
      <c r="BE53" s="1987"/>
      <c r="BF53" s="1987"/>
      <c r="BG53" s="1987"/>
      <c r="BH53" s="1987"/>
      <c r="BI53" s="1987"/>
      <c r="BJ53" s="1987"/>
      <c r="BK53" s="1987"/>
      <c r="BL53" s="1987"/>
      <c r="BM53" s="1987"/>
      <c r="BN53" s="1987"/>
      <c r="BO53" s="1987"/>
      <c r="BP53" s="1987"/>
      <c r="BQ53" s="1987"/>
      <c r="BR53" s="1987"/>
      <c r="BS53" s="1987"/>
      <c r="BT53" s="1987"/>
      <c r="BU53" s="1987"/>
      <c r="BV53" s="1987"/>
      <c r="BW53" s="1987"/>
      <c r="BX53" s="1987"/>
      <c r="BY53" s="1987"/>
      <c r="BZ53" s="1987"/>
      <c r="CA53" s="1987"/>
      <c r="CC53" s="2001" t="s">
        <v>1016</v>
      </c>
      <c r="CD53" s="2002"/>
      <c r="CE53" s="2002"/>
      <c r="CF53" s="2002"/>
      <c r="CG53" s="2002"/>
      <c r="CH53" s="2002"/>
      <c r="CI53" s="2002"/>
      <c r="CJ53" s="2002"/>
      <c r="CK53" s="2002"/>
      <c r="CL53" s="2002"/>
      <c r="CM53" s="2002"/>
      <c r="CN53" s="2002"/>
      <c r="CO53" s="2002"/>
      <c r="CP53" s="2002"/>
      <c r="CQ53" s="1988"/>
      <c r="CR53" s="80"/>
      <c r="CS53" s="80"/>
    </row>
    <row r="54" spans="1:97" x14ac:dyDescent="0.25">
      <c r="A54" s="339" t="s">
        <v>29</v>
      </c>
      <c r="B54" s="2007">
        <v>2021</v>
      </c>
      <c r="C54" s="2007"/>
      <c r="D54" s="2007"/>
      <c r="E54" s="2007"/>
      <c r="F54" s="2007"/>
      <c r="G54" s="2007"/>
      <c r="H54" s="2007"/>
      <c r="I54" s="2007"/>
      <c r="J54" s="2007"/>
      <c r="K54" s="2007"/>
      <c r="L54" s="2007"/>
      <c r="M54" s="2007"/>
      <c r="N54" s="2007"/>
      <c r="O54" s="2007"/>
      <c r="P54" s="2007"/>
      <c r="Q54" s="2007"/>
      <c r="R54" s="2007"/>
      <c r="S54" s="2007"/>
      <c r="T54" s="2007"/>
      <c r="U54" s="2007"/>
      <c r="V54" s="2007"/>
      <c r="W54" s="2007"/>
      <c r="X54" s="2007"/>
      <c r="Y54" s="2007"/>
      <c r="Z54" s="2007"/>
      <c r="AA54" s="2007"/>
      <c r="AB54" s="2007"/>
      <c r="AC54" s="2007"/>
      <c r="AD54" s="2007"/>
      <c r="AE54" s="2007"/>
      <c r="AF54" s="2007"/>
      <c r="AG54" s="2007"/>
      <c r="AH54" s="2007"/>
      <c r="AI54" s="2007"/>
      <c r="AJ54" s="2007"/>
      <c r="AK54" s="2007"/>
      <c r="AL54" s="2007"/>
      <c r="AM54" s="2007"/>
      <c r="AN54" s="2007"/>
      <c r="AO54" s="2007"/>
      <c r="AP54" s="2007"/>
      <c r="AQ54" s="2007"/>
      <c r="AR54" s="2007"/>
      <c r="AS54" s="2007"/>
      <c r="AT54" s="2007"/>
      <c r="AU54" s="1207"/>
      <c r="AV54" s="1208"/>
      <c r="AX54" s="2073">
        <v>2021</v>
      </c>
      <c r="AY54" s="2015"/>
      <c r="AZ54" s="2015"/>
      <c r="BA54" s="2015"/>
      <c r="BB54" s="2015"/>
      <c r="BC54" s="2015"/>
      <c r="BD54" s="2015"/>
      <c r="BE54" s="2015"/>
      <c r="BF54" s="2015"/>
      <c r="BG54" s="2015"/>
      <c r="BH54" s="2015"/>
      <c r="BI54" s="2015"/>
      <c r="BJ54" s="2015"/>
      <c r="BK54" s="2015"/>
      <c r="BL54" s="2015"/>
      <c r="BM54" s="2015"/>
      <c r="BN54" s="2015"/>
      <c r="BO54" s="2015"/>
      <c r="BP54" s="2015"/>
      <c r="BQ54" s="2015"/>
      <c r="BR54" s="2015"/>
      <c r="BS54" s="2015"/>
      <c r="BT54" s="2015"/>
      <c r="BU54" s="2015"/>
      <c r="BV54" s="2015"/>
      <c r="BW54" s="2015"/>
      <c r="BX54" s="2015"/>
      <c r="BY54" s="2015"/>
      <c r="BZ54" s="2015"/>
      <c r="CA54" s="2074"/>
      <c r="CC54" s="1995">
        <v>2021</v>
      </c>
      <c r="CD54" s="1996"/>
      <c r="CE54" s="1996"/>
      <c r="CF54" s="1996"/>
      <c r="CG54" s="1996"/>
      <c r="CH54" s="1996"/>
      <c r="CI54" s="1996"/>
      <c r="CJ54" s="1996"/>
      <c r="CK54" s="1996"/>
      <c r="CL54" s="1996"/>
      <c r="CM54" s="1996"/>
      <c r="CN54" s="1996"/>
      <c r="CO54" s="1996"/>
      <c r="CP54" s="1996"/>
      <c r="CQ54" s="1997"/>
    </row>
    <row r="55" spans="1:97" x14ac:dyDescent="0.25">
      <c r="A55" s="340" t="s">
        <v>30</v>
      </c>
      <c r="B55" s="1987" t="s">
        <v>31</v>
      </c>
      <c r="C55" s="1987"/>
      <c r="D55" s="1987"/>
      <c r="E55" s="1987"/>
      <c r="F55" s="1987"/>
      <c r="G55" s="1987"/>
      <c r="H55" s="1987"/>
      <c r="I55" s="1987"/>
      <c r="J55" s="1987"/>
      <c r="K55" s="1987"/>
      <c r="L55" s="1987"/>
      <c r="M55" s="1987"/>
      <c r="N55" s="1987"/>
      <c r="O55" s="1987"/>
      <c r="P55" s="1987"/>
      <c r="Q55" s="1987" t="s">
        <v>32</v>
      </c>
      <c r="R55" s="1987"/>
      <c r="S55" s="1987"/>
      <c r="T55" s="1987"/>
      <c r="U55" s="1987"/>
      <c r="V55" s="1987"/>
      <c r="W55" s="1987"/>
      <c r="X55" s="1987"/>
      <c r="Y55" s="1987"/>
      <c r="Z55" s="1987"/>
      <c r="AA55" s="1987"/>
      <c r="AB55" s="1987"/>
      <c r="AC55" s="1987"/>
      <c r="AD55" s="1987"/>
      <c r="AE55" s="1987"/>
      <c r="AF55" s="1987" t="s">
        <v>33</v>
      </c>
      <c r="AG55" s="1987"/>
      <c r="AH55" s="1987"/>
      <c r="AI55" s="1987"/>
      <c r="AJ55" s="1987"/>
      <c r="AK55" s="1987"/>
      <c r="AL55" s="1987"/>
      <c r="AM55" s="1987"/>
      <c r="AN55" s="1987"/>
      <c r="AO55" s="1987"/>
      <c r="AP55" s="1987"/>
      <c r="AQ55" s="1987"/>
      <c r="AR55" s="1987"/>
      <c r="AS55" s="1987"/>
      <c r="AT55" s="1987"/>
      <c r="AU55" s="1209"/>
      <c r="AV55" s="1210"/>
      <c r="AX55" s="1987" t="s">
        <v>31</v>
      </c>
      <c r="AY55" s="1987"/>
      <c r="AZ55" s="1987"/>
      <c r="BA55" s="1987"/>
      <c r="BB55" s="1987"/>
      <c r="BC55" s="1987"/>
      <c r="BD55" s="1987"/>
      <c r="BE55" s="1987"/>
      <c r="BF55" s="1987"/>
      <c r="BG55" s="1987"/>
      <c r="BH55" s="1987"/>
      <c r="BI55" s="1987"/>
      <c r="BJ55" s="1987"/>
      <c r="BK55" s="1987"/>
      <c r="BL55" s="1987"/>
      <c r="BM55" s="1987" t="s">
        <v>32</v>
      </c>
      <c r="BN55" s="1987"/>
      <c r="BO55" s="1987"/>
      <c r="BP55" s="1987"/>
      <c r="BQ55" s="1987"/>
      <c r="BR55" s="1987"/>
      <c r="BS55" s="1987"/>
      <c r="BT55" s="1987"/>
      <c r="BU55" s="1987"/>
      <c r="BV55" s="1987"/>
      <c r="BW55" s="1987"/>
      <c r="BX55" s="1987"/>
      <c r="BY55" s="1987"/>
      <c r="BZ55" s="1987"/>
      <c r="CA55" s="1987"/>
      <c r="CC55" s="1998"/>
      <c r="CD55" s="1999"/>
      <c r="CE55" s="1999"/>
      <c r="CF55" s="1999"/>
      <c r="CG55" s="1999"/>
      <c r="CH55" s="1999"/>
      <c r="CI55" s="1999"/>
      <c r="CJ55" s="1999"/>
      <c r="CK55" s="1999"/>
      <c r="CL55" s="1999"/>
      <c r="CM55" s="1999"/>
      <c r="CN55" s="1999"/>
      <c r="CO55" s="1999"/>
      <c r="CP55" s="1999"/>
      <c r="CQ55" s="2000"/>
    </row>
    <row r="56" spans="1:97" ht="409.5" x14ac:dyDescent="0.25">
      <c r="A56" s="1213" t="s">
        <v>34</v>
      </c>
      <c r="B56" s="348" t="s">
        <v>806</v>
      </c>
      <c r="C56" s="348" t="s">
        <v>488</v>
      </c>
      <c r="D56" s="348" t="s">
        <v>796</v>
      </c>
      <c r="E56" s="348" t="s">
        <v>797</v>
      </c>
      <c r="F56" s="348" t="s">
        <v>489</v>
      </c>
      <c r="G56" s="348" t="s">
        <v>936</v>
      </c>
      <c r="H56" s="348" t="s">
        <v>798</v>
      </c>
      <c r="I56" s="348" t="s">
        <v>799</v>
      </c>
      <c r="J56" s="348" t="s">
        <v>937</v>
      </c>
      <c r="K56" s="348" t="s">
        <v>801</v>
      </c>
      <c r="L56" s="348" t="s">
        <v>802</v>
      </c>
      <c r="M56" s="348" t="s">
        <v>803</v>
      </c>
      <c r="N56" s="348" t="s">
        <v>804</v>
      </c>
      <c r="O56" s="349" t="s">
        <v>805</v>
      </c>
      <c r="P56" s="349" t="s">
        <v>807</v>
      </c>
      <c r="Q56" s="350" t="s">
        <v>806</v>
      </c>
      <c r="R56" s="348" t="s">
        <v>488</v>
      </c>
      <c r="S56" s="348" t="s">
        <v>796</v>
      </c>
      <c r="T56" s="348" t="s">
        <v>797</v>
      </c>
      <c r="U56" s="348" t="s">
        <v>489</v>
      </c>
      <c r="V56" s="348" t="s">
        <v>936</v>
      </c>
      <c r="W56" s="348" t="s">
        <v>798</v>
      </c>
      <c r="X56" s="348" t="s">
        <v>799</v>
      </c>
      <c r="Y56" s="348" t="s">
        <v>937</v>
      </c>
      <c r="Z56" s="348" t="s">
        <v>801</v>
      </c>
      <c r="AA56" s="348" t="s">
        <v>802</v>
      </c>
      <c r="AB56" s="348" t="s">
        <v>803</v>
      </c>
      <c r="AC56" s="348" t="s">
        <v>804</v>
      </c>
      <c r="AD56" s="349" t="s">
        <v>805</v>
      </c>
      <c r="AE56" s="349" t="s">
        <v>807</v>
      </c>
      <c r="AF56" s="350" t="s">
        <v>806</v>
      </c>
      <c r="AG56" s="348" t="s">
        <v>488</v>
      </c>
      <c r="AH56" s="348" t="s">
        <v>796</v>
      </c>
      <c r="AI56" s="348" t="s">
        <v>797</v>
      </c>
      <c r="AJ56" s="348" t="s">
        <v>489</v>
      </c>
      <c r="AK56" s="348" t="s">
        <v>936</v>
      </c>
      <c r="AL56" s="348" t="s">
        <v>798</v>
      </c>
      <c r="AM56" s="348" t="s">
        <v>799</v>
      </c>
      <c r="AN56" s="348" t="s">
        <v>937</v>
      </c>
      <c r="AO56" s="348" t="s">
        <v>801</v>
      </c>
      <c r="AP56" s="348" t="s">
        <v>802</v>
      </c>
      <c r="AQ56" s="348" t="s">
        <v>803</v>
      </c>
      <c r="AR56" s="348" t="s">
        <v>804</v>
      </c>
      <c r="AS56" s="349" t="s">
        <v>805</v>
      </c>
      <c r="AT56" s="349" t="s">
        <v>807</v>
      </c>
      <c r="AU56" s="1209"/>
      <c r="AV56" s="1210"/>
      <c r="AW56" s="18"/>
      <c r="AX56" s="351" t="s">
        <v>806</v>
      </c>
      <c r="AY56" s="352" t="s">
        <v>488</v>
      </c>
      <c r="AZ56" s="352" t="s">
        <v>796</v>
      </c>
      <c r="BA56" s="352" t="s">
        <v>797</v>
      </c>
      <c r="BB56" s="352" t="s">
        <v>489</v>
      </c>
      <c r="BC56" s="352" t="s">
        <v>936</v>
      </c>
      <c r="BD56" s="352" t="s">
        <v>798</v>
      </c>
      <c r="BE56" s="352" t="s">
        <v>799</v>
      </c>
      <c r="BF56" s="352" t="s">
        <v>937</v>
      </c>
      <c r="BG56" s="352" t="s">
        <v>801</v>
      </c>
      <c r="BH56" s="352" t="s">
        <v>802</v>
      </c>
      <c r="BI56" s="352" t="s">
        <v>803</v>
      </c>
      <c r="BJ56" s="352" t="s">
        <v>804</v>
      </c>
      <c r="BK56" s="353" t="s">
        <v>805</v>
      </c>
      <c r="BL56" s="1621" t="s">
        <v>807</v>
      </c>
      <c r="BM56" s="352" t="s">
        <v>806</v>
      </c>
      <c r="BN56" s="352" t="s">
        <v>488</v>
      </c>
      <c r="BO56" s="352" t="s">
        <v>796</v>
      </c>
      <c r="BP56" s="352" t="s">
        <v>797</v>
      </c>
      <c r="BQ56" s="352" t="s">
        <v>489</v>
      </c>
      <c r="BR56" s="352" t="s">
        <v>936</v>
      </c>
      <c r="BS56" s="352" t="s">
        <v>798</v>
      </c>
      <c r="BT56" s="352" t="s">
        <v>799</v>
      </c>
      <c r="BU56" s="352" t="s">
        <v>800</v>
      </c>
      <c r="BV56" s="352" t="s">
        <v>801</v>
      </c>
      <c r="BW56" s="352" t="s">
        <v>802</v>
      </c>
      <c r="BX56" s="352" t="s">
        <v>803</v>
      </c>
      <c r="BY56" s="352" t="s">
        <v>804</v>
      </c>
      <c r="BZ56" s="353" t="s">
        <v>805</v>
      </c>
      <c r="CA56" s="1621" t="s">
        <v>807</v>
      </c>
      <c r="CB56" s="18"/>
      <c r="CC56" s="351" t="s">
        <v>806</v>
      </c>
      <c r="CD56" s="352" t="s">
        <v>488</v>
      </c>
      <c r="CE56" s="352" t="s">
        <v>796</v>
      </c>
      <c r="CF56" s="352" t="s">
        <v>797</v>
      </c>
      <c r="CG56" s="352" t="s">
        <v>489</v>
      </c>
      <c r="CH56" s="352" t="s">
        <v>936</v>
      </c>
      <c r="CI56" s="352" t="s">
        <v>798</v>
      </c>
      <c r="CJ56" s="352" t="s">
        <v>799</v>
      </c>
      <c r="CK56" s="352" t="s">
        <v>800</v>
      </c>
      <c r="CL56" s="352" t="s">
        <v>801</v>
      </c>
      <c r="CM56" s="352" t="s">
        <v>802</v>
      </c>
      <c r="CN56" s="352" t="s">
        <v>803</v>
      </c>
      <c r="CO56" s="352" t="s">
        <v>804</v>
      </c>
      <c r="CP56" s="353" t="s">
        <v>805</v>
      </c>
      <c r="CQ56" s="1621" t="s">
        <v>807</v>
      </c>
    </row>
    <row r="57" spans="1:97" x14ac:dyDescent="0.25">
      <c r="A57" s="324" t="s">
        <v>992</v>
      </c>
      <c r="B57" s="228">
        <v>80</v>
      </c>
      <c r="C57" s="229">
        <v>23</v>
      </c>
      <c r="D57" s="229">
        <v>400</v>
      </c>
      <c r="E57" s="229">
        <v>119</v>
      </c>
      <c r="F57" s="229">
        <v>29</v>
      </c>
      <c r="G57" s="229">
        <v>403</v>
      </c>
      <c r="H57" s="229">
        <v>137</v>
      </c>
      <c r="I57" s="229">
        <v>59</v>
      </c>
      <c r="J57" s="229">
        <v>54</v>
      </c>
      <c r="K57" s="229">
        <v>177</v>
      </c>
      <c r="L57" s="229">
        <v>164</v>
      </c>
      <c r="M57" s="229">
        <v>435</v>
      </c>
      <c r="N57" s="229">
        <v>373</v>
      </c>
      <c r="O57" s="792">
        <v>650</v>
      </c>
      <c r="P57" s="792">
        <v>595</v>
      </c>
      <c r="Q57" s="228">
        <v>104</v>
      </c>
      <c r="R57" s="229">
        <v>22</v>
      </c>
      <c r="S57" s="229">
        <v>348</v>
      </c>
      <c r="T57" s="229">
        <v>115</v>
      </c>
      <c r="U57" s="229">
        <v>21</v>
      </c>
      <c r="V57" s="229">
        <v>339</v>
      </c>
      <c r="W57" s="229">
        <v>123</v>
      </c>
      <c r="X57" s="229">
        <v>79</v>
      </c>
      <c r="Y57" s="229">
        <v>71</v>
      </c>
      <c r="Z57" s="229">
        <v>152</v>
      </c>
      <c r="AA57" s="229">
        <v>136</v>
      </c>
      <c r="AB57" s="229">
        <v>304</v>
      </c>
      <c r="AC57" s="229">
        <v>297</v>
      </c>
      <c r="AD57" s="792">
        <v>574</v>
      </c>
      <c r="AE57" s="792">
        <v>513</v>
      </c>
      <c r="AF57" s="228">
        <v>184</v>
      </c>
      <c r="AG57" s="229">
        <v>45</v>
      </c>
      <c r="AH57" s="229">
        <v>748</v>
      </c>
      <c r="AI57" s="229">
        <v>234</v>
      </c>
      <c r="AJ57" s="229">
        <v>50</v>
      </c>
      <c r="AK57" s="229">
        <v>742</v>
      </c>
      <c r="AL57" s="229">
        <v>260</v>
      </c>
      <c r="AM57" s="229">
        <v>138</v>
      </c>
      <c r="AN57" s="229">
        <v>125</v>
      </c>
      <c r="AO57" s="229">
        <v>329</v>
      </c>
      <c r="AP57" s="229">
        <v>300</v>
      </c>
      <c r="AQ57" s="229">
        <v>739</v>
      </c>
      <c r="AR57" s="229">
        <v>670</v>
      </c>
      <c r="AS57" s="792">
        <v>1224</v>
      </c>
      <c r="AT57" s="792">
        <v>1108</v>
      </c>
      <c r="AU57" s="1196">
        <v>766</v>
      </c>
      <c r="AV57" s="1197">
        <v>739</v>
      </c>
      <c r="AX57" s="176">
        <v>10.443864229765012</v>
      </c>
      <c r="AY57" s="175">
        <v>3.0026109660574414</v>
      </c>
      <c r="AZ57" s="175">
        <v>52.219321148825074</v>
      </c>
      <c r="BA57" s="175">
        <v>15.535248041775457</v>
      </c>
      <c r="BB57" s="175">
        <v>3.7859007832898173</v>
      </c>
      <c r="BC57" s="175">
        <v>52.610966057441253</v>
      </c>
      <c r="BD57" s="175">
        <v>17.885117493472585</v>
      </c>
      <c r="BE57" s="175">
        <v>7.7023498694516963</v>
      </c>
      <c r="BF57" s="175">
        <v>7.0496083550913839</v>
      </c>
      <c r="BG57" s="175">
        <v>23.107049608355091</v>
      </c>
      <c r="BH57" s="175">
        <v>21.409921671018274</v>
      </c>
      <c r="BI57" s="175">
        <v>56.788511749347258</v>
      </c>
      <c r="BJ57" s="175">
        <v>48.69451697127937</v>
      </c>
      <c r="BK57" s="777">
        <v>84.85639686684074</v>
      </c>
      <c r="BL57" s="800">
        <v>77.676240208877289</v>
      </c>
      <c r="BM57" s="175">
        <v>14.073071718538566</v>
      </c>
      <c r="BN57" s="175">
        <v>2.9769959404600814</v>
      </c>
      <c r="BO57" s="175">
        <v>47.090663058186735</v>
      </c>
      <c r="BP57" s="175">
        <v>15.561569688768607</v>
      </c>
      <c r="BQ57" s="175">
        <v>2.8416779431664412</v>
      </c>
      <c r="BR57" s="175">
        <v>45.87280108254398</v>
      </c>
      <c r="BS57" s="175">
        <v>16.644113667117725</v>
      </c>
      <c r="BT57" s="175">
        <v>10.690121786197563</v>
      </c>
      <c r="BU57" s="175">
        <v>9.6075778078484433</v>
      </c>
      <c r="BV57" s="175">
        <v>20.568335588633289</v>
      </c>
      <c r="BW57" s="175">
        <v>18.403247631935045</v>
      </c>
      <c r="BX57" s="175">
        <v>41.136671177266578</v>
      </c>
      <c r="BY57" s="175">
        <v>40.189445196211096</v>
      </c>
      <c r="BZ57" s="777">
        <v>77.672530446549388</v>
      </c>
      <c r="CA57" s="800">
        <v>69.418132611637347</v>
      </c>
      <c r="CC57" s="557">
        <v>3.6292074887735541</v>
      </c>
      <c r="CD57" s="558">
        <v>-2.5615025597359953E-2</v>
      </c>
      <c r="CE57" s="558">
        <v>-5.1286580906383392</v>
      </c>
      <c r="CF57" s="558">
        <v>2.6321646993149983E-2</v>
      </c>
      <c r="CG57" s="558">
        <v>-0.94422284012337609</v>
      </c>
      <c r="CH57" s="558">
        <v>-6.7381649748972734</v>
      </c>
      <c r="CI57" s="558">
        <v>-1.2410038263548593</v>
      </c>
      <c r="CJ57" s="558">
        <v>2.9877719167458672</v>
      </c>
      <c r="CK57" s="558">
        <v>2.5579694527570593</v>
      </c>
      <c r="CL57" s="558">
        <v>-2.5387140197218017</v>
      </c>
      <c r="CM57" s="558">
        <v>-3.0066740390832294</v>
      </c>
      <c r="CN57" s="558">
        <v>-15.65184057208068</v>
      </c>
      <c r="CO57" s="558">
        <v>-8.5050717750682736</v>
      </c>
      <c r="CP57" s="779">
        <v>-7.183866420291352</v>
      </c>
      <c r="CQ57" s="1626">
        <v>-8.2581075972399418</v>
      </c>
    </row>
    <row r="58" spans="1:97" x14ac:dyDescent="0.25">
      <c r="A58" s="325" t="s">
        <v>993</v>
      </c>
      <c r="B58" s="93">
        <v>42</v>
      </c>
      <c r="C58" s="80">
        <v>17</v>
      </c>
      <c r="D58" s="80">
        <v>177</v>
      </c>
      <c r="E58" s="80">
        <v>64</v>
      </c>
      <c r="F58" s="80">
        <v>12</v>
      </c>
      <c r="G58" s="80">
        <v>207</v>
      </c>
      <c r="H58" s="80">
        <v>68</v>
      </c>
      <c r="I58" s="80">
        <v>70</v>
      </c>
      <c r="J58" s="80">
        <v>39</v>
      </c>
      <c r="K58" s="80">
        <v>125</v>
      </c>
      <c r="L58" s="80">
        <v>78</v>
      </c>
      <c r="M58" s="80">
        <v>204</v>
      </c>
      <c r="N58" s="80">
        <v>283</v>
      </c>
      <c r="O58" s="143">
        <v>360</v>
      </c>
      <c r="P58" s="143">
        <v>349</v>
      </c>
      <c r="Q58" s="93">
        <v>55</v>
      </c>
      <c r="R58" s="80">
        <v>17</v>
      </c>
      <c r="S58" s="80">
        <v>169</v>
      </c>
      <c r="T58" s="80">
        <v>60</v>
      </c>
      <c r="U58" s="80">
        <v>15</v>
      </c>
      <c r="V58" s="80">
        <v>187</v>
      </c>
      <c r="W58" s="80">
        <v>65</v>
      </c>
      <c r="X58" s="80">
        <v>73</v>
      </c>
      <c r="Y58" s="80">
        <v>53</v>
      </c>
      <c r="Z58" s="80">
        <v>83</v>
      </c>
      <c r="AA58" s="80">
        <v>90</v>
      </c>
      <c r="AB58" s="80">
        <v>137</v>
      </c>
      <c r="AC58" s="80">
        <v>206</v>
      </c>
      <c r="AD58" s="143">
        <v>330</v>
      </c>
      <c r="AE58" s="143">
        <v>266</v>
      </c>
      <c r="AF58" s="93">
        <v>97</v>
      </c>
      <c r="AG58" s="80">
        <v>34</v>
      </c>
      <c r="AH58" s="80">
        <v>346</v>
      </c>
      <c r="AI58" s="80">
        <v>124</v>
      </c>
      <c r="AJ58" s="80">
        <v>27</v>
      </c>
      <c r="AK58" s="80">
        <v>394</v>
      </c>
      <c r="AL58" s="80">
        <v>133</v>
      </c>
      <c r="AM58" s="80">
        <v>143</v>
      </c>
      <c r="AN58" s="80">
        <v>92</v>
      </c>
      <c r="AO58" s="80">
        <v>208</v>
      </c>
      <c r="AP58" s="80">
        <v>168</v>
      </c>
      <c r="AQ58" s="80">
        <v>341</v>
      </c>
      <c r="AR58" s="80">
        <v>489</v>
      </c>
      <c r="AS58" s="143">
        <v>690</v>
      </c>
      <c r="AT58" s="143">
        <v>615</v>
      </c>
      <c r="AU58" s="186">
        <v>525</v>
      </c>
      <c r="AV58" s="1191">
        <v>500</v>
      </c>
      <c r="AX58" s="61">
        <v>8</v>
      </c>
      <c r="AY58" s="6">
        <v>3.2380952380952377</v>
      </c>
      <c r="AZ58" s="6">
        <v>33.714285714285715</v>
      </c>
      <c r="BA58" s="6">
        <v>12.19047619047619</v>
      </c>
      <c r="BB58" s="6">
        <v>2.2857142857142856</v>
      </c>
      <c r="BC58" s="6">
        <v>39.428571428571431</v>
      </c>
      <c r="BD58" s="6">
        <v>12.952380952380951</v>
      </c>
      <c r="BE58" s="6">
        <v>13.333333333333334</v>
      </c>
      <c r="BF58" s="6">
        <v>7.4285714285714288</v>
      </c>
      <c r="BG58" s="6">
        <v>23.809523809523807</v>
      </c>
      <c r="BH58" s="6">
        <v>14.857142857142858</v>
      </c>
      <c r="BI58" s="6">
        <v>38.857142857142854</v>
      </c>
      <c r="BJ58" s="6">
        <v>53.904761904761898</v>
      </c>
      <c r="BK58" s="87">
        <v>68.571428571428569</v>
      </c>
      <c r="BL58" s="768">
        <v>66.476190476190482</v>
      </c>
      <c r="BM58" s="6">
        <v>11</v>
      </c>
      <c r="BN58" s="6">
        <v>3.4000000000000004</v>
      </c>
      <c r="BO58" s="6">
        <v>33.800000000000004</v>
      </c>
      <c r="BP58" s="6">
        <v>12</v>
      </c>
      <c r="BQ58" s="6">
        <v>3</v>
      </c>
      <c r="BR58" s="6">
        <v>37.4</v>
      </c>
      <c r="BS58" s="6">
        <v>13</v>
      </c>
      <c r="BT58" s="6">
        <v>14.6</v>
      </c>
      <c r="BU58" s="6">
        <v>10.6</v>
      </c>
      <c r="BV58" s="6">
        <v>16.600000000000001</v>
      </c>
      <c r="BW58" s="6">
        <v>18</v>
      </c>
      <c r="BX58" s="6">
        <v>27.400000000000002</v>
      </c>
      <c r="BY58" s="6">
        <v>41.199999999999996</v>
      </c>
      <c r="BZ58" s="87">
        <v>66</v>
      </c>
      <c r="CA58" s="768">
        <v>53.2</v>
      </c>
      <c r="CC58" s="77">
        <v>3</v>
      </c>
      <c r="CD58" s="64">
        <v>0.16190476190476266</v>
      </c>
      <c r="CE58" s="64">
        <v>8.5714285714288962E-2</v>
      </c>
      <c r="CF58" s="64">
        <v>-0.1904761904761898</v>
      </c>
      <c r="CG58" s="64">
        <v>0.71428571428571441</v>
      </c>
      <c r="CH58" s="64">
        <v>-2.028571428571432</v>
      </c>
      <c r="CI58" s="64">
        <v>4.7619047619049226E-2</v>
      </c>
      <c r="CJ58" s="64">
        <v>1.2666666666666657</v>
      </c>
      <c r="CK58" s="64">
        <v>3.1714285714285708</v>
      </c>
      <c r="CL58" s="64">
        <v>-7.2095238095238052</v>
      </c>
      <c r="CM58" s="64">
        <v>3.1428571428571423</v>
      </c>
      <c r="CN58" s="64">
        <v>-11.457142857142852</v>
      </c>
      <c r="CO58" s="64">
        <v>-12.704761904761902</v>
      </c>
      <c r="CP58" s="778">
        <v>-2.5714285714285694</v>
      </c>
      <c r="CQ58" s="1623">
        <v>-13.276190476190479</v>
      </c>
    </row>
    <row r="59" spans="1:97" x14ac:dyDescent="0.25">
      <c r="A59" s="325" t="s">
        <v>54</v>
      </c>
      <c r="B59" s="93">
        <v>44</v>
      </c>
      <c r="C59" s="80">
        <v>16</v>
      </c>
      <c r="D59" s="80">
        <v>218</v>
      </c>
      <c r="E59" s="80">
        <v>152</v>
      </c>
      <c r="F59" s="80">
        <v>35</v>
      </c>
      <c r="G59" s="80">
        <v>313</v>
      </c>
      <c r="H59" s="80">
        <v>124</v>
      </c>
      <c r="I59" s="80">
        <v>58</v>
      </c>
      <c r="J59" s="80">
        <v>111</v>
      </c>
      <c r="K59" s="80">
        <v>210</v>
      </c>
      <c r="L59" s="80">
        <v>94</v>
      </c>
      <c r="M59" s="80">
        <v>263</v>
      </c>
      <c r="N59" s="80">
        <v>214</v>
      </c>
      <c r="O59" s="143">
        <v>478</v>
      </c>
      <c r="P59" s="143">
        <v>363</v>
      </c>
      <c r="Q59" s="93">
        <v>62</v>
      </c>
      <c r="R59" s="80">
        <v>16</v>
      </c>
      <c r="S59" s="80">
        <v>184</v>
      </c>
      <c r="T59" s="80">
        <v>169</v>
      </c>
      <c r="U59" s="80">
        <v>47</v>
      </c>
      <c r="V59" s="80">
        <v>272</v>
      </c>
      <c r="W59" s="80">
        <v>135</v>
      </c>
      <c r="X59" s="80">
        <v>68</v>
      </c>
      <c r="Y59" s="80">
        <v>154</v>
      </c>
      <c r="Z59" s="80">
        <v>127</v>
      </c>
      <c r="AA59" s="80">
        <v>78</v>
      </c>
      <c r="AB59" s="80">
        <v>194</v>
      </c>
      <c r="AC59" s="80">
        <v>142</v>
      </c>
      <c r="AD59" s="143">
        <v>412</v>
      </c>
      <c r="AE59" s="143">
        <v>299</v>
      </c>
      <c r="AF59" s="93">
        <f t="shared" ref="AF59:AF83" si="76">B59+Q59</f>
        <v>106</v>
      </c>
      <c r="AG59" s="80">
        <f t="shared" ref="AG59:AG83" si="77">C59+R59</f>
        <v>32</v>
      </c>
      <c r="AH59" s="80">
        <f t="shared" ref="AH59:AH83" si="78">D59+S59</f>
        <v>402</v>
      </c>
      <c r="AI59" s="80">
        <f t="shared" ref="AI59:AI83" si="79">E59+T59</f>
        <v>321</v>
      </c>
      <c r="AJ59" s="80">
        <f t="shared" ref="AJ59:AJ83" si="80">F59+U59</f>
        <v>82</v>
      </c>
      <c r="AK59" s="80">
        <f t="shared" ref="AK59:AK83" si="81">G59+V59</f>
        <v>585</v>
      </c>
      <c r="AL59" s="80">
        <f t="shared" ref="AL59:AL83" si="82">H59+W59</f>
        <v>259</v>
      </c>
      <c r="AM59" s="80">
        <f t="shared" ref="AM59:AM83" si="83">I59+X59</f>
        <v>126</v>
      </c>
      <c r="AN59" s="80">
        <f t="shared" ref="AN59:AN83" si="84">J59+Y59</f>
        <v>265</v>
      </c>
      <c r="AO59" s="80">
        <f t="shared" ref="AO59:AO83" si="85">K59+Z59</f>
        <v>337</v>
      </c>
      <c r="AP59" s="80">
        <f t="shared" ref="AP59:AP83" si="86">L59+AA59</f>
        <v>172</v>
      </c>
      <c r="AQ59" s="80">
        <f t="shared" ref="AQ59:AQ83" si="87">M59+AB59</f>
        <v>457</v>
      </c>
      <c r="AR59" s="80">
        <f t="shared" ref="AR59:AR83" si="88">N59+AC59</f>
        <v>356</v>
      </c>
      <c r="AS59" s="143">
        <f t="shared" ref="AS59:AS83" si="89">O59+AD59</f>
        <v>890</v>
      </c>
      <c r="AT59" s="143">
        <f t="shared" ref="AT59:AT83" si="90">P59+AE59</f>
        <v>662</v>
      </c>
      <c r="AU59" s="186">
        <v>523</v>
      </c>
      <c r="AV59" s="1191">
        <v>511</v>
      </c>
      <c r="AX59" s="61">
        <f t="shared" si="74"/>
        <v>8.413001912045889</v>
      </c>
      <c r="AY59" s="6">
        <f t="shared" ref="AY59:AY84" si="91">C59/$AU59*100</f>
        <v>3.0592734225621414</v>
      </c>
      <c r="AZ59" s="6">
        <f t="shared" ref="AZ59:AZ84" si="92">D59/$AU59*100</f>
        <v>41.682600382409177</v>
      </c>
      <c r="BA59" s="6">
        <f t="shared" ref="BA59:BA84" si="93">E59/$AU59*100</f>
        <v>29.063097514340345</v>
      </c>
      <c r="BB59" s="6">
        <f t="shared" ref="BB59:BB84" si="94">F59/$AU59*100</f>
        <v>6.6921606118546846</v>
      </c>
      <c r="BC59" s="6">
        <f t="shared" ref="BC59:BC84" si="95">G59/$AU59*100</f>
        <v>59.847036328871894</v>
      </c>
      <c r="BD59" s="6">
        <f t="shared" ref="BD59:BD84" si="96">H59/$AU59*100</f>
        <v>23.709369024856596</v>
      </c>
      <c r="BE59" s="6">
        <f t="shared" ref="BE59:BE84" si="97">I59/$AU59*100</f>
        <v>11.089866156787762</v>
      </c>
      <c r="BF59" s="6">
        <f t="shared" ref="BF59:BF84" si="98">J59/$AU59*100</f>
        <v>21.223709369024856</v>
      </c>
      <c r="BG59" s="6">
        <f t="shared" ref="BG59:BG84" si="99">K59/$AU59*100</f>
        <v>40.152963671128106</v>
      </c>
      <c r="BH59" s="6">
        <f t="shared" ref="BH59:BH84" si="100">L59/$AU59*100</f>
        <v>17.973231357552581</v>
      </c>
      <c r="BI59" s="6">
        <f t="shared" ref="BI59:BI84" si="101">M59/$AU59*100</f>
        <v>50.286806883365202</v>
      </c>
      <c r="BJ59" s="6">
        <f t="shared" ref="BJ59:BJ84" si="102">N59/$AU59*100</f>
        <v>40.917782026768641</v>
      </c>
      <c r="BK59" s="87">
        <f t="shared" ref="BK59:BK84" si="103">O59/$AU59*100</f>
        <v>91.395793499043975</v>
      </c>
      <c r="BL59" s="768">
        <f t="shared" ref="BL59:BL84" si="104">P59/$AU59*100</f>
        <v>69.407265774378587</v>
      </c>
      <c r="BM59" s="6">
        <f t="shared" si="13"/>
        <v>12.13307240704501</v>
      </c>
      <c r="BN59" s="6">
        <f t="shared" ref="BN59:BN84" si="105">R59/$AV59*100</f>
        <v>3.131115459882583</v>
      </c>
      <c r="BO59" s="6">
        <f t="shared" ref="BO59:BO84" si="106">S59/$AV59*100</f>
        <v>36.007827788649706</v>
      </c>
      <c r="BP59" s="6">
        <f t="shared" ref="BP59:BP84" si="107">T59/$AV59*100</f>
        <v>33.072407045009783</v>
      </c>
      <c r="BQ59" s="6">
        <f t="shared" ref="BQ59:BQ84" si="108">U59/$AV59*100</f>
        <v>9.1976516634050878</v>
      </c>
      <c r="BR59" s="6">
        <f t="shared" ref="BR59:BR84" si="109">V59/$AV59*100</f>
        <v>53.228962818003907</v>
      </c>
      <c r="BS59" s="6">
        <f t="shared" ref="BS59:BS84" si="110">W59/$AV59*100</f>
        <v>26.418786692759294</v>
      </c>
      <c r="BT59" s="6">
        <f t="shared" ref="BT59:BT84" si="111">X59/$AV59*100</f>
        <v>13.307240704500977</v>
      </c>
      <c r="BU59" s="6">
        <f t="shared" ref="BU59:BU84" si="112">Y59/$AV59*100</f>
        <v>30.136986301369863</v>
      </c>
      <c r="BV59" s="6">
        <f t="shared" ref="BV59:BV84" si="113">Z59/$AV59*100</f>
        <v>24.853228962818001</v>
      </c>
      <c r="BW59" s="6">
        <f t="shared" ref="BW59:BW84" si="114">AA59/$AV59*100</f>
        <v>15.264187866927593</v>
      </c>
      <c r="BX59" s="6">
        <f t="shared" ref="BX59:BX84" si="115">AB59/$AV59*100</f>
        <v>37.964774951076322</v>
      </c>
      <c r="BY59" s="6">
        <f t="shared" ref="BY59:BY84" si="116">AC59/$AV59*100</f>
        <v>27.788649706457925</v>
      </c>
      <c r="BZ59" s="87">
        <f t="shared" ref="BZ59:BZ84" si="117">AD59/$AV59*100</f>
        <v>80.626223091976513</v>
      </c>
      <c r="CA59" s="768">
        <f t="shared" ref="CA59:CA84" si="118">AE59/$AV59*100</f>
        <v>58.512720156555773</v>
      </c>
      <c r="CC59" s="77">
        <f t="shared" ref="CC59:CC76" si="119">BM59-AX59</f>
        <v>3.7200704949991206</v>
      </c>
      <c r="CD59" s="64">
        <f t="shared" ref="CD59:CD76" si="120">BN59-AY59</f>
        <v>7.1842037320441587E-2</v>
      </c>
      <c r="CE59" s="64">
        <f t="shared" ref="CE59:CE76" si="121">BO59-AZ59</f>
        <v>-5.6747725937594709</v>
      </c>
      <c r="CF59" s="64">
        <f t="shared" ref="CF59:CF76" si="122">BP59-BA59</f>
        <v>4.0093095306694373</v>
      </c>
      <c r="CG59" s="64">
        <f t="shared" ref="CG59:CG76" si="123">BQ59-BB59</f>
        <v>2.5054910515504032</v>
      </c>
      <c r="CH59" s="64">
        <f t="shared" ref="CH59:CH76" si="124">BR59-BC59</f>
        <v>-6.6180735108679869</v>
      </c>
      <c r="CI59" s="64">
        <f t="shared" ref="CI59:CI76" si="125">BS59-BD59</f>
        <v>2.7094176679026987</v>
      </c>
      <c r="CJ59" s="64">
        <f t="shared" ref="CJ59:CJ76" si="126">BT59-BE59</f>
        <v>2.2173745477132147</v>
      </c>
      <c r="CK59" s="64">
        <f t="shared" ref="CK59:CK76" si="127">BU59-BF59</f>
        <v>8.9132769323450063</v>
      </c>
      <c r="CL59" s="64">
        <f t="shared" ref="CL59:CL76" si="128">BV59-BG59</f>
        <v>-15.299734708310105</v>
      </c>
      <c r="CM59" s="64">
        <f t="shared" ref="CM59:CM76" si="129">BW59-BH59</f>
        <v>-2.7090434906249889</v>
      </c>
      <c r="CN59" s="64">
        <f t="shared" ref="CN59:CN76" si="130">BX59-BI59</f>
        <v>-12.32203193228888</v>
      </c>
      <c r="CO59" s="64">
        <f t="shared" ref="CO59:CO76" si="131">BY59-BJ59</f>
        <v>-13.129132320310717</v>
      </c>
      <c r="CP59" s="778">
        <f t="shared" ref="CP59:CP76" si="132">BZ59-BK59</f>
        <v>-10.769570407067462</v>
      </c>
      <c r="CQ59" s="1623">
        <f t="shared" ref="CQ59:CQ76" si="133">CA59-BL59</f>
        <v>-10.894545617822814</v>
      </c>
    </row>
    <row r="60" spans="1:97" x14ac:dyDescent="0.25">
      <c r="A60" s="325" t="s">
        <v>55</v>
      </c>
      <c r="B60" s="93">
        <v>20</v>
      </c>
      <c r="C60" s="80">
        <v>2</v>
      </c>
      <c r="D60" s="80">
        <v>118</v>
      </c>
      <c r="E60" s="80">
        <v>166</v>
      </c>
      <c r="F60" s="80">
        <v>18</v>
      </c>
      <c r="G60" s="80">
        <v>222</v>
      </c>
      <c r="H60" s="80">
        <v>3</v>
      </c>
      <c r="I60" s="80">
        <v>8</v>
      </c>
      <c r="J60" s="80">
        <v>10</v>
      </c>
      <c r="K60" s="80">
        <v>14</v>
      </c>
      <c r="L60" s="80">
        <v>12</v>
      </c>
      <c r="M60" s="80">
        <v>104</v>
      </c>
      <c r="N60" s="80">
        <v>66</v>
      </c>
      <c r="O60" s="143">
        <v>171</v>
      </c>
      <c r="P60" s="143">
        <v>225</v>
      </c>
      <c r="Q60" s="93">
        <v>29</v>
      </c>
      <c r="R60" s="80">
        <v>3</v>
      </c>
      <c r="S60" s="80">
        <v>85</v>
      </c>
      <c r="T60" s="80">
        <v>158</v>
      </c>
      <c r="U60" s="80">
        <v>18</v>
      </c>
      <c r="V60" s="80">
        <v>202</v>
      </c>
      <c r="W60" s="80">
        <v>5</v>
      </c>
      <c r="X60" s="80">
        <v>9</v>
      </c>
      <c r="Y60" s="80">
        <v>16</v>
      </c>
      <c r="Z60" s="80">
        <v>14</v>
      </c>
      <c r="AA60" s="80">
        <v>11</v>
      </c>
      <c r="AB60" s="80">
        <v>54</v>
      </c>
      <c r="AC60" s="80">
        <v>59</v>
      </c>
      <c r="AD60" s="143">
        <v>145</v>
      </c>
      <c r="AE60" s="143">
        <v>174</v>
      </c>
      <c r="AF60" s="93">
        <f t="shared" si="76"/>
        <v>49</v>
      </c>
      <c r="AG60" s="80">
        <f t="shared" si="77"/>
        <v>5</v>
      </c>
      <c r="AH60" s="80">
        <f t="shared" si="78"/>
        <v>203</v>
      </c>
      <c r="AI60" s="80">
        <f t="shared" si="79"/>
        <v>324</v>
      </c>
      <c r="AJ60" s="80">
        <f t="shared" si="80"/>
        <v>36</v>
      </c>
      <c r="AK60" s="80">
        <f t="shared" si="81"/>
        <v>424</v>
      </c>
      <c r="AL60" s="80">
        <f t="shared" si="82"/>
        <v>8</v>
      </c>
      <c r="AM60" s="80">
        <f t="shared" si="83"/>
        <v>17</v>
      </c>
      <c r="AN60" s="80">
        <f t="shared" si="84"/>
        <v>26</v>
      </c>
      <c r="AO60" s="80">
        <f t="shared" si="85"/>
        <v>28</v>
      </c>
      <c r="AP60" s="80">
        <f t="shared" si="86"/>
        <v>23</v>
      </c>
      <c r="AQ60" s="80">
        <f t="shared" si="87"/>
        <v>158</v>
      </c>
      <c r="AR60" s="80">
        <f t="shared" si="88"/>
        <v>125</v>
      </c>
      <c r="AS60" s="143">
        <f t="shared" si="89"/>
        <v>316</v>
      </c>
      <c r="AT60" s="143">
        <f t="shared" si="90"/>
        <v>399</v>
      </c>
      <c r="AU60" s="186">
        <v>537</v>
      </c>
      <c r="AV60" s="1191">
        <v>496</v>
      </c>
      <c r="AX60" s="61">
        <f t="shared" si="74"/>
        <v>3.7243947858472999</v>
      </c>
      <c r="AY60" s="187">
        <f t="shared" si="91"/>
        <v>0.37243947858472998</v>
      </c>
      <c r="AZ60" s="6">
        <f t="shared" si="92"/>
        <v>21.973929236499067</v>
      </c>
      <c r="BA60" s="6">
        <f t="shared" si="93"/>
        <v>30.912476722532588</v>
      </c>
      <c r="BB60" s="6">
        <f t="shared" si="94"/>
        <v>3.3519553072625698</v>
      </c>
      <c r="BC60" s="6">
        <f t="shared" si="95"/>
        <v>41.340782122905026</v>
      </c>
      <c r="BD60" s="187">
        <f t="shared" si="96"/>
        <v>0.55865921787709494</v>
      </c>
      <c r="BE60" s="6">
        <f t="shared" si="97"/>
        <v>1.4897579143389199</v>
      </c>
      <c r="BF60" s="6">
        <f t="shared" si="98"/>
        <v>1.8621973929236499</v>
      </c>
      <c r="BG60" s="6">
        <f t="shared" si="99"/>
        <v>2.6070763500931098</v>
      </c>
      <c r="BH60" s="6">
        <f t="shared" si="100"/>
        <v>2.2346368715083798</v>
      </c>
      <c r="BI60" s="6">
        <f t="shared" si="101"/>
        <v>19.366852886405958</v>
      </c>
      <c r="BJ60" s="6">
        <f t="shared" si="102"/>
        <v>12.290502793296088</v>
      </c>
      <c r="BK60" s="87">
        <f t="shared" si="103"/>
        <v>31.843575418994412</v>
      </c>
      <c r="BL60" s="768">
        <f t="shared" si="104"/>
        <v>41.899441340782126</v>
      </c>
      <c r="BM60" s="6">
        <f t="shared" si="13"/>
        <v>5.846774193548387</v>
      </c>
      <c r="BN60" s="187">
        <f t="shared" si="105"/>
        <v>0.60483870967741937</v>
      </c>
      <c r="BO60" s="6">
        <f t="shared" si="106"/>
        <v>17.137096774193548</v>
      </c>
      <c r="BP60" s="6">
        <f t="shared" si="107"/>
        <v>31.85483870967742</v>
      </c>
      <c r="BQ60" s="6">
        <f t="shared" si="108"/>
        <v>3.6290322580645165</v>
      </c>
      <c r="BR60" s="6">
        <f t="shared" si="109"/>
        <v>40.725806451612904</v>
      </c>
      <c r="BS60" s="187">
        <f t="shared" si="110"/>
        <v>1.0080645161290323</v>
      </c>
      <c r="BT60" s="6">
        <f t="shared" si="111"/>
        <v>1.8145161290322582</v>
      </c>
      <c r="BU60" s="6">
        <f t="shared" si="112"/>
        <v>3.225806451612903</v>
      </c>
      <c r="BV60" s="6">
        <f t="shared" si="113"/>
        <v>2.82258064516129</v>
      </c>
      <c r="BW60" s="6">
        <f t="shared" si="114"/>
        <v>2.217741935483871</v>
      </c>
      <c r="BX60" s="6">
        <f t="shared" si="115"/>
        <v>10.887096774193548</v>
      </c>
      <c r="BY60" s="6">
        <f t="shared" si="116"/>
        <v>11.895161290322582</v>
      </c>
      <c r="BZ60" s="87">
        <f t="shared" si="117"/>
        <v>29.233870967741936</v>
      </c>
      <c r="CA60" s="768">
        <f t="shared" si="118"/>
        <v>35.080645161290327</v>
      </c>
      <c r="CC60" s="77">
        <f t="shared" si="119"/>
        <v>2.1223794077010871</v>
      </c>
      <c r="CD60" s="64">
        <f t="shared" si="120"/>
        <v>0.2323992310926894</v>
      </c>
      <c r="CE60" s="64">
        <f t="shared" si="121"/>
        <v>-4.8368324623055194</v>
      </c>
      <c r="CF60" s="64">
        <f t="shared" si="122"/>
        <v>0.94236198714483166</v>
      </c>
      <c r="CG60" s="64">
        <f t="shared" si="123"/>
        <v>0.27707695080194661</v>
      </c>
      <c r="CH60" s="64">
        <f t="shared" si="124"/>
        <v>-0.61497567129212172</v>
      </c>
      <c r="CI60" s="64">
        <f t="shared" si="125"/>
        <v>0.44940529825193731</v>
      </c>
      <c r="CJ60" s="64">
        <f t="shared" si="126"/>
        <v>0.32475821469333832</v>
      </c>
      <c r="CK60" s="64">
        <f t="shared" si="127"/>
        <v>1.3636090586892531</v>
      </c>
      <c r="CL60" s="64">
        <f t="shared" si="128"/>
        <v>0.21550429506818025</v>
      </c>
      <c r="CM60" s="64">
        <f t="shared" si="129"/>
        <v>-1.6894936024508755E-2</v>
      </c>
      <c r="CN60" s="64">
        <f t="shared" si="130"/>
        <v>-8.4797561122124101</v>
      </c>
      <c r="CO60" s="64">
        <f t="shared" si="131"/>
        <v>-0.39534150297350656</v>
      </c>
      <c r="CP60" s="778">
        <f t="shared" si="132"/>
        <v>-2.6097044512524761</v>
      </c>
      <c r="CQ60" s="1623">
        <f t="shared" si="133"/>
        <v>-6.8187961794917982</v>
      </c>
    </row>
    <row r="61" spans="1:97" x14ac:dyDescent="0.25">
      <c r="A61" s="325" t="s">
        <v>56</v>
      </c>
      <c r="B61" s="93">
        <v>32</v>
      </c>
      <c r="C61" s="80">
        <v>2</v>
      </c>
      <c r="D61" s="80">
        <v>51</v>
      </c>
      <c r="E61" s="80">
        <v>68</v>
      </c>
      <c r="F61" s="80">
        <v>18</v>
      </c>
      <c r="G61" s="80">
        <v>114</v>
      </c>
      <c r="H61" s="80">
        <v>7</v>
      </c>
      <c r="I61" s="80">
        <v>14</v>
      </c>
      <c r="J61" s="80">
        <v>55</v>
      </c>
      <c r="K61" s="80">
        <v>16</v>
      </c>
      <c r="L61" s="80">
        <v>10</v>
      </c>
      <c r="M61" s="80">
        <v>54</v>
      </c>
      <c r="N61" s="80">
        <v>69</v>
      </c>
      <c r="O61" s="143">
        <v>199</v>
      </c>
      <c r="P61" s="143">
        <v>131</v>
      </c>
      <c r="Q61" s="93">
        <v>32</v>
      </c>
      <c r="R61" s="80">
        <v>0</v>
      </c>
      <c r="S61" s="80">
        <v>29</v>
      </c>
      <c r="T61" s="80">
        <v>50</v>
      </c>
      <c r="U61" s="80">
        <v>4</v>
      </c>
      <c r="V61" s="80">
        <v>114</v>
      </c>
      <c r="W61" s="80">
        <v>5</v>
      </c>
      <c r="X61" s="80">
        <v>7</v>
      </c>
      <c r="Y61" s="80">
        <v>39</v>
      </c>
      <c r="Z61" s="80">
        <v>8</v>
      </c>
      <c r="AA61" s="80">
        <v>4</v>
      </c>
      <c r="AB61" s="80">
        <v>39</v>
      </c>
      <c r="AC61" s="80">
        <v>40</v>
      </c>
      <c r="AD61" s="143">
        <v>180</v>
      </c>
      <c r="AE61" s="143">
        <v>136</v>
      </c>
      <c r="AF61" s="93">
        <f t="shared" si="76"/>
        <v>64</v>
      </c>
      <c r="AG61" s="80">
        <f t="shared" si="77"/>
        <v>2</v>
      </c>
      <c r="AH61" s="80">
        <f t="shared" si="78"/>
        <v>80</v>
      </c>
      <c r="AI61" s="80">
        <f t="shared" si="79"/>
        <v>118</v>
      </c>
      <c r="AJ61" s="80">
        <f t="shared" si="80"/>
        <v>22</v>
      </c>
      <c r="AK61" s="80">
        <f t="shared" si="81"/>
        <v>228</v>
      </c>
      <c r="AL61" s="80">
        <f t="shared" si="82"/>
        <v>12</v>
      </c>
      <c r="AM61" s="80">
        <f t="shared" si="83"/>
        <v>21</v>
      </c>
      <c r="AN61" s="80">
        <f t="shared" si="84"/>
        <v>94</v>
      </c>
      <c r="AO61" s="80">
        <f t="shared" si="85"/>
        <v>24</v>
      </c>
      <c r="AP61" s="80">
        <f t="shared" si="86"/>
        <v>14</v>
      </c>
      <c r="AQ61" s="80">
        <f t="shared" si="87"/>
        <v>93</v>
      </c>
      <c r="AR61" s="80">
        <f t="shared" si="88"/>
        <v>109</v>
      </c>
      <c r="AS61" s="143">
        <f t="shared" si="89"/>
        <v>379</v>
      </c>
      <c r="AT61" s="143">
        <f t="shared" si="90"/>
        <v>267</v>
      </c>
      <c r="AU61" s="186">
        <v>260</v>
      </c>
      <c r="AV61" s="1191">
        <v>244</v>
      </c>
      <c r="AX61" s="61">
        <f t="shared" si="74"/>
        <v>12.307692307692308</v>
      </c>
      <c r="AY61" s="187">
        <f t="shared" si="91"/>
        <v>0.76923076923076927</v>
      </c>
      <c r="AZ61" s="6">
        <f t="shared" si="92"/>
        <v>19.615384615384617</v>
      </c>
      <c r="BA61" s="6">
        <f t="shared" si="93"/>
        <v>26.153846153846157</v>
      </c>
      <c r="BB61" s="6">
        <f t="shared" si="94"/>
        <v>6.9230769230769234</v>
      </c>
      <c r="BC61" s="6">
        <f t="shared" si="95"/>
        <v>43.846153846153847</v>
      </c>
      <c r="BD61" s="6">
        <f t="shared" si="96"/>
        <v>2.6923076923076925</v>
      </c>
      <c r="BE61" s="6">
        <f t="shared" si="97"/>
        <v>5.384615384615385</v>
      </c>
      <c r="BF61" s="6">
        <f t="shared" si="98"/>
        <v>21.153846153846153</v>
      </c>
      <c r="BG61" s="6">
        <f t="shared" si="99"/>
        <v>6.1538461538461542</v>
      </c>
      <c r="BH61" s="6">
        <f t="shared" si="100"/>
        <v>3.8461538461538463</v>
      </c>
      <c r="BI61" s="6">
        <f t="shared" si="101"/>
        <v>20.76923076923077</v>
      </c>
      <c r="BJ61" s="6">
        <f t="shared" si="102"/>
        <v>26.53846153846154</v>
      </c>
      <c r="BK61" s="87">
        <f t="shared" si="103"/>
        <v>76.538461538461533</v>
      </c>
      <c r="BL61" s="768">
        <f t="shared" si="104"/>
        <v>50.384615384615387</v>
      </c>
      <c r="BM61" s="6">
        <f t="shared" si="13"/>
        <v>13.114754098360656</v>
      </c>
      <c r="BN61" s="187">
        <f t="shared" si="105"/>
        <v>0</v>
      </c>
      <c r="BO61" s="6">
        <f t="shared" si="106"/>
        <v>11.885245901639344</v>
      </c>
      <c r="BP61" s="6">
        <f t="shared" si="107"/>
        <v>20.491803278688526</v>
      </c>
      <c r="BQ61" s="187">
        <f t="shared" si="108"/>
        <v>1.639344262295082</v>
      </c>
      <c r="BR61" s="6">
        <f t="shared" si="109"/>
        <v>46.721311475409841</v>
      </c>
      <c r="BS61" s="187">
        <f t="shared" si="110"/>
        <v>2.0491803278688523</v>
      </c>
      <c r="BT61" s="6">
        <f t="shared" si="111"/>
        <v>2.8688524590163933</v>
      </c>
      <c r="BU61" s="6">
        <f t="shared" si="112"/>
        <v>15.983606557377051</v>
      </c>
      <c r="BV61" s="6">
        <f t="shared" si="113"/>
        <v>3.278688524590164</v>
      </c>
      <c r="BW61" s="187">
        <f t="shared" si="114"/>
        <v>1.639344262295082</v>
      </c>
      <c r="BX61" s="6">
        <f t="shared" si="115"/>
        <v>15.983606557377051</v>
      </c>
      <c r="BY61" s="6">
        <f t="shared" si="116"/>
        <v>16.393442622950818</v>
      </c>
      <c r="BZ61" s="87">
        <f t="shared" si="117"/>
        <v>73.770491803278688</v>
      </c>
      <c r="CA61" s="768">
        <f t="shared" si="118"/>
        <v>55.737704918032783</v>
      </c>
      <c r="CC61" s="77">
        <f t="shared" si="119"/>
        <v>0.80706179066834771</v>
      </c>
      <c r="CD61" s="64">
        <f t="shared" si="120"/>
        <v>-0.76923076923076927</v>
      </c>
      <c r="CE61" s="64">
        <f t="shared" si="121"/>
        <v>-7.7301387137452728</v>
      </c>
      <c r="CF61" s="64">
        <f t="shared" si="122"/>
        <v>-5.6620428751576313</v>
      </c>
      <c r="CG61" s="64">
        <f t="shared" si="123"/>
        <v>-5.2837326607818413</v>
      </c>
      <c r="CH61" s="64">
        <f t="shared" si="124"/>
        <v>2.8751576292559946</v>
      </c>
      <c r="CI61" s="64">
        <f t="shared" si="125"/>
        <v>-0.64312736443884022</v>
      </c>
      <c r="CJ61" s="64">
        <f t="shared" si="126"/>
        <v>-2.5157629255989917</v>
      </c>
      <c r="CK61" s="64">
        <f t="shared" si="127"/>
        <v>-5.1702395964691021</v>
      </c>
      <c r="CL61" s="64">
        <f t="shared" si="128"/>
        <v>-2.8751576292559902</v>
      </c>
      <c r="CM61" s="64">
        <f t="shared" si="129"/>
        <v>-2.2068095838587642</v>
      </c>
      <c r="CN61" s="64">
        <f t="shared" si="130"/>
        <v>-4.7856242118537189</v>
      </c>
      <c r="CO61" s="64">
        <f t="shared" si="131"/>
        <v>-10.145018915510722</v>
      </c>
      <c r="CP61" s="778">
        <f t="shared" si="132"/>
        <v>-2.7679697351828452</v>
      </c>
      <c r="CQ61" s="1623">
        <f t="shared" si="133"/>
        <v>5.3530895334173962</v>
      </c>
    </row>
    <row r="62" spans="1:97" x14ac:dyDescent="0.25">
      <c r="A62" s="325" t="s">
        <v>57</v>
      </c>
      <c r="B62" s="93">
        <v>30</v>
      </c>
      <c r="C62" s="80">
        <v>5</v>
      </c>
      <c r="D62" s="80">
        <v>88</v>
      </c>
      <c r="E62" s="80">
        <v>92</v>
      </c>
      <c r="F62" s="80">
        <v>6</v>
      </c>
      <c r="G62" s="80">
        <v>172</v>
      </c>
      <c r="H62" s="80">
        <v>20</v>
      </c>
      <c r="I62" s="80">
        <v>23</v>
      </c>
      <c r="J62" s="80">
        <v>10</v>
      </c>
      <c r="K62" s="80">
        <v>38</v>
      </c>
      <c r="L62" s="80">
        <v>24</v>
      </c>
      <c r="M62" s="80">
        <v>110</v>
      </c>
      <c r="N62" s="80">
        <v>180</v>
      </c>
      <c r="O62" s="143">
        <v>368</v>
      </c>
      <c r="P62" s="143">
        <v>288</v>
      </c>
      <c r="Q62" s="93">
        <v>33</v>
      </c>
      <c r="R62" s="80">
        <v>6</v>
      </c>
      <c r="S62" s="80">
        <v>83</v>
      </c>
      <c r="T62" s="80">
        <v>129</v>
      </c>
      <c r="U62" s="80">
        <v>10</v>
      </c>
      <c r="V62" s="80">
        <v>172</v>
      </c>
      <c r="W62" s="80">
        <v>9</v>
      </c>
      <c r="X62" s="80">
        <v>26</v>
      </c>
      <c r="Y62" s="80">
        <v>19</v>
      </c>
      <c r="Z62" s="80">
        <v>33</v>
      </c>
      <c r="AA62" s="80">
        <v>13</v>
      </c>
      <c r="AB62" s="80">
        <v>77</v>
      </c>
      <c r="AC62" s="80">
        <v>103</v>
      </c>
      <c r="AD62" s="143">
        <v>318</v>
      </c>
      <c r="AE62" s="143">
        <v>229</v>
      </c>
      <c r="AF62" s="93">
        <f t="shared" si="76"/>
        <v>63</v>
      </c>
      <c r="AG62" s="80">
        <f t="shared" si="77"/>
        <v>11</v>
      </c>
      <c r="AH62" s="80">
        <f t="shared" si="78"/>
        <v>171</v>
      </c>
      <c r="AI62" s="80">
        <f t="shared" si="79"/>
        <v>221</v>
      </c>
      <c r="AJ62" s="80">
        <f t="shared" si="80"/>
        <v>16</v>
      </c>
      <c r="AK62" s="80">
        <f t="shared" si="81"/>
        <v>344</v>
      </c>
      <c r="AL62" s="80">
        <f t="shared" si="82"/>
        <v>29</v>
      </c>
      <c r="AM62" s="80">
        <f t="shared" si="83"/>
        <v>49</v>
      </c>
      <c r="AN62" s="80">
        <f t="shared" si="84"/>
        <v>29</v>
      </c>
      <c r="AO62" s="80">
        <f t="shared" si="85"/>
        <v>71</v>
      </c>
      <c r="AP62" s="80">
        <f t="shared" si="86"/>
        <v>37</v>
      </c>
      <c r="AQ62" s="80">
        <f t="shared" si="87"/>
        <v>187</v>
      </c>
      <c r="AR62" s="80">
        <f t="shared" si="88"/>
        <v>283</v>
      </c>
      <c r="AS62" s="143">
        <f t="shared" si="89"/>
        <v>686</v>
      </c>
      <c r="AT62" s="143">
        <f t="shared" si="90"/>
        <v>517</v>
      </c>
      <c r="AU62" s="186">
        <v>535</v>
      </c>
      <c r="AV62" s="1191">
        <v>492</v>
      </c>
      <c r="AX62" s="61">
        <f t="shared" si="74"/>
        <v>5.6074766355140184</v>
      </c>
      <c r="AY62" s="187">
        <f t="shared" si="91"/>
        <v>0.93457943925233633</v>
      </c>
      <c r="AZ62" s="6">
        <f t="shared" si="92"/>
        <v>16.448598130841123</v>
      </c>
      <c r="BA62" s="6">
        <f t="shared" si="93"/>
        <v>17.196261682242991</v>
      </c>
      <c r="BB62" s="6">
        <f t="shared" si="94"/>
        <v>1.1214953271028036</v>
      </c>
      <c r="BC62" s="6">
        <f t="shared" si="95"/>
        <v>32.149532710280376</v>
      </c>
      <c r="BD62" s="6">
        <f t="shared" si="96"/>
        <v>3.7383177570093453</v>
      </c>
      <c r="BE62" s="6">
        <f t="shared" si="97"/>
        <v>4.2990654205607477</v>
      </c>
      <c r="BF62" s="6">
        <f t="shared" si="98"/>
        <v>1.8691588785046727</v>
      </c>
      <c r="BG62" s="6">
        <f t="shared" si="99"/>
        <v>7.1028037383177578</v>
      </c>
      <c r="BH62" s="6">
        <f t="shared" si="100"/>
        <v>4.4859813084112146</v>
      </c>
      <c r="BI62" s="6">
        <f t="shared" si="101"/>
        <v>20.5607476635514</v>
      </c>
      <c r="BJ62" s="6">
        <f t="shared" si="102"/>
        <v>33.644859813084111</v>
      </c>
      <c r="BK62" s="87">
        <f t="shared" si="103"/>
        <v>68.785046728971963</v>
      </c>
      <c r="BL62" s="768">
        <f t="shared" si="104"/>
        <v>53.831775700934578</v>
      </c>
      <c r="BM62" s="6">
        <f t="shared" si="13"/>
        <v>6.7073170731707323</v>
      </c>
      <c r="BN62" s="6">
        <f t="shared" si="105"/>
        <v>1.2195121951219512</v>
      </c>
      <c r="BO62" s="6">
        <f t="shared" si="106"/>
        <v>16.869918699186993</v>
      </c>
      <c r="BP62" s="6">
        <f t="shared" si="107"/>
        <v>26.219512195121951</v>
      </c>
      <c r="BQ62" s="6">
        <f t="shared" si="108"/>
        <v>2.0325203252032518</v>
      </c>
      <c r="BR62" s="6">
        <f t="shared" si="109"/>
        <v>34.959349593495936</v>
      </c>
      <c r="BS62" s="6">
        <f t="shared" si="110"/>
        <v>1.8292682926829267</v>
      </c>
      <c r="BT62" s="6">
        <f t="shared" si="111"/>
        <v>5.2845528455284558</v>
      </c>
      <c r="BU62" s="6">
        <f t="shared" si="112"/>
        <v>3.8617886178861789</v>
      </c>
      <c r="BV62" s="6">
        <f t="shared" si="113"/>
        <v>6.7073170731707323</v>
      </c>
      <c r="BW62" s="6">
        <f t="shared" si="114"/>
        <v>2.6422764227642279</v>
      </c>
      <c r="BX62" s="6">
        <f t="shared" si="115"/>
        <v>15.650406504065039</v>
      </c>
      <c r="BY62" s="6">
        <f t="shared" si="116"/>
        <v>20.934959349593495</v>
      </c>
      <c r="BZ62" s="87">
        <f t="shared" si="117"/>
        <v>64.634146341463421</v>
      </c>
      <c r="CA62" s="768">
        <f t="shared" si="118"/>
        <v>46.544715447154474</v>
      </c>
      <c r="CC62" s="77">
        <f t="shared" si="119"/>
        <v>1.0998404376567139</v>
      </c>
      <c r="CD62" s="64">
        <f t="shared" si="120"/>
        <v>0.28493275586961486</v>
      </c>
      <c r="CE62" s="64">
        <f t="shared" si="121"/>
        <v>0.42132056834586962</v>
      </c>
      <c r="CF62" s="64">
        <f t="shared" si="122"/>
        <v>9.0232505128789597</v>
      </c>
      <c r="CG62" s="64">
        <f t="shared" si="123"/>
        <v>0.91102499810044812</v>
      </c>
      <c r="CH62" s="64">
        <f t="shared" si="124"/>
        <v>2.8098168832155608</v>
      </c>
      <c r="CI62" s="64">
        <f t="shared" si="125"/>
        <v>-1.9090494643264186</v>
      </c>
      <c r="CJ62" s="64">
        <f t="shared" si="126"/>
        <v>0.98548742496770814</v>
      </c>
      <c r="CK62" s="64">
        <f t="shared" si="127"/>
        <v>1.9926297393815062</v>
      </c>
      <c r="CL62" s="64">
        <f t="shared" si="128"/>
        <v>-0.39548666514702546</v>
      </c>
      <c r="CM62" s="64">
        <f t="shared" si="129"/>
        <v>-1.8437048856469866</v>
      </c>
      <c r="CN62" s="64">
        <f t="shared" si="130"/>
        <v>-4.9103411594863609</v>
      </c>
      <c r="CO62" s="64">
        <f t="shared" si="131"/>
        <v>-12.709900463490616</v>
      </c>
      <c r="CP62" s="778">
        <f t="shared" si="132"/>
        <v>-4.1509003875085426</v>
      </c>
      <c r="CQ62" s="1623">
        <f t="shared" si="133"/>
        <v>-7.2870602537801048</v>
      </c>
    </row>
    <row r="63" spans="1:97" x14ac:dyDescent="0.25">
      <c r="A63" s="325" t="s">
        <v>58</v>
      </c>
      <c r="B63" s="93">
        <v>51</v>
      </c>
      <c r="C63" s="80">
        <v>12</v>
      </c>
      <c r="D63" s="80">
        <v>207</v>
      </c>
      <c r="E63" s="80">
        <v>96</v>
      </c>
      <c r="F63" s="80">
        <v>20</v>
      </c>
      <c r="G63" s="80">
        <v>284</v>
      </c>
      <c r="H63" s="80">
        <v>67</v>
      </c>
      <c r="I63" s="80">
        <v>46</v>
      </c>
      <c r="J63" s="80">
        <v>29</v>
      </c>
      <c r="K63" s="80">
        <v>152</v>
      </c>
      <c r="L63" s="80">
        <v>86</v>
      </c>
      <c r="M63" s="80">
        <v>286</v>
      </c>
      <c r="N63" s="80">
        <v>300</v>
      </c>
      <c r="O63" s="143">
        <v>456</v>
      </c>
      <c r="P63" s="143">
        <v>417</v>
      </c>
      <c r="Q63" s="93">
        <v>69</v>
      </c>
      <c r="R63" s="80">
        <v>17</v>
      </c>
      <c r="S63" s="80">
        <v>168</v>
      </c>
      <c r="T63" s="80">
        <v>85</v>
      </c>
      <c r="U63" s="80">
        <v>20</v>
      </c>
      <c r="V63" s="80">
        <v>230</v>
      </c>
      <c r="W63" s="80">
        <v>67</v>
      </c>
      <c r="X63" s="80">
        <v>55</v>
      </c>
      <c r="Y63" s="80">
        <v>50</v>
      </c>
      <c r="Z63" s="80">
        <v>108</v>
      </c>
      <c r="AA63" s="80">
        <v>87</v>
      </c>
      <c r="AB63" s="80">
        <v>179</v>
      </c>
      <c r="AC63" s="80">
        <v>231</v>
      </c>
      <c r="AD63" s="143">
        <v>385</v>
      </c>
      <c r="AE63" s="143">
        <v>308</v>
      </c>
      <c r="AF63" s="93">
        <f t="shared" si="76"/>
        <v>120</v>
      </c>
      <c r="AG63" s="80">
        <f t="shared" si="77"/>
        <v>29</v>
      </c>
      <c r="AH63" s="80">
        <f t="shared" si="78"/>
        <v>375</v>
      </c>
      <c r="AI63" s="80">
        <f t="shared" si="79"/>
        <v>181</v>
      </c>
      <c r="AJ63" s="80">
        <f t="shared" si="80"/>
        <v>40</v>
      </c>
      <c r="AK63" s="80">
        <f t="shared" si="81"/>
        <v>514</v>
      </c>
      <c r="AL63" s="80">
        <f t="shared" si="82"/>
        <v>134</v>
      </c>
      <c r="AM63" s="80">
        <f t="shared" si="83"/>
        <v>101</v>
      </c>
      <c r="AN63" s="80">
        <f t="shared" si="84"/>
        <v>79</v>
      </c>
      <c r="AO63" s="80">
        <f t="shared" si="85"/>
        <v>260</v>
      </c>
      <c r="AP63" s="80">
        <f t="shared" si="86"/>
        <v>173</v>
      </c>
      <c r="AQ63" s="80">
        <f t="shared" si="87"/>
        <v>465</v>
      </c>
      <c r="AR63" s="80">
        <f t="shared" si="88"/>
        <v>531</v>
      </c>
      <c r="AS63" s="143">
        <f t="shared" si="89"/>
        <v>841</v>
      </c>
      <c r="AT63" s="143">
        <f t="shared" si="90"/>
        <v>725</v>
      </c>
      <c r="AU63" s="186">
        <v>530</v>
      </c>
      <c r="AV63" s="1191">
        <v>518</v>
      </c>
      <c r="AX63" s="61">
        <f t="shared" si="74"/>
        <v>9.6226415094339632</v>
      </c>
      <c r="AY63" s="6">
        <f t="shared" si="91"/>
        <v>2.2641509433962264</v>
      </c>
      <c r="AZ63" s="6">
        <f t="shared" si="92"/>
        <v>39.056603773584911</v>
      </c>
      <c r="BA63" s="6">
        <f t="shared" si="93"/>
        <v>18.113207547169811</v>
      </c>
      <c r="BB63" s="6">
        <f t="shared" si="94"/>
        <v>3.7735849056603774</v>
      </c>
      <c r="BC63" s="6">
        <f t="shared" si="95"/>
        <v>53.584905660377359</v>
      </c>
      <c r="BD63" s="6">
        <f t="shared" si="96"/>
        <v>12.641509433962264</v>
      </c>
      <c r="BE63" s="6">
        <f t="shared" si="97"/>
        <v>8.6792452830188669</v>
      </c>
      <c r="BF63" s="6">
        <f t="shared" si="98"/>
        <v>5.4716981132075473</v>
      </c>
      <c r="BG63" s="6">
        <f t="shared" si="99"/>
        <v>28.679245283018869</v>
      </c>
      <c r="BH63" s="6">
        <f t="shared" si="100"/>
        <v>16.226415094339622</v>
      </c>
      <c r="BI63" s="6">
        <f t="shared" si="101"/>
        <v>53.962264150943398</v>
      </c>
      <c r="BJ63" s="6">
        <f t="shared" si="102"/>
        <v>56.60377358490566</v>
      </c>
      <c r="BK63" s="87">
        <f t="shared" si="103"/>
        <v>86.037735849056602</v>
      </c>
      <c r="BL63" s="768">
        <f t="shared" si="104"/>
        <v>78.679245283018872</v>
      </c>
      <c r="BM63" s="6">
        <f t="shared" si="13"/>
        <v>13.320463320463322</v>
      </c>
      <c r="BN63" s="6">
        <f t="shared" si="105"/>
        <v>3.2818532818532815</v>
      </c>
      <c r="BO63" s="6">
        <f t="shared" si="106"/>
        <v>32.432432432432435</v>
      </c>
      <c r="BP63" s="6">
        <f t="shared" si="107"/>
        <v>16.409266409266408</v>
      </c>
      <c r="BQ63" s="6">
        <f t="shared" si="108"/>
        <v>3.8610038610038608</v>
      </c>
      <c r="BR63" s="6">
        <f t="shared" si="109"/>
        <v>44.401544401544399</v>
      </c>
      <c r="BS63" s="6">
        <f t="shared" si="110"/>
        <v>12.934362934362934</v>
      </c>
      <c r="BT63" s="6">
        <f t="shared" si="111"/>
        <v>10.617760617760617</v>
      </c>
      <c r="BU63" s="6">
        <f t="shared" si="112"/>
        <v>9.6525096525096519</v>
      </c>
      <c r="BV63" s="6">
        <f t="shared" si="113"/>
        <v>20.849420849420849</v>
      </c>
      <c r="BW63" s="6">
        <f t="shared" si="114"/>
        <v>16.795366795366796</v>
      </c>
      <c r="BX63" s="6">
        <f t="shared" si="115"/>
        <v>34.555984555984551</v>
      </c>
      <c r="BY63" s="6">
        <f t="shared" si="116"/>
        <v>44.594594594594597</v>
      </c>
      <c r="BZ63" s="87">
        <f t="shared" si="117"/>
        <v>74.324324324324323</v>
      </c>
      <c r="CA63" s="768">
        <f t="shared" si="118"/>
        <v>59.45945945945946</v>
      </c>
      <c r="CC63" s="77">
        <f t="shared" si="119"/>
        <v>3.6978218110293586</v>
      </c>
      <c r="CD63" s="64">
        <f t="shared" si="120"/>
        <v>1.0177023384570552</v>
      </c>
      <c r="CE63" s="64">
        <f t="shared" si="121"/>
        <v>-6.6241713411524756</v>
      </c>
      <c r="CF63" s="64">
        <f t="shared" si="122"/>
        <v>-1.7039411379034028</v>
      </c>
      <c r="CG63" s="64">
        <f t="shared" si="123"/>
        <v>8.7418955343483429E-2</v>
      </c>
      <c r="CH63" s="64">
        <f t="shared" si="124"/>
        <v>-9.1833612588329601</v>
      </c>
      <c r="CI63" s="64">
        <f t="shared" si="125"/>
        <v>0.29285350040066938</v>
      </c>
      <c r="CJ63" s="64">
        <f t="shared" si="126"/>
        <v>1.9385153347417496</v>
      </c>
      <c r="CK63" s="64">
        <f t="shared" si="127"/>
        <v>4.1808115393021046</v>
      </c>
      <c r="CL63" s="64">
        <f t="shared" si="128"/>
        <v>-7.8298244335980201</v>
      </c>
      <c r="CM63" s="64">
        <f t="shared" si="129"/>
        <v>0.56895170102717429</v>
      </c>
      <c r="CN63" s="64">
        <f t="shared" si="130"/>
        <v>-19.406279594958846</v>
      </c>
      <c r="CO63" s="64">
        <f t="shared" si="131"/>
        <v>-12.009178990311064</v>
      </c>
      <c r="CP63" s="778">
        <f t="shared" si="132"/>
        <v>-11.71341152473228</v>
      </c>
      <c r="CQ63" s="1623">
        <f t="shared" si="133"/>
        <v>-19.219785823559413</v>
      </c>
    </row>
    <row r="64" spans="1:97" x14ac:dyDescent="0.25">
      <c r="A64" s="325" t="s">
        <v>59</v>
      </c>
      <c r="B64" s="93">
        <v>27</v>
      </c>
      <c r="C64" s="80">
        <v>4</v>
      </c>
      <c r="D64" s="80">
        <v>190</v>
      </c>
      <c r="E64" s="80">
        <v>88</v>
      </c>
      <c r="F64" s="80">
        <v>1</v>
      </c>
      <c r="G64" s="80">
        <v>219</v>
      </c>
      <c r="H64" s="80">
        <v>17</v>
      </c>
      <c r="I64" s="80">
        <v>52</v>
      </c>
      <c r="J64" s="80">
        <v>15</v>
      </c>
      <c r="K64" s="80">
        <v>68</v>
      </c>
      <c r="L64" s="80">
        <v>39</v>
      </c>
      <c r="M64" s="80">
        <v>137</v>
      </c>
      <c r="N64" s="80">
        <v>139</v>
      </c>
      <c r="O64" s="143">
        <v>400</v>
      </c>
      <c r="P64" s="143">
        <v>349</v>
      </c>
      <c r="Q64" s="93">
        <v>45</v>
      </c>
      <c r="R64" s="80">
        <v>12</v>
      </c>
      <c r="S64" s="80">
        <v>168</v>
      </c>
      <c r="T64" s="80">
        <v>99</v>
      </c>
      <c r="U64" s="80">
        <v>8</v>
      </c>
      <c r="V64" s="80">
        <v>226</v>
      </c>
      <c r="W64" s="80">
        <v>16</v>
      </c>
      <c r="X64" s="80">
        <v>43</v>
      </c>
      <c r="Y64" s="80">
        <v>15</v>
      </c>
      <c r="Z64" s="80">
        <v>64</v>
      </c>
      <c r="AA64" s="80">
        <v>48</v>
      </c>
      <c r="AB64" s="80">
        <v>105</v>
      </c>
      <c r="AC64" s="80">
        <v>125</v>
      </c>
      <c r="AD64" s="143">
        <v>361</v>
      </c>
      <c r="AE64" s="143">
        <v>314</v>
      </c>
      <c r="AF64" s="93">
        <f t="shared" si="76"/>
        <v>72</v>
      </c>
      <c r="AG64" s="80">
        <f t="shared" si="77"/>
        <v>16</v>
      </c>
      <c r="AH64" s="80">
        <f t="shared" si="78"/>
        <v>358</v>
      </c>
      <c r="AI64" s="80">
        <f t="shared" si="79"/>
        <v>187</v>
      </c>
      <c r="AJ64" s="80">
        <f t="shared" si="80"/>
        <v>9</v>
      </c>
      <c r="AK64" s="80">
        <f t="shared" si="81"/>
        <v>445</v>
      </c>
      <c r="AL64" s="80">
        <f t="shared" si="82"/>
        <v>33</v>
      </c>
      <c r="AM64" s="80">
        <f t="shared" si="83"/>
        <v>95</v>
      </c>
      <c r="AN64" s="80">
        <f t="shared" si="84"/>
        <v>30</v>
      </c>
      <c r="AO64" s="80">
        <f t="shared" si="85"/>
        <v>132</v>
      </c>
      <c r="AP64" s="80">
        <f t="shared" si="86"/>
        <v>87</v>
      </c>
      <c r="AQ64" s="80">
        <f t="shared" si="87"/>
        <v>242</v>
      </c>
      <c r="AR64" s="80">
        <f t="shared" si="88"/>
        <v>264</v>
      </c>
      <c r="AS64" s="143">
        <f t="shared" si="89"/>
        <v>761</v>
      </c>
      <c r="AT64" s="143">
        <f t="shared" si="90"/>
        <v>663</v>
      </c>
      <c r="AU64" s="186">
        <v>518</v>
      </c>
      <c r="AV64" s="1191">
        <v>485</v>
      </c>
      <c r="AX64" s="61">
        <f t="shared" si="74"/>
        <v>5.2123552123552122</v>
      </c>
      <c r="AY64" s="187">
        <f t="shared" si="91"/>
        <v>0.77220077220077221</v>
      </c>
      <c r="AZ64" s="6">
        <f t="shared" si="92"/>
        <v>36.679536679536682</v>
      </c>
      <c r="BA64" s="6">
        <f t="shared" si="93"/>
        <v>16.988416988416986</v>
      </c>
      <c r="BB64" s="187">
        <f t="shared" si="94"/>
        <v>0.19305019305019305</v>
      </c>
      <c r="BC64" s="6">
        <f t="shared" si="95"/>
        <v>42.277992277992276</v>
      </c>
      <c r="BD64" s="6">
        <f t="shared" si="96"/>
        <v>3.2818532818532815</v>
      </c>
      <c r="BE64" s="6">
        <f t="shared" si="97"/>
        <v>10.038610038610038</v>
      </c>
      <c r="BF64" s="6">
        <f t="shared" si="98"/>
        <v>2.8957528957528957</v>
      </c>
      <c r="BG64" s="6">
        <f t="shared" si="99"/>
        <v>13.127413127413126</v>
      </c>
      <c r="BH64" s="6">
        <f t="shared" si="100"/>
        <v>7.5289575289575295</v>
      </c>
      <c r="BI64" s="6">
        <f t="shared" si="101"/>
        <v>26.44787644787645</v>
      </c>
      <c r="BJ64" s="6">
        <f t="shared" si="102"/>
        <v>26.833976833976834</v>
      </c>
      <c r="BK64" s="87">
        <f t="shared" si="103"/>
        <v>77.220077220077215</v>
      </c>
      <c r="BL64" s="768">
        <f t="shared" si="104"/>
        <v>67.374517374517367</v>
      </c>
      <c r="BM64" s="6">
        <f t="shared" si="13"/>
        <v>9.2783505154639183</v>
      </c>
      <c r="BN64" s="6">
        <f t="shared" si="105"/>
        <v>2.4742268041237114</v>
      </c>
      <c r="BO64" s="6">
        <f t="shared" si="106"/>
        <v>34.639175257731956</v>
      </c>
      <c r="BP64" s="6">
        <f t="shared" si="107"/>
        <v>20.412371134020617</v>
      </c>
      <c r="BQ64" s="6">
        <f t="shared" si="108"/>
        <v>1.6494845360824744</v>
      </c>
      <c r="BR64" s="6">
        <f t="shared" si="109"/>
        <v>46.597938144329895</v>
      </c>
      <c r="BS64" s="6">
        <f t="shared" si="110"/>
        <v>3.2989690721649487</v>
      </c>
      <c r="BT64" s="6">
        <f t="shared" si="111"/>
        <v>8.8659793814432994</v>
      </c>
      <c r="BU64" s="6">
        <f t="shared" si="112"/>
        <v>3.0927835051546393</v>
      </c>
      <c r="BV64" s="6">
        <f t="shared" si="113"/>
        <v>13.195876288659795</v>
      </c>
      <c r="BW64" s="6">
        <f t="shared" si="114"/>
        <v>9.8969072164948457</v>
      </c>
      <c r="BX64" s="6">
        <f t="shared" si="115"/>
        <v>21.649484536082475</v>
      </c>
      <c r="BY64" s="6">
        <f t="shared" si="116"/>
        <v>25.773195876288657</v>
      </c>
      <c r="BZ64" s="87">
        <f t="shared" si="117"/>
        <v>74.432989690721655</v>
      </c>
      <c r="CA64" s="768">
        <f t="shared" si="118"/>
        <v>64.742268041237111</v>
      </c>
      <c r="CC64" s="77">
        <f t="shared" si="119"/>
        <v>4.0659953031087062</v>
      </c>
      <c r="CD64" s="64">
        <f t="shared" si="120"/>
        <v>1.7020260319229392</v>
      </c>
      <c r="CE64" s="64">
        <f t="shared" si="121"/>
        <v>-2.0403614218047252</v>
      </c>
      <c r="CF64" s="64">
        <f t="shared" si="122"/>
        <v>3.4239541456036306</v>
      </c>
      <c r="CG64" s="64">
        <f t="shared" si="123"/>
        <v>1.4564343430322813</v>
      </c>
      <c r="CH64" s="64">
        <f t="shared" si="124"/>
        <v>4.3199458663376191</v>
      </c>
      <c r="CI64" s="64">
        <f t="shared" si="125"/>
        <v>1.7115790311667212E-2</v>
      </c>
      <c r="CJ64" s="64">
        <f t="shared" si="126"/>
        <v>-1.1726306571667386</v>
      </c>
      <c r="CK64" s="64">
        <f t="shared" si="127"/>
        <v>0.19703060940174355</v>
      </c>
      <c r="CL64" s="64">
        <f t="shared" si="128"/>
        <v>6.8463161246668847E-2</v>
      </c>
      <c r="CM64" s="64">
        <f t="shared" si="129"/>
        <v>2.3679496875373163</v>
      </c>
      <c r="CN64" s="64">
        <f t="shared" si="130"/>
        <v>-4.7983919117939742</v>
      </c>
      <c r="CO64" s="64">
        <f t="shared" si="131"/>
        <v>-1.060780957688177</v>
      </c>
      <c r="CP64" s="778">
        <f t="shared" si="132"/>
        <v>-2.7870875293555599</v>
      </c>
      <c r="CQ64" s="1623">
        <f t="shared" si="133"/>
        <v>-2.6322493332802566</v>
      </c>
    </row>
    <row r="65" spans="1:95" x14ac:dyDescent="0.25">
      <c r="A65" s="325" t="s">
        <v>60</v>
      </c>
      <c r="B65" s="93">
        <v>54</v>
      </c>
      <c r="C65" s="80">
        <v>7</v>
      </c>
      <c r="D65" s="80">
        <v>199</v>
      </c>
      <c r="E65" s="80">
        <v>155</v>
      </c>
      <c r="F65" s="80">
        <v>19</v>
      </c>
      <c r="G65" s="80">
        <v>299</v>
      </c>
      <c r="H65" s="80">
        <v>92</v>
      </c>
      <c r="I65" s="80">
        <v>71</v>
      </c>
      <c r="J65" s="80">
        <v>39</v>
      </c>
      <c r="K65" s="80">
        <v>147</v>
      </c>
      <c r="L65" s="80">
        <v>49</v>
      </c>
      <c r="M65" s="80">
        <v>149</v>
      </c>
      <c r="N65" s="80">
        <v>295</v>
      </c>
      <c r="O65" s="143">
        <v>435</v>
      </c>
      <c r="P65" s="143">
        <v>380</v>
      </c>
      <c r="Q65" s="93">
        <v>90</v>
      </c>
      <c r="R65" s="80">
        <v>15</v>
      </c>
      <c r="S65" s="80">
        <v>159</v>
      </c>
      <c r="T65" s="80">
        <v>177</v>
      </c>
      <c r="U65" s="80">
        <v>27</v>
      </c>
      <c r="V65" s="80">
        <v>285</v>
      </c>
      <c r="W65" s="80">
        <v>77</v>
      </c>
      <c r="X65" s="80">
        <v>73</v>
      </c>
      <c r="Y65" s="80">
        <v>40</v>
      </c>
      <c r="Z65" s="80">
        <v>105</v>
      </c>
      <c r="AA65" s="80">
        <v>48</v>
      </c>
      <c r="AB65" s="80">
        <v>114</v>
      </c>
      <c r="AC65" s="80">
        <v>210</v>
      </c>
      <c r="AD65" s="143">
        <v>395</v>
      </c>
      <c r="AE65" s="143">
        <v>295</v>
      </c>
      <c r="AF65" s="93">
        <f t="shared" si="76"/>
        <v>144</v>
      </c>
      <c r="AG65" s="80">
        <f t="shared" si="77"/>
        <v>22</v>
      </c>
      <c r="AH65" s="80">
        <f t="shared" si="78"/>
        <v>358</v>
      </c>
      <c r="AI65" s="80">
        <f t="shared" si="79"/>
        <v>332</v>
      </c>
      <c r="AJ65" s="80">
        <f t="shared" si="80"/>
        <v>46</v>
      </c>
      <c r="AK65" s="80">
        <f t="shared" si="81"/>
        <v>584</v>
      </c>
      <c r="AL65" s="80">
        <f t="shared" si="82"/>
        <v>169</v>
      </c>
      <c r="AM65" s="80">
        <f t="shared" si="83"/>
        <v>144</v>
      </c>
      <c r="AN65" s="80">
        <f t="shared" si="84"/>
        <v>79</v>
      </c>
      <c r="AO65" s="80">
        <f t="shared" si="85"/>
        <v>252</v>
      </c>
      <c r="AP65" s="80">
        <f t="shared" si="86"/>
        <v>97</v>
      </c>
      <c r="AQ65" s="80">
        <f t="shared" si="87"/>
        <v>263</v>
      </c>
      <c r="AR65" s="80">
        <f t="shared" si="88"/>
        <v>505</v>
      </c>
      <c r="AS65" s="143">
        <f t="shared" si="89"/>
        <v>830</v>
      </c>
      <c r="AT65" s="143">
        <f t="shared" si="90"/>
        <v>675</v>
      </c>
      <c r="AU65" s="186">
        <v>517</v>
      </c>
      <c r="AV65" s="1191">
        <v>509</v>
      </c>
      <c r="AX65" s="61">
        <f t="shared" si="74"/>
        <v>10.444874274661508</v>
      </c>
      <c r="AY65" s="6">
        <f t="shared" si="91"/>
        <v>1.3539651837524178</v>
      </c>
      <c r="AZ65" s="6">
        <f t="shared" si="92"/>
        <v>38.49129593810445</v>
      </c>
      <c r="BA65" s="6">
        <f t="shared" si="93"/>
        <v>29.980657640232106</v>
      </c>
      <c r="BB65" s="6">
        <f t="shared" si="94"/>
        <v>3.67504835589942</v>
      </c>
      <c r="BC65" s="6">
        <f t="shared" si="95"/>
        <v>57.833655705996136</v>
      </c>
      <c r="BD65" s="6">
        <f t="shared" si="96"/>
        <v>17.794970986460349</v>
      </c>
      <c r="BE65" s="6">
        <f t="shared" si="97"/>
        <v>13.733075435203096</v>
      </c>
      <c r="BF65" s="6">
        <f t="shared" si="98"/>
        <v>7.5435203094777563</v>
      </c>
      <c r="BG65" s="6">
        <f t="shared" si="99"/>
        <v>28.433268858800776</v>
      </c>
      <c r="BH65" s="6">
        <f t="shared" si="100"/>
        <v>9.4777562862669242</v>
      </c>
      <c r="BI65" s="6">
        <f t="shared" si="101"/>
        <v>28.820116054158607</v>
      </c>
      <c r="BJ65" s="6">
        <f t="shared" si="102"/>
        <v>57.059961315280461</v>
      </c>
      <c r="BK65" s="87">
        <f t="shared" si="103"/>
        <v>84.139264990328826</v>
      </c>
      <c r="BL65" s="768">
        <f t="shared" si="104"/>
        <v>73.500967117988395</v>
      </c>
      <c r="BM65" s="6">
        <f t="shared" si="13"/>
        <v>17.68172888015717</v>
      </c>
      <c r="BN65" s="6">
        <f t="shared" si="105"/>
        <v>2.9469548133595285</v>
      </c>
      <c r="BO65" s="6">
        <f t="shared" si="106"/>
        <v>31.237721021611005</v>
      </c>
      <c r="BP65" s="6">
        <f t="shared" si="107"/>
        <v>34.77406679764244</v>
      </c>
      <c r="BQ65" s="6">
        <f t="shared" si="108"/>
        <v>5.3045186640471513</v>
      </c>
      <c r="BR65" s="6">
        <f t="shared" si="109"/>
        <v>55.992141453831046</v>
      </c>
      <c r="BS65" s="6">
        <f t="shared" si="110"/>
        <v>15.12770137524558</v>
      </c>
      <c r="BT65" s="6">
        <f t="shared" si="111"/>
        <v>14.341846758349705</v>
      </c>
      <c r="BU65" s="6">
        <f t="shared" si="112"/>
        <v>7.8585461689587426</v>
      </c>
      <c r="BV65" s="6">
        <f t="shared" si="113"/>
        <v>20.628683693516699</v>
      </c>
      <c r="BW65" s="6">
        <f t="shared" si="114"/>
        <v>9.4302554027504915</v>
      </c>
      <c r="BX65" s="6">
        <f t="shared" si="115"/>
        <v>22.396856581532418</v>
      </c>
      <c r="BY65" s="6">
        <f t="shared" si="116"/>
        <v>41.257367387033398</v>
      </c>
      <c r="BZ65" s="87">
        <f t="shared" si="117"/>
        <v>77.603143418467582</v>
      </c>
      <c r="CA65" s="768">
        <f t="shared" si="118"/>
        <v>57.956777996070727</v>
      </c>
      <c r="CC65" s="77">
        <f t="shared" si="119"/>
        <v>7.2368546054956617</v>
      </c>
      <c r="CD65" s="64">
        <f t="shared" si="120"/>
        <v>1.5929896296071107</v>
      </c>
      <c r="CE65" s="64">
        <f t="shared" si="121"/>
        <v>-7.2535749164934451</v>
      </c>
      <c r="CF65" s="64">
        <f t="shared" si="122"/>
        <v>4.7934091574103341</v>
      </c>
      <c r="CG65" s="64">
        <f t="shared" si="123"/>
        <v>1.6294703081477313</v>
      </c>
      <c r="CH65" s="64">
        <f t="shared" si="124"/>
        <v>-1.8415142521650907</v>
      </c>
      <c r="CI65" s="64">
        <f t="shared" si="125"/>
        <v>-2.6672696112147687</v>
      </c>
      <c r="CJ65" s="64">
        <f t="shared" si="126"/>
        <v>0.60877132314660898</v>
      </c>
      <c r="CK65" s="64">
        <f t="shared" si="127"/>
        <v>0.31502585948098627</v>
      </c>
      <c r="CL65" s="64">
        <f t="shared" si="128"/>
        <v>-7.8045851652840774</v>
      </c>
      <c r="CM65" s="64">
        <f t="shared" si="129"/>
        <v>-4.7500883516432779E-2</v>
      </c>
      <c r="CN65" s="64">
        <f t="shared" si="130"/>
        <v>-6.4232594726261887</v>
      </c>
      <c r="CO65" s="64">
        <f t="shared" si="131"/>
        <v>-15.802593928247063</v>
      </c>
      <c r="CP65" s="778">
        <f t="shared" si="132"/>
        <v>-6.5361215718612442</v>
      </c>
      <c r="CQ65" s="1623">
        <f t="shared" si="133"/>
        <v>-15.544189121917668</v>
      </c>
    </row>
    <row r="66" spans="1:95" x14ac:dyDescent="0.25">
      <c r="A66" s="325" t="s">
        <v>61</v>
      </c>
      <c r="B66" s="93">
        <v>10.492669299207869</v>
      </c>
      <c r="C66" s="80">
        <v>3.9088207785663993</v>
      </c>
      <c r="D66" s="80">
        <v>140.0781676760071</v>
      </c>
      <c r="E66" s="80">
        <v>47.462273653147768</v>
      </c>
      <c r="F66" s="80">
        <v>5.9714607587913502</v>
      </c>
      <c r="G66" s="80">
        <v>149.86881395941941</v>
      </c>
      <c r="H66" s="80">
        <v>8.9077099967895563</v>
      </c>
      <c r="I66" s="80">
        <v>31.83308879476138</v>
      </c>
      <c r="J66" s="80">
        <v>18.376310087798185</v>
      </c>
      <c r="K66" s="80">
        <v>45.288442165146961</v>
      </c>
      <c r="L66" s="80">
        <v>14.224022864930069</v>
      </c>
      <c r="M66" s="80">
        <v>93.063022143154143</v>
      </c>
      <c r="N66" s="80">
        <v>105.43886867164466</v>
      </c>
      <c r="O66" s="143">
        <v>425.11286878570399</v>
      </c>
      <c r="P66" s="143">
        <v>288.1910745487001</v>
      </c>
      <c r="Q66" s="93">
        <v>13.010699827260911</v>
      </c>
      <c r="R66" s="80">
        <v>4.3926121215088516</v>
      </c>
      <c r="S66" s="80">
        <v>127.56684906933837</v>
      </c>
      <c r="T66" s="80">
        <v>44.386873242292076</v>
      </c>
      <c r="U66" s="80">
        <v>6.1864979283480865</v>
      </c>
      <c r="V66" s="80">
        <v>143.09108642906094</v>
      </c>
      <c r="W66" s="80">
        <v>11.464082286239352</v>
      </c>
      <c r="X66" s="80">
        <v>26.696023635499301</v>
      </c>
      <c r="Y66" s="80">
        <v>9.1961101740508013</v>
      </c>
      <c r="Z66" s="80">
        <v>25.51615687831417</v>
      </c>
      <c r="AA66" s="80">
        <v>12.767544116772934</v>
      </c>
      <c r="AB66" s="80">
        <v>60.462849668869232</v>
      </c>
      <c r="AC66" s="80">
        <v>78.563206978824738</v>
      </c>
      <c r="AD66" s="143">
        <v>368.98774685616246</v>
      </c>
      <c r="AE66" s="143">
        <v>251.58668228617816</v>
      </c>
      <c r="AF66" s="93">
        <f t="shared" si="76"/>
        <v>23.50336912646878</v>
      </c>
      <c r="AG66" s="80">
        <f t="shared" si="77"/>
        <v>8.3014329000752518</v>
      </c>
      <c r="AH66" s="80">
        <f t="shared" si="78"/>
        <v>267.64501674534546</v>
      </c>
      <c r="AI66" s="80">
        <f t="shared" si="79"/>
        <v>91.849146895439844</v>
      </c>
      <c r="AJ66" s="80">
        <f t="shared" si="80"/>
        <v>12.157958687139438</v>
      </c>
      <c r="AK66" s="80">
        <f t="shared" si="81"/>
        <v>292.95990038848038</v>
      </c>
      <c r="AL66" s="80">
        <f t="shared" si="82"/>
        <v>20.37179228302891</v>
      </c>
      <c r="AM66" s="80">
        <f t="shared" si="83"/>
        <v>58.529112430260682</v>
      </c>
      <c r="AN66" s="80">
        <f t="shared" si="84"/>
        <v>27.572420261848986</v>
      </c>
      <c r="AO66" s="80">
        <f t="shared" si="85"/>
        <v>70.804599043461138</v>
      </c>
      <c r="AP66" s="80">
        <f t="shared" si="86"/>
        <v>26.991566981703002</v>
      </c>
      <c r="AQ66" s="80">
        <f t="shared" si="87"/>
        <v>153.52587181202338</v>
      </c>
      <c r="AR66" s="80">
        <f t="shared" si="88"/>
        <v>184.00207565046941</v>
      </c>
      <c r="AS66" s="143">
        <f t="shared" si="89"/>
        <v>794.1006156418664</v>
      </c>
      <c r="AT66" s="143">
        <f t="shared" si="90"/>
        <v>539.77775683487823</v>
      </c>
      <c r="AU66" s="186">
        <v>522</v>
      </c>
      <c r="AV66" s="1191">
        <v>494</v>
      </c>
      <c r="AX66" s="61">
        <f t="shared" si="74"/>
        <v>2.0100899040628102</v>
      </c>
      <c r="AY66" s="187">
        <f t="shared" si="91"/>
        <v>0.74881624110467426</v>
      </c>
      <c r="AZ66" s="6">
        <f t="shared" si="92"/>
        <v>26.83489802222358</v>
      </c>
      <c r="BA66" s="6">
        <f t="shared" si="93"/>
        <v>9.0923895887256254</v>
      </c>
      <c r="BB66" s="6">
        <f t="shared" si="94"/>
        <v>1.1439579997684579</v>
      </c>
      <c r="BC66" s="6">
        <f t="shared" si="95"/>
        <v>28.710500758509465</v>
      </c>
      <c r="BD66" s="6">
        <f t="shared" si="96"/>
        <v>1.7064578537911028</v>
      </c>
      <c r="BE66" s="6">
        <f t="shared" si="97"/>
        <v>6.098292872559651</v>
      </c>
      <c r="BF66" s="6">
        <f t="shared" si="98"/>
        <v>3.5203659172027177</v>
      </c>
      <c r="BG66" s="6">
        <f t="shared" si="99"/>
        <v>8.6759467749323687</v>
      </c>
      <c r="BH66" s="6">
        <f t="shared" si="100"/>
        <v>2.7249085948141896</v>
      </c>
      <c r="BI66" s="6">
        <f t="shared" si="101"/>
        <v>17.828165161523781</v>
      </c>
      <c r="BJ66" s="6">
        <f t="shared" si="102"/>
        <v>20.199016986905107</v>
      </c>
      <c r="BK66" s="87">
        <f t="shared" si="103"/>
        <v>81.439246893813021</v>
      </c>
      <c r="BL66" s="768">
        <f t="shared" si="104"/>
        <v>55.209018112777798</v>
      </c>
      <c r="BM66" s="6">
        <f t="shared" si="13"/>
        <v>2.6337449043038279</v>
      </c>
      <c r="BN66" s="187">
        <f t="shared" si="105"/>
        <v>0.88919273714754088</v>
      </c>
      <c r="BO66" s="6">
        <f t="shared" si="106"/>
        <v>25.823248799461208</v>
      </c>
      <c r="BP66" s="6">
        <f t="shared" si="107"/>
        <v>8.9851970126097314</v>
      </c>
      <c r="BQ66" s="6">
        <f t="shared" si="108"/>
        <v>1.2523275158599365</v>
      </c>
      <c r="BR66" s="6">
        <f t="shared" si="109"/>
        <v>28.965806969445534</v>
      </c>
      <c r="BS66" s="6">
        <f t="shared" si="110"/>
        <v>2.3206644304128243</v>
      </c>
      <c r="BT66" s="6">
        <f t="shared" si="111"/>
        <v>5.40405336750998</v>
      </c>
      <c r="BU66" s="6">
        <f t="shared" si="112"/>
        <v>1.861560763977895</v>
      </c>
      <c r="BV66" s="6">
        <f t="shared" si="113"/>
        <v>5.1652139429785766</v>
      </c>
      <c r="BW66" s="6">
        <f t="shared" si="114"/>
        <v>2.5845231005613223</v>
      </c>
      <c r="BX66" s="6">
        <f t="shared" si="115"/>
        <v>12.239443252807538</v>
      </c>
      <c r="BY66" s="6">
        <f t="shared" si="116"/>
        <v>15.903483194094076</v>
      </c>
      <c r="BZ66" s="87">
        <f t="shared" si="117"/>
        <v>74.693875881814265</v>
      </c>
      <c r="CA66" s="768">
        <f t="shared" si="118"/>
        <v>50.928478195582628</v>
      </c>
      <c r="CC66" s="77">
        <f t="shared" si="119"/>
        <v>0.62365500024101772</v>
      </c>
      <c r="CD66" s="64">
        <f t="shared" si="120"/>
        <v>0.14037649604286662</v>
      </c>
      <c r="CE66" s="64">
        <f t="shared" si="121"/>
        <v>-1.0116492227623723</v>
      </c>
      <c r="CF66" s="64">
        <f t="shared" si="122"/>
        <v>-0.10719257611589406</v>
      </c>
      <c r="CG66" s="64">
        <f t="shared" si="123"/>
        <v>0.1083695160914786</v>
      </c>
      <c r="CH66" s="64">
        <f t="shared" si="124"/>
        <v>0.25530621093606953</v>
      </c>
      <c r="CI66" s="64">
        <f t="shared" si="125"/>
        <v>0.61420657662172151</v>
      </c>
      <c r="CJ66" s="64">
        <f t="shared" si="126"/>
        <v>-0.69423950504967102</v>
      </c>
      <c r="CK66" s="64">
        <f t="shared" si="127"/>
        <v>-1.6588051532248227</v>
      </c>
      <c r="CL66" s="64">
        <f t="shared" si="128"/>
        <v>-3.510732831953792</v>
      </c>
      <c r="CM66" s="64">
        <f t="shared" si="129"/>
        <v>-0.14038549425286728</v>
      </c>
      <c r="CN66" s="64">
        <f t="shared" si="130"/>
        <v>-5.5887219087162432</v>
      </c>
      <c r="CO66" s="64">
        <f t="shared" si="131"/>
        <v>-4.2955337928110318</v>
      </c>
      <c r="CP66" s="778">
        <f t="shared" si="132"/>
        <v>-6.7453710119987562</v>
      </c>
      <c r="CQ66" s="1623">
        <f t="shared" si="133"/>
        <v>-4.2805399171951706</v>
      </c>
    </row>
    <row r="67" spans="1:95" x14ac:dyDescent="0.25">
      <c r="A67" s="325" t="s">
        <v>62</v>
      </c>
      <c r="B67" s="93">
        <v>84</v>
      </c>
      <c r="C67" s="80">
        <v>5</v>
      </c>
      <c r="D67" s="80">
        <v>205</v>
      </c>
      <c r="E67" s="80">
        <v>188</v>
      </c>
      <c r="F67" s="80">
        <v>35</v>
      </c>
      <c r="G67" s="80">
        <v>350</v>
      </c>
      <c r="H67" s="80">
        <v>23</v>
      </c>
      <c r="I67" s="80">
        <v>38</v>
      </c>
      <c r="J67" s="80">
        <v>20</v>
      </c>
      <c r="K67" s="80">
        <v>82</v>
      </c>
      <c r="L67" s="80">
        <v>35</v>
      </c>
      <c r="M67" s="80">
        <v>160</v>
      </c>
      <c r="N67" s="80">
        <v>163</v>
      </c>
      <c r="O67" s="143">
        <v>422</v>
      </c>
      <c r="P67" s="143">
        <v>441</v>
      </c>
      <c r="Q67" s="93">
        <v>93</v>
      </c>
      <c r="R67" s="80">
        <v>3</v>
      </c>
      <c r="S67" s="80">
        <v>153</v>
      </c>
      <c r="T67" s="80">
        <v>164</v>
      </c>
      <c r="U67" s="80">
        <v>35</v>
      </c>
      <c r="V67" s="80">
        <v>284</v>
      </c>
      <c r="W67" s="80">
        <v>22</v>
      </c>
      <c r="X67" s="80">
        <v>47</v>
      </c>
      <c r="Y67" s="80">
        <v>20</v>
      </c>
      <c r="Z67" s="80">
        <v>50</v>
      </c>
      <c r="AA67" s="80">
        <v>29</v>
      </c>
      <c r="AB67" s="80">
        <v>63</v>
      </c>
      <c r="AC67" s="80">
        <v>101</v>
      </c>
      <c r="AD67" s="143">
        <v>319</v>
      </c>
      <c r="AE67" s="143">
        <v>337</v>
      </c>
      <c r="AF67" s="93">
        <f t="shared" si="76"/>
        <v>177</v>
      </c>
      <c r="AG67" s="80">
        <f t="shared" si="77"/>
        <v>8</v>
      </c>
      <c r="AH67" s="80">
        <f t="shared" si="78"/>
        <v>358</v>
      </c>
      <c r="AI67" s="80">
        <f t="shared" si="79"/>
        <v>352</v>
      </c>
      <c r="AJ67" s="80">
        <f t="shared" si="80"/>
        <v>70</v>
      </c>
      <c r="AK67" s="80">
        <f t="shared" si="81"/>
        <v>634</v>
      </c>
      <c r="AL67" s="80">
        <f t="shared" si="82"/>
        <v>45</v>
      </c>
      <c r="AM67" s="80">
        <f t="shared" si="83"/>
        <v>85</v>
      </c>
      <c r="AN67" s="80">
        <f t="shared" si="84"/>
        <v>40</v>
      </c>
      <c r="AO67" s="80">
        <f t="shared" si="85"/>
        <v>132</v>
      </c>
      <c r="AP67" s="80">
        <f t="shared" si="86"/>
        <v>64</v>
      </c>
      <c r="AQ67" s="80">
        <f t="shared" si="87"/>
        <v>223</v>
      </c>
      <c r="AR67" s="80">
        <f t="shared" si="88"/>
        <v>264</v>
      </c>
      <c r="AS67" s="143">
        <f t="shared" si="89"/>
        <v>741</v>
      </c>
      <c r="AT67" s="143">
        <f t="shared" si="90"/>
        <v>778</v>
      </c>
      <c r="AU67" s="186">
        <v>539</v>
      </c>
      <c r="AV67" s="1191">
        <v>480</v>
      </c>
      <c r="AX67" s="61">
        <f t="shared" si="74"/>
        <v>15.584415584415584</v>
      </c>
      <c r="AY67" s="187">
        <f t="shared" si="91"/>
        <v>0.927643784786642</v>
      </c>
      <c r="AZ67" s="6">
        <f t="shared" si="92"/>
        <v>38.03339517625232</v>
      </c>
      <c r="BA67" s="6">
        <f t="shared" si="93"/>
        <v>34.879406307977732</v>
      </c>
      <c r="BB67" s="6">
        <f t="shared" si="94"/>
        <v>6.4935064935064926</v>
      </c>
      <c r="BC67" s="6">
        <f t="shared" si="95"/>
        <v>64.935064935064929</v>
      </c>
      <c r="BD67" s="6">
        <f t="shared" si="96"/>
        <v>4.2671614100185531</v>
      </c>
      <c r="BE67" s="6">
        <f t="shared" si="97"/>
        <v>7.0500927643784781</v>
      </c>
      <c r="BF67" s="6">
        <f t="shared" si="98"/>
        <v>3.710575139146568</v>
      </c>
      <c r="BG67" s="6">
        <f t="shared" si="99"/>
        <v>15.213358070500927</v>
      </c>
      <c r="BH67" s="6">
        <f t="shared" si="100"/>
        <v>6.4935064935064926</v>
      </c>
      <c r="BI67" s="6">
        <f t="shared" si="101"/>
        <v>29.684601113172544</v>
      </c>
      <c r="BJ67" s="6">
        <f t="shared" si="102"/>
        <v>30.241187384044526</v>
      </c>
      <c r="BK67" s="87">
        <f t="shared" si="103"/>
        <v>78.293135435992582</v>
      </c>
      <c r="BL67" s="768">
        <f t="shared" si="104"/>
        <v>81.818181818181827</v>
      </c>
      <c r="BM67" s="6">
        <f t="shared" si="13"/>
        <v>19.375</v>
      </c>
      <c r="BN67" s="187">
        <f t="shared" si="105"/>
        <v>0.625</v>
      </c>
      <c r="BO67" s="6">
        <f t="shared" si="106"/>
        <v>31.874999999999996</v>
      </c>
      <c r="BP67" s="6">
        <f t="shared" si="107"/>
        <v>34.166666666666664</v>
      </c>
      <c r="BQ67" s="6">
        <f t="shared" si="108"/>
        <v>7.291666666666667</v>
      </c>
      <c r="BR67" s="6">
        <f t="shared" si="109"/>
        <v>59.166666666666664</v>
      </c>
      <c r="BS67" s="6">
        <f t="shared" si="110"/>
        <v>4.583333333333333</v>
      </c>
      <c r="BT67" s="6">
        <f t="shared" si="111"/>
        <v>9.7916666666666661</v>
      </c>
      <c r="BU67" s="6">
        <f t="shared" si="112"/>
        <v>4.1666666666666661</v>
      </c>
      <c r="BV67" s="6">
        <f t="shared" si="113"/>
        <v>10.416666666666668</v>
      </c>
      <c r="BW67" s="6">
        <f t="shared" si="114"/>
        <v>6.041666666666667</v>
      </c>
      <c r="BX67" s="6">
        <f t="shared" si="115"/>
        <v>13.125</v>
      </c>
      <c r="BY67" s="6">
        <f t="shared" si="116"/>
        <v>21.041666666666668</v>
      </c>
      <c r="BZ67" s="87">
        <f t="shared" si="117"/>
        <v>66.458333333333329</v>
      </c>
      <c r="CA67" s="768">
        <f t="shared" si="118"/>
        <v>70.208333333333329</v>
      </c>
      <c r="CC67" s="77">
        <f t="shared" si="119"/>
        <v>3.7905844155844157</v>
      </c>
      <c r="CD67" s="64">
        <f t="shared" si="120"/>
        <v>-0.302643784786642</v>
      </c>
      <c r="CE67" s="64">
        <f t="shared" si="121"/>
        <v>-6.1583951762523235</v>
      </c>
      <c r="CF67" s="64">
        <f t="shared" si="122"/>
        <v>-0.71273964131106737</v>
      </c>
      <c r="CG67" s="64">
        <f t="shared" si="123"/>
        <v>0.7981601731601744</v>
      </c>
      <c r="CH67" s="64">
        <f t="shared" si="124"/>
        <v>-5.7683982683982649</v>
      </c>
      <c r="CI67" s="64">
        <f t="shared" si="125"/>
        <v>0.31617192331477995</v>
      </c>
      <c r="CJ67" s="64">
        <f t="shared" si="126"/>
        <v>2.741573902288188</v>
      </c>
      <c r="CK67" s="64">
        <f t="shared" si="127"/>
        <v>0.45609152752009807</v>
      </c>
      <c r="CL67" s="64">
        <f t="shared" si="128"/>
        <v>-4.7966914038342594</v>
      </c>
      <c r="CM67" s="64">
        <f t="shared" si="129"/>
        <v>-0.4518398268398256</v>
      </c>
      <c r="CN67" s="64">
        <f t="shared" si="130"/>
        <v>-16.559601113172544</v>
      </c>
      <c r="CO67" s="64">
        <f t="shared" si="131"/>
        <v>-9.1995207173778581</v>
      </c>
      <c r="CP67" s="778">
        <f t="shared" si="132"/>
        <v>-11.834802102659253</v>
      </c>
      <c r="CQ67" s="1623">
        <f t="shared" si="133"/>
        <v>-11.609848484848499</v>
      </c>
    </row>
    <row r="68" spans="1:95" x14ac:dyDescent="0.25">
      <c r="A68" s="325" t="s">
        <v>63</v>
      </c>
      <c r="B68" s="93">
        <v>44</v>
      </c>
      <c r="C68" s="80">
        <v>16</v>
      </c>
      <c r="D68" s="80">
        <v>174</v>
      </c>
      <c r="E68" s="80">
        <v>44</v>
      </c>
      <c r="F68" s="80">
        <v>4</v>
      </c>
      <c r="G68" s="80">
        <v>183</v>
      </c>
      <c r="H68" s="80">
        <v>61</v>
      </c>
      <c r="I68" s="80">
        <v>36</v>
      </c>
      <c r="J68" s="80">
        <v>14</v>
      </c>
      <c r="K68" s="80">
        <v>219</v>
      </c>
      <c r="L68" s="80">
        <v>120</v>
      </c>
      <c r="M68" s="80">
        <v>232</v>
      </c>
      <c r="N68" s="80">
        <v>142</v>
      </c>
      <c r="O68" s="143">
        <v>438</v>
      </c>
      <c r="P68" s="143">
        <v>411</v>
      </c>
      <c r="Q68" s="93">
        <v>55</v>
      </c>
      <c r="R68" s="80">
        <v>13</v>
      </c>
      <c r="S68" s="80">
        <v>142</v>
      </c>
      <c r="T68" s="80">
        <v>34</v>
      </c>
      <c r="U68" s="80">
        <v>6</v>
      </c>
      <c r="V68" s="80">
        <v>127</v>
      </c>
      <c r="W68" s="80">
        <v>55</v>
      </c>
      <c r="X68" s="80">
        <v>38</v>
      </c>
      <c r="Y68" s="80">
        <v>13</v>
      </c>
      <c r="Z68" s="80">
        <v>113</v>
      </c>
      <c r="AA68" s="80">
        <v>104</v>
      </c>
      <c r="AB68" s="80">
        <v>134</v>
      </c>
      <c r="AC68" s="80">
        <v>63</v>
      </c>
      <c r="AD68" s="143">
        <v>326</v>
      </c>
      <c r="AE68" s="143">
        <v>278</v>
      </c>
      <c r="AF68" s="93">
        <f t="shared" si="76"/>
        <v>99</v>
      </c>
      <c r="AG68" s="80">
        <f t="shared" si="77"/>
        <v>29</v>
      </c>
      <c r="AH68" s="80">
        <f t="shared" si="78"/>
        <v>316</v>
      </c>
      <c r="AI68" s="80">
        <f t="shared" si="79"/>
        <v>78</v>
      </c>
      <c r="AJ68" s="80">
        <f t="shared" si="80"/>
        <v>10</v>
      </c>
      <c r="AK68" s="80">
        <f t="shared" si="81"/>
        <v>310</v>
      </c>
      <c r="AL68" s="80">
        <f t="shared" si="82"/>
        <v>116</v>
      </c>
      <c r="AM68" s="80">
        <f t="shared" si="83"/>
        <v>74</v>
      </c>
      <c r="AN68" s="80">
        <f t="shared" si="84"/>
        <v>27</v>
      </c>
      <c r="AO68" s="80">
        <f t="shared" si="85"/>
        <v>332</v>
      </c>
      <c r="AP68" s="80">
        <f t="shared" si="86"/>
        <v>224</v>
      </c>
      <c r="AQ68" s="80">
        <f t="shared" si="87"/>
        <v>366</v>
      </c>
      <c r="AR68" s="80">
        <f t="shared" si="88"/>
        <v>205</v>
      </c>
      <c r="AS68" s="143">
        <f t="shared" si="89"/>
        <v>764</v>
      </c>
      <c r="AT68" s="143">
        <f t="shared" si="90"/>
        <v>689</v>
      </c>
      <c r="AU68" s="186">
        <v>513</v>
      </c>
      <c r="AV68" s="1191">
        <v>504</v>
      </c>
      <c r="AX68" s="61">
        <f t="shared" si="74"/>
        <v>8.5769980506822598</v>
      </c>
      <c r="AY68" s="6">
        <f t="shared" si="91"/>
        <v>3.1189083820662766</v>
      </c>
      <c r="AZ68" s="6">
        <f t="shared" si="92"/>
        <v>33.918128654970758</v>
      </c>
      <c r="BA68" s="6">
        <f t="shared" si="93"/>
        <v>8.5769980506822598</v>
      </c>
      <c r="BB68" s="187">
        <f t="shared" si="94"/>
        <v>0.77972709551656916</v>
      </c>
      <c r="BC68" s="6">
        <f t="shared" si="95"/>
        <v>35.672514619883039</v>
      </c>
      <c r="BD68" s="6">
        <f t="shared" si="96"/>
        <v>11.890838206627679</v>
      </c>
      <c r="BE68" s="6">
        <f t="shared" si="97"/>
        <v>7.0175438596491224</v>
      </c>
      <c r="BF68" s="6">
        <f t="shared" si="98"/>
        <v>2.7290448343079921</v>
      </c>
      <c r="BG68" s="6">
        <f t="shared" si="99"/>
        <v>42.690058479532162</v>
      </c>
      <c r="BH68" s="6">
        <f t="shared" si="100"/>
        <v>23.391812865497073</v>
      </c>
      <c r="BI68" s="6">
        <f t="shared" si="101"/>
        <v>45.224171539961013</v>
      </c>
      <c r="BJ68" s="6">
        <f t="shared" si="102"/>
        <v>27.680311890838205</v>
      </c>
      <c r="BK68" s="87">
        <f t="shared" si="103"/>
        <v>85.380116959064324</v>
      </c>
      <c r="BL68" s="768">
        <f t="shared" si="104"/>
        <v>80.116959064327489</v>
      </c>
      <c r="BM68" s="6">
        <f t="shared" si="13"/>
        <v>10.912698412698413</v>
      </c>
      <c r="BN68" s="6">
        <f t="shared" si="105"/>
        <v>2.5793650793650791</v>
      </c>
      <c r="BO68" s="6">
        <f t="shared" si="106"/>
        <v>28.174603174603174</v>
      </c>
      <c r="BP68" s="6">
        <f t="shared" si="107"/>
        <v>6.746031746031746</v>
      </c>
      <c r="BQ68" s="6">
        <f t="shared" si="108"/>
        <v>1.1904761904761905</v>
      </c>
      <c r="BR68" s="6">
        <f t="shared" si="109"/>
        <v>25.198412698412696</v>
      </c>
      <c r="BS68" s="6">
        <f t="shared" si="110"/>
        <v>10.912698412698413</v>
      </c>
      <c r="BT68" s="6">
        <f t="shared" si="111"/>
        <v>7.5396825396825395</v>
      </c>
      <c r="BU68" s="6">
        <f t="shared" si="112"/>
        <v>2.5793650793650791</v>
      </c>
      <c r="BV68" s="6">
        <f t="shared" si="113"/>
        <v>22.420634920634921</v>
      </c>
      <c r="BW68" s="6">
        <f t="shared" si="114"/>
        <v>20.634920634920633</v>
      </c>
      <c r="BX68" s="6">
        <f t="shared" si="115"/>
        <v>26.587301587301589</v>
      </c>
      <c r="BY68" s="6">
        <f t="shared" si="116"/>
        <v>12.5</v>
      </c>
      <c r="BZ68" s="87">
        <f t="shared" si="117"/>
        <v>64.682539682539684</v>
      </c>
      <c r="CA68" s="768">
        <f t="shared" si="118"/>
        <v>55.158730158730165</v>
      </c>
      <c r="CC68" s="77">
        <f t="shared" si="119"/>
        <v>2.3357003620161532</v>
      </c>
      <c r="CD68" s="64">
        <f t="shared" si="120"/>
        <v>-0.53954330270119755</v>
      </c>
      <c r="CE68" s="64">
        <f t="shared" si="121"/>
        <v>-5.7435254803675839</v>
      </c>
      <c r="CF68" s="64">
        <f t="shared" si="122"/>
        <v>-1.8309663046505138</v>
      </c>
      <c r="CG68" s="64">
        <f t="shared" si="123"/>
        <v>0.41074909495962131</v>
      </c>
      <c r="CH68" s="64">
        <f t="shared" si="124"/>
        <v>-10.474101921470343</v>
      </c>
      <c r="CI68" s="64">
        <f t="shared" si="125"/>
        <v>-0.97813979392926598</v>
      </c>
      <c r="CJ68" s="64">
        <f t="shared" si="126"/>
        <v>0.52213868003341712</v>
      </c>
      <c r="CK68" s="64">
        <f t="shared" si="127"/>
        <v>-0.14967975494291297</v>
      </c>
      <c r="CL68" s="64">
        <f t="shared" si="128"/>
        <v>-20.269423558897241</v>
      </c>
      <c r="CM68" s="64">
        <f t="shared" si="129"/>
        <v>-2.7568922305764403</v>
      </c>
      <c r="CN68" s="64">
        <f t="shared" si="130"/>
        <v>-18.636869952659424</v>
      </c>
      <c r="CO68" s="64">
        <f t="shared" si="131"/>
        <v>-15.180311890838205</v>
      </c>
      <c r="CP68" s="778">
        <f t="shared" si="132"/>
        <v>-20.69757727652464</v>
      </c>
      <c r="CQ68" s="1623">
        <f t="shared" si="133"/>
        <v>-24.958228905597323</v>
      </c>
    </row>
    <row r="69" spans="1:95" x14ac:dyDescent="0.25">
      <c r="A69" s="325" t="s">
        <v>64</v>
      </c>
      <c r="B69" s="93">
        <v>41</v>
      </c>
      <c r="C69" s="80">
        <v>4</v>
      </c>
      <c r="D69" s="80">
        <v>127</v>
      </c>
      <c r="E69" s="80">
        <v>122</v>
      </c>
      <c r="F69" s="80">
        <v>25</v>
      </c>
      <c r="G69" s="80">
        <v>232</v>
      </c>
      <c r="H69" s="80">
        <v>48</v>
      </c>
      <c r="I69" s="80">
        <v>65</v>
      </c>
      <c r="J69" s="80">
        <v>16</v>
      </c>
      <c r="K69" s="80">
        <v>121</v>
      </c>
      <c r="L69" s="80">
        <v>56</v>
      </c>
      <c r="M69" s="80">
        <v>247</v>
      </c>
      <c r="N69" s="80">
        <v>236</v>
      </c>
      <c r="O69" s="143">
        <v>456</v>
      </c>
      <c r="P69" s="143">
        <v>322</v>
      </c>
      <c r="Q69" s="93">
        <v>52</v>
      </c>
      <c r="R69" s="80">
        <v>5</v>
      </c>
      <c r="S69" s="80">
        <v>110</v>
      </c>
      <c r="T69" s="80">
        <v>106</v>
      </c>
      <c r="U69" s="80">
        <v>18</v>
      </c>
      <c r="V69" s="80">
        <v>185</v>
      </c>
      <c r="W69" s="80">
        <v>49</v>
      </c>
      <c r="X69" s="80">
        <v>75</v>
      </c>
      <c r="Y69" s="80">
        <v>12</v>
      </c>
      <c r="Z69" s="80">
        <v>105</v>
      </c>
      <c r="AA69" s="80">
        <v>71</v>
      </c>
      <c r="AB69" s="80">
        <v>174</v>
      </c>
      <c r="AC69" s="80">
        <v>185</v>
      </c>
      <c r="AD69" s="143">
        <v>386</v>
      </c>
      <c r="AE69" s="143">
        <v>231</v>
      </c>
      <c r="AF69" s="93">
        <f t="shared" si="76"/>
        <v>93</v>
      </c>
      <c r="AG69" s="80">
        <f t="shared" si="77"/>
        <v>9</v>
      </c>
      <c r="AH69" s="80">
        <f t="shared" si="78"/>
        <v>237</v>
      </c>
      <c r="AI69" s="80">
        <f t="shared" si="79"/>
        <v>228</v>
      </c>
      <c r="AJ69" s="80">
        <f t="shared" si="80"/>
        <v>43</v>
      </c>
      <c r="AK69" s="80">
        <f t="shared" si="81"/>
        <v>417</v>
      </c>
      <c r="AL69" s="80">
        <f t="shared" si="82"/>
        <v>97</v>
      </c>
      <c r="AM69" s="80">
        <f t="shared" si="83"/>
        <v>140</v>
      </c>
      <c r="AN69" s="80">
        <f t="shared" si="84"/>
        <v>28</v>
      </c>
      <c r="AO69" s="80">
        <f t="shared" si="85"/>
        <v>226</v>
      </c>
      <c r="AP69" s="80">
        <f t="shared" si="86"/>
        <v>127</v>
      </c>
      <c r="AQ69" s="80">
        <f t="shared" si="87"/>
        <v>421</v>
      </c>
      <c r="AR69" s="80">
        <f t="shared" si="88"/>
        <v>421</v>
      </c>
      <c r="AS69" s="143">
        <f t="shared" si="89"/>
        <v>842</v>
      </c>
      <c r="AT69" s="143">
        <f t="shared" si="90"/>
        <v>553</v>
      </c>
      <c r="AU69" s="186">
        <v>525</v>
      </c>
      <c r="AV69" s="1191">
        <v>493</v>
      </c>
      <c r="AX69" s="61">
        <f t="shared" si="74"/>
        <v>7.8095238095238093</v>
      </c>
      <c r="AY69" s="187">
        <f t="shared" si="91"/>
        <v>0.76190476190476186</v>
      </c>
      <c r="AZ69" s="6">
        <f t="shared" si="92"/>
        <v>24.19047619047619</v>
      </c>
      <c r="BA69" s="6">
        <f t="shared" si="93"/>
        <v>23.238095238095237</v>
      </c>
      <c r="BB69" s="6">
        <f t="shared" si="94"/>
        <v>4.7619047619047619</v>
      </c>
      <c r="BC69" s="6">
        <f t="shared" si="95"/>
        <v>44.19047619047619</v>
      </c>
      <c r="BD69" s="6">
        <f t="shared" si="96"/>
        <v>9.1428571428571423</v>
      </c>
      <c r="BE69" s="6">
        <f t="shared" si="97"/>
        <v>12.380952380952381</v>
      </c>
      <c r="BF69" s="6">
        <f t="shared" si="98"/>
        <v>3.0476190476190474</v>
      </c>
      <c r="BG69" s="6">
        <f t="shared" si="99"/>
        <v>23.047619047619047</v>
      </c>
      <c r="BH69" s="6">
        <f t="shared" si="100"/>
        <v>10.666666666666668</v>
      </c>
      <c r="BI69" s="6">
        <f t="shared" si="101"/>
        <v>47.047619047619051</v>
      </c>
      <c r="BJ69" s="6">
        <f t="shared" si="102"/>
        <v>44.952380952380956</v>
      </c>
      <c r="BK69" s="87">
        <f t="shared" si="103"/>
        <v>86.857142857142861</v>
      </c>
      <c r="BL69" s="768">
        <f t="shared" si="104"/>
        <v>61.333333333333329</v>
      </c>
      <c r="BM69" s="6">
        <f t="shared" si="13"/>
        <v>10.547667342799189</v>
      </c>
      <c r="BN69" s="6">
        <f t="shared" si="105"/>
        <v>1.0141987829614605</v>
      </c>
      <c r="BO69" s="6">
        <f t="shared" si="106"/>
        <v>22.312373225152129</v>
      </c>
      <c r="BP69" s="6">
        <f t="shared" si="107"/>
        <v>21.501014198782961</v>
      </c>
      <c r="BQ69" s="6">
        <f t="shared" si="108"/>
        <v>3.6511156186612577</v>
      </c>
      <c r="BR69" s="6">
        <f t="shared" si="109"/>
        <v>37.525354969574039</v>
      </c>
      <c r="BS69" s="6">
        <f t="shared" si="110"/>
        <v>9.939148073022313</v>
      </c>
      <c r="BT69" s="6">
        <f t="shared" si="111"/>
        <v>15.212981744421908</v>
      </c>
      <c r="BU69" s="6">
        <f t="shared" si="112"/>
        <v>2.4340770791075048</v>
      </c>
      <c r="BV69" s="6">
        <f t="shared" si="113"/>
        <v>21.298174442190671</v>
      </c>
      <c r="BW69" s="6">
        <f t="shared" si="114"/>
        <v>14.401622718052739</v>
      </c>
      <c r="BX69" s="6">
        <f t="shared" si="115"/>
        <v>35.294117647058826</v>
      </c>
      <c r="BY69" s="6">
        <f t="shared" si="116"/>
        <v>37.525354969574039</v>
      </c>
      <c r="BZ69" s="87">
        <f t="shared" si="117"/>
        <v>78.296146044624749</v>
      </c>
      <c r="CA69" s="768">
        <f t="shared" si="118"/>
        <v>46.855983772819471</v>
      </c>
      <c r="CC69" s="77">
        <f t="shared" si="119"/>
        <v>2.7381435332753794</v>
      </c>
      <c r="CD69" s="64">
        <f t="shared" si="120"/>
        <v>0.25229402105669863</v>
      </c>
      <c r="CE69" s="64">
        <f t="shared" si="121"/>
        <v>-1.8781029653240608</v>
      </c>
      <c r="CF69" s="64">
        <f t="shared" si="122"/>
        <v>-1.737081039312276</v>
      </c>
      <c r="CG69" s="64">
        <f t="shared" si="123"/>
        <v>-1.1107891432435042</v>
      </c>
      <c r="CH69" s="64">
        <f t="shared" si="124"/>
        <v>-6.6651212209021509</v>
      </c>
      <c r="CI69" s="64">
        <f t="shared" si="125"/>
        <v>0.79629093016517061</v>
      </c>
      <c r="CJ69" s="64">
        <f t="shared" si="126"/>
        <v>2.8320293634695268</v>
      </c>
      <c r="CK69" s="64">
        <f t="shared" si="127"/>
        <v>-0.61354196851154263</v>
      </c>
      <c r="CL69" s="64">
        <f t="shared" si="128"/>
        <v>-1.7494446054283763</v>
      </c>
      <c r="CM69" s="64">
        <f t="shared" si="129"/>
        <v>3.7349560513860709</v>
      </c>
      <c r="CN69" s="64">
        <f t="shared" si="130"/>
        <v>-11.753501400560225</v>
      </c>
      <c r="CO69" s="64">
        <f t="shared" si="131"/>
        <v>-7.4270259828069172</v>
      </c>
      <c r="CP69" s="778">
        <f t="shared" si="132"/>
        <v>-8.5609968125181126</v>
      </c>
      <c r="CQ69" s="1623">
        <f t="shared" si="133"/>
        <v>-14.477349560513858</v>
      </c>
    </row>
    <row r="70" spans="1:95" x14ac:dyDescent="0.25">
      <c r="A70" s="325" t="s">
        <v>65</v>
      </c>
      <c r="B70" s="93">
        <v>33</v>
      </c>
      <c r="C70" s="80">
        <v>0</v>
      </c>
      <c r="D70" s="80">
        <v>200</v>
      </c>
      <c r="E70" s="80">
        <v>121</v>
      </c>
      <c r="F70" s="80">
        <v>18</v>
      </c>
      <c r="G70" s="80">
        <v>266</v>
      </c>
      <c r="H70" s="80">
        <v>46</v>
      </c>
      <c r="I70" s="80">
        <v>18</v>
      </c>
      <c r="J70" s="80">
        <v>109</v>
      </c>
      <c r="K70" s="80">
        <v>36</v>
      </c>
      <c r="L70" s="80">
        <v>26</v>
      </c>
      <c r="M70" s="80">
        <v>130</v>
      </c>
      <c r="N70" s="80">
        <v>116</v>
      </c>
      <c r="O70" s="143">
        <v>393</v>
      </c>
      <c r="P70" s="143">
        <v>362</v>
      </c>
      <c r="Q70" s="93">
        <v>42</v>
      </c>
      <c r="R70" s="80">
        <v>7</v>
      </c>
      <c r="S70" s="80">
        <v>170</v>
      </c>
      <c r="T70" s="80">
        <v>126</v>
      </c>
      <c r="U70" s="80">
        <v>19</v>
      </c>
      <c r="V70" s="80">
        <v>246</v>
      </c>
      <c r="W70" s="80">
        <v>50</v>
      </c>
      <c r="X70" s="80">
        <v>23</v>
      </c>
      <c r="Y70" s="80">
        <v>97</v>
      </c>
      <c r="Z70" s="80">
        <v>22</v>
      </c>
      <c r="AA70" s="80">
        <v>17</v>
      </c>
      <c r="AB70" s="80">
        <v>84</v>
      </c>
      <c r="AC70" s="80">
        <v>111</v>
      </c>
      <c r="AD70" s="143">
        <v>311</v>
      </c>
      <c r="AE70" s="143">
        <v>311</v>
      </c>
      <c r="AF70" s="93">
        <f t="shared" si="76"/>
        <v>75</v>
      </c>
      <c r="AG70" s="80">
        <f t="shared" si="77"/>
        <v>7</v>
      </c>
      <c r="AH70" s="80">
        <f t="shared" si="78"/>
        <v>370</v>
      </c>
      <c r="AI70" s="80">
        <f t="shared" si="79"/>
        <v>247</v>
      </c>
      <c r="AJ70" s="80">
        <f t="shared" si="80"/>
        <v>37</v>
      </c>
      <c r="AK70" s="80">
        <f t="shared" si="81"/>
        <v>512</v>
      </c>
      <c r="AL70" s="80">
        <f t="shared" si="82"/>
        <v>96</v>
      </c>
      <c r="AM70" s="80">
        <f t="shared" si="83"/>
        <v>41</v>
      </c>
      <c r="AN70" s="80">
        <f t="shared" si="84"/>
        <v>206</v>
      </c>
      <c r="AO70" s="80">
        <f t="shared" si="85"/>
        <v>58</v>
      </c>
      <c r="AP70" s="80">
        <f t="shared" si="86"/>
        <v>43</v>
      </c>
      <c r="AQ70" s="80">
        <f t="shared" si="87"/>
        <v>214</v>
      </c>
      <c r="AR70" s="80">
        <f t="shared" si="88"/>
        <v>227</v>
      </c>
      <c r="AS70" s="143">
        <f t="shared" si="89"/>
        <v>704</v>
      </c>
      <c r="AT70" s="143">
        <f t="shared" si="90"/>
        <v>673</v>
      </c>
      <c r="AU70" s="186">
        <v>525</v>
      </c>
      <c r="AV70" s="1191">
        <v>487</v>
      </c>
      <c r="AX70" s="61">
        <f t="shared" si="74"/>
        <v>6.2857142857142865</v>
      </c>
      <c r="AY70" s="187">
        <f t="shared" si="91"/>
        <v>0</v>
      </c>
      <c r="AZ70" s="6">
        <f t="shared" si="92"/>
        <v>38.095238095238095</v>
      </c>
      <c r="BA70" s="6">
        <f t="shared" si="93"/>
        <v>23.047619047619047</v>
      </c>
      <c r="BB70" s="6">
        <f t="shared" si="94"/>
        <v>3.4285714285714288</v>
      </c>
      <c r="BC70" s="6">
        <f t="shared" si="95"/>
        <v>50.666666666666671</v>
      </c>
      <c r="BD70" s="6">
        <f t="shared" si="96"/>
        <v>8.7619047619047628</v>
      </c>
      <c r="BE70" s="6">
        <f t="shared" si="97"/>
        <v>3.4285714285714288</v>
      </c>
      <c r="BF70" s="6">
        <f t="shared" si="98"/>
        <v>20.761904761904763</v>
      </c>
      <c r="BG70" s="6">
        <f t="shared" si="99"/>
        <v>6.8571428571428577</v>
      </c>
      <c r="BH70" s="6">
        <f t="shared" si="100"/>
        <v>4.9523809523809526</v>
      </c>
      <c r="BI70" s="6">
        <f t="shared" si="101"/>
        <v>24.761904761904763</v>
      </c>
      <c r="BJ70" s="6">
        <f t="shared" si="102"/>
        <v>22.095238095238095</v>
      </c>
      <c r="BK70" s="87">
        <f t="shared" si="103"/>
        <v>74.857142857142861</v>
      </c>
      <c r="BL70" s="768">
        <f t="shared" si="104"/>
        <v>68.952380952380949</v>
      </c>
      <c r="BM70" s="6">
        <f t="shared" si="13"/>
        <v>8.6242299794661186</v>
      </c>
      <c r="BN70" s="6">
        <f t="shared" si="105"/>
        <v>1.4373716632443532</v>
      </c>
      <c r="BO70" s="6">
        <f t="shared" si="106"/>
        <v>34.907597535934293</v>
      </c>
      <c r="BP70" s="6">
        <f t="shared" si="107"/>
        <v>25.872689938398359</v>
      </c>
      <c r="BQ70" s="6">
        <f t="shared" si="108"/>
        <v>3.9014373716632447</v>
      </c>
      <c r="BR70" s="6">
        <f t="shared" si="109"/>
        <v>50.513347022587276</v>
      </c>
      <c r="BS70" s="6">
        <f t="shared" si="110"/>
        <v>10.266940451745379</v>
      </c>
      <c r="BT70" s="6">
        <f t="shared" si="111"/>
        <v>4.7227926078028748</v>
      </c>
      <c r="BU70" s="6">
        <f t="shared" si="112"/>
        <v>19.917864476386036</v>
      </c>
      <c r="BV70" s="6">
        <f t="shared" si="113"/>
        <v>4.517453798767967</v>
      </c>
      <c r="BW70" s="6">
        <f t="shared" si="114"/>
        <v>3.4907597535934287</v>
      </c>
      <c r="BX70" s="6">
        <f t="shared" si="115"/>
        <v>17.248459958932237</v>
      </c>
      <c r="BY70" s="6">
        <f t="shared" si="116"/>
        <v>22.792607802874741</v>
      </c>
      <c r="BZ70" s="87">
        <f t="shared" si="117"/>
        <v>63.860369609856264</v>
      </c>
      <c r="CA70" s="768">
        <f t="shared" si="118"/>
        <v>63.860369609856264</v>
      </c>
      <c r="CC70" s="77">
        <f t="shared" si="119"/>
        <v>2.3385156937518321</v>
      </c>
      <c r="CD70" s="64">
        <f t="shared" si="120"/>
        <v>1.4373716632443532</v>
      </c>
      <c r="CE70" s="64">
        <f t="shared" si="121"/>
        <v>-3.1876405593038015</v>
      </c>
      <c r="CF70" s="64">
        <f t="shared" si="122"/>
        <v>2.8250708907793118</v>
      </c>
      <c r="CG70" s="64">
        <f t="shared" si="123"/>
        <v>0.47286594309181584</v>
      </c>
      <c r="CH70" s="64">
        <f t="shared" si="124"/>
        <v>-0.1533196440793958</v>
      </c>
      <c r="CI70" s="64">
        <f t="shared" si="125"/>
        <v>1.5050356898406161</v>
      </c>
      <c r="CJ70" s="64">
        <f t="shared" si="126"/>
        <v>1.294221179231446</v>
      </c>
      <c r="CK70" s="64">
        <f t="shared" si="127"/>
        <v>-0.84404028551872656</v>
      </c>
      <c r="CL70" s="64">
        <f t="shared" si="128"/>
        <v>-2.3396890583748906</v>
      </c>
      <c r="CM70" s="64">
        <f t="shared" si="129"/>
        <v>-1.4616211987875238</v>
      </c>
      <c r="CN70" s="64">
        <f t="shared" si="130"/>
        <v>-7.5134448029725256</v>
      </c>
      <c r="CO70" s="64">
        <f t="shared" si="131"/>
        <v>0.6973697076366463</v>
      </c>
      <c r="CP70" s="778">
        <f t="shared" si="132"/>
        <v>-10.996773247286598</v>
      </c>
      <c r="CQ70" s="1623">
        <f t="shared" si="133"/>
        <v>-5.0920113425246853</v>
      </c>
    </row>
    <row r="71" spans="1:95" x14ac:dyDescent="0.25">
      <c r="A71" s="325" t="s">
        <v>66</v>
      </c>
      <c r="B71" s="93">
        <v>23</v>
      </c>
      <c r="C71" s="80">
        <v>6</v>
      </c>
      <c r="D71" s="80">
        <v>80</v>
      </c>
      <c r="E71" s="80">
        <v>72</v>
      </c>
      <c r="F71" s="80">
        <v>27</v>
      </c>
      <c r="G71" s="80">
        <v>214</v>
      </c>
      <c r="H71" s="80">
        <v>16</v>
      </c>
      <c r="I71" s="80">
        <v>37</v>
      </c>
      <c r="J71" s="80">
        <v>20</v>
      </c>
      <c r="K71" s="80">
        <v>78</v>
      </c>
      <c r="L71" s="80">
        <v>31</v>
      </c>
      <c r="M71" s="80">
        <v>83</v>
      </c>
      <c r="N71" s="80">
        <v>64</v>
      </c>
      <c r="O71" s="143">
        <v>345</v>
      </c>
      <c r="P71" s="143">
        <v>321</v>
      </c>
      <c r="Q71" s="93">
        <v>32</v>
      </c>
      <c r="R71" s="80">
        <v>4</v>
      </c>
      <c r="S71" s="80">
        <v>88</v>
      </c>
      <c r="T71" s="80">
        <v>88</v>
      </c>
      <c r="U71" s="80">
        <v>27</v>
      </c>
      <c r="V71" s="80">
        <v>213</v>
      </c>
      <c r="W71" s="80">
        <v>19</v>
      </c>
      <c r="X71" s="80">
        <v>46</v>
      </c>
      <c r="Y71" s="80">
        <v>21</v>
      </c>
      <c r="Z71" s="80">
        <v>89</v>
      </c>
      <c r="AA71" s="80">
        <v>60</v>
      </c>
      <c r="AB71" s="80">
        <v>62</v>
      </c>
      <c r="AC71" s="80">
        <v>62</v>
      </c>
      <c r="AD71" s="143">
        <v>311</v>
      </c>
      <c r="AE71" s="143">
        <v>250</v>
      </c>
      <c r="AF71" s="93">
        <f t="shared" si="76"/>
        <v>55</v>
      </c>
      <c r="AG71" s="80">
        <f t="shared" si="77"/>
        <v>10</v>
      </c>
      <c r="AH71" s="80">
        <f t="shared" si="78"/>
        <v>168</v>
      </c>
      <c r="AI71" s="80">
        <f t="shared" si="79"/>
        <v>160</v>
      </c>
      <c r="AJ71" s="80">
        <f t="shared" si="80"/>
        <v>54</v>
      </c>
      <c r="AK71" s="80">
        <f t="shared" si="81"/>
        <v>427</v>
      </c>
      <c r="AL71" s="80">
        <f t="shared" si="82"/>
        <v>35</v>
      </c>
      <c r="AM71" s="80">
        <f t="shared" si="83"/>
        <v>83</v>
      </c>
      <c r="AN71" s="80">
        <f t="shared" si="84"/>
        <v>41</v>
      </c>
      <c r="AO71" s="80">
        <f t="shared" si="85"/>
        <v>167</v>
      </c>
      <c r="AP71" s="80">
        <f t="shared" si="86"/>
        <v>91</v>
      </c>
      <c r="AQ71" s="80">
        <f t="shared" si="87"/>
        <v>145</v>
      </c>
      <c r="AR71" s="80">
        <f t="shared" si="88"/>
        <v>126</v>
      </c>
      <c r="AS71" s="143">
        <f t="shared" si="89"/>
        <v>656</v>
      </c>
      <c r="AT71" s="143">
        <f t="shared" si="90"/>
        <v>571</v>
      </c>
      <c r="AU71" s="186">
        <v>552</v>
      </c>
      <c r="AV71" s="1191">
        <v>494</v>
      </c>
      <c r="AX71" s="61">
        <f t="shared" si="74"/>
        <v>4.1666666666666661</v>
      </c>
      <c r="AY71" s="6">
        <f t="shared" si="91"/>
        <v>1.0869565217391304</v>
      </c>
      <c r="AZ71" s="6">
        <f t="shared" si="92"/>
        <v>14.492753623188406</v>
      </c>
      <c r="BA71" s="6">
        <f t="shared" si="93"/>
        <v>13.043478260869565</v>
      </c>
      <c r="BB71" s="6">
        <f t="shared" si="94"/>
        <v>4.8913043478260869</v>
      </c>
      <c r="BC71" s="6">
        <f t="shared" si="95"/>
        <v>38.768115942028984</v>
      </c>
      <c r="BD71" s="6">
        <f t="shared" si="96"/>
        <v>2.8985507246376812</v>
      </c>
      <c r="BE71" s="6">
        <f t="shared" si="97"/>
        <v>6.7028985507246386</v>
      </c>
      <c r="BF71" s="6">
        <f t="shared" si="98"/>
        <v>3.6231884057971016</v>
      </c>
      <c r="BG71" s="6">
        <f t="shared" si="99"/>
        <v>14.130434782608695</v>
      </c>
      <c r="BH71" s="6">
        <f t="shared" si="100"/>
        <v>5.6159420289855069</v>
      </c>
      <c r="BI71" s="6">
        <f t="shared" si="101"/>
        <v>15.036231884057971</v>
      </c>
      <c r="BJ71" s="6">
        <f t="shared" si="102"/>
        <v>11.594202898550725</v>
      </c>
      <c r="BK71" s="87">
        <f t="shared" si="103"/>
        <v>62.5</v>
      </c>
      <c r="BL71" s="768">
        <f t="shared" si="104"/>
        <v>58.152173913043484</v>
      </c>
      <c r="BM71" s="6">
        <f t="shared" si="13"/>
        <v>6.4777327935222671</v>
      </c>
      <c r="BN71" s="187">
        <f t="shared" si="105"/>
        <v>0.80971659919028338</v>
      </c>
      <c r="BO71" s="6">
        <f t="shared" si="106"/>
        <v>17.813765182186234</v>
      </c>
      <c r="BP71" s="6">
        <f t="shared" si="107"/>
        <v>17.813765182186234</v>
      </c>
      <c r="BQ71" s="6">
        <f t="shared" si="108"/>
        <v>5.4655870445344128</v>
      </c>
      <c r="BR71" s="6">
        <f t="shared" si="109"/>
        <v>43.117408906882595</v>
      </c>
      <c r="BS71" s="6">
        <f t="shared" si="110"/>
        <v>3.8461538461538463</v>
      </c>
      <c r="BT71" s="6">
        <f t="shared" si="111"/>
        <v>9.3117408906882595</v>
      </c>
      <c r="BU71" s="6">
        <f t="shared" si="112"/>
        <v>4.2510121457489873</v>
      </c>
      <c r="BV71" s="6">
        <f t="shared" si="113"/>
        <v>18.016194331983808</v>
      </c>
      <c r="BW71" s="6">
        <f t="shared" si="114"/>
        <v>12.145748987854251</v>
      </c>
      <c r="BX71" s="6">
        <f t="shared" si="115"/>
        <v>12.550607287449392</v>
      </c>
      <c r="BY71" s="6">
        <f t="shared" si="116"/>
        <v>12.550607287449392</v>
      </c>
      <c r="BZ71" s="87">
        <f t="shared" si="117"/>
        <v>62.955465587044536</v>
      </c>
      <c r="CA71" s="768">
        <f t="shared" si="118"/>
        <v>50.607287449392715</v>
      </c>
      <c r="CC71" s="77">
        <f t="shared" si="119"/>
        <v>2.311066126855601</v>
      </c>
      <c r="CD71" s="64">
        <f t="shared" si="120"/>
        <v>-0.277239922548847</v>
      </c>
      <c r="CE71" s="64">
        <f t="shared" si="121"/>
        <v>3.321011558997828</v>
      </c>
      <c r="CF71" s="64">
        <f t="shared" si="122"/>
        <v>4.7702869213166696</v>
      </c>
      <c r="CG71" s="64">
        <f t="shared" si="123"/>
        <v>0.57428269670832588</v>
      </c>
      <c r="CH71" s="64">
        <f t="shared" si="124"/>
        <v>4.3492929648536105</v>
      </c>
      <c r="CI71" s="64">
        <f t="shared" si="125"/>
        <v>0.9476031215161651</v>
      </c>
      <c r="CJ71" s="64">
        <f t="shared" si="126"/>
        <v>2.6088423399636209</v>
      </c>
      <c r="CK71" s="64">
        <f t="shared" si="127"/>
        <v>0.62782373995188578</v>
      </c>
      <c r="CL71" s="64">
        <f t="shared" si="128"/>
        <v>3.8857595493751127</v>
      </c>
      <c r="CM71" s="64">
        <f t="shared" si="129"/>
        <v>6.5298069588687442</v>
      </c>
      <c r="CN71" s="64">
        <f t="shared" si="130"/>
        <v>-2.485624596608579</v>
      </c>
      <c r="CO71" s="64">
        <f t="shared" si="131"/>
        <v>0.95640438889866708</v>
      </c>
      <c r="CP71" s="778">
        <f t="shared" si="132"/>
        <v>0.45546558704453588</v>
      </c>
      <c r="CQ71" s="1623">
        <f t="shared" si="133"/>
        <v>-7.5448864636507693</v>
      </c>
    </row>
    <row r="72" spans="1:95" x14ac:dyDescent="0.25">
      <c r="A72" s="325" t="s">
        <v>67</v>
      </c>
      <c r="B72" s="93">
        <v>74</v>
      </c>
      <c r="C72" s="80">
        <v>21</v>
      </c>
      <c r="D72" s="80">
        <v>215</v>
      </c>
      <c r="E72" s="80">
        <v>190</v>
      </c>
      <c r="F72" s="80">
        <v>21</v>
      </c>
      <c r="G72" s="80">
        <v>327</v>
      </c>
      <c r="H72" s="80">
        <v>130</v>
      </c>
      <c r="I72" s="80">
        <v>110</v>
      </c>
      <c r="J72" s="80">
        <v>59</v>
      </c>
      <c r="K72" s="80">
        <v>254</v>
      </c>
      <c r="L72" s="80">
        <v>80</v>
      </c>
      <c r="M72" s="80">
        <v>230</v>
      </c>
      <c r="N72" s="80">
        <v>212</v>
      </c>
      <c r="O72" s="143">
        <v>481</v>
      </c>
      <c r="P72" s="143">
        <v>420</v>
      </c>
      <c r="Q72" s="93">
        <v>61</v>
      </c>
      <c r="R72" s="80">
        <v>23</v>
      </c>
      <c r="S72" s="80">
        <v>197</v>
      </c>
      <c r="T72" s="80">
        <v>191</v>
      </c>
      <c r="U72" s="80">
        <v>26</v>
      </c>
      <c r="V72" s="80">
        <v>244</v>
      </c>
      <c r="W72" s="80">
        <v>106</v>
      </c>
      <c r="X72" s="80">
        <v>109</v>
      </c>
      <c r="Y72" s="80">
        <v>49</v>
      </c>
      <c r="Z72" s="80">
        <v>152</v>
      </c>
      <c r="AA72" s="80">
        <v>72</v>
      </c>
      <c r="AB72" s="80">
        <v>160</v>
      </c>
      <c r="AC72" s="80">
        <v>130</v>
      </c>
      <c r="AD72" s="143">
        <v>435</v>
      </c>
      <c r="AE72" s="143">
        <v>370</v>
      </c>
      <c r="AF72" s="93">
        <f t="shared" si="76"/>
        <v>135</v>
      </c>
      <c r="AG72" s="80">
        <f t="shared" si="77"/>
        <v>44</v>
      </c>
      <c r="AH72" s="80">
        <f t="shared" si="78"/>
        <v>412</v>
      </c>
      <c r="AI72" s="80">
        <f t="shared" si="79"/>
        <v>381</v>
      </c>
      <c r="AJ72" s="80">
        <f t="shared" si="80"/>
        <v>47</v>
      </c>
      <c r="AK72" s="80">
        <f t="shared" si="81"/>
        <v>571</v>
      </c>
      <c r="AL72" s="80">
        <f t="shared" si="82"/>
        <v>236</v>
      </c>
      <c r="AM72" s="80">
        <f t="shared" si="83"/>
        <v>219</v>
      </c>
      <c r="AN72" s="80">
        <f t="shared" si="84"/>
        <v>108</v>
      </c>
      <c r="AO72" s="80">
        <f t="shared" si="85"/>
        <v>406</v>
      </c>
      <c r="AP72" s="80">
        <f t="shared" si="86"/>
        <v>152</v>
      </c>
      <c r="AQ72" s="80">
        <f t="shared" si="87"/>
        <v>390</v>
      </c>
      <c r="AR72" s="80">
        <f t="shared" si="88"/>
        <v>342</v>
      </c>
      <c r="AS72" s="143">
        <f t="shared" si="89"/>
        <v>916</v>
      </c>
      <c r="AT72" s="143">
        <f t="shared" si="90"/>
        <v>790</v>
      </c>
      <c r="AU72" s="186">
        <v>522</v>
      </c>
      <c r="AV72" s="1191">
        <v>504</v>
      </c>
      <c r="AX72" s="61">
        <f t="shared" si="74"/>
        <v>14.17624521072797</v>
      </c>
      <c r="AY72" s="6">
        <f t="shared" si="91"/>
        <v>4.0229885057471266</v>
      </c>
      <c r="AZ72" s="6">
        <f t="shared" si="92"/>
        <v>41.187739463601531</v>
      </c>
      <c r="BA72" s="6">
        <f t="shared" si="93"/>
        <v>36.398467432950191</v>
      </c>
      <c r="BB72" s="6">
        <f t="shared" si="94"/>
        <v>4.0229885057471266</v>
      </c>
      <c r="BC72" s="6">
        <f t="shared" si="95"/>
        <v>62.643678160919535</v>
      </c>
      <c r="BD72" s="6">
        <f t="shared" si="96"/>
        <v>24.904214559386972</v>
      </c>
      <c r="BE72" s="6">
        <f t="shared" si="97"/>
        <v>21.072796934865899</v>
      </c>
      <c r="BF72" s="6">
        <f t="shared" si="98"/>
        <v>11.302681992337165</v>
      </c>
      <c r="BG72" s="6">
        <f t="shared" si="99"/>
        <v>48.659003831417621</v>
      </c>
      <c r="BH72" s="6">
        <f t="shared" si="100"/>
        <v>15.325670498084291</v>
      </c>
      <c r="BI72" s="6">
        <f t="shared" si="101"/>
        <v>44.061302681992338</v>
      </c>
      <c r="BJ72" s="6">
        <f t="shared" si="102"/>
        <v>40.61302681992337</v>
      </c>
      <c r="BK72" s="87">
        <f t="shared" si="103"/>
        <v>92.145593869731798</v>
      </c>
      <c r="BL72" s="768">
        <f t="shared" si="104"/>
        <v>80.459770114942529</v>
      </c>
      <c r="BM72" s="6">
        <f t="shared" si="13"/>
        <v>12.103174603174603</v>
      </c>
      <c r="BN72" s="6">
        <f t="shared" si="105"/>
        <v>4.5634920634920633</v>
      </c>
      <c r="BO72" s="6">
        <f t="shared" si="106"/>
        <v>39.087301587301589</v>
      </c>
      <c r="BP72" s="6">
        <f t="shared" si="107"/>
        <v>37.896825396825392</v>
      </c>
      <c r="BQ72" s="6">
        <f t="shared" si="108"/>
        <v>5.1587301587301582</v>
      </c>
      <c r="BR72" s="6">
        <f t="shared" si="109"/>
        <v>48.412698412698411</v>
      </c>
      <c r="BS72" s="6">
        <f t="shared" si="110"/>
        <v>21.031746031746032</v>
      </c>
      <c r="BT72" s="6">
        <f t="shared" si="111"/>
        <v>21.626984126984127</v>
      </c>
      <c r="BU72" s="6">
        <f t="shared" si="112"/>
        <v>9.7222222222222232</v>
      </c>
      <c r="BV72" s="6">
        <f t="shared" si="113"/>
        <v>30.158730158730158</v>
      </c>
      <c r="BW72" s="6">
        <f t="shared" si="114"/>
        <v>14.285714285714285</v>
      </c>
      <c r="BX72" s="6">
        <f t="shared" si="115"/>
        <v>31.746031746031743</v>
      </c>
      <c r="BY72" s="6">
        <f t="shared" si="116"/>
        <v>25.793650793650798</v>
      </c>
      <c r="BZ72" s="87">
        <f t="shared" si="117"/>
        <v>86.30952380952381</v>
      </c>
      <c r="CA72" s="768">
        <f t="shared" si="118"/>
        <v>73.412698412698404</v>
      </c>
      <c r="CC72" s="77">
        <f t="shared" si="119"/>
        <v>-2.0730706075533671</v>
      </c>
      <c r="CD72" s="64">
        <f t="shared" si="120"/>
        <v>0.54050355774493664</v>
      </c>
      <c r="CE72" s="64">
        <f t="shared" si="121"/>
        <v>-2.1004378762999423</v>
      </c>
      <c r="CF72" s="64">
        <f t="shared" si="122"/>
        <v>1.4983579638752005</v>
      </c>
      <c r="CG72" s="64">
        <f t="shared" si="123"/>
        <v>1.1357416529830315</v>
      </c>
      <c r="CH72" s="64">
        <f t="shared" si="124"/>
        <v>-14.230979748221124</v>
      </c>
      <c r="CI72" s="64">
        <f t="shared" si="125"/>
        <v>-3.8724685276409403</v>
      </c>
      <c r="CJ72" s="64">
        <f t="shared" si="126"/>
        <v>0.55418719211822776</v>
      </c>
      <c r="CK72" s="64">
        <f t="shared" si="127"/>
        <v>-1.5804597701149419</v>
      </c>
      <c r="CL72" s="64">
        <f t="shared" si="128"/>
        <v>-18.500273672687463</v>
      </c>
      <c r="CM72" s="64">
        <f t="shared" si="129"/>
        <v>-1.0399562123700061</v>
      </c>
      <c r="CN72" s="64">
        <f t="shared" si="130"/>
        <v>-12.315270935960594</v>
      </c>
      <c r="CO72" s="64">
        <f t="shared" si="131"/>
        <v>-14.819376026272572</v>
      </c>
      <c r="CP72" s="778">
        <f t="shared" si="132"/>
        <v>-5.8360700602079874</v>
      </c>
      <c r="CQ72" s="1623">
        <f t="shared" si="133"/>
        <v>-7.0470717022441249</v>
      </c>
    </row>
    <row r="73" spans="1:95" x14ac:dyDescent="0.25">
      <c r="A73" s="325" t="s">
        <v>68</v>
      </c>
      <c r="B73" s="93">
        <v>30</v>
      </c>
      <c r="C73" s="80">
        <v>22</v>
      </c>
      <c r="D73" s="80">
        <v>93</v>
      </c>
      <c r="E73" s="80">
        <v>47</v>
      </c>
      <c r="F73" s="80">
        <v>12</v>
      </c>
      <c r="G73" s="80">
        <v>194</v>
      </c>
      <c r="H73" s="80">
        <v>48</v>
      </c>
      <c r="I73" s="80">
        <v>25</v>
      </c>
      <c r="J73" s="80">
        <v>27</v>
      </c>
      <c r="K73" s="80">
        <v>21</v>
      </c>
      <c r="L73" s="80">
        <v>7</v>
      </c>
      <c r="M73" s="80">
        <v>151</v>
      </c>
      <c r="N73" s="80">
        <v>167</v>
      </c>
      <c r="O73" s="143">
        <v>403</v>
      </c>
      <c r="P73" s="143">
        <v>295</v>
      </c>
      <c r="Q73" s="93">
        <v>44</v>
      </c>
      <c r="R73" s="80">
        <v>19</v>
      </c>
      <c r="S73" s="80">
        <v>85</v>
      </c>
      <c r="T73" s="80">
        <v>52</v>
      </c>
      <c r="U73" s="80">
        <v>15</v>
      </c>
      <c r="V73" s="80">
        <v>178</v>
      </c>
      <c r="W73" s="80">
        <v>32</v>
      </c>
      <c r="X73" s="80">
        <v>32</v>
      </c>
      <c r="Y73" s="80">
        <v>25</v>
      </c>
      <c r="Z73" s="80">
        <v>22</v>
      </c>
      <c r="AA73" s="80">
        <v>12</v>
      </c>
      <c r="AB73" s="80">
        <v>86</v>
      </c>
      <c r="AC73" s="80">
        <v>128</v>
      </c>
      <c r="AD73" s="143">
        <v>365</v>
      </c>
      <c r="AE73" s="143">
        <v>230</v>
      </c>
      <c r="AF73" s="93">
        <f t="shared" si="76"/>
        <v>74</v>
      </c>
      <c r="AG73" s="80">
        <f t="shared" si="77"/>
        <v>41</v>
      </c>
      <c r="AH73" s="80">
        <f t="shared" si="78"/>
        <v>178</v>
      </c>
      <c r="AI73" s="80">
        <f t="shared" si="79"/>
        <v>99</v>
      </c>
      <c r="AJ73" s="80">
        <f t="shared" si="80"/>
        <v>27</v>
      </c>
      <c r="AK73" s="80">
        <f t="shared" si="81"/>
        <v>372</v>
      </c>
      <c r="AL73" s="80">
        <f t="shared" si="82"/>
        <v>80</v>
      </c>
      <c r="AM73" s="80">
        <f t="shared" si="83"/>
        <v>57</v>
      </c>
      <c r="AN73" s="80">
        <f t="shared" si="84"/>
        <v>52</v>
      </c>
      <c r="AO73" s="80">
        <f t="shared" si="85"/>
        <v>43</v>
      </c>
      <c r="AP73" s="80">
        <f t="shared" si="86"/>
        <v>19</v>
      </c>
      <c r="AQ73" s="80">
        <f t="shared" si="87"/>
        <v>237</v>
      </c>
      <c r="AR73" s="80">
        <f t="shared" si="88"/>
        <v>295</v>
      </c>
      <c r="AS73" s="143">
        <f t="shared" si="89"/>
        <v>768</v>
      </c>
      <c r="AT73" s="143">
        <f t="shared" si="90"/>
        <v>525</v>
      </c>
      <c r="AU73" s="186">
        <v>534</v>
      </c>
      <c r="AV73" s="1191">
        <v>498</v>
      </c>
      <c r="AX73" s="61">
        <f t="shared" si="74"/>
        <v>5.6179775280898872</v>
      </c>
      <c r="AY73" s="6">
        <f t="shared" si="91"/>
        <v>4.119850187265917</v>
      </c>
      <c r="AZ73" s="6">
        <f t="shared" si="92"/>
        <v>17.415730337078653</v>
      </c>
      <c r="BA73" s="6">
        <f t="shared" si="93"/>
        <v>8.8014981273408246</v>
      </c>
      <c r="BB73" s="6">
        <f t="shared" si="94"/>
        <v>2.2471910112359552</v>
      </c>
      <c r="BC73" s="6">
        <f t="shared" si="95"/>
        <v>36.329588014981276</v>
      </c>
      <c r="BD73" s="6">
        <f t="shared" si="96"/>
        <v>8.9887640449438209</v>
      </c>
      <c r="BE73" s="6">
        <f t="shared" si="97"/>
        <v>4.6816479400749067</v>
      </c>
      <c r="BF73" s="6">
        <f t="shared" si="98"/>
        <v>5.0561797752808983</v>
      </c>
      <c r="BG73" s="6">
        <f t="shared" si="99"/>
        <v>3.9325842696629212</v>
      </c>
      <c r="BH73" s="6">
        <f t="shared" si="100"/>
        <v>1.3108614232209739</v>
      </c>
      <c r="BI73" s="6">
        <f t="shared" si="101"/>
        <v>28.277153558052436</v>
      </c>
      <c r="BJ73" s="6">
        <f t="shared" si="102"/>
        <v>31.273408239700373</v>
      </c>
      <c r="BK73" s="87">
        <f t="shared" si="103"/>
        <v>75.468164794007492</v>
      </c>
      <c r="BL73" s="768">
        <f t="shared" si="104"/>
        <v>55.243445692883896</v>
      </c>
      <c r="BM73" s="6">
        <f t="shared" si="13"/>
        <v>8.8353413654618471</v>
      </c>
      <c r="BN73" s="6">
        <f t="shared" si="105"/>
        <v>3.8152610441767072</v>
      </c>
      <c r="BO73" s="6">
        <f t="shared" si="106"/>
        <v>17.068273092369481</v>
      </c>
      <c r="BP73" s="6">
        <f t="shared" si="107"/>
        <v>10.441767068273093</v>
      </c>
      <c r="BQ73" s="6">
        <f t="shared" si="108"/>
        <v>3.0120481927710845</v>
      </c>
      <c r="BR73" s="6">
        <f t="shared" si="109"/>
        <v>35.742971887550198</v>
      </c>
      <c r="BS73" s="6">
        <f t="shared" si="110"/>
        <v>6.425702811244979</v>
      </c>
      <c r="BT73" s="6">
        <f t="shared" si="111"/>
        <v>6.425702811244979</v>
      </c>
      <c r="BU73" s="6">
        <f t="shared" si="112"/>
        <v>5.0200803212851408</v>
      </c>
      <c r="BV73" s="6">
        <f t="shared" si="113"/>
        <v>4.4176706827309236</v>
      </c>
      <c r="BW73" s="6">
        <f t="shared" si="114"/>
        <v>2.4096385542168677</v>
      </c>
      <c r="BX73" s="6">
        <f t="shared" si="115"/>
        <v>17.269076305220885</v>
      </c>
      <c r="BY73" s="6">
        <f t="shared" si="116"/>
        <v>25.702811244979916</v>
      </c>
      <c r="BZ73" s="87">
        <f t="shared" si="117"/>
        <v>73.293172690763058</v>
      </c>
      <c r="CA73" s="768">
        <f t="shared" si="118"/>
        <v>46.184738955823299</v>
      </c>
      <c r="CC73" s="77">
        <f t="shared" si="119"/>
        <v>3.21736383737196</v>
      </c>
      <c r="CD73" s="64">
        <f t="shared" si="120"/>
        <v>-0.30458914308920981</v>
      </c>
      <c r="CE73" s="64">
        <f t="shared" si="121"/>
        <v>-0.34745724470917239</v>
      </c>
      <c r="CF73" s="64">
        <f t="shared" si="122"/>
        <v>1.6402689409322679</v>
      </c>
      <c r="CG73" s="64">
        <f t="shared" si="123"/>
        <v>0.76485718153512927</v>
      </c>
      <c r="CH73" s="64">
        <f t="shared" si="124"/>
        <v>-0.58661612743107838</v>
      </c>
      <c r="CI73" s="64">
        <f t="shared" si="125"/>
        <v>-2.5630612336988419</v>
      </c>
      <c r="CJ73" s="64">
        <f t="shared" si="126"/>
        <v>1.7440548711700723</v>
      </c>
      <c r="CK73" s="64">
        <f t="shared" si="127"/>
        <v>-3.6099453995757536E-2</v>
      </c>
      <c r="CL73" s="64">
        <f t="shared" si="128"/>
        <v>0.48508641306800238</v>
      </c>
      <c r="CM73" s="64">
        <f t="shared" si="129"/>
        <v>1.0987771309958938</v>
      </c>
      <c r="CN73" s="64">
        <f t="shared" si="130"/>
        <v>-11.008077252831551</v>
      </c>
      <c r="CO73" s="64">
        <f t="shared" si="131"/>
        <v>-5.5705969947204572</v>
      </c>
      <c r="CP73" s="778">
        <f t="shared" si="132"/>
        <v>-2.1749921032444348</v>
      </c>
      <c r="CQ73" s="1623">
        <f t="shared" si="133"/>
        <v>-9.0587067370605965</v>
      </c>
    </row>
    <row r="74" spans="1:95" x14ac:dyDescent="0.25">
      <c r="A74" s="325" t="s">
        <v>69</v>
      </c>
      <c r="B74" s="93">
        <v>43</v>
      </c>
      <c r="C74" s="80">
        <v>1</v>
      </c>
      <c r="D74" s="80">
        <v>144</v>
      </c>
      <c r="E74" s="80">
        <v>83</v>
      </c>
      <c r="F74" s="80">
        <v>2</v>
      </c>
      <c r="G74" s="80">
        <v>300</v>
      </c>
      <c r="H74" s="80">
        <v>16</v>
      </c>
      <c r="I74" s="80">
        <v>58</v>
      </c>
      <c r="J74" s="80">
        <v>3</v>
      </c>
      <c r="K74" s="80">
        <v>40</v>
      </c>
      <c r="L74" s="80">
        <v>5</v>
      </c>
      <c r="M74" s="80">
        <v>131</v>
      </c>
      <c r="N74" s="80">
        <v>156</v>
      </c>
      <c r="O74" s="143">
        <v>358</v>
      </c>
      <c r="P74" s="143">
        <v>338</v>
      </c>
      <c r="Q74" s="93">
        <v>49</v>
      </c>
      <c r="R74" s="80">
        <v>4</v>
      </c>
      <c r="S74" s="80">
        <v>115</v>
      </c>
      <c r="T74" s="80">
        <v>83</v>
      </c>
      <c r="U74" s="80">
        <v>15</v>
      </c>
      <c r="V74" s="80">
        <v>243</v>
      </c>
      <c r="W74" s="80">
        <v>20</v>
      </c>
      <c r="X74" s="80">
        <v>64</v>
      </c>
      <c r="Y74" s="80">
        <v>8</v>
      </c>
      <c r="Z74" s="80">
        <v>26</v>
      </c>
      <c r="AA74" s="80">
        <v>14</v>
      </c>
      <c r="AB74" s="80">
        <v>44</v>
      </c>
      <c r="AC74" s="80">
        <v>96</v>
      </c>
      <c r="AD74" s="143">
        <v>241</v>
      </c>
      <c r="AE74" s="143">
        <v>244</v>
      </c>
      <c r="AF74" s="93">
        <f t="shared" si="76"/>
        <v>92</v>
      </c>
      <c r="AG74" s="80">
        <f t="shared" si="77"/>
        <v>5</v>
      </c>
      <c r="AH74" s="80">
        <f t="shared" si="78"/>
        <v>259</v>
      </c>
      <c r="AI74" s="80">
        <f t="shared" si="79"/>
        <v>166</v>
      </c>
      <c r="AJ74" s="80">
        <f t="shared" si="80"/>
        <v>17</v>
      </c>
      <c r="AK74" s="80">
        <f t="shared" si="81"/>
        <v>543</v>
      </c>
      <c r="AL74" s="80">
        <f t="shared" si="82"/>
        <v>36</v>
      </c>
      <c r="AM74" s="80">
        <f t="shared" si="83"/>
        <v>122</v>
      </c>
      <c r="AN74" s="80">
        <f t="shared" si="84"/>
        <v>11</v>
      </c>
      <c r="AO74" s="80">
        <f t="shared" si="85"/>
        <v>66</v>
      </c>
      <c r="AP74" s="80">
        <f t="shared" si="86"/>
        <v>19</v>
      </c>
      <c r="AQ74" s="80">
        <f t="shared" si="87"/>
        <v>175</v>
      </c>
      <c r="AR74" s="80">
        <f t="shared" si="88"/>
        <v>252</v>
      </c>
      <c r="AS74" s="143">
        <f t="shared" si="89"/>
        <v>599</v>
      </c>
      <c r="AT74" s="143">
        <f t="shared" si="90"/>
        <v>582</v>
      </c>
      <c r="AU74" s="186">
        <v>547</v>
      </c>
      <c r="AV74" s="1191">
        <v>462</v>
      </c>
      <c r="AX74" s="61">
        <f t="shared" si="74"/>
        <v>7.8610603290676417</v>
      </c>
      <c r="AY74" s="187">
        <f t="shared" si="91"/>
        <v>0.18281535648994515</v>
      </c>
      <c r="AZ74" s="6">
        <f t="shared" si="92"/>
        <v>26.325411334552101</v>
      </c>
      <c r="BA74" s="6">
        <f t="shared" si="93"/>
        <v>15.173674588665447</v>
      </c>
      <c r="BB74" s="187">
        <f t="shared" si="94"/>
        <v>0.3656307129798903</v>
      </c>
      <c r="BC74" s="6">
        <f t="shared" si="95"/>
        <v>54.844606946983546</v>
      </c>
      <c r="BD74" s="6">
        <f t="shared" si="96"/>
        <v>2.9250457038391224</v>
      </c>
      <c r="BE74" s="6">
        <f t="shared" si="97"/>
        <v>10.603290676416819</v>
      </c>
      <c r="BF74" s="187">
        <f t="shared" si="98"/>
        <v>0.54844606946983543</v>
      </c>
      <c r="BG74" s="6">
        <f t="shared" si="99"/>
        <v>7.3126142595978063</v>
      </c>
      <c r="BH74" s="187">
        <f t="shared" si="100"/>
        <v>0.91407678244972579</v>
      </c>
      <c r="BI74" s="6">
        <f t="shared" si="101"/>
        <v>23.948811700182816</v>
      </c>
      <c r="BJ74" s="6">
        <f t="shared" si="102"/>
        <v>28.519195612431442</v>
      </c>
      <c r="BK74" s="87">
        <f t="shared" si="103"/>
        <v>65.447897623400365</v>
      </c>
      <c r="BL74" s="768">
        <f t="shared" si="104"/>
        <v>61.791590493601468</v>
      </c>
      <c r="BM74" s="6">
        <f t="shared" si="13"/>
        <v>10.606060606060606</v>
      </c>
      <c r="BN74" s="187">
        <f t="shared" si="105"/>
        <v>0.86580086580086579</v>
      </c>
      <c r="BO74" s="6">
        <f t="shared" si="106"/>
        <v>24.891774891774894</v>
      </c>
      <c r="BP74" s="6">
        <f t="shared" si="107"/>
        <v>17.965367965367964</v>
      </c>
      <c r="BQ74" s="6">
        <f t="shared" si="108"/>
        <v>3.2467532467532463</v>
      </c>
      <c r="BR74" s="6">
        <f t="shared" si="109"/>
        <v>52.597402597402599</v>
      </c>
      <c r="BS74" s="6">
        <f t="shared" si="110"/>
        <v>4.329004329004329</v>
      </c>
      <c r="BT74" s="6">
        <f t="shared" si="111"/>
        <v>13.852813852813853</v>
      </c>
      <c r="BU74" s="6">
        <f t="shared" si="112"/>
        <v>1.7316017316017316</v>
      </c>
      <c r="BV74" s="6">
        <f t="shared" si="113"/>
        <v>5.6277056277056277</v>
      </c>
      <c r="BW74" s="6">
        <f t="shared" si="114"/>
        <v>3.0303030303030303</v>
      </c>
      <c r="BX74" s="6">
        <f t="shared" si="115"/>
        <v>9.5238095238095237</v>
      </c>
      <c r="BY74" s="6">
        <f t="shared" si="116"/>
        <v>20.779220779220779</v>
      </c>
      <c r="BZ74" s="87">
        <f t="shared" si="117"/>
        <v>52.164502164502167</v>
      </c>
      <c r="CA74" s="768">
        <f t="shared" si="118"/>
        <v>52.813852813852812</v>
      </c>
      <c r="CC74" s="77">
        <f t="shared" si="119"/>
        <v>2.7450002769929638</v>
      </c>
      <c r="CD74" s="64">
        <f t="shared" si="120"/>
        <v>0.68298550931092061</v>
      </c>
      <c r="CE74" s="64">
        <f t="shared" si="121"/>
        <v>-1.4336364427772068</v>
      </c>
      <c r="CF74" s="64">
        <f t="shared" si="122"/>
        <v>2.7916933767025167</v>
      </c>
      <c r="CG74" s="64">
        <f t="shared" si="123"/>
        <v>2.8811225337733561</v>
      </c>
      <c r="CH74" s="64">
        <f t="shared" si="124"/>
        <v>-2.2472043495809473</v>
      </c>
      <c r="CI74" s="64">
        <f t="shared" si="125"/>
        <v>1.4039586251652065</v>
      </c>
      <c r="CJ74" s="64">
        <f t="shared" si="126"/>
        <v>3.2495231763970338</v>
      </c>
      <c r="CK74" s="64">
        <f t="shared" si="127"/>
        <v>1.1831556621318962</v>
      </c>
      <c r="CL74" s="64">
        <f t="shared" si="128"/>
        <v>-1.6849086318921787</v>
      </c>
      <c r="CM74" s="64">
        <f t="shared" si="129"/>
        <v>2.1162262478533043</v>
      </c>
      <c r="CN74" s="64">
        <f t="shared" si="130"/>
        <v>-14.425002176373292</v>
      </c>
      <c r="CO74" s="64">
        <f t="shared" si="131"/>
        <v>-7.7399748332106633</v>
      </c>
      <c r="CP74" s="778">
        <f t="shared" si="132"/>
        <v>-13.283395458898198</v>
      </c>
      <c r="CQ74" s="1623">
        <f t="shared" si="133"/>
        <v>-8.9777376797486568</v>
      </c>
    </row>
    <row r="75" spans="1:95" x14ac:dyDescent="0.25">
      <c r="A75" s="325" t="s">
        <v>70</v>
      </c>
      <c r="B75" s="93">
        <v>42</v>
      </c>
      <c r="C75" s="80">
        <v>7</v>
      </c>
      <c r="D75" s="80">
        <v>166</v>
      </c>
      <c r="E75" s="80">
        <v>114</v>
      </c>
      <c r="F75" s="80">
        <v>9</v>
      </c>
      <c r="G75" s="80">
        <v>305</v>
      </c>
      <c r="H75" s="80">
        <v>39</v>
      </c>
      <c r="I75" s="80">
        <v>51</v>
      </c>
      <c r="J75" s="80">
        <v>19</v>
      </c>
      <c r="K75" s="80">
        <v>70</v>
      </c>
      <c r="L75" s="80">
        <v>37</v>
      </c>
      <c r="M75" s="80">
        <v>126</v>
      </c>
      <c r="N75" s="80">
        <v>198</v>
      </c>
      <c r="O75" s="143">
        <v>413</v>
      </c>
      <c r="P75" s="143">
        <v>359</v>
      </c>
      <c r="Q75" s="93">
        <v>52</v>
      </c>
      <c r="R75" s="80">
        <v>5</v>
      </c>
      <c r="S75" s="80">
        <v>116</v>
      </c>
      <c r="T75" s="80">
        <v>112</v>
      </c>
      <c r="U75" s="80">
        <v>13</v>
      </c>
      <c r="V75" s="80">
        <v>223</v>
      </c>
      <c r="W75" s="80">
        <v>44</v>
      </c>
      <c r="X75" s="80">
        <v>55</v>
      </c>
      <c r="Y75" s="80">
        <v>27</v>
      </c>
      <c r="Z75" s="80">
        <v>37</v>
      </c>
      <c r="AA75" s="80">
        <v>29</v>
      </c>
      <c r="AB75" s="80">
        <v>67</v>
      </c>
      <c r="AC75" s="80">
        <v>99</v>
      </c>
      <c r="AD75" s="143">
        <v>297</v>
      </c>
      <c r="AE75" s="143">
        <v>221</v>
      </c>
      <c r="AF75" s="93">
        <f t="shared" si="76"/>
        <v>94</v>
      </c>
      <c r="AG75" s="80">
        <f t="shared" si="77"/>
        <v>12</v>
      </c>
      <c r="AH75" s="80">
        <f t="shared" si="78"/>
        <v>282</v>
      </c>
      <c r="AI75" s="80">
        <f t="shared" si="79"/>
        <v>226</v>
      </c>
      <c r="AJ75" s="80">
        <f t="shared" si="80"/>
        <v>22</v>
      </c>
      <c r="AK75" s="80">
        <f t="shared" si="81"/>
        <v>528</v>
      </c>
      <c r="AL75" s="80">
        <f t="shared" si="82"/>
        <v>83</v>
      </c>
      <c r="AM75" s="80">
        <f t="shared" si="83"/>
        <v>106</v>
      </c>
      <c r="AN75" s="80">
        <f t="shared" si="84"/>
        <v>46</v>
      </c>
      <c r="AO75" s="80">
        <f t="shared" si="85"/>
        <v>107</v>
      </c>
      <c r="AP75" s="80">
        <f t="shared" si="86"/>
        <v>66</v>
      </c>
      <c r="AQ75" s="80">
        <f t="shared" si="87"/>
        <v>193</v>
      </c>
      <c r="AR75" s="80">
        <f t="shared" si="88"/>
        <v>297</v>
      </c>
      <c r="AS75" s="143">
        <f t="shared" si="89"/>
        <v>710</v>
      </c>
      <c r="AT75" s="143">
        <f t="shared" si="90"/>
        <v>580</v>
      </c>
      <c r="AU75" s="186">
        <v>551</v>
      </c>
      <c r="AV75" s="1191">
        <v>473</v>
      </c>
      <c r="AX75" s="61">
        <f t="shared" si="74"/>
        <v>7.6225045372050815</v>
      </c>
      <c r="AY75" s="6">
        <f t="shared" si="91"/>
        <v>1.2704174228675136</v>
      </c>
      <c r="AZ75" s="6">
        <f t="shared" si="92"/>
        <v>30.127041742286753</v>
      </c>
      <c r="BA75" s="6">
        <f t="shared" si="93"/>
        <v>20.689655172413794</v>
      </c>
      <c r="BB75" s="6">
        <f t="shared" si="94"/>
        <v>1.6333938294010888</v>
      </c>
      <c r="BC75" s="6">
        <f t="shared" si="95"/>
        <v>55.353901996370233</v>
      </c>
      <c r="BD75" s="6">
        <f t="shared" si="96"/>
        <v>7.0780399274047179</v>
      </c>
      <c r="BE75" s="6">
        <f t="shared" si="97"/>
        <v>9.2558983666061696</v>
      </c>
      <c r="BF75" s="6">
        <f t="shared" si="98"/>
        <v>3.4482758620689653</v>
      </c>
      <c r="BG75" s="6">
        <f t="shared" si="99"/>
        <v>12.704174228675136</v>
      </c>
      <c r="BH75" s="6">
        <f t="shared" si="100"/>
        <v>6.7150635208711433</v>
      </c>
      <c r="BI75" s="6">
        <f t="shared" si="101"/>
        <v>22.867513611615244</v>
      </c>
      <c r="BJ75" s="6">
        <f t="shared" si="102"/>
        <v>35.934664246823957</v>
      </c>
      <c r="BK75" s="87">
        <f t="shared" si="103"/>
        <v>74.954627949183305</v>
      </c>
      <c r="BL75" s="768">
        <f t="shared" si="104"/>
        <v>65.154264972776758</v>
      </c>
      <c r="BM75" s="6">
        <f t="shared" si="13"/>
        <v>10.993657505285412</v>
      </c>
      <c r="BN75" s="6">
        <f t="shared" si="105"/>
        <v>1.0570824524312896</v>
      </c>
      <c r="BO75" s="6">
        <f t="shared" si="106"/>
        <v>24.52431289640592</v>
      </c>
      <c r="BP75" s="6">
        <f t="shared" si="107"/>
        <v>23.678646934460886</v>
      </c>
      <c r="BQ75" s="6">
        <f t="shared" si="108"/>
        <v>2.7484143763213531</v>
      </c>
      <c r="BR75" s="6">
        <f t="shared" si="109"/>
        <v>47.145877378435522</v>
      </c>
      <c r="BS75" s="6">
        <f t="shared" si="110"/>
        <v>9.3023255813953494</v>
      </c>
      <c r="BT75" s="6">
        <f t="shared" si="111"/>
        <v>11.627906976744185</v>
      </c>
      <c r="BU75" s="6">
        <f t="shared" si="112"/>
        <v>5.7082452431289639</v>
      </c>
      <c r="BV75" s="6">
        <f t="shared" si="113"/>
        <v>7.8224101479915431</v>
      </c>
      <c r="BW75" s="6">
        <f t="shared" si="114"/>
        <v>6.1310782241014801</v>
      </c>
      <c r="BX75" s="6">
        <f t="shared" si="115"/>
        <v>14.164904862579281</v>
      </c>
      <c r="BY75" s="6">
        <f t="shared" si="116"/>
        <v>20.930232558139537</v>
      </c>
      <c r="BZ75" s="87">
        <f t="shared" si="117"/>
        <v>62.790697674418603</v>
      </c>
      <c r="CA75" s="768">
        <f t="shared" si="118"/>
        <v>46.723044397463006</v>
      </c>
      <c r="CC75" s="77">
        <f t="shared" si="119"/>
        <v>3.3711529680803309</v>
      </c>
      <c r="CD75" s="64">
        <f t="shared" si="120"/>
        <v>-0.21333497043622396</v>
      </c>
      <c r="CE75" s="64">
        <f t="shared" si="121"/>
        <v>-5.6027288458808329</v>
      </c>
      <c r="CF75" s="64">
        <f t="shared" si="122"/>
        <v>2.9889917620470925</v>
      </c>
      <c r="CG75" s="64">
        <f t="shared" si="123"/>
        <v>1.1150205469202643</v>
      </c>
      <c r="CH75" s="64">
        <f t="shared" si="124"/>
        <v>-8.2080246179347114</v>
      </c>
      <c r="CI75" s="64">
        <f t="shared" si="125"/>
        <v>2.2242856539906315</v>
      </c>
      <c r="CJ75" s="64">
        <f t="shared" si="126"/>
        <v>2.3720086101380158</v>
      </c>
      <c r="CK75" s="64">
        <f t="shared" si="127"/>
        <v>2.2599693810599986</v>
      </c>
      <c r="CL75" s="64">
        <f t="shared" si="128"/>
        <v>-4.8817640806835927</v>
      </c>
      <c r="CM75" s="64">
        <f t="shared" si="129"/>
        <v>-0.58398529676966326</v>
      </c>
      <c r="CN75" s="64">
        <f t="shared" si="130"/>
        <v>-8.7026087490359636</v>
      </c>
      <c r="CO75" s="64">
        <f t="shared" si="131"/>
        <v>-15.00443168868442</v>
      </c>
      <c r="CP75" s="778">
        <f t="shared" si="132"/>
        <v>-12.163930274764702</v>
      </c>
      <c r="CQ75" s="1623">
        <f t="shared" si="133"/>
        <v>-18.431220575313752</v>
      </c>
    </row>
    <row r="76" spans="1:95" x14ac:dyDescent="0.25">
      <c r="A76" s="325" t="s">
        <v>71</v>
      </c>
      <c r="B76" s="93">
        <v>24</v>
      </c>
      <c r="C76" s="80">
        <v>11</v>
      </c>
      <c r="D76" s="80">
        <v>92</v>
      </c>
      <c r="E76" s="80">
        <v>44</v>
      </c>
      <c r="F76" s="80">
        <v>26</v>
      </c>
      <c r="G76" s="80">
        <v>141</v>
      </c>
      <c r="H76" s="80">
        <v>12</v>
      </c>
      <c r="I76" s="80">
        <v>23</v>
      </c>
      <c r="J76" s="80">
        <v>32</v>
      </c>
      <c r="K76" s="80">
        <v>97</v>
      </c>
      <c r="L76" s="80">
        <v>34</v>
      </c>
      <c r="M76" s="80">
        <v>135</v>
      </c>
      <c r="N76" s="80">
        <v>137</v>
      </c>
      <c r="O76" s="143">
        <v>224</v>
      </c>
      <c r="P76" s="143">
        <v>190</v>
      </c>
      <c r="Q76" s="93">
        <v>25</v>
      </c>
      <c r="R76" s="80">
        <v>19</v>
      </c>
      <c r="S76" s="80">
        <v>111</v>
      </c>
      <c r="T76" s="80">
        <v>34</v>
      </c>
      <c r="U76" s="80">
        <v>19</v>
      </c>
      <c r="V76" s="80">
        <v>106</v>
      </c>
      <c r="W76" s="80">
        <v>23</v>
      </c>
      <c r="X76" s="80">
        <v>38</v>
      </c>
      <c r="Y76" s="80">
        <v>37</v>
      </c>
      <c r="Z76" s="80">
        <v>69</v>
      </c>
      <c r="AA76" s="80">
        <v>48</v>
      </c>
      <c r="AB76" s="80">
        <v>103</v>
      </c>
      <c r="AC76" s="80">
        <v>108</v>
      </c>
      <c r="AD76" s="143">
        <v>201</v>
      </c>
      <c r="AE76" s="143">
        <v>168</v>
      </c>
      <c r="AF76" s="93">
        <f t="shared" si="76"/>
        <v>49</v>
      </c>
      <c r="AG76" s="80">
        <f t="shared" si="77"/>
        <v>30</v>
      </c>
      <c r="AH76" s="80">
        <f t="shared" si="78"/>
        <v>203</v>
      </c>
      <c r="AI76" s="80">
        <f t="shared" si="79"/>
        <v>78</v>
      </c>
      <c r="AJ76" s="80">
        <f t="shared" si="80"/>
        <v>45</v>
      </c>
      <c r="AK76" s="80">
        <f t="shared" si="81"/>
        <v>247</v>
      </c>
      <c r="AL76" s="80">
        <f t="shared" si="82"/>
        <v>35</v>
      </c>
      <c r="AM76" s="80">
        <f t="shared" si="83"/>
        <v>61</v>
      </c>
      <c r="AN76" s="80">
        <f t="shared" si="84"/>
        <v>69</v>
      </c>
      <c r="AO76" s="80">
        <f t="shared" si="85"/>
        <v>166</v>
      </c>
      <c r="AP76" s="80">
        <f t="shared" si="86"/>
        <v>82</v>
      </c>
      <c r="AQ76" s="80">
        <f t="shared" si="87"/>
        <v>238</v>
      </c>
      <c r="AR76" s="80">
        <f t="shared" si="88"/>
        <v>245</v>
      </c>
      <c r="AS76" s="143">
        <f t="shared" si="89"/>
        <v>425</v>
      </c>
      <c r="AT76" s="143">
        <f t="shared" si="90"/>
        <v>358</v>
      </c>
      <c r="AU76" s="186">
        <v>254</v>
      </c>
      <c r="AV76" s="1191">
        <v>259</v>
      </c>
      <c r="AX76" s="61">
        <f t="shared" si="74"/>
        <v>9.4488188976377945</v>
      </c>
      <c r="AY76" s="6">
        <f t="shared" si="91"/>
        <v>4.3307086614173231</v>
      </c>
      <c r="AZ76" s="6">
        <f t="shared" si="92"/>
        <v>36.220472440944881</v>
      </c>
      <c r="BA76" s="6">
        <f t="shared" si="93"/>
        <v>17.322834645669293</v>
      </c>
      <c r="BB76" s="6">
        <f t="shared" si="94"/>
        <v>10.236220472440944</v>
      </c>
      <c r="BC76" s="6">
        <f t="shared" si="95"/>
        <v>55.511811023622052</v>
      </c>
      <c r="BD76" s="6">
        <f t="shared" si="96"/>
        <v>4.7244094488188972</v>
      </c>
      <c r="BE76" s="6">
        <f t="shared" si="97"/>
        <v>9.0551181102362204</v>
      </c>
      <c r="BF76" s="6">
        <f t="shared" si="98"/>
        <v>12.598425196850393</v>
      </c>
      <c r="BG76" s="6">
        <f t="shared" si="99"/>
        <v>38.188976377952756</v>
      </c>
      <c r="BH76" s="6">
        <f t="shared" si="100"/>
        <v>13.385826771653544</v>
      </c>
      <c r="BI76" s="6">
        <f t="shared" si="101"/>
        <v>53.149606299212607</v>
      </c>
      <c r="BJ76" s="6">
        <f t="shared" si="102"/>
        <v>53.937007874015755</v>
      </c>
      <c r="BK76" s="87">
        <f t="shared" si="103"/>
        <v>88.188976377952756</v>
      </c>
      <c r="BL76" s="768">
        <f t="shared" si="104"/>
        <v>74.803149606299215</v>
      </c>
      <c r="BM76" s="6">
        <f t="shared" si="13"/>
        <v>9.6525096525096519</v>
      </c>
      <c r="BN76" s="6">
        <f t="shared" si="105"/>
        <v>7.3359073359073363</v>
      </c>
      <c r="BO76" s="6">
        <f t="shared" si="106"/>
        <v>42.857142857142854</v>
      </c>
      <c r="BP76" s="6">
        <f t="shared" si="107"/>
        <v>13.127413127413126</v>
      </c>
      <c r="BQ76" s="6">
        <f t="shared" si="108"/>
        <v>7.3359073359073363</v>
      </c>
      <c r="BR76" s="6">
        <f t="shared" si="109"/>
        <v>40.926640926640928</v>
      </c>
      <c r="BS76" s="6">
        <f t="shared" si="110"/>
        <v>8.8803088803088812</v>
      </c>
      <c r="BT76" s="6">
        <f t="shared" si="111"/>
        <v>14.671814671814673</v>
      </c>
      <c r="BU76" s="6">
        <f t="shared" si="112"/>
        <v>14.285714285714285</v>
      </c>
      <c r="BV76" s="6">
        <f t="shared" si="113"/>
        <v>26.640926640926644</v>
      </c>
      <c r="BW76" s="6">
        <f t="shared" si="114"/>
        <v>18.532818532818531</v>
      </c>
      <c r="BX76" s="6">
        <f t="shared" si="115"/>
        <v>39.768339768339764</v>
      </c>
      <c r="BY76" s="6">
        <f t="shared" si="116"/>
        <v>41.698841698841697</v>
      </c>
      <c r="BZ76" s="87">
        <f t="shared" si="117"/>
        <v>77.60617760617761</v>
      </c>
      <c r="CA76" s="768">
        <f t="shared" si="118"/>
        <v>64.86486486486487</v>
      </c>
      <c r="CC76" s="77">
        <f t="shared" si="119"/>
        <v>0.20369075487185739</v>
      </c>
      <c r="CD76" s="64">
        <f t="shared" si="120"/>
        <v>3.0051986744900132</v>
      </c>
      <c r="CE76" s="64">
        <f t="shared" si="121"/>
        <v>6.6366704161979726</v>
      </c>
      <c r="CF76" s="64">
        <f t="shared" si="122"/>
        <v>-4.1954215182561665</v>
      </c>
      <c r="CG76" s="64">
        <f t="shared" si="123"/>
        <v>-2.9003131365336081</v>
      </c>
      <c r="CH76" s="64">
        <f t="shared" si="124"/>
        <v>-14.585170096981123</v>
      </c>
      <c r="CI76" s="64">
        <f t="shared" si="125"/>
        <v>4.155899431489984</v>
      </c>
      <c r="CJ76" s="64">
        <f t="shared" si="126"/>
        <v>5.6166965615784523</v>
      </c>
      <c r="CK76" s="64">
        <f t="shared" si="127"/>
        <v>1.6872890888638921</v>
      </c>
      <c r="CL76" s="64">
        <f t="shared" si="128"/>
        <v>-11.548049737026112</v>
      </c>
      <c r="CM76" s="64">
        <f t="shared" si="129"/>
        <v>5.1469917611649869</v>
      </c>
      <c r="CN76" s="64">
        <f t="shared" si="130"/>
        <v>-13.381266530872843</v>
      </c>
      <c r="CO76" s="64">
        <f t="shared" si="131"/>
        <v>-12.238166175174058</v>
      </c>
      <c r="CP76" s="778">
        <f t="shared" si="132"/>
        <v>-10.582798771775145</v>
      </c>
      <c r="CQ76" s="1623">
        <f t="shared" si="133"/>
        <v>-9.9382847414343445</v>
      </c>
    </row>
    <row r="77" spans="1:95" x14ac:dyDescent="0.25">
      <c r="A77" s="325" t="s">
        <v>72</v>
      </c>
      <c r="B77" s="93" t="s">
        <v>37</v>
      </c>
      <c r="C77" s="80" t="s">
        <v>37</v>
      </c>
      <c r="D77" s="80" t="s">
        <v>37</v>
      </c>
      <c r="E77" s="80" t="s">
        <v>37</v>
      </c>
      <c r="F77" s="80" t="s">
        <v>37</v>
      </c>
      <c r="G77" s="80" t="s">
        <v>37</v>
      </c>
      <c r="H77" s="80" t="s">
        <v>37</v>
      </c>
      <c r="I77" s="80" t="s">
        <v>37</v>
      </c>
      <c r="J77" s="80" t="s">
        <v>37</v>
      </c>
      <c r="K77" s="80" t="s">
        <v>37</v>
      </c>
      <c r="L77" s="80" t="s">
        <v>37</v>
      </c>
      <c r="M77" s="80" t="s">
        <v>37</v>
      </c>
      <c r="N77" s="80" t="s">
        <v>37</v>
      </c>
      <c r="O77" s="143" t="s">
        <v>37</v>
      </c>
      <c r="P77" s="143" t="s">
        <v>37</v>
      </c>
      <c r="Q77" s="93" t="s">
        <v>37</v>
      </c>
      <c r="R77" s="80" t="s">
        <v>37</v>
      </c>
      <c r="S77" s="80" t="s">
        <v>37</v>
      </c>
      <c r="T77" s="80" t="s">
        <v>37</v>
      </c>
      <c r="U77" s="80" t="s">
        <v>37</v>
      </c>
      <c r="V77" s="80" t="s">
        <v>37</v>
      </c>
      <c r="W77" s="80" t="s">
        <v>37</v>
      </c>
      <c r="X77" s="80" t="s">
        <v>37</v>
      </c>
      <c r="Y77" s="80" t="s">
        <v>37</v>
      </c>
      <c r="Z77" s="80" t="s">
        <v>37</v>
      </c>
      <c r="AA77" s="80" t="s">
        <v>37</v>
      </c>
      <c r="AB77" s="80" t="s">
        <v>37</v>
      </c>
      <c r="AC77" s="80" t="s">
        <v>37</v>
      </c>
      <c r="AD77" s="143" t="s">
        <v>37</v>
      </c>
      <c r="AE77" s="143" t="s">
        <v>37</v>
      </c>
      <c r="AF77" s="93" t="s">
        <v>37</v>
      </c>
      <c r="AG77" s="80" t="s">
        <v>37</v>
      </c>
      <c r="AH77" s="80" t="s">
        <v>37</v>
      </c>
      <c r="AI77" s="80" t="s">
        <v>37</v>
      </c>
      <c r="AJ77" s="80" t="s">
        <v>37</v>
      </c>
      <c r="AK77" s="80" t="s">
        <v>37</v>
      </c>
      <c r="AL77" s="80" t="s">
        <v>37</v>
      </c>
      <c r="AM77" s="80" t="s">
        <v>37</v>
      </c>
      <c r="AN77" s="80" t="s">
        <v>37</v>
      </c>
      <c r="AO77" s="80" t="s">
        <v>37</v>
      </c>
      <c r="AP77" s="80" t="s">
        <v>37</v>
      </c>
      <c r="AQ77" s="80" t="s">
        <v>37</v>
      </c>
      <c r="AR77" s="80" t="s">
        <v>37</v>
      </c>
      <c r="AS77" s="143" t="s">
        <v>37</v>
      </c>
      <c r="AT77" s="143" t="s">
        <v>37</v>
      </c>
      <c r="AU77" s="186" t="s">
        <v>37</v>
      </c>
      <c r="AV77" s="1191" t="s">
        <v>37</v>
      </c>
      <c r="AX77" s="61" t="s">
        <v>37</v>
      </c>
      <c r="AY77" s="6" t="s">
        <v>37</v>
      </c>
      <c r="AZ77" s="6" t="s">
        <v>37</v>
      </c>
      <c r="BA77" s="6" t="s">
        <v>37</v>
      </c>
      <c r="BB77" s="6" t="s">
        <v>37</v>
      </c>
      <c r="BC77" s="6" t="s">
        <v>37</v>
      </c>
      <c r="BD77" s="6" t="s">
        <v>37</v>
      </c>
      <c r="BE77" s="6" t="s">
        <v>37</v>
      </c>
      <c r="BF77" s="6" t="s">
        <v>37</v>
      </c>
      <c r="BG77" s="6" t="s">
        <v>37</v>
      </c>
      <c r="BH77" s="6" t="s">
        <v>37</v>
      </c>
      <c r="BI77" s="6" t="s">
        <v>37</v>
      </c>
      <c r="BJ77" s="6" t="s">
        <v>37</v>
      </c>
      <c r="BK77" s="87" t="s">
        <v>37</v>
      </c>
      <c r="BL77" s="768" t="s">
        <v>37</v>
      </c>
      <c r="BM77" s="6" t="s">
        <v>37</v>
      </c>
      <c r="BN77" s="6" t="s">
        <v>37</v>
      </c>
      <c r="BO77" s="6" t="s">
        <v>37</v>
      </c>
      <c r="BP77" s="6" t="s">
        <v>37</v>
      </c>
      <c r="BQ77" s="6" t="s">
        <v>37</v>
      </c>
      <c r="BR77" s="6" t="s">
        <v>37</v>
      </c>
      <c r="BS77" s="6" t="s">
        <v>37</v>
      </c>
      <c r="BT77" s="6" t="s">
        <v>37</v>
      </c>
      <c r="BU77" s="6" t="s">
        <v>37</v>
      </c>
      <c r="BV77" s="6" t="s">
        <v>37</v>
      </c>
      <c r="BW77" s="6" t="s">
        <v>37</v>
      </c>
      <c r="BX77" s="6" t="s">
        <v>37</v>
      </c>
      <c r="BY77" s="6" t="s">
        <v>37</v>
      </c>
      <c r="BZ77" s="87" t="s">
        <v>37</v>
      </c>
      <c r="CA77" s="768" t="s">
        <v>37</v>
      </c>
      <c r="CC77" s="1194"/>
      <c r="CD77" s="1195"/>
      <c r="CE77" s="1195"/>
      <c r="CF77" s="1195"/>
      <c r="CG77" s="1195"/>
      <c r="CH77" s="1195"/>
      <c r="CI77" s="1195"/>
      <c r="CJ77" s="1195"/>
      <c r="CK77" s="1195"/>
      <c r="CL77" s="1195"/>
      <c r="CM77" s="1195"/>
      <c r="CN77" s="1195"/>
      <c r="CO77" s="1195"/>
      <c r="CP77" s="1627"/>
      <c r="CQ77" s="1628"/>
    </row>
    <row r="78" spans="1:95" x14ac:dyDescent="0.25">
      <c r="A78" s="325" t="s">
        <v>73</v>
      </c>
      <c r="B78" s="93">
        <v>42</v>
      </c>
      <c r="C78" s="80">
        <v>20</v>
      </c>
      <c r="D78" s="80">
        <v>313</v>
      </c>
      <c r="E78" s="80">
        <v>217</v>
      </c>
      <c r="F78" s="80">
        <v>41</v>
      </c>
      <c r="G78" s="80">
        <v>346</v>
      </c>
      <c r="H78" s="80">
        <v>109</v>
      </c>
      <c r="I78" s="80">
        <v>216</v>
      </c>
      <c r="J78" s="80">
        <v>171</v>
      </c>
      <c r="K78" s="80">
        <v>204</v>
      </c>
      <c r="L78" s="80">
        <v>151</v>
      </c>
      <c r="M78" s="80">
        <v>306</v>
      </c>
      <c r="N78" s="80">
        <v>218</v>
      </c>
      <c r="O78" s="143">
        <v>449</v>
      </c>
      <c r="P78" s="143">
        <v>399</v>
      </c>
      <c r="Q78" s="93">
        <v>69</v>
      </c>
      <c r="R78" s="80">
        <v>27</v>
      </c>
      <c r="S78" s="80">
        <v>246</v>
      </c>
      <c r="T78" s="80">
        <v>159</v>
      </c>
      <c r="U78" s="80">
        <v>56</v>
      </c>
      <c r="V78" s="80">
        <v>307</v>
      </c>
      <c r="W78" s="80">
        <v>99</v>
      </c>
      <c r="X78" s="80">
        <v>211</v>
      </c>
      <c r="Y78" s="80">
        <v>188</v>
      </c>
      <c r="Z78" s="80">
        <v>147</v>
      </c>
      <c r="AA78" s="80">
        <v>110</v>
      </c>
      <c r="AB78" s="80">
        <v>244</v>
      </c>
      <c r="AC78" s="80">
        <v>180</v>
      </c>
      <c r="AD78" s="143">
        <v>423</v>
      </c>
      <c r="AE78" s="143">
        <v>338</v>
      </c>
      <c r="AF78" s="93">
        <f t="shared" si="76"/>
        <v>111</v>
      </c>
      <c r="AG78" s="80">
        <f t="shared" si="77"/>
        <v>47</v>
      </c>
      <c r="AH78" s="80">
        <f t="shared" si="78"/>
        <v>559</v>
      </c>
      <c r="AI78" s="80">
        <f t="shared" si="79"/>
        <v>376</v>
      </c>
      <c r="AJ78" s="80">
        <f t="shared" si="80"/>
        <v>97</v>
      </c>
      <c r="AK78" s="80">
        <f t="shared" si="81"/>
        <v>653</v>
      </c>
      <c r="AL78" s="80">
        <f t="shared" si="82"/>
        <v>208</v>
      </c>
      <c r="AM78" s="80">
        <f t="shared" si="83"/>
        <v>427</v>
      </c>
      <c r="AN78" s="80">
        <f t="shared" si="84"/>
        <v>359</v>
      </c>
      <c r="AO78" s="80">
        <f t="shared" si="85"/>
        <v>351</v>
      </c>
      <c r="AP78" s="80">
        <f t="shared" si="86"/>
        <v>261</v>
      </c>
      <c r="AQ78" s="80">
        <f t="shared" si="87"/>
        <v>550</v>
      </c>
      <c r="AR78" s="80">
        <f t="shared" si="88"/>
        <v>398</v>
      </c>
      <c r="AS78" s="143">
        <f t="shared" si="89"/>
        <v>872</v>
      </c>
      <c r="AT78" s="143">
        <f t="shared" si="90"/>
        <v>737</v>
      </c>
      <c r="AU78" s="186">
        <v>505</v>
      </c>
      <c r="AV78" s="1191">
        <v>499</v>
      </c>
      <c r="AX78" s="61">
        <f t="shared" si="74"/>
        <v>8.3168316831683171</v>
      </c>
      <c r="AY78" s="6">
        <f t="shared" si="91"/>
        <v>3.9603960396039604</v>
      </c>
      <c r="AZ78" s="6">
        <f t="shared" si="92"/>
        <v>61.980198019801982</v>
      </c>
      <c r="BA78" s="6">
        <f t="shared" si="93"/>
        <v>42.970297029702969</v>
      </c>
      <c r="BB78" s="6">
        <f t="shared" si="94"/>
        <v>8.1188118811881189</v>
      </c>
      <c r="BC78" s="6">
        <f t="shared" si="95"/>
        <v>68.514851485148526</v>
      </c>
      <c r="BD78" s="6">
        <f t="shared" si="96"/>
        <v>21.584158415841586</v>
      </c>
      <c r="BE78" s="6">
        <f t="shared" si="97"/>
        <v>42.772277227722775</v>
      </c>
      <c r="BF78" s="6">
        <f t="shared" si="98"/>
        <v>33.861386138613867</v>
      </c>
      <c r="BG78" s="6">
        <f t="shared" si="99"/>
        <v>40.396039603960396</v>
      </c>
      <c r="BH78" s="6">
        <f t="shared" si="100"/>
        <v>29.900990099009899</v>
      </c>
      <c r="BI78" s="6">
        <f t="shared" si="101"/>
        <v>60.594059405940591</v>
      </c>
      <c r="BJ78" s="6">
        <f t="shared" si="102"/>
        <v>43.168316831683171</v>
      </c>
      <c r="BK78" s="87">
        <f t="shared" si="103"/>
        <v>88.910891089108915</v>
      </c>
      <c r="BL78" s="768">
        <f t="shared" si="104"/>
        <v>79.009900990099013</v>
      </c>
      <c r="BM78" s="6">
        <f t="shared" si="13"/>
        <v>13.827655310621243</v>
      </c>
      <c r="BN78" s="6">
        <f t="shared" si="105"/>
        <v>5.4108216432865728</v>
      </c>
      <c r="BO78" s="6">
        <f t="shared" si="106"/>
        <v>49.298597194388776</v>
      </c>
      <c r="BP78" s="6">
        <f t="shared" si="107"/>
        <v>31.863727454909817</v>
      </c>
      <c r="BQ78" s="6">
        <f t="shared" si="108"/>
        <v>11.22244488977956</v>
      </c>
      <c r="BR78" s="6">
        <f t="shared" si="109"/>
        <v>61.523046092184366</v>
      </c>
      <c r="BS78" s="6">
        <f t="shared" si="110"/>
        <v>19.839679358717436</v>
      </c>
      <c r="BT78" s="6">
        <f t="shared" si="111"/>
        <v>42.284569138276552</v>
      </c>
      <c r="BU78" s="6">
        <f t="shared" si="112"/>
        <v>37.675350701402806</v>
      </c>
      <c r="BV78" s="6">
        <f t="shared" si="113"/>
        <v>29.458917835671343</v>
      </c>
      <c r="BW78" s="6">
        <f t="shared" si="114"/>
        <v>22.044088176352705</v>
      </c>
      <c r="BX78" s="6">
        <f t="shared" si="115"/>
        <v>48.897795591182366</v>
      </c>
      <c r="BY78" s="6">
        <f t="shared" si="116"/>
        <v>36.072144288577157</v>
      </c>
      <c r="BZ78" s="87">
        <f t="shared" si="117"/>
        <v>84.769539078156313</v>
      </c>
      <c r="CA78" s="768">
        <f t="shared" si="118"/>
        <v>67.735470941883761</v>
      </c>
      <c r="CC78" s="77">
        <f t="shared" ref="CC78:CQ84" si="134">BM78-AX78</f>
        <v>5.5108236274529254</v>
      </c>
      <c r="CD78" s="64">
        <f t="shared" si="134"/>
        <v>1.4504256036826124</v>
      </c>
      <c r="CE78" s="64">
        <f t="shared" si="134"/>
        <v>-12.681600825413206</v>
      </c>
      <c r="CF78" s="64">
        <f t="shared" si="134"/>
        <v>-11.106569574793152</v>
      </c>
      <c r="CG78" s="64">
        <f t="shared" si="134"/>
        <v>3.1036330085914408</v>
      </c>
      <c r="CH78" s="64">
        <f t="shared" si="134"/>
        <v>-6.9918053929641601</v>
      </c>
      <c r="CI78" s="64">
        <f t="shared" si="134"/>
        <v>-1.7444790571241491</v>
      </c>
      <c r="CJ78" s="64">
        <f t="shared" si="134"/>
        <v>-0.48770808944622246</v>
      </c>
      <c r="CK78" s="64">
        <f t="shared" si="134"/>
        <v>3.8139645627889394</v>
      </c>
      <c r="CL78" s="64">
        <f t="shared" si="134"/>
        <v>-10.937121768289053</v>
      </c>
      <c r="CM78" s="64">
        <f t="shared" si="134"/>
        <v>-7.8569019226571939</v>
      </c>
      <c r="CN78" s="64">
        <f t="shared" si="134"/>
        <v>-11.696263814758225</v>
      </c>
      <c r="CO78" s="64">
        <f t="shared" si="134"/>
        <v>-7.0961725431060145</v>
      </c>
      <c r="CP78" s="778">
        <f t="shared" si="134"/>
        <v>-4.1413520109526019</v>
      </c>
      <c r="CQ78" s="1623">
        <f t="shared" si="134"/>
        <v>-11.274430048215251</v>
      </c>
    </row>
    <row r="79" spans="1:95" x14ac:dyDescent="0.25">
      <c r="A79" s="325" t="s">
        <v>74</v>
      </c>
      <c r="B79" s="93">
        <v>24</v>
      </c>
      <c r="C79" s="80">
        <v>10</v>
      </c>
      <c r="D79" s="80">
        <v>81</v>
      </c>
      <c r="E79" s="80">
        <v>65</v>
      </c>
      <c r="F79" s="80">
        <v>29</v>
      </c>
      <c r="G79" s="80">
        <v>134</v>
      </c>
      <c r="H79" s="80">
        <v>22</v>
      </c>
      <c r="I79" s="80">
        <v>31</v>
      </c>
      <c r="J79" s="80">
        <v>32</v>
      </c>
      <c r="K79" s="80">
        <v>43</v>
      </c>
      <c r="L79" s="80">
        <v>26</v>
      </c>
      <c r="M79" s="80">
        <v>91</v>
      </c>
      <c r="N79" s="80">
        <v>112</v>
      </c>
      <c r="O79" s="143">
        <v>333</v>
      </c>
      <c r="P79" s="143">
        <v>250</v>
      </c>
      <c r="Q79" s="93">
        <v>34</v>
      </c>
      <c r="R79" s="80">
        <v>12</v>
      </c>
      <c r="S79" s="80">
        <v>63</v>
      </c>
      <c r="T79" s="80">
        <v>71</v>
      </c>
      <c r="U79" s="80">
        <v>33</v>
      </c>
      <c r="V79" s="80">
        <v>154</v>
      </c>
      <c r="W79" s="80">
        <v>27</v>
      </c>
      <c r="X79" s="80">
        <v>39</v>
      </c>
      <c r="Y79" s="80">
        <v>40</v>
      </c>
      <c r="Z79" s="80">
        <v>40</v>
      </c>
      <c r="AA79" s="80">
        <v>16</v>
      </c>
      <c r="AB79" s="80">
        <v>52</v>
      </c>
      <c r="AC79" s="80">
        <v>87</v>
      </c>
      <c r="AD79" s="143">
        <v>290</v>
      </c>
      <c r="AE79" s="143">
        <v>226</v>
      </c>
      <c r="AF79" s="93">
        <f t="shared" si="76"/>
        <v>58</v>
      </c>
      <c r="AG79" s="80">
        <f t="shared" si="77"/>
        <v>22</v>
      </c>
      <c r="AH79" s="80">
        <f t="shared" si="78"/>
        <v>144</v>
      </c>
      <c r="AI79" s="80">
        <f t="shared" si="79"/>
        <v>136</v>
      </c>
      <c r="AJ79" s="80">
        <f t="shared" si="80"/>
        <v>62</v>
      </c>
      <c r="AK79" s="80">
        <f t="shared" si="81"/>
        <v>288</v>
      </c>
      <c r="AL79" s="80">
        <f t="shared" si="82"/>
        <v>49</v>
      </c>
      <c r="AM79" s="80">
        <f t="shared" si="83"/>
        <v>70</v>
      </c>
      <c r="AN79" s="80">
        <f t="shared" si="84"/>
        <v>72</v>
      </c>
      <c r="AO79" s="80">
        <f t="shared" si="85"/>
        <v>83</v>
      </c>
      <c r="AP79" s="80">
        <f t="shared" si="86"/>
        <v>42</v>
      </c>
      <c r="AQ79" s="80">
        <f t="shared" si="87"/>
        <v>143</v>
      </c>
      <c r="AR79" s="80">
        <f t="shared" si="88"/>
        <v>199</v>
      </c>
      <c r="AS79" s="143">
        <f t="shared" si="89"/>
        <v>623</v>
      </c>
      <c r="AT79" s="143">
        <f t="shared" si="90"/>
        <v>476</v>
      </c>
      <c r="AU79" s="186">
        <v>542</v>
      </c>
      <c r="AV79" s="1191">
        <v>497</v>
      </c>
      <c r="AX79" s="61">
        <f t="shared" si="74"/>
        <v>4.428044280442804</v>
      </c>
      <c r="AY79" s="6">
        <f t="shared" si="91"/>
        <v>1.8450184501845017</v>
      </c>
      <c r="AZ79" s="6">
        <f t="shared" si="92"/>
        <v>14.944649446494465</v>
      </c>
      <c r="BA79" s="6">
        <f t="shared" si="93"/>
        <v>11.992619926199263</v>
      </c>
      <c r="BB79" s="6">
        <f t="shared" si="94"/>
        <v>5.3505535055350553</v>
      </c>
      <c r="BC79" s="6">
        <f t="shared" si="95"/>
        <v>24.723247232472325</v>
      </c>
      <c r="BD79" s="6">
        <f t="shared" si="96"/>
        <v>4.0590405904059041</v>
      </c>
      <c r="BE79" s="6">
        <f t="shared" si="97"/>
        <v>5.719557195571956</v>
      </c>
      <c r="BF79" s="6">
        <f t="shared" si="98"/>
        <v>5.9040590405904059</v>
      </c>
      <c r="BG79" s="6">
        <f t="shared" si="99"/>
        <v>7.9335793357933575</v>
      </c>
      <c r="BH79" s="6">
        <f t="shared" si="100"/>
        <v>4.7970479704797047</v>
      </c>
      <c r="BI79" s="6">
        <f t="shared" si="101"/>
        <v>16.789667896678967</v>
      </c>
      <c r="BJ79" s="6">
        <f t="shared" si="102"/>
        <v>20.664206642066421</v>
      </c>
      <c r="BK79" s="87">
        <f t="shared" si="103"/>
        <v>61.43911439114391</v>
      </c>
      <c r="BL79" s="768">
        <f t="shared" si="104"/>
        <v>46.125461254612546</v>
      </c>
      <c r="BM79" s="6">
        <f t="shared" si="13"/>
        <v>6.8410462776659964</v>
      </c>
      <c r="BN79" s="6">
        <f t="shared" si="105"/>
        <v>2.4144869215291749</v>
      </c>
      <c r="BO79" s="6">
        <f t="shared" si="106"/>
        <v>12.676056338028168</v>
      </c>
      <c r="BP79" s="6">
        <f t="shared" si="107"/>
        <v>14.285714285714285</v>
      </c>
      <c r="BQ79" s="6">
        <f t="shared" si="108"/>
        <v>6.6398390342052318</v>
      </c>
      <c r="BR79" s="6">
        <f t="shared" si="109"/>
        <v>30.985915492957744</v>
      </c>
      <c r="BS79" s="6">
        <f t="shared" si="110"/>
        <v>5.4325955734406444</v>
      </c>
      <c r="BT79" s="6">
        <f t="shared" si="111"/>
        <v>7.8470824949698192</v>
      </c>
      <c r="BU79" s="6">
        <f t="shared" si="112"/>
        <v>8.0482897384305829</v>
      </c>
      <c r="BV79" s="6">
        <f t="shared" si="113"/>
        <v>8.0482897384305829</v>
      </c>
      <c r="BW79" s="6">
        <f t="shared" si="114"/>
        <v>3.2193158953722336</v>
      </c>
      <c r="BX79" s="6">
        <f t="shared" si="115"/>
        <v>10.46277665995976</v>
      </c>
      <c r="BY79" s="6">
        <f t="shared" si="116"/>
        <v>17.505030181086521</v>
      </c>
      <c r="BZ79" s="87">
        <f t="shared" si="117"/>
        <v>58.350100603621733</v>
      </c>
      <c r="CA79" s="768">
        <f t="shared" si="118"/>
        <v>45.472837022132794</v>
      </c>
      <c r="CC79" s="77">
        <f t="shared" si="134"/>
        <v>2.4130019972231924</v>
      </c>
      <c r="CD79" s="64">
        <f t="shared" si="134"/>
        <v>0.56946847134467315</v>
      </c>
      <c r="CE79" s="64">
        <f t="shared" si="134"/>
        <v>-2.2685931084662965</v>
      </c>
      <c r="CF79" s="64">
        <f t="shared" si="134"/>
        <v>2.2930943595150222</v>
      </c>
      <c r="CG79" s="64">
        <f t="shared" si="134"/>
        <v>1.2892855286701765</v>
      </c>
      <c r="CH79" s="64">
        <f t="shared" si="134"/>
        <v>6.2626682604854196</v>
      </c>
      <c r="CI79" s="64">
        <f t="shared" si="134"/>
        <v>1.3735549830347402</v>
      </c>
      <c r="CJ79" s="64">
        <f t="shared" si="134"/>
        <v>2.1275252993978633</v>
      </c>
      <c r="CK79" s="64">
        <f t="shared" si="134"/>
        <v>2.1442306978401771</v>
      </c>
      <c r="CL79" s="64">
        <f t="shared" si="134"/>
        <v>0.11471040263722543</v>
      </c>
      <c r="CM79" s="64">
        <f t="shared" si="134"/>
        <v>-1.577732075107471</v>
      </c>
      <c r="CN79" s="64">
        <f t="shared" si="134"/>
        <v>-6.3268912367192076</v>
      </c>
      <c r="CO79" s="64">
        <f t="shared" si="134"/>
        <v>-3.1591764609799</v>
      </c>
      <c r="CP79" s="778">
        <f t="shared" si="134"/>
        <v>-3.0890137875221768</v>
      </c>
      <c r="CQ79" s="1623">
        <f t="shared" si="134"/>
        <v>-0.65262423247975221</v>
      </c>
    </row>
    <row r="80" spans="1:95" x14ac:dyDescent="0.25">
      <c r="A80" s="325" t="s">
        <v>75</v>
      </c>
      <c r="B80" s="93">
        <v>44</v>
      </c>
      <c r="C80" s="80">
        <v>19</v>
      </c>
      <c r="D80" s="80">
        <v>219</v>
      </c>
      <c r="E80" s="80">
        <v>161</v>
      </c>
      <c r="F80" s="80">
        <v>33</v>
      </c>
      <c r="G80" s="80">
        <v>400</v>
      </c>
      <c r="H80" s="80">
        <v>50</v>
      </c>
      <c r="I80" s="80">
        <v>81</v>
      </c>
      <c r="J80" s="80">
        <v>83</v>
      </c>
      <c r="K80" s="80">
        <v>183</v>
      </c>
      <c r="L80" s="80">
        <v>40</v>
      </c>
      <c r="M80" s="80">
        <v>251</v>
      </c>
      <c r="N80" s="80">
        <v>228</v>
      </c>
      <c r="O80" s="143">
        <v>449</v>
      </c>
      <c r="P80" s="143">
        <v>442</v>
      </c>
      <c r="Q80" s="93">
        <v>62</v>
      </c>
      <c r="R80" s="80">
        <v>21</v>
      </c>
      <c r="S80" s="80">
        <v>173</v>
      </c>
      <c r="T80" s="80">
        <v>139</v>
      </c>
      <c r="U80" s="80">
        <v>33</v>
      </c>
      <c r="V80" s="80">
        <v>357</v>
      </c>
      <c r="W80" s="80">
        <v>66</v>
      </c>
      <c r="X80" s="80">
        <v>82</v>
      </c>
      <c r="Y80" s="80">
        <v>94</v>
      </c>
      <c r="Z80" s="80">
        <v>121</v>
      </c>
      <c r="AA80" s="80">
        <v>40</v>
      </c>
      <c r="AB80" s="80">
        <v>150</v>
      </c>
      <c r="AC80" s="80">
        <v>139</v>
      </c>
      <c r="AD80" s="143">
        <v>403</v>
      </c>
      <c r="AE80" s="143">
        <v>339</v>
      </c>
      <c r="AF80" s="93">
        <f t="shared" si="76"/>
        <v>106</v>
      </c>
      <c r="AG80" s="80">
        <f t="shared" si="77"/>
        <v>40</v>
      </c>
      <c r="AH80" s="80">
        <f t="shared" si="78"/>
        <v>392</v>
      </c>
      <c r="AI80" s="80">
        <f t="shared" si="79"/>
        <v>300</v>
      </c>
      <c r="AJ80" s="80">
        <f t="shared" si="80"/>
        <v>66</v>
      </c>
      <c r="AK80" s="80">
        <f t="shared" si="81"/>
        <v>757</v>
      </c>
      <c r="AL80" s="80">
        <f t="shared" si="82"/>
        <v>116</v>
      </c>
      <c r="AM80" s="80">
        <f t="shared" si="83"/>
        <v>163</v>
      </c>
      <c r="AN80" s="80">
        <f t="shared" si="84"/>
        <v>177</v>
      </c>
      <c r="AO80" s="80">
        <f t="shared" si="85"/>
        <v>304</v>
      </c>
      <c r="AP80" s="80">
        <f t="shared" si="86"/>
        <v>80</v>
      </c>
      <c r="AQ80" s="80">
        <f t="shared" si="87"/>
        <v>401</v>
      </c>
      <c r="AR80" s="80">
        <f t="shared" si="88"/>
        <v>367</v>
      </c>
      <c r="AS80" s="143">
        <f t="shared" si="89"/>
        <v>852</v>
      </c>
      <c r="AT80" s="143">
        <f t="shared" si="90"/>
        <v>781</v>
      </c>
      <c r="AU80" s="186">
        <v>533</v>
      </c>
      <c r="AV80" s="1191">
        <v>502</v>
      </c>
      <c r="AX80" s="61">
        <f t="shared" si="74"/>
        <v>8.2551594746716699</v>
      </c>
      <c r="AY80" s="6">
        <f t="shared" si="91"/>
        <v>3.5647279549718571</v>
      </c>
      <c r="AZ80" s="6">
        <f t="shared" si="92"/>
        <v>41.088180112570356</v>
      </c>
      <c r="BA80" s="6">
        <f t="shared" si="93"/>
        <v>30.206378986866795</v>
      </c>
      <c r="BB80" s="6">
        <f t="shared" si="94"/>
        <v>6.191369606003752</v>
      </c>
      <c r="BC80" s="6">
        <f t="shared" si="95"/>
        <v>75.046904315196997</v>
      </c>
      <c r="BD80" s="6">
        <f t="shared" si="96"/>
        <v>9.3808630393996246</v>
      </c>
      <c r="BE80" s="6">
        <f t="shared" si="97"/>
        <v>15.196998123827393</v>
      </c>
      <c r="BF80" s="6">
        <f t="shared" si="98"/>
        <v>15.572232645403378</v>
      </c>
      <c r="BG80" s="6">
        <f t="shared" si="99"/>
        <v>34.333958724202631</v>
      </c>
      <c r="BH80" s="6">
        <f t="shared" si="100"/>
        <v>7.5046904315197001</v>
      </c>
      <c r="BI80" s="6">
        <f t="shared" si="101"/>
        <v>47.091932457786115</v>
      </c>
      <c r="BJ80" s="6">
        <f t="shared" si="102"/>
        <v>42.776735459662291</v>
      </c>
      <c r="BK80" s="87">
        <f t="shared" si="103"/>
        <v>84.240150093808637</v>
      </c>
      <c r="BL80" s="768">
        <f t="shared" si="104"/>
        <v>82.926829268292678</v>
      </c>
      <c r="BM80" s="6">
        <f t="shared" si="13"/>
        <v>12.350597609561753</v>
      </c>
      <c r="BN80" s="6">
        <f t="shared" si="105"/>
        <v>4.1832669322709162</v>
      </c>
      <c r="BO80" s="6">
        <f t="shared" si="106"/>
        <v>34.462151394422314</v>
      </c>
      <c r="BP80" s="6">
        <f t="shared" si="107"/>
        <v>27.689243027888445</v>
      </c>
      <c r="BQ80" s="6">
        <f t="shared" si="108"/>
        <v>6.573705179282868</v>
      </c>
      <c r="BR80" s="6">
        <f t="shared" si="109"/>
        <v>71.115537848605584</v>
      </c>
      <c r="BS80" s="6">
        <f t="shared" si="110"/>
        <v>13.147410358565736</v>
      </c>
      <c r="BT80" s="6">
        <f t="shared" si="111"/>
        <v>16.334661354581673</v>
      </c>
      <c r="BU80" s="6">
        <f t="shared" si="112"/>
        <v>18.725099601593627</v>
      </c>
      <c r="BV80" s="6">
        <f t="shared" si="113"/>
        <v>24.10358565737052</v>
      </c>
      <c r="BW80" s="6">
        <f t="shared" si="114"/>
        <v>7.9681274900398407</v>
      </c>
      <c r="BX80" s="6">
        <f t="shared" si="115"/>
        <v>29.880478087649404</v>
      </c>
      <c r="BY80" s="6">
        <f t="shared" si="116"/>
        <v>27.689243027888445</v>
      </c>
      <c r="BZ80" s="87">
        <f t="shared" si="117"/>
        <v>80.278884462151396</v>
      </c>
      <c r="CA80" s="768">
        <f t="shared" si="118"/>
        <v>67.529880478087648</v>
      </c>
      <c r="CC80" s="77">
        <f t="shared" si="134"/>
        <v>4.0954381348900828</v>
      </c>
      <c r="CD80" s="64">
        <f t="shared" si="134"/>
        <v>0.61853897729905905</v>
      </c>
      <c r="CE80" s="64">
        <f t="shared" si="134"/>
        <v>-6.6260287181480422</v>
      </c>
      <c r="CF80" s="64">
        <f t="shared" si="134"/>
        <v>-2.5171359589783506</v>
      </c>
      <c r="CG80" s="64">
        <f t="shared" si="134"/>
        <v>0.38233557327911605</v>
      </c>
      <c r="CH80" s="64">
        <f t="shared" si="134"/>
        <v>-3.9313664665914132</v>
      </c>
      <c r="CI80" s="64">
        <f t="shared" si="134"/>
        <v>3.7665473191661114</v>
      </c>
      <c r="CJ80" s="64">
        <f t="shared" si="134"/>
        <v>1.1376632307542796</v>
      </c>
      <c r="CK80" s="64">
        <f t="shared" si="134"/>
        <v>3.1528669561902483</v>
      </c>
      <c r="CL80" s="64">
        <f t="shared" si="134"/>
        <v>-10.230373066832112</v>
      </c>
      <c r="CM80" s="64">
        <f t="shared" si="134"/>
        <v>0.46343705852014061</v>
      </c>
      <c r="CN80" s="64">
        <f t="shared" si="134"/>
        <v>-17.21145437013671</v>
      </c>
      <c r="CO80" s="64">
        <f t="shared" si="134"/>
        <v>-15.087492431773846</v>
      </c>
      <c r="CP80" s="778">
        <f t="shared" si="134"/>
        <v>-3.9612656316572412</v>
      </c>
      <c r="CQ80" s="1623">
        <f t="shared" si="134"/>
        <v>-15.39694879020503</v>
      </c>
    </row>
    <row r="81" spans="1:95" x14ac:dyDescent="0.25">
      <c r="A81" s="325" t="s">
        <v>76</v>
      </c>
      <c r="B81" s="93">
        <v>61</v>
      </c>
      <c r="C81" s="80">
        <v>3</v>
      </c>
      <c r="D81" s="80">
        <v>198</v>
      </c>
      <c r="E81" s="80">
        <v>149</v>
      </c>
      <c r="F81" s="80">
        <v>19</v>
      </c>
      <c r="G81" s="80">
        <v>397</v>
      </c>
      <c r="H81" s="80">
        <v>28</v>
      </c>
      <c r="I81" s="80">
        <v>34</v>
      </c>
      <c r="J81" s="80">
        <v>35</v>
      </c>
      <c r="K81" s="80">
        <v>144</v>
      </c>
      <c r="L81" s="80">
        <v>62</v>
      </c>
      <c r="M81" s="80">
        <v>175</v>
      </c>
      <c r="N81" s="80">
        <v>132</v>
      </c>
      <c r="O81" s="143">
        <v>482</v>
      </c>
      <c r="P81" s="143">
        <v>429</v>
      </c>
      <c r="Q81" s="93">
        <v>64</v>
      </c>
      <c r="R81" s="80">
        <v>3</v>
      </c>
      <c r="S81" s="80">
        <v>169</v>
      </c>
      <c r="T81" s="80">
        <v>154</v>
      </c>
      <c r="U81" s="80">
        <v>21</v>
      </c>
      <c r="V81" s="80">
        <v>311</v>
      </c>
      <c r="W81" s="80">
        <v>21</v>
      </c>
      <c r="X81" s="80">
        <v>62</v>
      </c>
      <c r="Y81" s="80">
        <v>25</v>
      </c>
      <c r="Z81" s="80">
        <v>105</v>
      </c>
      <c r="AA81" s="80">
        <v>61</v>
      </c>
      <c r="AB81" s="80">
        <v>95</v>
      </c>
      <c r="AC81" s="80">
        <v>80</v>
      </c>
      <c r="AD81" s="143">
        <v>441</v>
      </c>
      <c r="AE81" s="143">
        <v>315</v>
      </c>
      <c r="AF81" s="93">
        <f t="shared" si="76"/>
        <v>125</v>
      </c>
      <c r="AG81" s="80">
        <f t="shared" si="77"/>
        <v>6</v>
      </c>
      <c r="AH81" s="80">
        <f t="shared" si="78"/>
        <v>367</v>
      </c>
      <c r="AI81" s="80">
        <f t="shared" si="79"/>
        <v>303</v>
      </c>
      <c r="AJ81" s="80">
        <f t="shared" si="80"/>
        <v>40</v>
      </c>
      <c r="AK81" s="80">
        <f t="shared" si="81"/>
        <v>708</v>
      </c>
      <c r="AL81" s="80">
        <f t="shared" si="82"/>
        <v>49</v>
      </c>
      <c r="AM81" s="80">
        <f t="shared" si="83"/>
        <v>96</v>
      </c>
      <c r="AN81" s="80">
        <f t="shared" si="84"/>
        <v>60</v>
      </c>
      <c r="AO81" s="80">
        <f t="shared" si="85"/>
        <v>249</v>
      </c>
      <c r="AP81" s="80">
        <f t="shared" si="86"/>
        <v>123</v>
      </c>
      <c r="AQ81" s="80">
        <f t="shared" si="87"/>
        <v>270</v>
      </c>
      <c r="AR81" s="80">
        <f t="shared" si="88"/>
        <v>212</v>
      </c>
      <c r="AS81" s="143">
        <f t="shared" si="89"/>
        <v>923</v>
      </c>
      <c r="AT81" s="143">
        <f t="shared" si="90"/>
        <v>744</v>
      </c>
      <c r="AU81" s="186">
        <v>534</v>
      </c>
      <c r="AV81" s="1191">
        <v>510</v>
      </c>
      <c r="AX81" s="61">
        <f t="shared" si="74"/>
        <v>11.423220973782772</v>
      </c>
      <c r="AY81" s="187">
        <f t="shared" si="91"/>
        <v>0.5617977528089888</v>
      </c>
      <c r="AZ81" s="6">
        <f t="shared" si="92"/>
        <v>37.078651685393261</v>
      </c>
      <c r="BA81" s="6">
        <f t="shared" si="93"/>
        <v>27.902621722846444</v>
      </c>
      <c r="BB81" s="6">
        <f t="shared" si="94"/>
        <v>3.5580524344569286</v>
      </c>
      <c r="BC81" s="6">
        <f t="shared" si="95"/>
        <v>74.344569288389522</v>
      </c>
      <c r="BD81" s="6">
        <f t="shared" si="96"/>
        <v>5.2434456928838955</v>
      </c>
      <c r="BE81" s="6">
        <f t="shared" si="97"/>
        <v>6.3670411985018731</v>
      </c>
      <c r="BF81" s="6">
        <f t="shared" si="98"/>
        <v>6.5543071161048685</v>
      </c>
      <c r="BG81" s="6">
        <f t="shared" si="99"/>
        <v>26.966292134831459</v>
      </c>
      <c r="BH81" s="6">
        <f t="shared" si="100"/>
        <v>11.610486891385769</v>
      </c>
      <c r="BI81" s="6">
        <f t="shared" si="101"/>
        <v>32.771535580524343</v>
      </c>
      <c r="BJ81" s="6">
        <f t="shared" si="102"/>
        <v>24.719101123595504</v>
      </c>
      <c r="BK81" s="87">
        <f t="shared" si="103"/>
        <v>90.262172284644194</v>
      </c>
      <c r="BL81" s="768">
        <f t="shared" si="104"/>
        <v>80.337078651685388</v>
      </c>
      <c r="BM81" s="6">
        <f t="shared" si="13"/>
        <v>12.549019607843137</v>
      </c>
      <c r="BN81" s="187">
        <f t="shared" si="105"/>
        <v>0.58823529411764708</v>
      </c>
      <c r="BO81" s="6">
        <f t="shared" si="106"/>
        <v>33.13725490196078</v>
      </c>
      <c r="BP81" s="6">
        <f t="shared" si="107"/>
        <v>30.196078431372548</v>
      </c>
      <c r="BQ81" s="6">
        <f t="shared" si="108"/>
        <v>4.117647058823529</v>
      </c>
      <c r="BR81" s="6">
        <f t="shared" si="109"/>
        <v>60.980392156862749</v>
      </c>
      <c r="BS81" s="6">
        <f t="shared" si="110"/>
        <v>4.117647058823529</v>
      </c>
      <c r="BT81" s="6">
        <f t="shared" si="111"/>
        <v>12.156862745098039</v>
      </c>
      <c r="BU81" s="6">
        <f t="shared" si="112"/>
        <v>4.9019607843137258</v>
      </c>
      <c r="BV81" s="6">
        <f t="shared" si="113"/>
        <v>20.588235294117645</v>
      </c>
      <c r="BW81" s="6">
        <f t="shared" si="114"/>
        <v>11.96078431372549</v>
      </c>
      <c r="BX81" s="6">
        <f t="shared" si="115"/>
        <v>18.627450980392158</v>
      </c>
      <c r="BY81" s="6">
        <f t="shared" si="116"/>
        <v>15.686274509803921</v>
      </c>
      <c r="BZ81" s="87">
        <f t="shared" si="117"/>
        <v>86.470588235294116</v>
      </c>
      <c r="CA81" s="768">
        <f t="shared" si="118"/>
        <v>61.764705882352942</v>
      </c>
      <c r="CC81" s="77">
        <f t="shared" si="134"/>
        <v>1.1257986340603647</v>
      </c>
      <c r="CD81" s="64">
        <f t="shared" si="134"/>
        <v>2.6437541308658274E-2</v>
      </c>
      <c r="CE81" s="64">
        <f t="shared" si="134"/>
        <v>-3.9413967834324808</v>
      </c>
      <c r="CF81" s="64">
        <f t="shared" si="134"/>
        <v>2.2934567085261044</v>
      </c>
      <c r="CG81" s="64">
        <f t="shared" si="134"/>
        <v>0.55959462436660035</v>
      </c>
      <c r="CH81" s="64">
        <f t="shared" si="134"/>
        <v>-13.364177131526773</v>
      </c>
      <c r="CI81" s="64">
        <f t="shared" si="134"/>
        <v>-1.1257986340603665</v>
      </c>
      <c r="CJ81" s="64">
        <f t="shared" si="134"/>
        <v>5.7898215465961655</v>
      </c>
      <c r="CK81" s="64">
        <f t="shared" si="134"/>
        <v>-1.6523463317911427</v>
      </c>
      <c r="CL81" s="64">
        <f t="shared" si="134"/>
        <v>-6.3780568407138141</v>
      </c>
      <c r="CM81" s="64">
        <f t="shared" si="134"/>
        <v>0.35029742233972172</v>
      </c>
      <c r="CN81" s="64">
        <f t="shared" si="134"/>
        <v>-14.144084600132185</v>
      </c>
      <c r="CO81" s="64">
        <f t="shared" si="134"/>
        <v>-9.0328266137915829</v>
      </c>
      <c r="CP81" s="778">
        <f t="shared" si="134"/>
        <v>-3.7915840493500781</v>
      </c>
      <c r="CQ81" s="1623">
        <f t="shared" si="134"/>
        <v>-18.572372769332446</v>
      </c>
    </row>
    <row r="82" spans="1:95" x14ac:dyDescent="0.25">
      <c r="A82" s="325" t="s">
        <v>77</v>
      </c>
      <c r="B82" s="93">
        <v>13</v>
      </c>
      <c r="C82" s="80">
        <v>6</v>
      </c>
      <c r="D82" s="80">
        <v>85</v>
      </c>
      <c r="E82" s="80">
        <v>118</v>
      </c>
      <c r="F82" s="80">
        <v>8</v>
      </c>
      <c r="G82" s="80">
        <v>156</v>
      </c>
      <c r="H82" s="80">
        <v>20</v>
      </c>
      <c r="I82" s="80">
        <v>23</v>
      </c>
      <c r="J82" s="80">
        <v>13</v>
      </c>
      <c r="K82" s="80">
        <v>24</v>
      </c>
      <c r="L82" s="80">
        <v>22</v>
      </c>
      <c r="M82" s="80">
        <v>74</v>
      </c>
      <c r="N82" s="80">
        <v>141</v>
      </c>
      <c r="O82" s="143">
        <v>208</v>
      </c>
      <c r="P82" s="143">
        <v>195</v>
      </c>
      <c r="Q82" s="93">
        <v>31</v>
      </c>
      <c r="R82" s="80">
        <v>11</v>
      </c>
      <c r="S82" s="80">
        <v>97</v>
      </c>
      <c r="T82" s="80">
        <v>121</v>
      </c>
      <c r="U82" s="80">
        <v>13</v>
      </c>
      <c r="V82" s="80">
        <v>161</v>
      </c>
      <c r="W82" s="80">
        <v>19</v>
      </c>
      <c r="X82" s="80">
        <v>32</v>
      </c>
      <c r="Y82" s="80">
        <v>7</v>
      </c>
      <c r="Z82" s="80">
        <v>32</v>
      </c>
      <c r="AA82" s="80">
        <v>29</v>
      </c>
      <c r="AB82" s="80">
        <v>54</v>
      </c>
      <c r="AC82" s="80">
        <v>111</v>
      </c>
      <c r="AD82" s="143">
        <v>191</v>
      </c>
      <c r="AE82" s="143">
        <v>163</v>
      </c>
      <c r="AF82" s="93">
        <f t="shared" si="76"/>
        <v>44</v>
      </c>
      <c r="AG82" s="80">
        <f t="shared" si="77"/>
        <v>17</v>
      </c>
      <c r="AH82" s="80">
        <f t="shared" si="78"/>
        <v>182</v>
      </c>
      <c r="AI82" s="80">
        <f t="shared" si="79"/>
        <v>239</v>
      </c>
      <c r="AJ82" s="80">
        <f t="shared" si="80"/>
        <v>21</v>
      </c>
      <c r="AK82" s="80">
        <f t="shared" si="81"/>
        <v>317</v>
      </c>
      <c r="AL82" s="80">
        <f t="shared" si="82"/>
        <v>39</v>
      </c>
      <c r="AM82" s="80">
        <f t="shared" si="83"/>
        <v>55</v>
      </c>
      <c r="AN82" s="80">
        <f t="shared" si="84"/>
        <v>20</v>
      </c>
      <c r="AO82" s="80">
        <f t="shared" si="85"/>
        <v>56</v>
      </c>
      <c r="AP82" s="80">
        <f t="shared" si="86"/>
        <v>51</v>
      </c>
      <c r="AQ82" s="80">
        <f t="shared" si="87"/>
        <v>128</v>
      </c>
      <c r="AR82" s="80">
        <f t="shared" si="88"/>
        <v>252</v>
      </c>
      <c r="AS82" s="143">
        <f t="shared" si="89"/>
        <v>399</v>
      </c>
      <c r="AT82" s="143">
        <f t="shared" si="90"/>
        <v>358</v>
      </c>
      <c r="AU82" s="186">
        <v>538</v>
      </c>
      <c r="AV82" s="1191">
        <v>507</v>
      </c>
      <c r="AX82" s="61">
        <f t="shared" si="74"/>
        <v>2.4163568773234201</v>
      </c>
      <c r="AY82" s="6">
        <f t="shared" si="91"/>
        <v>1.1152416356877324</v>
      </c>
      <c r="AZ82" s="6">
        <f t="shared" si="92"/>
        <v>15.79925650557621</v>
      </c>
      <c r="BA82" s="6">
        <f t="shared" si="93"/>
        <v>21.933085501858738</v>
      </c>
      <c r="BB82" s="6">
        <f t="shared" si="94"/>
        <v>1.486988847583643</v>
      </c>
      <c r="BC82" s="6">
        <f t="shared" si="95"/>
        <v>28.996282527881039</v>
      </c>
      <c r="BD82" s="6">
        <f t="shared" si="96"/>
        <v>3.7174721189591078</v>
      </c>
      <c r="BE82" s="6">
        <f t="shared" si="97"/>
        <v>4.2750929368029738</v>
      </c>
      <c r="BF82" s="6">
        <f t="shared" si="98"/>
        <v>2.4163568773234201</v>
      </c>
      <c r="BG82" s="6">
        <f t="shared" si="99"/>
        <v>4.4609665427509295</v>
      </c>
      <c r="BH82" s="6">
        <f t="shared" si="100"/>
        <v>4.0892193308550189</v>
      </c>
      <c r="BI82" s="6">
        <f t="shared" si="101"/>
        <v>13.754646840148698</v>
      </c>
      <c r="BJ82" s="6">
        <f t="shared" si="102"/>
        <v>26.208178438661712</v>
      </c>
      <c r="BK82" s="87">
        <f t="shared" si="103"/>
        <v>38.661710037174721</v>
      </c>
      <c r="BL82" s="768">
        <f t="shared" si="104"/>
        <v>36.245353159851298</v>
      </c>
      <c r="BM82" s="6">
        <f t="shared" si="13"/>
        <v>6.1143984220907299</v>
      </c>
      <c r="BN82" s="6">
        <f t="shared" si="105"/>
        <v>2.1696252465483234</v>
      </c>
      <c r="BO82" s="6">
        <f t="shared" si="106"/>
        <v>19.132149901380672</v>
      </c>
      <c r="BP82" s="6">
        <f t="shared" si="107"/>
        <v>23.865877712031558</v>
      </c>
      <c r="BQ82" s="6">
        <f t="shared" si="108"/>
        <v>2.5641025641025639</v>
      </c>
      <c r="BR82" s="6">
        <f t="shared" si="109"/>
        <v>31.755424063116372</v>
      </c>
      <c r="BS82" s="6">
        <f t="shared" si="110"/>
        <v>3.7475345167652856</v>
      </c>
      <c r="BT82" s="6">
        <f t="shared" si="111"/>
        <v>6.3116370808678504</v>
      </c>
      <c r="BU82" s="6">
        <f t="shared" si="112"/>
        <v>1.3806706114398422</v>
      </c>
      <c r="BV82" s="6">
        <f t="shared" si="113"/>
        <v>6.3116370808678504</v>
      </c>
      <c r="BW82" s="6">
        <f t="shared" si="114"/>
        <v>5.7199211045364891</v>
      </c>
      <c r="BX82" s="6">
        <f t="shared" si="115"/>
        <v>10.650887573964498</v>
      </c>
      <c r="BY82" s="6">
        <f t="shared" si="116"/>
        <v>21.893491124260358</v>
      </c>
      <c r="BZ82" s="87">
        <f t="shared" si="117"/>
        <v>37.672583826429978</v>
      </c>
      <c r="CA82" s="768">
        <f t="shared" si="118"/>
        <v>32.149901380670606</v>
      </c>
      <c r="CC82" s="77">
        <f t="shared" si="134"/>
        <v>3.6980415447673098</v>
      </c>
      <c r="CD82" s="64">
        <f t="shared" si="134"/>
        <v>1.0543836108605911</v>
      </c>
      <c r="CE82" s="64">
        <f t="shared" si="134"/>
        <v>3.3328933958044615</v>
      </c>
      <c r="CF82" s="64">
        <f t="shared" si="134"/>
        <v>1.9327922101728205</v>
      </c>
      <c r="CG82" s="64">
        <f t="shared" si="134"/>
        <v>1.0771137165189208</v>
      </c>
      <c r="CH82" s="64">
        <f t="shared" si="134"/>
        <v>2.759141535235333</v>
      </c>
      <c r="CI82" s="64">
        <f t="shared" si="134"/>
        <v>3.006239780617781E-2</v>
      </c>
      <c r="CJ82" s="64">
        <f t="shared" si="134"/>
        <v>2.0365441440648766</v>
      </c>
      <c r="CK82" s="64">
        <f t="shared" si="134"/>
        <v>-1.0356862658835779</v>
      </c>
      <c r="CL82" s="64">
        <f t="shared" si="134"/>
        <v>1.8506705381169208</v>
      </c>
      <c r="CM82" s="64">
        <f t="shared" si="134"/>
        <v>1.6307017736814702</v>
      </c>
      <c r="CN82" s="64">
        <f t="shared" si="134"/>
        <v>-3.1037592661842002</v>
      </c>
      <c r="CO82" s="64">
        <f t="shared" si="134"/>
        <v>-4.314687314401354</v>
      </c>
      <c r="CP82" s="778">
        <f t="shared" si="134"/>
        <v>-0.98912621074474316</v>
      </c>
      <c r="CQ82" s="1623">
        <f t="shared" si="134"/>
        <v>-4.0954517791806921</v>
      </c>
    </row>
    <row r="83" spans="1:95" x14ac:dyDescent="0.25">
      <c r="A83" s="325" t="s">
        <v>78</v>
      </c>
      <c r="B83" s="93">
        <v>54</v>
      </c>
      <c r="C83" s="80">
        <v>13</v>
      </c>
      <c r="D83" s="80">
        <v>248</v>
      </c>
      <c r="E83" s="80">
        <v>43</v>
      </c>
      <c r="F83" s="80">
        <v>9</v>
      </c>
      <c r="G83" s="80">
        <v>243</v>
      </c>
      <c r="H83" s="80">
        <v>86</v>
      </c>
      <c r="I83" s="80">
        <v>39</v>
      </c>
      <c r="J83" s="80">
        <v>19</v>
      </c>
      <c r="K83" s="80">
        <v>221</v>
      </c>
      <c r="L83" s="80">
        <v>162</v>
      </c>
      <c r="M83" s="80">
        <v>291</v>
      </c>
      <c r="N83" s="80">
        <v>261</v>
      </c>
      <c r="O83" s="143">
        <v>470</v>
      </c>
      <c r="P83" s="143">
        <v>455</v>
      </c>
      <c r="Q83" s="93">
        <v>78</v>
      </c>
      <c r="R83" s="80">
        <v>25</v>
      </c>
      <c r="S83" s="80">
        <v>189</v>
      </c>
      <c r="T83" s="80">
        <v>60</v>
      </c>
      <c r="U83" s="80">
        <v>13</v>
      </c>
      <c r="V83" s="80">
        <v>189</v>
      </c>
      <c r="W83" s="80">
        <v>88</v>
      </c>
      <c r="X83" s="80">
        <v>60</v>
      </c>
      <c r="Y83" s="80">
        <v>31</v>
      </c>
      <c r="Z83" s="80">
        <v>139</v>
      </c>
      <c r="AA83" s="80">
        <v>125</v>
      </c>
      <c r="AB83" s="80">
        <v>186</v>
      </c>
      <c r="AC83" s="80">
        <v>201</v>
      </c>
      <c r="AD83" s="143">
        <v>426</v>
      </c>
      <c r="AE83" s="143">
        <v>377</v>
      </c>
      <c r="AF83" s="93">
        <f t="shared" si="76"/>
        <v>132</v>
      </c>
      <c r="AG83" s="80">
        <f t="shared" si="77"/>
        <v>38</v>
      </c>
      <c r="AH83" s="80">
        <f t="shared" si="78"/>
        <v>437</v>
      </c>
      <c r="AI83" s="80">
        <f t="shared" si="79"/>
        <v>103</v>
      </c>
      <c r="AJ83" s="80">
        <f t="shared" si="80"/>
        <v>22</v>
      </c>
      <c r="AK83" s="80">
        <f t="shared" si="81"/>
        <v>432</v>
      </c>
      <c r="AL83" s="80">
        <f t="shared" si="82"/>
        <v>174</v>
      </c>
      <c r="AM83" s="80">
        <f t="shared" si="83"/>
        <v>99</v>
      </c>
      <c r="AN83" s="80">
        <f t="shared" si="84"/>
        <v>50</v>
      </c>
      <c r="AO83" s="80">
        <f t="shared" si="85"/>
        <v>360</v>
      </c>
      <c r="AP83" s="80">
        <f t="shared" si="86"/>
        <v>287</v>
      </c>
      <c r="AQ83" s="80">
        <f t="shared" si="87"/>
        <v>477</v>
      </c>
      <c r="AR83" s="80">
        <f t="shared" si="88"/>
        <v>462</v>
      </c>
      <c r="AS83" s="143">
        <f t="shared" si="89"/>
        <v>896</v>
      </c>
      <c r="AT83" s="143">
        <f t="shared" si="90"/>
        <v>832</v>
      </c>
      <c r="AU83" s="186">
        <v>518</v>
      </c>
      <c r="AV83" s="1191">
        <v>527</v>
      </c>
      <c r="AX83" s="61">
        <f t="shared" si="74"/>
        <v>10.424710424710424</v>
      </c>
      <c r="AY83" s="6">
        <f t="shared" si="91"/>
        <v>2.5096525096525095</v>
      </c>
      <c r="AZ83" s="6">
        <f t="shared" si="92"/>
        <v>47.876447876447877</v>
      </c>
      <c r="BA83" s="6">
        <f t="shared" si="93"/>
        <v>8.301158301158301</v>
      </c>
      <c r="BB83" s="6">
        <f t="shared" si="94"/>
        <v>1.7374517374517375</v>
      </c>
      <c r="BC83" s="6">
        <f t="shared" si="95"/>
        <v>46.91119691119691</v>
      </c>
      <c r="BD83" s="6">
        <f t="shared" si="96"/>
        <v>16.602316602316602</v>
      </c>
      <c r="BE83" s="6">
        <f t="shared" si="97"/>
        <v>7.5289575289575295</v>
      </c>
      <c r="BF83" s="6">
        <f t="shared" si="98"/>
        <v>3.6679536679536682</v>
      </c>
      <c r="BG83" s="6">
        <f t="shared" si="99"/>
        <v>42.664092664092664</v>
      </c>
      <c r="BH83" s="6">
        <f t="shared" si="100"/>
        <v>31.274131274131271</v>
      </c>
      <c r="BI83" s="6">
        <f t="shared" si="101"/>
        <v>56.177606177606179</v>
      </c>
      <c r="BJ83" s="6">
        <f t="shared" si="102"/>
        <v>50.386100386100388</v>
      </c>
      <c r="BK83" s="87">
        <f t="shared" si="103"/>
        <v>90.733590733590731</v>
      </c>
      <c r="BL83" s="768">
        <f t="shared" si="104"/>
        <v>87.837837837837839</v>
      </c>
      <c r="BM83" s="6">
        <f t="shared" si="13"/>
        <v>14.800759013282732</v>
      </c>
      <c r="BN83" s="6">
        <f t="shared" si="105"/>
        <v>4.7438330170777991</v>
      </c>
      <c r="BO83" s="6">
        <f t="shared" si="106"/>
        <v>35.863377609108163</v>
      </c>
      <c r="BP83" s="6">
        <f t="shared" si="107"/>
        <v>11.385199240986717</v>
      </c>
      <c r="BQ83" s="6">
        <f t="shared" si="108"/>
        <v>2.4667931688804554</v>
      </c>
      <c r="BR83" s="6">
        <f t="shared" si="109"/>
        <v>35.863377609108163</v>
      </c>
      <c r="BS83" s="6">
        <f t="shared" si="110"/>
        <v>16.698292220113853</v>
      </c>
      <c r="BT83" s="6">
        <f t="shared" si="111"/>
        <v>11.385199240986717</v>
      </c>
      <c r="BU83" s="6">
        <f t="shared" si="112"/>
        <v>5.8823529411764701</v>
      </c>
      <c r="BV83" s="6">
        <f t="shared" si="113"/>
        <v>26.375711574952561</v>
      </c>
      <c r="BW83" s="6">
        <f t="shared" si="114"/>
        <v>23.719165085388994</v>
      </c>
      <c r="BX83" s="6">
        <f t="shared" si="115"/>
        <v>35.294117647058826</v>
      </c>
      <c r="BY83" s="6">
        <f t="shared" si="116"/>
        <v>38.140417457305503</v>
      </c>
      <c r="BZ83" s="87">
        <f t="shared" si="117"/>
        <v>80.834914611005686</v>
      </c>
      <c r="CA83" s="768">
        <f t="shared" si="118"/>
        <v>71.537001897533202</v>
      </c>
      <c r="CC83" s="77">
        <f t="shared" si="134"/>
        <v>4.3760485885723082</v>
      </c>
      <c r="CD83" s="64">
        <f t="shared" si="134"/>
        <v>2.2341805074252896</v>
      </c>
      <c r="CE83" s="64">
        <f t="shared" si="134"/>
        <v>-12.013070267339714</v>
      </c>
      <c r="CF83" s="64">
        <f t="shared" si="134"/>
        <v>3.0840409398284159</v>
      </c>
      <c r="CG83" s="64">
        <f t="shared" si="134"/>
        <v>0.72934143142871788</v>
      </c>
      <c r="CH83" s="64">
        <f t="shared" si="134"/>
        <v>-11.047819302088747</v>
      </c>
      <c r="CI83" s="64">
        <f t="shared" si="134"/>
        <v>9.5975617797250834E-2</v>
      </c>
      <c r="CJ83" s="64">
        <f t="shared" si="134"/>
        <v>3.8562417120291874</v>
      </c>
      <c r="CK83" s="64">
        <f t="shared" si="134"/>
        <v>2.2143992732228019</v>
      </c>
      <c r="CL83" s="64">
        <f t="shared" si="134"/>
        <v>-16.288381089140103</v>
      </c>
      <c r="CM83" s="64">
        <f t="shared" si="134"/>
        <v>-7.5549661887422772</v>
      </c>
      <c r="CN83" s="64">
        <f t="shared" si="134"/>
        <v>-20.883488530547353</v>
      </c>
      <c r="CO83" s="64">
        <f t="shared" si="134"/>
        <v>-12.245682928794885</v>
      </c>
      <c r="CP83" s="778">
        <f t="shared" si="134"/>
        <v>-9.8986761225850444</v>
      </c>
      <c r="CQ83" s="1623">
        <f t="shared" si="134"/>
        <v>-16.300835940304637</v>
      </c>
    </row>
    <row r="84" spans="1:95" x14ac:dyDescent="0.25">
      <c r="A84" s="1215" t="s">
        <v>79</v>
      </c>
      <c r="B84" s="145">
        <f>SUM(B55:B83)/26</f>
        <v>41.018948819200304</v>
      </c>
      <c r="C84" s="141">
        <f t="shared" ref="C84:P84" si="135">SUM(C55:C83)/26</f>
        <v>9.8426469530217844</v>
      </c>
      <c r="D84" s="141">
        <f t="shared" si="135"/>
        <v>170.31069875676951</v>
      </c>
      <c r="E84" s="141">
        <f t="shared" si="135"/>
        <v>108.67162590973645</v>
      </c>
      <c r="F84" s="141">
        <f t="shared" si="135"/>
        <v>18.53736387533813</v>
      </c>
      <c r="G84" s="141">
        <f t="shared" si="135"/>
        <v>252.72572361382385</v>
      </c>
      <c r="H84" s="141">
        <f t="shared" si="135"/>
        <v>49.919527307568828</v>
      </c>
      <c r="I84" s="141">
        <f t="shared" si="135"/>
        <v>50.685888030567746</v>
      </c>
      <c r="J84" s="141">
        <f t="shared" si="135"/>
        <v>40.476011926453779</v>
      </c>
      <c r="K84" s="141">
        <f t="shared" si="135"/>
        <v>108.81878623712103</v>
      </c>
      <c r="L84" s="141">
        <f t="shared" si="135"/>
        <v>56.316308571728079</v>
      </c>
      <c r="M84" s="141">
        <f t="shared" si="135"/>
        <v>178.7716546978136</v>
      </c>
      <c r="N84" s="141">
        <f t="shared" si="135"/>
        <v>181.05534110275556</v>
      </c>
      <c r="O84" s="753">
        <f t="shared" si="135"/>
        <v>394.85049495329628</v>
      </c>
      <c r="P84" s="753">
        <f t="shared" si="135"/>
        <v>346.69965671341157</v>
      </c>
      <c r="Q84" s="145">
        <f>SUM(Q55:Q83)/26</f>
        <v>52.885026916433112</v>
      </c>
      <c r="R84" s="141">
        <f t="shared" ref="R84" si="136">SUM(R55:R83)/26</f>
        <v>12.053562004673417</v>
      </c>
      <c r="S84" s="141">
        <f t="shared" ref="S84" si="137">SUM(S55:S83)/26</f>
        <v>144.02180188728224</v>
      </c>
      <c r="T84" s="141">
        <f t="shared" ref="T84" si="138">SUM(T55:T83)/26</f>
        <v>106.93795666316508</v>
      </c>
      <c r="U84" s="141">
        <f t="shared" ref="U84" si="139">SUM(U55:U83)/26</f>
        <v>20.699480689551851</v>
      </c>
      <c r="V84" s="141">
        <f t="shared" ref="V84" si="140">SUM(V55:V83)/26</f>
        <v>219.1573494780408</v>
      </c>
      <c r="W84" s="141">
        <f t="shared" ref="W84" si="141">SUM(W55:W83)/26</f>
        <v>48.210157011009201</v>
      </c>
      <c r="X84" s="141">
        <f t="shared" ref="X84" si="142">SUM(X55:X83)/26</f>
        <v>56.642154755211514</v>
      </c>
      <c r="Y84" s="141">
        <f t="shared" ref="Y84" si="143">SUM(Y55:Y83)/26</f>
        <v>44.622927314386565</v>
      </c>
      <c r="Z84" s="141">
        <f t="shared" ref="Z84" si="144">SUM(Z55:Z83)/26</f>
        <v>76.481390649165931</v>
      </c>
      <c r="AA84" s="141">
        <f t="shared" ref="AA84" si="145">SUM(AA55:AA83)/26</f>
        <v>52.491059389106653</v>
      </c>
      <c r="AB84" s="141">
        <f t="shared" ref="AB84" si="146">SUM(AB55:AB83)/26</f>
        <v>116.21010960264881</v>
      </c>
      <c r="AC84" s="141">
        <f t="shared" ref="AC84" si="147">SUM(AC55:AC83)/26</f>
        <v>129.71396949918557</v>
      </c>
      <c r="AD84" s="753">
        <f t="shared" ref="AD84" si="148">SUM(AD55:AD83)/26</f>
        <v>339.80722103292931</v>
      </c>
      <c r="AE84" s="753">
        <f t="shared" ref="AE84" si="149">SUM(AE55:AE83)/26</f>
        <v>276.29179547254529</v>
      </c>
      <c r="AF84" s="145">
        <f t="shared" ref="AF84" si="150">SUM(AF55:AF83)/26</f>
        <v>93.903975735633423</v>
      </c>
      <c r="AG84" s="141">
        <f t="shared" ref="AG84" si="151">SUM(AG55:AG83)/26</f>
        <v>21.896208957695201</v>
      </c>
      <c r="AH84" s="141">
        <f t="shared" ref="AH84" si="152">SUM(AH55:AH83)/26</f>
        <v>314.33250064405178</v>
      </c>
      <c r="AI84" s="141">
        <f t="shared" ref="AI84" si="153">SUM(AI55:AI83)/26</f>
        <v>215.60958257290153</v>
      </c>
      <c r="AJ84" s="141">
        <f t="shared" ref="AJ84" si="154">SUM(AJ55:AJ83)/26</f>
        <v>39.236844564889978</v>
      </c>
      <c r="AK84" s="141">
        <f t="shared" ref="AK84" si="155">SUM(AK55:AK83)/26</f>
        <v>471.88307309186462</v>
      </c>
      <c r="AL84" s="141">
        <f t="shared" ref="AL84" si="156">SUM(AL55:AL83)/26</f>
        <v>98.129684318578043</v>
      </c>
      <c r="AM84" s="141">
        <f t="shared" ref="AM84" si="157">SUM(AM55:AM83)/26</f>
        <v>107.32804278577926</v>
      </c>
      <c r="AN84" s="141">
        <f t="shared" ref="AN84" si="158">SUM(AN55:AN83)/26</f>
        <v>85.098939240840338</v>
      </c>
      <c r="AO84" s="141">
        <f t="shared" ref="AO84" si="159">SUM(AO55:AO83)/26</f>
        <v>185.30017688628698</v>
      </c>
      <c r="AP84" s="141">
        <f t="shared" ref="AP84" si="160">SUM(AP55:AP83)/26</f>
        <v>108.80736796083472</v>
      </c>
      <c r="AQ84" s="141">
        <f t="shared" ref="AQ84" si="161">SUM(AQ55:AQ83)/26</f>
        <v>294.98176430046249</v>
      </c>
      <c r="AR84" s="141">
        <f t="shared" ref="AR84" si="162">SUM(AR55:AR83)/26</f>
        <v>310.76931060194113</v>
      </c>
      <c r="AS84" s="753">
        <f t="shared" ref="AS84" si="163">SUM(AS55:AS83)/26</f>
        <v>734.65771598622564</v>
      </c>
      <c r="AT84" s="753">
        <f t="shared" ref="AT84:AV84" si="164">SUM(AT55:AT83)/26</f>
        <v>622.99145218595686</v>
      </c>
      <c r="AU84" s="1192">
        <f t="shared" si="164"/>
        <v>517.88461538461536</v>
      </c>
      <c r="AV84" s="1193">
        <f t="shared" si="164"/>
        <v>487.84615384615387</v>
      </c>
      <c r="AX84" s="100">
        <f t="shared" si="74"/>
        <v>7.9204802770085996</v>
      </c>
      <c r="AY84" s="98">
        <f t="shared" si="91"/>
        <v>1.9005482419499917</v>
      </c>
      <c r="AZ84" s="98">
        <f t="shared" si="92"/>
        <v>32.885838601381415</v>
      </c>
      <c r="BA84" s="98">
        <f t="shared" si="93"/>
        <v>20.983752496495715</v>
      </c>
      <c r="BB84" s="98">
        <f t="shared" si="94"/>
        <v>3.5794389956092938</v>
      </c>
      <c r="BC84" s="98">
        <f t="shared" si="95"/>
        <v>48.79961985859206</v>
      </c>
      <c r="BD84" s="98">
        <f t="shared" si="96"/>
        <v>9.6391215001618242</v>
      </c>
      <c r="BE84" s="98">
        <f t="shared" si="97"/>
        <v>9.7871005480487305</v>
      </c>
      <c r="BF84" s="98">
        <f t="shared" si="98"/>
        <v>7.8156428524901473</v>
      </c>
      <c r="BG84" s="98">
        <f t="shared" si="99"/>
        <v>21.012168155701055</v>
      </c>
      <c r="BH84" s="98">
        <f t="shared" si="100"/>
        <v>10.874296493612553</v>
      </c>
      <c r="BI84" s="98">
        <f t="shared" si="101"/>
        <v>34.519591698055358</v>
      </c>
      <c r="BJ84" s="98">
        <f t="shared" si="102"/>
        <v>34.960556024297404</v>
      </c>
      <c r="BK84" s="805">
        <f t="shared" si="103"/>
        <v>76.242947410216885</v>
      </c>
      <c r="BL84" s="1630">
        <f t="shared" si="104"/>
        <v>66.945347750083187</v>
      </c>
      <c r="BM84" s="98">
        <f t="shared" si="13"/>
        <v>10.840513243671246</v>
      </c>
      <c r="BN84" s="98">
        <f t="shared" si="105"/>
        <v>2.4707711457072596</v>
      </c>
      <c r="BO84" s="98">
        <f t="shared" si="106"/>
        <v>29.521971373930452</v>
      </c>
      <c r="BP84" s="98">
        <f t="shared" si="107"/>
        <v>21.920426310645631</v>
      </c>
      <c r="BQ84" s="98">
        <f t="shared" si="108"/>
        <v>4.2430345153606757</v>
      </c>
      <c r="BR84" s="98">
        <f t="shared" si="109"/>
        <v>44.92345542753911</v>
      </c>
      <c r="BS84" s="98">
        <f t="shared" si="110"/>
        <v>9.8822459972109691</v>
      </c>
      <c r="BT84" s="98">
        <f t="shared" si="111"/>
        <v>11.610659284417371</v>
      </c>
      <c r="BU84" s="98">
        <f t="shared" si="112"/>
        <v>9.146926128776812</v>
      </c>
      <c r="BV84" s="98">
        <f t="shared" si="113"/>
        <v>15.677358537356623</v>
      </c>
      <c r="BW84" s="98">
        <f t="shared" si="114"/>
        <v>10.759756733812464</v>
      </c>
      <c r="BX84" s="98">
        <f t="shared" si="115"/>
        <v>23.821056840656489</v>
      </c>
      <c r="BY84" s="98">
        <f t="shared" si="116"/>
        <v>26.589113899233872</v>
      </c>
      <c r="BZ84" s="805">
        <f t="shared" si="117"/>
        <v>69.654586462126787</v>
      </c>
      <c r="CA84" s="1630">
        <f t="shared" si="118"/>
        <v>56.635025877374467</v>
      </c>
      <c r="CC84" s="551">
        <f t="shared" si="134"/>
        <v>2.9200329666626468</v>
      </c>
      <c r="CD84" s="552">
        <f t="shared" si="134"/>
        <v>0.57022290375726792</v>
      </c>
      <c r="CE84" s="552">
        <f t="shared" si="134"/>
        <v>-3.3638672274509638</v>
      </c>
      <c r="CF84" s="552">
        <f t="shared" si="134"/>
        <v>0.93667381414991624</v>
      </c>
      <c r="CG84" s="552">
        <f t="shared" si="134"/>
        <v>0.66359551975138187</v>
      </c>
      <c r="CH84" s="552">
        <f t="shared" si="134"/>
        <v>-3.8761644310529491</v>
      </c>
      <c r="CI84" s="552">
        <f t="shared" si="134"/>
        <v>0.24312449704914485</v>
      </c>
      <c r="CJ84" s="552">
        <f t="shared" si="134"/>
        <v>1.823558736368641</v>
      </c>
      <c r="CK84" s="552">
        <f t="shared" si="134"/>
        <v>1.3312832762866647</v>
      </c>
      <c r="CL84" s="552">
        <f t="shared" si="134"/>
        <v>-5.3348096183444316</v>
      </c>
      <c r="CM84" s="552">
        <f t="shared" si="134"/>
        <v>-0.11453975980008835</v>
      </c>
      <c r="CN84" s="552">
        <f t="shared" si="134"/>
        <v>-10.698534857398869</v>
      </c>
      <c r="CO84" s="552">
        <f t="shared" si="134"/>
        <v>-8.3714421250635311</v>
      </c>
      <c r="CP84" s="810">
        <f t="shared" si="134"/>
        <v>-6.5883609480900986</v>
      </c>
      <c r="CQ84" s="1625">
        <f t="shared" si="134"/>
        <v>-10.31032187270872</v>
      </c>
    </row>
    <row r="85" spans="1:95" x14ac:dyDescent="0.25">
      <c r="A85" s="1572"/>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row>
    <row r="86" spans="1:95" x14ac:dyDescent="0.25">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row>
    <row r="87" spans="1:95" x14ac:dyDescent="0.25">
      <c r="A87" s="1538"/>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row>
    <row r="88" spans="1:95" ht="46.5" customHeight="1" x14ac:dyDescent="0.25">
      <c r="A88" s="1691" t="s">
        <v>1129</v>
      </c>
    </row>
    <row r="89" spans="1:95" ht="30" x14ac:dyDescent="0.25">
      <c r="A89" s="1549" t="s">
        <v>1308</v>
      </c>
    </row>
    <row r="90" spans="1:95" x14ac:dyDescent="0.25">
      <c r="A90" s="1549" t="s">
        <v>1309</v>
      </c>
    </row>
    <row r="91" spans="1:95" ht="30" x14ac:dyDescent="0.25">
      <c r="A91" s="1549" t="s">
        <v>1310</v>
      </c>
    </row>
    <row r="92" spans="1:95" x14ac:dyDescent="0.25">
      <c r="A92" s="1549" t="s">
        <v>1311</v>
      </c>
    </row>
    <row r="93" spans="1:95" x14ac:dyDescent="0.25">
      <c r="A93" s="1549" t="s">
        <v>1312</v>
      </c>
    </row>
    <row r="94" spans="1:95" ht="30" x14ac:dyDescent="0.25">
      <c r="A94" s="1549" t="s">
        <v>1313</v>
      </c>
    </row>
    <row r="95" spans="1:95" ht="30" x14ac:dyDescent="0.25">
      <c r="A95" s="1549" t="s">
        <v>840</v>
      </c>
    </row>
    <row r="96" spans="1:95" ht="30" x14ac:dyDescent="0.25">
      <c r="A96" s="1549" t="s">
        <v>1314</v>
      </c>
    </row>
    <row r="97" spans="1:7" x14ac:dyDescent="0.25">
      <c r="A97" s="1549" t="s">
        <v>1315</v>
      </c>
    </row>
    <row r="98" spans="1:7" ht="30" x14ac:dyDescent="0.25">
      <c r="A98" s="1549" t="s">
        <v>1316</v>
      </c>
    </row>
    <row r="99" spans="1:7" ht="30" x14ac:dyDescent="0.25">
      <c r="A99" s="1549" t="s">
        <v>1317</v>
      </c>
    </row>
    <row r="100" spans="1:7" x14ac:dyDescent="0.25">
      <c r="A100" s="1549" t="s">
        <v>1318</v>
      </c>
    </row>
    <row r="101" spans="1:7" x14ac:dyDescent="0.25">
      <c r="A101" s="1549" t="s">
        <v>1319</v>
      </c>
    </row>
    <row r="102" spans="1:7" x14ac:dyDescent="0.25">
      <c r="A102" s="1549" t="s">
        <v>1320</v>
      </c>
    </row>
    <row r="103" spans="1:7" ht="34.5" customHeight="1" x14ac:dyDescent="0.25">
      <c r="A103" s="47" t="s">
        <v>1321</v>
      </c>
    </row>
    <row r="104" spans="1:7" ht="27" customHeight="1" x14ac:dyDescent="0.25">
      <c r="A104" s="1550" t="s">
        <v>819</v>
      </c>
      <c r="B104" s="1531"/>
      <c r="C104" s="1531"/>
      <c r="D104" s="1531"/>
      <c r="E104" s="1531"/>
      <c r="F104" s="1531"/>
      <c r="G104" s="1531"/>
    </row>
    <row r="105" spans="1:7" x14ac:dyDescent="0.25">
      <c r="A105" s="1746" t="s">
        <v>1268</v>
      </c>
      <c r="B105" s="1747"/>
      <c r="C105" s="1747"/>
      <c r="D105" s="1747"/>
      <c r="E105" s="1747"/>
      <c r="F105" s="1747"/>
      <c r="G105" s="1748"/>
    </row>
    <row r="106" spans="1:7" x14ac:dyDescent="0.25">
      <c r="A106" s="1746"/>
      <c r="B106" s="1747"/>
      <c r="C106" s="1747"/>
      <c r="D106" s="1747"/>
      <c r="E106" s="1747"/>
      <c r="F106" s="1747"/>
      <c r="G106" s="1748"/>
    </row>
    <row r="107" spans="1:7" x14ac:dyDescent="0.25">
      <c r="A107" s="1749"/>
      <c r="B107" s="1750"/>
      <c r="C107" s="1750"/>
      <c r="D107" s="1750"/>
      <c r="E107" s="1750"/>
      <c r="F107" s="1750"/>
      <c r="G107" s="1751"/>
    </row>
    <row r="108" spans="1:7" ht="21.75" customHeight="1" x14ac:dyDescent="0.25">
      <c r="A108" s="1690" t="s">
        <v>1349</v>
      </c>
    </row>
    <row r="109" spans="1:7" x14ac:dyDescent="0.25">
      <c r="A109" s="1528"/>
    </row>
  </sheetData>
  <sheetProtection algorithmName="SHA-512" hashValue="unnXazFKqwMJFI3GP9oyTyetFfvpES03kE/PIMtxB+ABkaoAnfSYvc24rnwuPbHUCneZgfV0snTrZKGDkpVtHA==" saltValue="KHXQ/NjKwoDJCLeUmlr7ZQ==" spinCount="100000" sheet="1" objects="1" scenarios="1"/>
  <mergeCells count="34">
    <mergeCell ref="A1:A2"/>
    <mergeCell ref="A105:G107"/>
    <mergeCell ref="B9:G9"/>
    <mergeCell ref="Q34:AE34"/>
    <mergeCell ref="AF34:AT34"/>
    <mergeCell ref="B33:AT33"/>
    <mergeCell ref="I9:L9"/>
    <mergeCell ref="B10:D10"/>
    <mergeCell ref="E10:G10"/>
    <mergeCell ref="I10:J10"/>
    <mergeCell ref="K10:L10"/>
    <mergeCell ref="N9:O9"/>
    <mergeCell ref="N10:N11"/>
    <mergeCell ref="O10:O11"/>
    <mergeCell ref="B32:AT32"/>
    <mergeCell ref="B53:AT53"/>
    <mergeCell ref="CC32:CQ32"/>
    <mergeCell ref="AX34:BL34"/>
    <mergeCell ref="BM34:CA34"/>
    <mergeCell ref="CC33:CQ34"/>
    <mergeCell ref="B34:P34"/>
    <mergeCell ref="AX33:CA33"/>
    <mergeCell ref="AX32:CA32"/>
    <mergeCell ref="AU32:AV33"/>
    <mergeCell ref="AX53:CA53"/>
    <mergeCell ref="CC53:CQ53"/>
    <mergeCell ref="B54:AT54"/>
    <mergeCell ref="AX54:CA54"/>
    <mergeCell ref="CC54:CQ55"/>
    <mergeCell ref="B55:P55"/>
    <mergeCell ref="Q55:AE55"/>
    <mergeCell ref="AF55:AT55"/>
    <mergeCell ref="AX55:BL55"/>
    <mergeCell ref="BM55:CA55"/>
  </mergeCells>
  <conditionalFormatting sqref="B12:G26 B37:AV49 A49:CB52 CR49:CS53 B59:AV84">
    <cfRule type="cellIs" dxfId="62" priority="4" operator="lessThanOrEqual">
      <formula>5</formula>
    </cfRule>
  </conditionalFormatting>
  <conditionalFormatting sqref="N12:O26 CC37:CQ52">
    <cfRule type="cellIs" dxfId="61" priority="3" operator="lessThan">
      <formula>0</formula>
    </cfRule>
  </conditionalFormatting>
  <conditionalFormatting sqref="CC57:CQ84">
    <cfRule type="cellIs" dxfId="60" priority="1" operator="lessThan">
      <formula>0</formula>
    </cfRule>
  </conditionalFormatting>
  <hyperlinks>
    <hyperlink ref="A5" location="Índice!A1" display="⌂ Volver al ÍNDICE" xr:uid="{44E524A5-A773-4A00-9424-FD6C85DDC3D3}"/>
  </hyperlinks>
  <pageMargins left="0.7" right="0.7" top="0.75" bottom="0.75" header="0.3" footer="0.3"/>
  <pageSetup paperSize="9"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F8823-57E1-4C9B-8547-C4BAFC6D6094}">
  <sheetPr codeName="Hoja64">
    <tabColor rgb="FFCFFDE7"/>
  </sheetPr>
  <dimension ref="A1:BA84"/>
  <sheetViews>
    <sheetView zoomScale="87" zoomScaleNormal="87" workbookViewId="0">
      <pane xSplit="1" topLeftCell="B1" activePane="topRight" state="frozen"/>
      <selection activeCell="T12" sqref="T12"/>
      <selection pane="topRight" activeCell="L87" sqref="L87"/>
    </sheetView>
  </sheetViews>
  <sheetFormatPr baseColWidth="10" defaultColWidth="11.42578125" defaultRowHeight="15" x14ac:dyDescent="0.25"/>
  <cols>
    <col min="1" max="1" width="48.140625" customWidth="1"/>
    <col min="2" max="77" width="7.7109375" customWidth="1"/>
  </cols>
  <sheetData>
    <row r="1" spans="1:19" ht="24" customHeight="1" x14ac:dyDescent="0.25">
      <c r="A1" s="1755" t="s">
        <v>890</v>
      </c>
      <c r="B1" s="1756"/>
      <c r="C1" s="1756"/>
      <c r="D1" s="1756"/>
      <c r="E1" s="1756"/>
      <c r="F1" s="1756"/>
      <c r="G1" s="1756"/>
      <c r="H1" s="1756"/>
      <c r="I1" s="1756"/>
      <c r="J1" s="1756"/>
      <c r="K1" s="1756"/>
      <c r="L1" s="1756"/>
      <c r="M1" s="1756"/>
      <c r="N1" s="1756"/>
      <c r="O1" s="1756"/>
      <c r="P1" s="1756"/>
      <c r="Q1" s="1756"/>
      <c r="R1" s="1756"/>
      <c r="S1" s="1757"/>
    </row>
    <row r="2" spans="1:19" ht="15" customHeight="1" thickBot="1" x14ac:dyDescent="0.3">
      <c r="A2" s="1758"/>
      <c r="B2" s="1759"/>
      <c r="C2" s="1759"/>
      <c r="D2" s="1759"/>
      <c r="E2" s="1759"/>
      <c r="F2" s="1759"/>
      <c r="G2" s="1759"/>
      <c r="H2" s="1759"/>
      <c r="I2" s="1759"/>
      <c r="J2" s="1759"/>
      <c r="K2" s="1759"/>
      <c r="L2" s="1759"/>
      <c r="M2" s="1759"/>
      <c r="N2" s="1759"/>
      <c r="O2" s="1759"/>
      <c r="P2" s="1759"/>
      <c r="Q2" s="1759"/>
      <c r="R2" s="1759"/>
      <c r="S2" s="1760"/>
    </row>
    <row r="3" spans="1:19" x14ac:dyDescent="0.25">
      <c r="A3" s="42" t="s">
        <v>1040</v>
      </c>
    </row>
    <row r="4" spans="1:19" x14ac:dyDescent="0.25">
      <c r="A4" s="42" t="s">
        <v>988</v>
      </c>
    </row>
    <row r="5" spans="1:19" x14ac:dyDescent="0.25">
      <c r="A5" s="132" t="s">
        <v>712</v>
      </c>
    </row>
    <row r="7" spans="1:19" x14ac:dyDescent="0.25">
      <c r="A7" s="5" t="s">
        <v>1222</v>
      </c>
    </row>
    <row r="8" spans="1:19" x14ac:dyDescent="0.25">
      <c r="A8" s="5"/>
    </row>
    <row r="9" spans="1:19" ht="57.6" customHeight="1" x14ac:dyDescent="0.25">
      <c r="A9" s="5"/>
      <c r="B9" s="2087" t="s">
        <v>997</v>
      </c>
      <c r="C9" s="2088"/>
      <c r="D9" s="2088"/>
      <c r="E9" s="2088"/>
      <c r="F9" s="2088"/>
      <c r="G9" s="2089"/>
      <c r="H9" s="1"/>
      <c r="I9" s="2092" t="s">
        <v>508</v>
      </c>
      <c r="J9" s="2093"/>
      <c r="K9" s="2093"/>
      <c r="L9" s="2094"/>
      <c r="M9" s="1"/>
      <c r="N9" s="2087" t="s">
        <v>1105</v>
      </c>
      <c r="O9" s="2089"/>
    </row>
    <row r="10" spans="1:19" x14ac:dyDescent="0.25">
      <c r="A10" s="384" t="s">
        <v>29</v>
      </c>
      <c r="B10" s="2090">
        <v>2017</v>
      </c>
      <c r="C10" s="2090"/>
      <c r="D10" s="2090"/>
      <c r="E10" s="2090">
        <v>2020</v>
      </c>
      <c r="F10" s="2090"/>
      <c r="G10" s="2090"/>
      <c r="I10" s="2090">
        <v>2017</v>
      </c>
      <c r="J10" s="2090"/>
      <c r="K10" s="2090">
        <v>2020</v>
      </c>
      <c r="L10" s="2090"/>
      <c r="N10" s="2091">
        <v>2017</v>
      </c>
      <c r="O10" s="2091">
        <v>2020</v>
      </c>
    </row>
    <row r="11" spans="1:19" x14ac:dyDescent="0.25">
      <c r="A11" s="366" t="s">
        <v>30</v>
      </c>
      <c r="B11" s="365" t="s">
        <v>31</v>
      </c>
      <c r="C11" s="365" t="s">
        <v>32</v>
      </c>
      <c r="D11" s="365" t="s">
        <v>33</v>
      </c>
      <c r="E11" s="365" t="s">
        <v>31</v>
      </c>
      <c r="F11" s="365" t="s">
        <v>32</v>
      </c>
      <c r="G11" s="365" t="s">
        <v>33</v>
      </c>
      <c r="I11" s="365" t="s">
        <v>31</v>
      </c>
      <c r="J11" s="365" t="s">
        <v>32</v>
      </c>
      <c r="K11" s="365" t="s">
        <v>31</v>
      </c>
      <c r="L11" s="365" t="s">
        <v>32</v>
      </c>
      <c r="N11" s="2091"/>
      <c r="O11" s="2091"/>
    </row>
    <row r="12" spans="1:19" x14ac:dyDescent="0.25">
      <c r="A12" s="1144" t="s">
        <v>564</v>
      </c>
      <c r="B12" s="794">
        <v>245</v>
      </c>
      <c r="C12" s="143">
        <v>213</v>
      </c>
      <c r="D12" s="143">
        <v>458</v>
      </c>
      <c r="E12" s="794">
        <v>291</v>
      </c>
      <c r="F12" s="143">
        <v>269</v>
      </c>
      <c r="G12" s="746">
        <f>E12+F12</f>
        <v>560</v>
      </c>
      <c r="H12" s="5"/>
      <c r="I12" s="105">
        <f>B12/SUM($B$12:$B$15)*100</f>
        <v>47.945205479452049</v>
      </c>
      <c r="J12" s="104">
        <f>C12/SUM($C$12:$C$15)*100</f>
        <v>43.917525773195877</v>
      </c>
      <c r="K12" s="105">
        <f>E12/SUM($E$12:$E$15)*100</f>
        <v>56.177606177606179</v>
      </c>
      <c r="L12" s="825">
        <f>F12/SUM($F$12:$F$15)*100</f>
        <v>54.897959183673471</v>
      </c>
      <c r="M12" s="5"/>
      <c r="N12" s="105">
        <f>J12-I12</f>
        <v>-4.0276797062561727</v>
      </c>
      <c r="O12" s="826">
        <f>L12-K12</f>
        <v>-1.2796469939327082</v>
      </c>
    </row>
    <row r="13" spans="1:19" x14ac:dyDescent="0.25">
      <c r="A13" s="1144" t="s">
        <v>418</v>
      </c>
      <c r="B13" s="794">
        <v>232</v>
      </c>
      <c r="C13" s="143">
        <v>221</v>
      </c>
      <c r="D13" s="143">
        <v>453</v>
      </c>
      <c r="E13" s="794">
        <v>197</v>
      </c>
      <c r="F13" s="143">
        <v>178</v>
      </c>
      <c r="G13" s="746">
        <f>E13+F13</f>
        <v>375</v>
      </c>
      <c r="H13" s="5"/>
      <c r="I13" s="105">
        <f>B13/SUM($B$12:$B$15)*100</f>
        <v>45.401174168297452</v>
      </c>
      <c r="J13" s="104">
        <f>C13/SUM($C$12:$C$15)*100</f>
        <v>45.567010309278352</v>
      </c>
      <c r="K13" s="105">
        <f>E13/SUM($E$12:$E$15)*100</f>
        <v>38.030888030888036</v>
      </c>
      <c r="L13" s="825">
        <f>F13/SUM($F$12:$F$15)*100</f>
        <v>36.326530612244902</v>
      </c>
      <c r="M13" s="5"/>
      <c r="N13" s="105">
        <f>J13-I13</f>
        <v>0.16583614098090038</v>
      </c>
      <c r="O13" s="826">
        <f>L13-K13</f>
        <v>-1.7043574186431343</v>
      </c>
    </row>
    <row r="14" spans="1:19" x14ac:dyDescent="0.25">
      <c r="A14" s="375" t="s">
        <v>419</v>
      </c>
      <c r="B14" s="93">
        <v>29</v>
      </c>
      <c r="C14" s="80">
        <v>46</v>
      </c>
      <c r="D14" s="80">
        <v>75</v>
      </c>
      <c r="E14" s="93">
        <v>23</v>
      </c>
      <c r="F14" s="80">
        <v>35</v>
      </c>
      <c r="G14" s="81">
        <f>E14+F14</f>
        <v>58</v>
      </c>
      <c r="I14" s="59">
        <f>B14/SUM($B$12:$B$15)*100</f>
        <v>5.6751467710371815</v>
      </c>
      <c r="J14" s="57">
        <f>C14/SUM($C$12:$C$15)*100</f>
        <v>9.4845360824742269</v>
      </c>
      <c r="K14" s="59">
        <f>E14/SUM($E$12:$E$15)*100</f>
        <v>4.4401544401544406</v>
      </c>
      <c r="L14" s="60">
        <f>F14/SUM($F$12:$F$15)*100</f>
        <v>7.1428571428571423</v>
      </c>
      <c r="N14" s="59">
        <f>J14-I14</f>
        <v>3.8093893114370454</v>
      </c>
      <c r="O14" s="73">
        <f>L14-K14</f>
        <v>2.7027027027027017</v>
      </c>
    </row>
    <row r="15" spans="1:19" x14ac:dyDescent="0.25">
      <c r="A15" s="376" t="s">
        <v>420</v>
      </c>
      <c r="B15" s="145">
        <v>5</v>
      </c>
      <c r="C15" s="141">
        <v>5</v>
      </c>
      <c r="D15" s="141">
        <v>10</v>
      </c>
      <c r="E15" s="145">
        <v>7</v>
      </c>
      <c r="F15" s="141">
        <v>8</v>
      </c>
      <c r="G15" s="142">
        <f>E15+F15</f>
        <v>15</v>
      </c>
      <c r="I15" s="108">
        <f>B15/SUM($B$12:$B$15)*100</f>
        <v>0.97847358121330719</v>
      </c>
      <c r="J15" s="109">
        <f>C15/SUM($C$12:$C$15)*100</f>
        <v>1.0309278350515463</v>
      </c>
      <c r="K15" s="108">
        <f>E15/SUM($E$12:$E$15)*100</f>
        <v>1.3513513513513513</v>
      </c>
      <c r="L15" s="236">
        <f>F15/SUM($F$12:$F$15)*100</f>
        <v>1.6326530612244898</v>
      </c>
      <c r="N15" s="639">
        <f>J15-I15</f>
        <v>5.2454253838239095E-2</v>
      </c>
      <c r="O15" s="246">
        <f>L15-K15</f>
        <v>0.28130170987313852</v>
      </c>
    </row>
    <row r="18" spans="1:51" x14ac:dyDescent="0.25">
      <c r="A18" s="5" t="s">
        <v>1223</v>
      </c>
    </row>
    <row r="19" spans="1:51" x14ac:dyDescent="0.25">
      <c r="A19" s="5"/>
    </row>
    <row r="20" spans="1:51" x14ac:dyDescent="0.25">
      <c r="A20" s="5"/>
      <c r="B20" s="2095" t="s">
        <v>997</v>
      </c>
      <c r="C20" s="2096"/>
      <c r="D20" s="2096"/>
      <c r="E20" s="2096"/>
      <c r="F20" s="2096"/>
      <c r="G20" s="2096"/>
      <c r="H20" s="2096"/>
      <c r="I20" s="2096"/>
      <c r="J20" s="2096"/>
      <c r="K20" s="2096"/>
      <c r="L20" s="2096"/>
      <c r="M20" s="2096"/>
      <c r="N20" s="2096"/>
      <c r="O20" s="2096"/>
      <c r="P20" s="2096"/>
      <c r="Q20" s="2096"/>
      <c r="R20" s="2096"/>
      <c r="S20" s="2096"/>
      <c r="T20" s="2096"/>
      <c r="U20" s="2096"/>
      <c r="V20" s="2096"/>
      <c r="W20" s="2096"/>
      <c r="X20" s="2096"/>
      <c r="Y20" s="2097"/>
      <c r="AA20" s="2095" t="s">
        <v>508</v>
      </c>
      <c r="AB20" s="2096"/>
      <c r="AC20" s="2096"/>
      <c r="AD20" s="2096"/>
      <c r="AE20" s="2096"/>
      <c r="AF20" s="2096"/>
      <c r="AG20" s="2096"/>
      <c r="AH20" s="2096"/>
      <c r="AI20" s="2096"/>
      <c r="AJ20" s="2096"/>
      <c r="AK20" s="2096"/>
      <c r="AL20" s="2096"/>
      <c r="AM20" s="2096"/>
      <c r="AN20" s="2096"/>
      <c r="AO20" s="2096"/>
      <c r="AP20" s="2097"/>
      <c r="AR20" s="2095" t="s">
        <v>631</v>
      </c>
      <c r="AS20" s="2096"/>
      <c r="AT20" s="2096"/>
      <c r="AU20" s="2096"/>
      <c r="AV20" s="2096"/>
      <c r="AW20" s="2096"/>
      <c r="AX20" s="2096"/>
      <c r="AY20" s="2097"/>
    </row>
    <row r="21" spans="1:51" x14ac:dyDescent="0.25">
      <c r="A21" s="383" t="s">
        <v>29</v>
      </c>
      <c r="B21" s="2090">
        <v>2017</v>
      </c>
      <c r="C21" s="2090"/>
      <c r="D21" s="2090"/>
      <c r="E21" s="2090"/>
      <c r="F21" s="2090"/>
      <c r="G21" s="2090"/>
      <c r="H21" s="2090"/>
      <c r="I21" s="2090"/>
      <c r="J21" s="2090"/>
      <c r="K21" s="2090"/>
      <c r="L21" s="2090"/>
      <c r="M21" s="2090"/>
      <c r="N21" s="2090">
        <v>2020</v>
      </c>
      <c r="O21" s="2090"/>
      <c r="P21" s="2090"/>
      <c r="Q21" s="2090"/>
      <c r="R21" s="2090"/>
      <c r="S21" s="2090"/>
      <c r="T21" s="2090"/>
      <c r="U21" s="2090"/>
      <c r="V21" s="2090"/>
      <c r="W21" s="2090"/>
      <c r="X21" s="2090"/>
      <c r="Y21" s="2090"/>
      <c r="AA21" s="2090">
        <v>2017</v>
      </c>
      <c r="AB21" s="2090"/>
      <c r="AC21" s="2090"/>
      <c r="AD21" s="2090"/>
      <c r="AE21" s="2090"/>
      <c r="AF21" s="2090"/>
      <c r="AG21" s="2090"/>
      <c r="AH21" s="2090"/>
      <c r="AI21" s="2090">
        <v>2020</v>
      </c>
      <c r="AJ21" s="2090"/>
      <c r="AK21" s="2090"/>
      <c r="AL21" s="2090"/>
      <c r="AM21" s="2090"/>
      <c r="AN21" s="2090"/>
      <c r="AO21" s="2090"/>
      <c r="AP21" s="2090"/>
      <c r="AR21" s="2102">
        <v>2017</v>
      </c>
      <c r="AS21" s="2098"/>
      <c r="AT21" s="2098"/>
      <c r="AU21" s="2099"/>
      <c r="AV21" s="2098">
        <v>2020</v>
      </c>
      <c r="AW21" s="2098"/>
      <c r="AX21" s="2098"/>
      <c r="AY21" s="2099"/>
    </row>
    <row r="22" spans="1:51" x14ac:dyDescent="0.25">
      <c r="A22" s="364" t="s">
        <v>30</v>
      </c>
      <c r="B22" s="2086" t="s">
        <v>31</v>
      </c>
      <c r="C22" s="2086"/>
      <c r="D22" s="2086"/>
      <c r="E22" s="2086"/>
      <c r="F22" s="2086" t="s">
        <v>32</v>
      </c>
      <c r="G22" s="2086"/>
      <c r="H22" s="2086"/>
      <c r="I22" s="2086"/>
      <c r="J22" s="2086" t="s">
        <v>33</v>
      </c>
      <c r="K22" s="2086"/>
      <c r="L22" s="2086"/>
      <c r="M22" s="2086"/>
      <c r="N22" s="2086" t="s">
        <v>31</v>
      </c>
      <c r="O22" s="2086"/>
      <c r="P22" s="2086"/>
      <c r="Q22" s="2086"/>
      <c r="R22" s="2086" t="s">
        <v>32</v>
      </c>
      <c r="S22" s="2086"/>
      <c r="T22" s="2086"/>
      <c r="U22" s="2086"/>
      <c r="V22" s="2086" t="s">
        <v>33</v>
      </c>
      <c r="W22" s="2086"/>
      <c r="X22" s="2086"/>
      <c r="Y22" s="2086"/>
      <c r="AA22" s="2086" t="s">
        <v>31</v>
      </c>
      <c r="AB22" s="2086"/>
      <c r="AC22" s="2086"/>
      <c r="AD22" s="2086"/>
      <c r="AE22" s="2086" t="s">
        <v>32</v>
      </c>
      <c r="AF22" s="2086"/>
      <c r="AG22" s="2086"/>
      <c r="AH22" s="2086"/>
      <c r="AI22" s="2086" t="s">
        <v>31</v>
      </c>
      <c r="AJ22" s="2086"/>
      <c r="AK22" s="2086"/>
      <c r="AL22" s="2086"/>
      <c r="AM22" s="2086" t="s">
        <v>32</v>
      </c>
      <c r="AN22" s="2086"/>
      <c r="AO22" s="2086"/>
      <c r="AP22" s="2086"/>
      <c r="AR22" s="2103"/>
      <c r="AS22" s="2100"/>
      <c r="AT22" s="2100"/>
      <c r="AU22" s="2101"/>
      <c r="AV22" s="2100"/>
      <c r="AW22" s="2100"/>
      <c r="AX22" s="2100"/>
      <c r="AY22" s="2101"/>
    </row>
    <row r="23" spans="1:51" s="18" customFormat="1" ht="129" x14ac:dyDescent="0.25">
      <c r="A23" s="1140" t="s">
        <v>34</v>
      </c>
      <c r="B23" s="1652" t="s">
        <v>564</v>
      </c>
      <c r="C23" s="1653" t="s">
        <v>418</v>
      </c>
      <c r="D23" s="1142" t="s">
        <v>419</v>
      </c>
      <c r="E23" s="1142" t="s">
        <v>420</v>
      </c>
      <c r="F23" s="1653" t="s">
        <v>564</v>
      </c>
      <c r="G23" s="1653" t="s">
        <v>418</v>
      </c>
      <c r="H23" s="1142" t="s">
        <v>419</v>
      </c>
      <c r="I23" s="1142" t="s">
        <v>420</v>
      </c>
      <c r="J23" s="1653" t="s">
        <v>564</v>
      </c>
      <c r="K23" s="1653" t="s">
        <v>418</v>
      </c>
      <c r="L23" s="1142" t="s">
        <v>419</v>
      </c>
      <c r="M23" s="1142" t="s">
        <v>420</v>
      </c>
      <c r="N23" s="1652" t="s">
        <v>564</v>
      </c>
      <c r="O23" s="1653" t="s">
        <v>418</v>
      </c>
      <c r="P23" s="1142" t="s">
        <v>419</v>
      </c>
      <c r="Q23" s="1142" t="s">
        <v>420</v>
      </c>
      <c r="R23" s="1653" t="s">
        <v>564</v>
      </c>
      <c r="S23" s="1653" t="s">
        <v>418</v>
      </c>
      <c r="T23" s="1142" t="s">
        <v>419</v>
      </c>
      <c r="U23" s="1142" t="s">
        <v>420</v>
      </c>
      <c r="V23" s="1653" t="s">
        <v>564</v>
      </c>
      <c r="W23" s="1653" t="s">
        <v>418</v>
      </c>
      <c r="X23" s="1142" t="s">
        <v>419</v>
      </c>
      <c r="Y23" s="1143" t="s">
        <v>420</v>
      </c>
      <c r="AA23" s="1652" t="s">
        <v>564</v>
      </c>
      <c r="AB23" s="1653" t="s">
        <v>418</v>
      </c>
      <c r="AC23" s="1142" t="s">
        <v>419</v>
      </c>
      <c r="AD23" s="1142" t="s">
        <v>420</v>
      </c>
      <c r="AE23" s="1653" t="s">
        <v>564</v>
      </c>
      <c r="AF23" s="1653" t="s">
        <v>418</v>
      </c>
      <c r="AG23" s="1142" t="s">
        <v>419</v>
      </c>
      <c r="AH23" s="1142" t="s">
        <v>420</v>
      </c>
      <c r="AI23" s="1652" t="s">
        <v>564</v>
      </c>
      <c r="AJ23" s="1653" t="s">
        <v>418</v>
      </c>
      <c r="AK23" s="1142" t="s">
        <v>419</v>
      </c>
      <c r="AL23" s="1142" t="s">
        <v>420</v>
      </c>
      <c r="AM23" s="1653" t="s">
        <v>564</v>
      </c>
      <c r="AN23" s="1653" t="s">
        <v>418</v>
      </c>
      <c r="AO23" s="1142" t="s">
        <v>419</v>
      </c>
      <c r="AP23" s="1143" t="s">
        <v>420</v>
      </c>
      <c r="AR23" s="1652" t="s">
        <v>564</v>
      </c>
      <c r="AS23" s="1653" t="s">
        <v>418</v>
      </c>
      <c r="AT23" s="1142" t="s">
        <v>419</v>
      </c>
      <c r="AU23" s="1142" t="s">
        <v>420</v>
      </c>
      <c r="AV23" s="1652" t="s">
        <v>564</v>
      </c>
      <c r="AW23" s="1653" t="s">
        <v>418</v>
      </c>
      <c r="AX23" s="1142" t="s">
        <v>419</v>
      </c>
      <c r="AY23" s="1143" t="s">
        <v>420</v>
      </c>
    </row>
    <row r="24" spans="1:51" x14ac:dyDescent="0.25">
      <c r="A24" s="364" t="s">
        <v>35</v>
      </c>
      <c r="B24" s="1654"/>
      <c r="C24" s="1655"/>
      <c r="D24" s="372"/>
      <c r="E24" s="372"/>
      <c r="F24" s="1655"/>
      <c r="G24" s="1655"/>
      <c r="H24" s="372"/>
      <c r="I24" s="372"/>
      <c r="J24" s="1655"/>
      <c r="K24" s="1655"/>
      <c r="L24" s="372"/>
      <c r="M24" s="373"/>
      <c r="N24" s="1655"/>
      <c r="O24" s="1655"/>
      <c r="P24" s="372"/>
      <c r="Q24" s="372"/>
      <c r="R24" s="1655"/>
      <c r="S24" s="1655"/>
      <c r="T24" s="372"/>
      <c r="U24" s="372"/>
      <c r="V24" s="1655"/>
      <c r="W24" s="1655"/>
      <c r="X24" s="372"/>
      <c r="Y24" s="373"/>
      <c r="AA24" s="1654"/>
      <c r="AB24" s="1655"/>
      <c r="AC24" s="372"/>
      <c r="AD24" s="372"/>
      <c r="AE24" s="1655"/>
      <c r="AF24" s="1655"/>
      <c r="AG24" s="372"/>
      <c r="AH24" s="372"/>
      <c r="AI24" s="1654"/>
      <c r="AJ24" s="1655"/>
      <c r="AK24" s="372"/>
      <c r="AL24" s="372"/>
      <c r="AM24" s="1655"/>
      <c r="AN24" s="1655"/>
      <c r="AO24" s="372"/>
      <c r="AP24" s="373"/>
      <c r="AR24" s="1654"/>
      <c r="AS24" s="1655"/>
      <c r="AT24" s="372"/>
      <c r="AU24" s="373"/>
      <c r="AV24" s="1655"/>
      <c r="AW24" s="1655"/>
      <c r="AX24" s="372"/>
      <c r="AY24" s="373"/>
    </row>
    <row r="25" spans="1:51" x14ac:dyDescent="0.25">
      <c r="A25" s="374" t="s">
        <v>36</v>
      </c>
      <c r="B25" s="795">
        <v>0</v>
      </c>
      <c r="C25" s="792">
        <v>1</v>
      </c>
      <c r="D25" s="229">
        <v>0</v>
      </c>
      <c r="E25" s="229">
        <v>0</v>
      </c>
      <c r="F25" s="792">
        <v>1</v>
      </c>
      <c r="G25" s="792">
        <v>1</v>
      </c>
      <c r="H25" s="229">
        <v>0</v>
      </c>
      <c r="I25" s="229">
        <v>0</v>
      </c>
      <c r="J25" s="792">
        <v>1</v>
      </c>
      <c r="K25" s="792">
        <v>2</v>
      </c>
      <c r="L25" s="229">
        <v>0</v>
      </c>
      <c r="M25" s="229">
        <v>0</v>
      </c>
      <c r="N25" s="795">
        <v>1</v>
      </c>
      <c r="O25" s="792">
        <v>3</v>
      </c>
      <c r="P25" s="229">
        <v>2</v>
      </c>
      <c r="Q25" s="229">
        <v>0</v>
      </c>
      <c r="R25" s="792">
        <v>0</v>
      </c>
      <c r="S25" s="792">
        <v>0</v>
      </c>
      <c r="T25" s="229">
        <v>0</v>
      </c>
      <c r="U25" s="229">
        <v>0</v>
      </c>
      <c r="V25" s="792">
        <f>N25+R25</f>
        <v>1</v>
      </c>
      <c r="W25" s="792">
        <f t="shared" ref="V25:Y29" si="0">O25+S25</f>
        <v>3</v>
      </c>
      <c r="X25" s="229">
        <f t="shared" si="0"/>
        <v>2</v>
      </c>
      <c r="Y25" s="230">
        <f t="shared" si="0"/>
        <v>0</v>
      </c>
      <c r="AA25" s="1658">
        <f t="shared" ref="AA25:AD29" si="1">B25/SUM($B25:$E25)*100</f>
        <v>0</v>
      </c>
      <c r="AB25" s="1659">
        <f t="shared" si="1"/>
        <v>100</v>
      </c>
      <c r="AC25" s="232">
        <f t="shared" si="1"/>
        <v>0</v>
      </c>
      <c r="AD25" s="232">
        <f t="shared" si="1"/>
        <v>0</v>
      </c>
      <c r="AE25" s="1659">
        <f t="shared" ref="AE25:AH29" si="2">F25/SUM($F25:$I25)*100</f>
        <v>50</v>
      </c>
      <c r="AF25" s="1659">
        <f t="shared" si="2"/>
        <v>50</v>
      </c>
      <c r="AG25" s="232">
        <f t="shared" si="2"/>
        <v>0</v>
      </c>
      <c r="AH25" s="232">
        <f t="shared" si="2"/>
        <v>0</v>
      </c>
      <c r="AI25" s="1650">
        <f t="shared" ref="AI25:AL29" si="3">N25/SUM($N25:$Q25)*100</f>
        <v>16.666666666666664</v>
      </c>
      <c r="AJ25" s="1645">
        <f t="shared" si="3"/>
        <v>50</v>
      </c>
      <c r="AK25" s="358">
        <f t="shared" si="3"/>
        <v>33.333333333333329</v>
      </c>
      <c r="AL25" s="358">
        <f t="shared" si="3"/>
        <v>0</v>
      </c>
      <c r="AM25" s="1645">
        <f t="shared" ref="AM25:AP29" si="4">IFERROR(R25/SUM($R25:$U25)*100,0)</f>
        <v>0</v>
      </c>
      <c r="AN25" s="1645">
        <f t="shared" si="4"/>
        <v>0</v>
      </c>
      <c r="AO25" s="358">
        <f t="shared" si="4"/>
        <v>0</v>
      </c>
      <c r="AP25" s="620">
        <f t="shared" si="4"/>
        <v>0</v>
      </c>
      <c r="AR25" s="1650">
        <f t="shared" ref="AR25:AU29" si="5">AE25-AA25</f>
        <v>50</v>
      </c>
      <c r="AS25" s="1645">
        <f t="shared" si="5"/>
        <v>-50</v>
      </c>
      <c r="AT25" s="358">
        <f t="shared" si="5"/>
        <v>0</v>
      </c>
      <c r="AU25" s="620">
        <f t="shared" si="5"/>
        <v>0</v>
      </c>
      <c r="AV25" s="1645">
        <f t="shared" ref="AV25:AY29" si="6">AM25-AI25</f>
        <v>-16.666666666666664</v>
      </c>
      <c r="AW25" s="1645">
        <f t="shared" si="6"/>
        <v>-50</v>
      </c>
      <c r="AX25" s="358">
        <f t="shared" si="6"/>
        <v>-33.333333333333329</v>
      </c>
      <c r="AY25" s="620">
        <f t="shared" si="6"/>
        <v>0</v>
      </c>
    </row>
    <row r="26" spans="1:51" x14ac:dyDescent="0.25">
      <c r="A26" s="375" t="s">
        <v>38</v>
      </c>
      <c r="B26" s="794">
        <v>45</v>
      </c>
      <c r="C26" s="143">
        <v>43</v>
      </c>
      <c r="D26" s="80">
        <v>5</v>
      </c>
      <c r="E26" s="80">
        <v>1</v>
      </c>
      <c r="F26" s="143">
        <v>44</v>
      </c>
      <c r="G26" s="143">
        <v>42</v>
      </c>
      <c r="H26" s="80">
        <v>6</v>
      </c>
      <c r="I26" s="80">
        <v>1</v>
      </c>
      <c r="J26" s="143">
        <v>89</v>
      </c>
      <c r="K26" s="143">
        <v>85</v>
      </c>
      <c r="L26" s="80">
        <v>11</v>
      </c>
      <c r="M26" s="80">
        <v>2</v>
      </c>
      <c r="N26" s="794">
        <v>39</v>
      </c>
      <c r="O26" s="143">
        <v>42</v>
      </c>
      <c r="P26" s="80">
        <v>2</v>
      </c>
      <c r="Q26" s="80">
        <v>1</v>
      </c>
      <c r="R26" s="143">
        <v>54</v>
      </c>
      <c r="S26" s="143">
        <v>30</v>
      </c>
      <c r="T26" s="80">
        <v>7</v>
      </c>
      <c r="U26" s="80">
        <v>2</v>
      </c>
      <c r="V26" s="143">
        <f t="shared" si="0"/>
        <v>93</v>
      </c>
      <c r="W26" s="143">
        <f t="shared" si="0"/>
        <v>72</v>
      </c>
      <c r="X26" s="80">
        <f t="shared" si="0"/>
        <v>9</v>
      </c>
      <c r="Y26" s="81">
        <f t="shared" si="0"/>
        <v>3</v>
      </c>
      <c r="AA26" s="769">
        <f t="shared" si="1"/>
        <v>47.872340425531917</v>
      </c>
      <c r="AB26" s="87">
        <f t="shared" si="1"/>
        <v>45.744680851063826</v>
      </c>
      <c r="AC26" s="6">
        <f t="shared" si="1"/>
        <v>5.3191489361702127</v>
      </c>
      <c r="AD26" s="187">
        <f t="shared" si="1"/>
        <v>1.0638297872340425</v>
      </c>
      <c r="AE26" s="87">
        <f t="shared" si="2"/>
        <v>47.311827956989248</v>
      </c>
      <c r="AF26" s="87">
        <f t="shared" si="2"/>
        <v>45.161290322580641</v>
      </c>
      <c r="AG26" s="6">
        <f t="shared" si="2"/>
        <v>6.4516129032258061</v>
      </c>
      <c r="AH26" s="187">
        <f t="shared" si="2"/>
        <v>1.0752688172043012</v>
      </c>
      <c r="AI26" s="105">
        <f t="shared" si="3"/>
        <v>46.428571428571431</v>
      </c>
      <c r="AJ26" s="104">
        <f t="shared" si="3"/>
        <v>50</v>
      </c>
      <c r="AK26" s="194">
        <f t="shared" si="3"/>
        <v>2.3809523809523809</v>
      </c>
      <c r="AL26" s="194">
        <f t="shared" si="3"/>
        <v>1.1904761904761905</v>
      </c>
      <c r="AM26" s="104">
        <f t="shared" si="4"/>
        <v>58.064516129032263</v>
      </c>
      <c r="AN26" s="104">
        <f t="shared" si="4"/>
        <v>32.258064516129032</v>
      </c>
      <c r="AO26" s="57">
        <f t="shared" si="4"/>
        <v>7.5268817204301079</v>
      </c>
      <c r="AP26" s="359">
        <f t="shared" si="4"/>
        <v>2.1505376344086025</v>
      </c>
      <c r="AR26" s="105">
        <f t="shared" si="5"/>
        <v>-0.56051246854266878</v>
      </c>
      <c r="AS26" s="104">
        <f t="shared" si="5"/>
        <v>-0.58339052848318573</v>
      </c>
      <c r="AT26" s="57">
        <f t="shared" si="5"/>
        <v>1.1324639670555934</v>
      </c>
      <c r="AU26" s="359">
        <f t="shared" si="5"/>
        <v>1.1439029970258696E-2</v>
      </c>
      <c r="AV26" s="104">
        <f t="shared" si="6"/>
        <v>11.635944700460833</v>
      </c>
      <c r="AW26" s="104">
        <f t="shared" si="6"/>
        <v>-17.741935483870968</v>
      </c>
      <c r="AX26" s="57">
        <f t="shared" si="6"/>
        <v>5.1459293394777266</v>
      </c>
      <c r="AY26" s="359">
        <f t="shared" si="6"/>
        <v>0.960061443932412</v>
      </c>
    </row>
    <row r="27" spans="1:51" x14ac:dyDescent="0.25">
      <c r="A27" s="375" t="s">
        <v>39</v>
      </c>
      <c r="B27" s="794">
        <v>60</v>
      </c>
      <c r="C27" s="143">
        <v>63</v>
      </c>
      <c r="D27" s="80">
        <v>7</v>
      </c>
      <c r="E27" s="80">
        <v>0</v>
      </c>
      <c r="F27" s="143">
        <v>61</v>
      </c>
      <c r="G27" s="143">
        <v>69</v>
      </c>
      <c r="H27" s="80">
        <v>13</v>
      </c>
      <c r="I27" s="80">
        <v>0</v>
      </c>
      <c r="J27" s="143">
        <v>121</v>
      </c>
      <c r="K27" s="143">
        <v>132</v>
      </c>
      <c r="L27" s="80">
        <v>20</v>
      </c>
      <c r="M27" s="80">
        <v>0</v>
      </c>
      <c r="N27" s="794">
        <v>79</v>
      </c>
      <c r="O27" s="143">
        <v>40</v>
      </c>
      <c r="P27" s="80">
        <v>3</v>
      </c>
      <c r="Q27" s="80">
        <v>1</v>
      </c>
      <c r="R27" s="143">
        <v>70</v>
      </c>
      <c r="S27" s="143">
        <v>54</v>
      </c>
      <c r="T27" s="80">
        <v>8</v>
      </c>
      <c r="U27" s="80">
        <v>0</v>
      </c>
      <c r="V27" s="143">
        <f t="shared" si="0"/>
        <v>149</v>
      </c>
      <c r="W27" s="143">
        <f t="shared" si="0"/>
        <v>94</v>
      </c>
      <c r="X27" s="80">
        <f t="shared" si="0"/>
        <v>11</v>
      </c>
      <c r="Y27" s="81">
        <f t="shared" si="0"/>
        <v>1</v>
      </c>
      <c r="AA27" s="769">
        <f t="shared" si="1"/>
        <v>46.153846153846153</v>
      </c>
      <c r="AB27" s="87">
        <f t="shared" si="1"/>
        <v>48.46153846153846</v>
      </c>
      <c r="AC27" s="6">
        <f t="shared" si="1"/>
        <v>5.384615384615385</v>
      </c>
      <c r="AD27" s="187">
        <f t="shared" si="1"/>
        <v>0</v>
      </c>
      <c r="AE27" s="87">
        <f t="shared" si="2"/>
        <v>42.657342657342653</v>
      </c>
      <c r="AF27" s="87">
        <f t="shared" si="2"/>
        <v>48.251748251748253</v>
      </c>
      <c r="AG27" s="6">
        <f t="shared" si="2"/>
        <v>9.0909090909090917</v>
      </c>
      <c r="AH27" s="187">
        <f t="shared" si="2"/>
        <v>0</v>
      </c>
      <c r="AI27" s="105">
        <f t="shared" si="3"/>
        <v>64.22764227642277</v>
      </c>
      <c r="AJ27" s="104">
        <f t="shared" si="3"/>
        <v>32.520325203252028</v>
      </c>
      <c r="AK27" s="194">
        <f t="shared" si="3"/>
        <v>2.4390243902439024</v>
      </c>
      <c r="AL27" s="194">
        <f t="shared" si="3"/>
        <v>0.81300813008130091</v>
      </c>
      <c r="AM27" s="104">
        <f t="shared" si="4"/>
        <v>53.030303030303031</v>
      </c>
      <c r="AN27" s="104">
        <f t="shared" si="4"/>
        <v>40.909090909090914</v>
      </c>
      <c r="AO27" s="57">
        <f t="shared" si="4"/>
        <v>6.0606060606060606</v>
      </c>
      <c r="AP27" s="359">
        <f t="shared" si="4"/>
        <v>0</v>
      </c>
      <c r="AR27" s="105">
        <f t="shared" si="5"/>
        <v>-3.4965034965035002</v>
      </c>
      <c r="AS27" s="104">
        <f t="shared" si="5"/>
        <v>-0.20979020979020646</v>
      </c>
      <c r="AT27" s="57">
        <f t="shared" si="5"/>
        <v>3.7062937062937067</v>
      </c>
      <c r="AU27" s="359">
        <f t="shared" si="5"/>
        <v>0</v>
      </c>
      <c r="AV27" s="104">
        <f>AM27-AI27</f>
        <v>-11.197339246119739</v>
      </c>
      <c r="AW27" s="104">
        <f t="shared" si="6"/>
        <v>8.3887657058388854</v>
      </c>
      <c r="AX27" s="57">
        <f t="shared" si="6"/>
        <v>3.6215816703621582</v>
      </c>
      <c r="AY27" s="359">
        <f t="shared" si="6"/>
        <v>-0.81300813008130091</v>
      </c>
    </row>
    <row r="28" spans="1:51" x14ac:dyDescent="0.25">
      <c r="A28" s="375" t="s">
        <v>40</v>
      </c>
      <c r="B28" s="794">
        <v>77</v>
      </c>
      <c r="C28" s="143">
        <v>64</v>
      </c>
      <c r="D28" s="80">
        <v>9</v>
      </c>
      <c r="E28" s="80">
        <v>1</v>
      </c>
      <c r="F28" s="143">
        <v>60</v>
      </c>
      <c r="G28" s="143">
        <v>66</v>
      </c>
      <c r="H28" s="80">
        <v>15</v>
      </c>
      <c r="I28" s="80">
        <v>2</v>
      </c>
      <c r="J28" s="143">
        <v>137</v>
      </c>
      <c r="K28" s="143">
        <v>130</v>
      </c>
      <c r="L28" s="80">
        <v>24</v>
      </c>
      <c r="M28" s="80">
        <v>3</v>
      </c>
      <c r="N28" s="794">
        <v>96</v>
      </c>
      <c r="O28" s="143">
        <v>68</v>
      </c>
      <c r="P28" s="80">
        <v>9</v>
      </c>
      <c r="Q28" s="80">
        <v>2</v>
      </c>
      <c r="R28" s="143">
        <v>95</v>
      </c>
      <c r="S28" s="143">
        <v>57</v>
      </c>
      <c r="T28" s="80">
        <v>14</v>
      </c>
      <c r="U28" s="80">
        <v>3</v>
      </c>
      <c r="V28" s="143">
        <f t="shared" si="0"/>
        <v>191</v>
      </c>
      <c r="W28" s="143">
        <f t="shared" si="0"/>
        <v>125</v>
      </c>
      <c r="X28" s="80">
        <f t="shared" si="0"/>
        <v>23</v>
      </c>
      <c r="Y28" s="81">
        <f t="shared" si="0"/>
        <v>5</v>
      </c>
      <c r="AA28" s="769">
        <f t="shared" si="1"/>
        <v>50.993377483443716</v>
      </c>
      <c r="AB28" s="87">
        <f t="shared" si="1"/>
        <v>42.384105960264904</v>
      </c>
      <c r="AC28" s="6">
        <f t="shared" si="1"/>
        <v>5.9602649006622519</v>
      </c>
      <c r="AD28" s="187">
        <f t="shared" si="1"/>
        <v>0.66225165562913912</v>
      </c>
      <c r="AE28" s="87">
        <f t="shared" si="2"/>
        <v>41.95804195804196</v>
      </c>
      <c r="AF28" s="87">
        <f t="shared" si="2"/>
        <v>46.153846153846153</v>
      </c>
      <c r="AG28" s="6">
        <f t="shared" si="2"/>
        <v>10.48951048951049</v>
      </c>
      <c r="AH28" s="187">
        <f t="shared" si="2"/>
        <v>1.3986013986013985</v>
      </c>
      <c r="AI28" s="105">
        <f t="shared" si="3"/>
        <v>54.857142857142861</v>
      </c>
      <c r="AJ28" s="104">
        <f t="shared" si="3"/>
        <v>38.857142857142854</v>
      </c>
      <c r="AK28" s="57">
        <f t="shared" si="3"/>
        <v>5.1428571428571423</v>
      </c>
      <c r="AL28" s="194">
        <f t="shared" si="3"/>
        <v>1.1428571428571428</v>
      </c>
      <c r="AM28" s="104">
        <f t="shared" si="4"/>
        <v>56.213017751479285</v>
      </c>
      <c r="AN28" s="104">
        <f t="shared" si="4"/>
        <v>33.727810650887577</v>
      </c>
      <c r="AO28" s="57">
        <f t="shared" si="4"/>
        <v>8.2840236686390547</v>
      </c>
      <c r="AP28" s="359">
        <f t="shared" si="4"/>
        <v>1.7751479289940828</v>
      </c>
      <c r="AR28" s="105">
        <f t="shared" si="5"/>
        <v>-9.0353355254017558</v>
      </c>
      <c r="AS28" s="104">
        <f t="shared" si="5"/>
        <v>3.7697401935812493</v>
      </c>
      <c r="AT28" s="57">
        <f t="shared" si="5"/>
        <v>4.5292455888482381</v>
      </c>
      <c r="AU28" s="359">
        <f t="shared" si="5"/>
        <v>0.73634974297225941</v>
      </c>
      <c r="AV28" s="104">
        <f t="shared" si="6"/>
        <v>1.3558748943364236</v>
      </c>
      <c r="AW28" s="104">
        <f t="shared" si="6"/>
        <v>-5.1293322062552775</v>
      </c>
      <c r="AX28" s="57">
        <f t="shared" si="6"/>
        <v>3.1411665257819124</v>
      </c>
      <c r="AY28" s="359">
        <f t="shared" si="6"/>
        <v>0.63229078613694001</v>
      </c>
    </row>
    <row r="29" spans="1:51" x14ac:dyDescent="0.25">
      <c r="A29" s="376" t="s">
        <v>41</v>
      </c>
      <c r="B29" s="756">
        <v>64</v>
      </c>
      <c r="C29" s="753">
        <v>62</v>
      </c>
      <c r="D29" s="141">
        <v>8</v>
      </c>
      <c r="E29" s="141">
        <v>2</v>
      </c>
      <c r="F29" s="753">
        <v>48</v>
      </c>
      <c r="G29" s="753">
        <v>43</v>
      </c>
      <c r="H29" s="141">
        <v>12</v>
      </c>
      <c r="I29" s="141">
        <v>1</v>
      </c>
      <c r="J29" s="753">
        <v>112</v>
      </c>
      <c r="K29" s="753">
        <v>105</v>
      </c>
      <c r="L29" s="141">
        <v>20</v>
      </c>
      <c r="M29" s="141">
        <v>3</v>
      </c>
      <c r="N29" s="756">
        <v>74</v>
      </c>
      <c r="O29" s="753">
        <v>45</v>
      </c>
      <c r="P29" s="141">
        <v>6</v>
      </c>
      <c r="Q29" s="141">
        <v>3</v>
      </c>
      <c r="R29" s="753">
        <v>50</v>
      </c>
      <c r="S29" s="753">
        <v>37</v>
      </c>
      <c r="T29" s="141">
        <v>7</v>
      </c>
      <c r="U29" s="141">
        <v>2</v>
      </c>
      <c r="V29" s="753">
        <f t="shared" si="0"/>
        <v>124</v>
      </c>
      <c r="W29" s="753">
        <f t="shared" si="0"/>
        <v>82</v>
      </c>
      <c r="X29" s="141">
        <f t="shared" si="0"/>
        <v>13</v>
      </c>
      <c r="Y29" s="142">
        <f t="shared" si="0"/>
        <v>5</v>
      </c>
      <c r="AA29" s="769">
        <f t="shared" si="1"/>
        <v>47.058823529411761</v>
      </c>
      <c r="AB29" s="87">
        <f t="shared" si="1"/>
        <v>45.588235294117645</v>
      </c>
      <c r="AC29" s="6">
        <f t="shared" si="1"/>
        <v>5.8823529411764701</v>
      </c>
      <c r="AD29" s="187">
        <f t="shared" si="1"/>
        <v>1.4705882352941175</v>
      </c>
      <c r="AE29" s="87">
        <f t="shared" si="2"/>
        <v>46.153846153846153</v>
      </c>
      <c r="AF29" s="87">
        <f t="shared" si="2"/>
        <v>41.346153846153847</v>
      </c>
      <c r="AG29" s="6">
        <f t="shared" si="2"/>
        <v>11.538461538461538</v>
      </c>
      <c r="AH29" s="187">
        <f t="shared" si="2"/>
        <v>0.96153846153846156</v>
      </c>
      <c r="AI29" s="105">
        <f t="shared" si="3"/>
        <v>57.8125</v>
      </c>
      <c r="AJ29" s="104">
        <f t="shared" si="3"/>
        <v>35.15625</v>
      </c>
      <c r="AK29" s="57">
        <f t="shared" si="3"/>
        <v>4.6875</v>
      </c>
      <c r="AL29" s="194">
        <f t="shared" si="3"/>
        <v>2.34375</v>
      </c>
      <c r="AM29" s="104">
        <f t="shared" si="4"/>
        <v>52.083333333333336</v>
      </c>
      <c r="AN29" s="104">
        <f t="shared" si="4"/>
        <v>38.541666666666671</v>
      </c>
      <c r="AO29" s="57">
        <f t="shared" si="4"/>
        <v>7.291666666666667</v>
      </c>
      <c r="AP29" s="359">
        <f t="shared" si="4"/>
        <v>2.083333333333333</v>
      </c>
      <c r="AR29" s="105">
        <f t="shared" si="5"/>
        <v>-0.90497737556560764</v>
      </c>
      <c r="AS29" s="104">
        <f t="shared" si="5"/>
        <v>-4.2420814479637983</v>
      </c>
      <c r="AT29" s="57">
        <f t="shared" si="5"/>
        <v>5.6561085972850682</v>
      </c>
      <c r="AU29" s="359">
        <f t="shared" si="5"/>
        <v>-0.50904977375565597</v>
      </c>
      <c r="AV29" s="104">
        <f t="shared" si="6"/>
        <v>-5.7291666666666643</v>
      </c>
      <c r="AW29" s="104">
        <f t="shared" si="6"/>
        <v>3.3854166666666714</v>
      </c>
      <c r="AX29" s="57">
        <f t="shared" si="6"/>
        <v>2.604166666666667</v>
      </c>
      <c r="AY29" s="359">
        <f t="shared" si="6"/>
        <v>-0.26041666666666696</v>
      </c>
    </row>
    <row r="30" spans="1:51" x14ac:dyDescent="0.25">
      <c r="A30" s="364" t="s">
        <v>42</v>
      </c>
      <c r="B30" s="1656"/>
      <c r="C30" s="1657"/>
      <c r="D30" s="1134"/>
      <c r="E30" s="1134"/>
      <c r="F30" s="1657"/>
      <c r="G30" s="1657"/>
      <c r="H30" s="1134"/>
      <c r="I30" s="1134"/>
      <c r="J30" s="1657"/>
      <c r="K30" s="1657"/>
      <c r="L30" s="1134"/>
      <c r="M30" s="1134"/>
      <c r="N30" s="1656"/>
      <c r="O30" s="1657"/>
      <c r="P30" s="1134"/>
      <c r="Q30" s="1134"/>
      <c r="R30" s="1657"/>
      <c r="S30" s="1657"/>
      <c r="T30" s="1134"/>
      <c r="U30" s="1134"/>
      <c r="V30" s="1657"/>
      <c r="W30" s="1657"/>
      <c r="X30" s="1134"/>
      <c r="Y30" s="1135"/>
      <c r="AA30" s="1660"/>
      <c r="AB30" s="1661"/>
      <c r="AC30" s="381"/>
      <c r="AD30" s="381"/>
      <c r="AE30" s="1661"/>
      <c r="AF30" s="1661"/>
      <c r="AG30" s="381"/>
      <c r="AH30" s="381"/>
      <c r="AI30" s="1662"/>
      <c r="AJ30" s="1663"/>
      <c r="AK30" s="1137"/>
      <c r="AL30" s="1137"/>
      <c r="AM30" s="1663"/>
      <c r="AN30" s="1663"/>
      <c r="AO30" s="1137"/>
      <c r="AP30" s="1138"/>
      <c r="AR30" s="1662"/>
      <c r="AS30" s="1663"/>
      <c r="AT30" s="1137"/>
      <c r="AU30" s="1138"/>
      <c r="AV30" s="1663"/>
      <c r="AW30" s="1663"/>
      <c r="AX30" s="1137"/>
      <c r="AY30" s="1138"/>
    </row>
    <row r="31" spans="1:51" x14ac:dyDescent="0.25">
      <c r="A31" s="374" t="s">
        <v>43</v>
      </c>
      <c r="B31" s="795">
        <v>10</v>
      </c>
      <c r="C31" s="792">
        <v>11</v>
      </c>
      <c r="D31" s="229">
        <v>1</v>
      </c>
      <c r="E31" s="229">
        <v>0</v>
      </c>
      <c r="F31" s="792">
        <v>13</v>
      </c>
      <c r="G31" s="792">
        <v>1</v>
      </c>
      <c r="H31" s="229">
        <v>3</v>
      </c>
      <c r="I31" s="229">
        <v>0</v>
      </c>
      <c r="J31" s="792">
        <v>23</v>
      </c>
      <c r="K31" s="792">
        <v>12</v>
      </c>
      <c r="L31" s="229">
        <v>4</v>
      </c>
      <c r="M31" s="229">
        <v>0</v>
      </c>
      <c r="N31" s="795">
        <v>10</v>
      </c>
      <c r="O31" s="792">
        <v>6</v>
      </c>
      <c r="P31" s="229">
        <v>2</v>
      </c>
      <c r="Q31" s="229">
        <v>3</v>
      </c>
      <c r="R31" s="792">
        <v>10</v>
      </c>
      <c r="S31" s="792">
        <v>11</v>
      </c>
      <c r="T31" s="229">
        <v>0</v>
      </c>
      <c r="U31" s="229">
        <v>1</v>
      </c>
      <c r="V31" s="792">
        <f t="shared" ref="V31:Y32" si="7">N31+R31</f>
        <v>20</v>
      </c>
      <c r="W31" s="792">
        <f t="shared" si="7"/>
        <v>17</v>
      </c>
      <c r="X31" s="229">
        <f t="shared" si="7"/>
        <v>2</v>
      </c>
      <c r="Y31" s="230">
        <f t="shared" si="7"/>
        <v>4</v>
      </c>
      <c r="AA31" s="769">
        <f t="shared" ref="AA31:AD32" si="8">B31/SUM($B31:$E31)*100</f>
        <v>45.454545454545453</v>
      </c>
      <c r="AB31" s="87">
        <f t="shared" si="8"/>
        <v>50</v>
      </c>
      <c r="AC31" s="187">
        <f t="shared" si="8"/>
        <v>4.5454545454545459</v>
      </c>
      <c r="AD31" s="187">
        <f t="shared" si="8"/>
        <v>0</v>
      </c>
      <c r="AE31" s="87">
        <f t="shared" ref="AE31:AH32" si="9">F31/SUM($F31:$I31)*100</f>
        <v>76.470588235294116</v>
      </c>
      <c r="AF31" s="803">
        <f t="shared" si="9"/>
        <v>5.8823529411764701</v>
      </c>
      <c r="AG31" s="187">
        <f t="shared" si="9"/>
        <v>17.647058823529413</v>
      </c>
      <c r="AH31" s="187">
        <f t="shared" si="9"/>
        <v>0</v>
      </c>
      <c r="AI31" s="105">
        <f t="shared" ref="AI31:AL32" si="10">N31/SUM($N31:$Q31)*100</f>
        <v>47.619047619047613</v>
      </c>
      <c r="AJ31" s="104">
        <f t="shared" si="10"/>
        <v>28.571428571428569</v>
      </c>
      <c r="AK31" s="194">
        <f t="shared" si="10"/>
        <v>9.5238095238095237</v>
      </c>
      <c r="AL31" s="194">
        <f t="shared" si="10"/>
        <v>14.285714285714285</v>
      </c>
      <c r="AM31" s="104">
        <f t="shared" ref="AM31:AP32" si="11">IFERROR(R31/SUM($R31:$U31)*100,0)</f>
        <v>45.454545454545453</v>
      </c>
      <c r="AN31" s="104">
        <f t="shared" si="11"/>
        <v>50</v>
      </c>
      <c r="AO31" s="194">
        <f t="shared" si="11"/>
        <v>0</v>
      </c>
      <c r="AP31" s="359">
        <f t="shared" si="11"/>
        <v>4.5454545454545459</v>
      </c>
      <c r="AR31" s="105">
        <f t="shared" ref="AR31:AU32" si="12">AE31-AA31</f>
        <v>31.016042780748663</v>
      </c>
      <c r="AS31" s="104">
        <f t="shared" si="12"/>
        <v>-44.117647058823529</v>
      </c>
      <c r="AT31" s="194">
        <f t="shared" si="12"/>
        <v>13.101604278074866</v>
      </c>
      <c r="AU31" s="359">
        <f t="shared" si="12"/>
        <v>0</v>
      </c>
      <c r="AV31" s="104">
        <f t="shared" ref="AV31:AY32" si="13">AM31-AI31</f>
        <v>-2.16450216450216</v>
      </c>
      <c r="AW31" s="104">
        <f t="shared" si="13"/>
        <v>21.428571428571431</v>
      </c>
      <c r="AX31" s="57">
        <f t="shared" si="13"/>
        <v>-9.5238095238095237</v>
      </c>
      <c r="AY31" s="359">
        <f t="shared" si="13"/>
        <v>-9.740259740259738</v>
      </c>
    </row>
    <row r="32" spans="1:51" x14ac:dyDescent="0.25">
      <c r="A32" s="375" t="s">
        <v>44</v>
      </c>
      <c r="B32" s="794">
        <v>236</v>
      </c>
      <c r="C32" s="143">
        <v>222</v>
      </c>
      <c r="D32" s="80">
        <v>28</v>
      </c>
      <c r="E32" s="80">
        <v>5</v>
      </c>
      <c r="F32" s="143">
        <v>201</v>
      </c>
      <c r="G32" s="143">
        <v>219</v>
      </c>
      <c r="H32" s="80">
        <v>42</v>
      </c>
      <c r="I32" s="80">
        <v>5</v>
      </c>
      <c r="J32" s="143">
        <v>437</v>
      </c>
      <c r="K32" s="143">
        <v>441</v>
      </c>
      <c r="L32" s="80">
        <v>70</v>
      </c>
      <c r="M32" s="80">
        <v>10</v>
      </c>
      <c r="N32" s="794">
        <v>281</v>
      </c>
      <c r="O32" s="143">
        <v>191</v>
      </c>
      <c r="P32" s="80">
        <v>21</v>
      </c>
      <c r="Q32" s="80">
        <v>5</v>
      </c>
      <c r="R32" s="143">
        <v>260</v>
      </c>
      <c r="S32" s="143">
        <v>166</v>
      </c>
      <c r="T32" s="80">
        <v>35</v>
      </c>
      <c r="U32" s="80">
        <v>7</v>
      </c>
      <c r="V32" s="143">
        <f t="shared" si="7"/>
        <v>541</v>
      </c>
      <c r="W32" s="143">
        <f t="shared" si="7"/>
        <v>357</v>
      </c>
      <c r="X32" s="80">
        <f t="shared" si="7"/>
        <v>56</v>
      </c>
      <c r="Y32" s="81">
        <f t="shared" si="7"/>
        <v>12</v>
      </c>
      <c r="AA32" s="769">
        <f t="shared" si="8"/>
        <v>48.065173116089618</v>
      </c>
      <c r="AB32" s="87">
        <f t="shared" si="8"/>
        <v>45.213849287169047</v>
      </c>
      <c r="AC32" s="6">
        <f t="shared" si="8"/>
        <v>5.7026476578411405</v>
      </c>
      <c r="AD32" s="187">
        <f t="shared" si="8"/>
        <v>1.0183299389002036</v>
      </c>
      <c r="AE32" s="87">
        <f t="shared" si="9"/>
        <v>43.0406852248394</v>
      </c>
      <c r="AF32" s="87">
        <f t="shared" si="9"/>
        <v>46.895074946466806</v>
      </c>
      <c r="AG32" s="6">
        <f t="shared" si="9"/>
        <v>8.9935760171306214</v>
      </c>
      <c r="AH32" s="187">
        <f t="shared" si="9"/>
        <v>1.070663811563169</v>
      </c>
      <c r="AI32" s="105">
        <f t="shared" si="10"/>
        <v>56.425702811244982</v>
      </c>
      <c r="AJ32" s="104">
        <f t="shared" si="10"/>
        <v>38.353413654618471</v>
      </c>
      <c r="AK32" s="57">
        <f t="shared" si="10"/>
        <v>4.2168674698795181</v>
      </c>
      <c r="AL32" s="194">
        <f t="shared" si="10"/>
        <v>1.0040160642570282</v>
      </c>
      <c r="AM32" s="104">
        <f t="shared" si="11"/>
        <v>55.555555555555557</v>
      </c>
      <c r="AN32" s="104">
        <f t="shared" si="11"/>
        <v>35.470085470085472</v>
      </c>
      <c r="AO32" s="57">
        <f t="shared" si="11"/>
        <v>7.4786324786324787</v>
      </c>
      <c r="AP32" s="60">
        <f t="shared" si="11"/>
        <v>1.4957264957264957</v>
      </c>
      <c r="AR32" s="105">
        <f t="shared" si="12"/>
        <v>-5.0244878912502173</v>
      </c>
      <c r="AS32" s="104">
        <f t="shared" si="12"/>
        <v>1.681225659297759</v>
      </c>
      <c r="AT32" s="57">
        <f t="shared" si="12"/>
        <v>3.2909283592894809</v>
      </c>
      <c r="AU32" s="359">
        <f t="shared" si="12"/>
        <v>5.2333872662965408E-2</v>
      </c>
      <c r="AV32" s="104">
        <f t="shared" si="13"/>
        <v>-0.87014725568942453</v>
      </c>
      <c r="AW32" s="104">
        <f t="shared" si="13"/>
        <v>-2.8833281845329992</v>
      </c>
      <c r="AX32" s="57">
        <f t="shared" si="13"/>
        <v>3.2617650087529606</v>
      </c>
      <c r="AY32" s="359">
        <f t="shared" si="13"/>
        <v>0.49171043146946758</v>
      </c>
    </row>
    <row r="33" spans="1:53" x14ac:dyDescent="0.25">
      <c r="A33" s="364" t="s">
        <v>563</v>
      </c>
      <c r="B33" s="1656"/>
      <c r="C33" s="1657"/>
      <c r="D33" s="1134"/>
      <c r="E33" s="1134"/>
      <c r="F33" s="1657"/>
      <c r="G33" s="1657"/>
      <c r="H33" s="1134"/>
      <c r="I33" s="1134"/>
      <c r="J33" s="1657"/>
      <c r="K33" s="1657"/>
      <c r="L33" s="1134"/>
      <c r="M33" s="1134"/>
      <c r="N33" s="1656"/>
      <c r="O33" s="1657"/>
      <c r="P33" s="1134"/>
      <c r="Q33" s="1134"/>
      <c r="R33" s="1657"/>
      <c r="S33" s="1657"/>
      <c r="T33" s="1134"/>
      <c r="U33" s="1134"/>
      <c r="V33" s="1657"/>
      <c r="W33" s="1657"/>
      <c r="X33" s="1134"/>
      <c r="Y33" s="1135"/>
      <c r="AA33" s="1660"/>
      <c r="AB33" s="1661"/>
      <c r="AC33" s="381"/>
      <c r="AD33" s="381"/>
      <c r="AE33" s="1661"/>
      <c r="AF33" s="1661"/>
      <c r="AG33" s="381"/>
      <c r="AH33" s="381"/>
      <c r="AI33" s="1662"/>
      <c r="AJ33" s="1663"/>
      <c r="AK33" s="1137"/>
      <c r="AL33" s="1137"/>
      <c r="AM33" s="1663"/>
      <c r="AN33" s="1663"/>
      <c r="AO33" s="1137"/>
      <c r="AP33" s="1138"/>
      <c r="AR33" s="1662"/>
      <c r="AS33" s="1663"/>
      <c r="AT33" s="1137"/>
      <c r="AU33" s="1138"/>
      <c r="AV33" s="1663"/>
      <c r="AW33" s="1663"/>
      <c r="AX33" s="1137"/>
      <c r="AY33" s="1138"/>
    </row>
    <row r="34" spans="1:53" x14ac:dyDescent="0.25">
      <c r="A34" s="375" t="s">
        <v>51</v>
      </c>
      <c r="B34" s="794">
        <v>131</v>
      </c>
      <c r="C34" s="143">
        <v>89</v>
      </c>
      <c r="D34" s="80">
        <v>9</v>
      </c>
      <c r="E34" s="80">
        <v>0</v>
      </c>
      <c r="F34" s="143">
        <v>106</v>
      </c>
      <c r="G34" s="143">
        <v>85</v>
      </c>
      <c r="H34" s="80">
        <v>15</v>
      </c>
      <c r="I34" s="80">
        <v>2</v>
      </c>
      <c r="J34" s="143">
        <v>237</v>
      </c>
      <c r="K34" s="143">
        <v>174</v>
      </c>
      <c r="L34" s="80">
        <v>24</v>
      </c>
      <c r="M34" s="80">
        <v>2</v>
      </c>
      <c r="N34" s="794">
        <v>142</v>
      </c>
      <c r="O34" s="143">
        <v>72</v>
      </c>
      <c r="P34" s="80">
        <v>9</v>
      </c>
      <c r="Q34" s="80">
        <v>4</v>
      </c>
      <c r="R34" s="143">
        <v>127</v>
      </c>
      <c r="S34" s="143">
        <v>59</v>
      </c>
      <c r="T34" s="80">
        <v>16</v>
      </c>
      <c r="U34" s="80">
        <v>5</v>
      </c>
      <c r="V34" s="143">
        <f t="shared" ref="V34:Y36" si="14">N34+R34</f>
        <v>269</v>
      </c>
      <c r="W34" s="143">
        <f t="shared" si="14"/>
        <v>131</v>
      </c>
      <c r="X34" s="80">
        <f t="shared" si="14"/>
        <v>25</v>
      </c>
      <c r="Y34" s="81">
        <f t="shared" si="14"/>
        <v>9</v>
      </c>
      <c r="AA34" s="769">
        <f t="shared" ref="AA34:AD36" si="15">B34/SUM($B34:$E34)*100</f>
        <v>57.20524017467249</v>
      </c>
      <c r="AB34" s="87">
        <f t="shared" si="15"/>
        <v>38.864628820960704</v>
      </c>
      <c r="AC34" s="6">
        <f t="shared" si="15"/>
        <v>3.9301310043668125</v>
      </c>
      <c r="AD34" s="187">
        <f t="shared" si="15"/>
        <v>0</v>
      </c>
      <c r="AE34" s="87">
        <f t="shared" ref="AE34:AH36" si="16">F34/SUM($F34:$I34)*100</f>
        <v>50.96153846153846</v>
      </c>
      <c r="AF34" s="87">
        <f t="shared" si="16"/>
        <v>40.865384615384613</v>
      </c>
      <c r="AG34" s="6">
        <f t="shared" si="16"/>
        <v>7.2115384615384608</v>
      </c>
      <c r="AH34" s="187">
        <f t="shared" si="16"/>
        <v>0.96153846153846156</v>
      </c>
      <c r="AI34" s="105">
        <f t="shared" ref="AI34:AL36" si="17">N34/SUM($N34:$Q34)*100</f>
        <v>62.555066079295152</v>
      </c>
      <c r="AJ34" s="104">
        <f t="shared" si="17"/>
        <v>31.718061674008812</v>
      </c>
      <c r="AK34" s="57">
        <f t="shared" si="17"/>
        <v>3.9647577092511015</v>
      </c>
      <c r="AL34" s="194">
        <f t="shared" si="17"/>
        <v>1.7621145374449341</v>
      </c>
      <c r="AM34" s="104">
        <f t="shared" ref="AM34:AP36" si="18">IFERROR(R34/SUM($R34:$U34)*100,0)</f>
        <v>61.35265700483091</v>
      </c>
      <c r="AN34" s="104">
        <f t="shared" si="18"/>
        <v>28.502415458937197</v>
      </c>
      <c r="AO34" s="57">
        <f t="shared" si="18"/>
        <v>7.7294685990338161</v>
      </c>
      <c r="AP34" s="359">
        <f t="shared" si="18"/>
        <v>2.4154589371980677</v>
      </c>
      <c r="AR34" s="105">
        <f t="shared" ref="AR34:AU36" si="19">AE34-AA34</f>
        <v>-6.2437017131340298</v>
      </c>
      <c r="AS34" s="104">
        <f t="shared" si="19"/>
        <v>2.0007557944239096</v>
      </c>
      <c r="AT34" s="57">
        <f t="shared" si="19"/>
        <v>3.2814074571716483</v>
      </c>
      <c r="AU34" s="359">
        <f t="shared" si="19"/>
        <v>0.96153846153846156</v>
      </c>
      <c r="AV34" s="104">
        <f t="shared" ref="AV34:AY36" si="20">AM34-AI34</f>
        <v>-1.2024090744642422</v>
      </c>
      <c r="AW34" s="104">
        <f t="shared" si="20"/>
        <v>-3.2156462150716152</v>
      </c>
      <c r="AX34" s="57">
        <f t="shared" si="20"/>
        <v>3.7647108897827146</v>
      </c>
      <c r="AY34" s="359">
        <f t="shared" si="20"/>
        <v>0.65334439975313363</v>
      </c>
    </row>
    <row r="35" spans="1:53" x14ac:dyDescent="0.25">
      <c r="A35" s="375" t="s">
        <v>52</v>
      </c>
      <c r="B35" s="794">
        <v>80</v>
      </c>
      <c r="C35" s="143">
        <v>95</v>
      </c>
      <c r="D35" s="80">
        <v>12</v>
      </c>
      <c r="E35" s="80">
        <v>4</v>
      </c>
      <c r="F35" s="143">
        <v>78</v>
      </c>
      <c r="G35" s="143">
        <v>101</v>
      </c>
      <c r="H35" s="80">
        <v>18</v>
      </c>
      <c r="I35" s="80">
        <v>3</v>
      </c>
      <c r="J35" s="143">
        <v>158</v>
      </c>
      <c r="K35" s="143">
        <v>196</v>
      </c>
      <c r="L35" s="80">
        <v>30</v>
      </c>
      <c r="M35" s="80">
        <v>7</v>
      </c>
      <c r="N35" s="794">
        <v>104</v>
      </c>
      <c r="O35" s="143">
        <v>84</v>
      </c>
      <c r="P35" s="80">
        <v>5</v>
      </c>
      <c r="Q35" s="80">
        <v>2</v>
      </c>
      <c r="R35" s="143">
        <v>86</v>
      </c>
      <c r="S35" s="143">
        <v>74</v>
      </c>
      <c r="T35" s="80">
        <v>11</v>
      </c>
      <c r="U35" s="80">
        <v>2</v>
      </c>
      <c r="V35" s="143">
        <f t="shared" si="14"/>
        <v>190</v>
      </c>
      <c r="W35" s="143">
        <f t="shared" si="14"/>
        <v>158</v>
      </c>
      <c r="X35" s="80">
        <f t="shared" si="14"/>
        <v>16</v>
      </c>
      <c r="Y35" s="81">
        <f t="shared" si="14"/>
        <v>4</v>
      </c>
      <c r="AA35" s="769">
        <f t="shared" si="15"/>
        <v>41.8848167539267</v>
      </c>
      <c r="AB35" s="87">
        <f t="shared" si="15"/>
        <v>49.738219895287962</v>
      </c>
      <c r="AC35" s="6">
        <f t="shared" si="15"/>
        <v>6.2827225130890048</v>
      </c>
      <c r="AD35" s="187">
        <f t="shared" si="15"/>
        <v>2.0942408376963351</v>
      </c>
      <c r="AE35" s="87">
        <f t="shared" si="16"/>
        <v>39</v>
      </c>
      <c r="AF35" s="87">
        <f t="shared" si="16"/>
        <v>50.5</v>
      </c>
      <c r="AG35" s="6">
        <f t="shared" si="16"/>
        <v>9</v>
      </c>
      <c r="AH35" s="187">
        <f t="shared" si="16"/>
        <v>1.5</v>
      </c>
      <c r="AI35" s="105">
        <f t="shared" si="17"/>
        <v>53.333333333333336</v>
      </c>
      <c r="AJ35" s="104">
        <f t="shared" si="17"/>
        <v>43.07692307692308</v>
      </c>
      <c r="AK35" s="194">
        <f t="shared" si="17"/>
        <v>2.5641025641025639</v>
      </c>
      <c r="AL35" s="194">
        <f t="shared" si="17"/>
        <v>1.0256410256410255</v>
      </c>
      <c r="AM35" s="104">
        <f t="shared" si="18"/>
        <v>49.710982658959537</v>
      </c>
      <c r="AN35" s="104">
        <f t="shared" si="18"/>
        <v>42.774566473988443</v>
      </c>
      <c r="AO35" s="57">
        <f t="shared" si="18"/>
        <v>6.3583815028901727</v>
      </c>
      <c r="AP35" s="359">
        <f t="shared" si="18"/>
        <v>1.1560693641618496</v>
      </c>
      <c r="AR35" s="105">
        <f t="shared" si="19"/>
        <v>-2.8848167539266996</v>
      </c>
      <c r="AS35" s="104">
        <f t="shared" si="19"/>
        <v>0.76178010471203805</v>
      </c>
      <c r="AT35" s="57">
        <f t="shared" si="19"/>
        <v>2.7172774869109952</v>
      </c>
      <c r="AU35" s="359">
        <f t="shared" si="19"/>
        <v>-0.59424083769633507</v>
      </c>
      <c r="AV35" s="104">
        <f t="shared" si="20"/>
        <v>-3.6223506743737985</v>
      </c>
      <c r="AW35" s="104">
        <f t="shared" si="20"/>
        <v>-0.30235660293463695</v>
      </c>
      <c r="AX35" s="194">
        <f t="shared" si="20"/>
        <v>3.7942789387876088</v>
      </c>
      <c r="AY35" s="359">
        <f t="shared" si="20"/>
        <v>0.13042833852082403</v>
      </c>
    </row>
    <row r="36" spans="1:53" x14ac:dyDescent="0.25">
      <c r="A36" s="376" t="s">
        <v>53</v>
      </c>
      <c r="B36" s="756">
        <v>35</v>
      </c>
      <c r="C36" s="753">
        <v>49</v>
      </c>
      <c r="D36" s="141">
        <v>8</v>
      </c>
      <c r="E36" s="141">
        <v>1</v>
      </c>
      <c r="F36" s="753">
        <v>29</v>
      </c>
      <c r="G36" s="753">
        <v>35</v>
      </c>
      <c r="H36" s="141">
        <v>12</v>
      </c>
      <c r="I36" s="141">
        <v>0</v>
      </c>
      <c r="J36" s="753">
        <v>64</v>
      </c>
      <c r="K36" s="753">
        <v>84</v>
      </c>
      <c r="L36" s="141">
        <v>20</v>
      </c>
      <c r="M36" s="141">
        <v>1</v>
      </c>
      <c r="N36" s="756">
        <v>44</v>
      </c>
      <c r="O36" s="753">
        <v>41</v>
      </c>
      <c r="P36" s="141">
        <v>9</v>
      </c>
      <c r="Q36" s="141">
        <v>1</v>
      </c>
      <c r="R36" s="753">
        <v>56</v>
      </c>
      <c r="S36" s="753">
        <v>45</v>
      </c>
      <c r="T36" s="141">
        <v>8</v>
      </c>
      <c r="U36" s="141">
        <v>0</v>
      </c>
      <c r="V36" s="753">
        <f t="shared" si="14"/>
        <v>100</v>
      </c>
      <c r="W36" s="753">
        <f t="shared" si="14"/>
        <v>86</v>
      </c>
      <c r="X36" s="141">
        <f t="shared" si="14"/>
        <v>17</v>
      </c>
      <c r="Y36" s="142">
        <f t="shared" si="14"/>
        <v>1</v>
      </c>
      <c r="AA36" s="802">
        <f t="shared" si="15"/>
        <v>37.634408602150536</v>
      </c>
      <c r="AB36" s="805">
        <f t="shared" si="15"/>
        <v>52.688172043010752</v>
      </c>
      <c r="AC36" s="98">
        <f t="shared" si="15"/>
        <v>8.6021505376344098</v>
      </c>
      <c r="AD36" s="235">
        <f t="shared" si="15"/>
        <v>1.0752688172043012</v>
      </c>
      <c r="AE36" s="805">
        <f t="shared" si="16"/>
        <v>38.15789473684211</v>
      </c>
      <c r="AF36" s="805">
        <f t="shared" si="16"/>
        <v>46.05263157894737</v>
      </c>
      <c r="AG36" s="98">
        <f t="shared" si="16"/>
        <v>15.789473684210526</v>
      </c>
      <c r="AH36" s="235">
        <f t="shared" si="16"/>
        <v>0</v>
      </c>
      <c r="AI36" s="830">
        <f t="shared" si="17"/>
        <v>46.315789473684212</v>
      </c>
      <c r="AJ36" s="956">
        <f t="shared" si="17"/>
        <v>43.15789473684211</v>
      </c>
      <c r="AK36" s="109">
        <f t="shared" si="17"/>
        <v>9.4736842105263168</v>
      </c>
      <c r="AL36" s="360">
        <f t="shared" si="17"/>
        <v>1.0526315789473684</v>
      </c>
      <c r="AM36" s="956">
        <f t="shared" si="18"/>
        <v>51.37614678899083</v>
      </c>
      <c r="AN36" s="956">
        <f t="shared" si="18"/>
        <v>41.284403669724774</v>
      </c>
      <c r="AO36" s="109">
        <f t="shared" si="18"/>
        <v>7.3394495412844041</v>
      </c>
      <c r="AP36" s="1040">
        <f t="shared" si="18"/>
        <v>0</v>
      </c>
      <c r="AR36" s="830">
        <f t="shared" si="19"/>
        <v>0.52348613469157357</v>
      </c>
      <c r="AS36" s="956">
        <f t="shared" si="19"/>
        <v>-6.6355404640633822</v>
      </c>
      <c r="AT36" s="109">
        <f t="shared" si="19"/>
        <v>7.1873231465761158</v>
      </c>
      <c r="AU36" s="1040">
        <f t="shared" si="19"/>
        <v>-1.0752688172043012</v>
      </c>
      <c r="AV36" s="956">
        <f t="shared" si="20"/>
        <v>5.0603573153066179</v>
      </c>
      <c r="AW36" s="956">
        <f t="shared" si="20"/>
        <v>-1.8734910671173353</v>
      </c>
      <c r="AX36" s="109">
        <f t="shared" si="20"/>
        <v>-2.1342346692419127</v>
      </c>
      <c r="AY36" s="1040">
        <f t="shared" si="20"/>
        <v>-1.0526315789473684</v>
      </c>
    </row>
    <row r="37" spans="1:53"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row>
    <row r="38" spans="1:53"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row>
    <row r="39" spans="1:53" x14ac:dyDescent="0.25">
      <c r="A39" s="97" t="s">
        <v>1224</v>
      </c>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row>
    <row r="40" spans="1:53" x14ac:dyDescent="0.25">
      <c r="A40" s="97"/>
      <c r="B40" s="8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row>
    <row r="41" spans="1:53" x14ac:dyDescent="0.25">
      <c r="A41" s="5"/>
      <c r="B41" s="2086" t="s">
        <v>997</v>
      </c>
      <c r="C41" s="2086"/>
      <c r="D41" s="2086"/>
      <c r="E41" s="2086"/>
      <c r="F41" s="2086"/>
      <c r="G41" s="2086"/>
      <c r="H41" s="2086"/>
      <c r="I41" s="2086"/>
      <c r="J41" s="2086"/>
      <c r="K41" s="2086"/>
      <c r="L41" s="2086"/>
      <c r="M41" s="2086"/>
      <c r="N41" s="2086"/>
      <c r="O41" s="2086"/>
      <c r="P41" s="2086"/>
      <c r="Q41" s="2086"/>
      <c r="R41" s="2086"/>
      <c r="S41" s="2086"/>
      <c r="T41" s="2086"/>
      <c r="U41" s="2086"/>
      <c r="V41" s="2086"/>
      <c r="W41" s="2086"/>
      <c r="X41" s="2086"/>
      <c r="Y41" s="2086"/>
      <c r="AA41" s="2086" t="s">
        <v>508</v>
      </c>
      <c r="AB41" s="2086"/>
      <c r="AC41" s="2086"/>
      <c r="AD41" s="2086"/>
      <c r="AE41" s="2086"/>
      <c r="AF41" s="2086"/>
      <c r="AG41" s="2086"/>
      <c r="AH41" s="2086"/>
      <c r="AI41" s="2086"/>
      <c r="AJ41" s="2086"/>
      <c r="AK41" s="2086"/>
      <c r="AL41" s="2086"/>
      <c r="AM41" s="2086"/>
      <c r="AN41" s="2086"/>
      <c r="AO41" s="2086"/>
      <c r="AP41" s="2086"/>
      <c r="AR41" s="2086" t="s">
        <v>631</v>
      </c>
      <c r="AS41" s="2086"/>
      <c r="AT41" s="2086"/>
      <c r="AU41" s="2086"/>
      <c r="AV41" s="2086"/>
      <c r="AW41" s="2086"/>
      <c r="AX41" s="2086"/>
      <c r="AY41" s="2086"/>
      <c r="AZ41" s="80"/>
      <c r="BA41" s="80"/>
    </row>
    <row r="42" spans="1:53" x14ac:dyDescent="0.25">
      <c r="A42" s="383" t="s">
        <v>29</v>
      </c>
      <c r="B42" s="2090">
        <v>2017</v>
      </c>
      <c r="C42" s="2090"/>
      <c r="D42" s="2090"/>
      <c r="E42" s="2090"/>
      <c r="F42" s="2090"/>
      <c r="G42" s="2090"/>
      <c r="H42" s="2090"/>
      <c r="I42" s="2090"/>
      <c r="J42" s="2090"/>
      <c r="K42" s="2090"/>
      <c r="L42" s="2090"/>
      <c r="M42" s="2090"/>
      <c r="N42" s="2090">
        <v>2020</v>
      </c>
      <c r="O42" s="2090"/>
      <c r="P42" s="2090"/>
      <c r="Q42" s="2090"/>
      <c r="R42" s="2090"/>
      <c r="S42" s="2090"/>
      <c r="T42" s="2090"/>
      <c r="U42" s="2090"/>
      <c r="V42" s="2090"/>
      <c r="W42" s="2090"/>
      <c r="X42" s="2090"/>
      <c r="Y42" s="2090"/>
      <c r="AA42" s="2090">
        <v>2017</v>
      </c>
      <c r="AB42" s="2090"/>
      <c r="AC42" s="2090"/>
      <c r="AD42" s="2090"/>
      <c r="AE42" s="2090"/>
      <c r="AF42" s="2090"/>
      <c r="AG42" s="2090"/>
      <c r="AH42" s="2090"/>
      <c r="AI42" s="2090">
        <v>2020</v>
      </c>
      <c r="AJ42" s="2090"/>
      <c r="AK42" s="2090"/>
      <c r="AL42" s="2090"/>
      <c r="AM42" s="2090"/>
      <c r="AN42" s="2090"/>
      <c r="AO42" s="2090"/>
      <c r="AP42" s="2090"/>
      <c r="AR42" s="2091">
        <v>2017</v>
      </c>
      <c r="AS42" s="2091"/>
      <c r="AT42" s="2091"/>
      <c r="AU42" s="2091"/>
      <c r="AV42" s="2091">
        <v>2020</v>
      </c>
      <c r="AW42" s="2091"/>
      <c r="AX42" s="2091"/>
      <c r="AY42" s="2091"/>
    </row>
    <row r="43" spans="1:53" x14ac:dyDescent="0.25">
      <c r="A43" s="364" t="s">
        <v>30</v>
      </c>
      <c r="B43" s="2086" t="s">
        <v>31</v>
      </c>
      <c r="C43" s="2086"/>
      <c r="D43" s="2086"/>
      <c r="E43" s="2086"/>
      <c r="F43" s="2086" t="s">
        <v>32</v>
      </c>
      <c r="G43" s="2086"/>
      <c r="H43" s="2086"/>
      <c r="I43" s="2086"/>
      <c r="J43" s="2086" t="s">
        <v>33</v>
      </c>
      <c r="K43" s="2086"/>
      <c r="L43" s="2086"/>
      <c r="M43" s="2086"/>
      <c r="N43" s="2086" t="s">
        <v>31</v>
      </c>
      <c r="O43" s="2086"/>
      <c r="P43" s="2086"/>
      <c r="Q43" s="2086"/>
      <c r="R43" s="2086" t="s">
        <v>32</v>
      </c>
      <c r="S43" s="2086"/>
      <c r="T43" s="2086"/>
      <c r="U43" s="2086"/>
      <c r="V43" s="2086" t="s">
        <v>33</v>
      </c>
      <c r="W43" s="2086"/>
      <c r="X43" s="2086"/>
      <c r="Y43" s="2086"/>
      <c r="AA43" s="2086" t="s">
        <v>31</v>
      </c>
      <c r="AB43" s="2086"/>
      <c r="AC43" s="2086"/>
      <c r="AD43" s="2086"/>
      <c r="AE43" s="2086" t="s">
        <v>32</v>
      </c>
      <c r="AF43" s="2086"/>
      <c r="AG43" s="2086"/>
      <c r="AH43" s="2086"/>
      <c r="AI43" s="2086" t="s">
        <v>31</v>
      </c>
      <c r="AJ43" s="2086"/>
      <c r="AK43" s="2086"/>
      <c r="AL43" s="2086"/>
      <c r="AM43" s="2086" t="s">
        <v>32</v>
      </c>
      <c r="AN43" s="2086"/>
      <c r="AO43" s="2086"/>
      <c r="AP43" s="2086"/>
      <c r="AR43" s="2091"/>
      <c r="AS43" s="2091"/>
      <c r="AT43" s="2091"/>
      <c r="AU43" s="2091"/>
      <c r="AV43" s="2091"/>
      <c r="AW43" s="2091"/>
      <c r="AX43" s="2091"/>
      <c r="AY43" s="2091"/>
    </row>
    <row r="44" spans="1:53" ht="149.25" customHeight="1" x14ac:dyDescent="0.25">
      <c r="A44" s="1140" t="s">
        <v>34</v>
      </c>
      <c r="B44" s="1652" t="s">
        <v>564</v>
      </c>
      <c r="C44" s="1653" t="s">
        <v>418</v>
      </c>
      <c r="D44" s="1142" t="s">
        <v>419</v>
      </c>
      <c r="E44" s="1142" t="s">
        <v>420</v>
      </c>
      <c r="F44" s="1653" t="s">
        <v>564</v>
      </c>
      <c r="G44" s="1142" t="s">
        <v>418</v>
      </c>
      <c r="H44" s="1142" t="s">
        <v>419</v>
      </c>
      <c r="I44" s="1142" t="s">
        <v>420</v>
      </c>
      <c r="J44" s="1653" t="s">
        <v>564</v>
      </c>
      <c r="K44" s="1653" t="s">
        <v>418</v>
      </c>
      <c r="L44" s="1142" t="s">
        <v>419</v>
      </c>
      <c r="M44" s="1142" t="s">
        <v>420</v>
      </c>
      <c r="N44" s="1652" t="s">
        <v>564</v>
      </c>
      <c r="O44" s="1653" t="s">
        <v>418</v>
      </c>
      <c r="P44" s="1142" t="s">
        <v>419</v>
      </c>
      <c r="Q44" s="1142" t="s">
        <v>420</v>
      </c>
      <c r="R44" s="1653" t="s">
        <v>564</v>
      </c>
      <c r="S44" s="1653" t="s">
        <v>418</v>
      </c>
      <c r="T44" s="1142" t="s">
        <v>419</v>
      </c>
      <c r="U44" s="1142" t="s">
        <v>420</v>
      </c>
      <c r="V44" s="1653" t="s">
        <v>564</v>
      </c>
      <c r="W44" s="1653" t="s">
        <v>418</v>
      </c>
      <c r="X44" s="1142" t="s">
        <v>419</v>
      </c>
      <c r="Y44" s="1143" t="s">
        <v>420</v>
      </c>
      <c r="Z44" s="18"/>
      <c r="AA44" s="1652" t="s">
        <v>564</v>
      </c>
      <c r="AB44" s="1653" t="s">
        <v>418</v>
      </c>
      <c r="AC44" s="1142" t="s">
        <v>419</v>
      </c>
      <c r="AD44" s="1142" t="s">
        <v>420</v>
      </c>
      <c r="AE44" s="1653" t="s">
        <v>564</v>
      </c>
      <c r="AF44" s="1653" t="s">
        <v>418</v>
      </c>
      <c r="AG44" s="1142" t="s">
        <v>419</v>
      </c>
      <c r="AH44" s="1142" t="s">
        <v>420</v>
      </c>
      <c r="AI44" s="1652" t="s">
        <v>564</v>
      </c>
      <c r="AJ44" s="1653" t="s">
        <v>418</v>
      </c>
      <c r="AK44" s="1142" t="s">
        <v>419</v>
      </c>
      <c r="AL44" s="1142" t="s">
        <v>420</v>
      </c>
      <c r="AM44" s="1653" t="s">
        <v>564</v>
      </c>
      <c r="AN44" s="1653" t="s">
        <v>418</v>
      </c>
      <c r="AO44" s="1142" t="s">
        <v>419</v>
      </c>
      <c r="AP44" s="1143" t="s">
        <v>420</v>
      </c>
      <c r="AQ44" s="18"/>
      <c r="AR44" s="1652" t="s">
        <v>564</v>
      </c>
      <c r="AS44" s="1653" t="s">
        <v>418</v>
      </c>
      <c r="AT44" s="1142" t="s">
        <v>419</v>
      </c>
      <c r="AU44" s="1142" t="s">
        <v>420</v>
      </c>
      <c r="AV44" s="1652" t="s">
        <v>564</v>
      </c>
      <c r="AW44" s="1653" t="s">
        <v>418</v>
      </c>
      <c r="AX44" s="1142" t="s">
        <v>419</v>
      </c>
      <c r="AY44" s="1143" t="s">
        <v>420</v>
      </c>
    </row>
    <row r="45" spans="1:53" x14ac:dyDescent="0.25">
      <c r="A45" s="374" t="s">
        <v>992</v>
      </c>
      <c r="B45" s="795">
        <v>88</v>
      </c>
      <c r="C45" s="792">
        <v>97</v>
      </c>
      <c r="D45" s="229">
        <v>56</v>
      </c>
      <c r="E45" s="229">
        <v>13</v>
      </c>
      <c r="F45" s="792">
        <v>75</v>
      </c>
      <c r="G45" s="229">
        <v>84</v>
      </c>
      <c r="H45" s="229">
        <v>63</v>
      </c>
      <c r="I45" s="229">
        <v>19</v>
      </c>
      <c r="J45" s="792">
        <v>163</v>
      </c>
      <c r="K45" s="792">
        <v>181</v>
      </c>
      <c r="L45" s="229">
        <v>119</v>
      </c>
      <c r="M45" s="229">
        <v>32</v>
      </c>
      <c r="N45" s="795">
        <v>240</v>
      </c>
      <c r="O45" s="792">
        <v>303</v>
      </c>
      <c r="P45" s="229">
        <v>185</v>
      </c>
      <c r="Q45" s="229">
        <v>43</v>
      </c>
      <c r="R45" s="792">
        <v>181</v>
      </c>
      <c r="S45" s="792">
        <v>278</v>
      </c>
      <c r="T45" s="229">
        <v>222</v>
      </c>
      <c r="U45" s="229">
        <v>56</v>
      </c>
      <c r="V45" s="792">
        <v>421</v>
      </c>
      <c r="W45" s="792">
        <v>581</v>
      </c>
      <c r="X45" s="229">
        <v>407</v>
      </c>
      <c r="Y45" s="230">
        <v>99</v>
      </c>
      <c r="AA45" s="799">
        <v>34.645669291338585</v>
      </c>
      <c r="AB45" s="777">
        <v>38.188976377952756</v>
      </c>
      <c r="AC45" s="175">
        <v>22.047244094488189</v>
      </c>
      <c r="AD45" s="175">
        <v>5.1181102362204722</v>
      </c>
      <c r="AE45" s="777">
        <v>31.120331950207468</v>
      </c>
      <c r="AF45" s="777">
        <v>34.854771784232362</v>
      </c>
      <c r="AG45" s="175">
        <v>26.141078838174277</v>
      </c>
      <c r="AH45" s="175">
        <v>7.8838174273858916</v>
      </c>
      <c r="AI45" s="820">
        <v>31.1284046692607</v>
      </c>
      <c r="AJ45" s="940">
        <v>39.299610894941637</v>
      </c>
      <c r="AK45" s="174">
        <v>23.994811932555123</v>
      </c>
      <c r="AL45" s="174">
        <v>5.5771725032425428</v>
      </c>
      <c r="AM45" s="940">
        <v>24.559023066485754</v>
      </c>
      <c r="AN45" s="940">
        <v>37.720488466757125</v>
      </c>
      <c r="AO45" s="174">
        <v>30.122116689280869</v>
      </c>
      <c r="AP45" s="179">
        <v>7.5983717774762551</v>
      </c>
      <c r="AR45" s="820">
        <v>-3.5253373411311166</v>
      </c>
      <c r="AS45" s="940">
        <v>-3.3342045937203935</v>
      </c>
      <c r="AT45" s="174">
        <v>4.093834743686088</v>
      </c>
      <c r="AU45" s="179">
        <v>2.7657071911654194</v>
      </c>
      <c r="AV45" s="940">
        <v>-6.5693816027749463</v>
      </c>
      <c r="AW45" s="940">
        <v>-1.5791224281845118</v>
      </c>
      <c r="AX45" s="174">
        <v>6.1273047567257457</v>
      </c>
      <c r="AY45" s="179">
        <v>2.0211992742337124</v>
      </c>
    </row>
    <row r="46" spans="1:53" x14ac:dyDescent="0.25">
      <c r="A46" s="375" t="s">
        <v>993</v>
      </c>
      <c r="B46" s="794">
        <v>171</v>
      </c>
      <c r="C46" s="143">
        <v>240</v>
      </c>
      <c r="D46" s="80">
        <v>71</v>
      </c>
      <c r="E46" s="80">
        <v>44</v>
      </c>
      <c r="F46" s="143">
        <v>172</v>
      </c>
      <c r="G46" s="80">
        <v>197</v>
      </c>
      <c r="H46" s="80">
        <v>74</v>
      </c>
      <c r="I46" s="80">
        <v>41</v>
      </c>
      <c r="J46" s="143">
        <v>343</v>
      </c>
      <c r="K46" s="143">
        <v>437</v>
      </c>
      <c r="L46" s="80">
        <v>145</v>
      </c>
      <c r="M46" s="80">
        <v>85</v>
      </c>
      <c r="N46" s="794">
        <v>190</v>
      </c>
      <c r="O46" s="143">
        <v>206</v>
      </c>
      <c r="P46" s="80">
        <v>90</v>
      </c>
      <c r="Q46" s="80">
        <v>28</v>
      </c>
      <c r="R46" s="143">
        <v>154</v>
      </c>
      <c r="S46" s="143">
        <v>182</v>
      </c>
      <c r="T46" s="80">
        <v>103</v>
      </c>
      <c r="U46" s="80">
        <v>48</v>
      </c>
      <c r="V46" s="143">
        <v>344</v>
      </c>
      <c r="W46" s="143">
        <v>388</v>
      </c>
      <c r="X46" s="80">
        <v>193</v>
      </c>
      <c r="Y46" s="81">
        <v>76</v>
      </c>
      <c r="AA46" s="769">
        <v>32.50950570342205</v>
      </c>
      <c r="AB46" s="87">
        <v>45.627376425855516</v>
      </c>
      <c r="AC46" s="6">
        <v>13.498098859315588</v>
      </c>
      <c r="AD46" s="6">
        <v>8.3650190114068437</v>
      </c>
      <c r="AE46" s="87">
        <v>35.537190082644628</v>
      </c>
      <c r="AF46" s="87">
        <v>40.70247933884297</v>
      </c>
      <c r="AG46" s="6">
        <v>15.289256198347106</v>
      </c>
      <c r="AH46" s="6">
        <v>8.4710743801652892</v>
      </c>
      <c r="AI46" s="105">
        <v>36.964980544747085</v>
      </c>
      <c r="AJ46" s="104">
        <v>40.077821011673151</v>
      </c>
      <c r="AK46" s="57">
        <v>17.509727626459142</v>
      </c>
      <c r="AL46" s="57">
        <v>5.4474708171206228</v>
      </c>
      <c r="AM46" s="104">
        <v>31.622176591375773</v>
      </c>
      <c r="AN46" s="104">
        <v>37.371663244353179</v>
      </c>
      <c r="AO46" s="57">
        <v>21.149897330595483</v>
      </c>
      <c r="AP46" s="60">
        <v>9.8562628336755651</v>
      </c>
      <c r="AR46" s="105">
        <v>3.0276843792225776</v>
      </c>
      <c r="AS46" s="104">
        <v>-4.9248970870125461</v>
      </c>
      <c r="AT46" s="57">
        <v>1.7911573390315176</v>
      </c>
      <c r="AU46" s="60">
        <v>0.10605536875844557</v>
      </c>
      <c r="AV46" s="104">
        <v>-5.3428039533713125</v>
      </c>
      <c r="AW46" s="104">
        <v>-2.7061577673199722</v>
      </c>
      <c r="AX46" s="57">
        <v>3.6401697041363406</v>
      </c>
      <c r="AY46" s="60">
        <v>4.4087920165549424</v>
      </c>
    </row>
    <row r="47" spans="1:53" x14ac:dyDescent="0.25">
      <c r="A47" s="375" t="s">
        <v>54</v>
      </c>
      <c r="B47" s="794">
        <v>195</v>
      </c>
      <c r="C47" s="143">
        <v>218</v>
      </c>
      <c r="D47" s="80">
        <v>69</v>
      </c>
      <c r="E47" s="80">
        <v>29</v>
      </c>
      <c r="F47" s="143">
        <v>177</v>
      </c>
      <c r="G47" s="80">
        <v>210</v>
      </c>
      <c r="H47" s="80">
        <v>73</v>
      </c>
      <c r="I47" s="80">
        <v>17</v>
      </c>
      <c r="J47" s="143">
        <v>372</v>
      </c>
      <c r="K47" s="143">
        <v>428</v>
      </c>
      <c r="L47" s="80">
        <v>142</v>
      </c>
      <c r="M47" s="80">
        <v>46</v>
      </c>
      <c r="N47" s="794">
        <v>157</v>
      </c>
      <c r="O47" s="143">
        <v>230</v>
      </c>
      <c r="P47" s="80">
        <v>97</v>
      </c>
      <c r="Q47" s="80">
        <v>23</v>
      </c>
      <c r="R47" s="143">
        <v>118</v>
      </c>
      <c r="S47" s="143">
        <v>241</v>
      </c>
      <c r="T47" s="80">
        <v>99</v>
      </c>
      <c r="U47" s="80">
        <v>32</v>
      </c>
      <c r="V47" s="143">
        <f t="shared" ref="V47:V64" si="21">N47+R47</f>
        <v>275</v>
      </c>
      <c r="W47" s="143">
        <f t="shared" ref="W47:W64" si="22">O47+S47</f>
        <v>471</v>
      </c>
      <c r="X47" s="80">
        <f t="shared" ref="X47:X64" si="23">P47+T47</f>
        <v>196</v>
      </c>
      <c r="Y47" s="81">
        <f t="shared" ref="Y47:Y64" si="24">Q47+U47</f>
        <v>55</v>
      </c>
      <c r="AA47" s="769">
        <f t="shared" ref="AA47:AA64" si="25">B47/SUM($B47:$E47)*100</f>
        <v>38.160469667318978</v>
      </c>
      <c r="AB47" s="87">
        <f t="shared" ref="AB47:AB64" si="26">C47/SUM($B47:$E47)*100</f>
        <v>42.661448140900191</v>
      </c>
      <c r="AC47" s="6">
        <f t="shared" ref="AC47:AC64" si="27">D47/SUM($B47:$E47)*100</f>
        <v>13.50293542074364</v>
      </c>
      <c r="AD47" s="6">
        <f t="shared" ref="AD47:AD64" si="28">E47/SUM($B47:$E47)*100</f>
        <v>5.6751467710371815</v>
      </c>
      <c r="AE47" s="87">
        <f t="shared" ref="AE47:AE64" si="29">F47/SUM($F47:$I47)*100</f>
        <v>37.106918238993707</v>
      </c>
      <c r="AF47" s="87">
        <f t="shared" ref="AF47:AF64" si="30">G47/SUM($F47:$I47)*100</f>
        <v>44.025157232704402</v>
      </c>
      <c r="AG47" s="6">
        <f t="shared" ref="AG47:AG64" si="31">H47/SUM($F47:$I47)*100</f>
        <v>15.30398322851153</v>
      </c>
      <c r="AH47" s="6">
        <f t="shared" ref="AH47:AH64" si="32">I47/SUM($F47:$I47)*100</f>
        <v>3.5639412997903559</v>
      </c>
      <c r="AI47" s="105">
        <f t="shared" ref="AI47:AI64" si="33">N47/SUM($N47:$Q47)*100</f>
        <v>30.96646942800789</v>
      </c>
      <c r="AJ47" s="104">
        <f t="shared" ref="AJ47:AJ64" si="34">O47/SUM($N47:$Q47)*100</f>
        <v>45.364891518737672</v>
      </c>
      <c r="AK47" s="57">
        <f t="shared" ref="AK47:AK64" si="35">P47/SUM($N47:$Q47)*100</f>
        <v>19.132149901380672</v>
      </c>
      <c r="AL47" s="57">
        <f t="shared" ref="AL47:AL64" si="36">Q47/SUM($N47:$Q47)*100</f>
        <v>4.5364891518737673</v>
      </c>
      <c r="AM47" s="104">
        <f t="shared" ref="AM47:AM64" si="37">IFERROR(R47/SUM($R47:$U47)*100,0)</f>
        <v>24.081632653061224</v>
      </c>
      <c r="AN47" s="104">
        <f t="shared" ref="AN47:AN64" si="38">IFERROR(S47/SUM($R47:$U47)*100,0)</f>
        <v>49.183673469387756</v>
      </c>
      <c r="AO47" s="57">
        <f t="shared" ref="AO47:AO64" si="39">IFERROR(T47/SUM($R47:$U47)*100,0)</f>
        <v>20.204081632653061</v>
      </c>
      <c r="AP47" s="60">
        <f t="shared" ref="AP47:AP64" si="40">IFERROR(U47/SUM($R47:$U47)*100,0)</f>
        <v>6.5306122448979593</v>
      </c>
      <c r="AR47" s="105">
        <f t="shared" ref="AR47:AR64" si="41">AE47-AA47</f>
        <v>-1.0535514283252709</v>
      </c>
      <c r="AS47" s="104">
        <f t="shared" ref="AS47:AS64" si="42">AF47-AB47</f>
        <v>1.3637090918042105</v>
      </c>
      <c r="AT47" s="57">
        <f t="shared" ref="AT47:AT64" si="43">AG47-AC47</f>
        <v>1.8010478077678904</v>
      </c>
      <c r="AU47" s="60">
        <f t="shared" ref="AU47:AU64" si="44">AH47-AD47</f>
        <v>-2.1112054712468256</v>
      </c>
      <c r="AV47" s="104">
        <f t="shared" ref="AV47:AV64" si="45">AM47-AI47</f>
        <v>-6.8848367749466668</v>
      </c>
      <c r="AW47" s="104">
        <f t="shared" ref="AW47:AW64" si="46">AN47-AJ47</f>
        <v>3.8187819506500844</v>
      </c>
      <c r="AX47" s="57">
        <f t="shared" ref="AX47:AX64" si="47">AO47-AK47</f>
        <v>1.0719317312723895</v>
      </c>
      <c r="AY47" s="60">
        <f t="shared" ref="AY47:AY64" si="48">AP47-AL47</f>
        <v>1.994123093024192</v>
      </c>
    </row>
    <row r="48" spans="1:53" x14ac:dyDescent="0.25">
      <c r="A48" s="375" t="s">
        <v>55</v>
      </c>
      <c r="B48" s="794">
        <v>304</v>
      </c>
      <c r="C48" s="143">
        <v>180</v>
      </c>
      <c r="D48" s="80">
        <v>33</v>
      </c>
      <c r="E48" s="80">
        <v>8</v>
      </c>
      <c r="F48" s="143">
        <v>247</v>
      </c>
      <c r="G48" s="80">
        <v>169</v>
      </c>
      <c r="H48" s="80">
        <v>41</v>
      </c>
      <c r="I48" s="80">
        <v>18</v>
      </c>
      <c r="J48" s="143">
        <v>551</v>
      </c>
      <c r="K48" s="143">
        <v>349</v>
      </c>
      <c r="L48" s="80">
        <v>74</v>
      </c>
      <c r="M48" s="80">
        <v>26</v>
      </c>
      <c r="N48" s="794">
        <v>239</v>
      </c>
      <c r="O48" s="143">
        <v>208</v>
      </c>
      <c r="P48" s="80">
        <v>51</v>
      </c>
      <c r="Q48" s="80">
        <v>13</v>
      </c>
      <c r="R48" s="143">
        <v>210</v>
      </c>
      <c r="S48" s="143">
        <v>195</v>
      </c>
      <c r="T48" s="80">
        <v>48</v>
      </c>
      <c r="U48" s="80">
        <v>24</v>
      </c>
      <c r="V48" s="143">
        <f t="shared" si="21"/>
        <v>449</v>
      </c>
      <c r="W48" s="143">
        <f t="shared" si="22"/>
        <v>403</v>
      </c>
      <c r="X48" s="80">
        <f t="shared" si="23"/>
        <v>99</v>
      </c>
      <c r="Y48" s="81">
        <f t="shared" si="24"/>
        <v>37</v>
      </c>
      <c r="AA48" s="769">
        <f t="shared" si="25"/>
        <v>57.904761904761905</v>
      </c>
      <c r="AB48" s="87">
        <f t="shared" si="26"/>
        <v>34.285714285714285</v>
      </c>
      <c r="AC48" s="6">
        <f t="shared" si="27"/>
        <v>6.2857142857142865</v>
      </c>
      <c r="AD48" s="6">
        <f t="shared" si="28"/>
        <v>1.5238095238095237</v>
      </c>
      <c r="AE48" s="87">
        <f t="shared" si="29"/>
        <v>52</v>
      </c>
      <c r="AF48" s="87">
        <f t="shared" si="30"/>
        <v>35.578947368421055</v>
      </c>
      <c r="AG48" s="6">
        <f t="shared" si="31"/>
        <v>8.6315789473684212</v>
      </c>
      <c r="AH48" s="6">
        <f t="shared" si="32"/>
        <v>3.7894736842105265</v>
      </c>
      <c r="AI48" s="105">
        <f t="shared" si="33"/>
        <v>46.771037181996086</v>
      </c>
      <c r="AJ48" s="104">
        <f t="shared" si="34"/>
        <v>40.704500978473575</v>
      </c>
      <c r="AK48" s="57">
        <f t="shared" si="35"/>
        <v>9.9804305283757326</v>
      </c>
      <c r="AL48" s="57">
        <f t="shared" si="36"/>
        <v>2.5440313111545985</v>
      </c>
      <c r="AM48" s="104">
        <f t="shared" si="37"/>
        <v>44.025157232704402</v>
      </c>
      <c r="AN48" s="104">
        <f t="shared" si="38"/>
        <v>40.880503144654092</v>
      </c>
      <c r="AO48" s="57">
        <f t="shared" si="39"/>
        <v>10.062893081761008</v>
      </c>
      <c r="AP48" s="60">
        <f t="shared" si="40"/>
        <v>5.0314465408805038</v>
      </c>
      <c r="AR48" s="105">
        <f t="shared" si="41"/>
        <v>-5.9047619047619051</v>
      </c>
      <c r="AS48" s="104">
        <f t="shared" si="42"/>
        <v>1.2932330827067702</v>
      </c>
      <c r="AT48" s="57">
        <f t="shared" si="43"/>
        <v>2.3458646616541348</v>
      </c>
      <c r="AU48" s="60">
        <f t="shared" si="44"/>
        <v>2.2656641604010028</v>
      </c>
      <c r="AV48" s="104">
        <f t="shared" si="45"/>
        <v>-2.7458799492916839</v>
      </c>
      <c r="AW48" s="104">
        <f t="shared" si="46"/>
        <v>0.17600216618051689</v>
      </c>
      <c r="AX48" s="57">
        <f t="shared" si="47"/>
        <v>8.2462553385274973E-2</v>
      </c>
      <c r="AY48" s="60">
        <f t="shared" si="48"/>
        <v>2.4874152297259053</v>
      </c>
    </row>
    <row r="49" spans="1:51" x14ac:dyDescent="0.25">
      <c r="A49" s="375" t="s">
        <v>56</v>
      </c>
      <c r="B49" s="794">
        <v>217</v>
      </c>
      <c r="C49" s="143">
        <v>41</v>
      </c>
      <c r="D49" s="80">
        <v>1</v>
      </c>
      <c r="E49" s="80">
        <v>0</v>
      </c>
      <c r="F49" s="143">
        <v>185</v>
      </c>
      <c r="G49" s="80">
        <v>42</v>
      </c>
      <c r="H49" s="80">
        <v>7</v>
      </c>
      <c r="I49" s="80">
        <v>5</v>
      </c>
      <c r="J49" s="143">
        <v>402</v>
      </c>
      <c r="K49" s="143">
        <v>83</v>
      </c>
      <c r="L49" s="80">
        <v>8</v>
      </c>
      <c r="M49" s="80">
        <v>5</v>
      </c>
      <c r="N49" s="794">
        <v>212</v>
      </c>
      <c r="O49" s="143">
        <v>40</v>
      </c>
      <c r="P49" s="80">
        <v>1</v>
      </c>
      <c r="Q49" s="80">
        <v>4</v>
      </c>
      <c r="R49" s="143">
        <v>164</v>
      </c>
      <c r="S49" s="143">
        <v>66</v>
      </c>
      <c r="T49" s="80">
        <v>8</v>
      </c>
      <c r="U49" s="80">
        <v>3</v>
      </c>
      <c r="V49" s="143">
        <f t="shared" si="21"/>
        <v>376</v>
      </c>
      <c r="W49" s="143">
        <f t="shared" si="22"/>
        <v>106</v>
      </c>
      <c r="X49" s="80">
        <f t="shared" si="23"/>
        <v>9</v>
      </c>
      <c r="Y49" s="81">
        <f t="shared" si="24"/>
        <v>7</v>
      </c>
      <c r="AA49" s="769">
        <f t="shared" si="25"/>
        <v>83.78378378378379</v>
      </c>
      <c r="AB49" s="87">
        <f t="shared" si="26"/>
        <v>15.83011583011583</v>
      </c>
      <c r="AC49" s="187">
        <f t="shared" si="27"/>
        <v>0.38610038610038611</v>
      </c>
      <c r="AD49" s="187">
        <f t="shared" si="28"/>
        <v>0</v>
      </c>
      <c r="AE49" s="87">
        <f t="shared" si="29"/>
        <v>77.405857740585773</v>
      </c>
      <c r="AF49" s="87">
        <f t="shared" si="30"/>
        <v>17.573221757322173</v>
      </c>
      <c r="AG49" s="6">
        <f t="shared" si="31"/>
        <v>2.9288702928870292</v>
      </c>
      <c r="AH49" s="187">
        <f t="shared" si="32"/>
        <v>2.0920502092050208</v>
      </c>
      <c r="AI49" s="105">
        <f t="shared" si="33"/>
        <v>82.490272373540847</v>
      </c>
      <c r="AJ49" s="104">
        <f t="shared" si="34"/>
        <v>15.56420233463035</v>
      </c>
      <c r="AK49" s="194">
        <f t="shared" si="35"/>
        <v>0.38910505836575876</v>
      </c>
      <c r="AL49" s="194">
        <f t="shared" si="36"/>
        <v>1.556420233463035</v>
      </c>
      <c r="AM49" s="104">
        <f t="shared" si="37"/>
        <v>68.049792531120332</v>
      </c>
      <c r="AN49" s="104">
        <f t="shared" si="38"/>
        <v>27.385892116182575</v>
      </c>
      <c r="AO49" s="57">
        <f t="shared" si="39"/>
        <v>3.3195020746887969</v>
      </c>
      <c r="AP49" s="359">
        <f t="shared" si="40"/>
        <v>1.2448132780082988</v>
      </c>
      <c r="AR49" s="105">
        <f t="shared" si="41"/>
        <v>-6.3779260431980163</v>
      </c>
      <c r="AS49" s="104">
        <f t="shared" si="42"/>
        <v>1.7431059272063436</v>
      </c>
      <c r="AT49" s="194">
        <f t="shared" si="43"/>
        <v>2.5427699067866429</v>
      </c>
      <c r="AU49" s="359">
        <f t="shared" si="44"/>
        <v>2.0920502092050208</v>
      </c>
      <c r="AV49" s="104">
        <f t="shared" si="45"/>
        <v>-14.440479842420515</v>
      </c>
      <c r="AW49" s="104">
        <f t="shared" si="46"/>
        <v>11.821689781552225</v>
      </c>
      <c r="AX49" s="194">
        <f t="shared" si="47"/>
        <v>2.9303970163230382</v>
      </c>
      <c r="AY49" s="359">
        <f t="shared" si="48"/>
        <v>-0.31160695545473627</v>
      </c>
    </row>
    <row r="50" spans="1:51" x14ac:dyDescent="0.25">
      <c r="A50" s="375" t="s">
        <v>57</v>
      </c>
      <c r="B50" s="794">
        <v>249</v>
      </c>
      <c r="C50" s="143">
        <v>202</v>
      </c>
      <c r="D50" s="80">
        <v>57</v>
      </c>
      <c r="E50" s="80">
        <v>24</v>
      </c>
      <c r="F50" s="143">
        <v>180</v>
      </c>
      <c r="G50" s="80">
        <v>210</v>
      </c>
      <c r="H50" s="80">
        <v>62</v>
      </c>
      <c r="I50" s="80">
        <v>24</v>
      </c>
      <c r="J50" s="143">
        <v>429</v>
      </c>
      <c r="K50" s="143">
        <v>412</v>
      </c>
      <c r="L50" s="80">
        <v>119</v>
      </c>
      <c r="M50" s="80">
        <v>48</v>
      </c>
      <c r="N50" s="794">
        <v>236</v>
      </c>
      <c r="O50" s="143">
        <v>209</v>
      </c>
      <c r="P50" s="80">
        <v>72</v>
      </c>
      <c r="Q50" s="80">
        <v>15</v>
      </c>
      <c r="R50" s="143">
        <v>175</v>
      </c>
      <c r="S50" s="143">
        <v>224</v>
      </c>
      <c r="T50" s="80">
        <v>62</v>
      </c>
      <c r="U50" s="80">
        <v>26</v>
      </c>
      <c r="V50" s="143">
        <f t="shared" si="21"/>
        <v>411</v>
      </c>
      <c r="W50" s="143">
        <f t="shared" si="22"/>
        <v>433</v>
      </c>
      <c r="X50" s="80">
        <f t="shared" si="23"/>
        <v>134</v>
      </c>
      <c r="Y50" s="81">
        <f t="shared" si="24"/>
        <v>41</v>
      </c>
      <c r="AA50" s="769">
        <f t="shared" si="25"/>
        <v>46.804511278195484</v>
      </c>
      <c r="AB50" s="87">
        <f t="shared" si="26"/>
        <v>37.969924812030072</v>
      </c>
      <c r="AC50" s="6">
        <f t="shared" si="27"/>
        <v>10.714285714285714</v>
      </c>
      <c r="AD50" s="6">
        <f t="shared" si="28"/>
        <v>4.5112781954887211</v>
      </c>
      <c r="AE50" s="87">
        <f t="shared" si="29"/>
        <v>37.815126050420169</v>
      </c>
      <c r="AF50" s="87">
        <f t="shared" si="30"/>
        <v>44.117647058823529</v>
      </c>
      <c r="AG50" s="6">
        <f t="shared" si="31"/>
        <v>13.025210084033615</v>
      </c>
      <c r="AH50" s="6">
        <f t="shared" si="32"/>
        <v>5.0420168067226889</v>
      </c>
      <c r="AI50" s="105">
        <f t="shared" si="33"/>
        <v>44.360902255639097</v>
      </c>
      <c r="AJ50" s="104">
        <f t="shared" si="34"/>
        <v>39.285714285714285</v>
      </c>
      <c r="AK50" s="57">
        <f t="shared" si="35"/>
        <v>13.533834586466165</v>
      </c>
      <c r="AL50" s="57">
        <f t="shared" si="36"/>
        <v>2.8195488721804511</v>
      </c>
      <c r="AM50" s="104">
        <f t="shared" si="37"/>
        <v>35.93429158110883</v>
      </c>
      <c r="AN50" s="104">
        <f t="shared" si="38"/>
        <v>45.995893223819301</v>
      </c>
      <c r="AO50" s="57">
        <f t="shared" si="39"/>
        <v>12.73100616016427</v>
      </c>
      <c r="AP50" s="60">
        <f t="shared" si="40"/>
        <v>5.3388090349075972</v>
      </c>
      <c r="AR50" s="105">
        <f t="shared" si="41"/>
        <v>-8.9893852277753155</v>
      </c>
      <c r="AS50" s="104">
        <f t="shared" si="42"/>
        <v>6.1477222467934567</v>
      </c>
      <c r="AT50" s="57">
        <f t="shared" si="43"/>
        <v>2.3109243697479016</v>
      </c>
      <c r="AU50" s="60">
        <f t="shared" si="44"/>
        <v>0.53073861123396782</v>
      </c>
      <c r="AV50" s="104">
        <f t="shared" si="45"/>
        <v>-8.4266106745302665</v>
      </c>
      <c r="AW50" s="104">
        <f t="shared" si="46"/>
        <v>6.7101789381050168</v>
      </c>
      <c r="AX50" s="57">
        <f t="shared" si="47"/>
        <v>-0.80282842630189499</v>
      </c>
      <c r="AY50" s="60">
        <f t="shared" si="48"/>
        <v>2.519260162727146</v>
      </c>
    </row>
    <row r="51" spans="1:51" x14ac:dyDescent="0.25">
      <c r="A51" s="375" t="s">
        <v>58</v>
      </c>
      <c r="B51" s="794">
        <v>149</v>
      </c>
      <c r="C51" s="143">
        <v>164</v>
      </c>
      <c r="D51" s="80">
        <v>112</v>
      </c>
      <c r="E51" s="80">
        <v>53</v>
      </c>
      <c r="F51" s="143">
        <v>131</v>
      </c>
      <c r="G51" s="80">
        <v>195</v>
      </c>
      <c r="H51" s="80">
        <v>105</v>
      </c>
      <c r="I51" s="80">
        <v>54</v>
      </c>
      <c r="J51" s="143">
        <v>280</v>
      </c>
      <c r="K51" s="143">
        <v>359</v>
      </c>
      <c r="L51" s="80">
        <v>217</v>
      </c>
      <c r="M51" s="80">
        <v>107</v>
      </c>
      <c r="N51" s="794">
        <v>114</v>
      </c>
      <c r="O51" s="143">
        <v>188</v>
      </c>
      <c r="P51" s="80">
        <v>123</v>
      </c>
      <c r="Q51" s="80">
        <v>72</v>
      </c>
      <c r="R51" s="143">
        <v>76</v>
      </c>
      <c r="S51" s="143">
        <v>186</v>
      </c>
      <c r="T51" s="80">
        <v>136</v>
      </c>
      <c r="U51" s="80">
        <v>104</v>
      </c>
      <c r="V51" s="143">
        <f t="shared" si="21"/>
        <v>190</v>
      </c>
      <c r="W51" s="143">
        <f t="shared" si="22"/>
        <v>374</v>
      </c>
      <c r="X51" s="80">
        <f t="shared" si="23"/>
        <v>259</v>
      </c>
      <c r="Y51" s="81">
        <f t="shared" si="24"/>
        <v>176</v>
      </c>
      <c r="AA51" s="769">
        <f t="shared" si="25"/>
        <v>31.171548117154813</v>
      </c>
      <c r="AB51" s="87">
        <f t="shared" si="26"/>
        <v>34.309623430962347</v>
      </c>
      <c r="AC51" s="6">
        <f t="shared" si="27"/>
        <v>23.430962343096233</v>
      </c>
      <c r="AD51" s="6">
        <f t="shared" si="28"/>
        <v>11.08786610878661</v>
      </c>
      <c r="AE51" s="87">
        <f t="shared" si="29"/>
        <v>27.010309278350515</v>
      </c>
      <c r="AF51" s="87">
        <f t="shared" si="30"/>
        <v>40.206185567010309</v>
      </c>
      <c r="AG51" s="6">
        <f t="shared" si="31"/>
        <v>21.649484536082475</v>
      </c>
      <c r="AH51" s="6">
        <f t="shared" si="32"/>
        <v>11.134020618556702</v>
      </c>
      <c r="AI51" s="105">
        <f t="shared" si="33"/>
        <v>22.937625754527165</v>
      </c>
      <c r="AJ51" s="104">
        <f t="shared" si="34"/>
        <v>37.82696177062374</v>
      </c>
      <c r="AK51" s="57">
        <f t="shared" si="35"/>
        <v>24.748490945674046</v>
      </c>
      <c r="AL51" s="57">
        <f t="shared" si="36"/>
        <v>14.486921529175051</v>
      </c>
      <c r="AM51" s="104">
        <f t="shared" si="37"/>
        <v>15.139442231075698</v>
      </c>
      <c r="AN51" s="104">
        <f t="shared" si="38"/>
        <v>37.051792828685258</v>
      </c>
      <c r="AO51" s="57">
        <f t="shared" si="39"/>
        <v>27.091633466135455</v>
      </c>
      <c r="AP51" s="60">
        <f t="shared" si="40"/>
        <v>20.717131474103585</v>
      </c>
      <c r="AR51" s="105">
        <f t="shared" si="41"/>
        <v>-4.161238838804298</v>
      </c>
      <c r="AS51" s="104">
        <f t="shared" si="42"/>
        <v>5.8965621360479616</v>
      </c>
      <c r="AT51" s="57">
        <f t="shared" si="43"/>
        <v>-1.7814778070137578</v>
      </c>
      <c r="AU51" s="60">
        <f t="shared" si="44"/>
        <v>4.6154509770092389E-2</v>
      </c>
      <c r="AV51" s="104">
        <f t="shared" si="45"/>
        <v>-7.7981835234514669</v>
      </c>
      <c r="AW51" s="104">
        <f t="shared" si="46"/>
        <v>-0.77516894193848174</v>
      </c>
      <c r="AX51" s="57">
        <f t="shared" si="47"/>
        <v>2.3431425204614094</v>
      </c>
      <c r="AY51" s="60">
        <f t="shared" si="48"/>
        <v>6.230209944928534</v>
      </c>
    </row>
    <row r="52" spans="1:51" x14ac:dyDescent="0.25">
      <c r="A52" s="375" t="s">
        <v>59</v>
      </c>
      <c r="B52" s="794">
        <v>194</v>
      </c>
      <c r="C52" s="143">
        <v>285</v>
      </c>
      <c r="D52" s="80">
        <v>48</v>
      </c>
      <c r="E52" s="80">
        <v>13</v>
      </c>
      <c r="F52" s="143">
        <v>165</v>
      </c>
      <c r="G52" s="80">
        <v>264</v>
      </c>
      <c r="H52" s="80">
        <v>53</v>
      </c>
      <c r="I52" s="80">
        <v>13</v>
      </c>
      <c r="J52" s="143">
        <v>359</v>
      </c>
      <c r="K52" s="143">
        <v>549</v>
      </c>
      <c r="L52" s="80">
        <v>101</v>
      </c>
      <c r="M52" s="80">
        <v>26</v>
      </c>
      <c r="N52" s="794">
        <v>151</v>
      </c>
      <c r="O52" s="143">
        <v>306</v>
      </c>
      <c r="P52" s="80">
        <v>36</v>
      </c>
      <c r="Q52" s="80">
        <v>24</v>
      </c>
      <c r="R52" s="143">
        <v>157</v>
      </c>
      <c r="S52" s="143">
        <v>278</v>
      </c>
      <c r="T52" s="80">
        <v>45</v>
      </c>
      <c r="U52" s="80">
        <v>7</v>
      </c>
      <c r="V52" s="143">
        <f t="shared" si="21"/>
        <v>308</v>
      </c>
      <c r="W52" s="143">
        <f t="shared" si="22"/>
        <v>584</v>
      </c>
      <c r="X52" s="80">
        <f t="shared" si="23"/>
        <v>81</v>
      </c>
      <c r="Y52" s="81">
        <f t="shared" si="24"/>
        <v>31</v>
      </c>
      <c r="AA52" s="769">
        <f t="shared" si="25"/>
        <v>35.925925925925931</v>
      </c>
      <c r="AB52" s="87">
        <f t="shared" si="26"/>
        <v>52.777777777777779</v>
      </c>
      <c r="AC52" s="6">
        <f t="shared" si="27"/>
        <v>8.8888888888888893</v>
      </c>
      <c r="AD52" s="6">
        <f t="shared" si="28"/>
        <v>2.4074074074074074</v>
      </c>
      <c r="AE52" s="87">
        <f t="shared" si="29"/>
        <v>33.333333333333329</v>
      </c>
      <c r="AF52" s="87">
        <f t="shared" si="30"/>
        <v>53.333333333333336</v>
      </c>
      <c r="AG52" s="6">
        <f t="shared" si="31"/>
        <v>10.707070707070706</v>
      </c>
      <c r="AH52" s="6">
        <f t="shared" si="32"/>
        <v>2.6262626262626263</v>
      </c>
      <c r="AI52" s="105">
        <f t="shared" si="33"/>
        <v>29.206963249516445</v>
      </c>
      <c r="AJ52" s="104">
        <f t="shared" si="34"/>
        <v>59.187620889748551</v>
      </c>
      <c r="AK52" s="57">
        <f t="shared" si="35"/>
        <v>6.9632495164410058</v>
      </c>
      <c r="AL52" s="57">
        <f t="shared" si="36"/>
        <v>4.6421663442940044</v>
      </c>
      <c r="AM52" s="104">
        <f t="shared" si="37"/>
        <v>32.238193018480494</v>
      </c>
      <c r="AN52" s="104">
        <f t="shared" si="38"/>
        <v>57.084188911704317</v>
      </c>
      <c r="AO52" s="57">
        <f t="shared" si="39"/>
        <v>9.2402464065708418</v>
      </c>
      <c r="AP52" s="60">
        <f t="shared" si="40"/>
        <v>1.4373716632443532</v>
      </c>
      <c r="AR52" s="105">
        <f t="shared" si="41"/>
        <v>-2.5925925925926023</v>
      </c>
      <c r="AS52" s="104">
        <f t="shared" si="42"/>
        <v>0.55555555555555713</v>
      </c>
      <c r="AT52" s="57">
        <f t="shared" si="43"/>
        <v>1.8181818181818166</v>
      </c>
      <c r="AU52" s="60">
        <f t="shared" si="44"/>
        <v>0.21885521885521886</v>
      </c>
      <c r="AV52" s="104">
        <f t="shared" si="45"/>
        <v>3.0312297689640495</v>
      </c>
      <c r="AW52" s="104">
        <f t="shared" si="46"/>
        <v>-2.1034319780442345</v>
      </c>
      <c r="AX52" s="57">
        <f t="shared" si="47"/>
        <v>2.2769968901298361</v>
      </c>
      <c r="AY52" s="60">
        <f t="shared" si="48"/>
        <v>-3.204794681049651</v>
      </c>
    </row>
    <row r="53" spans="1:51" x14ac:dyDescent="0.25">
      <c r="A53" s="375" t="s">
        <v>60</v>
      </c>
      <c r="B53" s="794">
        <v>272</v>
      </c>
      <c r="C53" s="143">
        <v>167</v>
      </c>
      <c r="D53" s="80">
        <v>68</v>
      </c>
      <c r="E53" s="80">
        <v>16</v>
      </c>
      <c r="F53" s="143">
        <v>268</v>
      </c>
      <c r="G53" s="80">
        <v>145</v>
      </c>
      <c r="H53" s="80">
        <v>68</v>
      </c>
      <c r="I53" s="80">
        <v>17</v>
      </c>
      <c r="J53" s="143">
        <v>540</v>
      </c>
      <c r="K53" s="143">
        <v>312</v>
      </c>
      <c r="L53" s="80">
        <v>136</v>
      </c>
      <c r="M53" s="80">
        <v>33</v>
      </c>
      <c r="N53" s="794">
        <v>238</v>
      </c>
      <c r="O53" s="143">
        <v>191</v>
      </c>
      <c r="P53" s="80">
        <v>69</v>
      </c>
      <c r="Q53" s="80">
        <v>10</v>
      </c>
      <c r="R53" s="143">
        <v>212</v>
      </c>
      <c r="S53" s="143">
        <v>177</v>
      </c>
      <c r="T53" s="80">
        <v>83</v>
      </c>
      <c r="U53" s="80">
        <v>23</v>
      </c>
      <c r="V53" s="143">
        <f t="shared" si="21"/>
        <v>450</v>
      </c>
      <c r="W53" s="143">
        <f t="shared" si="22"/>
        <v>368</v>
      </c>
      <c r="X53" s="80">
        <f t="shared" si="23"/>
        <v>152</v>
      </c>
      <c r="Y53" s="81">
        <f t="shared" si="24"/>
        <v>33</v>
      </c>
      <c r="AA53" s="769">
        <f t="shared" si="25"/>
        <v>52.007648183556412</v>
      </c>
      <c r="AB53" s="87">
        <f t="shared" si="26"/>
        <v>31.931166347992352</v>
      </c>
      <c r="AC53" s="6">
        <f t="shared" si="27"/>
        <v>13.001912045889103</v>
      </c>
      <c r="AD53" s="6">
        <f t="shared" si="28"/>
        <v>3.0592734225621414</v>
      </c>
      <c r="AE53" s="87">
        <f t="shared" si="29"/>
        <v>53.815261044176708</v>
      </c>
      <c r="AF53" s="87">
        <f t="shared" si="30"/>
        <v>29.116465863453815</v>
      </c>
      <c r="AG53" s="6">
        <f t="shared" si="31"/>
        <v>13.654618473895583</v>
      </c>
      <c r="AH53" s="6">
        <f t="shared" si="32"/>
        <v>3.4136546184738958</v>
      </c>
      <c r="AI53" s="105">
        <f t="shared" si="33"/>
        <v>46.8503937007874</v>
      </c>
      <c r="AJ53" s="104">
        <f t="shared" si="34"/>
        <v>37.598425196850393</v>
      </c>
      <c r="AK53" s="57">
        <f t="shared" si="35"/>
        <v>13.582677165354331</v>
      </c>
      <c r="AL53" s="57">
        <f t="shared" si="36"/>
        <v>1.9685039370078741</v>
      </c>
      <c r="AM53" s="104">
        <f t="shared" si="37"/>
        <v>42.828282828282823</v>
      </c>
      <c r="AN53" s="104">
        <f t="shared" si="38"/>
        <v>35.757575757575758</v>
      </c>
      <c r="AO53" s="57">
        <f t="shared" si="39"/>
        <v>16.767676767676768</v>
      </c>
      <c r="AP53" s="60">
        <f t="shared" si="40"/>
        <v>4.6464646464646462</v>
      </c>
      <c r="AR53" s="105">
        <f t="shared" si="41"/>
        <v>1.8076128606202957</v>
      </c>
      <c r="AS53" s="104">
        <f t="shared" si="42"/>
        <v>-2.8147004845385375</v>
      </c>
      <c r="AT53" s="57">
        <f t="shared" si="43"/>
        <v>0.65270642800648027</v>
      </c>
      <c r="AU53" s="60">
        <f t="shared" si="44"/>
        <v>0.35438119591175443</v>
      </c>
      <c r="AV53" s="104">
        <f t="shared" si="45"/>
        <v>-4.0221108725045767</v>
      </c>
      <c r="AW53" s="104">
        <f t="shared" si="46"/>
        <v>-1.8408494392746348</v>
      </c>
      <c r="AX53" s="57">
        <f t="shared" si="47"/>
        <v>3.1849996023224367</v>
      </c>
      <c r="AY53" s="60">
        <f t="shared" si="48"/>
        <v>2.6779607094567721</v>
      </c>
    </row>
    <row r="54" spans="1:51" x14ac:dyDescent="0.25">
      <c r="A54" s="375" t="s">
        <v>61</v>
      </c>
      <c r="B54" s="794">
        <v>245</v>
      </c>
      <c r="C54" s="143">
        <v>232</v>
      </c>
      <c r="D54" s="80">
        <v>29</v>
      </c>
      <c r="E54" s="80">
        <v>5</v>
      </c>
      <c r="F54" s="143">
        <v>213</v>
      </c>
      <c r="G54" s="80">
        <v>221</v>
      </c>
      <c r="H54" s="80">
        <v>46</v>
      </c>
      <c r="I54" s="80">
        <v>5</v>
      </c>
      <c r="J54" s="143">
        <v>458</v>
      </c>
      <c r="K54" s="143">
        <v>453</v>
      </c>
      <c r="L54" s="80">
        <v>75</v>
      </c>
      <c r="M54" s="80">
        <v>10</v>
      </c>
      <c r="N54" s="794">
        <v>291</v>
      </c>
      <c r="O54" s="143">
        <v>197</v>
      </c>
      <c r="P54" s="80">
        <v>23</v>
      </c>
      <c r="Q54" s="80">
        <v>7</v>
      </c>
      <c r="R54" s="143">
        <v>269</v>
      </c>
      <c r="S54" s="143">
        <v>178</v>
      </c>
      <c r="T54" s="80">
        <v>35</v>
      </c>
      <c r="U54" s="80">
        <v>8</v>
      </c>
      <c r="V54" s="143">
        <f t="shared" si="21"/>
        <v>560</v>
      </c>
      <c r="W54" s="143">
        <f t="shared" si="22"/>
        <v>375</v>
      </c>
      <c r="X54" s="80">
        <f t="shared" si="23"/>
        <v>58</v>
      </c>
      <c r="Y54" s="81">
        <f t="shared" si="24"/>
        <v>15</v>
      </c>
      <c r="AA54" s="769">
        <f t="shared" si="25"/>
        <v>47.945205479452049</v>
      </c>
      <c r="AB54" s="87">
        <f t="shared" si="26"/>
        <v>45.401174168297452</v>
      </c>
      <c r="AC54" s="6">
        <f t="shared" si="27"/>
        <v>5.6751467710371815</v>
      </c>
      <c r="AD54" s="187">
        <f t="shared" si="28"/>
        <v>0.97847358121330719</v>
      </c>
      <c r="AE54" s="87">
        <f t="shared" si="29"/>
        <v>43.917525773195877</v>
      </c>
      <c r="AF54" s="87">
        <f t="shared" si="30"/>
        <v>45.567010309278352</v>
      </c>
      <c r="AG54" s="6">
        <f t="shared" si="31"/>
        <v>9.4845360824742269</v>
      </c>
      <c r="AH54" s="187">
        <f t="shared" si="32"/>
        <v>1.0309278350515463</v>
      </c>
      <c r="AI54" s="105">
        <f t="shared" si="33"/>
        <v>56.177606177606179</v>
      </c>
      <c r="AJ54" s="104">
        <f t="shared" si="34"/>
        <v>38.030888030888036</v>
      </c>
      <c r="AK54" s="57">
        <f t="shared" si="35"/>
        <v>4.4401544401544406</v>
      </c>
      <c r="AL54" s="57">
        <f t="shared" si="36"/>
        <v>1.3513513513513513</v>
      </c>
      <c r="AM54" s="104">
        <f t="shared" si="37"/>
        <v>54.897959183673471</v>
      </c>
      <c r="AN54" s="104">
        <f t="shared" si="38"/>
        <v>36.326530612244902</v>
      </c>
      <c r="AO54" s="57">
        <f t="shared" si="39"/>
        <v>7.1428571428571423</v>
      </c>
      <c r="AP54" s="60">
        <f t="shared" si="40"/>
        <v>1.6326530612244898</v>
      </c>
      <c r="AR54" s="105">
        <f t="shared" si="41"/>
        <v>-4.0276797062561727</v>
      </c>
      <c r="AS54" s="104">
        <f t="shared" si="42"/>
        <v>0.16583614098090038</v>
      </c>
      <c r="AT54" s="57">
        <f t="shared" si="43"/>
        <v>3.8093893114370454</v>
      </c>
      <c r="AU54" s="359">
        <f t="shared" si="44"/>
        <v>5.2454253838239095E-2</v>
      </c>
      <c r="AV54" s="104">
        <f>AM54-AI54</f>
        <v>-1.2796469939327082</v>
      </c>
      <c r="AW54" s="104">
        <f t="shared" si="46"/>
        <v>-1.7043574186431343</v>
      </c>
      <c r="AX54" s="57">
        <f t="shared" si="47"/>
        <v>2.7027027027027017</v>
      </c>
      <c r="AY54" s="60">
        <f t="shared" si="48"/>
        <v>0.28130170987313852</v>
      </c>
    </row>
    <row r="55" spans="1:51" x14ac:dyDescent="0.25">
      <c r="A55" s="375" t="s">
        <v>62</v>
      </c>
      <c r="B55" s="794">
        <v>225</v>
      </c>
      <c r="C55" s="143">
        <v>221</v>
      </c>
      <c r="D55" s="80">
        <v>67</v>
      </c>
      <c r="E55" s="80">
        <v>20</v>
      </c>
      <c r="F55" s="143">
        <v>128</v>
      </c>
      <c r="G55" s="80">
        <v>188</v>
      </c>
      <c r="H55" s="80">
        <v>80</v>
      </c>
      <c r="I55" s="80">
        <v>45</v>
      </c>
      <c r="J55" s="143">
        <v>353</v>
      </c>
      <c r="K55" s="143">
        <v>409</v>
      </c>
      <c r="L55" s="80">
        <v>147</v>
      </c>
      <c r="M55" s="80">
        <v>65</v>
      </c>
      <c r="N55" s="794">
        <v>142</v>
      </c>
      <c r="O55" s="143">
        <v>267</v>
      </c>
      <c r="P55" s="80">
        <v>87</v>
      </c>
      <c r="Q55" s="80">
        <v>25</v>
      </c>
      <c r="R55" s="143">
        <v>91</v>
      </c>
      <c r="S55" s="143">
        <v>198</v>
      </c>
      <c r="T55" s="80">
        <v>121</v>
      </c>
      <c r="U55" s="80">
        <v>35</v>
      </c>
      <c r="V55" s="143">
        <f t="shared" si="21"/>
        <v>233</v>
      </c>
      <c r="W55" s="143">
        <f t="shared" si="22"/>
        <v>465</v>
      </c>
      <c r="X55" s="80">
        <f t="shared" si="23"/>
        <v>208</v>
      </c>
      <c r="Y55" s="81">
        <f t="shared" si="24"/>
        <v>60</v>
      </c>
      <c r="AA55" s="769">
        <f t="shared" si="25"/>
        <v>42.213883677298313</v>
      </c>
      <c r="AB55" s="87">
        <f t="shared" si="26"/>
        <v>41.463414634146339</v>
      </c>
      <c r="AC55" s="6">
        <f t="shared" si="27"/>
        <v>12.570356472795496</v>
      </c>
      <c r="AD55" s="6">
        <f t="shared" si="28"/>
        <v>3.75234521575985</v>
      </c>
      <c r="AE55" s="87">
        <f t="shared" si="29"/>
        <v>29.024943310657598</v>
      </c>
      <c r="AF55" s="87">
        <f t="shared" si="30"/>
        <v>42.630385487528343</v>
      </c>
      <c r="AG55" s="6">
        <f t="shared" si="31"/>
        <v>18.140589569160998</v>
      </c>
      <c r="AH55" s="6">
        <f t="shared" si="32"/>
        <v>10.204081632653061</v>
      </c>
      <c r="AI55" s="105">
        <f t="shared" si="33"/>
        <v>27.255278310940501</v>
      </c>
      <c r="AJ55" s="104">
        <f t="shared" si="34"/>
        <v>51.247600767754321</v>
      </c>
      <c r="AK55" s="57">
        <f t="shared" si="35"/>
        <v>16.698656429942417</v>
      </c>
      <c r="AL55" s="57">
        <f t="shared" si="36"/>
        <v>4.7984644913627639</v>
      </c>
      <c r="AM55" s="104">
        <f t="shared" si="37"/>
        <v>20.44943820224719</v>
      </c>
      <c r="AN55" s="104">
        <f t="shared" si="38"/>
        <v>44.49438202247191</v>
      </c>
      <c r="AO55" s="57">
        <f t="shared" si="39"/>
        <v>27.191011235955052</v>
      </c>
      <c r="AP55" s="60">
        <f t="shared" si="40"/>
        <v>7.8651685393258424</v>
      </c>
      <c r="AR55" s="105">
        <f t="shared" si="41"/>
        <v>-13.188940366640715</v>
      </c>
      <c r="AS55" s="104">
        <f t="shared" si="42"/>
        <v>1.1669708533820042</v>
      </c>
      <c r="AT55" s="57">
        <f t="shared" si="43"/>
        <v>5.5702330963655022</v>
      </c>
      <c r="AU55" s="60">
        <f t="shared" si="44"/>
        <v>6.451736416893211</v>
      </c>
      <c r="AV55" s="104">
        <f t="shared" si="45"/>
        <v>-6.8058401086933102</v>
      </c>
      <c r="AW55" s="104">
        <f t="shared" si="46"/>
        <v>-6.7532187452824104</v>
      </c>
      <c r="AX55" s="57">
        <f t="shared" si="47"/>
        <v>10.492354806012635</v>
      </c>
      <c r="AY55" s="60">
        <f t="shared" si="48"/>
        <v>3.0667040479630785</v>
      </c>
    </row>
    <row r="56" spans="1:51" x14ac:dyDescent="0.25">
      <c r="A56" s="375" t="s">
        <v>63</v>
      </c>
      <c r="B56" s="794">
        <v>186</v>
      </c>
      <c r="C56" s="143">
        <v>184</v>
      </c>
      <c r="D56" s="80">
        <v>121</v>
      </c>
      <c r="E56" s="80">
        <v>14</v>
      </c>
      <c r="F56" s="143">
        <v>131</v>
      </c>
      <c r="G56" s="80">
        <v>195</v>
      </c>
      <c r="H56" s="80">
        <v>132</v>
      </c>
      <c r="I56" s="80">
        <v>26</v>
      </c>
      <c r="J56" s="143">
        <v>317</v>
      </c>
      <c r="K56" s="143">
        <v>379</v>
      </c>
      <c r="L56" s="80">
        <v>253</v>
      </c>
      <c r="M56" s="80">
        <v>40</v>
      </c>
      <c r="N56" s="794">
        <v>106</v>
      </c>
      <c r="O56" s="143">
        <v>230</v>
      </c>
      <c r="P56" s="80">
        <v>130</v>
      </c>
      <c r="Q56" s="80">
        <v>32</v>
      </c>
      <c r="R56" s="143">
        <v>91</v>
      </c>
      <c r="S56" s="143">
        <v>198</v>
      </c>
      <c r="T56" s="80">
        <v>162</v>
      </c>
      <c r="U56" s="80">
        <v>36</v>
      </c>
      <c r="V56" s="143">
        <f t="shared" si="21"/>
        <v>197</v>
      </c>
      <c r="W56" s="143">
        <f t="shared" si="22"/>
        <v>428</v>
      </c>
      <c r="X56" s="80">
        <f t="shared" si="23"/>
        <v>292</v>
      </c>
      <c r="Y56" s="81">
        <f t="shared" si="24"/>
        <v>68</v>
      </c>
      <c r="AA56" s="769">
        <f t="shared" si="25"/>
        <v>36.831683168316829</v>
      </c>
      <c r="AB56" s="87">
        <f t="shared" si="26"/>
        <v>36.435643564356432</v>
      </c>
      <c r="AC56" s="6">
        <f t="shared" si="27"/>
        <v>23.96039603960396</v>
      </c>
      <c r="AD56" s="6">
        <f t="shared" si="28"/>
        <v>2.7722772277227725</v>
      </c>
      <c r="AE56" s="87">
        <f t="shared" si="29"/>
        <v>27.066115702479337</v>
      </c>
      <c r="AF56" s="87">
        <f t="shared" si="30"/>
        <v>40.289256198347104</v>
      </c>
      <c r="AG56" s="6">
        <f t="shared" si="31"/>
        <v>27.27272727272727</v>
      </c>
      <c r="AH56" s="6">
        <f t="shared" si="32"/>
        <v>5.3719008264462813</v>
      </c>
      <c r="AI56" s="105">
        <f t="shared" si="33"/>
        <v>21.285140562248998</v>
      </c>
      <c r="AJ56" s="104">
        <f t="shared" si="34"/>
        <v>46.184738955823299</v>
      </c>
      <c r="AK56" s="57">
        <f t="shared" si="35"/>
        <v>26.104417670682732</v>
      </c>
      <c r="AL56" s="57">
        <f t="shared" si="36"/>
        <v>6.425702811244979</v>
      </c>
      <c r="AM56" s="104">
        <f t="shared" si="37"/>
        <v>18.68583162217659</v>
      </c>
      <c r="AN56" s="104">
        <f t="shared" si="38"/>
        <v>40.657084188911703</v>
      </c>
      <c r="AO56" s="57">
        <f t="shared" si="39"/>
        <v>33.264887063655031</v>
      </c>
      <c r="AP56" s="60">
        <f t="shared" si="40"/>
        <v>7.3921971252566738</v>
      </c>
      <c r="AR56" s="105">
        <f t="shared" si="41"/>
        <v>-9.765567465837492</v>
      </c>
      <c r="AS56" s="104">
        <f t="shared" si="42"/>
        <v>3.8536126339906716</v>
      </c>
      <c r="AT56" s="57">
        <f t="shared" si="43"/>
        <v>3.3123312331233095</v>
      </c>
      <c r="AU56" s="60">
        <f t="shared" si="44"/>
        <v>2.5996235987235088</v>
      </c>
      <c r="AV56" s="104">
        <f t="shared" si="45"/>
        <v>-2.5993089400724081</v>
      </c>
      <c r="AW56" s="104">
        <f t="shared" si="46"/>
        <v>-5.5276547669115956</v>
      </c>
      <c r="AX56" s="57">
        <f t="shared" si="47"/>
        <v>7.1604693929722991</v>
      </c>
      <c r="AY56" s="60">
        <f t="shared" si="48"/>
        <v>0.96649431401169483</v>
      </c>
    </row>
    <row r="57" spans="1:51" x14ac:dyDescent="0.25">
      <c r="A57" s="375" t="s">
        <v>64</v>
      </c>
      <c r="B57" s="794">
        <v>220</v>
      </c>
      <c r="C57" s="143">
        <v>219</v>
      </c>
      <c r="D57" s="80">
        <v>55</v>
      </c>
      <c r="E57" s="80">
        <v>25</v>
      </c>
      <c r="F57" s="143">
        <v>215</v>
      </c>
      <c r="G57" s="80">
        <v>190</v>
      </c>
      <c r="H57" s="80">
        <v>48</v>
      </c>
      <c r="I57" s="80">
        <v>22</v>
      </c>
      <c r="J57" s="143">
        <v>435</v>
      </c>
      <c r="K57" s="143">
        <v>409</v>
      </c>
      <c r="L57" s="80">
        <v>103</v>
      </c>
      <c r="M57" s="80">
        <v>47</v>
      </c>
      <c r="N57" s="794">
        <v>194</v>
      </c>
      <c r="O57" s="143">
        <v>239</v>
      </c>
      <c r="P57" s="80">
        <v>71</v>
      </c>
      <c r="Q57" s="80">
        <v>22</v>
      </c>
      <c r="R57" s="143">
        <v>154</v>
      </c>
      <c r="S57" s="143">
        <v>221</v>
      </c>
      <c r="T57" s="80">
        <v>76</v>
      </c>
      <c r="U57" s="80">
        <v>26</v>
      </c>
      <c r="V57" s="143">
        <f t="shared" si="21"/>
        <v>348</v>
      </c>
      <c r="W57" s="143">
        <f t="shared" si="22"/>
        <v>460</v>
      </c>
      <c r="X57" s="80">
        <f t="shared" si="23"/>
        <v>147</v>
      </c>
      <c r="Y57" s="81">
        <f t="shared" si="24"/>
        <v>48</v>
      </c>
      <c r="AA57" s="769">
        <f t="shared" si="25"/>
        <v>42.389210019267821</v>
      </c>
      <c r="AB57" s="87">
        <f t="shared" si="26"/>
        <v>42.196531791907518</v>
      </c>
      <c r="AC57" s="6">
        <f t="shared" si="27"/>
        <v>10.597302504816955</v>
      </c>
      <c r="AD57" s="6">
        <f t="shared" si="28"/>
        <v>4.8169556840077075</v>
      </c>
      <c r="AE57" s="87">
        <f t="shared" si="29"/>
        <v>45.263157894736842</v>
      </c>
      <c r="AF57" s="87">
        <f t="shared" si="30"/>
        <v>40</v>
      </c>
      <c r="AG57" s="6">
        <f t="shared" si="31"/>
        <v>10.105263157894736</v>
      </c>
      <c r="AH57" s="6">
        <f t="shared" si="32"/>
        <v>4.6315789473684212</v>
      </c>
      <c r="AI57" s="105">
        <f t="shared" si="33"/>
        <v>36.882129277566541</v>
      </c>
      <c r="AJ57" s="104">
        <f t="shared" si="34"/>
        <v>45.437262357414447</v>
      </c>
      <c r="AK57" s="57">
        <f t="shared" si="35"/>
        <v>13.498098859315588</v>
      </c>
      <c r="AL57" s="57">
        <f t="shared" si="36"/>
        <v>4.1825095057034218</v>
      </c>
      <c r="AM57" s="104">
        <f t="shared" si="37"/>
        <v>32.285115303983233</v>
      </c>
      <c r="AN57" s="104">
        <f t="shared" si="38"/>
        <v>46.331236897274636</v>
      </c>
      <c r="AO57" s="57">
        <f t="shared" si="39"/>
        <v>15.932914046121594</v>
      </c>
      <c r="AP57" s="60">
        <f t="shared" si="40"/>
        <v>5.450733752620545</v>
      </c>
      <c r="AR57" s="105">
        <f t="shared" si="41"/>
        <v>2.8739478754690211</v>
      </c>
      <c r="AS57" s="104">
        <f t="shared" si="42"/>
        <v>-2.1965317919075176</v>
      </c>
      <c r="AT57" s="57">
        <f t="shared" si="43"/>
        <v>-0.49203934692221907</v>
      </c>
      <c r="AU57" s="60">
        <f t="shared" si="44"/>
        <v>-0.18537673663928622</v>
      </c>
      <c r="AV57" s="104">
        <f t="shared" si="45"/>
        <v>-4.5970139735833087</v>
      </c>
      <c r="AW57" s="104">
        <f t="shared" si="46"/>
        <v>0.8939745398601886</v>
      </c>
      <c r="AX57" s="57">
        <f t="shared" si="47"/>
        <v>2.4348151868060057</v>
      </c>
      <c r="AY57" s="60">
        <f t="shared" si="48"/>
        <v>1.2682242469171232</v>
      </c>
    </row>
    <row r="58" spans="1:51" x14ac:dyDescent="0.25">
      <c r="A58" s="375" t="s">
        <v>65</v>
      </c>
      <c r="B58" s="794">
        <v>325</v>
      </c>
      <c r="C58" s="143">
        <v>180</v>
      </c>
      <c r="D58" s="80">
        <v>14</v>
      </c>
      <c r="E58" s="80">
        <v>1</v>
      </c>
      <c r="F58" s="143">
        <v>253</v>
      </c>
      <c r="G58" s="80">
        <v>208</v>
      </c>
      <c r="H58" s="80">
        <v>23</v>
      </c>
      <c r="I58" s="80">
        <v>3</v>
      </c>
      <c r="J58" s="143">
        <v>578</v>
      </c>
      <c r="K58" s="143">
        <v>388</v>
      </c>
      <c r="L58" s="80">
        <v>37</v>
      </c>
      <c r="M58" s="80">
        <v>4</v>
      </c>
      <c r="N58" s="794">
        <v>335</v>
      </c>
      <c r="O58" s="143">
        <v>155</v>
      </c>
      <c r="P58" s="80">
        <v>27</v>
      </c>
      <c r="Q58" s="80">
        <v>5</v>
      </c>
      <c r="R58" s="143">
        <v>273</v>
      </c>
      <c r="S58" s="143">
        <v>166</v>
      </c>
      <c r="T58" s="80">
        <v>39</v>
      </c>
      <c r="U58" s="80">
        <v>4</v>
      </c>
      <c r="V58" s="143">
        <f t="shared" si="21"/>
        <v>608</v>
      </c>
      <c r="W58" s="143">
        <f t="shared" si="22"/>
        <v>321</v>
      </c>
      <c r="X58" s="80">
        <f t="shared" si="23"/>
        <v>66</v>
      </c>
      <c r="Y58" s="81">
        <f t="shared" si="24"/>
        <v>9</v>
      </c>
      <c r="AA58" s="769">
        <f t="shared" si="25"/>
        <v>62.5</v>
      </c>
      <c r="AB58" s="87">
        <f t="shared" si="26"/>
        <v>34.615384615384613</v>
      </c>
      <c r="AC58" s="6">
        <f t="shared" si="27"/>
        <v>2.6923076923076925</v>
      </c>
      <c r="AD58" s="187">
        <f t="shared" si="28"/>
        <v>0.19230769230769232</v>
      </c>
      <c r="AE58" s="87">
        <f t="shared" si="29"/>
        <v>51.950718685831617</v>
      </c>
      <c r="AF58" s="87">
        <f t="shared" si="30"/>
        <v>42.710472279260777</v>
      </c>
      <c r="AG58" s="6">
        <f t="shared" si="31"/>
        <v>4.7227926078028748</v>
      </c>
      <c r="AH58" s="187">
        <f t="shared" si="32"/>
        <v>0.61601642710472282</v>
      </c>
      <c r="AI58" s="105">
        <f t="shared" si="33"/>
        <v>64.17624521072797</v>
      </c>
      <c r="AJ58" s="104">
        <f t="shared" si="34"/>
        <v>29.693486590038315</v>
      </c>
      <c r="AK58" s="57">
        <f t="shared" si="35"/>
        <v>5.1724137931034484</v>
      </c>
      <c r="AL58" s="194">
        <f t="shared" si="36"/>
        <v>0.95785440613026818</v>
      </c>
      <c r="AM58" s="104">
        <f t="shared" si="37"/>
        <v>56.639004149377591</v>
      </c>
      <c r="AN58" s="104">
        <f t="shared" si="38"/>
        <v>34.439834024896264</v>
      </c>
      <c r="AO58" s="57">
        <f t="shared" si="39"/>
        <v>8.0912863070539416</v>
      </c>
      <c r="AP58" s="359">
        <f t="shared" si="40"/>
        <v>0.82987551867219922</v>
      </c>
      <c r="AR58" s="105">
        <f t="shared" si="41"/>
        <v>-10.549281314168383</v>
      </c>
      <c r="AS58" s="104">
        <f t="shared" si="42"/>
        <v>8.0950876638761642</v>
      </c>
      <c r="AT58" s="57">
        <f t="shared" si="43"/>
        <v>2.0304849154951823</v>
      </c>
      <c r="AU58" s="359">
        <f t="shared" si="44"/>
        <v>0.42370873479703053</v>
      </c>
      <c r="AV58" s="104">
        <f t="shared" si="45"/>
        <v>-7.5372410613503789</v>
      </c>
      <c r="AW58" s="104">
        <f t="shared" si="46"/>
        <v>4.7463474348579489</v>
      </c>
      <c r="AX58" s="57">
        <f t="shared" si="47"/>
        <v>2.9188725139504932</v>
      </c>
      <c r="AY58" s="359">
        <f t="shared" si="48"/>
        <v>-0.12797888745806896</v>
      </c>
    </row>
    <row r="59" spans="1:51" x14ac:dyDescent="0.25">
      <c r="A59" s="375" t="s">
        <v>66</v>
      </c>
      <c r="B59" s="794">
        <v>207</v>
      </c>
      <c r="C59" s="143">
        <v>255</v>
      </c>
      <c r="D59" s="80">
        <v>77</v>
      </c>
      <c r="E59" s="80">
        <v>16</v>
      </c>
      <c r="F59" s="143">
        <v>178</v>
      </c>
      <c r="G59" s="80">
        <v>216</v>
      </c>
      <c r="H59" s="80">
        <v>64</v>
      </c>
      <c r="I59" s="80">
        <v>23</v>
      </c>
      <c r="J59" s="143">
        <v>385</v>
      </c>
      <c r="K59" s="143">
        <v>471</v>
      </c>
      <c r="L59" s="80">
        <v>141</v>
      </c>
      <c r="M59" s="80">
        <v>39</v>
      </c>
      <c r="N59" s="794">
        <v>172</v>
      </c>
      <c r="O59" s="143">
        <v>262</v>
      </c>
      <c r="P59" s="80">
        <v>85</v>
      </c>
      <c r="Q59" s="80">
        <v>22</v>
      </c>
      <c r="R59" s="143">
        <v>136</v>
      </c>
      <c r="S59" s="143">
        <v>235</v>
      </c>
      <c r="T59" s="80">
        <v>90</v>
      </c>
      <c r="U59" s="80">
        <v>22</v>
      </c>
      <c r="V59" s="143">
        <f t="shared" si="21"/>
        <v>308</v>
      </c>
      <c r="W59" s="143">
        <f t="shared" si="22"/>
        <v>497</v>
      </c>
      <c r="X59" s="80">
        <f t="shared" si="23"/>
        <v>175</v>
      </c>
      <c r="Y59" s="81">
        <f t="shared" si="24"/>
        <v>44</v>
      </c>
      <c r="AA59" s="769">
        <f t="shared" si="25"/>
        <v>37.297297297297298</v>
      </c>
      <c r="AB59" s="87">
        <f t="shared" si="26"/>
        <v>45.945945945945951</v>
      </c>
      <c r="AC59" s="6">
        <f t="shared" si="27"/>
        <v>13.873873873873874</v>
      </c>
      <c r="AD59" s="6">
        <f t="shared" si="28"/>
        <v>2.8828828828828827</v>
      </c>
      <c r="AE59" s="87">
        <f t="shared" si="29"/>
        <v>37.006237006237008</v>
      </c>
      <c r="AF59" s="87">
        <f t="shared" si="30"/>
        <v>44.906444906444911</v>
      </c>
      <c r="AG59" s="6">
        <f t="shared" si="31"/>
        <v>13.305613305613306</v>
      </c>
      <c r="AH59" s="6">
        <f t="shared" si="32"/>
        <v>4.7817047817047822</v>
      </c>
      <c r="AI59" s="105">
        <f t="shared" si="33"/>
        <v>31.79297597042514</v>
      </c>
      <c r="AJ59" s="104">
        <f t="shared" si="34"/>
        <v>48.428835489833645</v>
      </c>
      <c r="AK59" s="57">
        <f t="shared" si="35"/>
        <v>15.711645101663585</v>
      </c>
      <c r="AL59" s="57">
        <f t="shared" si="36"/>
        <v>4.066543438077634</v>
      </c>
      <c r="AM59" s="104">
        <f t="shared" si="37"/>
        <v>28.157349896480333</v>
      </c>
      <c r="AN59" s="104">
        <f t="shared" si="38"/>
        <v>48.654244306418221</v>
      </c>
      <c r="AO59" s="57">
        <f t="shared" si="39"/>
        <v>18.633540372670808</v>
      </c>
      <c r="AP59" s="60">
        <f t="shared" si="40"/>
        <v>4.5548654244306412</v>
      </c>
      <c r="AR59" s="105">
        <f t="shared" si="41"/>
        <v>-0.29106029106029041</v>
      </c>
      <c r="AS59" s="104">
        <f t="shared" si="42"/>
        <v>-1.0395010395010402</v>
      </c>
      <c r="AT59" s="57">
        <f t="shared" si="43"/>
        <v>-0.56826056826056792</v>
      </c>
      <c r="AU59" s="60">
        <f t="shared" si="44"/>
        <v>1.8988218988218994</v>
      </c>
      <c r="AV59" s="104">
        <f t="shared" si="45"/>
        <v>-3.6356260739448061</v>
      </c>
      <c r="AW59" s="104">
        <f t="shared" si="46"/>
        <v>0.22540881658457579</v>
      </c>
      <c r="AX59" s="57">
        <f t="shared" si="47"/>
        <v>2.921895271007223</v>
      </c>
      <c r="AY59" s="60">
        <f t="shared" si="48"/>
        <v>0.48832198635300728</v>
      </c>
    </row>
    <row r="60" spans="1:51" x14ac:dyDescent="0.25">
      <c r="A60" s="375" t="s">
        <v>67</v>
      </c>
      <c r="B60" s="794">
        <v>243</v>
      </c>
      <c r="C60" s="143">
        <v>219</v>
      </c>
      <c r="D60" s="80">
        <v>28</v>
      </c>
      <c r="E60" s="80">
        <v>5</v>
      </c>
      <c r="F60" s="143">
        <v>243</v>
      </c>
      <c r="G60" s="80">
        <v>197</v>
      </c>
      <c r="H60" s="80">
        <v>30</v>
      </c>
      <c r="I60" s="80">
        <v>11</v>
      </c>
      <c r="J60" s="143">
        <v>486</v>
      </c>
      <c r="K60" s="143">
        <v>416</v>
      </c>
      <c r="L60" s="80">
        <v>58</v>
      </c>
      <c r="M60" s="80">
        <v>16</v>
      </c>
      <c r="N60" s="794">
        <v>194</v>
      </c>
      <c r="O60" s="143">
        <v>259</v>
      </c>
      <c r="P60" s="80">
        <v>47</v>
      </c>
      <c r="Q60" s="80">
        <v>13</v>
      </c>
      <c r="R60" s="143">
        <v>176</v>
      </c>
      <c r="S60" s="143">
        <v>225</v>
      </c>
      <c r="T60" s="80">
        <v>72</v>
      </c>
      <c r="U60" s="80">
        <v>18</v>
      </c>
      <c r="V60" s="143">
        <f t="shared" si="21"/>
        <v>370</v>
      </c>
      <c r="W60" s="143">
        <f t="shared" si="22"/>
        <v>484</v>
      </c>
      <c r="X60" s="80">
        <f t="shared" si="23"/>
        <v>119</v>
      </c>
      <c r="Y60" s="81">
        <f t="shared" si="24"/>
        <v>31</v>
      </c>
      <c r="AA60" s="769">
        <f t="shared" si="25"/>
        <v>49.090909090909093</v>
      </c>
      <c r="AB60" s="87">
        <f t="shared" si="26"/>
        <v>44.242424242424242</v>
      </c>
      <c r="AC60" s="6">
        <f t="shared" si="27"/>
        <v>5.6565656565656566</v>
      </c>
      <c r="AD60" s="187">
        <f t="shared" si="28"/>
        <v>1.0101010101010102</v>
      </c>
      <c r="AE60" s="87">
        <f t="shared" si="29"/>
        <v>50.519750519750517</v>
      </c>
      <c r="AF60" s="87">
        <f t="shared" si="30"/>
        <v>40.956340956340959</v>
      </c>
      <c r="AG60" s="6">
        <f t="shared" si="31"/>
        <v>6.2370062370062378</v>
      </c>
      <c r="AH60" s="6">
        <f t="shared" si="32"/>
        <v>2.2869022869022873</v>
      </c>
      <c r="AI60" s="105">
        <f t="shared" si="33"/>
        <v>37.816764132553601</v>
      </c>
      <c r="AJ60" s="104">
        <f t="shared" si="34"/>
        <v>50.487329434697855</v>
      </c>
      <c r="AK60" s="57">
        <f t="shared" si="35"/>
        <v>9.1617933723196874</v>
      </c>
      <c r="AL60" s="57">
        <f t="shared" si="36"/>
        <v>2.53411306042885</v>
      </c>
      <c r="AM60" s="104">
        <f t="shared" si="37"/>
        <v>35.84521384928717</v>
      </c>
      <c r="AN60" s="104">
        <f t="shared" si="38"/>
        <v>45.824847250509166</v>
      </c>
      <c r="AO60" s="57">
        <f t="shared" si="39"/>
        <v>14.663951120162933</v>
      </c>
      <c r="AP60" s="60">
        <f t="shared" si="40"/>
        <v>3.6659877800407332</v>
      </c>
      <c r="AR60" s="105">
        <f t="shared" si="41"/>
        <v>1.4288414288414231</v>
      </c>
      <c r="AS60" s="104">
        <f t="shared" si="42"/>
        <v>-3.2860832860832829</v>
      </c>
      <c r="AT60" s="57">
        <f t="shared" si="43"/>
        <v>0.58044058044058122</v>
      </c>
      <c r="AU60" s="359">
        <f t="shared" si="44"/>
        <v>1.2768012768012771</v>
      </c>
      <c r="AV60" s="104">
        <f t="shared" si="45"/>
        <v>-1.9715502832664313</v>
      </c>
      <c r="AW60" s="104">
        <f t="shared" si="46"/>
        <v>-4.6624821841886899</v>
      </c>
      <c r="AX60" s="57">
        <f t="shared" si="47"/>
        <v>5.5021577478432455</v>
      </c>
      <c r="AY60" s="60">
        <f t="shared" si="48"/>
        <v>1.1318747196118832</v>
      </c>
    </row>
    <row r="61" spans="1:51" x14ac:dyDescent="0.25">
      <c r="A61" s="375" t="s">
        <v>68</v>
      </c>
      <c r="B61" s="794">
        <v>233</v>
      </c>
      <c r="C61" s="143">
        <v>248</v>
      </c>
      <c r="D61" s="80">
        <v>30</v>
      </c>
      <c r="E61" s="80">
        <v>7</v>
      </c>
      <c r="F61" s="143">
        <v>199</v>
      </c>
      <c r="G61" s="80">
        <v>244</v>
      </c>
      <c r="H61" s="80">
        <v>34</v>
      </c>
      <c r="I61" s="80">
        <v>3</v>
      </c>
      <c r="J61" s="143">
        <v>432</v>
      </c>
      <c r="K61" s="143">
        <v>492</v>
      </c>
      <c r="L61" s="80">
        <v>64</v>
      </c>
      <c r="M61" s="80">
        <v>10</v>
      </c>
      <c r="N61" s="794">
        <v>208</v>
      </c>
      <c r="O61" s="143">
        <v>263</v>
      </c>
      <c r="P61" s="80">
        <v>36</v>
      </c>
      <c r="Q61" s="80">
        <v>10</v>
      </c>
      <c r="R61" s="143">
        <v>181</v>
      </c>
      <c r="S61" s="143">
        <v>247</v>
      </c>
      <c r="T61" s="80">
        <v>41</v>
      </c>
      <c r="U61" s="80">
        <v>14</v>
      </c>
      <c r="V61" s="143">
        <f t="shared" si="21"/>
        <v>389</v>
      </c>
      <c r="W61" s="143">
        <f t="shared" si="22"/>
        <v>510</v>
      </c>
      <c r="X61" s="80">
        <f t="shared" si="23"/>
        <v>77</v>
      </c>
      <c r="Y61" s="81">
        <f t="shared" si="24"/>
        <v>24</v>
      </c>
      <c r="AA61" s="769">
        <f t="shared" si="25"/>
        <v>44.980694980694977</v>
      </c>
      <c r="AB61" s="87">
        <f t="shared" si="26"/>
        <v>47.876447876447877</v>
      </c>
      <c r="AC61" s="6">
        <f t="shared" si="27"/>
        <v>5.7915057915057915</v>
      </c>
      <c r="AD61" s="6">
        <f t="shared" si="28"/>
        <v>1.3513513513513513</v>
      </c>
      <c r="AE61" s="87">
        <f t="shared" si="29"/>
        <v>41.458333333333336</v>
      </c>
      <c r="AF61" s="87">
        <f t="shared" si="30"/>
        <v>50.833333333333329</v>
      </c>
      <c r="AG61" s="6">
        <f t="shared" si="31"/>
        <v>7.083333333333333</v>
      </c>
      <c r="AH61" s="187">
        <f t="shared" si="32"/>
        <v>0.625</v>
      </c>
      <c r="AI61" s="105">
        <f t="shared" si="33"/>
        <v>40.232108317214696</v>
      </c>
      <c r="AJ61" s="104">
        <f t="shared" si="34"/>
        <v>50.870406189555126</v>
      </c>
      <c r="AK61" s="57">
        <f t="shared" si="35"/>
        <v>6.9632495164410058</v>
      </c>
      <c r="AL61" s="57">
        <f t="shared" si="36"/>
        <v>1.9342359767891684</v>
      </c>
      <c r="AM61" s="104">
        <f t="shared" si="37"/>
        <v>37.474120082815737</v>
      </c>
      <c r="AN61" s="104">
        <f t="shared" si="38"/>
        <v>51.138716356107658</v>
      </c>
      <c r="AO61" s="57">
        <f t="shared" si="39"/>
        <v>8.4886128364389233</v>
      </c>
      <c r="AP61" s="60">
        <f t="shared" si="40"/>
        <v>2.8985507246376812</v>
      </c>
      <c r="AR61" s="105">
        <f t="shared" si="41"/>
        <v>-3.5223616473616417</v>
      </c>
      <c r="AS61" s="104">
        <f t="shared" si="42"/>
        <v>2.9568854568854519</v>
      </c>
      <c r="AT61" s="57">
        <f t="shared" si="43"/>
        <v>1.2918275418275416</v>
      </c>
      <c r="AU61" s="359">
        <f t="shared" si="44"/>
        <v>-0.72635135135135132</v>
      </c>
      <c r="AV61" s="104">
        <f t="shared" si="45"/>
        <v>-2.7579882343989581</v>
      </c>
      <c r="AW61" s="104">
        <f t="shared" si="46"/>
        <v>0.26831016655253137</v>
      </c>
      <c r="AX61" s="57">
        <f t="shared" si="47"/>
        <v>1.5253633199979175</v>
      </c>
      <c r="AY61" s="60">
        <f t="shared" si="48"/>
        <v>0.96431474784851279</v>
      </c>
    </row>
    <row r="62" spans="1:51" x14ac:dyDescent="0.25">
      <c r="A62" s="375" t="s">
        <v>69</v>
      </c>
      <c r="B62" s="794">
        <v>298</v>
      </c>
      <c r="C62" s="143">
        <v>198</v>
      </c>
      <c r="D62" s="80">
        <v>46</v>
      </c>
      <c r="E62" s="80">
        <v>6</v>
      </c>
      <c r="F62" s="143">
        <v>173</v>
      </c>
      <c r="G62" s="80">
        <v>189</v>
      </c>
      <c r="H62" s="80">
        <v>37</v>
      </c>
      <c r="I62" s="80">
        <v>25</v>
      </c>
      <c r="J62" s="143">
        <v>471</v>
      </c>
      <c r="K62" s="143">
        <v>387</v>
      </c>
      <c r="L62" s="80">
        <v>83</v>
      </c>
      <c r="M62" s="80">
        <v>31</v>
      </c>
      <c r="N62" s="794">
        <v>251</v>
      </c>
      <c r="O62" s="143">
        <v>219</v>
      </c>
      <c r="P62" s="80">
        <v>64</v>
      </c>
      <c r="Q62" s="80">
        <v>7</v>
      </c>
      <c r="R62" s="143">
        <v>143</v>
      </c>
      <c r="S62" s="143">
        <v>198</v>
      </c>
      <c r="T62" s="80">
        <v>71</v>
      </c>
      <c r="U62" s="80">
        <v>25</v>
      </c>
      <c r="V62" s="143">
        <f t="shared" si="21"/>
        <v>394</v>
      </c>
      <c r="W62" s="143">
        <f t="shared" si="22"/>
        <v>417</v>
      </c>
      <c r="X62" s="80">
        <f t="shared" si="23"/>
        <v>135</v>
      </c>
      <c r="Y62" s="81">
        <f t="shared" si="24"/>
        <v>32</v>
      </c>
      <c r="AA62" s="769">
        <f t="shared" si="25"/>
        <v>54.379562043795616</v>
      </c>
      <c r="AB62" s="87">
        <f t="shared" si="26"/>
        <v>36.131386861313871</v>
      </c>
      <c r="AC62" s="6">
        <f t="shared" si="27"/>
        <v>8.3941605839416056</v>
      </c>
      <c r="AD62" s="6">
        <f t="shared" si="28"/>
        <v>1.0948905109489051</v>
      </c>
      <c r="AE62" s="87">
        <f t="shared" si="29"/>
        <v>40.801886792452827</v>
      </c>
      <c r="AF62" s="87">
        <f t="shared" si="30"/>
        <v>44.575471698113205</v>
      </c>
      <c r="AG62" s="6">
        <f t="shared" si="31"/>
        <v>8.7264150943396217</v>
      </c>
      <c r="AH62" s="6">
        <f t="shared" si="32"/>
        <v>5.8962264150943398</v>
      </c>
      <c r="AI62" s="105">
        <f t="shared" si="33"/>
        <v>46.395563770794823</v>
      </c>
      <c r="AJ62" s="104">
        <f t="shared" si="34"/>
        <v>40.480591497227358</v>
      </c>
      <c r="AK62" s="57">
        <f t="shared" si="35"/>
        <v>11.829944547134936</v>
      </c>
      <c r="AL62" s="57">
        <f t="shared" si="36"/>
        <v>1.2939001848428837</v>
      </c>
      <c r="AM62" s="104">
        <f t="shared" si="37"/>
        <v>32.723112128146454</v>
      </c>
      <c r="AN62" s="104">
        <f t="shared" si="38"/>
        <v>45.308924485125857</v>
      </c>
      <c r="AO62" s="57">
        <f t="shared" si="39"/>
        <v>16.247139588100687</v>
      </c>
      <c r="AP62" s="60">
        <f t="shared" si="40"/>
        <v>5.720823798627003</v>
      </c>
      <c r="AR62" s="105">
        <f t="shared" si="41"/>
        <v>-13.577675251342789</v>
      </c>
      <c r="AS62" s="104">
        <f t="shared" si="42"/>
        <v>8.444084836799334</v>
      </c>
      <c r="AT62" s="57">
        <f t="shared" si="43"/>
        <v>0.33225451039801612</v>
      </c>
      <c r="AU62" s="60">
        <f t="shared" si="44"/>
        <v>4.8013359041454349</v>
      </c>
      <c r="AV62" s="104">
        <f t="shared" si="45"/>
        <v>-13.672451642648369</v>
      </c>
      <c r="AW62" s="104">
        <f t="shared" si="46"/>
        <v>4.8283329878984986</v>
      </c>
      <c r="AX62" s="57">
        <f t="shared" si="47"/>
        <v>4.4171950409657512</v>
      </c>
      <c r="AY62" s="60">
        <f t="shared" si="48"/>
        <v>4.426923613784119</v>
      </c>
    </row>
    <row r="63" spans="1:51" x14ac:dyDescent="0.25">
      <c r="A63" s="375" t="s">
        <v>70</v>
      </c>
      <c r="B63" s="794">
        <v>226</v>
      </c>
      <c r="C63" s="143">
        <v>258</v>
      </c>
      <c r="D63" s="80">
        <v>53</v>
      </c>
      <c r="E63" s="80">
        <v>7</v>
      </c>
      <c r="F63" s="143">
        <v>176</v>
      </c>
      <c r="G63" s="80">
        <v>199</v>
      </c>
      <c r="H63" s="80">
        <v>43</v>
      </c>
      <c r="I63" s="80">
        <v>13</v>
      </c>
      <c r="J63" s="143">
        <v>402</v>
      </c>
      <c r="K63" s="143">
        <v>457</v>
      </c>
      <c r="L63" s="80">
        <v>96</v>
      </c>
      <c r="M63" s="80">
        <v>20</v>
      </c>
      <c r="N63" s="794">
        <v>223</v>
      </c>
      <c r="O63" s="143">
        <v>232</v>
      </c>
      <c r="P63" s="80">
        <v>72</v>
      </c>
      <c r="Q63" s="80">
        <v>11</v>
      </c>
      <c r="R63" s="143">
        <v>133</v>
      </c>
      <c r="S63" s="143">
        <v>207</v>
      </c>
      <c r="T63" s="80">
        <v>75</v>
      </c>
      <c r="U63" s="80">
        <v>26</v>
      </c>
      <c r="V63" s="143">
        <f t="shared" si="21"/>
        <v>356</v>
      </c>
      <c r="W63" s="143">
        <f t="shared" si="22"/>
        <v>439</v>
      </c>
      <c r="X63" s="80">
        <f t="shared" si="23"/>
        <v>147</v>
      </c>
      <c r="Y63" s="81">
        <f t="shared" si="24"/>
        <v>37</v>
      </c>
      <c r="AA63" s="769">
        <f t="shared" si="25"/>
        <v>41.544117647058826</v>
      </c>
      <c r="AB63" s="87">
        <f t="shared" si="26"/>
        <v>47.42647058823529</v>
      </c>
      <c r="AC63" s="6">
        <f t="shared" si="27"/>
        <v>9.742647058823529</v>
      </c>
      <c r="AD63" s="6">
        <f t="shared" si="28"/>
        <v>1.2867647058823528</v>
      </c>
      <c r="AE63" s="87">
        <f t="shared" si="29"/>
        <v>40.835266821345705</v>
      </c>
      <c r="AF63" s="87">
        <f t="shared" si="30"/>
        <v>46.171693735498842</v>
      </c>
      <c r="AG63" s="6">
        <f t="shared" si="31"/>
        <v>9.9767981438515072</v>
      </c>
      <c r="AH63" s="6">
        <f t="shared" si="32"/>
        <v>3.0162412993039442</v>
      </c>
      <c r="AI63" s="105">
        <f t="shared" si="33"/>
        <v>41.449814126394052</v>
      </c>
      <c r="AJ63" s="104">
        <f t="shared" si="34"/>
        <v>43.122676579925653</v>
      </c>
      <c r="AK63" s="57">
        <f t="shared" si="35"/>
        <v>13.382899628252787</v>
      </c>
      <c r="AL63" s="57">
        <f t="shared" si="36"/>
        <v>2.0446096654275094</v>
      </c>
      <c r="AM63" s="104">
        <f t="shared" si="37"/>
        <v>30.158730158730158</v>
      </c>
      <c r="AN63" s="104">
        <f t="shared" si="38"/>
        <v>46.938775510204081</v>
      </c>
      <c r="AO63" s="57">
        <f t="shared" si="39"/>
        <v>17.006802721088434</v>
      </c>
      <c r="AP63" s="60">
        <f t="shared" si="40"/>
        <v>5.895691609977324</v>
      </c>
      <c r="AR63" s="105">
        <f t="shared" si="41"/>
        <v>-0.70885082571312097</v>
      </c>
      <c r="AS63" s="104">
        <f t="shared" si="42"/>
        <v>-1.2547768527364482</v>
      </c>
      <c r="AT63" s="57">
        <f t="shared" si="43"/>
        <v>0.23415108502797821</v>
      </c>
      <c r="AU63" s="60">
        <f t="shared" si="44"/>
        <v>1.7294765934215914</v>
      </c>
      <c r="AV63" s="104">
        <f t="shared" si="45"/>
        <v>-11.291083967663894</v>
      </c>
      <c r="AW63" s="104">
        <f t="shared" si="46"/>
        <v>3.8160989302784287</v>
      </c>
      <c r="AX63" s="57">
        <f t="shared" si="47"/>
        <v>3.623903092835647</v>
      </c>
      <c r="AY63" s="60">
        <f t="shared" si="48"/>
        <v>3.8510819445498146</v>
      </c>
    </row>
    <row r="64" spans="1:51" x14ac:dyDescent="0.25">
      <c r="A64" s="375" t="s">
        <v>71</v>
      </c>
      <c r="B64" s="794">
        <v>125</v>
      </c>
      <c r="C64" s="143">
        <v>106</v>
      </c>
      <c r="D64" s="80">
        <v>15</v>
      </c>
      <c r="E64" s="80">
        <v>2</v>
      </c>
      <c r="F64" s="143">
        <v>100</v>
      </c>
      <c r="G64" s="80">
        <v>107</v>
      </c>
      <c r="H64" s="80">
        <v>34</v>
      </c>
      <c r="I64" s="80">
        <v>6</v>
      </c>
      <c r="J64" s="143">
        <v>225</v>
      </c>
      <c r="K64" s="143">
        <v>213</v>
      </c>
      <c r="L64" s="80">
        <v>49</v>
      </c>
      <c r="M64" s="80">
        <v>8</v>
      </c>
      <c r="N64" s="794">
        <v>103</v>
      </c>
      <c r="O64" s="143">
        <v>102</v>
      </c>
      <c r="P64" s="80">
        <v>35</v>
      </c>
      <c r="Q64" s="80">
        <v>2</v>
      </c>
      <c r="R64" s="143">
        <v>87</v>
      </c>
      <c r="S64" s="143">
        <v>114</v>
      </c>
      <c r="T64" s="80">
        <v>36</v>
      </c>
      <c r="U64" s="80">
        <v>9</v>
      </c>
      <c r="V64" s="143">
        <f t="shared" si="21"/>
        <v>190</v>
      </c>
      <c r="W64" s="143">
        <f t="shared" si="22"/>
        <v>216</v>
      </c>
      <c r="X64" s="80">
        <f t="shared" si="23"/>
        <v>71</v>
      </c>
      <c r="Y64" s="81">
        <f t="shared" si="24"/>
        <v>11</v>
      </c>
      <c r="AA64" s="769">
        <f t="shared" si="25"/>
        <v>50.403225806451616</v>
      </c>
      <c r="AB64" s="87">
        <f t="shared" si="26"/>
        <v>42.741935483870968</v>
      </c>
      <c r="AC64" s="6">
        <f t="shared" si="27"/>
        <v>6.0483870967741939</v>
      </c>
      <c r="AD64" s="187">
        <f t="shared" si="28"/>
        <v>0.80645161290322576</v>
      </c>
      <c r="AE64" s="87">
        <f t="shared" si="29"/>
        <v>40.48582995951417</v>
      </c>
      <c r="AF64" s="87">
        <f t="shared" si="30"/>
        <v>43.319838056680162</v>
      </c>
      <c r="AG64" s="6">
        <f t="shared" si="31"/>
        <v>13.765182186234817</v>
      </c>
      <c r="AH64" s="6">
        <f t="shared" si="32"/>
        <v>2.42914979757085</v>
      </c>
      <c r="AI64" s="105">
        <f t="shared" si="33"/>
        <v>42.561983471074385</v>
      </c>
      <c r="AJ64" s="104">
        <f t="shared" si="34"/>
        <v>42.148760330578511</v>
      </c>
      <c r="AK64" s="57">
        <f t="shared" si="35"/>
        <v>14.46280991735537</v>
      </c>
      <c r="AL64" s="194">
        <f t="shared" si="36"/>
        <v>0.82644628099173556</v>
      </c>
      <c r="AM64" s="104">
        <f t="shared" si="37"/>
        <v>35.365853658536587</v>
      </c>
      <c r="AN64" s="104">
        <f t="shared" si="38"/>
        <v>46.341463414634148</v>
      </c>
      <c r="AO64" s="57">
        <f t="shared" si="39"/>
        <v>14.634146341463413</v>
      </c>
      <c r="AP64" s="60">
        <f t="shared" si="40"/>
        <v>3.6585365853658534</v>
      </c>
      <c r="AR64" s="105">
        <f t="shared" si="41"/>
        <v>-9.9173958469374455</v>
      </c>
      <c r="AS64" s="104">
        <f t="shared" si="42"/>
        <v>0.57790257280919377</v>
      </c>
      <c r="AT64" s="57">
        <f t="shared" si="43"/>
        <v>7.7167950894606232</v>
      </c>
      <c r="AU64" s="359">
        <f t="shared" si="44"/>
        <v>1.6226981846676243</v>
      </c>
      <c r="AV64" s="104">
        <f t="shared" si="45"/>
        <v>-7.1961298125377979</v>
      </c>
      <c r="AW64" s="104">
        <f t="shared" si="46"/>
        <v>4.192703084055637</v>
      </c>
      <c r="AX64" s="57">
        <f t="shared" si="47"/>
        <v>0.17133642410804306</v>
      </c>
      <c r="AY64" s="359">
        <f t="shared" si="48"/>
        <v>2.8320903043741179</v>
      </c>
    </row>
    <row r="65" spans="1:51" x14ac:dyDescent="0.25">
      <c r="A65" s="375" t="s">
        <v>72</v>
      </c>
      <c r="B65" s="794" t="s">
        <v>37</v>
      </c>
      <c r="C65" s="143" t="s">
        <v>37</v>
      </c>
      <c r="D65" s="80" t="s">
        <v>37</v>
      </c>
      <c r="E65" s="80" t="s">
        <v>37</v>
      </c>
      <c r="F65" s="143" t="s">
        <v>37</v>
      </c>
      <c r="G65" s="80" t="s">
        <v>37</v>
      </c>
      <c r="H65" s="80" t="s">
        <v>37</v>
      </c>
      <c r="I65" s="80" t="s">
        <v>37</v>
      </c>
      <c r="J65" s="143" t="s">
        <v>37</v>
      </c>
      <c r="K65" s="143" t="s">
        <v>37</v>
      </c>
      <c r="L65" s="80" t="s">
        <v>37</v>
      </c>
      <c r="M65" s="80" t="s">
        <v>37</v>
      </c>
      <c r="N65" s="794" t="s">
        <v>37</v>
      </c>
      <c r="O65" s="143" t="s">
        <v>37</v>
      </c>
      <c r="P65" s="80" t="s">
        <v>37</v>
      </c>
      <c r="Q65" s="80" t="s">
        <v>37</v>
      </c>
      <c r="R65" s="143" t="s">
        <v>37</v>
      </c>
      <c r="S65" s="143" t="s">
        <v>37</v>
      </c>
      <c r="T65" s="80" t="s">
        <v>37</v>
      </c>
      <c r="U65" s="80" t="s">
        <v>37</v>
      </c>
      <c r="V65" s="143" t="s">
        <v>37</v>
      </c>
      <c r="W65" s="143" t="s">
        <v>37</v>
      </c>
      <c r="X65" s="80" t="s">
        <v>37</v>
      </c>
      <c r="Y65" s="81" t="s">
        <v>37</v>
      </c>
      <c r="AA65" s="1664"/>
      <c r="AB65" s="1665"/>
      <c r="AC65" s="1131"/>
      <c r="AD65" s="1131"/>
      <c r="AE65" s="1665"/>
      <c r="AF65" s="1665"/>
      <c r="AG65" s="1131"/>
      <c r="AH65" s="1131"/>
      <c r="AI65" s="1664"/>
      <c r="AJ65" s="1665"/>
      <c r="AK65" s="1131"/>
      <c r="AL65" s="1131"/>
      <c r="AM65" s="1665"/>
      <c r="AN65" s="1665"/>
      <c r="AO65" s="1131"/>
      <c r="AP65" s="1132"/>
      <c r="AQ65" s="165"/>
      <c r="AR65" s="1664"/>
      <c r="AS65" s="1665"/>
      <c r="AT65" s="1131"/>
      <c r="AU65" s="1131"/>
      <c r="AV65" s="1664"/>
      <c r="AW65" s="1665"/>
      <c r="AX65" s="1131"/>
      <c r="AY65" s="1132"/>
    </row>
    <row r="66" spans="1:51" x14ac:dyDescent="0.25">
      <c r="A66" s="375" t="s">
        <v>73</v>
      </c>
      <c r="B66" s="794">
        <v>160</v>
      </c>
      <c r="C66" s="143">
        <v>190</v>
      </c>
      <c r="D66" s="80">
        <v>119</v>
      </c>
      <c r="E66" s="80">
        <v>42</v>
      </c>
      <c r="F66" s="143">
        <v>141</v>
      </c>
      <c r="G66" s="80">
        <v>181</v>
      </c>
      <c r="H66" s="80">
        <v>132</v>
      </c>
      <c r="I66" s="80">
        <v>38</v>
      </c>
      <c r="J66" s="143">
        <v>301</v>
      </c>
      <c r="K66" s="143">
        <v>371</v>
      </c>
      <c r="L66" s="80">
        <v>251</v>
      </c>
      <c r="M66" s="80">
        <v>80</v>
      </c>
      <c r="N66" s="794">
        <v>155</v>
      </c>
      <c r="O66" s="143">
        <v>176</v>
      </c>
      <c r="P66" s="80">
        <v>128</v>
      </c>
      <c r="Q66" s="80">
        <v>62</v>
      </c>
      <c r="R66" s="143">
        <v>135</v>
      </c>
      <c r="S66" s="143">
        <v>182</v>
      </c>
      <c r="T66" s="80">
        <v>119</v>
      </c>
      <c r="U66" s="80">
        <v>61</v>
      </c>
      <c r="V66" s="143">
        <f t="shared" ref="V66:Y71" si="49">N66+R66</f>
        <v>290</v>
      </c>
      <c r="W66" s="143">
        <f t="shared" si="49"/>
        <v>358</v>
      </c>
      <c r="X66" s="80">
        <f t="shared" si="49"/>
        <v>247</v>
      </c>
      <c r="Y66" s="81">
        <f t="shared" si="49"/>
        <v>123</v>
      </c>
      <c r="AA66" s="769">
        <f t="shared" ref="AA66:AD72" si="50">B66/SUM($B66:$E66)*100</f>
        <v>31.31115459882583</v>
      </c>
      <c r="AB66" s="87">
        <f t="shared" si="50"/>
        <v>37.18199608610567</v>
      </c>
      <c r="AC66" s="6">
        <f t="shared" si="50"/>
        <v>23.287671232876711</v>
      </c>
      <c r="AD66" s="6">
        <f t="shared" si="50"/>
        <v>8.2191780821917799</v>
      </c>
      <c r="AE66" s="87">
        <f t="shared" ref="AE66:AH72" si="51">F66/SUM($F66:$I66)*100</f>
        <v>28.658536585365852</v>
      </c>
      <c r="AF66" s="87">
        <f t="shared" si="51"/>
        <v>36.788617886178862</v>
      </c>
      <c r="AG66" s="6">
        <f t="shared" si="51"/>
        <v>26.829268292682929</v>
      </c>
      <c r="AH66" s="6">
        <f t="shared" si="51"/>
        <v>7.7235772357723578</v>
      </c>
      <c r="AI66" s="105">
        <f t="shared" ref="AI66:AL72" si="52">N66/SUM($N66:$Q66)*100</f>
        <v>29.750479846449135</v>
      </c>
      <c r="AJ66" s="104">
        <f t="shared" si="52"/>
        <v>33.781190019193858</v>
      </c>
      <c r="AK66" s="57">
        <f t="shared" si="52"/>
        <v>24.568138195777351</v>
      </c>
      <c r="AL66" s="57">
        <f t="shared" si="52"/>
        <v>11.900191938579654</v>
      </c>
      <c r="AM66" s="104">
        <f t="shared" ref="AM66:AP72" si="53">IFERROR(R66/SUM($R66:$U66)*100,0)</f>
        <v>27.162977867203221</v>
      </c>
      <c r="AN66" s="104">
        <f t="shared" si="53"/>
        <v>36.619718309859159</v>
      </c>
      <c r="AO66" s="57">
        <f t="shared" si="53"/>
        <v>23.943661971830984</v>
      </c>
      <c r="AP66" s="60">
        <f t="shared" si="53"/>
        <v>12.273641851106639</v>
      </c>
      <c r="AR66" s="105">
        <f t="shared" ref="AR66:AU72" si="54">AE66-AA66</f>
        <v>-2.6526180134599784</v>
      </c>
      <c r="AS66" s="104">
        <f t="shared" si="54"/>
        <v>-0.39337819992680778</v>
      </c>
      <c r="AT66" s="57">
        <f t="shared" si="54"/>
        <v>3.5415970598062181</v>
      </c>
      <c r="AU66" s="60">
        <f t="shared" si="54"/>
        <v>-0.49560084641942215</v>
      </c>
      <c r="AV66" s="104">
        <f t="shared" ref="AV66:AY72" si="55">AM66-AI66</f>
        <v>-2.5875019792459142</v>
      </c>
      <c r="AW66" s="104">
        <f t="shared" si="55"/>
        <v>2.8385282906653018</v>
      </c>
      <c r="AX66" s="57">
        <f t="shared" si="55"/>
        <v>-0.62447622394636682</v>
      </c>
      <c r="AY66" s="60">
        <f t="shared" si="55"/>
        <v>0.37344991252698456</v>
      </c>
    </row>
    <row r="67" spans="1:51" x14ac:dyDescent="0.25">
      <c r="A67" s="375" t="s">
        <v>74</v>
      </c>
      <c r="B67" s="794">
        <v>179</v>
      </c>
      <c r="C67" s="143">
        <v>265</v>
      </c>
      <c r="D67" s="80">
        <v>54</v>
      </c>
      <c r="E67" s="80">
        <v>13</v>
      </c>
      <c r="F67" s="143">
        <v>154</v>
      </c>
      <c r="G67" s="80">
        <v>259</v>
      </c>
      <c r="H67" s="80">
        <v>42</v>
      </c>
      <c r="I67" s="80">
        <v>11</v>
      </c>
      <c r="J67" s="143">
        <v>333</v>
      </c>
      <c r="K67" s="143">
        <v>524</v>
      </c>
      <c r="L67" s="80">
        <v>96</v>
      </c>
      <c r="M67" s="80">
        <v>24</v>
      </c>
      <c r="N67" s="794">
        <v>184</v>
      </c>
      <c r="O67" s="143">
        <v>274</v>
      </c>
      <c r="P67" s="80">
        <v>60</v>
      </c>
      <c r="Q67" s="80">
        <v>13</v>
      </c>
      <c r="R67" s="143">
        <v>162</v>
      </c>
      <c r="S67" s="143">
        <v>236</v>
      </c>
      <c r="T67" s="80">
        <v>68</v>
      </c>
      <c r="U67" s="80">
        <v>21</v>
      </c>
      <c r="V67" s="143">
        <f t="shared" si="49"/>
        <v>346</v>
      </c>
      <c r="W67" s="143">
        <f t="shared" si="49"/>
        <v>510</v>
      </c>
      <c r="X67" s="80">
        <f t="shared" si="49"/>
        <v>128</v>
      </c>
      <c r="Y67" s="81">
        <f t="shared" si="49"/>
        <v>34</v>
      </c>
      <c r="AA67" s="769">
        <f t="shared" si="50"/>
        <v>35.029354207436398</v>
      </c>
      <c r="AB67" s="87">
        <f t="shared" si="50"/>
        <v>51.859099804305288</v>
      </c>
      <c r="AC67" s="6">
        <f t="shared" si="50"/>
        <v>10.567514677103718</v>
      </c>
      <c r="AD67" s="6">
        <f t="shared" si="50"/>
        <v>2.5440313111545985</v>
      </c>
      <c r="AE67" s="87">
        <f t="shared" si="51"/>
        <v>33.047210300429185</v>
      </c>
      <c r="AF67" s="87">
        <f t="shared" si="51"/>
        <v>55.579399141630901</v>
      </c>
      <c r="AG67" s="6">
        <f t="shared" si="51"/>
        <v>9.0128755364806867</v>
      </c>
      <c r="AH67" s="6">
        <f t="shared" si="51"/>
        <v>2.3605150214592276</v>
      </c>
      <c r="AI67" s="105">
        <f t="shared" si="52"/>
        <v>34.651600753295668</v>
      </c>
      <c r="AJ67" s="104">
        <f t="shared" si="52"/>
        <v>51.600753295668547</v>
      </c>
      <c r="AK67" s="57">
        <f t="shared" si="52"/>
        <v>11.299435028248588</v>
      </c>
      <c r="AL67" s="57">
        <f t="shared" si="52"/>
        <v>2.4482109227871938</v>
      </c>
      <c r="AM67" s="104">
        <f t="shared" si="53"/>
        <v>33.264887063655031</v>
      </c>
      <c r="AN67" s="104">
        <f t="shared" si="53"/>
        <v>48.459958932238195</v>
      </c>
      <c r="AO67" s="57">
        <f t="shared" si="53"/>
        <v>13.963039014373715</v>
      </c>
      <c r="AP67" s="60">
        <f t="shared" si="53"/>
        <v>4.3121149897330593</v>
      </c>
      <c r="AR67" s="105">
        <f t="shared" si="54"/>
        <v>-1.9821439070072131</v>
      </c>
      <c r="AS67" s="104">
        <f t="shared" si="54"/>
        <v>3.7202993373256135</v>
      </c>
      <c r="AT67" s="57">
        <f t="shared" si="54"/>
        <v>-1.5546391406230313</v>
      </c>
      <c r="AU67" s="60">
        <f t="shared" si="54"/>
        <v>-0.18351628969537082</v>
      </c>
      <c r="AV67" s="104">
        <f t="shared" si="55"/>
        <v>-1.3867136896406365</v>
      </c>
      <c r="AW67" s="104">
        <f t="shared" si="55"/>
        <v>-3.1407943634303521</v>
      </c>
      <c r="AX67" s="57">
        <f t="shared" si="55"/>
        <v>2.6636039861251266</v>
      </c>
      <c r="AY67" s="60">
        <f t="shared" si="55"/>
        <v>1.8639040669458655</v>
      </c>
    </row>
    <row r="68" spans="1:51" x14ac:dyDescent="0.25">
      <c r="A68" s="375" t="s">
        <v>75</v>
      </c>
      <c r="B68" s="794">
        <v>225</v>
      </c>
      <c r="C68" s="143">
        <v>292</v>
      </c>
      <c r="D68" s="80">
        <v>32</v>
      </c>
      <c r="E68" s="80">
        <v>4</v>
      </c>
      <c r="F68" s="143">
        <v>162</v>
      </c>
      <c r="G68" s="80">
        <v>289</v>
      </c>
      <c r="H68" s="80">
        <v>34</v>
      </c>
      <c r="I68" s="80">
        <v>9</v>
      </c>
      <c r="J68" s="143">
        <v>387</v>
      </c>
      <c r="K68" s="143">
        <v>581</v>
      </c>
      <c r="L68" s="80">
        <v>66</v>
      </c>
      <c r="M68" s="80">
        <v>13</v>
      </c>
      <c r="N68" s="794">
        <v>214</v>
      </c>
      <c r="O68" s="143">
        <v>294</v>
      </c>
      <c r="P68" s="80">
        <v>14</v>
      </c>
      <c r="Q68" s="80">
        <v>2</v>
      </c>
      <c r="R68" s="143">
        <v>175</v>
      </c>
      <c r="S68" s="143">
        <v>265</v>
      </c>
      <c r="T68" s="80">
        <v>19</v>
      </c>
      <c r="U68" s="80">
        <v>4</v>
      </c>
      <c r="V68" s="143">
        <f t="shared" si="49"/>
        <v>389</v>
      </c>
      <c r="W68" s="143">
        <f t="shared" si="49"/>
        <v>559</v>
      </c>
      <c r="X68" s="80">
        <f t="shared" si="49"/>
        <v>33</v>
      </c>
      <c r="Y68" s="81">
        <f t="shared" si="49"/>
        <v>6</v>
      </c>
      <c r="AA68" s="769">
        <f t="shared" si="50"/>
        <v>40.687160940325498</v>
      </c>
      <c r="AB68" s="87">
        <f t="shared" si="50"/>
        <v>52.802893309222419</v>
      </c>
      <c r="AC68" s="6">
        <f t="shared" si="50"/>
        <v>5.786618444846293</v>
      </c>
      <c r="AD68" s="187">
        <f t="shared" si="50"/>
        <v>0.72332730560578662</v>
      </c>
      <c r="AE68" s="87">
        <f t="shared" si="51"/>
        <v>32.793522267206477</v>
      </c>
      <c r="AF68" s="87">
        <f t="shared" si="51"/>
        <v>58.502024291497975</v>
      </c>
      <c r="AG68" s="6">
        <f t="shared" si="51"/>
        <v>6.8825910931174086</v>
      </c>
      <c r="AH68" s="6">
        <f t="shared" si="51"/>
        <v>1.8218623481781375</v>
      </c>
      <c r="AI68" s="105">
        <f t="shared" si="52"/>
        <v>40.839694656488554</v>
      </c>
      <c r="AJ68" s="104">
        <f t="shared" si="52"/>
        <v>56.106870229007633</v>
      </c>
      <c r="AK68" s="57">
        <f t="shared" si="52"/>
        <v>2.6717557251908395</v>
      </c>
      <c r="AL68" s="194">
        <f t="shared" si="52"/>
        <v>0.38167938931297707</v>
      </c>
      <c r="AM68" s="104">
        <f t="shared" si="53"/>
        <v>37.796976241900651</v>
      </c>
      <c r="AN68" s="104">
        <f t="shared" si="53"/>
        <v>57.235421166306701</v>
      </c>
      <c r="AO68" s="57">
        <f t="shared" si="53"/>
        <v>4.1036717062634986</v>
      </c>
      <c r="AP68" s="359">
        <f t="shared" si="53"/>
        <v>0.86393088552915775</v>
      </c>
      <c r="AR68" s="105">
        <f t="shared" si="54"/>
        <v>-7.8936386731190211</v>
      </c>
      <c r="AS68" s="104">
        <f t="shared" si="54"/>
        <v>5.6991309822755554</v>
      </c>
      <c r="AT68" s="57">
        <f t="shared" si="54"/>
        <v>1.0959726482711156</v>
      </c>
      <c r="AU68" s="359">
        <f t="shared" si="54"/>
        <v>1.098535042572351</v>
      </c>
      <c r="AV68" s="104">
        <f t="shared" si="55"/>
        <v>-3.0427184145879025</v>
      </c>
      <c r="AW68" s="104">
        <f t="shared" si="55"/>
        <v>1.1285509372990674</v>
      </c>
      <c r="AX68" s="57">
        <f t="shared" si="55"/>
        <v>1.4319159810726592</v>
      </c>
      <c r="AY68" s="359">
        <f t="shared" si="55"/>
        <v>0.48225149621618069</v>
      </c>
    </row>
    <row r="69" spans="1:51" x14ac:dyDescent="0.25">
      <c r="A69" s="375" t="s">
        <v>76</v>
      </c>
      <c r="B69" s="794">
        <v>183</v>
      </c>
      <c r="C69" s="143">
        <v>223</v>
      </c>
      <c r="D69" s="80">
        <v>85</v>
      </c>
      <c r="E69" s="80">
        <v>14</v>
      </c>
      <c r="F69" s="143">
        <v>150</v>
      </c>
      <c r="G69" s="80">
        <v>216</v>
      </c>
      <c r="H69" s="80">
        <v>92</v>
      </c>
      <c r="I69" s="80">
        <v>21</v>
      </c>
      <c r="J69" s="143">
        <v>333</v>
      </c>
      <c r="K69" s="143">
        <v>439</v>
      </c>
      <c r="L69" s="80">
        <v>177</v>
      </c>
      <c r="M69" s="80">
        <v>35</v>
      </c>
      <c r="N69" s="794">
        <v>149</v>
      </c>
      <c r="O69" s="143">
        <v>215</v>
      </c>
      <c r="P69" s="80">
        <v>113</v>
      </c>
      <c r="Q69" s="80">
        <v>25</v>
      </c>
      <c r="R69" s="143">
        <v>107</v>
      </c>
      <c r="S69" s="143">
        <v>198</v>
      </c>
      <c r="T69" s="80">
        <v>134</v>
      </c>
      <c r="U69" s="80">
        <v>33</v>
      </c>
      <c r="V69" s="143">
        <f t="shared" si="49"/>
        <v>256</v>
      </c>
      <c r="W69" s="143">
        <f t="shared" si="49"/>
        <v>413</v>
      </c>
      <c r="X69" s="80">
        <f t="shared" si="49"/>
        <v>247</v>
      </c>
      <c r="Y69" s="81">
        <f t="shared" si="49"/>
        <v>58</v>
      </c>
      <c r="AA69" s="769">
        <f t="shared" si="50"/>
        <v>36.237623762376238</v>
      </c>
      <c r="AB69" s="87">
        <f t="shared" si="50"/>
        <v>44.158415841584159</v>
      </c>
      <c r="AC69" s="6">
        <f t="shared" si="50"/>
        <v>16.831683168316832</v>
      </c>
      <c r="AD69" s="6">
        <f t="shared" si="50"/>
        <v>2.7722772277227725</v>
      </c>
      <c r="AE69" s="87">
        <f t="shared" si="51"/>
        <v>31.315240083507305</v>
      </c>
      <c r="AF69" s="87">
        <f t="shared" si="51"/>
        <v>45.093945720250524</v>
      </c>
      <c r="AG69" s="6">
        <f t="shared" si="51"/>
        <v>19.206680584551147</v>
      </c>
      <c r="AH69" s="6">
        <f t="shared" si="51"/>
        <v>4.3841336116910234</v>
      </c>
      <c r="AI69" s="105">
        <f t="shared" si="52"/>
        <v>29.681274900398407</v>
      </c>
      <c r="AJ69" s="104">
        <f t="shared" si="52"/>
        <v>42.828685258964143</v>
      </c>
      <c r="AK69" s="57">
        <f t="shared" si="52"/>
        <v>22.509960159362549</v>
      </c>
      <c r="AL69" s="57">
        <f t="shared" si="52"/>
        <v>4.9800796812749004</v>
      </c>
      <c r="AM69" s="104">
        <f t="shared" si="53"/>
        <v>22.66949152542373</v>
      </c>
      <c r="AN69" s="104">
        <f t="shared" si="53"/>
        <v>41.949152542372879</v>
      </c>
      <c r="AO69" s="57">
        <f t="shared" si="53"/>
        <v>28.389830508474578</v>
      </c>
      <c r="AP69" s="60">
        <f t="shared" si="53"/>
        <v>6.9915254237288131</v>
      </c>
      <c r="AR69" s="105">
        <f t="shared" si="54"/>
        <v>-4.9223836788689326</v>
      </c>
      <c r="AS69" s="104">
        <f t="shared" si="54"/>
        <v>0.93552987866636528</v>
      </c>
      <c r="AT69" s="57">
        <f t="shared" si="54"/>
        <v>2.374997416234315</v>
      </c>
      <c r="AU69" s="60">
        <f t="shared" si="54"/>
        <v>1.6118563839682509</v>
      </c>
      <c r="AV69" s="104">
        <f t="shared" si="55"/>
        <v>-7.0117833749746765</v>
      </c>
      <c r="AW69" s="104">
        <f t="shared" si="55"/>
        <v>-0.87953271659126386</v>
      </c>
      <c r="AX69" s="57">
        <f t="shared" si="55"/>
        <v>5.8798703491120285</v>
      </c>
      <c r="AY69" s="60">
        <f t="shared" si="55"/>
        <v>2.0114457424539127</v>
      </c>
    </row>
    <row r="70" spans="1:51" x14ac:dyDescent="0.25">
      <c r="A70" s="375" t="s">
        <v>77</v>
      </c>
      <c r="B70" s="794">
        <v>219</v>
      </c>
      <c r="C70" s="143">
        <v>205</v>
      </c>
      <c r="D70" s="80">
        <v>75</v>
      </c>
      <c r="E70" s="80">
        <v>24</v>
      </c>
      <c r="F70" s="143">
        <v>205</v>
      </c>
      <c r="G70" s="80">
        <v>192</v>
      </c>
      <c r="H70" s="80">
        <v>70</v>
      </c>
      <c r="I70" s="80">
        <v>18</v>
      </c>
      <c r="J70" s="143">
        <v>424</v>
      </c>
      <c r="K70" s="143">
        <v>397</v>
      </c>
      <c r="L70" s="80">
        <v>145</v>
      </c>
      <c r="M70" s="80">
        <v>42</v>
      </c>
      <c r="N70" s="794">
        <v>230</v>
      </c>
      <c r="O70" s="143">
        <v>213</v>
      </c>
      <c r="P70" s="80">
        <v>83</v>
      </c>
      <c r="Q70" s="80">
        <v>19</v>
      </c>
      <c r="R70" s="143">
        <v>211</v>
      </c>
      <c r="S70" s="143">
        <v>193</v>
      </c>
      <c r="T70" s="80">
        <v>87</v>
      </c>
      <c r="U70" s="80">
        <v>20</v>
      </c>
      <c r="V70" s="143">
        <f t="shared" si="49"/>
        <v>441</v>
      </c>
      <c r="W70" s="143">
        <f t="shared" si="49"/>
        <v>406</v>
      </c>
      <c r="X70" s="80">
        <f t="shared" si="49"/>
        <v>170</v>
      </c>
      <c r="Y70" s="81">
        <f t="shared" si="49"/>
        <v>39</v>
      </c>
      <c r="AA70" s="769">
        <f t="shared" si="50"/>
        <v>41.873804971319309</v>
      </c>
      <c r="AB70" s="87">
        <f t="shared" si="50"/>
        <v>39.196940726577438</v>
      </c>
      <c r="AC70" s="6">
        <f t="shared" si="50"/>
        <v>14.340344168260039</v>
      </c>
      <c r="AD70" s="6">
        <f t="shared" si="50"/>
        <v>4.5889101338432123</v>
      </c>
      <c r="AE70" s="87">
        <f t="shared" si="51"/>
        <v>42.268041237113401</v>
      </c>
      <c r="AF70" s="87">
        <f t="shared" si="51"/>
        <v>39.587628865979383</v>
      </c>
      <c r="AG70" s="6">
        <f t="shared" si="51"/>
        <v>14.432989690721648</v>
      </c>
      <c r="AH70" s="6">
        <f t="shared" si="51"/>
        <v>3.7113402061855671</v>
      </c>
      <c r="AI70" s="105">
        <f t="shared" si="52"/>
        <v>42.201834862385326</v>
      </c>
      <c r="AJ70" s="104">
        <f t="shared" si="52"/>
        <v>39.082568807339449</v>
      </c>
      <c r="AK70" s="57">
        <f t="shared" si="52"/>
        <v>15.229357798165138</v>
      </c>
      <c r="AL70" s="57">
        <f t="shared" si="52"/>
        <v>3.4862385321100922</v>
      </c>
      <c r="AM70" s="104">
        <f t="shared" si="53"/>
        <v>41.291585127201564</v>
      </c>
      <c r="AN70" s="104">
        <f t="shared" si="53"/>
        <v>37.769080234833659</v>
      </c>
      <c r="AO70" s="57">
        <f t="shared" si="53"/>
        <v>17.025440313111545</v>
      </c>
      <c r="AP70" s="60">
        <f t="shared" si="53"/>
        <v>3.9138943248532287</v>
      </c>
      <c r="AR70" s="105">
        <f t="shared" si="54"/>
        <v>0.39423626579409188</v>
      </c>
      <c r="AS70" s="104">
        <f t="shared" si="54"/>
        <v>0.39068813940194502</v>
      </c>
      <c r="AT70" s="57">
        <f t="shared" si="54"/>
        <v>9.2645522461609175E-2</v>
      </c>
      <c r="AU70" s="60">
        <f t="shared" si="54"/>
        <v>-0.87756992765764519</v>
      </c>
      <c r="AV70" s="104">
        <f t="shared" si="55"/>
        <v>-0.91024973518376129</v>
      </c>
      <c r="AW70" s="104">
        <f t="shared" si="55"/>
        <v>-1.3134885725057899</v>
      </c>
      <c r="AX70" s="57">
        <f t="shared" si="55"/>
        <v>1.7960825149464075</v>
      </c>
      <c r="AY70" s="60">
        <f t="shared" si="55"/>
        <v>0.42765579274313659</v>
      </c>
    </row>
    <row r="71" spans="1:51" x14ac:dyDescent="0.25">
      <c r="A71" s="375" t="s">
        <v>78</v>
      </c>
      <c r="B71" s="794">
        <v>194</v>
      </c>
      <c r="C71" s="143">
        <v>178</v>
      </c>
      <c r="D71" s="80">
        <v>88</v>
      </c>
      <c r="E71" s="80">
        <v>54</v>
      </c>
      <c r="F71" s="80">
        <v>160</v>
      </c>
      <c r="G71" s="80">
        <v>192</v>
      </c>
      <c r="H71" s="80">
        <v>92</v>
      </c>
      <c r="I71" s="80">
        <v>54</v>
      </c>
      <c r="J71" s="143">
        <v>354</v>
      </c>
      <c r="K71" s="143">
        <v>370</v>
      </c>
      <c r="L71" s="80">
        <v>180</v>
      </c>
      <c r="M71" s="80">
        <v>108</v>
      </c>
      <c r="N71" s="794">
        <v>97</v>
      </c>
      <c r="O71" s="143">
        <v>205</v>
      </c>
      <c r="P71" s="80">
        <v>125</v>
      </c>
      <c r="Q71" s="80">
        <v>67</v>
      </c>
      <c r="R71" s="143">
        <v>96</v>
      </c>
      <c r="S71" s="143">
        <v>174</v>
      </c>
      <c r="T71" s="80">
        <v>133</v>
      </c>
      <c r="U71" s="80">
        <v>103</v>
      </c>
      <c r="V71" s="143">
        <f t="shared" si="49"/>
        <v>193</v>
      </c>
      <c r="W71" s="143">
        <f t="shared" si="49"/>
        <v>379</v>
      </c>
      <c r="X71" s="80">
        <f t="shared" si="49"/>
        <v>258</v>
      </c>
      <c r="Y71" s="81">
        <f t="shared" si="49"/>
        <v>170</v>
      </c>
      <c r="AA71" s="769">
        <f t="shared" si="50"/>
        <v>37.7431906614786</v>
      </c>
      <c r="AB71" s="87">
        <f t="shared" si="50"/>
        <v>34.630350194552527</v>
      </c>
      <c r="AC71" s="6">
        <f t="shared" si="50"/>
        <v>17.120622568093385</v>
      </c>
      <c r="AD71" s="6">
        <f t="shared" si="50"/>
        <v>10.505836575875486</v>
      </c>
      <c r="AE71" s="87">
        <f t="shared" si="51"/>
        <v>32.128514056224901</v>
      </c>
      <c r="AF71" s="87">
        <f t="shared" si="51"/>
        <v>38.554216867469883</v>
      </c>
      <c r="AG71" s="6">
        <f t="shared" si="51"/>
        <v>18.473895582329316</v>
      </c>
      <c r="AH71" s="6">
        <f t="shared" si="51"/>
        <v>10.843373493975903</v>
      </c>
      <c r="AI71" s="105">
        <f t="shared" si="52"/>
        <v>19.635627530364371</v>
      </c>
      <c r="AJ71" s="104">
        <f t="shared" si="52"/>
        <v>41.497975708502025</v>
      </c>
      <c r="AK71" s="57">
        <f t="shared" si="52"/>
        <v>25.303643724696357</v>
      </c>
      <c r="AL71" s="57">
        <f t="shared" si="52"/>
        <v>13.562753036437247</v>
      </c>
      <c r="AM71" s="104">
        <f t="shared" si="53"/>
        <v>18.972332015810274</v>
      </c>
      <c r="AN71" s="104">
        <f t="shared" si="53"/>
        <v>34.387351778656125</v>
      </c>
      <c r="AO71" s="57">
        <f t="shared" si="53"/>
        <v>26.284584980237153</v>
      </c>
      <c r="AP71" s="60">
        <f t="shared" si="53"/>
        <v>20.355731225296442</v>
      </c>
      <c r="AR71" s="105">
        <f t="shared" si="54"/>
        <v>-5.6146766052536989</v>
      </c>
      <c r="AS71" s="104">
        <f t="shared" si="54"/>
        <v>3.9238666729173559</v>
      </c>
      <c r="AT71" s="57">
        <f t="shared" si="54"/>
        <v>1.3532730142359313</v>
      </c>
      <c r="AU71" s="60">
        <f t="shared" si="54"/>
        <v>0.33753691810041708</v>
      </c>
      <c r="AV71" s="104">
        <f t="shared" si="55"/>
        <v>-0.66329551455409685</v>
      </c>
      <c r="AW71" s="104">
        <f t="shared" si="55"/>
        <v>-7.1106239298459002</v>
      </c>
      <c r="AX71" s="57">
        <f t="shared" si="55"/>
        <v>0.98094125554079525</v>
      </c>
      <c r="AY71" s="60">
        <f t="shared" si="55"/>
        <v>6.7929781888591947</v>
      </c>
    </row>
    <row r="72" spans="1:51" x14ac:dyDescent="0.25">
      <c r="A72" s="1139" t="s">
        <v>79</v>
      </c>
      <c r="B72" s="756">
        <f t="shared" ref="B72:N72" si="56">SUM(B43:B71)/26</f>
        <v>212.76923076923077</v>
      </c>
      <c r="C72" s="753">
        <f t="shared" si="56"/>
        <v>202.57692307692307</v>
      </c>
      <c r="D72" s="141">
        <f t="shared" si="56"/>
        <v>57.807692307692307</v>
      </c>
      <c r="E72" s="141">
        <f t="shared" si="56"/>
        <v>17.653846153846153</v>
      </c>
      <c r="F72" s="141">
        <f t="shared" si="56"/>
        <v>176.19230769230768</v>
      </c>
      <c r="G72" s="141">
        <f t="shared" si="56"/>
        <v>192.26923076923077</v>
      </c>
      <c r="H72" s="141">
        <f t="shared" si="56"/>
        <v>60.730769230769234</v>
      </c>
      <c r="I72" s="141">
        <f t="shared" si="56"/>
        <v>20.807692307692307</v>
      </c>
      <c r="J72" s="753">
        <f t="shared" si="56"/>
        <v>388.96153846153845</v>
      </c>
      <c r="K72" s="753">
        <f t="shared" si="56"/>
        <v>394.84615384615387</v>
      </c>
      <c r="L72" s="141">
        <f t="shared" si="56"/>
        <v>118.53846153846153</v>
      </c>
      <c r="M72" s="141">
        <f t="shared" si="56"/>
        <v>38.46153846153846</v>
      </c>
      <c r="N72" s="756">
        <f t="shared" si="56"/>
        <v>193.26923076923077</v>
      </c>
      <c r="O72" s="753">
        <f t="shared" ref="O72:Y72" si="57">SUM(O43:O71)/26</f>
        <v>218.57692307692307</v>
      </c>
      <c r="P72" s="141">
        <f t="shared" si="57"/>
        <v>74</v>
      </c>
      <c r="Q72" s="141">
        <f t="shared" si="57"/>
        <v>22.153846153846153</v>
      </c>
      <c r="R72" s="753">
        <f t="shared" si="57"/>
        <v>156.42307692307693</v>
      </c>
      <c r="S72" s="753">
        <f t="shared" si="57"/>
        <v>202.38461538461539</v>
      </c>
      <c r="T72" s="141">
        <f t="shared" si="57"/>
        <v>84</v>
      </c>
      <c r="U72" s="141">
        <f t="shared" si="57"/>
        <v>30.307692307692307</v>
      </c>
      <c r="V72" s="753">
        <f t="shared" si="57"/>
        <v>349.69230769230768</v>
      </c>
      <c r="W72" s="753">
        <f t="shared" si="57"/>
        <v>420.96153846153845</v>
      </c>
      <c r="X72" s="141">
        <f t="shared" si="57"/>
        <v>158</v>
      </c>
      <c r="Y72" s="142">
        <f t="shared" si="57"/>
        <v>52.46153846153846</v>
      </c>
      <c r="AA72" s="802">
        <f t="shared" si="50"/>
        <v>43.350834574092943</v>
      </c>
      <c r="AB72" s="805">
        <f t="shared" si="50"/>
        <v>41.27419481231879</v>
      </c>
      <c r="AC72" s="98">
        <f t="shared" si="50"/>
        <v>11.77807381866625</v>
      </c>
      <c r="AD72" s="98">
        <f t="shared" si="50"/>
        <v>3.5968967949220283</v>
      </c>
      <c r="AE72" s="805">
        <f t="shared" si="51"/>
        <v>39.153846153846153</v>
      </c>
      <c r="AF72" s="805">
        <f t="shared" si="51"/>
        <v>42.726495726495727</v>
      </c>
      <c r="AG72" s="98">
        <f t="shared" si="51"/>
        <v>13.495726495726496</v>
      </c>
      <c r="AH72" s="98">
        <f t="shared" si="51"/>
        <v>4.6239316239316235</v>
      </c>
      <c r="AI72" s="830">
        <f t="shared" si="52"/>
        <v>38.045124167171416</v>
      </c>
      <c r="AJ72" s="956">
        <f t="shared" si="52"/>
        <v>43.026953361599034</v>
      </c>
      <c r="AK72" s="109">
        <f t="shared" si="52"/>
        <v>14.56692913385827</v>
      </c>
      <c r="AL72" s="109">
        <f t="shared" si="52"/>
        <v>4.3609933373712906</v>
      </c>
      <c r="AM72" s="956">
        <f t="shared" si="53"/>
        <v>33.062352654255747</v>
      </c>
      <c r="AN72" s="956">
        <f t="shared" si="53"/>
        <v>42.777009999187058</v>
      </c>
      <c r="AO72" s="109">
        <f t="shared" si="53"/>
        <v>17.754654093163154</v>
      </c>
      <c r="AP72" s="236">
        <f t="shared" si="53"/>
        <v>6.405983253394032</v>
      </c>
      <c r="AR72" s="830">
        <f t="shared" si="54"/>
        <v>-4.1969884202467895</v>
      </c>
      <c r="AS72" s="956">
        <f t="shared" si="54"/>
        <v>1.4523009141769379</v>
      </c>
      <c r="AT72" s="109">
        <f t="shared" si="54"/>
        <v>1.7176526770602454</v>
      </c>
      <c r="AU72" s="236">
        <f t="shared" si="54"/>
        <v>1.0270348290095952</v>
      </c>
      <c r="AV72" s="956">
        <f>AM72-AI72</f>
        <v>-4.9827715129156687</v>
      </c>
      <c r="AW72" s="956">
        <f t="shared" si="55"/>
        <v>-0.24994336241197601</v>
      </c>
      <c r="AX72" s="109">
        <f t="shared" si="55"/>
        <v>3.1877249593048838</v>
      </c>
      <c r="AY72" s="236">
        <f t="shared" si="55"/>
        <v>2.0449899160227414</v>
      </c>
    </row>
    <row r="73" spans="1:51" x14ac:dyDescent="0.25">
      <c r="A73" s="414"/>
    </row>
    <row r="75" spans="1:51" x14ac:dyDescent="0.25">
      <c r="A75" s="1531"/>
      <c r="B75" s="1531"/>
      <c r="C75" s="1531"/>
      <c r="D75" s="1531"/>
      <c r="E75" s="1531"/>
      <c r="F75" s="1531"/>
      <c r="G75" s="1531"/>
    </row>
    <row r="76" spans="1:51" ht="14.45" customHeight="1" x14ac:dyDescent="0.25">
      <c r="A76" s="2081" t="s">
        <v>1322</v>
      </c>
      <c r="B76" s="2082"/>
      <c r="C76" s="2082"/>
      <c r="D76" s="2082"/>
      <c r="E76" s="2082"/>
      <c r="F76" s="2082"/>
      <c r="G76" s="2083"/>
      <c r="H76" s="155"/>
      <c r="I76" s="155"/>
      <c r="J76" s="155"/>
      <c r="K76" s="155"/>
      <c r="L76" s="155"/>
      <c r="M76" s="155"/>
      <c r="N76" s="155"/>
      <c r="O76" s="155"/>
      <c r="P76" s="155"/>
      <c r="Q76" s="155"/>
      <c r="R76" s="155"/>
      <c r="S76" s="155"/>
      <c r="T76" s="155"/>
      <c r="U76" s="155"/>
      <c r="V76" s="155"/>
      <c r="W76" s="155"/>
      <c r="X76" s="155"/>
      <c r="Y76" s="155"/>
    </row>
    <row r="77" spans="1:51" ht="14.45" customHeight="1" x14ac:dyDescent="0.25">
      <c r="A77" s="2084"/>
      <c r="B77" s="2082"/>
      <c r="C77" s="2082"/>
      <c r="D77" s="2082"/>
      <c r="E77" s="2082"/>
      <c r="F77" s="2082"/>
      <c r="G77" s="2083"/>
      <c r="H77" s="155"/>
      <c r="I77" s="155"/>
      <c r="J77" s="155"/>
      <c r="K77" s="155"/>
      <c r="L77" s="155"/>
      <c r="M77" s="155"/>
      <c r="N77" s="155"/>
      <c r="O77" s="155"/>
      <c r="P77" s="155"/>
      <c r="Q77" s="155"/>
      <c r="R77" s="155"/>
      <c r="S77" s="155"/>
      <c r="T77" s="155"/>
      <c r="U77" s="155"/>
      <c r="V77" s="155"/>
      <c r="W77" s="155"/>
      <c r="X77" s="155"/>
      <c r="Y77" s="155"/>
    </row>
    <row r="78" spans="1:51" ht="14.45" customHeight="1" x14ac:dyDescent="0.25">
      <c r="A78" s="2085" t="s">
        <v>1350</v>
      </c>
      <c r="B78" s="2085"/>
      <c r="C78" s="2085"/>
      <c r="D78" s="2085"/>
      <c r="E78" s="2085"/>
      <c r="F78" s="2085"/>
      <c r="G78" s="2085"/>
      <c r="H78" s="2085"/>
      <c r="I78" s="2085"/>
      <c r="J78" s="156"/>
      <c r="K78" s="156"/>
      <c r="L78" s="156"/>
      <c r="M78" s="156"/>
      <c r="N78" s="156"/>
      <c r="O78" s="156"/>
      <c r="P78" s="156"/>
      <c r="Q78" s="156"/>
      <c r="R78" s="156"/>
      <c r="S78" s="156"/>
      <c r="T78" s="156"/>
      <c r="U78" s="156"/>
      <c r="V78" s="156"/>
      <c r="W78" s="156"/>
      <c r="X78" s="156"/>
      <c r="Y78" s="156"/>
    </row>
    <row r="79" spans="1:51" ht="16.5" customHeight="1" x14ac:dyDescent="0.25">
      <c r="A79" s="2085"/>
      <c r="B79" s="2085"/>
      <c r="C79" s="2085"/>
      <c r="D79" s="2085"/>
      <c r="E79" s="2085"/>
      <c r="F79" s="2085"/>
      <c r="G79" s="2085"/>
      <c r="H79" s="2085"/>
      <c r="I79" s="2085"/>
      <c r="J79" s="156"/>
      <c r="K79" s="156"/>
      <c r="L79" s="156"/>
      <c r="M79" s="156"/>
      <c r="N79" s="156"/>
      <c r="O79" s="156"/>
      <c r="P79" s="156"/>
      <c r="Q79" s="156"/>
      <c r="R79" s="156"/>
      <c r="S79" s="156"/>
      <c r="T79" s="156"/>
      <c r="U79" s="156"/>
      <c r="V79" s="156"/>
      <c r="W79" s="156"/>
      <c r="X79" s="156"/>
      <c r="Y79" s="156"/>
    </row>
    <row r="80" spans="1:51" ht="16.5" customHeight="1" x14ac:dyDescent="0.25">
      <c r="A80" s="2085"/>
      <c r="B80" s="2085"/>
      <c r="C80" s="2085"/>
      <c r="D80" s="2085"/>
      <c r="E80" s="2085"/>
      <c r="F80" s="2085"/>
      <c r="G80" s="2085"/>
      <c r="H80" s="2085"/>
      <c r="I80" s="2085"/>
      <c r="J80" s="156"/>
      <c r="K80" s="156"/>
      <c r="L80" s="156"/>
      <c r="M80" s="156"/>
      <c r="N80" s="156"/>
      <c r="O80" s="156"/>
      <c r="P80" s="156"/>
      <c r="Q80" s="156"/>
      <c r="R80" s="156"/>
      <c r="S80" s="156"/>
      <c r="T80" s="156"/>
      <c r="U80" s="156"/>
      <c r="V80" s="156"/>
      <c r="W80" s="156"/>
      <c r="X80" s="156"/>
      <c r="Y80" s="156"/>
    </row>
    <row r="81" spans="1:7" ht="21" customHeight="1" x14ac:dyDescent="0.25">
      <c r="A81" s="1749" t="s">
        <v>818</v>
      </c>
      <c r="B81" s="1750"/>
      <c r="C81" s="1750"/>
      <c r="D81" s="1750"/>
      <c r="E81" s="1750"/>
      <c r="F81" s="1750"/>
      <c r="G81" s="1751"/>
    </row>
    <row r="82" spans="1:7" x14ac:dyDescent="0.25">
      <c r="A82" s="1746" t="s">
        <v>1267</v>
      </c>
      <c r="B82" s="1747"/>
      <c r="C82" s="1747"/>
      <c r="D82" s="1747"/>
      <c r="E82" s="1747"/>
      <c r="F82" s="1747"/>
      <c r="G82" s="1748"/>
    </row>
    <row r="83" spans="1:7" x14ac:dyDescent="0.25">
      <c r="A83" s="1746"/>
      <c r="B83" s="1747"/>
      <c r="C83" s="1747"/>
      <c r="D83" s="1747"/>
      <c r="E83" s="1747"/>
      <c r="F83" s="1747"/>
      <c r="G83" s="1748"/>
    </row>
    <row r="84" spans="1:7" x14ac:dyDescent="0.25">
      <c r="A84" s="1749"/>
      <c r="B84" s="1750"/>
      <c r="C84" s="1750"/>
      <c r="D84" s="1750"/>
      <c r="E84" s="1750"/>
      <c r="F84" s="1750"/>
      <c r="G84" s="1751"/>
    </row>
  </sheetData>
  <sheetProtection algorithmName="SHA-512" hashValue="AAVK9967JlgSUUb/YfJQ2vucND5LOODbqDPrpCHX1rXgWBbSwWVqoqrW8U7pt0mHadXjeSpBt8xxcanRi0AXjA==" saltValue="oWGgGPzaPLSKkg+bJk2ggA==" spinCount="100000" sheet="1" objects="1" scenarios="1"/>
  <mergeCells count="52">
    <mergeCell ref="A82:G84"/>
    <mergeCell ref="A81:G81"/>
    <mergeCell ref="AR20:AY20"/>
    <mergeCell ref="B22:E22"/>
    <mergeCell ref="F22:I22"/>
    <mergeCell ref="J22:M22"/>
    <mergeCell ref="AV21:AY22"/>
    <mergeCell ref="AR21:AU22"/>
    <mergeCell ref="N22:Q22"/>
    <mergeCell ref="R22:U22"/>
    <mergeCell ref="V22:Y22"/>
    <mergeCell ref="AI22:AL22"/>
    <mergeCell ref="AM22:AP22"/>
    <mergeCell ref="AA21:AH21"/>
    <mergeCell ref="AA22:AD22"/>
    <mergeCell ref="B21:M21"/>
    <mergeCell ref="AE22:AH22"/>
    <mergeCell ref="AI21:AP21"/>
    <mergeCell ref="AA20:AP20"/>
    <mergeCell ref="AA43:AD43"/>
    <mergeCell ref="AE43:AH43"/>
    <mergeCell ref="AI43:AL43"/>
    <mergeCell ref="AM43:AP43"/>
    <mergeCell ref="AR41:AY41"/>
    <mergeCell ref="B42:M42"/>
    <mergeCell ref="N42:Y42"/>
    <mergeCell ref="AA42:AH42"/>
    <mergeCell ref="AI42:AP42"/>
    <mergeCell ref="AR42:AU43"/>
    <mergeCell ref="AV42:AY43"/>
    <mergeCell ref="B43:E43"/>
    <mergeCell ref="F43:I43"/>
    <mergeCell ref="J43:M43"/>
    <mergeCell ref="N43:Q43"/>
    <mergeCell ref="R43:U43"/>
    <mergeCell ref="V43:Y43"/>
    <mergeCell ref="A1:S2"/>
    <mergeCell ref="A76:G77"/>
    <mergeCell ref="A78:I80"/>
    <mergeCell ref="B41:Y41"/>
    <mergeCell ref="AA41:AP41"/>
    <mergeCell ref="B9:G9"/>
    <mergeCell ref="E10:G10"/>
    <mergeCell ref="N21:Y21"/>
    <mergeCell ref="B10:D10"/>
    <mergeCell ref="O10:O11"/>
    <mergeCell ref="I10:J10"/>
    <mergeCell ref="K10:L10"/>
    <mergeCell ref="N10:N11"/>
    <mergeCell ref="I9:L9"/>
    <mergeCell ref="N9:O9"/>
    <mergeCell ref="B20:Y20"/>
  </mergeCells>
  <conditionalFormatting sqref="B12:G15 B25:Y37 A37:AQ40 AZ37:BA41 B47:Y72">
    <cfRule type="cellIs" dxfId="59" priority="5" operator="lessThanOrEqual">
      <formula>5</formula>
    </cfRule>
  </conditionalFormatting>
  <conditionalFormatting sqref="N12:O15 AR25:AY40">
    <cfRule type="cellIs" dxfId="58" priority="2" operator="lessThan">
      <formula>0</formula>
    </cfRule>
  </conditionalFormatting>
  <conditionalFormatting sqref="AR45:AY72">
    <cfRule type="cellIs" dxfId="57" priority="1" operator="lessThan">
      <formula>0</formula>
    </cfRule>
  </conditionalFormatting>
  <hyperlinks>
    <hyperlink ref="A5" location="Índice!A1" display="⌂ Volver al ÍNDICE" xr:uid="{6167C6DA-1115-40DD-BE9D-DD2071B0135F}"/>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AF8BC-018B-4551-9E62-855567D610FF}">
  <sheetPr codeName="Hoja66">
    <tabColor rgb="FFCFFDE7"/>
  </sheetPr>
  <dimension ref="A1:N69"/>
  <sheetViews>
    <sheetView topLeftCell="A13" zoomScale="69" zoomScaleNormal="69" workbookViewId="0">
      <pane xSplit="1" topLeftCell="B1" activePane="topRight" state="frozen"/>
      <selection pane="topRight" activeCell="A36" sqref="A36"/>
    </sheetView>
  </sheetViews>
  <sheetFormatPr baseColWidth="10" defaultColWidth="11.42578125" defaultRowHeight="15" x14ac:dyDescent="0.25"/>
  <cols>
    <col min="1" max="1" width="83.85546875" customWidth="1"/>
    <col min="2" max="19" width="10.7109375" customWidth="1"/>
    <col min="20" max="20" width="11.28515625" customWidth="1"/>
    <col min="21" max="25" width="10.7109375" customWidth="1"/>
  </cols>
  <sheetData>
    <row r="1" spans="1:14" ht="24" customHeight="1" x14ac:dyDescent="0.25">
      <c r="A1" s="1755" t="s">
        <v>892</v>
      </c>
      <c r="B1" s="1756"/>
      <c r="C1" s="1756"/>
      <c r="D1" s="1756"/>
      <c r="E1" s="1756"/>
      <c r="F1" s="1756"/>
      <c r="G1" s="1756"/>
      <c r="H1" s="1756"/>
      <c r="I1" s="1756"/>
      <c r="J1" s="1756"/>
      <c r="K1" s="1756"/>
      <c r="L1" s="1756"/>
      <c r="M1" s="1757"/>
    </row>
    <row r="2" spans="1:14" ht="18.75" customHeight="1" thickBot="1" x14ac:dyDescent="0.3">
      <c r="A2" s="1758"/>
      <c r="B2" s="1759"/>
      <c r="C2" s="1759"/>
      <c r="D2" s="1759"/>
      <c r="E2" s="1759"/>
      <c r="F2" s="1759"/>
      <c r="G2" s="1759"/>
      <c r="H2" s="1759"/>
      <c r="I2" s="1759"/>
      <c r="J2" s="1759"/>
      <c r="K2" s="1759"/>
      <c r="L2" s="1759"/>
      <c r="M2" s="1760"/>
    </row>
    <row r="3" spans="1:14" x14ac:dyDescent="0.25">
      <c r="A3" s="42" t="s">
        <v>980</v>
      </c>
    </row>
    <row r="4" spans="1:14" x14ac:dyDescent="0.25">
      <c r="A4" s="42" t="s">
        <v>990</v>
      </c>
    </row>
    <row r="5" spans="1:14" x14ac:dyDescent="0.25">
      <c r="A5" s="132" t="s">
        <v>712</v>
      </c>
    </row>
    <row r="7" spans="1:14" x14ac:dyDescent="0.25">
      <c r="A7" s="5" t="s">
        <v>1323</v>
      </c>
    </row>
    <row r="8" spans="1:14" x14ac:dyDescent="0.25">
      <c r="A8" s="5"/>
    </row>
    <row r="9" spans="1:14" ht="36" customHeight="1" x14ac:dyDescent="0.25">
      <c r="B9" s="2109" t="s">
        <v>970</v>
      </c>
      <c r="C9" s="2110"/>
      <c r="D9" s="2110"/>
      <c r="E9" s="2110"/>
      <c r="F9" s="2110"/>
      <c r="G9" s="2110"/>
      <c r="H9" s="2110"/>
      <c r="I9" s="2111"/>
      <c r="J9" s="1"/>
      <c r="K9" s="2087" t="s">
        <v>853</v>
      </c>
      <c r="L9" s="2093"/>
      <c r="M9" s="2093"/>
      <c r="N9" s="2094"/>
    </row>
    <row r="10" spans="1:14" x14ac:dyDescent="0.25">
      <c r="A10" s="384" t="s">
        <v>29</v>
      </c>
      <c r="B10" s="2090">
        <v>2016</v>
      </c>
      <c r="C10" s="2090"/>
      <c r="D10" s="2090">
        <v>2019</v>
      </c>
      <c r="E10" s="2090"/>
      <c r="F10" s="2090">
        <v>2020</v>
      </c>
      <c r="G10" s="2090"/>
      <c r="H10" s="2090">
        <v>2023</v>
      </c>
      <c r="I10" s="2090"/>
      <c r="K10" s="2091">
        <v>2016</v>
      </c>
      <c r="L10" s="2091">
        <v>2019</v>
      </c>
      <c r="M10" s="2091">
        <v>2020</v>
      </c>
      <c r="N10" s="2091">
        <v>2023</v>
      </c>
    </row>
    <row r="11" spans="1:14" x14ac:dyDescent="0.25">
      <c r="A11" s="366" t="s">
        <v>1136</v>
      </c>
      <c r="B11" s="365" t="s">
        <v>31</v>
      </c>
      <c r="C11" s="365" t="s">
        <v>32</v>
      </c>
      <c r="D11" s="365" t="s">
        <v>31</v>
      </c>
      <c r="E11" s="365" t="s">
        <v>32</v>
      </c>
      <c r="F11" s="365" t="s">
        <v>31</v>
      </c>
      <c r="G11" s="365" t="s">
        <v>32</v>
      </c>
      <c r="H11" s="365" t="s">
        <v>31</v>
      </c>
      <c r="I11" s="365" t="s">
        <v>32</v>
      </c>
      <c r="K11" s="2091"/>
      <c r="L11" s="2091"/>
      <c r="M11" s="2091"/>
      <c r="N11" s="2091"/>
    </row>
    <row r="12" spans="1:14" x14ac:dyDescent="0.25">
      <c r="A12" s="370" t="s">
        <v>495</v>
      </c>
      <c r="B12" s="367">
        <v>10.480197872964501</v>
      </c>
      <c r="C12" s="368">
        <v>9.2632934278734052</v>
      </c>
      <c r="D12" s="367">
        <v>11.40352673588538</v>
      </c>
      <c r="E12" s="368">
        <v>8.7728123221164296</v>
      </c>
      <c r="F12" s="1573">
        <v>13.317595457973978</v>
      </c>
      <c r="G12" s="368">
        <v>11.06736167842268</v>
      </c>
      <c r="H12" s="367">
        <v>11.7354651719616</v>
      </c>
      <c r="I12" s="1573">
        <v>9.951111223438712</v>
      </c>
      <c r="K12" s="108">
        <f>C12-B12</f>
        <v>-1.216904445091096</v>
      </c>
      <c r="L12" s="108">
        <f>E12-D12</f>
        <v>-2.6307144137689509</v>
      </c>
      <c r="M12" s="108">
        <f>G12-F12</f>
        <v>-2.2502337795512979</v>
      </c>
      <c r="N12" s="246">
        <f>I12-H12</f>
        <v>-1.7843539485228881</v>
      </c>
    </row>
    <row r="15" spans="1:14" x14ac:dyDescent="0.25">
      <c r="A15" s="5" t="s">
        <v>1325</v>
      </c>
    </row>
    <row r="16" spans="1:14" x14ac:dyDescent="0.25">
      <c r="A16" s="5"/>
    </row>
    <row r="17" spans="1:14" ht="35.25" customHeight="1" x14ac:dyDescent="0.25">
      <c r="A17" s="5"/>
      <c r="B17" s="2092" t="s">
        <v>970</v>
      </c>
      <c r="C17" s="2093"/>
      <c r="D17" s="2093"/>
      <c r="E17" s="2093"/>
      <c r="F17" s="2093"/>
      <c r="G17" s="2093"/>
      <c r="H17" s="2093"/>
      <c r="I17" s="2094"/>
      <c r="K17" s="2087" t="s">
        <v>853</v>
      </c>
      <c r="L17" s="2093"/>
      <c r="M17" s="2093"/>
      <c r="N17" s="2094"/>
    </row>
    <row r="18" spans="1:14" x14ac:dyDescent="0.25">
      <c r="A18" s="383" t="s">
        <v>29</v>
      </c>
      <c r="B18" s="2104">
        <v>2016</v>
      </c>
      <c r="C18" s="2104"/>
      <c r="D18" s="2105">
        <v>2019</v>
      </c>
      <c r="E18" s="2104"/>
      <c r="F18" s="2105">
        <v>2020</v>
      </c>
      <c r="G18" s="2106"/>
      <c r="H18" s="2107">
        <v>2023</v>
      </c>
      <c r="I18" s="2108"/>
      <c r="K18" s="2091">
        <v>2016</v>
      </c>
      <c r="L18" s="2091">
        <v>2019</v>
      </c>
      <c r="M18" s="2091">
        <v>2020</v>
      </c>
      <c r="N18" s="2091">
        <v>2023</v>
      </c>
    </row>
    <row r="19" spans="1:14" x14ac:dyDescent="0.25">
      <c r="A19" s="364" t="s">
        <v>1136</v>
      </c>
      <c r="B19" s="365" t="s">
        <v>31</v>
      </c>
      <c r="C19" s="365" t="s">
        <v>32</v>
      </c>
      <c r="D19" s="365" t="s">
        <v>31</v>
      </c>
      <c r="E19" s="365" t="s">
        <v>32</v>
      </c>
      <c r="F19" s="365" t="s">
        <v>31</v>
      </c>
      <c r="G19" s="365" t="s">
        <v>32</v>
      </c>
      <c r="H19" s="365" t="s">
        <v>31</v>
      </c>
      <c r="I19" s="365" t="s">
        <v>32</v>
      </c>
      <c r="K19" s="2091"/>
      <c r="L19" s="2091"/>
      <c r="M19" s="2091"/>
      <c r="N19" s="2091"/>
    </row>
    <row r="20" spans="1:14" x14ac:dyDescent="0.25">
      <c r="A20" s="383" t="s">
        <v>34</v>
      </c>
      <c r="B20" s="385" t="s">
        <v>496</v>
      </c>
      <c r="C20" s="385" t="s">
        <v>496</v>
      </c>
      <c r="D20" s="386" t="s">
        <v>496</v>
      </c>
      <c r="E20" s="385" t="s">
        <v>496</v>
      </c>
      <c r="F20" s="386" t="s">
        <v>496</v>
      </c>
      <c r="G20" s="387" t="s">
        <v>496</v>
      </c>
      <c r="H20" s="388" t="s">
        <v>496</v>
      </c>
      <c r="I20" s="389" t="s">
        <v>496</v>
      </c>
      <c r="K20" s="2091"/>
      <c r="L20" s="2091"/>
      <c r="M20" s="2091"/>
      <c r="N20" s="2091"/>
    </row>
    <row r="21" spans="1:14" x14ac:dyDescent="0.25">
      <c r="A21" s="364" t="s">
        <v>1137</v>
      </c>
      <c r="B21" s="372"/>
      <c r="C21" s="372"/>
      <c r="D21" s="371"/>
      <c r="E21" s="372"/>
      <c r="F21" s="371"/>
      <c r="G21" s="373"/>
      <c r="H21" s="371"/>
      <c r="I21" s="373"/>
      <c r="K21" s="364"/>
      <c r="L21" s="364"/>
      <c r="M21" s="364"/>
      <c r="N21" s="364"/>
    </row>
    <row r="22" spans="1:14" x14ac:dyDescent="0.25">
      <c r="A22" s="374" t="s">
        <v>38</v>
      </c>
      <c r="B22" s="176">
        <v>7.4422494972088042</v>
      </c>
      <c r="C22" s="175">
        <v>9.5970108306694009</v>
      </c>
      <c r="D22" s="176">
        <v>15.557794557715313</v>
      </c>
      <c r="E22" s="175">
        <v>9.736512866972971</v>
      </c>
      <c r="F22" s="176">
        <v>13.995417294552359</v>
      </c>
      <c r="G22" s="181">
        <v>14.820466226010723</v>
      </c>
      <c r="H22" s="176">
        <v>17.343488776327199</v>
      </c>
      <c r="I22" s="181">
        <v>10.648576295935751</v>
      </c>
      <c r="K22" s="178">
        <f>C22-B22</f>
        <v>2.1547613334605966</v>
      </c>
      <c r="L22" s="178">
        <f>E22-D22</f>
        <v>-5.8212816907423424</v>
      </c>
      <c r="M22" s="178">
        <f>G22-F22</f>
        <v>0.82504893145836355</v>
      </c>
      <c r="N22" s="180">
        <f>I22-H22</f>
        <v>-6.6949124803914479</v>
      </c>
    </row>
    <row r="23" spans="1:14" x14ac:dyDescent="0.25">
      <c r="A23" s="375" t="s">
        <v>39</v>
      </c>
      <c r="B23" s="61">
        <v>12.179748225928385</v>
      </c>
      <c r="C23" s="6">
        <v>10.500719108293302</v>
      </c>
      <c r="D23" s="61">
        <v>11.542337494244842</v>
      </c>
      <c r="E23" s="6">
        <v>8.2392698402871272</v>
      </c>
      <c r="F23" s="61">
        <v>14.921193748741747</v>
      </c>
      <c r="G23" s="82">
        <v>12.537561724627619</v>
      </c>
      <c r="H23" s="61">
        <v>13.731531732511684</v>
      </c>
      <c r="I23" s="82">
        <v>9.925418530699309</v>
      </c>
      <c r="K23" s="59">
        <f>C23-B23</f>
        <v>-1.6790291176350838</v>
      </c>
      <c r="L23" s="59">
        <f>E23-D23</f>
        <v>-3.3030676539577151</v>
      </c>
      <c r="M23" s="59">
        <f>G23-F23</f>
        <v>-2.383632024114128</v>
      </c>
      <c r="N23" s="73">
        <f t="shared" ref="N23" si="0">I23-H23</f>
        <v>-3.8061132018123747</v>
      </c>
    </row>
    <row r="24" spans="1:14" x14ac:dyDescent="0.25">
      <c r="A24" s="375" t="s">
        <v>40</v>
      </c>
      <c r="B24" s="61">
        <v>11.489104994333927</v>
      </c>
      <c r="C24" s="6">
        <v>9.6802253602925639</v>
      </c>
      <c r="D24" s="61">
        <v>12.395358014202433</v>
      </c>
      <c r="E24" s="6">
        <v>8.8736654169490912</v>
      </c>
      <c r="F24" s="61">
        <v>14.072236077775258</v>
      </c>
      <c r="G24" s="82">
        <v>11.288136265794115</v>
      </c>
      <c r="H24" s="61">
        <v>11.711550494187398</v>
      </c>
      <c r="I24" s="82">
        <v>10.111625431949495</v>
      </c>
      <c r="K24" s="59">
        <f>C24-B24</f>
        <v>-1.8088796340413626</v>
      </c>
      <c r="L24" s="59">
        <f>E24-D24</f>
        <v>-3.5216925972533417</v>
      </c>
      <c r="M24" s="59">
        <f>G24-F24</f>
        <v>-2.7840998119811431</v>
      </c>
      <c r="N24" s="73">
        <f>I24-H24</f>
        <v>-1.5999250622379027</v>
      </c>
    </row>
    <row r="25" spans="1:14" x14ac:dyDescent="0.25">
      <c r="A25" s="376" t="s">
        <v>41</v>
      </c>
      <c r="B25" s="100">
        <v>8.5179450524005595</v>
      </c>
      <c r="C25" s="98">
        <v>7.2121479358430243</v>
      </c>
      <c r="D25" s="100">
        <v>9.8155005890727018</v>
      </c>
      <c r="E25" s="98">
        <v>8.9958402998214968</v>
      </c>
      <c r="F25" s="100">
        <v>11.29139812199773</v>
      </c>
      <c r="G25" s="99">
        <v>8.8749715739289154</v>
      </c>
      <c r="H25" s="100">
        <v>10.129820109888568</v>
      </c>
      <c r="I25" s="99">
        <v>9.6747101257099288</v>
      </c>
      <c r="K25" s="108">
        <f>C25-B25</f>
        <v>-1.3057971165575353</v>
      </c>
      <c r="L25" s="108">
        <f>E25-D25</f>
        <v>-0.81966028925120504</v>
      </c>
      <c r="M25" s="108">
        <f>G25-F25</f>
        <v>-2.4164265480688147</v>
      </c>
      <c r="N25" s="246">
        <f>I25-H25</f>
        <v>-0.45510998417863924</v>
      </c>
    </row>
    <row r="26" spans="1:14" x14ac:dyDescent="0.25">
      <c r="A26" s="364" t="s">
        <v>1138</v>
      </c>
      <c r="B26" s="380"/>
      <c r="C26" s="381"/>
      <c r="D26" s="380"/>
      <c r="E26" s="381"/>
      <c r="F26" s="380"/>
      <c r="G26" s="382"/>
      <c r="H26" s="380"/>
      <c r="I26" s="382"/>
      <c r="K26" s="364"/>
      <c r="L26" s="364"/>
      <c r="M26" s="364"/>
      <c r="N26" s="364"/>
    </row>
    <row r="27" spans="1:14" x14ac:dyDescent="0.25">
      <c r="A27" s="374" t="s">
        <v>43</v>
      </c>
      <c r="B27" s="6">
        <v>17.22954881052922</v>
      </c>
      <c r="C27" s="6">
        <v>9.6747013518742744</v>
      </c>
      <c r="D27" s="61">
        <v>7.5264343764288162</v>
      </c>
      <c r="E27" s="6">
        <v>7.8357406191322063</v>
      </c>
      <c r="F27" s="61">
        <v>14.734979202044551</v>
      </c>
      <c r="G27" s="82">
        <v>15.467270007219211</v>
      </c>
      <c r="H27" s="176">
        <v>14.465865108228835</v>
      </c>
      <c r="I27" s="181">
        <v>9.2545631770855188</v>
      </c>
      <c r="K27" s="178">
        <f>C27-B27</f>
        <v>-7.5548474586549457</v>
      </c>
      <c r="L27" s="178">
        <f>E27-D27</f>
        <v>0.30930624270339013</v>
      </c>
      <c r="M27" s="178">
        <f>G27-F27</f>
        <v>0.73229080517466016</v>
      </c>
      <c r="N27" s="180">
        <f>I27-H27</f>
        <v>-5.211301931143316</v>
      </c>
    </row>
    <row r="28" spans="1:14" x14ac:dyDescent="0.25">
      <c r="A28" s="376" t="s">
        <v>44</v>
      </c>
      <c r="B28" s="6">
        <v>9.9211428278192084</v>
      </c>
      <c r="C28" s="6">
        <v>9.2283391596530659</v>
      </c>
      <c r="D28" s="61">
        <v>11.680394697852444</v>
      </c>
      <c r="E28" s="6">
        <v>8.8619728960423778</v>
      </c>
      <c r="F28" s="61">
        <v>13.231930293720056</v>
      </c>
      <c r="G28" s="82">
        <v>10.676748610072284</v>
      </c>
      <c r="H28" s="100">
        <v>11.497406767905321</v>
      </c>
      <c r="I28" s="99">
        <v>10.023992632525012</v>
      </c>
      <c r="K28" s="108">
        <f>C28-B28</f>
        <v>-0.69280366816614247</v>
      </c>
      <c r="L28" s="108">
        <f>E28-D28</f>
        <v>-2.8184218018100662</v>
      </c>
      <c r="M28" s="108">
        <f>G28-F28</f>
        <v>-2.5551816836477723</v>
      </c>
      <c r="N28" s="246">
        <f>I28-H28</f>
        <v>-1.4734141353803096</v>
      </c>
    </row>
    <row r="29" spans="1:14" x14ac:dyDescent="0.25">
      <c r="A29" s="364" t="s">
        <v>1139</v>
      </c>
      <c r="B29" s="380"/>
      <c r="C29" s="381"/>
      <c r="D29" s="380"/>
      <c r="E29" s="381"/>
      <c r="F29" s="380"/>
      <c r="G29" s="382"/>
      <c r="H29" s="380"/>
      <c r="I29" s="382"/>
      <c r="K29" s="371"/>
      <c r="L29" s="371"/>
      <c r="M29" s="371"/>
      <c r="N29" s="364"/>
    </row>
    <row r="30" spans="1:14" x14ac:dyDescent="0.25">
      <c r="A30" s="374" t="s">
        <v>46</v>
      </c>
      <c r="B30" s="6">
        <v>9.6218265173757693</v>
      </c>
      <c r="C30" s="6">
        <v>8.2154355906016026</v>
      </c>
      <c r="D30" s="61">
        <v>10.112922814955777</v>
      </c>
      <c r="E30" s="6">
        <v>8.5641638849436124</v>
      </c>
      <c r="F30" s="61">
        <v>12.356935569338425</v>
      </c>
      <c r="G30" s="82">
        <v>10.263054170523068</v>
      </c>
      <c r="H30" s="176">
        <v>11.275657298529291</v>
      </c>
      <c r="I30" s="181">
        <v>10.036436078898275</v>
      </c>
      <c r="K30" s="178">
        <f>C30-B30</f>
        <v>-1.4063909267741668</v>
      </c>
      <c r="L30" s="178">
        <f>E30-D30</f>
        <v>-1.5487589300121645</v>
      </c>
      <c r="M30" s="178">
        <f>G30-F30</f>
        <v>-2.0938813988153573</v>
      </c>
      <c r="N30" s="180">
        <f>I30-H30</f>
        <v>-1.2392212196310162</v>
      </c>
    </row>
    <row r="31" spans="1:14" x14ac:dyDescent="0.25">
      <c r="A31" s="375" t="s">
        <v>47</v>
      </c>
      <c r="B31" s="6">
        <v>13.185913185913186</v>
      </c>
      <c r="C31" s="6">
        <v>13.168188922315274</v>
      </c>
      <c r="D31" s="61">
        <v>12.205401435175201</v>
      </c>
      <c r="E31" s="6">
        <v>9.3440962106472849</v>
      </c>
      <c r="F31" s="61">
        <v>14.204718370062515</v>
      </c>
      <c r="G31" s="82">
        <v>11.228472504007824</v>
      </c>
      <c r="H31" s="61">
        <v>14.203179236083171</v>
      </c>
      <c r="I31" s="82">
        <v>12.183717645145881</v>
      </c>
      <c r="K31" s="59">
        <f>C31-B31</f>
        <v>-1.7724263597912682E-2</v>
      </c>
      <c r="L31" s="59">
        <f>E31-D31</f>
        <v>-2.861305224527916</v>
      </c>
      <c r="M31" s="59">
        <f>G31-F31</f>
        <v>-2.9762458660546915</v>
      </c>
      <c r="N31" s="73">
        <f>I31-H31</f>
        <v>-2.0194615909372899</v>
      </c>
    </row>
    <row r="32" spans="1:14" x14ac:dyDescent="0.25">
      <c r="A32" s="376" t="s">
        <v>48</v>
      </c>
      <c r="B32" s="6">
        <v>10.440366149939944</v>
      </c>
      <c r="C32" s="6">
        <v>8.4336759590355435</v>
      </c>
      <c r="D32" s="61">
        <v>13.031360764832373</v>
      </c>
      <c r="E32" s="6">
        <v>8.7259034037132963</v>
      </c>
      <c r="F32" s="61">
        <v>14.24826641683504</v>
      </c>
      <c r="G32" s="82">
        <v>12.021931621204983</v>
      </c>
      <c r="H32" s="100">
        <v>11.767503692462164</v>
      </c>
      <c r="I32" s="99">
        <v>9.5556862516355761</v>
      </c>
      <c r="K32" s="59">
        <f>C32-B32</f>
        <v>-2.0066901909044006</v>
      </c>
      <c r="L32" s="59">
        <f>E32-D32</f>
        <v>-4.3054573611190765</v>
      </c>
      <c r="M32" s="59">
        <f>G32-F32</f>
        <v>-2.2263347956300574</v>
      </c>
      <c r="N32" s="73">
        <f>I32-H32</f>
        <v>-2.2118174408265876</v>
      </c>
    </row>
    <row r="33" spans="1:14" x14ac:dyDescent="0.25">
      <c r="A33" s="364" t="s">
        <v>49</v>
      </c>
      <c r="B33" s="380"/>
      <c r="C33" s="381"/>
      <c r="D33" s="380"/>
      <c r="E33" s="381"/>
      <c r="F33" s="380"/>
      <c r="G33" s="382"/>
      <c r="H33" s="380"/>
      <c r="I33" s="382"/>
      <c r="K33" s="371"/>
      <c r="L33" s="371"/>
      <c r="M33" s="371"/>
      <c r="N33" s="364"/>
    </row>
    <row r="34" spans="1:14" x14ac:dyDescent="0.25">
      <c r="A34" s="377" t="s">
        <v>50</v>
      </c>
      <c r="B34" s="74">
        <v>8.9536488255040201</v>
      </c>
      <c r="C34" s="6">
        <v>8.3709329607171501</v>
      </c>
      <c r="D34" s="61">
        <v>9.8157709863296621</v>
      </c>
      <c r="E34" s="6">
        <v>8.0243092937650218</v>
      </c>
      <c r="F34" s="61">
        <v>13.095663484897758</v>
      </c>
      <c r="G34" s="82">
        <v>11.571097325707788</v>
      </c>
      <c r="H34" s="176">
        <v>11.865346360142908</v>
      </c>
      <c r="I34" s="181">
        <v>9.6741528395753846</v>
      </c>
      <c r="K34" s="59">
        <f>C34-B34</f>
        <v>-0.58271586478686999</v>
      </c>
      <c r="L34" s="59">
        <f>E34-D34</f>
        <v>-1.7914616925646403</v>
      </c>
      <c r="M34" s="59">
        <f>G34-F34</f>
        <v>-1.5245661591899697</v>
      </c>
      <c r="N34" s="73">
        <f>I34-H34</f>
        <v>-2.1911935205675235</v>
      </c>
    </row>
    <row r="35" spans="1:14" x14ac:dyDescent="0.25">
      <c r="A35" s="378" t="s">
        <v>1396</v>
      </c>
      <c r="B35" s="74">
        <v>11.070930756931823</v>
      </c>
      <c r="C35" s="6">
        <v>8.6587914742988872</v>
      </c>
      <c r="D35" s="61">
        <v>13.083518350228731</v>
      </c>
      <c r="E35" s="6">
        <v>10.075847995995842</v>
      </c>
      <c r="F35" s="61">
        <v>13.858359728158923</v>
      </c>
      <c r="G35" s="82">
        <v>10.170923961358383</v>
      </c>
      <c r="H35" s="61">
        <v>10.557326407928063</v>
      </c>
      <c r="I35" s="82">
        <v>10.946691856002433</v>
      </c>
      <c r="K35" s="59">
        <f>C35-B35</f>
        <v>-2.4121392826329355</v>
      </c>
      <c r="L35" s="59">
        <f>E35-D35</f>
        <v>-3.0076703542328893</v>
      </c>
      <c r="M35" s="59">
        <f>G35-F35</f>
        <v>-3.6874357668005402</v>
      </c>
      <c r="N35" s="73">
        <f t="shared" ref="N35:N38" si="1">I35-H35</f>
        <v>0.38936544807437024</v>
      </c>
    </row>
    <row r="36" spans="1:14" x14ac:dyDescent="0.25">
      <c r="A36" s="378" t="s">
        <v>1397</v>
      </c>
      <c r="B36" s="74">
        <v>13.595548354108702</v>
      </c>
      <c r="C36" s="6">
        <v>10.017007205559793</v>
      </c>
      <c r="D36" s="61">
        <v>13.118380430447434</v>
      </c>
      <c r="E36" s="6">
        <v>7.8613742667840061</v>
      </c>
      <c r="F36" s="61">
        <v>12.833562372925266</v>
      </c>
      <c r="G36" s="82">
        <v>11.16703543923475</v>
      </c>
      <c r="H36" s="61">
        <v>12.853271626855378</v>
      </c>
      <c r="I36" s="82">
        <v>8.6428874831355706</v>
      </c>
      <c r="K36" s="59">
        <f>C36-B36</f>
        <v>-3.5785411485489096</v>
      </c>
      <c r="L36" s="59">
        <f>E36-D36</f>
        <v>-5.2570061636634282</v>
      </c>
      <c r="M36" s="59">
        <f>G36-F36</f>
        <v>-1.6665269336905162</v>
      </c>
      <c r="N36" s="73">
        <f t="shared" si="1"/>
        <v>-4.2103841437198071</v>
      </c>
    </row>
    <row r="37" spans="1:14" x14ac:dyDescent="0.25">
      <c r="A37" s="378" t="s">
        <v>916</v>
      </c>
      <c r="B37" s="74">
        <v>9.0612605993357374</v>
      </c>
      <c r="C37" s="6">
        <v>13.477214174093003</v>
      </c>
      <c r="D37" s="61">
        <v>10.996388238271818</v>
      </c>
      <c r="E37" s="6">
        <v>3.9077779104039077</v>
      </c>
      <c r="F37" s="61">
        <v>16.075794740877122</v>
      </c>
      <c r="G37" s="82">
        <v>12.929906937792291</v>
      </c>
      <c r="H37" s="61">
        <v>14.527076733809711</v>
      </c>
      <c r="I37" s="82">
        <v>8.7581840420174117</v>
      </c>
      <c r="K37" s="59">
        <f>C37-B37</f>
        <v>4.4159535747572658</v>
      </c>
      <c r="L37" s="59">
        <f>E37-D37</f>
        <v>-7.0886103278679098</v>
      </c>
      <c r="M37" s="59">
        <f>G37-F37</f>
        <v>-3.1458878030848307</v>
      </c>
      <c r="N37" s="73">
        <f>I37-H37</f>
        <v>-5.7688926917922991</v>
      </c>
    </row>
    <row r="38" spans="1:14" x14ac:dyDescent="0.25">
      <c r="A38" s="379" t="s">
        <v>107</v>
      </c>
      <c r="B38" s="74">
        <v>9.612645360150692</v>
      </c>
      <c r="C38" s="6">
        <v>9.8351218664465385</v>
      </c>
      <c r="D38" s="61">
        <v>10.549929668253919</v>
      </c>
      <c r="E38" s="6">
        <v>8.9486345111826555</v>
      </c>
      <c r="F38" s="61">
        <v>12.248954915537757</v>
      </c>
      <c r="G38" s="82">
        <v>11.592921961439478</v>
      </c>
      <c r="H38" s="100">
        <v>10.749944967151876</v>
      </c>
      <c r="I38" s="99">
        <v>10.74161293837223</v>
      </c>
      <c r="K38" s="59">
        <f>C38-B38</f>
        <v>0.22247650629584648</v>
      </c>
      <c r="L38" s="59">
        <f>E38-D38</f>
        <v>-1.601295157071263</v>
      </c>
      <c r="M38" s="59">
        <f>G38-F38</f>
        <v>-0.65603295409827922</v>
      </c>
      <c r="N38" s="73">
        <f t="shared" si="1"/>
        <v>-8.3320287796464498E-3</v>
      </c>
    </row>
    <row r="39" spans="1:14" x14ac:dyDescent="0.25">
      <c r="A39" s="364" t="s">
        <v>563</v>
      </c>
      <c r="B39" s="380"/>
      <c r="C39" s="381"/>
      <c r="D39" s="380"/>
      <c r="E39" s="381"/>
      <c r="F39" s="380"/>
      <c r="G39" s="382"/>
      <c r="H39" s="380"/>
      <c r="I39" s="382"/>
      <c r="K39" s="371"/>
      <c r="L39" s="371"/>
      <c r="M39" s="371"/>
      <c r="N39" s="364"/>
    </row>
    <row r="40" spans="1:14" x14ac:dyDescent="0.25">
      <c r="A40" s="374" t="s">
        <v>497</v>
      </c>
      <c r="B40" s="6">
        <v>14.478040675907669</v>
      </c>
      <c r="C40" s="6">
        <v>12.408123587062892</v>
      </c>
      <c r="D40" s="61">
        <v>15.501726893874521</v>
      </c>
      <c r="E40" s="6">
        <v>13.301688713532627</v>
      </c>
      <c r="F40" s="61">
        <v>16.90959539849937</v>
      </c>
      <c r="G40" s="82">
        <v>13.723457692972271</v>
      </c>
      <c r="H40" s="176">
        <v>14.1384233559326</v>
      </c>
      <c r="I40" s="181">
        <v>12.469835698368529</v>
      </c>
      <c r="K40" s="59">
        <f>C40-B40</f>
        <v>-2.0699170888447771</v>
      </c>
      <c r="L40" s="59">
        <f>E40-D40</f>
        <v>-2.2000381803418936</v>
      </c>
      <c r="M40" s="59">
        <f>G40-F40</f>
        <v>-3.1861377055270985</v>
      </c>
      <c r="N40" s="73">
        <f>I40-H40</f>
        <v>-1.6685876575640712</v>
      </c>
    </row>
    <row r="41" spans="1:14" x14ac:dyDescent="0.25">
      <c r="A41" s="375" t="s">
        <v>498</v>
      </c>
      <c r="B41" s="6">
        <v>4.9867097304833647</v>
      </c>
      <c r="C41" s="6">
        <v>6.1178256000175111</v>
      </c>
      <c r="D41" s="61">
        <v>6.5011600608601654</v>
      </c>
      <c r="E41" s="6">
        <v>4.4595089836426043</v>
      </c>
      <c r="F41" s="61">
        <v>9.863628531228672</v>
      </c>
      <c r="G41" s="82">
        <v>9.271658035428084</v>
      </c>
      <c r="H41" s="61">
        <v>9.9218530168999628</v>
      </c>
      <c r="I41" s="82">
        <v>7.7788272099727065</v>
      </c>
      <c r="K41" s="59">
        <f>C41-B41</f>
        <v>1.1311158695341463</v>
      </c>
      <c r="L41" s="59">
        <f>E41-D41</f>
        <v>-2.0416510772175611</v>
      </c>
      <c r="M41" s="59">
        <f>G41-F41</f>
        <v>-0.59197049580058803</v>
      </c>
      <c r="N41" s="73">
        <f>I41-H41</f>
        <v>-2.1430258069272563</v>
      </c>
    </row>
    <row r="42" spans="1:14" x14ac:dyDescent="0.25">
      <c r="A42" s="376" t="s">
        <v>499</v>
      </c>
      <c r="B42" s="6">
        <v>2.609353084532835</v>
      </c>
      <c r="C42" s="6">
        <v>3.8673211186229026</v>
      </c>
      <c r="D42" s="61">
        <v>2.5822593589198886</v>
      </c>
      <c r="E42" s="6">
        <v>2.1900405445002558</v>
      </c>
      <c r="F42" s="61">
        <v>4.4326876910641246</v>
      </c>
      <c r="G42" s="82">
        <v>5.1167289807478298</v>
      </c>
      <c r="H42" s="100">
        <v>5.0210021197185846</v>
      </c>
      <c r="I42" s="99">
        <v>5.5705583879288421</v>
      </c>
      <c r="K42" s="59">
        <f>C42-B42</f>
        <v>1.2579680340900676</v>
      </c>
      <c r="L42" s="59">
        <f>E42-D42</f>
        <v>-0.3922188144196328</v>
      </c>
      <c r="M42" s="59">
        <f>G42-F42</f>
        <v>0.68404128968370514</v>
      </c>
      <c r="N42" s="73">
        <f>I42-H42</f>
        <v>0.54955626821025749</v>
      </c>
    </row>
    <row r="43" spans="1:14" x14ac:dyDescent="0.25">
      <c r="A43" s="364" t="s">
        <v>125</v>
      </c>
      <c r="B43" s="371"/>
      <c r="C43" s="372"/>
      <c r="D43" s="371"/>
      <c r="E43" s="372"/>
      <c r="F43" s="371"/>
      <c r="G43" s="373"/>
      <c r="H43" s="371"/>
      <c r="I43" s="373"/>
      <c r="K43" s="371"/>
      <c r="L43" s="371"/>
      <c r="M43" s="371"/>
      <c r="N43" s="364"/>
    </row>
    <row r="44" spans="1:14" x14ac:dyDescent="0.25">
      <c r="A44" s="374" t="s">
        <v>126</v>
      </c>
      <c r="B44" s="176">
        <v>6.1901794908982479</v>
      </c>
      <c r="C44" s="175">
        <v>7.622363505843313</v>
      </c>
      <c r="D44" s="176">
        <v>10.586897127057517</v>
      </c>
      <c r="E44" s="175">
        <v>8.9718251482288291</v>
      </c>
      <c r="F44" s="176">
        <v>13.101458860997568</v>
      </c>
      <c r="G44" s="181">
        <v>11.128995988339128</v>
      </c>
      <c r="H44" s="176">
        <v>11.087637415099985</v>
      </c>
      <c r="I44" s="181">
        <v>8.4182654979465816</v>
      </c>
      <c r="K44" s="59">
        <f t="shared" ref="K44:K62" si="2">C44-B44</f>
        <v>1.4321840149450651</v>
      </c>
      <c r="L44" s="59">
        <f t="shared" ref="L44:L62" si="3">E44-D44</f>
        <v>-1.6150719788286878</v>
      </c>
      <c r="M44" s="59">
        <f t="shared" ref="M44:M62" si="4">G44-F44</f>
        <v>-1.9724628726584399</v>
      </c>
      <c r="N44" s="73">
        <f t="shared" ref="N44:N62" si="5">I44-H44</f>
        <v>-2.6693719171534038</v>
      </c>
    </row>
    <row r="45" spans="1:14" x14ac:dyDescent="0.25">
      <c r="A45" s="375" t="s">
        <v>127</v>
      </c>
      <c r="B45" s="61">
        <v>7.5041061963409508</v>
      </c>
      <c r="C45" s="6">
        <v>5.5290254969184813</v>
      </c>
      <c r="D45" s="61">
        <v>10.067684099186645</v>
      </c>
      <c r="E45" s="6">
        <v>5.1218013975365757</v>
      </c>
      <c r="F45" s="61">
        <v>10.842364223712526</v>
      </c>
      <c r="G45" s="82">
        <v>7.237827966407183</v>
      </c>
      <c r="H45" s="61">
        <v>10.037145739704668</v>
      </c>
      <c r="I45" s="82">
        <v>6.679017190347122</v>
      </c>
      <c r="K45" s="59">
        <f t="shared" si="2"/>
        <v>-1.9750806994224694</v>
      </c>
      <c r="L45" s="59">
        <f t="shared" si="3"/>
        <v>-4.9458827016500688</v>
      </c>
      <c r="M45" s="59">
        <f t="shared" si="4"/>
        <v>-3.6045362573053428</v>
      </c>
      <c r="N45" s="73">
        <f t="shared" si="5"/>
        <v>-3.3581285493575459</v>
      </c>
    </row>
    <row r="46" spans="1:14" x14ac:dyDescent="0.25">
      <c r="A46" s="375" t="s">
        <v>128</v>
      </c>
      <c r="B46" s="61">
        <v>16.273230059500406</v>
      </c>
      <c r="C46" s="6">
        <v>10.653027012610965</v>
      </c>
      <c r="D46" s="61">
        <v>17.314643863570108</v>
      </c>
      <c r="E46" s="6">
        <v>15.86212740544663</v>
      </c>
      <c r="F46" s="61">
        <v>16.501045472786029</v>
      </c>
      <c r="G46" s="82">
        <v>13.465230977749332</v>
      </c>
      <c r="H46" s="61">
        <v>13.073898813444254</v>
      </c>
      <c r="I46" s="82">
        <v>15.690872950401079</v>
      </c>
      <c r="K46" s="59">
        <f t="shared" si="2"/>
        <v>-5.6202030468894417</v>
      </c>
      <c r="L46" s="59">
        <f t="shared" si="3"/>
        <v>-1.452516458123478</v>
      </c>
      <c r="M46" s="68">
        <f t="shared" si="4"/>
        <v>-3.0358144950366963</v>
      </c>
      <c r="N46" s="73">
        <f t="shared" si="5"/>
        <v>2.6169741369568253</v>
      </c>
    </row>
    <row r="47" spans="1:14" x14ac:dyDescent="0.25">
      <c r="A47" s="375" t="s">
        <v>129</v>
      </c>
      <c r="B47" s="61">
        <v>15.12828792394302</v>
      </c>
      <c r="C47" s="6">
        <v>11.900331656883049</v>
      </c>
      <c r="D47" s="61">
        <v>20.324234705081469</v>
      </c>
      <c r="E47" s="6">
        <v>19.73492683674251</v>
      </c>
      <c r="F47" s="61">
        <v>13.560533173916697</v>
      </c>
      <c r="G47" s="82">
        <v>14.552414914258744</v>
      </c>
      <c r="H47" s="61">
        <v>10.335207360586136</v>
      </c>
      <c r="I47" s="82">
        <v>10.029181060186378</v>
      </c>
      <c r="K47" s="59">
        <f t="shared" si="2"/>
        <v>-3.2279562670599713</v>
      </c>
      <c r="L47" s="59">
        <f t="shared" si="3"/>
        <v>-0.58930786833895965</v>
      </c>
      <c r="M47" s="68">
        <f t="shared" si="4"/>
        <v>0.99188174034204657</v>
      </c>
      <c r="N47" s="73">
        <f t="shared" si="5"/>
        <v>-0.30602630039975764</v>
      </c>
    </row>
    <row r="48" spans="1:14" x14ac:dyDescent="0.25">
      <c r="A48" s="375" t="s">
        <v>130</v>
      </c>
      <c r="B48" s="61">
        <v>20.169014584609375</v>
      </c>
      <c r="C48" s="6">
        <v>13.33215382213665</v>
      </c>
      <c r="D48" s="61">
        <v>10.243400734556831</v>
      </c>
      <c r="E48" s="6">
        <v>7.8431765285561488</v>
      </c>
      <c r="F48" s="61">
        <v>29.737138199060837</v>
      </c>
      <c r="G48" s="82">
        <v>9.3788382716219747</v>
      </c>
      <c r="H48" s="61">
        <v>11.649879430656624</v>
      </c>
      <c r="I48" s="82">
        <v>8.6479346781940443</v>
      </c>
      <c r="K48" s="59">
        <f t="shared" si="2"/>
        <v>-6.8368607624727247</v>
      </c>
      <c r="L48" s="59">
        <f t="shared" si="3"/>
        <v>-2.400224206000682</v>
      </c>
      <c r="M48" s="68">
        <f t="shared" si="4"/>
        <v>-20.358299927438864</v>
      </c>
      <c r="N48" s="73">
        <f t="shared" si="5"/>
        <v>-3.0019447524625793</v>
      </c>
    </row>
    <row r="49" spans="1:14" x14ac:dyDescent="0.25">
      <c r="A49" s="375" t="s">
        <v>131</v>
      </c>
      <c r="B49" s="61">
        <v>5.1842241256088579</v>
      </c>
      <c r="C49" s="6">
        <v>4.6698917046891317</v>
      </c>
      <c r="D49" s="61">
        <v>1.9968883827609991</v>
      </c>
      <c r="E49" s="6">
        <v>9.2912298865450147</v>
      </c>
      <c r="F49" s="61">
        <v>1.4293139293139294</v>
      </c>
      <c r="G49" s="82">
        <v>7.4753826654967339</v>
      </c>
      <c r="H49" s="61">
        <v>7.9205347196435198</v>
      </c>
      <c r="I49" s="82">
        <v>5.1905726251914439</v>
      </c>
      <c r="K49" s="59">
        <f t="shared" si="2"/>
        <v>-0.5143324209197262</v>
      </c>
      <c r="L49" s="59">
        <f t="shared" si="3"/>
        <v>7.2943415037840156</v>
      </c>
      <c r="M49" s="68">
        <f t="shared" si="4"/>
        <v>6.0460687361828045</v>
      </c>
      <c r="N49" s="73">
        <f t="shared" si="5"/>
        <v>-2.7299620944520759</v>
      </c>
    </row>
    <row r="50" spans="1:14" x14ac:dyDescent="0.25">
      <c r="A50" s="375" t="s">
        <v>132</v>
      </c>
      <c r="B50" s="61">
        <v>3.7075229115843609</v>
      </c>
      <c r="C50" s="6">
        <v>2.9366070659463719</v>
      </c>
      <c r="D50" s="61">
        <v>5.7731106616810912</v>
      </c>
      <c r="E50" s="6">
        <v>3.6712076487030121</v>
      </c>
      <c r="F50" s="61">
        <v>7.3265313805956103</v>
      </c>
      <c r="G50" s="82">
        <v>8.1940226919110977</v>
      </c>
      <c r="H50" s="61">
        <v>7.686226261955273</v>
      </c>
      <c r="I50" s="82">
        <v>6.5957984726894026</v>
      </c>
      <c r="K50" s="59">
        <f t="shared" si="2"/>
        <v>-0.77091584563798898</v>
      </c>
      <c r="L50" s="59">
        <f t="shared" si="3"/>
        <v>-2.1019030129780791</v>
      </c>
      <c r="M50" s="68">
        <f t="shared" si="4"/>
        <v>0.8674913113154874</v>
      </c>
      <c r="N50" s="73">
        <f t="shared" si="5"/>
        <v>-1.0904277892658705</v>
      </c>
    </row>
    <row r="51" spans="1:14" x14ac:dyDescent="0.25">
      <c r="A51" s="375" t="s">
        <v>133</v>
      </c>
      <c r="B51" s="61">
        <v>3.3031593424758983</v>
      </c>
      <c r="C51" s="6">
        <v>5.0166670117393739</v>
      </c>
      <c r="D51" s="61">
        <v>1.4021743306058161</v>
      </c>
      <c r="E51" s="6">
        <v>1.6194030988836698</v>
      </c>
      <c r="F51" s="61">
        <v>3.6861290930802593</v>
      </c>
      <c r="G51" s="82">
        <v>2.3872313480090885</v>
      </c>
      <c r="H51" s="61">
        <v>10.009919294510775</v>
      </c>
      <c r="I51" s="82">
        <v>6.4522837602571643</v>
      </c>
      <c r="K51" s="59">
        <f t="shared" si="2"/>
        <v>1.7135076692634756</v>
      </c>
      <c r="L51" s="59">
        <f t="shared" si="3"/>
        <v>0.21722876827785376</v>
      </c>
      <c r="M51" s="68">
        <f t="shared" si="4"/>
        <v>-1.2988977450711707</v>
      </c>
      <c r="N51" s="73">
        <f t="shared" si="5"/>
        <v>-3.5576355342536106</v>
      </c>
    </row>
    <row r="52" spans="1:14" x14ac:dyDescent="0.25">
      <c r="A52" s="375" t="s">
        <v>134</v>
      </c>
      <c r="B52" s="61">
        <v>6.356101340721783</v>
      </c>
      <c r="C52" s="6">
        <v>6.8960845115415754</v>
      </c>
      <c r="D52" s="61">
        <v>11.919519147416835</v>
      </c>
      <c r="E52" s="6">
        <v>8.7788885718972285</v>
      </c>
      <c r="F52" s="61">
        <v>15.172059570796497</v>
      </c>
      <c r="G52" s="82">
        <v>13.26398991885373</v>
      </c>
      <c r="H52" s="61">
        <v>15.772672085469319</v>
      </c>
      <c r="I52" s="82">
        <v>13.242020093942438</v>
      </c>
      <c r="K52" s="59">
        <f t="shared" si="2"/>
        <v>0.53998317081979241</v>
      </c>
      <c r="L52" s="59">
        <f t="shared" si="3"/>
        <v>-3.1406305755196069</v>
      </c>
      <c r="M52" s="68">
        <f t="shared" si="4"/>
        <v>-1.9080696519427676</v>
      </c>
      <c r="N52" s="73">
        <f t="shared" si="5"/>
        <v>-2.5306519915268808</v>
      </c>
    </row>
    <row r="53" spans="1:14" x14ac:dyDescent="0.25">
      <c r="A53" s="375" t="s">
        <v>135</v>
      </c>
      <c r="B53" s="61">
        <v>19.044219657072048</v>
      </c>
      <c r="C53" s="6">
        <v>13.49707255093506</v>
      </c>
      <c r="D53" s="61">
        <v>9.8914528071310475</v>
      </c>
      <c r="E53" s="6">
        <v>5.5663943868894803</v>
      </c>
      <c r="F53" s="61">
        <v>10.97966824706358</v>
      </c>
      <c r="G53" s="82">
        <v>10.074183988812759</v>
      </c>
      <c r="H53" s="61">
        <v>10.586465662761352</v>
      </c>
      <c r="I53" s="82">
        <v>11.914884666030012</v>
      </c>
      <c r="K53" s="59">
        <f t="shared" si="2"/>
        <v>-5.5471471061369879</v>
      </c>
      <c r="L53" s="59">
        <f t="shared" si="3"/>
        <v>-4.3250584202415672</v>
      </c>
      <c r="M53" s="68">
        <f t="shared" si="4"/>
        <v>-0.90548425825082113</v>
      </c>
      <c r="N53" s="73">
        <f t="shared" si="5"/>
        <v>1.3284190032686602</v>
      </c>
    </row>
    <row r="54" spans="1:14" x14ac:dyDescent="0.25">
      <c r="A54" s="375" t="s">
        <v>136</v>
      </c>
      <c r="B54" s="61">
        <v>6.4112988757689306</v>
      </c>
      <c r="C54" s="6">
        <v>9.8737367028846634</v>
      </c>
      <c r="D54" s="61">
        <v>4.7252468979488471</v>
      </c>
      <c r="E54" s="6">
        <v>3.6576219604714981</v>
      </c>
      <c r="F54" s="61">
        <v>4.9618300829735738</v>
      </c>
      <c r="G54" s="82">
        <v>6.931590215613884</v>
      </c>
      <c r="H54" s="61">
        <v>6.0566067824757628</v>
      </c>
      <c r="I54" s="82">
        <v>5.560059317844785</v>
      </c>
      <c r="K54" s="59">
        <f t="shared" si="2"/>
        <v>3.4624378271157328</v>
      </c>
      <c r="L54" s="59">
        <f t="shared" si="3"/>
        <v>-1.067624937477349</v>
      </c>
      <c r="M54" s="68">
        <f t="shared" si="4"/>
        <v>1.9697601326403102</v>
      </c>
      <c r="N54" s="73">
        <f t="shared" si="5"/>
        <v>-0.49654746463097776</v>
      </c>
    </row>
    <row r="55" spans="1:14" x14ac:dyDescent="0.25">
      <c r="A55" s="375" t="s">
        <v>137</v>
      </c>
      <c r="B55" s="61">
        <v>6.6081891471000711</v>
      </c>
      <c r="C55" s="6">
        <v>9.0221581283882752</v>
      </c>
      <c r="D55" s="61">
        <v>1.7989269641830337</v>
      </c>
      <c r="E55" s="6">
        <v>2.3514496649105832</v>
      </c>
      <c r="F55" s="61">
        <v>5.3227674341385987</v>
      </c>
      <c r="G55" s="82">
        <v>5.7873611960316369</v>
      </c>
      <c r="H55" s="61">
        <v>6.2890955536840583</v>
      </c>
      <c r="I55" s="82">
        <v>7.1984612637763954</v>
      </c>
      <c r="K55" s="59">
        <f t="shared" si="2"/>
        <v>2.4139689812882041</v>
      </c>
      <c r="L55" s="59">
        <f t="shared" si="3"/>
        <v>0.5525227007275495</v>
      </c>
      <c r="M55" s="68">
        <f t="shared" si="4"/>
        <v>0.46459376189303825</v>
      </c>
      <c r="N55" s="73">
        <f t="shared" si="5"/>
        <v>0.90936571009233713</v>
      </c>
    </row>
    <row r="56" spans="1:14" x14ac:dyDescent="0.25">
      <c r="A56" s="375" t="s">
        <v>138</v>
      </c>
      <c r="B56" s="61">
        <v>18.576175115410173</v>
      </c>
      <c r="C56" s="6">
        <v>16.116245505910086</v>
      </c>
      <c r="D56" s="61">
        <v>21.931680361936689</v>
      </c>
      <c r="E56" s="6">
        <v>16.846104122809745</v>
      </c>
      <c r="F56" s="61">
        <v>19.576329684712547</v>
      </c>
      <c r="G56" s="82">
        <v>16.053605772563685</v>
      </c>
      <c r="H56" s="61">
        <v>16.056959091034901</v>
      </c>
      <c r="I56" s="82">
        <v>13.597582509310389</v>
      </c>
      <c r="K56" s="59">
        <f t="shared" si="2"/>
        <v>-2.4599296095000867</v>
      </c>
      <c r="L56" s="59">
        <f t="shared" si="3"/>
        <v>-5.0855762391269437</v>
      </c>
      <c r="M56" s="68">
        <f t="shared" si="4"/>
        <v>-3.5227239121488623</v>
      </c>
      <c r="N56" s="73">
        <f t="shared" si="5"/>
        <v>-2.4593765817245128</v>
      </c>
    </row>
    <row r="57" spans="1:14" x14ac:dyDescent="0.25">
      <c r="A57" s="375" t="s">
        <v>139</v>
      </c>
      <c r="B57" s="61">
        <v>15.75765916453177</v>
      </c>
      <c r="C57" s="6">
        <v>13.548495642992236</v>
      </c>
      <c r="D57" s="61">
        <v>7.4416227318763077</v>
      </c>
      <c r="E57" s="6">
        <v>10.614385539194288</v>
      </c>
      <c r="F57" s="61">
        <v>17.499267541774131</v>
      </c>
      <c r="G57" s="82">
        <v>18.260082493801171</v>
      </c>
      <c r="H57" s="61">
        <v>10.796787232016895</v>
      </c>
      <c r="I57" s="82">
        <v>8.9168141382001931</v>
      </c>
      <c r="K57" s="59">
        <f t="shared" si="2"/>
        <v>-2.2091635215395335</v>
      </c>
      <c r="L57" s="59">
        <f t="shared" si="3"/>
        <v>3.1727628073179801</v>
      </c>
      <c r="M57" s="68">
        <f t="shared" si="4"/>
        <v>0.76081495202704019</v>
      </c>
      <c r="N57" s="73">
        <f t="shared" si="5"/>
        <v>-1.8799730938167016</v>
      </c>
    </row>
    <row r="58" spans="1:14" x14ac:dyDescent="0.25">
      <c r="A58" s="375" t="s">
        <v>140</v>
      </c>
      <c r="B58" s="61">
        <v>2.0747609388583022</v>
      </c>
      <c r="C58" s="6">
        <v>5.1672570562038853</v>
      </c>
      <c r="D58" s="61">
        <v>8.0753623188405808</v>
      </c>
      <c r="E58" s="6">
        <v>9.7790592199041093</v>
      </c>
      <c r="F58" s="61">
        <v>9.5905162743531989</v>
      </c>
      <c r="G58" s="82">
        <v>6.5366755757133994</v>
      </c>
      <c r="H58" s="61">
        <v>6.1813359661604288</v>
      </c>
      <c r="I58" s="82">
        <v>6.0798672621572392</v>
      </c>
      <c r="K58" s="59">
        <f t="shared" si="2"/>
        <v>3.0924961173455832</v>
      </c>
      <c r="L58" s="59">
        <f t="shared" si="3"/>
        <v>1.7036969010635286</v>
      </c>
      <c r="M58" s="68">
        <f t="shared" si="4"/>
        <v>-3.0538406986397995</v>
      </c>
      <c r="N58" s="73">
        <f t="shared" si="5"/>
        <v>-0.10146870400318964</v>
      </c>
    </row>
    <row r="59" spans="1:14" x14ac:dyDescent="0.25">
      <c r="A59" s="375" t="s">
        <v>141</v>
      </c>
      <c r="B59" s="61">
        <v>3.0814344638076934</v>
      </c>
      <c r="C59" s="6">
        <v>3.0271082424372193</v>
      </c>
      <c r="D59" s="61">
        <v>10.826988483875645</v>
      </c>
      <c r="E59" s="6">
        <v>9.4849887405814375</v>
      </c>
      <c r="F59" s="61">
        <v>10.431922196796339</v>
      </c>
      <c r="G59" s="82">
        <v>10.377310546847207</v>
      </c>
      <c r="H59" s="61">
        <v>9.7372353705645178</v>
      </c>
      <c r="I59" s="82">
        <v>6.5374753357671889</v>
      </c>
      <c r="K59" s="59">
        <f t="shared" si="2"/>
        <v>-5.4326221370474048E-2</v>
      </c>
      <c r="L59" s="59">
        <f t="shared" si="3"/>
        <v>-1.3419997432942079</v>
      </c>
      <c r="M59" s="68">
        <f t="shared" si="4"/>
        <v>-5.4611649949132257E-2</v>
      </c>
      <c r="N59" s="73">
        <f t="shared" si="5"/>
        <v>-3.199760034797329</v>
      </c>
    </row>
    <row r="60" spans="1:14" x14ac:dyDescent="0.25">
      <c r="A60" s="375" t="s">
        <v>142</v>
      </c>
      <c r="B60" s="61">
        <v>4.8183443623159015</v>
      </c>
      <c r="C60" s="6">
        <v>4.2056950168602478</v>
      </c>
      <c r="D60" s="61">
        <v>6.7505997842977576</v>
      </c>
      <c r="E60" s="6">
        <v>6.9260307432154722</v>
      </c>
      <c r="F60" s="61">
        <v>5.3863276314997899</v>
      </c>
      <c r="G60" s="82">
        <v>7.9926672777268557</v>
      </c>
      <c r="H60" s="61">
        <v>6.7911746896760521</v>
      </c>
      <c r="I60" s="82">
        <v>4.5174052601458108</v>
      </c>
      <c r="K60" s="59">
        <f t="shared" si="2"/>
        <v>-0.61264934545565364</v>
      </c>
      <c r="L60" s="59">
        <f t="shared" si="3"/>
        <v>0.17543095891771454</v>
      </c>
      <c r="M60" s="68">
        <f t="shared" si="4"/>
        <v>2.6063396462270658</v>
      </c>
      <c r="N60" s="73">
        <f t="shared" si="5"/>
        <v>-2.2737694295302413</v>
      </c>
    </row>
    <row r="61" spans="1:14" x14ac:dyDescent="0.25">
      <c r="A61" s="375" t="s">
        <v>143</v>
      </c>
      <c r="B61" s="61">
        <v>16.942384483742156</v>
      </c>
      <c r="C61" s="6">
        <v>30.592471358428806</v>
      </c>
      <c r="D61" s="61">
        <v>5.1147540983606552</v>
      </c>
      <c r="E61" s="6">
        <v>7.1113020002454288</v>
      </c>
      <c r="F61" s="61">
        <v>17.085798816568047</v>
      </c>
      <c r="G61" s="82">
        <v>6.1617627655363512</v>
      </c>
      <c r="H61" s="61">
        <v>8.8832487309644677</v>
      </c>
      <c r="I61" s="82">
        <v>13.5296079272069</v>
      </c>
      <c r="K61" s="59">
        <f t="shared" si="2"/>
        <v>13.65008687468665</v>
      </c>
      <c r="L61" s="59">
        <f t="shared" si="3"/>
        <v>1.9965479018847736</v>
      </c>
      <c r="M61" s="68">
        <f t="shared" si="4"/>
        <v>-10.924036051031695</v>
      </c>
      <c r="N61" s="73">
        <f t="shared" si="5"/>
        <v>4.6463591962424324</v>
      </c>
    </row>
    <row r="62" spans="1:14" x14ac:dyDescent="0.25">
      <c r="A62" s="376" t="s">
        <v>144</v>
      </c>
      <c r="B62" s="100">
        <v>18.825838686652389</v>
      </c>
      <c r="C62" s="98">
        <v>16.504730248018408</v>
      </c>
      <c r="D62" s="100">
        <v>26.294820717131472</v>
      </c>
      <c r="E62" s="98">
        <v>17.116288575516041</v>
      </c>
      <c r="F62" s="100">
        <v>28.755700325732896</v>
      </c>
      <c r="G62" s="99">
        <v>25.145638815736969</v>
      </c>
      <c r="H62" s="100">
        <v>22.557976106816586</v>
      </c>
      <c r="I62" s="99">
        <v>17.187084772787671</v>
      </c>
      <c r="K62" s="108">
        <f t="shared" si="2"/>
        <v>-2.3211084386339813</v>
      </c>
      <c r="L62" s="108">
        <f t="shared" si="3"/>
        <v>-9.1785321416154311</v>
      </c>
      <c r="M62" s="476">
        <f t="shared" si="4"/>
        <v>-3.6100615099959263</v>
      </c>
      <c r="N62" s="246">
        <f t="shared" si="5"/>
        <v>-5.3708913340289151</v>
      </c>
    </row>
    <row r="63" spans="1:14" x14ac:dyDescent="0.25">
      <c r="A63" s="1572"/>
    </row>
    <row r="65" spans="1:9" x14ac:dyDescent="0.25">
      <c r="A65" s="1544"/>
    </row>
    <row r="66" spans="1:9" ht="18.75" customHeight="1" x14ac:dyDescent="0.25">
      <c r="A66" s="1551" t="s">
        <v>1140</v>
      </c>
      <c r="B66" s="1529"/>
      <c r="C66" s="1529"/>
      <c r="D66" s="1529"/>
      <c r="E66" s="1529"/>
      <c r="F66" s="1529"/>
      <c r="G66" s="1529"/>
      <c r="H66" s="135"/>
      <c r="I66" s="135"/>
    </row>
    <row r="67" spans="1:9" x14ac:dyDescent="0.25">
      <c r="A67" s="1746" t="s">
        <v>1269</v>
      </c>
      <c r="B67" s="1747"/>
      <c r="C67" s="1747"/>
      <c r="D67" s="1747"/>
      <c r="E67" s="1747"/>
      <c r="F67" s="1747"/>
      <c r="G67" s="1748"/>
    </row>
    <row r="68" spans="1:9" x14ac:dyDescent="0.25">
      <c r="A68" s="1746"/>
      <c r="B68" s="1747"/>
      <c r="C68" s="1747"/>
      <c r="D68" s="1747"/>
      <c r="E68" s="1747"/>
      <c r="F68" s="1747"/>
      <c r="G68" s="1748"/>
    </row>
    <row r="69" spans="1:9" x14ac:dyDescent="0.25">
      <c r="A69" s="1749"/>
      <c r="B69" s="1750"/>
      <c r="C69" s="1750"/>
      <c r="D69" s="1750"/>
      <c r="E69" s="1750"/>
      <c r="F69" s="1750"/>
      <c r="G69" s="1751"/>
    </row>
  </sheetData>
  <sheetProtection algorithmName="SHA-512" hashValue="C+B7yiVG+NDrVoWYnsU+ZKKAn/73LtCSiSp5hOm49PMxrl4TjHg07olPX4DCW0Yz6BSmKkBUbY/lyPuiY8hx3g==" saltValue="De/Re22LcymICodrBw1geg==" spinCount="100000" sheet="1" objects="1" scenarios="1"/>
  <mergeCells count="22">
    <mergeCell ref="A1:M2"/>
    <mergeCell ref="A67:G69"/>
    <mergeCell ref="K18:K20"/>
    <mergeCell ref="L18:L20"/>
    <mergeCell ref="M18:M20"/>
    <mergeCell ref="B17:I17"/>
    <mergeCell ref="K17:N17"/>
    <mergeCell ref="N18:N20"/>
    <mergeCell ref="B18:C18"/>
    <mergeCell ref="D18:E18"/>
    <mergeCell ref="F18:G18"/>
    <mergeCell ref="H18:I18"/>
    <mergeCell ref="B9:I9"/>
    <mergeCell ref="K9:N9"/>
    <mergeCell ref="B10:C10"/>
    <mergeCell ref="D10:E10"/>
    <mergeCell ref="N10:N11"/>
    <mergeCell ref="F10:G10"/>
    <mergeCell ref="H10:I10"/>
    <mergeCell ref="K10:K11"/>
    <mergeCell ref="L10:L11"/>
    <mergeCell ref="M10:M11"/>
  </mergeCells>
  <conditionalFormatting sqref="K12:N12">
    <cfRule type="cellIs" dxfId="56" priority="2" operator="lessThan">
      <formula>0</formula>
    </cfRule>
  </conditionalFormatting>
  <conditionalFormatting sqref="K22:N62">
    <cfRule type="cellIs" dxfId="55" priority="1" operator="lessThan">
      <formula>0</formula>
    </cfRule>
  </conditionalFormatting>
  <hyperlinks>
    <hyperlink ref="A5" location="Índice!A1" display="⌂ Volver al ÍNDICE" xr:uid="{4336C287-374C-4483-82EB-DCD3A3A4CA39}"/>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89E17-4157-4B47-846C-93621D612897}">
  <sheetPr codeName="Hoja4">
    <tabColor rgb="FFFFD0BA"/>
  </sheetPr>
  <dimension ref="A1:GA88"/>
  <sheetViews>
    <sheetView zoomScale="96" zoomScaleNormal="96" workbookViewId="0">
      <pane xSplit="1" topLeftCell="B1" activePane="topRight" state="frozen"/>
      <selection activeCell="B34" sqref="B34:G34"/>
      <selection pane="topRight" activeCell="I83" sqref="I83"/>
    </sheetView>
  </sheetViews>
  <sheetFormatPr baseColWidth="10" defaultColWidth="11.42578125" defaultRowHeight="15" x14ac:dyDescent="0.25"/>
  <cols>
    <col min="1" max="1" width="68.85546875" customWidth="1"/>
    <col min="2" max="275" width="6.7109375" customWidth="1"/>
  </cols>
  <sheetData>
    <row r="1" spans="1:27" ht="24" customHeight="1" x14ac:dyDescent="0.25">
      <c r="A1" s="1755" t="s">
        <v>706</v>
      </c>
      <c r="B1" s="1756"/>
      <c r="C1" s="1756"/>
      <c r="D1" s="1756"/>
      <c r="E1" s="1756"/>
      <c r="F1" s="1756"/>
      <c r="G1" s="1756"/>
      <c r="H1" s="1756"/>
      <c r="I1" s="1756"/>
      <c r="J1" s="1756"/>
      <c r="K1" s="1756"/>
      <c r="L1" s="1756"/>
      <c r="M1" s="1756"/>
      <c r="N1" s="1756"/>
      <c r="O1" s="1756"/>
      <c r="P1" s="1756"/>
      <c r="Q1" s="1756"/>
      <c r="R1" s="1756"/>
      <c r="S1" s="1756"/>
      <c r="T1" s="1757"/>
    </row>
    <row r="2" spans="1:27" ht="15.75" thickBot="1" x14ac:dyDescent="0.3">
      <c r="A2" s="1758"/>
      <c r="B2" s="1759"/>
      <c r="C2" s="1759"/>
      <c r="D2" s="1759"/>
      <c r="E2" s="1759"/>
      <c r="F2" s="1759"/>
      <c r="G2" s="1759"/>
      <c r="H2" s="1759"/>
      <c r="I2" s="1759"/>
      <c r="J2" s="1759"/>
      <c r="K2" s="1759"/>
      <c r="L2" s="1759"/>
      <c r="M2" s="1759"/>
      <c r="N2" s="1759"/>
      <c r="O2" s="1759"/>
      <c r="P2" s="1759"/>
      <c r="Q2" s="1759"/>
      <c r="R2" s="1759"/>
      <c r="S2" s="1759"/>
      <c r="T2" s="1760"/>
    </row>
    <row r="3" spans="1:27" x14ac:dyDescent="0.25">
      <c r="A3" s="42" t="s">
        <v>1030</v>
      </c>
    </row>
    <row r="4" spans="1:27" x14ac:dyDescent="0.25">
      <c r="A4" s="42" t="s">
        <v>988</v>
      </c>
    </row>
    <row r="5" spans="1:27" x14ac:dyDescent="0.25">
      <c r="A5" s="132" t="s">
        <v>712</v>
      </c>
    </row>
    <row r="7" spans="1:27" ht="17.25" customHeight="1" x14ac:dyDescent="0.25">
      <c r="A7" s="12" t="s">
        <v>1225</v>
      </c>
    </row>
    <row r="8" spans="1:27" x14ac:dyDescent="0.25">
      <c r="A8" s="5"/>
    </row>
    <row r="9" spans="1:27" ht="51.75" customHeight="1" x14ac:dyDescent="0.25">
      <c r="A9" s="5"/>
      <c r="B9" s="1742" t="s">
        <v>997</v>
      </c>
      <c r="C9" s="1742"/>
      <c r="D9" s="1742"/>
      <c r="E9" s="1742"/>
      <c r="F9" s="1742"/>
      <c r="G9" s="1742"/>
      <c r="H9" s="1742"/>
      <c r="I9" s="1742"/>
      <c r="J9" s="1742"/>
      <c r="K9" s="1742"/>
      <c r="L9" s="1742"/>
      <c r="M9" s="1742"/>
      <c r="N9" s="47"/>
      <c r="O9" s="1742" t="s">
        <v>508</v>
      </c>
      <c r="P9" s="1742"/>
      <c r="Q9" s="1742"/>
      <c r="R9" s="1742"/>
      <c r="S9" s="1742"/>
      <c r="T9" s="1742"/>
      <c r="U9" s="1742"/>
      <c r="V9" s="1742"/>
      <c r="W9" s="47"/>
      <c r="X9" s="1766" t="s">
        <v>853</v>
      </c>
      <c r="Y9" s="1767"/>
      <c r="Z9" s="1767"/>
      <c r="AA9" s="1768"/>
    </row>
    <row r="10" spans="1:27" x14ac:dyDescent="0.25">
      <c r="A10" s="201" t="s">
        <v>29</v>
      </c>
      <c r="B10" s="1738">
        <v>2015</v>
      </c>
      <c r="C10" s="1738"/>
      <c r="D10" s="1738"/>
      <c r="E10" s="1738">
        <v>2019</v>
      </c>
      <c r="F10" s="1738"/>
      <c r="G10" s="1738"/>
      <c r="H10" s="1738">
        <v>2021</v>
      </c>
      <c r="I10" s="1738"/>
      <c r="J10" s="1738"/>
      <c r="K10" s="1738">
        <v>2023</v>
      </c>
      <c r="L10" s="1738"/>
      <c r="M10" s="1738"/>
      <c r="O10" s="1738">
        <v>2015</v>
      </c>
      <c r="P10" s="1738"/>
      <c r="Q10" s="1738">
        <v>2019</v>
      </c>
      <c r="R10" s="1738"/>
      <c r="S10" s="1738">
        <v>2021</v>
      </c>
      <c r="T10" s="1738"/>
      <c r="U10" s="1738">
        <v>2023</v>
      </c>
      <c r="V10" s="1738"/>
      <c r="X10" s="1739">
        <v>2015</v>
      </c>
      <c r="Y10" s="1739">
        <v>2019</v>
      </c>
      <c r="Z10" s="1739">
        <v>2021</v>
      </c>
      <c r="AA10" s="1739">
        <v>2023</v>
      </c>
    </row>
    <row r="11" spans="1:27" x14ac:dyDescent="0.25">
      <c r="A11" s="567" t="s">
        <v>30</v>
      </c>
      <c r="B11" s="478" t="s">
        <v>31</v>
      </c>
      <c r="C11" s="478" t="s">
        <v>32</v>
      </c>
      <c r="D11" s="478" t="s">
        <v>33</v>
      </c>
      <c r="E11" s="478" t="s">
        <v>31</v>
      </c>
      <c r="F11" s="478" t="s">
        <v>32</v>
      </c>
      <c r="G11" s="478" t="s">
        <v>33</v>
      </c>
      <c r="H11" s="478" t="s">
        <v>31</v>
      </c>
      <c r="I11" s="478" t="s">
        <v>32</v>
      </c>
      <c r="J11" s="478" t="s">
        <v>33</v>
      </c>
      <c r="K11" s="478" t="s">
        <v>31</v>
      </c>
      <c r="L11" s="478" t="s">
        <v>32</v>
      </c>
      <c r="M11" s="478" t="s">
        <v>33</v>
      </c>
      <c r="O11" s="478" t="s">
        <v>31</v>
      </c>
      <c r="P11" s="478" t="s">
        <v>32</v>
      </c>
      <c r="Q11" s="478" t="s">
        <v>31</v>
      </c>
      <c r="R11" s="478" t="s">
        <v>32</v>
      </c>
      <c r="S11" s="478" t="s">
        <v>31</v>
      </c>
      <c r="T11" s="478" t="s">
        <v>32</v>
      </c>
      <c r="U11" s="478" t="s">
        <v>31</v>
      </c>
      <c r="V11" s="478" t="s">
        <v>32</v>
      </c>
      <c r="X11" s="1739"/>
      <c r="Y11" s="1739"/>
      <c r="Z11" s="1739"/>
      <c r="AA11" s="1739"/>
    </row>
    <row r="12" spans="1:27" x14ac:dyDescent="0.25">
      <c r="A12" s="580" t="s">
        <v>996</v>
      </c>
      <c r="B12" s="228">
        <v>0</v>
      </c>
      <c r="C12" s="229">
        <v>5</v>
      </c>
      <c r="D12" s="229">
        <v>5</v>
      </c>
      <c r="E12" s="228">
        <v>1</v>
      </c>
      <c r="F12" s="229">
        <v>0</v>
      </c>
      <c r="G12" s="229">
        <v>1</v>
      </c>
      <c r="H12" s="228">
        <v>2</v>
      </c>
      <c r="I12" s="229">
        <v>2</v>
      </c>
      <c r="J12" s="229">
        <f>SUM(H12:I12)</f>
        <v>4</v>
      </c>
      <c r="K12" s="228">
        <v>7</v>
      </c>
      <c r="L12" s="229">
        <v>11</v>
      </c>
      <c r="M12" s="230">
        <f t="shared" ref="M12:M22" si="0">SUM(K12:L12)</f>
        <v>18</v>
      </c>
      <c r="O12" s="231">
        <f t="shared" ref="O12:O22" si="1">B12/B$22*100</f>
        <v>0</v>
      </c>
      <c r="P12" s="233">
        <f t="shared" ref="P12:P22" si="2">C12/C$22*100</f>
        <v>1.0266940451745379</v>
      </c>
      <c r="Q12" s="231">
        <f t="shared" ref="Q12:Q22" si="3">E12/E$22*100</f>
        <v>0.19379844961240311</v>
      </c>
      <c r="R12" s="233">
        <f t="shared" ref="R12:R22" si="4">F12/F$22*100</f>
        <v>0</v>
      </c>
      <c r="S12" s="231">
        <f t="shared" ref="S12:S22" si="5">H12/H$22*100</f>
        <v>0.38610038610038611</v>
      </c>
      <c r="T12" s="233">
        <f t="shared" ref="T12:T22" si="6">I12/I$22*100</f>
        <v>0.40733197556008144</v>
      </c>
      <c r="U12" s="233">
        <f t="shared" ref="U12:U22" si="7">K12/K$22*100</f>
        <v>1.338432122370937</v>
      </c>
      <c r="V12" s="181">
        <f t="shared" ref="V12:V22" si="8">L12/L$22*100</f>
        <v>2.2312373225152129</v>
      </c>
      <c r="X12" s="619">
        <f t="shared" ref="X12:X21" si="9">P12-O12</f>
        <v>1.0266940451745379</v>
      </c>
      <c r="Y12" s="619">
        <f t="shared" ref="Y12:Y21" si="10">R12-Q12</f>
        <v>-0.19379844961240311</v>
      </c>
      <c r="Z12" s="637">
        <f t="shared" ref="Z12:Z21" si="11">T12-S12</f>
        <v>2.1231589459695333E-2</v>
      </c>
      <c r="AA12" s="180">
        <f t="shared" ref="AA12:AA21" si="12">V12-U12</f>
        <v>0.89280520014427589</v>
      </c>
    </row>
    <row r="13" spans="1:27" x14ac:dyDescent="0.25">
      <c r="A13" s="581" t="s">
        <v>83</v>
      </c>
      <c r="B13" s="93">
        <v>1</v>
      </c>
      <c r="C13" s="80">
        <v>1</v>
      </c>
      <c r="D13" s="80">
        <v>2</v>
      </c>
      <c r="E13" s="93">
        <v>2</v>
      </c>
      <c r="F13" s="80">
        <v>3</v>
      </c>
      <c r="G13" s="80">
        <v>5</v>
      </c>
      <c r="H13" s="93">
        <v>2</v>
      </c>
      <c r="I13" s="80">
        <v>3</v>
      </c>
      <c r="J13" s="80">
        <f t="shared" ref="J13:J22" si="13">SUM(H13:I13)</f>
        <v>5</v>
      </c>
      <c r="K13" s="93">
        <v>1</v>
      </c>
      <c r="L13" s="80">
        <v>1</v>
      </c>
      <c r="M13" s="81">
        <f t="shared" si="0"/>
        <v>2</v>
      </c>
      <c r="O13" s="188">
        <f t="shared" si="1"/>
        <v>0.19762845849802371</v>
      </c>
      <c r="P13" s="189">
        <f t="shared" si="2"/>
        <v>0.20533880903490762</v>
      </c>
      <c r="Q13" s="188">
        <f t="shared" si="3"/>
        <v>0.38759689922480622</v>
      </c>
      <c r="R13" s="189">
        <f t="shared" si="4"/>
        <v>0.6198347107438017</v>
      </c>
      <c r="S13" s="188">
        <f t="shared" si="5"/>
        <v>0.38610038610038611</v>
      </c>
      <c r="T13" s="189">
        <f t="shared" si="6"/>
        <v>0.61099796334012213</v>
      </c>
      <c r="U13" s="189">
        <f t="shared" si="7"/>
        <v>0.19120458891013384</v>
      </c>
      <c r="V13" s="189">
        <f t="shared" si="8"/>
        <v>0.20283975659229209</v>
      </c>
      <c r="X13" s="193">
        <f t="shared" si="9"/>
        <v>7.7103505368839031E-3</v>
      </c>
      <c r="Y13" s="193">
        <f t="shared" si="10"/>
        <v>0.23223781151899547</v>
      </c>
      <c r="Z13" s="638">
        <f t="shared" si="11"/>
        <v>0.22489757723973602</v>
      </c>
      <c r="AA13" s="638">
        <f t="shared" si="12"/>
        <v>1.1635167682158248E-2</v>
      </c>
    </row>
    <row r="14" spans="1:27" x14ac:dyDescent="0.25">
      <c r="A14" s="581">
        <v>3</v>
      </c>
      <c r="B14" s="93">
        <v>6</v>
      </c>
      <c r="C14" s="80">
        <v>6</v>
      </c>
      <c r="D14" s="80">
        <v>12</v>
      </c>
      <c r="E14" s="93">
        <v>3</v>
      </c>
      <c r="F14" s="80">
        <v>1</v>
      </c>
      <c r="G14" s="80">
        <v>4</v>
      </c>
      <c r="H14" s="93">
        <v>4</v>
      </c>
      <c r="I14" s="80">
        <v>5</v>
      </c>
      <c r="J14" s="80">
        <f t="shared" si="13"/>
        <v>9</v>
      </c>
      <c r="K14" s="93">
        <v>5</v>
      </c>
      <c r="L14" s="80">
        <v>10</v>
      </c>
      <c r="M14" s="81">
        <f t="shared" si="0"/>
        <v>15</v>
      </c>
      <c r="O14" s="61">
        <f t="shared" si="1"/>
        <v>1.1857707509881421</v>
      </c>
      <c r="P14" s="82">
        <f t="shared" si="2"/>
        <v>1.2320328542094456</v>
      </c>
      <c r="Q14" s="188">
        <f t="shared" si="3"/>
        <v>0.58139534883720934</v>
      </c>
      <c r="R14" s="189">
        <f t="shared" si="4"/>
        <v>0.20661157024793389</v>
      </c>
      <c r="S14" s="188">
        <f t="shared" si="5"/>
        <v>0.77220077220077221</v>
      </c>
      <c r="T14" s="189">
        <f t="shared" si="6"/>
        <v>1.0183299389002036</v>
      </c>
      <c r="U14" s="189">
        <f t="shared" si="7"/>
        <v>0.95602294455066927</v>
      </c>
      <c r="V14" s="82">
        <f t="shared" si="8"/>
        <v>2.028397565922921</v>
      </c>
      <c r="X14" s="59">
        <f t="shared" si="9"/>
        <v>4.626210322130353E-2</v>
      </c>
      <c r="Y14" s="193">
        <f t="shared" si="10"/>
        <v>-0.37478377858927547</v>
      </c>
      <c r="Z14" s="638">
        <f t="shared" si="11"/>
        <v>0.24612916669943141</v>
      </c>
      <c r="AA14" s="638">
        <f t="shared" si="12"/>
        <v>1.0723746213722518</v>
      </c>
    </row>
    <row r="15" spans="1:27" x14ac:dyDescent="0.25">
      <c r="A15" s="582">
        <v>4</v>
      </c>
      <c r="B15" s="93">
        <v>15</v>
      </c>
      <c r="C15" s="80">
        <v>11</v>
      </c>
      <c r="D15" s="80">
        <v>26</v>
      </c>
      <c r="E15" s="93">
        <v>6</v>
      </c>
      <c r="F15" s="80">
        <v>11</v>
      </c>
      <c r="G15" s="80">
        <v>17</v>
      </c>
      <c r="H15" s="93">
        <v>10</v>
      </c>
      <c r="I15" s="80">
        <v>14</v>
      </c>
      <c r="J15" s="80">
        <f t="shared" si="13"/>
        <v>24</v>
      </c>
      <c r="K15" s="93">
        <v>7</v>
      </c>
      <c r="L15" s="80">
        <v>6</v>
      </c>
      <c r="M15" s="81">
        <f t="shared" si="0"/>
        <v>13</v>
      </c>
      <c r="O15" s="61">
        <f t="shared" si="1"/>
        <v>2.9644268774703555</v>
      </c>
      <c r="P15" s="82">
        <f t="shared" si="2"/>
        <v>2.2587268993839835</v>
      </c>
      <c r="Q15" s="61">
        <f t="shared" si="3"/>
        <v>1.1627906976744187</v>
      </c>
      <c r="R15" s="82">
        <f t="shared" si="4"/>
        <v>2.2727272727272729</v>
      </c>
      <c r="S15" s="61">
        <f t="shared" si="5"/>
        <v>1.9305019305019304</v>
      </c>
      <c r="T15" s="82">
        <f t="shared" si="6"/>
        <v>2.8513238289205702</v>
      </c>
      <c r="U15" s="82">
        <f t="shared" si="7"/>
        <v>1.338432122370937</v>
      </c>
      <c r="V15" s="82">
        <f t="shared" si="8"/>
        <v>1.2170385395537524</v>
      </c>
      <c r="X15" s="59">
        <f t="shared" si="9"/>
        <v>-0.70569997808637197</v>
      </c>
      <c r="Y15" s="59">
        <f t="shared" si="10"/>
        <v>1.1099365750528543</v>
      </c>
      <c r="Z15" s="73">
        <f t="shared" si="11"/>
        <v>0.92082189841863982</v>
      </c>
      <c r="AA15" s="73">
        <f t="shared" si="12"/>
        <v>-0.1213935828171846</v>
      </c>
    </row>
    <row r="16" spans="1:27" x14ac:dyDescent="0.25">
      <c r="A16" s="582">
        <v>5</v>
      </c>
      <c r="B16" s="93">
        <v>28</v>
      </c>
      <c r="C16" s="80">
        <v>26</v>
      </c>
      <c r="D16" s="80">
        <v>54</v>
      </c>
      <c r="E16" s="93">
        <v>14</v>
      </c>
      <c r="F16" s="80">
        <v>17</v>
      </c>
      <c r="G16" s="80">
        <v>31</v>
      </c>
      <c r="H16" s="93">
        <v>34</v>
      </c>
      <c r="I16" s="80">
        <v>38</v>
      </c>
      <c r="J16" s="80">
        <f t="shared" si="13"/>
        <v>72</v>
      </c>
      <c r="K16" s="93">
        <v>23</v>
      </c>
      <c r="L16" s="80">
        <v>21</v>
      </c>
      <c r="M16" s="81">
        <f t="shared" si="0"/>
        <v>44</v>
      </c>
      <c r="O16" s="61">
        <f t="shared" si="1"/>
        <v>5.5335968379446641</v>
      </c>
      <c r="P16" s="82">
        <f t="shared" si="2"/>
        <v>5.3388090349075972</v>
      </c>
      <c r="Q16" s="61">
        <f t="shared" si="3"/>
        <v>2.7131782945736433</v>
      </c>
      <c r="R16" s="82">
        <f t="shared" si="4"/>
        <v>3.5123966942148761</v>
      </c>
      <c r="S16" s="61">
        <f t="shared" si="5"/>
        <v>6.563706563706563</v>
      </c>
      <c r="T16" s="82">
        <f t="shared" si="6"/>
        <v>7.7393075356415473</v>
      </c>
      <c r="U16" s="82">
        <f t="shared" si="7"/>
        <v>4.3977055449330784</v>
      </c>
      <c r="V16" s="82">
        <f t="shared" si="8"/>
        <v>4.2596348884381339</v>
      </c>
      <c r="X16" s="59">
        <f t="shared" si="9"/>
        <v>-0.19478780303706689</v>
      </c>
      <c r="Y16" s="59">
        <f t="shared" si="10"/>
        <v>0.79921839964123276</v>
      </c>
      <c r="Z16" s="73">
        <f t="shared" si="11"/>
        <v>1.1756009719349843</v>
      </c>
      <c r="AA16" s="73">
        <f t="shared" si="12"/>
        <v>-0.13807065649494454</v>
      </c>
    </row>
    <row r="17" spans="1:183" x14ac:dyDescent="0.25">
      <c r="A17" s="582">
        <v>6</v>
      </c>
      <c r="B17" s="93">
        <v>50</v>
      </c>
      <c r="C17" s="80">
        <v>51</v>
      </c>
      <c r="D17" s="80">
        <v>101</v>
      </c>
      <c r="E17" s="93">
        <v>20</v>
      </c>
      <c r="F17" s="80">
        <v>26</v>
      </c>
      <c r="G17" s="80">
        <v>46</v>
      </c>
      <c r="H17" s="93">
        <v>37</v>
      </c>
      <c r="I17" s="80">
        <v>37</v>
      </c>
      <c r="J17" s="80">
        <f t="shared" si="13"/>
        <v>74</v>
      </c>
      <c r="K17" s="93">
        <v>22</v>
      </c>
      <c r="L17" s="80">
        <v>32</v>
      </c>
      <c r="M17" s="81">
        <f t="shared" si="0"/>
        <v>54</v>
      </c>
      <c r="O17" s="61">
        <f t="shared" si="1"/>
        <v>9.8814229249011856</v>
      </c>
      <c r="P17" s="82">
        <f t="shared" si="2"/>
        <v>10.472279260780287</v>
      </c>
      <c r="Q17" s="61">
        <f t="shared" si="3"/>
        <v>3.8759689922480618</v>
      </c>
      <c r="R17" s="82">
        <f t="shared" si="4"/>
        <v>5.3719008264462813</v>
      </c>
      <c r="S17" s="61">
        <f t="shared" si="5"/>
        <v>7.1428571428571423</v>
      </c>
      <c r="T17" s="82">
        <f t="shared" si="6"/>
        <v>7.5356415478615073</v>
      </c>
      <c r="U17" s="82">
        <f t="shared" si="7"/>
        <v>4.2065009560229445</v>
      </c>
      <c r="V17" s="82">
        <f t="shared" si="8"/>
        <v>6.4908722109533468</v>
      </c>
      <c r="X17" s="59">
        <f t="shared" si="9"/>
        <v>0.59085633587910102</v>
      </c>
      <c r="Y17" s="59">
        <f t="shared" si="10"/>
        <v>1.4959318341982195</v>
      </c>
      <c r="Z17" s="73">
        <f t="shared" si="11"/>
        <v>0.39278440500436496</v>
      </c>
      <c r="AA17" s="73">
        <f t="shared" si="12"/>
        <v>2.2843712549304023</v>
      </c>
    </row>
    <row r="18" spans="1:183" x14ac:dyDescent="0.25">
      <c r="A18" s="582">
        <v>7</v>
      </c>
      <c r="B18" s="93">
        <v>101</v>
      </c>
      <c r="C18" s="80">
        <v>95</v>
      </c>
      <c r="D18" s="80">
        <v>196</v>
      </c>
      <c r="E18" s="93">
        <v>55</v>
      </c>
      <c r="F18" s="80">
        <v>58</v>
      </c>
      <c r="G18" s="80">
        <v>113</v>
      </c>
      <c r="H18" s="93">
        <v>75</v>
      </c>
      <c r="I18" s="80">
        <v>85</v>
      </c>
      <c r="J18" s="80">
        <f t="shared" si="13"/>
        <v>160</v>
      </c>
      <c r="K18" s="93">
        <v>69</v>
      </c>
      <c r="L18" s="80">
        <v>74</v>
      </c>
      <c r="M18" s="81">
        <f t="shared" si="0"/>
        <v>143</v>
      </c>
      <c r="O18" s="61">
        <f t="shared" si="1"/>
        <v>19.960474308300398</v>
      </c>
      <c r="P18" s="82">
        <f t="shared" si="2"/>
        <v>19.507186858316221</v>
      </c>
      <c r="Q18" s="61">
        <f t="shared" si="3"/>
        <v>10.65891472868217</v>
      </c>
      <c r="R18" s="82">
        <f t="shared" si="4"/>
        <v>11.983471074380166</v>
      </c>
      <c r="S18" s="61">
        <f t="shared" si="5"/>
        <v>14.478764478764477</v>
      </c>
      <c r="T18" s="82">
        <f t="shared" si="6"/>
        <v>17.311608961303463</v>
      </c>
      <c r="U18" s="82">
        <f t="shared" si="7"/>
        <v>13.193116634799235</v>
      </c>
      <c r="V18" s="82">
        <f t="shared" si="8"/>
        <v>15.010141987829615</v>
      </c>
      <c r="X18" s="59">
        <f t="shared" si="9"/>
        <v>-0.45328744998417747</v>
      </c>
      <c r="Y18" s="59">
        <f t="shared" si="10"/>
        <v>1.3245563456979959</v>
      </c>
      <c r="Z18" s="73">
        <f t="shared" si="11"/>
        <v>2.8328444825389862</v>
      </c>
      <c r="AA18" s="73">
        <f t="shared" si="12"/>
        <v>1.8170253530303793</v>
      </c>
    </row>
    <row r="19" spans="1:183" x14ac:dyDescent="0.25">
      <c r="A19" s="582">
        <v>8</v>
      </c>
      <c r="B19" s="93">
        <v>128</v>
      </c>
      <c r="C19" s="80">
        <v>138</v>
      </c>
      <c r="D19" s="80">
        <v>266</v>
      </c>
      <c r="E19" s="93">
        <v>107</v>
      </c>
      <c r="F19" s="80">
        <v>101</v>
      </c>
      <c r="G19" s="80">
        <v>208</v>
      </c>
      <c r="H19" s="93">
        <v>105</v>
      </c>
      <c r="I19" s="80">
        <v>86</v>
      </c>
      <c r="J19" s="80">
        <f t="shared" si="13"/>
        <v>191</v>
      </c>
      <c r="K19" s="93">
        <v>102</v>
      </c>
      <c r="L19" s="80">
        <v>103</v>
      </c>
      <c r="M19" s="81">
        <f t="shared" si="0"/>
        <v>205</v>
      </c>
      <c r="O19" s="61">
        <f t="shared" si="1"/>
        <v>25.296442687747035</v>
      </c>
      <c r="P19" s="82">
        <f t="shared" si="2"/>
        <v>28.336755646817245</v>
      </c>
      <c r="Q19" s="61">
        <f t="shared" si="3"/>
        <v>20.736434108527131</v>
      </c>
      <c r="R19" s="82">
        <f t="shared" si="4"/>
        <v>20.867768595041323</v>
      </c>
      <c r="S19" s="61">
        <f t="shared" si="5"/>
        <v>20.27027027027027</v>
      </c>
      <c r="T19" s="82">
        <f t="shared" si="6"/>
        <v>17.515274949083505</v>
      </c>
      <c r="U19" s="82">
        <f t="shared" si="7"/>
        <v>19.502868068833649</v>
      </c>
      <c r="V19" s="82">
        <f t="shared" si="8"/>
        <v>20.892494929006087</v>
      </c>
      <c r="X19" s="59">
        <f t="shared" si="9"/>
        <v>3.04031295907021</v>
      </c>
      <c r="Y19" s="59">
        <f t="shared" si="10"/>
        <v>0.13133448651419144</v>
      </c>
      <c r="Z19" s="73">
        <f t="shared" si="11"/>
        <v>-2.7549953211867653</v>
      </c>
      <c r="AA19" s="73">
        <f t="shared" si="12"/>
        <v>1.389626860172438</v>
      </c>
    </row>
    <row r="20" spans="1:183" x14ac:dyDescent="0.25">
      <c r="A20" s="582">
        <v>9</v>
      </c>
      <c r="B20" s="93">
        <v>50</v>
      </c>
      <c r="C20" s="80">
        <v>58</v>
      </c>
      <c r="D20" s="80">
        <v>108</v>
      </c>
      <c r="E20" s="93">
        <v>94</v>
      </c>
      <c r="F20" s="80">
        <v>76</v>
      </c>
      <c r="G20" s="80">
        <v>170</v>
      </c>
      <c r="H20" s="93">
        <v>80</v>
      </c>
      <c r="I20" s="80">
        <v>75</v>
      </c>
      <c r="J20" s="80">
        <f t="shared" si="13"/>
        <v>155</v>
      </c>
      <c r="K20" s="93">
        <v>79</v>
      </c>
      <c r="L20" s="80">
        <v>77</v>
      </c>
      <c r="M20" s="81">
        <f t="shared" si="0"/>
        <v>156</v>
      </c>
      <c r="O20" s="61">
        <f t="shared" si="1"/>
        <v>9.8814229249011856</v>
      </c>
      <c r="P20" s="82">
        <f t="shared" si="2"/>
        <v>11.909650924024641</v>
      </c>
      <c r="Q20" s="61">
        <f t="shared" si="3"/>
        <v>18.217054263565892</v>
      </c>
      <c r="R20" s="82">
        <f t="shared" si="4"/>
        <v>15.702479338842975</v>
      </c>
      <c r="S20" s="61">
        <f t="shared" si="5"/>
        <v>15.444015444015443</v>
      </c>
      <c r="T20" s="82">
        <f t="shared" si="6"/>
        <v>15.274949083503056</v>
      </c>
      <c r="U20" s="82">
        <f t="shared" si="7"/>
        <v>15.105162523900573</v>
      </c>
      <c r="V20" s="82">
        <f t="shared" si="8"/>
        <v>15.618661257606492</v>
      </c>
      <c r="X20" s="59">
        <f t="shared" si="9"/>
        <v>2.0282279991234553</v>
      </c>
      <c r="Y20" s="59">
        <f t="shared" si="10"/>
        <v>-2.5145749247229165</v>
      </c>
      <c r="Z20" s="73">
        <f t="shared" si="11"/>
        <v>-0.16906636051238699</v>
      </c>
      <c r="AA20" s="73">
        <f t="shared" si="12"/>
        <v>0.51349873370591936</v>
      </c>
    </row>
    <row r="21" spans="1:183" ht="16.5" customHeight="1" x14ac:dyDescent="0.25">
      <c r="A21" s="583" t="s">
        <v>995</v>
      </c>
      <c r="B21" s="93">
        <v>127</v>
      </c>
      <c r="C21" s="80">
        <v>96</v>
      </c>
      <c r="D21" s="80">
        <v>223</v>
      </c>
      <c r="E21" s="93">
        <v>214</v>
      </c>
      <c r="F21" s="80">
        <v>191</v>
      </c>
      <c r="G21" s="80">
        <v>405</v>
      </c>
      <c r="H21" s="93">
        <v>169</v>
      </c>
      <c r="I21" s="80">
        <v>146</v>
      </c>
      <c r="J21" s="80">
        <f t="shared" si="13"/>
        <v>315</v>
      </c>
      <c r="K21" s="93">
        <v>208</v>
      </c>
      <c r="L21" s="80">
        <v>158</v>
      </c>
      <c r="M21" s="81">
        <f t="shared" si="0"/>
        <v>366</v>
      </c>
      <c r="O21" s="61">
        <f t="shared" si="1"/>
        <v>25.098814229249012</v>
      </c>
      <c r="P21" s="82">
        <f t="shared" si="2"/>
        <v>19.71252566735113</v>
      </c>
      <c r="Q21" s="61">
        <f t="shared" si="3"/>
        <v>41.472868217054263</v>
      </c>
      <c r="R21" s="82">
        <f t="shared" si="4"/>
        <v>39.462809917355372</v>
      </c>
      <c r="S21" s="61">
        <f t="shared" si="5"/>
        <v>32.625482625482626</v>
      </c>
      <c r="T21" s="82">
        <f t="shared" si="6"/>
        <v>29.735234215885946</v>
      </c>
      <c r="U21" s="82">
        <f t="shared" si="7"/>
        <v>39.770554493307841</v>
      </c>
      <c r="V21" s="82">
        <f t="shared" si="8"/>
        <v>32.048681541582155</v>
      </c>
      <c r="X21" s="59">
        <f t="shared" si="9"/>
        <v>-5.3862885618978815</v>
      </c>
      <c r="Y21" s="59">
        <f t="shared" si="10"/>
        <v>-2.0100582996988905</v>
      </c>
      <c r="Z21" s="73">
        <f t="shared" si="11"/>
        <v>-2.8902484095966798</v>
      </c>
      <c r="AA21" s="73">
        <f t="shared" si="12"/>
        <v>-7.7218729517256861</v>
      </c>
    </row>
    <row r="22" spans="1:183" s="10" customFormat="1" x14ac:dyDescent="0.25">
      <c r="A22" s="584" t="s">
        <v>165</v>
      </c>
      <c r="B22" s="539">
        <f>SUM(B12:B21)</f>
        <v>506</v>
      </c>
      <c r="C22" s="540">
        <f t="shared" ref="C22:I22" si="14">SUM(C12:C21)</f>
        <v>487</v>
      </c>
      <c r="D22" s="540">
        <f t="shared" si="14"/>
        <v>993</v>
      </c>
      <c r="E22" s="539">
        <f t="shared" si="14"/>
        <v>516</v>
      </c>
      <c r="F22" s="540">
        <f t="shared" si="14"/>
        <v>484</v>
      </c>
      <c r="G22" s="540">
        <f t="shared" si="14"/>
        <v>1000</v>
      </c>
      <c r="H22" s="539">
        <f t="shared" si="14"/>
        <v>518</v>
      </c>
      <c r="I22" s="540">
        <f t="shared" si="14"/>
        <v>491</v>
      </c>
      <c r="J22" s="540">
        <f t="shared" si="13"/>
        <v>1009</v>
      </c>
      <c r="K22" s="539">
        <f>SUM(K12:K21)</f>
        <v>523</v>
      </c>
      <c r="L22" s="540">
        <f>SUM(L12:L21)</f>
        <v>493</v>
      </c>
      <c r="M22" s="541">
        <f t="shared" si="0"/>
        <v>1016</v>
      </c>
      <c r="O22" s="220">
        <f t="shared" si="1"/>
        <v>100</v>
      </c>
      <c r="P22" s="222">
        <f t="shared" si="2"/>
        <v>100</v>
      </c>
      <c r="Q22" s="220">
        <f t="shared" si="3"/>
        <v>100</v>
      </c>
      <c r="R22" s="222">
        <f t="shared" si="4"/>
        <v>100</v>
      </c>
      <c r="S22" s="220">
        <f t="shared" si="5"/>
        <v>100</v>
      </c>
      <c r="T22" s="222">
        <f t="shared" si="6"/>
        <v>100</v>
      </c>
      <c r="U22" s="222">
        <f t="shared" si="7"/>
        <v>100</v>
      </c>
      <c r="V22" s="222">
        <f t="shared" si="8"/>
        <v>100</v>
      </c>
      <c r="X22" s="319">
        <f t="shared" ref="X22" si="15">P22-O22</f>
        <v>0</v>
      </c>
      <c r="Y22" s="319">
        <f t="shared" ref="Y22" si="16">R22-Q22</f>
        <v>0</v>
      </c>
      <c r="Z22" s="320">
        <f t="shared" ref="Z22" si="17">T22-S22</f>
        <v>0</v>
      </c>
      <c r="AA22" s="320">
        <f t="shared" ref="AA22" si="18">V22-U22</f>
        <v>0</v>
      </c>
    </row>
    <row r="25" spans="1:183" x14ac:dyDescent="0.25">
      <c r="A25" s="5" t="s">
        <v>1226</v>
      </c>
    </row>
    <row r="26" spans="1:183" x14ac:dyDescent="0.25">
      <c r="A26" s="5"/>
    </row>
    <row r="27" spans="1:183" x14ac:dyDescent="0.25">
      <c r="A27" s="5"/>
      <c r="B27" s="1763" t="s">
        <v>997</v>
      </c>
      <c r="C27" s="1764"/>
      <c r="D27" s="1764"/>
      <c r="E27" s="1764"/>
      <c r="F27" s="1764"/>
      <c r="G27" s="1764"/>
      <c r="H27" s="1764"/>
      <c r="I27" s="1764"/>
      <c r="J27" s="1764"/>
      <c r="K27" s="1764"/>
      <c r="L27" s="1764"/>
      <c r="M27" s="1764"/>
      <c r="N27" s="1764"/>
      <c r="O27" s="1764"/>
      <c r="P27" s="1764"/>
      <c r="Q27" s="1764"/>
      <c r="R27" s="1764"/>
      <c r="S27" s="1764"/>
      <c r="T27" s="1764"/>
      <c r="U27" s="1764"/>
      <c r="V27" s="1764"/>
      <c r="W27" s="1764"/>
      <c r="X27" s="1764"/>
      <c r="Y27" s="1764"/>
      <c r="Z27" s="1764"/>
      <c r="AA27" s="1764"/>
      <c r="AB27" s="1764"/>
      <c r="AC27" s="1764"/>
      <c r="AD27" s="1764"/>
      <c r="AE27" s="1764"/>
      <c r="AF27" s="1764"/>
      <c r="AG27" s="1764"/>
      <c r="AH27" s="1764"/>
      <c r="AI27" s="1764"/>
      <c r="AJ27" s="1764"/>
      <c r="AK27" s="1764"/>
      <c r="AL27" s="1764"/>
      <c r="AM27" s="1764"/>
      <c r="AN27" s="1764"/>
      <c r="AO27" s="1764"/>
      <c r="AP27" s="1764"/>
      <c r="AQ27" s="1764"/>
      <c r="AR27" s="1764"/>
      <c r="AS27" s="1764"/>
      <c r="AT27" s="1764"/>
      <c r="AU27" s="1764"/>
      <c r="AV27" s="1764"/>
      <c r="AW27" s="1764"/>
      <c r="AX27" s="1764"/>
      <c r="AY27" s="1764"/>
      <c r="AZ27" s="1764"/>
      <c r="BA27" s="1764"/>
      <c r="BB27" s="1764"/>
      <c r="BC27" s="1764"/>
      <c r="BD27" s="1764"/>
      <c r="BE27" s="1764"/>
      <c r="BF27" s="1764"/>
      <c r="BG27" s="1764"/>
      <c r="BH27" s="1764"/>
      <c r="BI27" s="1764"/>
      <c r="BJ27" s="1764"/>
      <c r="BK27" s="1764"/>
      <c r="BL27" s="1764"/>
      <c r="BM27" s="1764"/>
      <c r="BN27" s="1764"/>
      <c r="BO27" s="1764"/>
      <c r="BP27" s="1764"/>
      <c r="BQ27" s="1764"/>
      <c r="BR27" s="1764"/>
      <c r="BS27" s="1764"/>
      <c r="BT27" s="1764"/>
      <c r="BU27" s="1764"/>
      <c r="BV27" s="1764"/>
      <c r="BW27" s="1764"/>
      <c r="BX27" s="1764"/>
      <c r="BY27" s="1764"/>
      <c r="BZ27" s="1764"/>
      <c r="CA27" s="1764"/>
      <c r="CB27" s="1764"/>
      <c r="CC27" s="1764"/>
      <c r="CD27" s="1764"/>
      <c r="CE27" s="1764"/>
      <c r="CF27" s="1764"/>
      <c r="CG27" s="1764"/>
      <c r="CH27" s="1764"/>
      <c r="CI27" s="1764"/>
      <c r="CJ27" s="1764"/>
      <c r="CK27" s="1764"/>
      <c r="CL27" s="1764"/>
      <c r="CM27" s="1765"/>
      <c r="CO27" s="1736" t="s">
        <v>523</v>
      </c>
      <c r="CP27" s="1736"/>
      <c r="CQ27" s="1736"/>
      <c r="CR27" s="1736"/>
      <c r="CS27" s="1736"/>
      <c r="CT27" s="1736"/>
      <c r="CU27" s="1736"/>
      <c r="CV27" s="1736"/>
      <c r="CW27" s="1736"/>
      <c r="CX27" s="1736"/>
      <c r="CY27" s="1736"/>
      <c r="CZ27" s="1736"/>
      <c r="DA27" s="1736"/>
      <c r="DB27" s="1736"/>
      <c r="DC27" s="1736"/>
      <c r="DD27" s="1736"/>
      <c r="DE27" s="1736"/>
      <c r="DF27" s="1736"/>
      <c r="DG27" s="1736"/>
      <c r="DH27" s="1736"/>
      <c r="DI27" s="1736"/>
      <c r="DJ27" s="1736"/>
      <c r="DK27" s="1736"/>
      <c r="DL27" s="1736"/>
      <c r="DM27" s="1736"/>
      <c r="DN27" s="1736"/>
      <c r="DO27" s="1736"/>
      <c r="DP27" s="1736"/>
      <c r="DQ27" s="1736"/>
      <c r="DR27" s="1736"/>
      <c r="DS27" s="1736"/>
      <c r="DT27" s="1736"/>
      <c r="DU27" s="1736"/>
      <c r="DV27" s="1736"/>
      <c r="DW27" s="1736"/>
      <c r="DX27" s="1736"/>
      <c r="DY27" s="1736"/>
      <c r="DZ27" s="1736"/>
      <c r="EA27" s="1736"/>
      <c r="EB27" s="1736"/>
      <c r="EC27" s="1736"/>
      <c r="ED27" s="1736"/>
      <c r="EE27" s="1736"/>
      <c r="EF27" s="1736"/>
      <c r="EG27" s="1736"/>
      <c r="EH27" s="1736"/>
      <c r="EI27" s="1736"/>
      <c r="EJ27" s="1736"/>
      <c r="EK27" s="1736"/>
      <c r="EL27" s="1736"/>
      <c r="EM27" s="1736"/>
      <c r="EN27" s="1736"/>
      <c r="EO27" s="1736"/>
      <c r="EP27" s="1736"/>
      <c r="EQ27" s="1736"/>
      <c r="ER27" s="1736"/>
      <c r="ES27" s="1736"/>
      <c r="ET27" s="1736"/>
      <c r="EU27" s="1736"/>
      <c r="EV27" s="1736"/>
      <c r="EX27" s="1736" t="s">
        <v>631</v>
      </c>
      <c r="EY27" s="1736"/>
      <c r="EZ27" s="1736"/>
      <c r="FA27" s="1736"/>
      <c r="FB27" s="1736"/>
      <c r="FC27" s="1736"/>
      <c r="FD27" s="1736"/>
      <c r="FE27" s="1736"/>
      <c r="FF27" s="1736"/>
      <c r="FG27" s="1736"/>
      <c r="FH27" s="1736"/>
      <c r="FI27" s="1736"/>
      <c r="FJ27" s="1736"/>
      <c r="FK27" s="1736"/>
      <c r="FL27" s="1736"/>
      <c r="FM27" s="1736"/>
      <c r="FN27" s="1736"/>
      <c r="FO27" s="1736"/>
      <c r="FP27" s="1736"/>
      <c r="FQ27" s="1736"/>
      <c r="FR27" s="1736"/>
      <c r="FS27" s="1736"/>
      <c r="FT27" s="1736"/>
      <c r="FU27" s="1736"/>
      <c r="FV27" s="1736"/>
      <c r="FW27" s="1736"/>
      <c r="FX27" s="1736"/>
      <c r="FY27" s="1736"/>
      <c r="FZ27" s="1736"/>
      <c r="GA27" s="1736"/>
    </row>
    <row r="28" spans="1:183" x14ac:dyDescent="0.25">
      <c r="A28" s="223" t="s">
        <v>29</v>
      </c>
      <c r="B28" s="1738">
        <v>2015</v>
      </c>
      <c r="C28" s="1738"/>
      <c r="D28" s="1738"/>
      <c r="E28" s="1738"/>
      <c r="F28" s="1738"/>
      <c r="G28" s="1738"/>
      <c r="H28" s="1738"/>
      <c r="I28" s="1738"/>
      <c r="J28" s="1738"/>
      <c r="K28" s="1738"/>
      <c r="L28" s="1738"/>
      <c r="M28" s="1738"/>
      <c r="N28" s="1738"/>
      <c r="O28" s="1738"/>
      <c r="P28" s="1738"/>
      <c r="Q28" s="1738"/>
      <c r="R28" s="1738"/>
      <c r="S28" s="1738"/>
      <c r="T28" s="1738"/>
      <c r="U28" s="1738"/>
      <c r="V28" s="1738"/>
      <c r="W28" s="1738"/>
      <c r="X28" s="1738"/>
      <c r="Y28" s="1738"/>
      <c r="Z28" s="1738"/>
      <c r="AA28" s="1738"/>
      <c r="AB28" s="1738"/>
      <c r="AC28" s="1738"/>
      <c r="AD28" s="1738"/>
      <c r="AE28" s="1738"/>
      <c r="AF28" s="1738">
        <v>2019</v>
      </c>
      <c r="AG28" s="1738"/>
      <c r="AH28" s="1738"/>
      <c r="AI28" s="1738"/>
      <c r="AJ28" s="1738"/>
      <c r="AK28" s="1738"/>
      <c r="AL28" s="1738"/>
      <c r="AM28" s="1738"/>
      <c r="AN28" s="1738"/>
      <c r="AO28" s="1738"/>
      <c r="AP28" s="1738"/>
      <c r="AQ28" s="1738"/>
      <c r="AR28" s="1738"/>
      <c r="AS28" s="1738"/>
      <c r="AT28" s="1738"/>
      <c r="AU28" s="1738"/>
      <c r="AV28" s="1738"/>
      <c r="AW28" s="1738"/>
      <c r="AX28" s="1738"/>
      <c r="AY28" s="1738"/>
      <c r="AZ28" s="1738"/>
      <c r="BA28" s="1738"/>
      <c r="BB28" s="1738"/>
      <c r="BC28" s="1738"/>
      <c r="BD28" s="1738"/>
      <c r="BE28" s="1738"/>
      <c r="BF28" s="1738"/>
      <c r="BG28" s="1738"/>
      <c r="BH28" s="1738"/>
      <c r="BI28" s="1738"/>
      <c r="BJ28" s="1738">
        <v>2021</v>
      </c>
      <c r="BK28" s="1738"/>
      <c r="BL28" s="1738"/>
      <c r="BM28" s="1738"/>
      <c r="BN28" s="1738"/>
      <c r="BO28" s="1738"/>
      <c r="BP28" s="1738"/>
      <c r="BQ28" s="1738"/>
      <c r="BR28" s="1738"/>
      <c r="BS28" s="1738"/>
      <c r="BT28" s="1738"/>
      <c r="BU28" s="1738"/>
      <c r="BV28" s="1738"/>
      <c r="BW28" s="1738"/>
      <c r="BX28" s="1738"/>
      <c r="BY28" s="1738"/>
      <c r="BZ28" s="1738"/>
      <c r="CA28" s="1738"/>
      <c r="CB28" s="1738"/>
      <c r="CC28" s="1738"/>
      <c r="CD28" s="1738"/>
      <c r="CE28" s="1738"/>
      <c r="CF28" s="1738"/>
      <c r="CG28" s="1738"/>
      <c r="CH28" s="1738"/>
      <c r="CI28" s="1738"/>
      <c r="CJ28" s="1738"/>
      <c r="CK28" s="1738"/>
      <c r="CL28" s="1738"/>
      <c r="CM28" s="1738"/>
      <c r="CO28" s="1738">
        <v>2015</v>
      </c>
      <c r="CP28" s="1738"/>
      <c r="CQ28" s="1738"/>
      <c r="CR28" s="1738"/>
      <c r="CS28" s="1738"/>
      <c r="CT28" s="1738"/>
      <c r="CU28" s="1738"/>
      <c r="CV28" s="1738"/>
      <c r="CW28" s="1738"/>
      <c r="CX28" s="1738"/>
      <c r="CY28" s="1738"/>
      <c r="CZ28" s="1738"/>
      <c r="DA28" s="1738"/>
      <c r="DB28" s="1738"/>
      <c r="DC28" s="1738"/>
      <c r="DD28" s="1738"/>
      <c r="DE28" s="1738"/>
      <c r="DF28" s="1738"/>
      <c r="DG28" s="1738"/>
      <c r="DH28" s="1738"/>
      <c r="DI28" s="1738">
        <v>2019</v>
      </c>
      <c r="DJ28" s="1738"/>
      <c r="DK28" s="1738"/>
      <c r="DL28" s="1738"/>
      <c r="DM28" s="1738"/>
      <c r="DN28" s="1738"/>
      <c r="DO28" s="1738"/>
      <c r="DP28" s="1738"/>
      <c r="DQ28" s="1738"/>
      <c r="DR28" s="1738"/>
      <c r="DS28" s="1738"/>
      <c r="DT28" s="1738"/>
      <c r="DU28" s="1738"/>
      <c r="DV28" s="1738"/>
      <c r="DW28" s="1738"/>
      <c r="DX28" s="1738"/>
      <c r="DY28" s="1738"/>
      <c r="DZ28" s="1738"/>
      <c r="EA28" s="1738"/>
      <c r="EB28" s="1738"/>
      <c r="EC28" s="1738">
        <v>2021</v>
      </c>
      <c r="ED28" s="1738"/>
      <c r="EE28" s="1738"/>
      <c r="EF28" s="1738"/>
      <c r="EG28" s="1738"/>
      <c r="EH28" s="1738"/>
      <c r="EI28" s="1738"/>
      <c r="EJ28" s="1738"/>
      <c r="EK28" s="1738"/>
      <c r="EL28" s="1738"/>
      <c r="EM28" s="1738"/>
      <c r="EN28" s="1738"/>
      <c r="EO28" s="1738"/>
      <c r="EP28" s="1738"/>
      <c r="EQ28" s="1738"/>
      <c r="ER28" s="1738"/>
      <c r="ES28" s="1738"/>
      <c r="ET28" s="1738"/>
      <c r="EU28" s="1738"/>
      <c r="EV28" s="1738"/>
      <c r="EX28" s="1739">
        <v>2015</v>
      </c>
      <c r="EY28" s="1739"/>
      <c r="EZ28" s="1739"/>
      <c r="FA28" s="1739"/>
      <c r="FB28" s="1739"/>
      <c r="FC28" s="1739"/>
      <c r="FD28" s="1739"/>
      <c r="FE28" s="1739"/>
      <c r="FF28" s="1739"/>
      <c r="FG28" s="1739"/>
      <c r="FH28" s="1739">
        <v>2019</v>
      </c>
      <c r="FI28" s="1739"/>
      <c r="FJ28" s="1739"/>
      <c r="FK28" s="1739"/>
      <c r="FL28" s="1739"/>
      <c r="FM28" s="1739"/>
      <c r="FN28" s="1739"/>
      <c r="FO28" s="1739"/>
      <c r="FP28" s="1739"/>
      <c r="FQ28" s="1739"/>
      <c r="FR28" s="1739">
        <v>2021</v>
      </c>
      <c r="FS28" s="1739"/>
      <c r="FT28" s="1739"/>
      <c r="FU28" s="1739"/>
      <c r="FV28" s="1739"/>
      <c r="FW28" s="1739"/>
      <c r="FX28" s="1739"/>
      <c r="FY28" s="1739"/>
      <c r="FZ28" s="1739"/>
      <c r="GA28" s="1739"/>
    </row>
    <row r="29" spans="1:183" x14ac:dyDescent="0.25">
      <c r="A29" s="479" t="s">
        <v>30</v>
      </c>
      <c r="B29" s="1736" t="s">
        <v>31</v>
      </c>
      <c r="C29" s="1736"/>
      <c r="D29" s="1736"/>
      <c r="E29" s="1736"/>
      <c r="F29" s="1736"/>
      <c r="G29" s="1736"/>
      <c r="H29" s="1736"/>
      <c r="I29" s="1736"/>
      <c r="J29" s="1736"/>
      <c r="K29" s="1736"/>
      <c r="L29" s="1736" t="s">
        <v>32</v>
      </c>
      <c r="M29" s="1736"/>
      <c r="N29" s="1736"/>
      <c r="O29" s="1736"/>
      <c r="P29" s="1736"/>
      <c r="Q29" s="1736"/>
      <c r="R29" s="1736"/>
      <c r="S29" s="1736"/>
      <c r="T29" s="1736"/>
      <c r="U29" s="1736"/>
      <c r="V29" s="1736" t="s">
        <v>33</v>
      </c>
      <c r="W29" s="1736"/>
      <c r="X29" s="1736"/>
      <c r="Y29" s="1736"/>
      <c r="Z29" s="1736"/>
      <c r="AA29" s="1736"/>
      <c r="AB29" s="1736"/>
      <c r="AC29" s="1736"/>
      <c r="AD29" s="1736"/>
      <c r="AE29" s="1736"/>
      <c r="AF29" s="1736" t="s">
        <v>31</v>
      </c>
      <c r="AG29" s="1736"/>
      <c r="AH29" s="1736"/>
      <c r="AI29" s="1736"/>
      <c r="AJ29" s="1736"/>
      <c r="AK29" s="1736"/>
      <c r="AL29" s="1736"/>
      <c r="AM29" s="1736"/>
      <c r="AN29" s="1736"/>
      <c r="AO29" s="1736"/>
      <c r="AP29" s="1736" t="s">
        <v>32</v>
      </c>
      <c r="AQ29" s="1736"/>
      <c r="AR29" s="1736"/>
      <c r="AS29" s="1736"/>
      <c r="AT29" s="1736"/>
      <c r="AU29" s="1736"/>
      <c r="AV29" s="1736"/>
      <c r="AW29" s="1736"/>
      <c r="AX29" s="1736"/>
      <c r="AY29" s="1736"/>
      <c r="AZ29" s="1736" t="s">
        <v>33</v>
      </c>
      <c r="BA29" s="1736"/>
      <c r="BB29" s="1736"/>
      <c r="BC29" s="1736"/>
      <c r="BD29" s="1736"/>
      <c r="BE29" s="1736"/>
      <c r="BF29" s="1736"/>
      <c r="BG29" s="1736"/>
      <c r="BH29" s="1736"/>
      <c r="BI29" s="1736"/>
      <c r="BJ29" s="1736" t="s">
        <v>31</v>
      </c>
      <c r="BK29" s="1736"/>
      <c r="BL29" s="1736"/>
      <c r="BM29" s="1736"/>
      <c r="BN29" s="1736"/>
      <c r="BO29" s="1736"/>
      <c r="BP29" s="1736"/>
      <c r="BQ29" s="1736"/>
      <c r="BR29" s="1736"/>
      <c r="BS29" s="1736"/>
      <c r="BT29" s="1736" t="s">
        <v>32</v>
      </c>
      <c r="BU29" s="1736"/>
      <c r="BV29" s="1736"/>
      <c r="BW29" s="1736"/>
      <c r="BX29" s="1736"/>
      <c r="BY29" s="1736"/>
      <c r="BZ29" s="1736"/>
      <c r="CA29" s="1736"/>
      <c r="CB29" s="1736"/>
      <c r="CC29" s="1736"/>
      <c r="CD29" s="1736" t="s">
        <v>33</v>
      </c>
      <c r="CE29" s="1736"/>
      <c r="CF29" s="1736"/>
      <c r="CG29" s="1736"/>
      <c r="CH29" s="1736"/>
      <c r="CI29" s="1736"/>
      <c r="CJ29" s="1736"/>
      <c r="CK29" s="1736"/>
      <c r="CL29" s="1736"/>
      <c r="CM29" s="1736"/>
      <c r="CO29" s="1736" t="s">
        <v>31</v>
      </c>
      <c r="CP29" s="1736"/>
      <c r="CQ29" s="1736"/>
      <c r="CR29" s="1736"/>
      <c r="CS29" s="1736"/>
      <c r="CT29" s="1736"/>
      <c r="CU29" s="1736"/>
      <c r="CV29" s="1736"/>
      <c r="CW29" s="1736"/>
      <c r="CX29" s="1736"/>
      <c r="CY29" s="1736" t="s">
        <v>32</v>
      </c>
      <c r="CZ29" s="1736"/>
      <c r="DA29" s="1736"/>
      <c r="DB29" s="1736"/>
      <c r="DC29" s="1736"/>
      <c r="DD29" s="1736"/>
      <c r="DE29" s="1736"/>
      <c r="DF29" s="1736"/>
      <c r="DG29" s="1736"/>
      <c r="DH29" s="1736"/>
      <c r="DI29" s="1736" t="s">
        <v>31</v>
      </c>
      <c r="DJ29" s="1736"/>
      <c r="DK29" s="1736"/>
      <c r="DL29" s="1736"/>
      <c r="DM29" s="1736"/>
      <c r="DN29" s="1736"/>
      <c r="DO29" s="1736"/>
      <c r="DP29" s="1736"/>
      <c r="DQ29" s="1736"/>
      <c r="DR29" s="1736"/>
      <c r="DS29" s="1736" t="s">
        <v>32</v>
      </c>
      <c r="DT29" s="1736"/>
      <c r="DU29" s="1736"/>
      <c r="DV29" s="1736"/>
      <c r="DW29" s="1736"/>
      <c r="DX29" s="1736"/>
      <c r="DY29" s="1736"/>
      <c r="DZ29" s="1736"/>
      <c r="EA29" s="1736"/>
      <c r="EB29" s="1736"/>
      <c r="EC29" s="1736" t="s">
        <v>31</v>
      </c>
      <c r="ED29" s="1736"/>
      <c r="EE29" s="1736"/>
      <c r="EF29" s="1736"/>
      <c r="EG29" s="1736"/>
      <c r="EH29" s="1736"/>
      <c r="EI29" s="1736"/>
      <c r="EJ29" s="1736"/>
      <c r="EK29" s="1736"/>
      <c r="EL29" s="1736"/>
      <c r="EM29" s="1736" t="s">
        <v>32</v>
      </c>
      <c r="EN29" s="1736"/>
      <c r="EO29" s="1736"/>
      <c r="EP29" s="1736"/>
      <c r="EQ29" s="1736"/>
      <c r="ER29" s="1736"/>
      <c r="ES29" s="1736"/>
      <c r="ET29" s="1736"/>
      <c r="EU29" s="1736"/>
      <c r="EV29" s="1736"/>
      <c r="EX29" s="1739"/>
      <c r="EY29" s="1739"/>
      <c r="EZ29" s="1739"/>
      <c r="FA29" s="1739"/>
      <c r="FB29" s="1739"/>
      <c r="FC29" s="1739"/>
      <c r="FD29" s="1739"/>
      <c r="FE29" s="1739"/>
      <c r="FF29" s="1739"/>
      <c r="FG29" s="1739"/>
      <c r="FH29" s="1739"/>
      <c r="FI29" s="1739"/>
      <c r="FJ29" s="1739"/>
      <c r="FK29" s="1739"/>
      <c r="FL29" s="1739"/>
      <c r="FM29" s="1739"/>
      <c r="FN29" s="1739"/>
      <c r="FO29" s="1739"/>
      <c r="FP29" s="1739"/>
      <c r="FQ29" s="1739"/>
      <c r="FR29" s="1739"/>
      <c r="FS29" s="1739"/>
      <c r="FT29" s="1739"/>
      <c r="FU29" s="1739"/>
      <c r="FV29" s="1739"/>
      <c r="FW29" s="1739"/>
      <c r="FX29" s="1739"/>
      <c r="FY29" s="1739"/>
      <c r="FZ29" s="1739"/>
      <c r="GA29" s="1739"/>
    </row>
    <row r="30" spans="1:183" x14ac:dyDescent="0.25">
      <c r="A30" s="587" t="s">
        <v>34</v>
      </c>
      <c r="B30" s="588" t="s">
        <v>82</v>
      </c>
      <c r="C30" s="589" t="s">
        <v>83</v>
      </c>
      <c r="D30" s="589" t="s">
        <v>84</v>
      </c>
      <c r="E30" s="589" t="s">
        <v>85</v>
      </c>
      <c r="F30" s="589" t="s">
        <v>86</v>
      </c>
      <c r="G30" s="589" t="s">
        <v>87</v>
      </c>
      <c r="H30" s="589" t="s">
        <v>88</v>
      </c>
      <c r="I30" s="589" t="s">
        <v>89</v>
      </c>
      <c r="J30" s="589" t="s">
        <v>90</v>
      </c>
      <c r="K30" s="589">
        <v>10</v>
      </c>
      <c r="L30" s="589" t="s">
        <v>82</v>
      </c>
      <c r="M30" s="589" t="s">
        <v>83</v>
      </c>
      <c r="N30" s="589" t="s">
        <v>84</v>
      </c>
      <c r="O30" s="589" t="s">
        <v>85</v>
      </c>
      <c r="P30" s="589" t="s">
        <v>86</v>
      </c>
      <c r="Q30" s="589" t="s">
        <v>87</v>
      </c>
      <c r="R30" s="589" t="s">
        <v>88</v>
      </c>
      <c r="S30" s="589" t="s">
        <v>89</v>
      </c>
      <c r="T30" s="589" t="s">
        <v>90</v>
      </c>
      <c r="U30" s="589">
        <v>10</v>
      </c>
      <c r="V30" s="589" t="s">
        <v>82</v>
      </c>
      <c r="W30" s="589" t="s">
        <v>83</v>
      </c>
      <c r="X30" s="589" t="s">
        <v>84</v>
      </c>
      <c r="Y30" s="589" t="s">
        <v>85</v>
      </c>
      <c r="Z30" s="589" t="s">
        <v>86</v>
      </c>
      <c r="AA30" s="589" t="s">
        <v>87</v>
      </c>
      <c r="AB30" s="589" t="s">
        <v>88</v>
      </c>
      <c r="AC30" s="589" t="s">
        <v>89</v>
      </c>
      <c r="AD30" s="589" t="s">
        <v>90</v>
      </c>
      <c r="AE30" s="589" t="s">
        <v>478</v>
      </c>
      <c r="AF30" s="588" t="s">
        <v>82</v>
      </c>
      <c r="AG30" s="589" t="s">
        <v>83</v>
      </c>
      <c r="AH30" s="589" t="s">
        <v>84</v>
      </c>
      <c r="AI30" s="589" t="s">
        <v>85</v>
      </c>
      <c r="AJ30" s="589" t="s">
        <v>86</v>
      </c>
      <c r="AK30" s="589" t="s">
        <v>87</v>
      </c>
      <c r="AL30" s="589" t="s">
        <v>88</v>
      </c>
      <c r="AM30" s="589" t="s">
        <v>89</v>
      </c>
      <c r="AN30" s="589" t="s">
        <v>90</v>
      </c>
      <c r="AO30" s="589" t="s">
        <v>478</v>
      </c>
      <c r="AP30" s="591" t="s">
        <v>82</v>
      </c>
      <c r="AQ30" s="589" t="s">
        <v>83</v>
      </c>
      <c r="AR30" s="589" t="s">
        <v>84</v>
      </c>
      <c r="AS30" s="589" t="s">
        <v>85</v>
      </c>
      <c r="AT30" s="589" t="s">
        <v>86</v>
      </c>
      <c r="AU30" s="589" t="s">
        <v>87</v>
      </c>
      <c r="AV30" s="589" t="s">
        <v>88</v>
      </c>
      <c r="AW30" s="589" t="s">
        <v>89</v>
      </c>
      <c r="AX30" s="589" t="s">
        <v>90</v>
      </c>
      <c r="AY30" s="589" t="s">
        <v>478</v>
      </c>
      <c r="AZ30" s="589" t="s">
        <v>82</v>
      </c>
      <c r="BA30" s="589" t="s">
        <v>83</v>
      </c>
      <c r="BB30" s="589" t="s">
        <v>84</v>
      </c>
      <c r="BC30" s="589" t="s">
        <v>85</v>
      </c>
      <c r="BD30" s="589" t="s">
        <v>86</v>
      </c>
      <c r="BE30" s="589" t="s">
        <v>87</v>
      </c>
      <c r="BF30" s="589" t="s">
        <v>88</v>
      </c>
      <c r="BG30" s="589" t="s">
        <v>89</v>
      </c>
      <c r="BH30" s="589" t="s">
        <v>90</v>
      </c>
      <c r="BI30" s="589">
        <v>10</v>
      </c>
      <c r="BJ30" s="588" t="s">
        <v>82</v>
      </c>
      <c r="BK30" s="589" t="s">
        <v>83</v>
      </c>
      <c r="BL30" s="589" t="s">
        <v>84</v>
      </c>
      <c r="BM30" s="589" t="s">
        <v>85</v>
      </c>
      <c r="BN30" s="589" t="s">
        <v>86</v>
      </c>
      <c r="BO30" s="589" t="s">
        <v>87</v>
      </c>
      <c r="BP30" s="589" t="s">
        <v>88</v>
      </c>
      <c r="BQ30" s="589" t="s">
        <v>89</v>
      </c>
      <c r="BR30" s="589" t="s">
        <v>90</v>
      </c>
      <c r="BS30" s="589">
        <v>10</v>
      </c>
      <c r="BT30" s="589" t="s">
        <v>82</v>
      </c>
      <c r="BU30" s="589" t="s">
        <v>83</v>
      </c>
      <c r="BV30" s="589" t="s">
        <v>84</v>
      </c>
      <c r="BW30" s="589" t="s">
        <v>85</v>
      </c>
      <c r="BX30" s="589" t="s">
        <v>86</v>
      </c>
      <c r="BY30" s="589" t="s">
        <v>87</v>
      </c>
      <c r="BZ30" s="589" t="s">
        <v>88</v>
      </c>
      <c r="CA30" s="589" t="s">
        <v>89</v>
      </c>
      <c r="CB30" s="589" t="s">
        <v>90</v>
      </c>
      <c r="CC30" s="589">
        <v>10</v>
      </c>
      <c r="CD30" s="589" t="s">
        <v>82</v>
      </c>
      <c r="CE30" s="589" t="s">
        <v>83</v>
      </c>
      <c r="CF30" s="589" t="s">
        <v>84</v>
      </c>
      <c r="CG30" s="589" t="s">
        <v>85</v>
      </c>
      <c r="CH30" s="589" t="s">
        <v>86</v>
      </c>
      <c r="CI30" s="589" t="s">
        <v>87</v>
      </c>
      <c r="CJ30" s="589" t="s">
        <v>88</v>
      </c>
      <c r="CK30" s="589" t="s">
        <v>89</v>
      </c>
      <c r="CL30" s="589" t="s">
        <v>90</v>
      </c>
      <c r="CM30" s="590" t="s">
        <v>478</v>
      </c>
      <c r="CO30" s="588">
        <v>1</v>
      </c>
      <c r="CP30" s="589" t="s">
        <v>83</v>
      </c>
      <c r="CQ30" s="589" t="s">
        <v>84</v>
      </c>
      <c r="CR30" s="589" t="s">
        <v>85</v>
      </c>
      <c r="CS30" s="589" t="s">
        <v>86</v>
      </c>
      <c r="CT30" s="589" t="s">
        <v>87</v>
      </c>
      <c r="CU30" s="589" t="s">
        <v>88</v>
      </c>
      <c r="CV30" s="589" t="s">
        <v>89</v>
      </c>
      <c r="CW30" s="589" t="s">
        <v>90</v>
      </c>
      <c r="CX30" s="589">
        <v>10</v>
      </c>
      <c r="CY30" s="589">
        <v>1</v>
      </c>
      <c r="CZ30" s="589" t="s">
        <v>83</v>
      </c>
      <c r="DA30" s="589" t="s">
        <v>84</v>
      </c>
      <c r="DB30" s="589" t="s">
        <v>85</v>
      </c>
      <c r="DC30" s="589" t="s">
        <v>86</v>
      </c>
      <c r="DD30" s="589" t="s">
        <v>87</v>
      </c>
      <c r="DE30" s="589" t="s">
        <v>88</v>
      </c>
      <c r="DF30" s="589" t="s">
        <v>89</v>
      </c>
      <c r="DG30" s="589" t="s">
        <v>90</v>
      </c>
      <c r="DH30" s="589">
        <v>10</v>
      </c>
      <c r="DI30" s="588">
        <v>1</v>
      </c>
      <c r="DJ30" s="589" t="s">
        <v>83</v>
      </c>
      <c r="DK30" s="589" t="s">
        <v>84</v>
      </c>
      <c r="DL30" s="589" t="s">
        <v>85</v>
      </c>
      <c r="DM30" s="589" t="s">
        <v>86</v>
      </c>
      <c r="DN30" s="589" t="s">
        <v>87</v>
      </c>
      <c r="DO30" s="589" t="s">
        <v>88</v>
      </c>
      <c r="DP30" s="589" t="s">
        <v>89</v>
      </c>
      <c r="DQ30" s="589" t="s">
        <v>90</v>
      </c>
      <c r="DR30" s="589">
        <v>10</v>
      </c>
      <c r="DS30" s="589">
        <v>1</v>
      </c>
      <c r="DT30" s="589" t="s">
        <v>83</v>
      </c>
      <c r="DU30" s="589" t="s">
        <v>84</v>
      </c>
      <c r="DV30" s="589" t="s">
        <v>85</v>
      </c>
      <c r="DW30" s="589" t="s">
        <v>86</v>
      </c>
      <c r="DX30" s="589" t="s">
        <v>87</v>
      </c>
      <c r="DY30" s="589" t="s">
        <v>88</v>
      </c>
      <c r="DZ30" s="589" t="s">
        <v>89</v>
      </c>
      <c r="EA30" s="589" t="s">
        <v>90</v>
      </c>
      <c r="EB30" s="589">
        <v>10</v>
      </c>
      <c r="EC30" s="588">
        <v>1</v>
      </c>
      <c r="ED30" s="589" t="s">
        <v>83</v>
      </c>
      <c r="EE30" s="589" t="s">
        <v>84</v>
      </c>
      <c r="EF30" s="589" t="s">
        <v>85</v>
      </c>
      <c r="EG30" s="589" t="s">
        <v>86</v>
      </c>
      <c r="EH30" s="589" t="s">
        <v>87</v>
      </c>
      <c r="EI30" s="589" t="s">
        <v>88</v>
      </c>
      <c r="EJ30" s="589" t="s">
        <v>89</v>
      </c>
      <c r="EK30" s="589" t="s">
        <v>90</v>
      </c>
      <c r="EL30" s="589">
        <v>10</v>
      </c>
      <c r="EM30" s="589">
        <v>1</v>
      </c>
      <c r="EN30" s="589" t="s">
        <v>83</v>
      </c>
      <c r="EO30" s="589" t="s">
        <v>84</v>
      </c>
      <c r="EP30" s="589" t="s">
        <v>85</v>
      </c>
      <c r="EQ30" s="589" t="s">
        <v>86</v>
      </c>
      <c r="ER30" s="589" t="s">
        <v>87</v>
      </c>
      <c r="ES30" s="589" t="s">
        <v>88</v>
      </c>
      <c r="ET30" s="589" t="s">
        <v>89</v>
      </c>
      <c r="EU30" s="589" t="s">
        <v>90</v>
      </c>
      <c r="EV30" s="590">
        <v>10</v>
      </c>
      <c r="EX30" s="588">
        <v>1</v>
      </c>
      <c r="EY30" s="589">
        <v>2</v>
      </c>
      <c r="EZ30" s="589">
        <v>3</v>
      </c>
      <c r="FA30" s="589">
        <v>4</v>
      </c>
      <c r="FB30" s="589">
        <v>5</v>
      </c>
      <c r="FC30" s="589">
        <v>6</v>
      </c>
      <c r="FD30" s="589">
        <v>7</v>
      </c>
      <c r="FE30" s="589">
        <v>8</v>
      </c>
      <c r="FF30" s="589">
        <v>9</v>
      </c>
      <c r="FG30" s="590">
        <v>10</v>
      </c>
      <c r="FH30" s="586">
        <v>1</v>
      </c>
      <c r="FI30" s="585">
        <v>2</v>
      </c>
      <c r="FJ30" s="585">
        <v>3</v>
      </c>
      <c r="FK30" s="585">
        <v>4</v>
      </c>
      <c r="FL30" s="585">
        <v>5</v>
      </c>
      <c r="FM30" s="585">
        <v>6</v>
      </c>
      <c r="FN30" s="585">
        <v>7</v>
      </c>
      <c r="FO30" s="585">
        <v>8</v>
      </c>
      <c r="FP30" s="585">
        <v>9</v>
      </c>
      <c r="FQ30" s="585">
        <v>10</v>
      </c>
      <c r="FR30" s="588">
        <v>1</v>
      </c>
      <c r="FS30" s="589">
        <v>2</v>
      </c>
      <c r="FT30" s="589">
        <v>3</v>
      </c>
      <c r="FU30" s="589">
        <v>4</v>
      </c>
      <c r="FV30" s="589">
        <v>5</v>
      </c>
      <c r="FW30" s="589">
        <v>6</v>
      </c>
      <c r="FX30" s="589">
        <v>7</v>
      </c>
      <c r="FY30" s="589">
        <v>8</v>
      </c>
      <c r="FZ30" s="589">
        <v>9</v>
      </c>
      <c r="GA30" s="590">
        <v>10</v>
      </c>
    </row>
    <row r="31" spans="1:183" x14ac:dyDescent="0.25">
      <c r="A31" s="561" t="s">
        <v>35</v>
      </c>
      <c r="B31" s="480"/>
      <c r="C31" s="481"/>
      <c r="D31" s="481"/>
      <c r="E31" s="481"/>
      <c r="F31" s="481"/>
      <c r="G31" s="481"/>
      <c r="H31" s="481"/>
      <c r="I31" s="481"/>
      <c r="J31" s="481"/>
      <c r="K31" s="481"/>
      <c r="L31" s="481"/>
      <c r="M31" s="481"/>
      <c r="N31" s="481"/>
      <c r="O31" s="481"/>
      <c r="P31" s="481"/>
      <c r="Q31" s="481"/>
      <c r="R31" s="481"/>
      <c r="S31" s="481"/>
      <c r="T31" s="481"/>
      <c r="U31" s="481"/>
      <c r="V31" s="481"/>
      <c r="W31" s="481"/>
      <c r="X31" s="481"/>
      <c r="Y31" s="481"/>
      <c r="Z31" s="481"/>
      <c r="AA31" s="481"/>
      <c r="AB31" s="481"/>
      <c r="AC31" s="481"/>
      <c r="AD31" s="481"/>
      <c r="AE31" s="481"/>
      <c r="AF31" s="480"/>
      <c r="AG31" s="481"/>
      <c r="AH31" s="481"/>
      <c r="AI31" s="481"/>
      <c r="AJ31" s="481"/>
      <c r="AK31" s="481"/>
      <c r="AL31" s="481"/>
      <c r="AM31" s="481"/>
      <c r="AN31" s="481"/>
      <c r="AO31" s="481"/>
      <c r="AP31" s="481"/>
      <c r="AQ31" s="481"/>
      <c r="AR31" s="481"/>
      <c r="AS31" s="481"/>
      <c r="AT31" s="481"/>
      <c r="AU31" s="481"/>
      <c r="AV31" s="481"/>
      <c r="AW31" s="481"/>
      <c r="AX31" s="481"/>
      <c r="AY31" s="481"/>
      <c r="AZ31" s="481"/>
      <c r="BA31" s="481"/>
      <c r="BB31" s="481"/>
      <c r="BC31" s="481"/>
      <c r="BD31" s="481"/>
      <c r="BE31" s="481"/>
      <c r="BF31" s="481"/>
      <c r="BG31" s="481"/>
      <c r="BH31" s="481"/>
      <c r="BI31" s="481"/>
      <c r="BJ31" s="480"/>
      <c r="BK31" s="481"/>
      <c r="BL31" s="481"/>
      <c r="BM31" s="481"/>
      <c r="BN31" s="481"/>
      <c r="BO31" s="481"/>
      <c r="BP31" s="481"/>
      <c r="BQ31" s="481"/>
      <c r="BR31" s="481"/>
      <c r="BS31" s="481"/>
      <c r="BT31" s="481"/>
      <c r="BU31" s="481"/>
      <c r="BV31" s="481"/>
      <c r="BW31" s="481"/>
      <c r="BX31" s="481"/>
      <c r="BY31" s="481"/>
      <c r="BZ31" s="481"/>
      <c r="CA31" s="481"/>
      <c r="CB31" s="481"/>
      <c r="CC31" s="481"/>
      <c r="CD31" s="481"/>
      <c r="CE31" s="481"/>
      <c r="CF31" s="481"/>
      <c r="CG31" s="481"/>
      <c r="CH31" s="481"/>
      <c r="CI31" s="481"/>
      <c r="CJ31" s="481"/>
      <c r="CK31" s="481"/>
      <c r="CL31" s="481"/>
      <c r="CM31" s="482"/>
      <c r="CO31" s="480"/>
      <c r="CP31" s="481"/>
      <c r="CQ31" s="481"/>
      <c r="CR31" s="481"/>
      <c r="CS31" s="481"/>
      <c r="CT31" s="481"/>
      <c r="CU31" s="481"/>
      <c r="CV31" s="481"/>
      <c r="CW31" s="481"/>
      <c r="CX31" s="481"/>
      <c r="CY31" s="481"/>
      <c r="CZ31" s="481"/>
      <c r="DA31" s="481"/>
      <c r="DB31" s="481"/>
      <c r="DC31" s="481"/>
      <c r="DD31" s="481"/>
      <c r="DE31" s="481"/>
      <c r="DF31" s="481"/>
      <c r="DG31" s="481"/>
      <c r="DH31" s="481"/>
      <c r="DI31" s="480"/>
      <c r="DJ31" s="481"/>
      <c r="DK31" s="481"/>
      <c r="DL31" s="481"/>
      <c r="DM31" s="481"/>
      <c r="DN31" s="481"/>
      <c r="DO31" s="481"/>
      <c r="DP31" s="481"/>
      <c r="DQ31" s="481"/>
      <c r="DR31" s="481"/>
      <c r="DS31" s="481"/>
      <c r="DT31" s="481"/>
      <c r="DU31" s="481"/>
      <c r="DV31" s="481"/>
      <c r="DW31" s="481"/>
      <c r="DX31" s="481"/>
      <c r="DY31" s="481"/>
      <c r="DZ31" s="481"/>
      <c r="EA31" s="481"/>
      <c r="EB31" s="481"/>
      <c r="EC31" s="480"/>
      <c r="ED31" s="481"/>
      <c r="EE31" s="481"/>
      <c r="EF31" s="481"/>
      <c r="EG31" s="481"/>
      <c r="EH31" s="481"/>
      <c r="EI31" s="481"/>
      <c r="EJ31" s="481"/>
      <c r="EK31" s="481"/>
      <c r="EL31" s="481"/>
      <c r="EM31" s="481"/>
      <c r="EN31" s="481"/>
      <c r="EO31" s="481"/>
      <c r="EP31" s="481"/>
      <c r="EQ31" s="481"/>
      <c r="ER31" s="481"/>
      <c r="ES31" s="481"/>
      <c r="ET31" s="481"/>
      <c r="EU31" s="481"/>
      <c r="EV31" s="482"/>
      <c r="EX31" s="480"/>
      <c r="EY31" s="481"/>
      <c r="EZ31" s="481"/>
      <c r="FA31" s="481"/>
      <c r="FB31" s="481"/>
      <c r="FC31" s="481"/>
      <c r="FD31" s="481"/>
      <c r="FE31" s="481"/>
      <c r="FF31" s="481"/>
      <c r="FG31" s="481"/>
      <c r="FH31" s="480"/>
      <c r="FI31" s="481"/>
      <c r="FJ31" s="481"/>
      <c r="FK31" s="481"/>
      <c r="FL31" s="481"/>
      <c r="FM31" s="481"/>
      <c r="FN31" s="481"/>
      <c r="FO31" s="481"/>
      <c r="FP31" s="481"/>
      <c r="FQ31" s="481"/>
      <c r="FR31" s="480"/>
      <c r="FS31" s="481"/>
      <c r="FT31" s="481"/>
      <c r="FU31" s="481"/>
      <c r="FV31" s="481"/>
      <c r="FW31" s="481"/>
      <c r="FX31" s="481"/>
      <c r="FY31" s="481"/>
      <c r="FZ31" s="481"/>
      <c r="GA31" s="482"/>
    </row>
    <row r="32" spans="1:183" x14ac:dyDescent="0.25">
      <c r="A32" s="266" t="s">
        <v>36</v>
      </c>
      <c r="B32" s="228" t="s">
        <v>37</v>
      </c>
      <c r="C32" s="229">
        <v>0</v>
      </c>
      <c r="D32" s="229">
        <v>0</v>
      </c>
      <c r="E32" s="229">
        <v>0</v>
      </c>
      <c r="F32" s="229">
        <v>0</v>
      </c>
      <c r="G32" s="229">
        <v>0</v>
      </c>
      <c r="H32" s="229">
        <v>1</v>
      </c>
      <c r="I32" s="229">
        <v>0</v>
      </c>
      <c r="J32" s="229">
        <v>1</v>
      </c>
      <c r="K32" s="229">
        <v>0</v>
      </c>
      <c r="L32" s="229">
        <v>0</v>
      </c>
      <c r="M32" s="229">
        <v>0</v>
      </c>
      <c r="N32" s="229">
        <v>0</v>
      </c>
      <c r="O32" s="229">
        <v>0</v>
      </c>
      <c r="P32" s="229">
        <v>0</v>
      </c>
      <c r="Q32" s="229">
        <v>0</v>
      </c>
      <c r="R32" s="229">
        <v>2</v>
      </c>
      <c r="S32" s="229">
        <v>1</v>
      </c>
      <c r="T32" s="229">
        <v>1</v>
      </c>
      <c r="U32" s="229">
        <v>2</v>
      </c>
      <c r="V32" s="229">
        <v>0</v>
      </c>
      <c r="W32" s="229">
        <v>0</v>
      </c>
      <c r="X32" s="229">
        <v>0</v>
      </c>
      <c r="Y32" s="229">
        <v>0</v>
      </c>
      <c r="Z32" s="229">
        <v>0</v>
      </c>
      <c r="AA32" s="229">
        <v>0</v>
      </c>
      <c r="AB32" s="229">
        <v>3</v>
      </c>
      <c r="AC32" s="229">
        <v>1</v>
      </c>
      <c r="AD32" s="229">
        <v>2</v>
      </c>
      <c r="AE32" s="578">
        <f>K32+U32</f>
        <v>2</v>
      </c>
      <c r="AF32" s="228">
        <v>0</v>
      </c>
      <c r="AG32" s="229">
        <v>0</v>
      </c>
      <c r="AH32" s="229">
        <v>0</v>
      </c>
      <c r="AI32" s="229">
        <v>0</v>
      </c>
      <c r="AJ32" s="229">
        <v>0</v>
      </c>
      <c r="AK32" s="229">
        <v>1</v>
      </c>
      <c r="AL32" s="229">
        <v>0</v>
      </c>
      <c r="AM32" s="229">
        <v>0</v>
      </c>
      <c r="AN32" s="229">
        <v>1</v>
      </c>
      <c r="AO32" s="229">
        <v>10</v>
      </c>
      <c r="AP32" s="229" t="s">
        <v>37</v>
      </c>
      <c r="AQ32" s="229">
        <v>0</v>
      </c>
      <c r="AR32" s="229">
        <v>0</v>
      </c>
      <c r="AS32" s="229">
        <v>0</v>
      </c>
      <c r="AT32" s="229">
        <v>0</v>
      </c>
      <c r="AU32" s="229">
        <v>1</v>
      </c>
      <c r="AV32" s="229">
        <v>0</v>
      </c>
      <c r="AW32" s="229">
        <v>0</v>
      </c>
      <c r="AX32" s="229">
        <v>0</v>
      </c>
      <c r="AY32" s="229">
        <v>2</v>
      </c>
      <c r="AZ32" s="229">
        <v>0</v>
      </c>
      <c r="BA32" s="229">
        <v>0</v>
      </c>
      <c r="BB32" s="229">
        <v>0</v>
      </c>
      <c r="BC32" s="229">
        <v>0</v>
      </c>
      <c r="BD32" s="229">
        <v>0</v>
      </c>
      <c r="BE32" s="229">
        <v>2</v>
      </c>
      <c r="BF32" s="229">
        <v>0</v>
      </c>
      <c r="BG32" s="229">
        <v>0</v>
      </c>
      <c r="BH32" s="229">
        <v>1</v>
      </c>
      <c r="BI32" s="229">
        <v>12</v>
      </c>
      <c r="BJ32" s="228">
        <v>0</v>
      </c>
      <c r="BK32" s="229">
        <v>0</v>
      </c>
      <c r="BL32" s="229">
        <v>0</v>
      </c>
      <c r="BM32" s="229">
        <v>1</v>
      </c>
      <c r="BN32" s="229">
        <v>0</v>
      </c>
      <c r="BO32" s="229">
        <v>0</v>
      </c>
      <c r="BP32" s="229">
        <v>0</v>
      </c>
      <c r="BQ32" s="229">
        <v>0</v>
      </c>
      <c r="BR32" s="229">
        <v>0</v>
      </c>
      <c r="BS32" s="229">
        <v>0</v>
      </c>
      <c r="BT32" s="229">
        <v>0</v>
      </c>
      <c r="BU32" s="229">
        <v>0</v>
      </c>
      <c r="BV32" s="229">
        <v>0</v>
      </c>
      <c r="BW32" s="229">
        <v>0</v>
      </c>
      <c r="BX32" s="229">
        <v>1</v>
      </c>
      <c r="BY32" s="229">
        <v>0</v>
      </c>
      <c r="BZ32" s="229">
        <v>0</v>
      </c>
      <c r="CA32" s="229">
        <v>1</v>
      </c>
      <c r="CB32" s="229">
        <v>1</v>
      </c>
      <c r="CC32" s="229">
        <v>0</v>
      </c>
      <c r="CD32" s="229">
        <f t="shared" ref="CD32:CM36" si="19">SUM(BJ32+BT32)</f>
        <v>0</v>
      </c>
      <c r="CE32" s="229">
        <f t="shared" si="19"/>
        <v>0</v>
      </c>
      <c r="CF32" s="229">
        <f t="shared" si="19"/>
        <v>0</v>
      </c>
      <c r="CG32" s="229">
        <f t="shared" si="19"/>
        <v>1</v>
      </c>
      <c r="CH32" s="229">
        <f t="shared" si="19"/>
        <v>1</v>
      </c>
      <c r="CI32" s="229">
        <f t="shared" si="19"/>
        <v>0</v>
      </c>
      <c r="CJ32" s="229">
        <f t="shared" si="19"/>
        <v>0</v>
      </c>
      <c r="CK32" s="229">
        <f t="shared" si="19"/>
        <v>1</v>
      </c>
      <c r="CL32" s="229">
        <f t="shared" si="19"/>
        <v>1</v>
      </c>
      <c r="CM32" s="230">
        <f t="shared" si="19"/>
        <v>0</v>
      </c>
      <c r="CO32" s="231">
        <f t="shared" ref="CO32:CX36" si="20">IFERROR(B32/SUM($B32:$K32)*100,0)</f>
        <v>0</v>
      </c>
      <c r="CP32" s="232">
        <f t="shared" si="20"/>
        <v>0</v>
      </c>
      <c r="CQ32" s="232">
        <f t="shared" si="20"/>
        <v>0</v>
      </c>
      <c r="CR32" s="232">
        <f t="shared" si="20"/>
        <v>0</v>
      </c>
      <c r="CS32" s="232">
        <f t="shared" si="20"/>
        <v>0</v>
      </c>
      <c r="CT32" s="232">
        <f t="shared" si="20"/>
        <v>0</v>
      </c>
      <c r="CU32" s="232">
        <f t="shared" si="20"/>
        <v>50</v>
      </c>
      <c r="CV32" s="232">
        <f t="shared" si="20"/>
        <v>0</v>
      </c>
      <c r="CW32" s="232">
        <f t="shared" si="20"/>
        <v>50</v>
      </c>
      <c r="CX32" s="232">
        <f t="shared" si="20"/>
        <v>0</v>
      </c>
      <c r="CY32" s="232">
        <f t="shared" ref="CY32:DH36" si="21">IFERROR(L32/SUM($L32:$U32)*100,0)</f>
        <v>0</v>
      </c>
      <c r="CZ32" s="232">
        <f t="shared" si="21"/>
        <v>0</v>
      </c>
      <c r="DA32" s="232">
        <f t="shared" si="21"/>
        <v>0</v>
      </c>
      <c r="DB32" s="232">
        <f t="shared" si="21"/>
        <v>0</v>
      </c>
      <c r="DC32" s="232">
        <f t="shared" si="21"/>
        <v>0</v>
      </c>
      <c r="DD32" s="232">
        <f t="shared" si="21"/>
        <v>0</v>
      </c>
      <c r="DE32" s="232">
        <f t="shared" si="21"/>
        <v>33.333333333333329</v>
      </c>
      <c r="DF32" s="232">
        <f t="shared" si="21"/>
        <v>16.666666666666664</v>
      </c>
      <c r="DG32" s="232">
        <f t="shared" si="21"/>
        <v>16.666666666666664</v>
      </c>
      <c r="DH32" s="232">
        <f t="shared" si="21"/>
        <v>33.333333333333329</v>
      </c>
      <c r="DI32" s="231">
        <f t="shared" ref="DI32:DR36" si="22">IFERROR(AF32/SUM($AF32:$AO32)*100,0)</f>
        <v>0</v>
      </c>
      <c r="DJ32" s="232">
        <f t="shared" si="22"/>
        <v>0</v>
      </c>
      <c r="DK32" s="232">
        <f t="shared" si="22"/>
        <v>0</v>
      </c>
      <c r="DL32" s="232">
        <f t="shared" si="22"/>
        <v>0</v>
      </c>
      <c r="DM32" s="232">
        <f t="shared" si="22"/>
        <v>0</v>
      </c>
      <c r="DN32" s="232">
        <f t="shared" si="22"/>
        <v>8.3333333333333321</v>
      </c>
      <c r="DO32" s="232">
        <f t="shared" si="22"/>
        <v>0</v>
      </c>
      <c r="DP32" s="232">
        <f t="shared" si="22"/>
        <v>0</v>
      </c>
      <c r="DQ32" s="232">
        <f t="shared" si="22"/>
        <v>8.3333333333333321</v>
      </c>
      <c r="DR32" s="232">
        <f t="shared" si="22"/>
        <v>83.333333333333343</v>
      </c>
      <c r="DS32" s="232">
        <f t="shared" ref="DS32:EB36" si="23">IFERROR(AP32/SUM($AP32:$AY32)*100,0)</f>
        <v>0</v>
      </c>
      <c r="DT32" s="232">
        <f t="shared" si="23"/>
        <v>0</v>
      </c>
      <c r="DU32" s="232">
        <f t="shared" si="23"/>
        <v>0</v>
      </c>
      <c r="DV32" s="232">
        <f t="shared" si="23"/>
        <v>0</v>
      </c>
      <c r="DW32" s="232">
        <f t="shared" si="23"/>
        <v>0</v>
      </c>
      <c r="DX32" s="232">
        <f t="shared" si="23"/>
        <v>33.333333333333329</v>
      </c>
      <c r="DY32" s="232">
        <f t="shared" si="23"/>
        <v>0</v>
      </c>
      <c r="DZ32" s="232">
        <f t="shared" si="23"/>
        <v>0</v>
      </c>
      <c r="EA32" s="232">
        <f t="shared" si="23"/>
        <v>0</v>
      </c>
      <c r="EB32" s="232">
        <f t="shared" si="23"/>
        <v>66.666666666666657</v>
      </c>
      <c r="EC32" s="231">
        <f t="shared" ref="EC32:EL36" si="24">IFERROR(BJ32/SUM($BJ32:$BS32)*100,0)</f>
        <v>0</v>
      </c>
      <c r="ED32" s="232">
        <f t="shared" si="24"/>
        <v>0</v>
      </c>
      <c r="EE32" s="232">
        <f t="shared" si="24"/>
        <v>0</v>
      </c>
      <c r="EF32" s="232">
        <f t="shared" si="24"/>
        <v>100</v>
      </c>
      <c r="EG32" s="232">
        <f t="shared" si="24"/>
        <v>0</v>
      </c>
      <c r="EH32" s="232">
        <f t="shared" si="24"/>
        <v>0</v>
      </c>
      <c r="EI32" s="232">
        <f t="shared" si="24"/>
        <v>0</v>
      </c>
      <c r="EJ32" s="232">
        <f t="shared" si="24"/>
        <v>0</v>
      </c>
      <c r="EK32" s="232">
        <f t="shared" si="24"/>
        <v>0</v>
      </c>
      <c r="EL32" s="232">
        <f t="shared" si="24"/>
        <v>0</v>
      </c>
      <c r="EM32" s="232">
        <f t="shared" ref="EM32:EV36" si="25">IFERROR(BT32/SUM($BT32:$CC32)*100,0)</f>
        <v>0</v>
      </c>
      <c r="EN32" s="232">
        <f t="shared" si="25"/>
        <v>0</v>
      </c>
      <c r="EO32" s="232">
        <f t="shared" si="25"/>
        <v>0</v>
      </c>
      <c r="EP32" s="232">
        <f t="shared" si="25"/>
        <v>0</v>
      </c>
      <c r="EQ32" s="232">
        <f t="shared" si="25"/>
        <v>33.333333333333329</v>
      </c>
      <c r="ER32" s="232">
        <f t="shared" si="25"/>
        <v>0</v>
      </c>
      <c r="ES32" s="232">
        <f t="shared" si="25"/>
        <v>0</v>
      </c>
      <c r="ET32" s="232">
        <f t="shared" si="25"/>
        <v>33.333333333333329</v>
      </c>
      <c r="EU32" s="232">
        <f t="shared" si="25"/>
        <v>33.333333333333329</v>
      </c>
      <c r="EV32" s="233">
        <f t="shared" si="25"/>
        <v>0</v>
      </c>
      <c r="EX32" s="1443">
        <f t="shared" ref="EX32:FG36" si="26">CY32-CO32</f>
        <v>0</v>
      </c>
      <c r="EY32" s="1444">
        <f t="shared" si="26"/>
        <v>0</v>
      </c>
      <c r="EZ32" s="1444">
        <f t="shared" si="26"/>
        <v>0</v>
      </c>
      <c r="FA32" s="1444">
        <f t="shared" si="26"/>
        <v>0</v>
      </c>
      <c r="FB32" s="1444">
        <f t="shared" si="26"/>
        <v>0</v>
      </c>
      <c r="FC32" s="1444">
        <f t="shared" si="26"/>
        <v>0</v>
      </c>
      <c r="FD32" s="1444">
        <f t="shared" si="26"/>
        <v>-16.666666666666671</v>
      </c>
      <c r="FE32" s="1444">
        <f t="shared" si="26"/>
        <v>16.666666666666664</v>
      </c>
      <c r="FF32" s="1444">
        <f t="shared" si="26"/>
        <v>-33.333333333333336</v>
      </c>
      <c r="FG32" s="1444">
        <f t="shared" si="26"/>
        <v>33.333333333333329</v>
      </c>
      <c r="FH32" s="1443">
        <f t="shared" ref="FH32:FQ36" si="27">DS32-DI32</f>
        <v>0</v>
      </c>
      <c r="FI32" s="1444">
        <f t="shared" si="27"/>
        <v>0</v>
      </c>
      <c r="FJ32" s="1444">
        <f t="shared" si="27"/>
        <v>0</v>
      </c>
      <c r="FK32" s="1444">
        <f t="shared" si="27"/>
        <v>0</v>
      </c>
      <c r="FL32" s="1444">
        <f t="shared" si="27"/>
        <v>0</v>
      </c>
      <c r="FM32" s="1444">
        <f t="shared" si="27"/>
        <v>24.999999999999996</v>
      </c>
      <c r="FN32" s="1444">
        <f t="shared" si="27"/>
        <v>0</v>
      </c>
      <c r="FO32" s="1444">
        <f t="shared" si="27"/>
        <v>0</v>
      </c>
      <c r="FP32" s="1444">
        <f t="shared" si="27"/>
        <v>-8.3333333333333321</v>
      </c>
      <c r="FQ32" s="1444">
        <f t="shared" si="27"/>
        <v>-16.666666666666686</v>
      </c>
      <c r="FR32" s="1443">
        <f t="shared" ref="FR32:GA36" si="28">EM32-EC32</f>
        <v>0</v>
      </c>
      <c r="FS32" s="1444">
        <f t="shared" si="28"/>
        <v>0</v>
      </c>
      <c r="FT32" s="1444">
        <f t="shared" si="28"/>
        <v>0</v>
      </c>
      <c r="FU32" s="1444">
        <f t="shared" si="28"/>
        <v>-100</v>
      </c>
      <c r="FV32" s="1444">
        <f t="shared" si="28"/>
        <v>33.333333333333329</v>
      </c>
      <c r="FW32" s="1444">
        <f t="shared" si="28"/>
        <v>0</v>
      </c>
      <c r="FX32" s="1444">
        <f t="shared" si="28"/>
        <v>0</v>
      </c>
      <c r="FY32" s="1444">
        <f t="shared" si="28"/>
        <v>33.333333333333329</v>
      </c>
      <c r="FZ32" s="1444">
        <f t="shared" si="28"/>
        <v>33.333333333333329</v>
      </c>
      <c r="GA32" s="1445">
        <f t="shared" si="28"/>
        <v>0</v>
      </c>
    </row>
    <row r="33" spans="1:183" x14ac:dyDescent="0.25">
      <c r="A33" s="267" t="s">
        <v>38</v>
      </c>
      <c r="B33" s="93" t="s">
        <v>37</v>
      </c>
      <c r="C33" s="80">
        <v>0</v>
      </c>
      <c r="D33" s="80">
        <v>0</v>
      </c>
      <c r="E33" s="80">
        <v>3</v>
      </c>
      <c r="F33" s="80">
        <v>8</v>
      </c>
      <c r="G33" s="80">
        <v>16</v>
      </c>
      <c r="H33" s="80">
        <v>22</v>
      </c>
      <c r="I33" s="80">
        <v>21</v>
      </c>
      <c r="J33" s="80">
        <v>8</v>
      </c>
      <c r="K33" s="80">
        <v>13</v>
      </c>
      <c r="L33" s="80">
        <v>0</v>
      </c>
      <c r="M33" s="80">
        <v>0</v>
      </c>
      <c r="N33" s="80">
        <v>2</v>
      </c>
      <c r="O33" s="80">
        <v>2</v>
      </c>
      <c r="P33" s="80">
        <v>5</v>
      </c>
      <c r="Q33" s="80">
        <v>17</v>
      </c>
      <c r="R33" s="80">
        <v>22</v>
      </c>
      <c r="S33" s="80">
        <v>32</v>
      </c>
      <c r="T33" s="80">
        <v>13</v>
      </c>
      <c r="U33" s="80">
        <v>11</v>
      </c>
      <c r="V33" s="80">
        <v>0</v>
      </c>
      <c r="W33" s="80">
        <v>0</v>
      </c>
      <c r="X33" s="80">
        <v>2</v>
      </c>
      <c r="Y33" s="80">
        <v>5</v>
      </c>
      <c r="Z33" s="80">
        <v>13</v>
      </c>
      <c r="AA33" s="80">
        <v>33</v>
      </c>
      <c r="AB33" s="80">
        <v>44</v>
      </c>
      <c r="AC33" s="80">
        <v>53</v>
      </c>
      <c r="AD33" s="80">
        <v>21</v>
      </c>
      <c r="AE33" s="579">
        <f t="shared" ref="AE33:AE36" si="29">K33+U33</f>
        <v>24</v>
      </c>
      <c r="AF33" s="93">
        <v>1</v>
      </c>
      <c r="AG33" s="80">
        <v>1</v>
      </c>
      <c r="AH33" s="80">
        <v>0</v>
      </c>
      <c r="AI33" s="80">
        <v>0</v>
      </c>
      <c r="AJ33" s="80">
        <v>0</v>
      </c>
      <c r="AK33" s="80">
        <v>4</v>
      </c>
      <c r="AL33" s="80">
        <v>7</v>
      </c>
      <c r="AM33" s="80">
        <v>17</v>
      </c>
      <c r="AN33" s="80">
        <v>17</v>
      </c>
      <c r="AO33" s="80">
        <v>29</v>
      </c>
      <c r="AP33" s="80" t="s">
        <v>37</v>
      </c>
      <c r="AQ33" s="80">
        <v>1</v>
      </c>
      <c r="AR33" s="80">
        <v>0</v>
      </c>
      <c r="AS33" s="80">
        <v>4</v>
      </c>
      <c r="AT33" s="80">
        <v>1</v>
      </c>
      <c r="AU33" s="80">
        <v>7</v>
      </c>
      <c r="AV33" s="80">
        <v>7</v>
      </c>
      <c r="AW33" s="80">
        <v>20</v>
      </c>
      <c r="AX33" s="80">
        <v>16</v>
      </c>
      <c r="AY33" s="80">
        <v>34</v>
      </c>
      <c r="AZ33" s="80">
        <v>1</v>
      </c>
      <c r="BA33" s="80">
        <v>2</v>
      </c>
      <c r="BB33" s="80">
        <v>0</v>
      </c>
      <c r="BC33" s="80">
        <v>4</v>
      </c>
      <c r="BD33" s="80">
        <v>1</v>
      </c>
      <c r="BE33" s="80">
        <v>11</v>
      </c>
      <c r="BF33" s="80">
        <v>14</v>
      </c>
      <c r="BG33" s="80">
        <v>37</v>
      </c>
      <c r="BH33" s="80">
        <v>33</v>
      </c>
      <c r="BI33" s="80">
        <v>63</v>
      </c>
      <c r="BJ33" s="93">
        <v>0</v>
      </c>
      <c r="BK33" s="80">
        <v>0</v>
      </c>
      <c r="BL33" s="80">
        <v>0</v>
      </c>
      <c r="BM33" s="80">
        <v>1</v>
      </c>
      <c r="BN33" s="80">
        <v>1</v>
      </c>
      <c r="BO33" s="80">
        <v>1</v>
      </c>
      <c r="BP33" s="80">
        <v>12</v>
      </c>
      <c r="BQ33" s="80">
        <v>9</v>
      </c>
      <c r="BR33" s="80">
        <v>17</v>
      </c>
      <c r="BS33" s="80">
        <v>49</v>
      </c>
      <c r="BT33" s="80">
        <v>0</v>
      </c>
      <c r="BU33" s="80">
        <v>0</v>
      </c>
      <c r="BV33" s="80">
        <v>0</v>
      </c>
      <c r="BW33" s="80">
        <v>1</v>
      </c>
      <c r="BX33" s="80">
        <v>5</v>
      </c>
      <c r="BY33" s="80">
        <v>6</v>
      </c>
      <c r="BZ33" s="80">
        <v>14</v>
      </c>
      <c r="CA33" s="80">
        <v>18</v>
      </c>
      <c r="CB33" s="80">
        <v>5</v>
      </c>
      <c r="CC33" s="80">
        <v>39</v>
      </c>
      <c r="CD33" s="80">
        <f t="shared" si="19"/>
        <v>0</v>
      </c>
      <c r="CE33" s="80">
        <f t="shared" si="19"/>
        <v>0</v>
      </c>
      <c r="CF33" s="80">
        <f t="shared" si="19"/>
        <v>0</v>
      </c>
      <c r="CG33" s="80">
        <f t="shared" si="19"/>
        <v>2</v>
      </c>
      <c r="CH33" s="80">
        <f t="shared" si="19"/>
        <v>6</v>
      </c>
      <c r="CI33" s="80">
        <f t="shared" si="19"/>
        <v>7</v>
      </c>
      <c r="CJ33" s="80">
        <f t="shared" si="19"/>
        <v>26</v>
      </c>
      <c r="CK33" s="80">
        <f t="shared" si="19"/>
        <v>27</v>
      </c>
      <c r="CL33" s="80">
        <f t="shared" si="19"/>
        <v>22</v>
      </c>
      <c r="CM33" s="81">
        <f t="shared" si="19"/>
        <v>88</v>
      </c>
      <c r="CO33" s="188">
        <f t="shared" si="20"/>
        <v>0</v>
      </c>
      <c r="CP33" s="187">
        <f t="shared" si="20"/>
        <v>0</v>
      </c>
      <c r="CQ33" s="187">
        <f t="shared" si="20"/>
        <v>0</v>
      </c>
      <c r="CR33" s="6">
        <f t="shared" si="20"/>
        <v>3.296703296703297</v>
      </c>
      <c r="CS33" s="6">
        <f t="shared" si="20"/>
        <v>8.791208791208792</v>
      </c>
      <c r="CT33" s="6">
        <f t="shared" si="20"/>
        <v>17.582417582417584</v>
      </c>
      <c r="CU33" s="6">
        <f t="shared" si="20"/>
        <v>24.175824175824175</v>
      </c>
      <c r="CV33" s="6">
        <f t="shared" si="20"/>
        <v>23.076923076923077</v>
      </c>
      <c r="CW33" s="6">
        <f t="shared" si="20"/>
        <v>8.791208791208792</v>
      </c>
      <c r="CX33" s="6">
        <f t="shared" si="20"/>
        <v>14.285714285714285</v>
      </c>
      <c r="CY33" s="187">
        <f t="shared" si="21"/>
        <v>0</v>
      </c>
      <c r="CZ33" s="187">
        <f t="shared" si="21"/>
        <v>0</v>
      </c>
      <c r="DA33" s="187">
        <f t="shared" si="21"/>
        <v>1.9230769230769231</v>
      </c>
      <c r="DB33" s="187">
        <f t="shared" si="21"/>
        <v>1.9230769230769231</v>
      </c>
      <c r="DC33" s="187">
        <f t="shared" si="21"/>
        <v>4.8076923076923084</v>
      </c>
      <c r="DD33" s="6">
        <f t="shared" si="21"/>
        <v>16.346153846153847</v>
      </c>
      <c r="DE33" s="6">
        <f t="shared" si="21"/>
        <v>21.153846153846153</v>
      </c>
      <c r="DF33" s="6">
        <f t="shared" si="21"/>
        <v>30.76923076923077</v>
      </c>
      <c r="DG33" s="6">
        <f t="shared" si="21"/>
        <v>12.5</v>
      </c>
      <c r="DH33" s="6">
        <f t="shared" si="21"/>
        <v>10.576923076923077</v>
      </c>
      <c r="DI33" s="188">
        <f t="shared" si="22"/>
        <v>1.3157894736842104</v>
      </c>
      <c r="DJ33" s="187">
        <f t="shared" si="22"/>
        <v>1.3157894736842104</v>
      </c>
      <c r="DK33" s="187">
        <f t="shared" si="22"/>
        <v>0</v>
      </c>
      <c r="DL33" s="187">
        <f t="shared" si="22"/>
        <v>0</v>
      </c>
      <c r="DM33" s="187">
        <f t="shared" si="22"/>
        <v>0</v>
      </c>
      <c r="DN33" s="187">
        <f t="shared" si="22"/>
        <v>5.2631578947368416</v>
      </c>
      <c r="DO33" s="6">
        <f t="shared" si="22"/>
        <v>9.2105263157894726</v>
      </c>
      <c r="DP33" s="6">
        <f t="shared" si="22"/>
        <v>22.368421052631579</v>
      </c>
      <c r="DQ33" s="6">
        <f t="shared" si="22"/>
        <v>22.368421052631579</v>
      </c>
      <c r="DR33" s="6">
        <f t="shared" si="22"/>
        <v>38.15789473684211</v>
      </c>
      <c r="DS33" s="187">
        <f t="shared" si="23"/>
        <v>0</v>
      </c>
      <c r="DT33" s="187">
        <f t="shared" si="23"/>
        <v>1.1111111111111112</v>
      </c>
      <c r="DU33" s="187">
        <f t="shared" si="23"/>
        <v>0</v>
      </c>
      <c r="DV33" s="187">
        <f t="shared" si="23"/>
        <v>4.4444444444444446</v>
      </c>
      <c r="DW33" s="187">
        <f t="shared" si="23"/>
        <v>1.1111111111111112</v>
      </c>
      <c r="DX33" s="6">
        <f t="shared" si="23"/>
        <v>7.7777777777777777</v>
      </c>
      <c r="DY33" s="6">
        <f t="shared" si="23"/>
        <v>7.7777777777777777</v>
      </c>
      <c r="DZ33" s="6">
        <f t="shared" si="23"/>
        <v>22.222222222222221</v>
      </c>
      <c r="EA33" s="6">
        <f t="shared" si="23"/>
        <v>17.777777777777779</v>
      </c>
      <c r="EB33" s="6">
        <f t="shared" si="23"/>
        <v>37.777777777777779</v>
      </c>
      <c r="EC33" s="188">
        <f t="shared" si="24"/>
        <v>0</v>
      </c>
      <c r="ED33" s="187">
        <f t="shared" si="24"/>
        <v>0</v>
      </c>
      <c r="EE33" s="187">
        <f t="shared" si="24"/>
        <v>0</v>
      </c>
      <c r="EF33" s="187">
        <f t="shared" si="24"/>
        <v>1.1111111111111112</v>
      </c>
      <c r="EG33" s="187">
        <f t="shared" si="24"/>
        <v>1.1111111111111112</v>
      </c>
      <c r="EH33" s="187">
        <f t="shared" si="24"/>
        <v>1.1111111111111112</v>
      </c>
      <c r="EI33" s="6">
        <f t="shared" si="24"/>
        <v>13.333333333333334</v>
      </c>
      <c r="EJ33" s="6">
        <f t="shared" si="24"/>
        <v>10</v>
      </c>
      <c r="EK33" s="6">
        <f t="shared" si="24"/>
        <v>18.888888888888889</v>
      </c>
      <c r="EL33" s="6">
        <f t="shared" si="24"/>
        <v>54.444444444444443</v>
      </c>
      <c r="EM33" s="187">
        <f t="shared" si="25"/>
        <v>0</v>
      </c>
      <c r="EN33" s="187">
        <f t="shared" si="25"/>
        <v>0</v>
      </c>
      <c r="EO33" s="187">
        <f t="shared" si="25"/>
        <v>0</v>
      </c>
      <c r="EP33" s="187">
        <f t="shared" si="25"/>
        <v>1.1363636363636365</v>
      </c>
      <c r="EQ33" s="187">
        <f t="shared" si="25"/>
        <v>5.6818181818181817</v>
      </c>
      <c r="ER33" s="6">
        <f t="shared" si="25"/>
        <v>6.8181818181818175</v>
      </c>
      <c r="ES33" s="6">
        <f t="shared" si="25"/>
        <v>15.909090909090908</v>
      </c>
      <c r="ET33" s="6">
        <f t="shared" si="25"/>
        <v>20.454545454545457</v>
      </c>
      <c r="EU33" s="187">
        <f t="shared" si="25"/>
        <v>5.6818181818181817</v>
      </c>
      <c r="EV33" s="82">
        <f t="shared" si="25"/>
        <v>44.31818181818182</v>
      </c>
      <c r="EX33" s="196">
        <f t="shared" si="26"/>
        <v>0</v>
      </c>
      <c r="EY33" s="195">
        <f t="shared" si="26"/>
        <v>0</v>
      </c>
      <c r="EZ33" s="195">
        <f t="shared" si="26"/>
        <v>1.9230769230769231</v>
      </c>
      <c r="FA33" s="195">
        <f t="shared" si="26"/>
        <v>-1.3736263736263739</v>
      </c>
      <c r="FB33" s="195">
        <f t="shared" si="26"/>
        <v>-3.9835164835164836</v>
      </c>
      <c r="FC33" s="64">
        <f t="shared" si="26"/>
        <v>-1.2362637362637372</v>
      </c>
      <c r="FD33" s="64">
        <f t="shared" si="26"/>
        <v>-3.0219780219780219</v>
      </c>
      <c r="FE33" s="64">
        <f t="shared" si="26"/>
        <v>7.6923076923076934</v>
      </c>
      <c r="FF33" s="64">
        <f t="shared" si="26"/>
        <v>3.708791208791208</v>
      </c>
      <c r="FG33" s="64">
        <f t="shared" si="26"/>
        <v>-3.708791208791208</v>
      </c>
      <c r="FH33" s="196">
        <f t="shared" si="27"/>
        <v>-1.3157894736842104</v>
      </c>
      <c r="FI33" s="195">
        <f t="shared" si="27"/>
        <v>-0.20467836257309924</v>
      </c>
      <c r="FJ33" s="195">
        <f t="shared" si="27"/>
        <v>0</v>
      </c>
      <c r="FK33" s="195">
        <f t="shared" si="27"/>
        <v>4.4444444444444446</v>
      </c>
      <c r="FL33" s="195">
        <f t="shared" si="27"/>
        <v>1.1111111111111112</v>
      </c>
      <c r="FM33" s="64">
        <f t="shared" si="27"/>
        <v>2.5146198830409361</v>
      </c>
      <c r="FN33" s="64">
        <f t="shared" si="27"/>
        <v>-1.4327485380116949</v>
      </c>
      <c r="FO33" s="64">
        <f t="shared" si="27"/>
        <v>-0.14619883040935733</v>
      </c>
      <c r="FP33" s="64">
        <f t="shared" si="27"/>
        <v>-4.5906432748538002</v>
      </c>
      <c r="FQ33" s="64">
        <f t="shared" si="27"/>
        <v>-0.38011695906433118</v>
      </c>
      <c r="FR33" s="196">
        <f t="shared" si="28"/>
        <v>0</v>
      </c>
      <c r="FS33" s="195">
        <f t="shared" si="28"/>
        <v>0</v>
      </c>
      <c r="FT33" s="195">
        <f t="shared" si="28"/>
        <v>0</v>
      </c>
      <c r="FU33" s="195">
        <f t="shared" si="28"/>
        <v>2.5252525252525304E-2</v>
      </c>
      <c r="FV33" s="64">
        <f t="shared" si="28"/>
        <v>4.5707070707070709</v>
      </c>
      <c r="FW33" s="195">
        <f t="shared" si="28"/>
        <v>5.7070707070707059</v>
      </c>
      <c r="FX33" s="64">
        <f t="shared" si="28"/>
        <v>2.5757575757575744</v>
      </c>
      <c r="FY33" s="64">
        <f t="shared" si="28"/>
        <v>10.454545454545457</v>
      </c>
      <c r="FZ33" s="195">
        <f t="shared" si="28"/>
        <v>-13.207070707070708</v>
      </c>
      <c r="GA33" s="95">
        <f t="shared" si="28"/>
        <v>-10.126262626262623</v>
      </c>
    </row>
    <row r="34" spans="1:183" x14ac:dyDescent="0.25">
      <c r="A34" s="267" t="s">
        <v>39</v>
      </c>
      <c r="B34" s="93" t="s">
        <v>37</v>
      </c>
      <c r="C34" s="80">
        <v>0</v>
      </c>
      <c r="D34" s="80">
        <v>2</v>
      </c>
      <c r="E34" s="80">
        <v>2</v>
      </c>
      <c r="F34" s="80">
        <v>5</v>
      </c>
      <c r="G34" s="80">
        <v>7</v>
      </c>
      <c r="H34" s="80">
        <v>36</v>
      </c>
      <c r="I34" s="80">
        <v>33</v>
      </c>
      <c r="J34" s="80">
        <v>16</v>
      </c>
      <c r="K34" s="80">
        <v>31</v>
      </c>
      <c r="L34" s="80">
        <v>0</v>
      </c>
      <c r="M34" s="80">
        <v>0</v>
      </c>
      <c r="N34" s="80">
        <v>0</v>
      </c>
      <c r="O34" s="80">
        <v>4</v>
      </c>
      <c r="P34" s="80">
        <v>4</v>
      </c>
      <c r="Q34" s="80">
        <v>9</v>
      </c>
      <c r="R34" s="80">
        <v>22</v>
      </c>
      <c r="S34" s="80">
        <v>48</v>
      </c>
      <c r="T34" s="80">
        <v>20</v>
      </c>
      <c r="U34" s="80">
        <v>27</v>
      </c>
      <c r="V34" s="80">
        <v>0</v>
      </c>
      <c r="W34" s="80">
        <v>0</v>
      </c>
      <c r="X34" s="80">
        <v>2</v>
      </c>
      <c r="Y34" s="80">
        <v>6</v>
      </c>
      <c r="Z34" s="80">
        <v>9</v>
      </c>
      <c r="AA34" s="80">
        <v>16</v>
      </c>
      <c r="AB34" s="80">
        <v>58</v>
      </c>
      <c r="AC34" s="80">
        <v>81</v>
      </c>
      <c r="AD34" s="80">
        <v>36</v>
      </c>
      <c r="AE34" s="579">
        <f t="shared" si="29"/>
        <v>58</v>
      </c>
      <c r="AF34" s="93">
        <v>0</v>
      </c>
      <c r="AG34" s="80">
        <v>1</v>
      </c>
      <c r="AH34" s="80">
        <v>0</v>
      </c>
      <c r="AI34" s="80">
        <v>1</v>
      </c>
      <c r="AJ34" s="80">
        <v>3</v>
      </c>
      <c r="AK34" s="80">
        <v>4</v>
      </c>
      <c r="AL34" s="80">
        <v>16</v>
      </c>
      <c r="AM34" s="80">
        <v>26</v>
      </c>
      <c r="AN34" s="80">
        <v>21</v>
      </c>
      <c r="AO34" s="80">
        <v>57</v>
      </c>
      <c r="AP34" s="80" t="s">
        <v>37</v>
      </c>
      <c r="AQ34" s="80">
        <v>1</v>
      </c>
      <c r="AR34" s="80">
        <v>0</v>
      </c>
      <c r="AS34" s="80">
        <v>4</v>
      </c>
      <c r="AT34" s="80">
        <v>1</v>
      </c>
      <c r="AU34" s="80">
        <v>5</v>
      </c>
      <c r="AV34" s="80">
        <v>23</v>
      </c>
      <c r="AW34" s="80">
        <v>22</v>
      </c>
      <c r="AX34" s="80">
        <v>23</v>
      </c>
      <c r="AY34" s="80">
        <v>60</v>
      </c>
      <c r="AZ34" s="80">
        <v>0</v>
      </c>
      <c r="BA34" s="80">
        <v>2</v>
      </c>
      <c r="BB34" s="80">
        <v>0</v>
      </c>
      <c r="BC34" s="80">
        <v>5</v>
      </c>
      <c r="BD34" s="80">
        <v>4</v>
      </c>
      <c r="BE34" s="80">
        <v>9</v>
      </c>
      <c r="BF34" s="80">
        <v>39</v>
      </c>
      <c r="BG34" s="80">
        <v>48</v>
      </c>
      <c r="BH34" s="80">
        <v>44</v>
      </c>
      <c r="BI34" s="80">
        <v>117</v>
      </c>
      <c r="BJ34" s="93">
        <v>0</v>
      </c>
      <c r="BK34" s="80">
        <v>1</v>
      </c>
      <c r="BL34" s="80">
        <v>1</v>
      </c>
      <c r="BM34" s="80">
        <v>3</v>
      </c>
      <c r="BN34" s="80">
        <v>7</v>
      </c>
      <c r="BO34" s="80">
        <v>8</v>
      </c>
      <c r="BP34" s="80">
        <v>18</v>
      </c>
      <c r="BQ34" s="80">
        <v>34</v>
      </c>
      <c r="BR34" s="80">
        <v>21</v>
      </c>
      <c r="BS34" s="80">
        <v>33</v>
      </c>
      <c r="BT34" s="80">
        <v>0</v>
      </c>
      <c r="BU34" s="80">
        <v>1</v>
      </c>
      <c r="BV34" s="80">
        <v>1</v>
      </c>
      <c r="BW34" s="80">
        <v>2</v>
      </c>
      <c r="BX34" s="80">
        <v>8</v>
      </c>
      <c r="BY34" s="80">
        <v>11</v>
      </c>
      <c r="BZ34" s="80">
        <v>21</v>
      </c>
      <c r="CA34" s="80">
        <v>19</v>
      </c>
      <c r="CB34" s="80">
        <v>23</v>
      </c>
      <c r="CC34" s="80">
        <v>39</v>
      </c>
      <c r="CD34" s="80">
        <f t="shared" si="19"/>
        <v>0</v>
      </c>
      <c r="CE34" s="80">
        <f t="shared" si="19"/>
        <v>2</v>
      </c>
      <c r="CF34" s="80">
        <f t="shared" si="19"/>
        <v>2</v>
      </c>
      <c r="CG34" s="80">
        <f t="shared" si="19"/>
        <v>5</v>
      </c>
      <c r="CH34" s="80">
        <f t="shared" si="19"/>
        <v>15</v>
      </c>
      <c r="CI34" s="80">
        <f t="shared" si="19"/>
        <v>19</v>
      </c>
      <c r="CJ34" s="80">
        <f t="shared" si="19"/>
        <v>39</v>
      </c>
      <c r="CK34" s="80">
        <f t="shared" si="19"/>
        <v>53</v>
      </c>
      <c r="CL34" s="80">
        <f t="shared" si="19"/>
        <v>44</v>
      </c>
      <c r="CM34" s="81">
        <f t="shared" si="19"/>
        <v>72</v>
      </c>
      <c r="CO34" s="188">
        <f t="shared" si="20"/>
        <v>0</v>
      </c>
      <c r="CP34" s="187">
        <f t="shared" si="20"/>
        <v>0</v>
      </c>
      <c r="CQ34" s="187">
        <f t="shared" si="20"/>
        <v>1.5151515151515151</v>
      </c>
      <c r="CR34" s="187">
        <f t="shared" si="20"/>
        <v>1.5151515151515151</v>
      </c>
      <c r="CS34" s="6">
        <f t="shared" si="20"/>
        <v>3.7878787878787881</v>
      </c>
      <c r="CT34" s="6">
        <f t="shared" si="20"/>
        <v>5.3030303030303028</v>
      </c>
      <c r="CU34" s="6">
        <f t="shared" si="20"/>
        <v>27.27272727272727</v>
      </c>
      <c r="CV34" s="6">
        <f t="shared" si="20"/>
        <v>25</v>
      </c>
      <c r="CW34" s="6">
        <f t="shared" si="20"/>
        <v>12.121212121212121</v>
      </c>
      <c r="CX34" s="6">
        <f t="shared" si="20"/>
        <v>23.484848484848484</v>
      </c>
      <c r="CY34" s="187">
        <f t="shared" si="21"/>
        <v>0</v>
      </c>
      <c r="CZ34" s="187">
        <f t="shared" si="21"/>
        <v>0</v>
      </c>
      <c r="DA34" s="187">
        <f t="shared" si="21"/>
        <v>0</v>
      </c>
      <c r="DB34" s="187">
        <f t="shared" si="21"/>
        <v>2.9850746268656714</v>
      </c>
      <c r="DC34" s="187">
        <f t="shared" si="21"/>
        <v>2.9850746268656714</v>
      </c>
      <c r="DD34" s="6">
        <f t="shared" si="21"/>
        <v>6.7164179104477615</v>
      </c>
      <c r="DE34" s="6">
        <f t="shared" si="21"/>
        <v>16.417910447761194</v>
      </c>
      <c r="DF34" s="6">
        <f t="shared" si="21"/>
        <v>35.820895522388057</v>
      </c>
      <c r="DG34" s="6">
        <f t="shared" si="21"/>
        <v>14.925373134328357</v>
      </c>
      <c r="DH34" s="6">
        <f t="shared" si="21"/>
        <v>20.149253731343283</v>
      </c>
      <c r="DI34" s="188">
        <f t="shared" si="22"/>
        <v>0</v>
      </c>
      <c r="DJ34" s="187">
        <f t="shared" si="22"/>
        <v>0.77519379844961245</v>
      </c>
      <c r="DK34" s="187">
        <f t="shared" si="22"/>
        <v>0</v>
      </c>
      <c r="DL34" s="187">
        <f t="shared" si="22"/>
        <v>0.77519379844961245</v>
      </c>
      <c r="DM34" s="187">
        <f t="shared" si="22"/>
        <v>2.3255813953488373</v>
      </c>
      <c r="DN34" s="187">
        <f t="shared" si="22"/>
        <v>3.1007751937984498</v>
      </c>
      <c r="DO34" s="6">
        <f t="shared" si="22"/>
        <v>12.403100775193799</v>
      </c>
      <c r="DP34" s="6">
        <f t="shared" si="22"/>
        <v>20.155038759689923</v>
      </c>
      <c r="DQ34" s="6">
        <f t="shared" si="22"/>
        <v>16.279069767441861</v>
      </c>
      <c r="DR34" s="6">
        <f t="shared" si="22"/>
        <v>44.186046511627907</v>
      </c>
      <c r="DS34" s="187">
        <f t="shared" si="23"/>
        <v>0</v>
      </c>
      <c r="DT34" s="187">
        <f t="shared" si="23"/>
        <v>0.71942446043165476</v>
      </c>
      <c r="DU34" s="187">
        <f t="shared" si="23"/>
        <v>0</v>
      </c>
      <c r="DV34" s="187">
        <f t="shared" si="23"/>
        <v>2.877697841726619</v>
      </c>
      <c r="DW34" s="187">
        <f t="shared" si="23"/>
        <v>0.71942446043165476</v>
      </c>
      <c r="DX34" s="187">
        <f t="shared" si="23"/>
        <v>3.5971223021582732</v>
      </c>
      <c r="DY34" s="6">
        <f t="shared" si="23"/>
        <v>16.546762589928058</v>
      </c>
      <c r="DZ34" s="6">
        <f t="shared" si="23"/>
        <v>15.827338129496402</v>
      </c>
      <c r="EA34" s="6">
        <f t="shared" si="23"/>
        <v>16.546762589928058</v>
      </c>
      <c r="EB34" s="6">
        <f t="shared" si="23"/>
        <v>43.165467625899282</v>
      </c>
      <c r="EC34" s="188">
        <f t="shared" si="24"/>
        <v>0</v>
      </c>
      <c r="ED34" s="187">
        <f t="shared" si="24"/>
        <v>0.79365079365079361</v>
      </c>
      <c r="EE34" s="187">
        <f t="shared" si="24"/>
        <v>0.79365079365079361</v>
      </c>
      <c r="EF34" s="187">
        <f t="shared" si="24"/>
        <v>2.3809523809523809</v>
      </c>
      <c r="EG34" s="6">
        <f t="shared" si="24"/>
        <v>5.5555555555555554</v>
      </c>
      <c r="EH34" s="6">
        <f t="shared" si="24"/>
        <v>6.3492063492063489</v>
      </c>
      <c r="EI34" s="6">
        <f t="shared" si="24"/>
        <v>14.285714285714285</v>
      </c>
      <c r="EJ34" s="6">
        <f t="shared" si="24"/>
        <v>26.984126984126984</v>
      </c>
      <c r="EK34" s="6">
        <f t="shared" si="24"/>
        <v>16.666666666666664</v>
      </c>
      <c r="EL34" s="6">
        <f t="shared" si="24"/>
        <v>26.190476190476193</v>
      </c>
      <c r="EM34" s="187">
        <f t="shared" si="25"/>
        <v>0</v>
      </c>
      <c r="EN34" s="187">
        <f t="shared" si="25"/>
        <v>0.8</v>
      </c>
      <c r="EO34" s="187">
        <f t="shared" si="25"/>
        <v>0.8</v>
      </c>
      <c r="EP34" s="187">
        <f t="shared" si="25"/>
        <v>1.6</v>
      </c>
      <c r="EQ34" s="6">
        <f t="shared" si="25"/>
        <v>6.4</v>
      </c>
      <c r="ER34" s="6">
        <f t="shared" si="25"/>
        <v>8.7999999999999989</v>
      </c>
      <c r="ES34" s="6">
        <f t="shared" si="25"/>
        <v>16.8</v>
      </c>
      <c r="ET34" s="6">
        <f t="shared" si="25"/>
        <v>15.2</v>
      </c>
      <c r="EU34" s="6">
        <f t="shared" si="25"/>
        <v>18.399999999999999</v>
      </c>
      <c r="EV34" s="82">
        <f t="shared" si="25"/>
        <v>31.2</v>
      </c>
      <c r="EX34" s="196">
        <f t="shared" si="26"/>
        <v>0</v>
      </c>
      <c r="EY34" s="195">
        <f t="shared" si="26"/>
        <v>0</v>
      </c>
      <c r="EZ34" s="195">
        <f t="shared" si="26"/>
        <v>-1.5151515151515151</v>
      </c>
      <c r="FA34" s="195">
        <f t="shared" si="26"/>
        <v>1.4699231117141562</v>
      </c>
      <c r="FB34" s="195">
        <f t="shared" si="26"/>
        <v>-0.80280416101311669</v>
      </c>
      <c r="FC34" s="64">
        <f t="shared" si="26"/>
        <v>1.4133876074174587</v>
      </c>
      <c r="FD34" s="64">
        <f t="shared" si="26"/>
        <v>-10.854816824966075</v>
      </c>
      <c r="FE34" s="64">
        <f t="shared" si="26"/>
        <v>10.820895522388057</v>
      </c>
      <c r="FF34" s="64">
        <f t="shared" si="26"/>
        <v>2.8041610131162358</v>
      </c>
      <c r="FG34" s="64">
        <f t="shared" si="26"/>
        <v>-3.3355947535052017</v>
      </c>
      <c r="FH34" s="196">
        <f t="shared" si="27"/>
        <v>0</v>
      </c>
      <c r="FI34" s="195">
        <f t="shared" si="27"/>
        <v>-5.5769338017957693E-2</v>
      </c>
      <c r="FJ34" s="195">
        <f t="shared" si="27"/>
        <v>0</v>
      </c>
      <c r="FK34" s="195">
        <f t="shared" si="27"/>
        <v>2.1025040432770066</v>
      </c>
      <c r="FL34" s="195">
        <f t="shared" si="27"/>
        <v>-1.6061569349171827</v>
      </c>
      <c r="FM34" s="195">
        <f t="shared" si="27"/>
        <v>0.49634710835982343</v>
      </c>
      <c r="FN34" s="64">
        <f t="shared" si="27"/>
        <v>4.1436618147342585</v>
      </c>
      <c r="FO34" s="64">
        <f t="shared" si="27"/>
        <v>-4.3277006301935206</v>
      </c>
      <c r="FP34" s="64">
        <f t="shared" si="27"/>
        <v>0.26769282248619675</v>
      </c>
      <c r="FQ34" s="64">
        <f t="shared" si="27"/>
        <v>-1.0205788857286251</v>
      </c>
      <c r="FR34" s="196">
        <f t="shared" si="28"/>
        <v>0</v>
      </c>
      <c r="FS34" s="195">
        <f t="shared" si="28"/>
        <v>6.3492063492064377E-3</v>
      </c>
      <c r="FT34" s="195">
        <f t="shared" si="28"/>
        <v>6.3492063492064377E-3</v>
      </c>
      <c r="FU34" s="195">
        <f t="shared" si="28"/>
        <v>-0.78095238095238084</v>
      </c>
      <c r="FV34" s="64">
        <f t="shared" si="28"/>
        <v>0.844444444444445</v>
      </c>
      <c r="FW34" s="64">
        <f t="shared" si="28"/>
        <v>2.4507936507936501</v>
      </c>
      <c r="FX34" s="64">
        <f t="shared" si="28"/>
        <v>2.514285714285716</v>
      </c>
      <c r="FY34" s="64">
        <f t="shared" si="28"/>
        <v>-11.784126984126985</v>
      </c>
      <c r="FZ34" s="64">
        <f t="shared" si="28"/>
        <v>1.7333333333333343</v>
      </c>
      <c r="GA34" s="95">
        <f t="shared" si="28"/>
        <v>5.0095238095238059</v>
      </c>
    </row>
    <row r="35" spans="1:183" x14ac:dyDescent="0.25">
      <c r="A35" s="267" t="s">
        <v>40</v>
      </c>
      <c r="B35" s="93" t="s">
        <v>37</v>
      </c>
      <c r="C35" s="80">
        <v>1</v>
      </c>
      <c r="D35" s="80">
        <v>3</v>
      </c>
      <c r="E35" s="80">
        <v>7</v>
      </c>
      <c r="F35" s="80">
        <v>7</v>
      </c>
      <c r="G35" s="80">
        <v>14</v>
      </c>
      <c r="H35" s="80">
        <v>22</v>
      </c>
      <c r="I35" s="80">
        <v>39</v>
      </c>
      <c r="J35" s="80">
        <v>16</v>
      </c>
      <c r="K35" s="80">
        <v>55</v>
      </c>
      <c r="L35" s="80">
        <v>5</v>
      </c>
      <c r="M35" s="80">
        <v>0</v>
      </c>
      <c r="N35" s="80">
        <v>3</v>
      </c>
      <c r="O35" s="80">
        <v>1</v>
      </c>
      <c r="P35" s="80">
        <v>8</v>
      </c>
      <c r="Q35" s="80">
        <v>18</v>
      </c>
      <c r="R35" s="80">
        <v>31</v>
      </c>
      <c r="S35" s="80">
        <v>37</v>
      </c>
      <c r="T35" s="80">
        <v>18</v>
      </c>
      <c r="U35" s="80">
        <v>37</v>
      </c>
      <c r="V35" s="80">
        <v>5</v>
      </c>
      <c r="W35" s="80">
        <v>1</v>
      </c>
      <c r="X35" s="80">
        <v>6</v>
      </c>
      <c r="Y35" s="80">
        <v>8</v>
      </c>
      <c r="Z35" s="80">
        <v>15</v>
      </c>
      <c r="AA35" s="80">
        <v>32</v>
      </c>
      <c r="AB35" s="80">
        <v>53</v>
      </c>
      <c r="AC35" s="80">
        <v>76</v>
      </c>
      <c r="AD35" s="80">
        <v>34</v>
      </c>
      <c r="AE35" s="579">
        <f t="shared" si="29"/>
        <v>92</v>
      </c>
      <c r="AF35" s="93">
        <v>0</v>
      </c>
      <c r="AG35" s="80">
        <v>0</v>
      </c>
      <c r="AH35" s="80">
        <v>1</v>
      </c>
      <c r="AI35" s="80">
        <v>3</v>
      </c>
      <c r="AJ35" s="80">
        <v>6</v>
      </c>
      <c r="AK35" s="80">
        <v>5</v>
      </c>
      <c r="AL35" s="80">
        <v>12</v>
      </c>
      <c r="AM35" s="80">
        <v>34</v>
      </c>
      <c r="AN35" s="80">
        <v>29</v>
      </c>
      <c r="AO35" s="80">
        <v>71</v>
      </c>
      <c r="AP35" s="80" t="s">
        <v>37</v>
      </c>
      <c r="AQ35" s="80">
        <v>2</v>
      </c>
      <c r="AR35" s="80">
        <v>0</v>
      </c>
      <c r="AS35" s="80">
        <v>1</v>
      </c>
      <c r="AT35" s="80">
        <v>6</v>
      </c>
      <c r="AU35" s="80">
        <v>5</v>
      </c>
      <c r="AV35" s="80">
        <v>15</v>
      </c>
      <c r="AW35" s="80">
        <v>23</v>
      </c>
      <c r="AX35" s="80">
        <v>26</v>
      </c>
      <c r="AY35" s="80">
        <v>70</v>
      </c>
      <c r="AZ35" s="80">
        <v>0</v>
      </c>
      <c r="BA35" s="80">
        <v>2</v>
      </c>
      <c r="BB35" s="80">
        <v>1</v>
      </c>
      <c r="BC35" s="80">
        <v>4</v>
      </c>
      <c r="BD35" s="80">
        <v>12</v>
      </c>
      <c r="BE35" s="80">
        <v>10</v>
      </c>
      <c r="BF35" s="80">
        <v>27</v>
      </c>
      <c r="BG35" s="80">
        <v>57</v>
      </c>
      <c r="BH35" s="80">
        <v>55</v>
      </c>
      <c r="BI35" s="80">
        <v>141</v>
      </c>
      <c r="BJ35" s="93">
        <v>1</v>
      </c>
      <c r="BK35" s="80">
        <v>0</v>
      </c>
      <c r="BL35" s="80">
        <v>2</v>
      </c>
      <c r="BM35" s="80">
        <v>3</v>
      </c>
      <c r="BN35" s="80">
        <v>7</v>
      </c>
      <c r="BO35" s="80">
        <v>15</v>
      </c>
      <c r="BP35" s="80">
        <v>27</v>
      </c>
      <c r="BQ35" s="80">
        <v>34</v>
      </c>
      <c r="BR35" s="80">
        <v>24</v>
      </c>
      <c r="BS35" s="80">
        <v>61</v>
      </c>
      <c r="BT35" s="80">
        <v>0</v>
      </c>
      <c r="BU35" s="80">
        <v>0</v>
      </c>
      <c r="BV35" s="80">
        <v>2</v>
      </c>
      <c r="BW35" s="80">
        <v>5</v>
      </c>
      <c r="BX35" s="80">
        <v>20</v>
      </c>
      <c r="BY35" s="80">
        <v>14</v>
      </c>
      <c r="BZ35" s="80">
        <v>29</v>
      </c>
      <c r="CA35" s="80">
        <v>29</v>
      </c>
      <c r="CB35" s="80">
        <v>33</v>
      </c>
      <c r="CC35" s="80">
        <v>43</v>
      </c>
      <c r="CD35" s="80">
        <f t="shared" si="19"/>
        <v>1</v>
      </c>
      <c r="CE35" s="80">
        <f t="shared" si="19"/>
        <v>0</v>
      </c>
      <c r="CF35" s="80">
        <f t="shared" si="19"/>
        <v>4</v>
      </c>
      <c r="CG35" s="80">
        <f t="shared" si="19"/>
        <v>8</v>
      </c>
      <c r="CH35" s="80">
        <f t="shared" si="19"/>
        <v>27</v>
      </c>
      <c r="CI35" s="80">
        <f t="shared" si="19"/>
        <v>29</v>
      </c>
      <c r="CJ35" s="80">
        <f t="shared" si="19"/>
        <v>56</v>
      </c>
      <c r="CK35" s="80">
        <f t="shared" si="19"/>
        <v>63</v>
      </c>
      <c r="CL35" s="80">
        <f t="shared" si="19"/>
        <v>57</v>
      </c>
      <c r="CM35" s="81">
        <f t="shared" si="19"/>
        <v>104</v>
      </c>
      <c r="CO35" s="188">
        <f t="shared" si="20"/>
        <v>0</v>
      </c>
      <c r="CP35" s="187">
        <f t="shared" si="20"/>
        <v>0.6097560975609756</v>
      </c>
      <c r="CQ35" s="6">
        <f t="shared" si="20"/>
        <v>1.8292682926829267</v>
      </c>
      <c r="CR35" s="6">
        <f t="shared" si="20"/>
        <v>4.2682926829268295</v>
      </c>
      <c r="CS35" s="6">
        <f t="shared" si="20"/>
        <v>4.2682926829268295</v>
      </c>
      <c r="CT35" s="6">
        <f t="shared" si="20"/>
        <v>8.536585365853659</v>
      </c>
      <c r="CU35" s="6">
        <f t="shared" si="20"/>
        <v>13.414634146341465</v>
      </c>
      <c r="CV35" s="6">
        <f t="shared" si="20"/>
        <v>23.780487804878049</v>
      </c>
      <c r="CW35" s="6">
        <f t="shared" si="20"/>
        <v>9.7560975609756095</v>
      </c>
      <c r="CX35" s="6">
        <f t="shared" si="20"/>
        <v>33.536585365853661</v>
      </c>
      <c r="CY35" s="187">
        <f t="shared" si="21"/>
        <v>3.1645569620253164</v>
      </c>
      <c r="CZ35" s="187">
        <f t="shared" si="21"/>
        <v>0</v>
      </c>
      <c r="DA35" s="187">
        <f t="shared" si="21"/>
        <v>1.89873417721519</v>
      </c>
      <c r="DB35" s="187">
        <f t="shared" si="21"/>
        <v>0.63291139240506333</v>
      </c>
      <c r="DC35" s="6">
        <f t="shared" si="21"/>
        <v>5.0632911392405067</v>
      </c>
      <c r="DD35" s="6">
        <f t="shared" si="21"/>
        <v>11.39240506329114</v>
      </c>
      <c r="DE35" s="6">
        <f t="shared" si="21"/>
        <v>19.62025316455696</v>
      </c>
      <c r="DF35" s="6">
        <f t="shared" si="21"/>
        <v>23.417721518987342</v>
      </c>
      <c r="DG35" s="6">
        <f t="shared" si="21"/>
        <v>11.39240506329114</v>
      </c>
      <c r="DH35" s="6">
        <f t="shared" si="21"/>
        <v>23.417721518987342</v>
      </c>
      <c r="DI35" s="188">
        <f t="shared" si="22"/>
        <v>0</v>
      </c>
      <c r="DJ35" s="187">
        <f t="shared" si="22"/>
        <v>0</v>
      </c>
      <c r="DK35" s="187">
        <f t="shared" si="22"/>
        <v>0.6211180124223602</v>
      </c>
      <c r="DL35" s="187">
        <f t="shared" si="22"/>
        <v>1.8633540372670807</v>
      </c>
      <c r="DM35" s="119">
        <f t="shared" si="22"/>
        <v>3.7267080745341614</v>
      </c>
      <c r="DN35" s="187">
        <f t="shared" si="22"/>
        <v>3.1055900621118013</v>
      </c>
      <c r="DO35" s="6">
        <f t="shared" si="22"/>
        <v>7.4534161490683228</v>
      </c>
      <c r="DP35" s="6">
        <f t="shared" si="22"/>
        <v>21.118012422360248</v>
      </c>
      <c r="DQ35" s="6">
        <f t="shared" si="22"/>
        <v>18.012422360248447</v>
      </c>
      <c r="DR35" s="6">
        <f t="shared" si="22"/>
        <v>44.099378881987576</v>
      </c>
      <c r="DS35" s="187">
        <f t="shared" si="23"/>
        <v>0</v>
      </c>
      <c r="DT35" s="187">
        <f t="shared" si="23"/>
        <v>1.3513513513513513</v>
      </c>
      <c r="DU35" s="187">
        <f t="shared" si="23"/>
        <v>0</v>
      </c>
      <c r="DV35" s="187">
        <f t="shared" si="23"/>
        <v>0.67567567567567566</v>
      </c>
      <c r="DW35" s="119">
        <f t="shared" si="23"/>
        <v>4.0540540540540544</v>
      </c>
      <c r="DX35" s="187">
        <f t="shared" si="23"/>
        <v>3.3783783783783785</v>
      </c>
      <c r="DY35" s="6">
        <f t="shared" si="23"/>
        <v>10.135135135135135</v>
      </c>
      <c r="DZ35" s="6">
        <f t="shared" si="23"/>
        <v>15.54054054054054</v>
      </c>
      <c r="EA35" s="6">
        <f t="shared" si="23"/>
        <v>17.567567567567568</v>
      </c>
      <c r="EB35" s="6">
        <f t="shared" si="23"/>
        <v>47.297297297297298</v>
      </c>
      <c r="EC35" s="188">
        <f t="shared" si="24"/>
        <v>0.57471264367816088</v>
      </c>
      <c r="ED35" s="187">
        <f t="shared" si="24"/>
        <v>0</v>
      </c>
      <c r="EE35" s="187">
        <f t="shared" si="24"/>
        <v>1.1494252873563218</v>
      </c>
      <c r="EF35" s="187">
        <f t="shared" si="24"/>
        <v>1.7241379310344827</v>
      </c>
      <c r="EG35" s="6">
        <f t="shared" si="24"/>
        <v>4.0229885057471266</v>
      </c>
      <c r="EH35" s="6">
        <f t="shared" si="24"/>
        <v>8.6206896551724146</v>
      </c>
      <c r="EI35" s="6">
        <f t="shared" si="24"/>
        <v>15.517241379310345</v>
      </c>
      <c r="EJ35" s="6">
        <f t="shared" si="24"/>
        <v>19.540229885057471</v>
      </c>
      <c r="EK35" s="6">
        <f t="shared" si="24"/>
        <v>13.793103448275861</v>
      </c>
      <c r="EL35" s="6">
        <f t="shared" si="24"/>
        <v>35.05747126436782</v>
      </c>
      <c r="EM35" s="187">
        <f t="shared" si="25"/>
        <v>0</v>
      </c>
      <c r="EN35" s="187">
        <f t="shared" si="25"/>
        <v>0</v>
      </c>
      <c r="EO35" s="187">
        <f t="shared" si="25"/>
        <v>1.1428571428571428</v>
      </c>
      <c r="EP35" s="187">
        <f t="shared" si="25"/>
        <v>2.8571428571428572</v>
      </c>
      <c r="EQ35" s="6">
        <f t="shared" si="25"/>
        <v>11.428571428571429</v>
      </c>
      <c r="ER35" s="6">
        <f t="shared" si="25"/>
        <v>8</v>
      </c>
      <c r="ES35" s="6">
        <f t="shared" si="25"/>
        <v>16.571428571428569</v>
      </c>
      <c r="ET35" s="6">
        <f t="shared" si="25"/>
        <v>16.571428571428569</v>
      </c>
      <c r="EU35" s="6">
        <f t="shared" si="25"/>
        <v>18.857142857142858</v>
      </c>
      <c r="EV35" s="82">
        <f t="shared" si="25"/>
        <v>24.571428571428573</v>
      </c>
      <c r="EX35" s="196">
        <f t="shared" si="26"/>
        <v>3.1645569620253164</v>
      </c>
      <c r="EY35" s="195">
        <f t="shared" si="26"/>
        <v>-0.6097560975609756</v>
      </c>
      <c r="EZ35" s="195">
        <f t="shared" si="26"/>
        <v>6.9465884532263322E-2</v>
      </c>
      <c r="FA35" s="195">
        <f t="shared" si="26"/>
        <v>-3.6353812905217664</v>
      </c>
      <c r="FB35" s="64">
        <f t="shared" si="26"/>
        <v>0.79499845631367716</v>
      </c>
      <c r="FC35" s="64">
        <f t="shared" si="26"/>
        <v>2.8558196974374805</v>
      </c>
      <c r="FD35" s="64">
        <f t="shared" si="26"/>
        <v>6.2056190182154953</v>
      </c>
      <c r="FE35" s="64">
        <f t="shared" si="26"/>
        <v>-0.36276628589070725</v>
      </c>
      <c r="FF35" s="64">
        <f t="shared" si="26"/>
        <v>1.63630750231553</v>
      </c>
      <c r="FG35" s="64">
        <f t="shared" si="26"/>
        <v>-10.118863846866319</v>
      </c>
      <c r="FH35" s="196">
        <f t="shared" si="27"/>
        <v>0</v>
      </c>
      <c r="FI35" s="195">
        <f t="shared" si="27"/>
        <v>1.3513513513513513</v>
      </c>
      <c r="FJ35" s="195">
        <f t="shared" si="27"/>
        <v>-0.6211180124223602</v>
      </c>
      <c r="FK35" s="195">
        <f t="shared" si="27"/>
        <v>-1.1876783615914051</v>
      </c>
      <c r="FL35" s="64">
        <f t="shared" si="27"/>
        <v>0.32734597951989297</v>
      </c>
      <c r="FM35" s="195">
        <f t="shared" si="27"/>
        <v>0.27278831626657718</v>
      </c>
      <c r="FN35" s="64">
        <f t="shared" si="27"/>
        <v>2.6817189860668122</v>
      </c>
      <c r="FO35" s="64">
        <f t="shared" si="27"/>
        <v>-5.577471881819708</v>
      </c>
      <c r="FP35" s="64">
        <f t="shared" si="27"/>
        <v>-0.44485479268087857</v>
      </c>
      <c r="FQ35" s="64">
        <f t="shared" si="27"/>
        <v>3.1979184153097222</v>
      </c>
      <c r="FR35" s="196">
        <f t="shared" si="28"/>
        <v>-0.57471264367816088</v>
      </c>
      <c r="FS35" s="195">
        <f t="shared" si="28"/>
        <v>0</v>
      </c>
      <c r="FT35" s="195">
        <f t="shared" si="28"/>
        <v>-6.5681444991789739E-3</v>
      </c>
      <c r="FU35" s="195">
        <f t="shared" si="28"/>
        <v>1.1330049261083746</v>
      </c>
      <c r="FV35" s="64">
        <f t="shared" si="28"/>
        <v>7.4055829228243022</v>
      </c>
      <c r="FW35" s="64">
        <f t="shared" si="28"/>
        <v>-0.62068965517241459</v>
      </c>
      <c r="FX35" s="64">
        <f t="shared" si="28"/>
        <v>1.0541871921182242</v>
      </c>
      <c r="FY35" s="64">
        <f t="shared" si="28"/>
        <v>-2.9688013136289015</v>
      </c>
      <c r="FZ35" s="64">
        <f t="shared" si="28"/>
        <v>5.0640394088669964</v>
      </c>
      <c r="GA35" s="95">
        <f t="shared" si="28"/>
        <v>-10.486042692939247</v>
      </c>
    </row>
    <row r="36" spans="1:183" x14ac:dyDescent="0.25">
      <c r="A36" s="267" t="s">
        <v>41</v>
      </c>
      <c r="B36" s="93" t="s">
        <v>37</v>
      </c>
      <c r="C36" s="80">
        <v>0</v>
      </c>
      <c r="D36" s="80">
        <v>1</v>
      </c>
      <c r="E36" s="80">
        <v>2</v>
      </c>
      <c r="F36" s="80">
        <v>7</v>
      </c>
      <c r="G36" s="80">
        <v>13</v>
      </c>
      <c r="H36" s="80">
        <v>21</v>
      </c>
      <c r="I36" s="80">
        <v>35</v>
      </c>
      <c r="J36" s="80">
        <v>9</v>
      </c>
      <c r="K36" s="80">
        <v>28</v>
      </c>
      <c r="L36" s="80">
        <v>0</v>
      </c>
      <c r="M36" s="80">
        <v>1</v>
      </c>
      <c r="N36" s="80">
        <v>1</v>
      </c>
      <c r="O36" s="80">
        <v>4</v>
      </c>
      <c r="P36" s="80">
        <v>9</v>
      </c>
      <c r="Q36" s="80">
        <v>8</v>
      </c>
      <c r="R36" s="80">
        <v>18</v>
      </c>
      <c r="S36" s="80">
        <v>20</v>
      </c>
      <c r="T36" s="80">
        <v>6</v>
      </c>
      <c r="U36" s="80">
        <v>21</v>
      </c>
      <c r="V36" s="80">
        <v>0</v>
      </c>
      <c r="W36" s="80">
        <v>1</v>
      </c>
      <c r="X36" s="80">
        <v>2</v>
      </c>
      <c r="Y36" s="80">
        <v>6</v>
      </c>
      <c r="Z36" s="80">
        <v>16</v>
      </c>
      <c r="AA36" s="80">
        <v>21</v>
      </c>
      <c r="AB36" s="80">
        <v>39</v>
      </c>
      <c r="AC36" s="80">
        <v>55</v>
      </c>
      <c r="AD36" s="80">
        <v>15</v>
      </c>
      <c r="AE36" s="579">
        <f t="shared" si="29"/>
        <v>49</v>
      </c>
      <c r="AF36" s="93">
        <v>0</v>
      </c>
      <c r="AG36" s="80">
        <v>1</v>
      </c>
      <c r="AH36" s="80">
        <v>2</v>
      </c>
      <c r="AI36" s="80">
        <v>2</v>
      </c>
      <c r="AJ36" s="80">
        <v>5</v>
      </c>
      <c r="AK36" s="80">
        <v>5</v>
      </c>
      <c r="AL36" s="80">
        <v>20</v>
      </c>
      <c r="AM36" s="80">
        <v>30</v>
      </c>
      <c r="AN36" s="80">
        <v>26</v>
      </c>
      <c r="AO36" s="80">
        <v>47</v>
      </c>
      <c r="AP36" s="80" t="s">
        <v>37</v>
      </c>
      <c r="AQ36" s="80">
        <v>0</v>
      </c>
      <c r="AR36" s="80">
        <v>1</v>
      </c>
      <c r="AS36" s="80">
        <v>2</v>
      </c>
      <c r="AT36" s="80">
        <v>8</v>
      </c>
      <c r="AU36" s="80">
        <v>9</v>
      </c>
      <c r="AV36" s="80">
        <v>14</v>
      </c>
      <c r="AW36" s="80">
        <v>35</v>
      </c>
      <c r="AX36" s="80">
        <v>12</v>
      </c>
      <c r="AY36" s="80">
        <v>25</v>
      </c>
      <c r="AZ36" s="80">
        <v>0</v>
      </c>
      <c r="BA36" s="80">
        <v>1</v>
      </c>
      <c r="BB36" s="80">
        <v>3</v>
      </c>
      <c r="BC36" s="80">
        <v>4</v>
      </c>
      <c r="BD36" s="80">
        <v>13</v>
      </c>
      <c r="BE36" s="80">
        <v>14</v>
      </c>
      <c r="BF36" s="80">
        <v>34</v>
      </c>
      <c r="BG36" s="80">
        <v>65</v>
      </c>
      <c r="BH36" s="80">
        <v>38</v>
      </c>
      <c r="BI36" s="80">
        <v>72</v>
      </c>
      <c r="BJ36" s="93">
        <v>1</v>
      </c>
      <c r="BK36" s="80">
        <v>1</v>
      </c>
      <c r="BL36" s="80">
        <v>1</v>
      </c>
      <c r="BM36" s="80">
        <v>2</v>
      </c>
      <c r="BN36" s="80">
        <v>19</v>
      </c>
      <c r="BO36" s="80">
        <v>12</v>
      </c>
      <c r="BP36" s="80">
        <v>18</v>
      </c>
      <c r="BQ36" s="80">
        <v>28</v>
      </c>
      <c r="BR36" s="80">
        <v>18</v>
      </c>
      <c r="BS36" s="80">
        <v>25</v>
      </c>
      <c r="BT36" s="80">
        <v>2</v>
      </c>
      <c r="BU36" s="80">
        <v>2</v>
      </c>
      <c r="BV36" s="80">
        <v>2</v>
      </c>
      <c r="BW36" s="80">
        <v>6</v>
      </c>
      <c r="BX36" s="80">
        <v>4</v>
      </c>
      <c r="BY36" s="80">
        <v>7</v>
      </c>
      <c r="BZ36" s="80">
        <v>21</v>
      </c>
      <c r="CA36" s="80">
        <v>19</v>
      </c>
      <c r="CB36" s="80">
        <v>13</v>
      </c>
      <c r="CC36" s="80">
        <v>25</v>
      </c>
      <c r="CD36" s="80">
        <f t="shared" si="19"/>
        <v>3</v>
      </c>
      <c r="CE36" s="80">
        <f t="shared" si="19"/>
        <v>3</v>
      </c>
      <c r="CF36" s="80">
        <f t="shared" si="19"/>
        <v>3</v>
      </c>
      <c r="CG36" s="80">
        <f t="shared" si="19"/>
        <v>8</v>
      </c>
      <c r="CH36" s="80">
        <f t="shared" si="19"/>
        <v>23</v>
      </c>
      <c r="CI36" s="80">
        <f t="shared" si="19"/>
        <v>19</v>
      </c>
      <c r="CJ36" s="80">
        <f t="shared" si="19"/>
        <v>39</v>
      </c>
      <c r="CK36" s="80">
        <f t="shared" si="19"/>
        <v>47</v>
      </c>
      <c r="CL36" s="80">
        <f t="shared" si="19"/>
        <v>31</v>
      </c>
      <c r="CM36" s="81">
        <f t="shared" si="19"/>
        <v>50</v>
      </c>
      <c r="CO36" s="188">
        <f t="shared" si="20"/>
        <v>0</v>
      </c>
      <c r="CP36" s="187">
        <f t="shared" si="20"/>
        <v>0</v>
      </c>
      <c r="CQ36" s="187">
        <f t="shared" si="20"/>
        <v>0.86206896551724133</v>
      </c>
      <c r="CR36" s="6">
        <f t="shared" si="20"/>
        <v>1.7241379310344827</v>
      </c>
      <c r="CS36" s="6">
        <f t="shared" si="20"/>
        <v>6.0344827586206895</v>
      </c>
      <c r="CT36" s="6">
        <f t="shared" si="20"/>
        <v>11.206896551724139</v>
      </c>
      <c r="CU36" s="6">
        <f t="shared" si="20"/>
        <v>18.103448275862068</v>
      </c>
      <c r="CV36" s="6">
        <f t="shared" si="20"/>
        <v>30.172413793103448</v>
      </c>
      <c r="CW36" s="6">
        <f t="shared" si="20"/>
        <v>7.7586206896551726</v>
      </c>
      <c r="CX36" s="6">
        <f t="shared" si="20"/>
        <v>24.137931034482758</v>
      </c>
      <c r="CY36" s="187">
        <f t="shared" si="21"/>
        <v>0</v>
      </c>
      <c r="CZ36" s="187">
        <f t="shared" si="21"/>
        <v>1.1363636363636365</v>
      </c>
      <c r="DA36" s="187">
        <f t="shared" si="21"/>
        <v>1.1363636363636365</v>
      </c>
      <c r="DB36" s="187">
        <f t="shared" si="21"/>
        <v>4.5454545454545459</v>
      </c>
      <c r="DC36" s="6">
        <f t="shared" si="21"/>
        <v>10.227272727272728</v>
      </c>
      <c r="DD36" s="6">
        <f t="shared" si="21"/>
        <v>9.0909090909090917</v>
      </c>
      <c r="DE36" s="6">
        <f t="shared" si="21"/>
        <v>20.454545454545457</v>
      </c>
      <c r="DF36" s="6">
        <f t="shared" si="21"/>
        <v>22.727272727272727</v>
      </c>
      <c r="DG36" s="6">
        <f t="shared" si="21"/>
        <v>6.8181818181818175</v>
      </c>
      <c r="DH36" s="6">
        <f t="shared" si="21"/>
        <v>23.863636363636363</v>
      </c>
      <c r="DI36" s="188">
        <f t="shared" si="22"/>
        <v>0</v>
      </c>
      <c r="DJ36" s="187">
        <f t="shared" si="22"/>
        <v>0.72463768115942029</v>
      </c>
      <c r="DK36" s="187">
        <f t="shared" si="22"/>
        <v>1.4492753623188406</v>
      </c>
      <c r="DL36" s="187">
        <f t="shared" si="22"/>
        <v>1.4492753623188406</v>
      </c>
      <c r="DM36" s="187">
        <f t="shared" si="22"/>
        <v>3.6231884057971016</v>
      </c>
      <c r="DN36" s="187">
        <f t="shared" si="22"/>
        <v>3.6231884057971016</v>
      </c>
      <c r="DO36" s="6">
        <f t="shared" si="22"/>
        <v>14.492753623188406</v>
      </c>
      <c r="DP36" s="6">
        <f t="shared" si="22"/>
        <v>21.739130434782609</v>
      </c>
      <c r="DQ36" s="6">
        <f t="shared" si="22"/>
        <v>18.840579710144929</v>
      </c>
      <c r="DR36" s="6">
        <f t="shared" si="22"/>
        <v>34.057971014492757</v>
      </c>
      <c r="DS36" s="187">
        <f t="shared" si="23"/>
        <v>0</v>
      </c>
      <c r="DT36" s="187">
        <f t="shared" si="23"/>
        <v>0</v>
      </c>
      <c r="DU36" s="187">
        <f t="shared" si="23"/>
        <v>0.94339622641509435</v>
      </c>
      <c r="DV36" s="187">
        <f t="shared" si="23"/>
        <v>1.8867924528301887</v>
      </c>
      <c r="DW36" s="6">
        <f t="shared" si="23"/>
        <v>7.5471698113207548</v>
      </c>
      <c r="DX36" s="6">
        <f t="shared" si="23"/>
        <v>8.4905660377358494</v>
      </c>
      <c r="DY36" s="6">
        <f t="shared" si="23"/>
        <v>13.20754716981132</v>
      </c>
      <c r="DZ36" s="6">
        <f t="shared" si="23"/>
        <v>33.018867924528301</v>
      </c>
      <c r="EA36" s="6">
        <f t="shared" si="23"/>
        <v>11.320754716981133</v>
      </c>
      <c r="EB36" s="6">
        <f t="shared" si="23"/>
        <v>23.584905660377359</v>
      </c>
      <c r="EC36" s="188">
        <f t="shared" si="24"/>
        <v>0.8</v>
      </c>
      <c r="ED36" s="187">
        <f t="shared" si="24"/>
        <v>0.8</v>
      </c>
      <c r="EE36" s="187">
        <f t="shared" si="24"/>
        <v>0.8</v>
      </c>
      <c r="EF36" s="187">
        <f t="shared" si="24"/>
        <v>1.6</v>
      </c>
      <c r="EG36" s="6">
        <f t="shared" si="24"/>
        <v>15.2</v>
      </c>
      <c r="EH36" s="6">
        <f t="shared" si="24"/>
        <v>9.6</v>
      </c>
      <c r="EI36" s="6">
        <f t="shared" si="24"/>
        <v>14.399999999999999</v>
      </c>
      <c r="EJ36" s="6">
        <f t="shared" si="24"/>
        <v>22.400000000000002</v>
      </c>
      <c r="EK36" s="6">
        <f t="shared" si="24"/>
        <v>14.399999999999999</v>
      </c>
      <c r="EL36" s="6">
        <f t="shared" si="24"/>
        <v>20</v>
      </c>
      <c r="EM36" s="187">
        <f t="shared" si="25"/>
        <v>1.9801980198019802</v>
      </c>
      <c r="EN36" s="187">
        <f t="shared" si="25"/>
        <v>1.9801980198019802</v>
      </c>
      <c r="EO36" s="187">
        <f t="shared" si="25"/>
        <v>1.9801980198019802</v>
      </c>
      <c r="EP36" s="119">
        <f t="shared" si="25"/>
        <v>5.9405940594059405</v>
      </c>
      <c r="EQ36" s="187">
        <f t="shared" si="25"/>
        <v>3.9603960396039604</v>
      </c>
      <c r="ER36" s="6">
        <f t="shared" si="25"/>
        <v>6.9306930693069315</v>
      </c>
      <c r="ES36" s="6">
        <f t="shared" si="25"/>
        <v>20.792079207920793</v>
      </c>
      <c r="ET36" s="6">
        <f t="shared" si="25"/>
        <v>18.811881188118811</v>
      </c>
      <c r="EU36" s="6">
        <f t="shared" si="25"/>
        <v>12.871287128712872</v>
      </c>
      <c r="EV36" s="82">
        <f t="shared" si="25"/>
        <v>24.752475247524753</v>
      </c>
      <c r="EX36" s="196">
        <f t="shared" si="26"/>
        <v>0</v>
      </c>
      <c r="EY36" s="195">
        <f t="shared" si="26"/>
        <v>1.1363636363636365</v>
      </c>
      <c r="EZ36" s="195">
        <f t="shared" si="26"/>
        <v>0.27429467084639514</v>
      </c>
      <c r="FA36" s="195">
        <f t="shared" si="26"/>
        <v>2.8213166144200632</v>
      </c>
      <c r="FB36" s="64">
        <f t="shared" si="26"/>
        <v>4.1927899686520389</v>
      </c>
      <c r="FC36" s="64">
        <f t="shared" si="26"/>
        <v>-2.1159874608150471</v>
      </c>
      <c r="FD36" s="64">
        <f t="shared" si="26"/>
        <v>2.3510971786833892</v>
      </c>
      <c r="FE36" s="64">
        <f t="shared" si="26"/>
        <v>-7.4451410658307218</v>
      </c>
      <c r="FF36" s="64">
        <f t="shared" si="26"/>
        <v>-0.94043887147335514</v>
      </c>
      <c r="FG36" s="64">
        <f t="shared" si="26"/>
        <v>-0.27429467084639469</v>
      </c>
      <c r="FH36" s="196">
        <f t="shared" si="27"/>
        <v>0</v>
      </c>
      <c r="FI36" s="195">
        <f t="shared" si="27"/>
        <v>-0.72463768115942029</v>
      </c>
      <c r="FJ36" s="195">
        <f t="shared" si="27"/>
        <v>-0.50587913590374622</v>
      </c>
      <c r="FK36" s="195">
        <f t="shared" si="27"/>
        <v>0.43751709051134813</v>
      </c>
      <c r="FL36" s="195">
        <f t="shared" si="27"/>
        <v>3.9239814055236533</v>
      </c>
      <c r="FM36" s="64">
        <f t="shared" si="27"/>
        <v>4.8673776319387478</v>
      </c>
      <c r="FN36" s="64">
        <f t="shared" si="27"/>
        <v>-1.2852064533770857</v>
      </c>
      <c r="FO36" s="64">
        <f t="shared" si="27"/>
        <v>11.279737489745692</v>
      </c>
      <c r="FP36" s="64">
        <f t="shared" si="27"/>
        <v>-7.5198249931637964</v>
      </c>
      <c r="FQ36" s="64">
        <f t="shared" si="27"/>
        <v>-10.473065354115398</v>
      </c>
      <c r="FR36" s="196">
        <f t="shared" si="28"/>
        <v>1.1801980198019801</v>
      </c>
      <c r="FS36" s="195">
        <f t="shared" si="28"/>
        <v>1.1801980198019801</v>
      </c>
      <c r="FT36" s="195">
        <f t="shared" si="28"/>
        <v>1.1801980198019801</v>
      </c>
      <c r="FU36" s="195">
        <f t="shared" si="28"/>
        <v>4.3405940594059409</v>
      </c>
      <c r="FV36" s="195">
        <f t="shared" si="28"/>
        <v>-11.239603960396039</v>
      </c>
      <c r="FW36" s="64">
        <f t="shared" si="28"/>
        <v>-2.6693069306930681</v>
      </c>
      <c r="FX36" s="64">
        <f t="shared" si="28"/>
        <v>6.3920792079207942</v>
      </c>
      <c r="FY36" s="64">
        <f t="shared" si="28"/>
        <v>-3.5881188118811913</v>
      </c>
      <c r="FZ36" s="64">
        <f t="shared" si="28"/>
        <v>-1.5287128712871265</v>
      </c>
      <c r="GA36" s="95">
        <f t="shared" si="28"/>
        <v>4.7524752475247531</v>
      </c>
    </row>
    <row r="37" spans="1:183" x14ac:dyDescent="0.25">
      <c r="A37" s="561" t="s">
        <v>42</v>
      </c>
      <c r="B37" s="492"/>
      <c r="C37" s="491"/>
      <c r="D37" s="491"/>
      <c r="E37" s="491"/>
      <c r="F37" s="491"/>
      <c r="G37" s="491"/>
      <c r="H37" s="491"/>
      <c r="I37" s="491"/>
      <c r="J37" s="491"/>
      <c r="K37" s="491"/>
      <c r="L37" s="491"/>
      <c r="M37" s="491"/>
      <c r="N37" s="491"/>
      <c r="O37" s="491"/>
      <c r="P37" s="491"/>
      <c r="Q37" s="491"/>
      <c r="R37" s="491"/>
      <c r="S37" s="491"/>
      <c r="T37" s="491"/>
      <c r="U37" s="491"/>
      <c r="V37" s="491"/>
      <c r="W37" s="491"/>
      <c r="X37" s="491"/>
      <c r="Y37" s="491"/>
      <c r="Z37" s="491"/>
      <c r="AA37" s="491"/>
      <c r="AB37" s="491"/>
      <c r="AC37" s="491"/>
      <c r="AD37" s="491"/>
      <c r="AE37" s="491"/>
      <c r="AF37" s="492"/>
      <c r="AG37" s="491"/>
      <c r="AH37" s="491"/>
      <c r="AI37" s="491"/>
      <c r="AJ37" s="491"/>
      <c r="AK37" s="491"/>
      <c r="AL37" s="491"/>
      <c r="AM37" s="491"/>
      <c r="AN37" s="491"/>
      <c r="AO37" s="491"/>
      <c r="AP37" s="491"/>
      <c r="AQ37" s="491"/>
      <c r="AR37" s="491"/>
      <c r="AS37" s="491"/>
      <c r="AT37" s="491"/>
      <c r="AU37" s="491"/>
      <c r="AV37" s="491"/>
      <c r="AW37" s="491"/>
      <c r="AX37" s="491"/>
      <c r="AY37" s="491"/>
      <c r="AZ37" s="491"/>
      <c r="BA37" s="491"/>
      <c r="BB37" s="491"/>
      <c r="BC37" s="491"/>
      <c r="BD37" s="491"/>
      <c r="BE37" s="491"/>
      <c r="BF37" s="491"/>
      <c r="BG37" s="491"/>
      <c r="BH37" s="491"/>
      <c r="BI37" s="491"/>
      <c r="BJ37" s="492"/>
      <c r="BK37" s="491"/>
      <c r="BL37" s="491"/>
      <c r="BM37" s="491"/>
      <c r="BN37" s="491"/>
      <c r="BO37" s="491"/>
      <c r="BP37" s="491"/>
      <c r="BQ37" s="491"/>
      <c r="BR37" s="491"/>
      <c r="BS37" s="491"/>
      <c r="BT37" s="491"/>
      <c r="BU37" s="491"/>
      <c r="BV37" s="491"/>
      <c r="BW37" s="491"/>
      <c r="BX37" s="491"/>
      <c r="BY37" s="491"/>
      <c r="BZ37" s="491"/>
      <c r="CA37" s="491"/>
      <c r="CB37" s="491"/>
      <c r="CC37" s="491"/>
      <c r="CD37" s="491"/>
      <c r="CE37" s="491"/>
      <c r="CF37" s="491"/>
      <c r="CG37" s="491"/>
      <c r="CH37" s="491"/>
      <c r="CI37" s="491"/>
      <c r="CJ37" s="491"/>
      <c r="CK37" s="491"/>
      <c r="CL37" s="491"/>
      <c r="CM37" s="493"/>
      <c r="CO37" s="483"/>
      <c r="CP37" s="484"/>
      <c r="CQ37" s="484"/>
      <c r="CR37" s="484"/>
      <c r="CS37" s="484"/>
      <c r="CT37" s="484"/>
      <c r="CU37" s="484"/>
      <c r="CV37" s="484"/>
      <c r="CW37" s="484"/>
      <c r="CX37" s="484"/>
      <c r="CY37" s="484"/>
      <c r="CZ37" s="484"/>
      <c r="DA37" s="484"/>
      <c r="DB37" s="484"/>
      <c r="DC37" s="484"/>
      <c r="DD37" s="484"/>
      <c r="DE37" s="484"/>
      <c r="DF37" s="484"/>
      <c r="DG37" s="484"/>
      <c r="DH37" s="484"/>
      <c r="DI37" s="483"/>
      <c r="DJ37" s="484"/>
      <c r="DK37" s="484"/>
      <c r="DL37" s="484"/>
      <c r="DM37" s="484"/>
      <c r="DN37" s="484"/>
      <c r="DO37" s="484"/>
      <c r="DP37" s="484"/>
      <c r="DQ37" s="484"/>
      <c r="DR37" s="484"/>
      <c r="DS37" s="484"/>
      <c r="DT37" s="484"/>
      <c r="DU37" s="484"/>
      <c r="DV37" s="484"/>
      <c r="DW37" s="484"/>
      <c r="DX37" s="484"/>
      <c r="DY37" s="484"/>
      <c r="DZ37" s="484"/>
      <c r="EA37" s="484"/>
      <c r="EB37" s="484"/>
      <c r="EC37" s="483"/>
      <c r="ED37" s="484"/>
      <c r="EE37" s="484"/>
      <c r="EF37" s="484"/>
      <c r="EG37" s="484"/>
      <c r="EH37" s="484"/>
      <c r="EI37" s="484"/>
      <c r="EJ37" s="484"/>
      <c r="EK37" s="484"/>
      <c r="EL37" s="484"/>
      <c r="EM37" s="484"/>
      <c r="EN37" s="484"/>
      <c r="EO37" s="484"/>
      <c r="EP37" s="484"/>
      <c r="EQ37" s="484"/>
      <c r="ER37" s="484"/>
      <c r="ES37" s="484"/>
      <c r="ET37" s="484"/>
      <c r="EU37" s="484"/>
      <c r="EV37" s="485"/>
      <c r="EX37" s="1446"/>
      <c r="EY37" s="595"/>
      <c r="EZ37" s="481"/>
      <c r="FA37" s="481"/>
      <c r="FB37" s="481"/>
      <c r="FC37" s="481"/>
      <c r="FD37" s="481"/>
      <c r="FE37" s="481"/>
      <c r="FF37" s="481"/>
      <c r="FG37" s="481"/>
      <c r="FH37" s="1446"/>
      <c r="FI37" s="595"/>
      <c r="FJ37" s="595"/>
      <c r="FK37" s="595"/>
      <c r="FL37" s="481"/>
      <c r="FM37" s="481"/>
      <c r="FN37" s="481"/>
      <c r="FO37" s="481"/>
      <c r="FP37" s="481"/>
      <c r="FQ37" s="481"/>
      <c r="FR37" s="1446"/>
      <c r="FS37" s="595"/>
      <c r="FT37" s="595"/>
      <c r="FU37" s="595"/>
      <c r="FV37" s="481"/>
      <c r="FW37" s="481"/>
      <c r="FX37" s="481"/>
      <c r="FY37" s="481"/>
      <c r="FZ37" s="481"/>
      <c r="GA37" s="482"/>
    </row>
    <row r="38" spans="1:183" x14ac:dyDescent="0.25">
      <c r="A38" s="267" t="s">
        <v>43</v>
      </c>
      <c r="B38" s="93" t="s">
        <v>37</v>
      </c>
      <c r="C38" s="80">
        <v>0</v>
      </c>
      <c r="D38" s="80">
        <v>0</v>
      </c>
      <c r="E38" s="80">
        <v>0</v>
      </c>
      <c r="F38" s="80">
        <v>3</v>
      </c>
      <c r="G38" s="80">
        <v>4</v>
      </c>
      <c r="H38" s="80">
        <v>4</v>
      </c>
      <c r="I38" s="80">
        <v>4</v>
      </c>
      <c r="J38" s="80">
        <v>1</v>
      </c>
      <c r="K38" s="80">
        <v>3</v>
      </c>
      <c r="L38" s="80">
        <v>0</v>
      </c>
      <c r="M38" s="80">
        <v>0</v>
      </c>
      <c r="N38" s="80">
        <v>0</v>
      </c>
      <c r="O38" s="80">
        <v>1</v>
      </c>
      <c r="P38" s="80">
        <v>0</v>
      </c>
      <c r="Q38" s="80">
        <v>1</v>
      </c>
      <c r="R38" s="80">
        <v>2</v>
      </c>
      <c r="S38" s="80">
        <v>7</v>
      </c>
      <c r="T38" s="80">
        <v>2</v>
      </c>
      <c r="U38" s="80">
        <v>3</v>
      </c>
      <c r="V38" s="80">
        <v>0</v>
      </c>
      <c r="W38" s="80">
        <v>0</v>
      </c>
      <c r="X38" s="80">
        <v>0</v>
      </c>
      <c r="Y38" s="80">
        <v>1</v>
      </c>
      <c r="Z38" s="80">
        <v>3</v>
      </c>
      <c r="AA38" s="80">
        <v>5</v>
      </c>
      <c r="AB38" s="80">
        <v>6</v>
      </c>
      <c r="AC38" s="80">
        <v>11</v>
      </c>
      <c r="AD38" s="80">
        <v>3</v>
      </c>
      <c r="AE38" s="80">
        <v>6</v>
      </c>
      <c r="AF38" s="93">
        <v>0</v>
      </c>
      <c r="AG38" s="80">
        <v>1</v>
      </c>
      <c r="AH38" s="80">
        <v>0</v>
      </c>
      <c r="AI38" s="80">
        <v>0</v>
      </c>
      <c r="AJ38" s="80">
        <v>0</v>
      </c>
      <c r="AK38" s="80">
        <v>0</v>
      </c>
      <c r="AL38" s="80">
        <v>5</v>
      </c>
      <c r="AM38" s="80">
        <v>2</v>
      </c>
      <c r="AN38" s="80">
        <v>3</v>
      </c>
      <c r="AO38" s="80">
        <v>6</v>
      </c>
      <c r="AP38" s="80" t="s">
        <v>37</v>
      </c>
      <c r="AQ38" s="80">
        <v>0</v>
      </c>
      <c r="AR38" s="80">
        <v>0</v>
      </c>
      <c r="AS38" s="80">
        <v>0</v>
      </c>
      <c r="AT38" s="80">
        <v>0</v>
      </c>
      <c r="AU38" s="80">
        <v>3</v>
      </c>
      <c r="AV38" s="80">
        <v>3</v>
      </c>
      <c r="AW38" s="80">
        <v>5</v>
      </c>
      <c r="AX38" s="80">
        <v>1</v>
      </c>
      <c r="AY38" s="80">
        <v>7</v>
      </c>
      <c r="AZ38" s="80">
        <v>0</v>
      </c>
      <c r="BA38" s="80">
        <v>1</v>
      </c>
      <c r="BB38" s="80">
        <v>0</v>
      </c>
      <c r="BC38" s="80">
        <v>0</v>
      </c>
      <c r="BD38" s="80">
        <v>0</v>
      </c>
      <c r="BE38" s="80">
        <v>3</v>
      </c>
      <c r="BF38" s="80">
        <v>8</v>
      </c>
      <c r="BG38" s="80">
        <v>7</v>
      </c>
      <c r="BH38" s="80">
        <v>4</v>
      </c>
      <c r="BI38" s="80">
        <v>13</v>
      </c>
      <c r="BJ38" s="93">
        <v>0</v>
      </c>
      <c r="BK38" s="80">
        <v>0</v>
      </c>
      <c r="BL38" s="80">
        <v>0</v>
      </c>
      <c r="BM38" s="80">
        <v>0</v>
      </c>
      <c r="BN38" s="80">
        <v>0</v>
      </c>
      <c r="BO38" s="80">
        <v>1</v>
      </c>
      <c r="BP38" s="80">
        <v>2</v>
      </c>
      <c r="BQ38" s="80">
        <v>1</v>
      </c>
      <c r="BR38" s="80">
        <v>1</v>
      </c>
      <c r="BS38" s="80">
        <v>4</v>
      </c>
      <c r="BT38" s="80">
        <v>0</v>
      </c>
      <c r="BU38" s="80">
        <v>0</v>
      </c>
      <c r="BV38" s="80">
        <v>0</v>
      </c>
      <c r="BW38" s="80">
        <v>1</v>
      </c>
      <c r="BX38" s="80">
        <v>0</v>
      </c>
      <c r="BY38" s="80">
        <v>2</v>
      </c>
      <c r="BZ38" s="80">
        <v>0</v>
      </c>
      <c r="CA38" s="80">
        <v>3</v>
      </c>
      <c r="CB38" s="80">
        <v>2</v>
      </c>
      <c r="CC38" s="80">
        <v>5</v>
      </c>
      <c r="CD38" s="80">
        <f t="shared" ref="CD38:CM39" si="30">SUM(BJ38+BT38)</f>
        <v>0</v>
      </c>
      <c r="CE38" s="80">
        <f t="shared" si="30"/>
        <v>0</v>
      </c>
      <c r="CF38" s="80">
        <f t="shared" si="30"/>
        <v>0</v>
      </c>
      <c r="CG38" s="80">
        <f t="shared" si="30"/>
        <v>1</v>
      </c>
      <c r="CH38" s="80">
        <f t="shared" si="30"/>
        <v>0</v>
      </c>
      <c r="CI38" s="80">
        <f t="shared" si="30"/>
        <v>3</v>
      </c>
      <c r="CJ38" s="80">
        <f t="shared" si="30"/>
        <v>2</v>
      </c>
      <c r="CK38" s="80">
        <f t="shared" si="30"/>
        <v>4</v>
      </c>
      <c r="CL38" s="80">
        <f t="shared" si="30"/>
        <v>3</v>
      </c>
      <c r="CM38" s="81">
        <f t="shared" si="30"/>
        <v>9</v>
      </c>
      <c r="CO38" s="188">
        <f t="shared" ref="CO38:CX39" si="31">IFERROR(B38/SUM($B38:$K38)*100,0)</f>
        <v>0</v>
      </c>
      <c r="CP38" s="187">
        <f t="shared" si="31"/>
        <v>0</v>
      </c>
      <c r="CQ38" s="187">
        <f t="shared" si="31"/>
        <v>0</v>
      </c>
      <c r="CR38" s="187">
        <f t="shared" si="31"/>
        <v>0</v>
      </c>
      <c r="CS38" s="187">
        <f t="shared" si="31"/>
        <v>15.789473684210526</v>
      </c>
      <c r="CT38" s="187">
        <f t="shared" si="31"/>
        <v>21.052631578947366</v>
      </c>
      <c r="CU38" s="187">
        <f t="shared" si="31"/>
        <v>21.052631578947366</v>
      </c>
      <c r="CV38" s="187">
        <f t="shared" si="31"/>
        <v>21.052631578947366</v>
      </c>
      <c r="CW38" s="187">
        <f t="shared" si="31"/>
        <v>5.2631578947368416</v>
      </c>
      <c r="CX38" s="187">
        <f t="shared" si="31"/>
        <v>15.789473684210526</v>
      </c>
      <c r="CY38" s="187">
        <f t="shared" ref="CY38:DH39" si="32">IFERROR(L38/SUM($L38:$U38)*100,0)</f>
        <v>0</v>
      </c>
      <c r="CZ38" s="187">
        <f t="shared" si="32"/>
        <v>0</v>
      </c>
      <c r="DA38" s="187">
        <f t="shared" si="32"/>
        <v>0</v>
      </c>
      <c r="DB38" s="187">
        <f t="shared" si="32"/>
        <v>6.25</v>
      </c>
      <c r="DC38" s="187">
        <f t="shared" si="32"/>
        <v>0</v>
      </c>
      <c r="DD38" s="187">
        <f t="shared" si="32"/>
        <v>6.25</v>
      </c>
      <c r="DE38" s="187">
        <f t="shared" si="32"/>
        <v>12.5</v>
      </c>
      <c r="DF38" s="6">
        <f t="shared" si="32"/>
        <v>43.75</v>
      </c>
      <c r="DG38" s="187">
        <f t="shared" si="32"/>
        <v>12.5</v>
      </c>
      <c r="DH38" s="187">
        <f t="shared" si="32"/>
        <v>18.75</v>
      </c>
      <c r="DI38" s="188">
        <f t="shared" ref="DI38:DR39" si="33">IFERROR(AF38/SUM($AF38:$AO38)*100,0)</f>
        <v>0</v>
      </c>
      <c r="DJ38" s="187">
        <f t="shared" si="33"/>
        <v>5.8823529411764701</v>
      </c>
      <c r="DK38" s="187">
        <f t="shared" si="33"/>
        <v>0</v>
      </c>
      <c r="DL38" s="187">
        <f t="shared" si="33"/>
        <v>0</v>
      </c>
      <c r="DM38" s="187">
        <f t="shared" si="33"/>
        <v>0</v>
      </c>
      <c r="DN38" s="187">
        <f t="shared" si="33"/>
        <v>0</v>
      </c>
      <c r="DO38" s="187">
        <f t="shared" si="33"/>
        <v>29.411764705882355</v>
      </c>
      <c r="DP38" s="187">
        <f t="shared" si="33"/>
        <v>11.76470588235294</v>
      </c>
      <c r="DQ38" s="187">
        <f t="shared" si="33"/>
        <v>17.647058823529413</v>
      </c>
      <c r="DR38" s="6">
        <f t="shared" si="33"/>
        <v>35.294117647058826</v>
      </c>
      <c r="DS38" s="187">
        <f t="shared" ref="DS38:EB39" si="34">IFERROR(AP38/SUM($AP38:$AY38)*100,0)</f>
        <v>0</v>
      </c>
      <c r="DT38" s="187">
        <f t="shared" si="34"/>
        <v>0</v>
      </c>
      <c r="DU38" s="187">
        <f t="shared" si="34"/>
        <v>0</v>
      </c>
      <c r="DV38" s="187">
        <f t="shared" si="34"/>
        <v>0</v>
      </c>
      <c r="DW38" s="187">
        <f t="shared" si="34"/>
        <v>0</v>
      </c>
      <c r="DX38" s="187">
        <f t="shared" si="34"/>
        <v>15.789473684210526</v>
      </c>
      <c r="DY38" s="187">
        <f t="shared" si="34"/>
        <v>15.789473684210526</v>
      </c>
      <c r="DZ38" s="187">
        <f t="shared" si="34"/>
        <v>26.315789473684209</v>
      </c>
      <c r="EA38" s="187">
        <f t="shared" si="34"/>
        <v>5.2631578947368416</v>
      </c>
      <c r="EB38" s="6">
        <f t="shared" si="34"/>
        <v>36.84210526315789</v>
      </c>
      <c r="EC38" s="188">
        <f t="shared" ref="EC38:EL39" si="35">IFERROR(BJ38/SUM($BJ38:$BS38)*100,0)</f>
        <v>0</v>
      </c>
      <c r="ED38" s="187">
        <f t="shared" si="35"/>
        <v>0</v>
      </c>
      <c r="EE38" s="187">
        <f t="shared" si="35"/>
        <v>0</v>
      </c>
      <c r="EF38" s="187">
        <f t="shared" si="35"/>
        <v>0</v>
      </c>
      <c r="EG38" s="187">
        <f t="shared" si="35"/>
        <v>0</v>
      </c>
      <c r="EH38" s="187">
        <f t="shared" si="35"/>
        <v>11.111111111111111</v>
      </c>
      <c r="EI38" s="187">
        <f t="shared" si="35"/>
        <v>22.222222222222221</v>
      </c>
      <c r="EJ38" s="187">
        <f t="shared" si="35"/>
        <v>11.111111111111111</v>
      </c>
      <c r="EK38" s="187">
        <f t="shared" si="35"/>
        <v>11.111111111111111</v>
      </c>
      <c r="EL38" s="187">
        <f t="shared" si="35"/>
        <v>44.444444444444443</v>
      </c>
      <c r="EM38" s="187">
        <f t="shared" ref="EM38:EV39" si="36">IFERROR(BT38/SUM($BT38:$CC38)*100,0)</f>
        <v>0</v>
      </c>
      <c r="EN38" s="187">
        <f t="shared" si="36"/>
        <v>0</v>
      </c>
      <c r="EO38" s="187">
        <f t="shared" si="36"/>
        <v>0</v>
      </c>
      <c r="EP38" s="187">
        <f t="shared" si="36"/>
        <v>7.6923076923076925</v>
      </c>
      <c r="EQ38" s="187">
        <f t="shared" si="36"/>
        <v>0</v>
      </c>
      <c r="ER38" s="187">
        <f t="shared" si="36"/>
        <v>15.384615384615385</v>
      </c>
      <c r="ES38" s="187">
        <f t="shared" si="36"/>
        <v>0</v>
      </c>
      <c r="ET38" s="187">
        <f t="shared" si="36"/>
        <v>23.076923076923077</v>
      </c>
      <c r="EU38" s="187">
        <f t="shared" si="36"/>
        <v>15.384615384615385</v>
      </c>
      <c r="EV38" s="82">
        <f t="shared" si="36"/>
        <v>38.461538461538467</v>
      </c>
      <c r="EX38" s="196">
        <f t="shared" ref="EX38:FG39" si="37">CY38-CO38</f>
        <v>0</v>
      </c>
      <c r="EY38" s="195">
        <f t="shared" si="37"/>
        <v>0</v>
      </c>
      <c r="EZ38" s="195">
        <f t="shared" si="37"/>
        <v>0</v>
      </c>
      <c r="FA38" s="195">
        <f t="shared" si="37"/>
        <v>6.25</v>
      </c>
      <c r="FB38" s="195">
        <f t="shared" si="37"/>
        <v>-15.789473684210526</v>
      </c>
      <c r="FC38" s="195">
        <f t="shared" si="37"/>
        <v>-14.802631578947366</v>
      </c>
      <c r="FD38" s="195">
        <f t="shared" si="37"/>
        <v>-8.5526315789473664</v>
      </c>
      <c r="FE38" s="195">
        <f t="shared" si="37"/>
        <v>22.697368421052634</v>
      </c>
      <c r="FF38" s="195">
        <f t="shared" si="37"/>
        <v>7.2368421052631584</v>
      </c>
      <c r="FG38" s="195">
        <f t="shared" si="37"/>
        <v>2.9605263157894743</v>
      </c>
      <c r="FH38" s="196">
        <f t="shared" ref="FH38:FQ39" si="38">DS38-DI38</f>
        <v>0</v>
      </c>
      <c r="FI38" s="195">
        <f t="shared" si="38"/>
        <v>-5.8823529411764701</v>
      </c>
      <c r="FJ38" s="195">
        <f t="shared" si="38"/>
        <v>0</v>
      </c>
      <c r="FK38" s="195">
        <f t="shared" si="38"/>
        <v>0</v>
      </c>
      <c r="FL38" s="195">
        <f t="shared" si="38"/>
        <v>0</v>
      </c>
      <c r="FM38" s="195">
        <f t="shared" si="38"/>
        <v>15.789473684210526</v>
      </c>
      <c r="FN38" s="195">
        <f t="shared" si="38"/>
        <v>-13.622291021671829</v>
      </c>
      <c r="FO38" s="195">
        <f t="shared" si="38"/>
        <v>14.551083591331269</v>
      </c>
      <c r="FP38" s="195">
        <f t="shared" si="38"/>
        <v>-12.383900928792571</v>
      </c>
      <c r="FQ38" s="64">
        <f t="shared" si="38"/>
        <v>1.5479876160990642</v>
      </c>
      <c r="FR38" s="196">
        <f t="shared" ref="FR38:GA39" si="39">EM38-EC38</f>
        <v>0</v>
      </c>
      <c r="FS38" s="195">
        <f t="shared" si="39"/>
        <v>0</v>
      </c>
      <c r="FT38" s="195">
        <f t="shared" si="39"/>
        <v>0</v>
      </c>
      <c r="FU38" s="195">
        <f t="shared" si="39"/>
        <v>7.6923076923076925</v>
      </c>
      <c r="FV38" s="195">
        <f t="shared" si="39"/>
        <v>0</v>
      </c>
      <c r="FW38" s="195">
        <f t="shared" si="39"/>
        <v>4.2735042735042743</v>
      </c>
      <c r="FX38" s="195">
        <f t="shared" si="39"/>
        <v>-22.222222222222221</v>
      </c>
      <c r="FY38" s="195">
        <f t="shared" si="39"/>
        <v>11.965811965811966</v>
      </c>
      <c r="FZ38" s="195">
        <f t="shared" si="39"/>
        <v>4.2735042735042743</v>
      </c>
      <c r="GA38" s="594">
        <f t="shared" si="39"/>
        <v>-5.9829059829059759</v>
      </c>
    </row>
    <row r="39" spans="1:183" x14ac:dyDescent="0.25">
      <c r="A39" s="267" t="s">
        <v>44</v>
      </c>
      <c r="B39" s="93" t="s">
        <v>37</v>
      </c>
      <c r="C39" s="80">
        <v>1</v>
      </c>
      <c r="D39" s="80">
        <v>6</v>
      </c>
      <c r="E39" s="80">
        <v>15</v>
      </c>
      <c r="F39" s="80">
        <v>25</v>
      </c>
      <c r="G39" s="80">
        <v>47</v>
      </c>
      <c r="H39" s="80">
        <v>97</v>
      </c>
      <c r="I39" s="80">
        <v>125</v>
      </c>
      <c r="J39" s="80">
        <v>49</v>
      </c>
      <c r="K39" s="80">
        <v>124</v>
      </c>
      <c r="L39" s="80">
        <v>5</v>
      </c>
      <c r="M39" s="80">
        <v>1</v>
      </c>
      <c r="N39" s="80">
        <v>6</v>
      </c>
      <c r="O39" s="80">
        <v>10</v>
      </c>
      <c r="P39" s="80">
        <v>26</v>
      </c>
      <c r="Q39" s="80">
        <v>50</v>
      </c>
      <c r="R39" s="80">
        <v>93</v>
      </c>
      <c r="S39" s="80">
        <v>131</v>
      </c>
      <c r="T39" s="80">
        <v>55</v>
      </c>
      <c r="U39" s="80">
        <v>93</v>
      </c>
      <c r="V39" s="80">
        <v>5</v>
      </c>
      <c r="W39" s="80">
        <v>2</v>
      </c>
      <c r="X39" s="80">
        <v>12</v>
      </c>
      <c r="Y39" s="80">
        <v>25</v>
      </c>
      <c r="Z39" s="80">
        <v>51</v>
      </c>
      <c r="AA39" s="80">
        <v>97</v>
      </c>
      <c r="AB39" s="80">
        <v>190</v>
      </c>
      <c r="AC39" s="80">
        <v>256</v>
      </c>
      <c r="AD39" s="80">
        <v>104</v>
      </c>
      <c r="AE39" s="80">
        <v>217</v>
      </c>
      <c r="AF39" s="93">
        <v>1</v>
      </c>
      <c r="AG39" s="80">
        <v>2</v>
      </c>
      <c r="AH39" s="80">
        <v>3</v>
      </c>
      <c r="AI39" s="80">
        <v>6</v>
      </c>
      <c r="AJ39" s="80">
        <v>14</v>
      </c>
      <c r="AK39" s="80">
        <v>20</v>
      </c>
      <c r="AL39" s="80">
        <v>50</v>
      </c>
      <c r="AM39" s="80">
        <v>105</v>
      </c>
      <c r="AN39" s="80">
        <v>92</v>
      </c>
      <c r="AO39" s="80">
        <v>208</v>
      </c>
      <c r="AP39" s="80" t="s">
        <v>37</v>
      </c>
      <c r="AQ39" s="80">
        <v>3</v>
      </c>
      <c r="AR39" s="80">
        <v>1</v>
      </c>
      <c r="AS39" s="80">
        <v>11</v>
      </c>
      <c r="AT39" s="80">
        <v>17</v>
      </c>
      <c r="AU39" s="80">
        <v>23</v>
      </c>
      <c r="AV39" s="80">
        <v>55</v>
      </c>
      <c r="AW39" s="80">
        <v>97</v>
      </c>
      <c r="AX39" s="80">
        <v>75</v>
      </c>
      <c r="AY39" s="80">
        <v>184</v>
      </c>
      <c r="AZ39" s="80">
        <v>1</v>
      </c>
      <c r="BA39" s="80">
        <v>5</v>
      </c>
      <c r="BB39" s="80">
        <v>4</v>
      </c>
      <c r="BC39" s="80">
        <v>17</v>
      </c>
      <c r="BD39" s="80">
        <v>31</v>
      </c>
      <c r="BE39" s="80">
        <v>43</v>
      </c>
      <c r="BF39" s="80">
        <v>105</v>
      </c>
      <c r="BG39" s="80">
        <v>202</v>
      </c>
      <c r="BH39" s="80">
        <v>167</v>
      </c>
      <c r="BI39" s="80">
        <v>392</v>
      </c>
      <c r="BJ39" s="93">
        <v>2</v>
      </c>
      <c r="BK39" s="80">
        <v>2</v>
      </c>
      <c r="BL39" s="80">
        <v>4</v>
      </c>
      <c r="BM39" s="80">
        <v>10</v>
      </c>
      <c r="BN39" s="80">
        <v>34</v>
      </c>
      <c r="BO39" s="80">
        <v>36</v>
      </c>
      <c r="BP39" s="80">
        <v>73</v>
      </c>
      <c r="BQ39" s="80">
        <v>105</v>
      </c>
      <c r="BR39" s="80">
        <v>79</v>
      </c>
      <c r="BS39" s="80">
        <v>165</v>
      </c>
      <c r="BT39" s="80">
        <v>2</v>
      </c>
      <c r="BU39" s="80">
        <v>3</v>
      </c>
      <c r="BV39" s="80">
        <v>5</v>
      </c>
      <c r="BW39" s="80">
        <v>13</v>
      </c>
      <c r="BX39" s="80">
        <v>38</v>
      </c>
      <c r="BY39" s="80">
        <v>35</v>
      </c>
      <c r="BZ39" s="80">
        <v>85</v>
      </c>
      <c r="CA39" s="80">
        <v>83</v>
      </c>
      <c r="CB39" s="80">
        <v>73</v>
      </c>
      <c r="CC39" s="80">
        <v>141</v>
      </c>
      <c r="CD39" s="80">
        <f t="shared" si="30"/>
        <v>4</v>
      </c>
      <c r="CE39" s="80">
        <f t="shared" si="30"/>
        <v>5</v>
      </c>
      <c r="CF39" s="80">
        <f t="shared" si="30"/>
        <v>9</v>
      </c>
      <c r="CG39" s="80">
        <f t="shared" si="30"/>
        <v>23</v>
      </c>
      <c r="CH39" s="80">
        <f t="shared" si="30"/>
        <v>72</v>
      </c>
      <c r="CI39" s="80">
        <f t="shared" si="30"/>
        <v>71</v>
      </c>
      <c r="CJ39" s="80">
        <f t="shared" si="30"/>
        <v>158</v>
      </c>
      <c r="CK39" s="80">
        <f t="shared" si="30"/>
        <v>188</v>
      </c>
      <c r="CL39" s="80">
        <f t="shared" si="30"/>
        <v>152</v>
      </c>
      <c r="CM39" s="81">
        <f t="shared" si="30"/>
        <v>306</v>
      </c>
      <c r="CO39" s="188">
        <f t="shared" si="31"/>
        <v>0</v>
      </c>
      <c r="CP39" s="6">
        <f t="shared" si="31"/>
        <v>0.20449897750511251</v>
      </c>
      <c r="CQ39" s="6">
        <f t="shared" si="31"/>
        <v>1.2269938650306749</v>
      </c>
      <c r="CR39" s="6">
        <f t="shared" si="31"/>
        <v>3.0674846625766872</v>
      </c>
      <c r="CS39" s="6">
        <f t="shared" si="31"/>
        <v>5.112474437627812</v>
      </c>
      <c r="CT39" s="6">
        <f t="shared" si="31"/>
        <v>9.6114519427402865</v>
      </c>
      <c r="CU39" s="6">
        <f t="shared" si="31"/>
        <v>19.836400817995912</v>
      </c>
      <c r="CV39" s="6">
        <f t="shared" si="31"/>
        <v>25.562372188139058</v>
      </c>
      <c r="CW39" s="6">
        <f t="shared" si="31"/>
        <v>10.020449897750511</v>
      </c>
      <c r="CX39" s="6">
        <f t="shared" si="31"/>
        <v>25.357873210633947</v>
      </c>
      <c r="CY39" s="187">
        <f t="shared" si="32"/>
        <v>1.0638297872340425</v>
      </c>
      <c r="CZ39" s="187">
        <f t="shared" si="32"/>
        <v>0.21276595744680851</v>
      </c>
      <c r="DA39" s="6">
        <f t="shared" si="32"/>
        <v>1.2765957446808509</v>
      </c>
      <c r="DB39" s="6">
        <f t="shared" si="32"/>
        <v>2.1276595744680851</v>
      </c>
      <c r="DC39" s="6">
        <f t="shared" si="32"/>
        <v>5.5319148936170208</v>
      </c>
      <c r="DD39" s="6">
        <f t="shared" si="32"/>
        <v>10.638297872340425</v>
      </c>
      <c r="DE39" s="6">
        <f t="shared" si="32"/>
        <v>19.787234042553191</v>
      </c>
      <c r="DF39" s="6">
        <f t="shared" si="32"/>
        <v>27.872340425531917</v>
      </c>
      <c r="DG39" s="6">
        <f t="shared" si="32"/>
        <v>11.702127659574469</v>
      </c>
      <c r="DH39" s="6">
        <f t="shared" si="32"/>
        <v>19.787234042553191</v>
      </c>
      <c r="DI39" s="188">
        <f t="shared" si="33"/>
        <v>0.19960079840319359</v>
      </c>
      <c r="DJ39" s="187">
        <f t="shared" si="33"/>
        <v>0.39920159680638717</v>
      </c>
      <c r="DK39" s="187">
        <f t="shared" si="33"/>
        <v>0.5988023952095809</v>
      </c>
      <c r="DL39" s="6">
        <f t="shared" si="33"/>
        <v>1.1976047904191618</v>
      </c>
      <c r="DM39" s="6">
        <f t="shared" si="33"/>
        <v>2.7944111776447107</v>
      </c>
      <c r="DN39" s="6">
        <f t="shared" si="33"/>
        <v>3.992015968063872</v>
      </c>
      <c r="DO39" s="6">
        <f t="shared" si="33"/>
        <v>9.9800399201596814</v>
      </c>
      <c r="DP39" s="6">
        <f t="shared" si="33"/>
        <v>20.958083832335326</v>
      </c>
      <c r="DQ39" s="6">
        <f t="shared" si="33"/>
        <v>18.363273453093811</v>
      </c>
      <c r="DR39" s="6">
        <f t="shared" si="33"/>
        <v>41.516966067864267</v>
      </c>
      <c r="DS39" s="187">
        <f t="shared" si="34"/>
        <v>0</v>
      </c>
      <c r="DT39" s="187">
        <f t="shared" si="34"/>
        <v>0.64377682403433478</v>
      </c>
      <c r="DU39" s="187">
        <f t="shared" si="34"/>
        <v>0.21459227467811159</v>
      </c>
      <c r="DV39" s="6">
        <f t="shared" si="34"/>
        <v>2.3605150214592276</v>
      </c>
      <c r="DW39" s="6">
        <f t="shared" si="34"/>
        <v>3.648068669527897</v>
      </c>
      <c r="DX39" s="6">
        <f t="shared" si="34"/>
        <v>4.9356223175965663</v>
      </c>
      <c r="DY39" s="6">
        <f t="shared" si="34"/>
        <v>11.802575107296137</v>
      </c>
      <c r="DZ39" s="6">
        <f t="shared" si="34"/>
        <v>20.815450643776824</v>
      </c>
      <c r="EA39" s="6">
        <f t="shared" si="34"/>
        <v>16.094420600858371</v>
      </c>
      <c r="EB39" s="6">
        <f t="shared" si="34"/>
        <v>39.484978540772531</v>
      </c>
      <c r="EC39" s="188">
        <f t="shared" si="35"/>
        <v>0.39215686274509803</v>
      </c>
      <c r="ED39" s="187">
        <f t="shared" si="35"/>
        <v>0.39215686274509803</v>
      </c>
      <c r="EE39" s="187">
        <f t="shared" si="35"/>
        <v>0.78431372549019607</v>
      </c>
      <c r="EF39" s="6">
        <f t="shared" si="35"/>
        <v>1.9607843137254901</v>
      </c>
      <c r="EG39" s="6">
        <f t="shared" si="35"/>
        <v>6.666666666666667</v>
      </c>
      <c r="EH39" s="6">
        <f t="shared" si="35"/>
        <v>7.0588235294117645</v>
      </c>
      <c r="EI39" s="6">
        <f t="shared" si="35"/>
        <v>14.313725490196077</v>
      </c>
      <c r="EJ39" s="6">
        <f t="shared" si="35"/>
        <v>20.588235294117645</v>
      </c>
      <c r="EK39" s="6">
        <f t="shared" si="35"/>
        <v>15.490196078431373</v>
      </c>
      <c r="EL39" s="6">
        <f t="shared" si="35"/>
        <v>32.352941176470587</v>
      </c>
      <c r="EM39" s="187">
        <f t="shared" si="36"/>
        <v>0.41841004184100417</v>
      </c>
      <c r="EN39" s="187">
        <f t="shared" si="36"/>
        <v>0.62761506276150625</v>
      </c>
      <c r="EO39" s="187">
        <f t="shared" si="36"/>
        <v>1.0460251046025104</v>
      </c>
      <c r="EP39" s="6">
        <f t="shared" si="36"/>
        <v>2.7196652719665275</v>
      </c>
      <c r="EQ39" s="6">
        <f t="shared" si="36"/>
        <v>7.9497907949790791</v>
      </c>
      <c r="ER39" s="6">
        <f t="shared" si="36"/>
        <v>7.3221757322175733</v>
      </c>
      <c r="ES39" s="6">
        <f t="shared" si="36"/>
        <v>17.782426778242677</v>
      </c>
      <c r="ET39" s="6">
        <f t="shared" si="36"/>
        <v>17.364016736401673</v>
      </c>
      <c r="EU39" s="6">
        <f t="shared" si="36"/>
        <v>15.271966527196653</v>
      </c>
      <c r="EV39" s="82">
        <f t="shared" si="36"/>
        <v>29.497907949790797</v>
      </c>
      <c r="EX39" s="196">
        <f t="shared" si="37"/>
        <v>1.0638297872340425</v>
      </c>
      <c r="EY39" s="195">
        <f t="shared" si="37"/>
        <v>8.2669799416960066E-3</v>
      </c>
      <c r="EZ39" s="64">
        <f t="shared" si="37"/>
        <v>4.960187965017604E-2</v>
      </c>
      <c r="FA39" s="64">
        <f t="shared" si="37"/>
        <v>-0.9398250881086021</v>
      </c>
      <c r="FB39" s="64">
        <f t="shared" si="37"/>
        <v>0.41944045598920887</v>
      </c>
      <c r="FC39" s="64">
        <f t="shared" si="37"/>
        <v>1.0268459296001389</v>
      </c>
      <c r="FD39" s="64">
        <f t="shared" si="37"/>
        <v>-4.9166775442721189E-2</v>
      </c>
      <c r="FE39" s="64">
        <f t="shared" si="37"/>
        <v>2.3099682373928587</v>
      </c>
      <c r="FF39" s="64">
        <f t="shared" si="37"/>
        <v>1.6816777618239573</v>
      </c>
      <c r="FG39" s="64">
        <f t="shared" si="37"/>
        <v>-5.5706391680807563</v>
      </c>
      <c r="FH39" s="196">
        <f t="shared" si="38"/>
        <v>-0.19960079840319359</v>
      </c>
      <c r="FI39" s="195">
        <f t="shared" si="38"/>
        <v>0.24457522722794761</v>
      </c>
      <c r="FJ39" s="195">
        <f t="shared" si="38"/>
        <v>-0.3842101205314693</v>
      </c>
      <c r="FK39" s="64">
        <f t="shared" si="38"/>
        <v>1.1629102310400659</v>
      </c>
      <c r="FL39" s="64">
        <f t="shared" si="38"/>
        <v>0.85365749188318629</v>
      </c>
      <c r="FM39" s="64">
        <f t="shared" si="38"/>
        <v>0.94360634953269429</v>
      </c>
      <c r="FN39" s="64">
        <f t="shared" si="38"/>
        <v>1.8225351871364559</v>
      </c>
      <c r="FO39" s="64">
        <f t="shared" si="38"/>
        <v>-0.14263318855850216</v>
      </c>
      <c r="FP39" s="64">
        <f t="shared" si="38"/>
        <v>-2.2688528522354403</v>
      </c>
      <c r="FQ39" s="64">
        <f t="shared" si="38"/>
        <v>-2.0319875270917365</v>
      </c>
      <c r="FR39" s="196">
        <f t="shared" si="39"/>
        <v>2.6253179095906132E-2</v>
      </c>
      <c r="FS39" s="195">
        <f t="shared" si="39"/>
        <v>0.23545820001640821</v>
      </c>
      <c r="FT39" s="195">
        <f t="shared" si="39"/>
        <v>0.26171137911231435</v>
      </c>
      <c r="FU39" s="195">
        <f t="shared" si="39"/>
        <v>0.75888095824103741</v>
      </c>
      <c r="FV39" s="64">
        <f t="shared" si="39"/>
        <v>1.2831241283124122</v>
      </c>
      <c r="FW39" s="64">
        <f t="shared" si="39"/>
        <v>0.26335220280580884</v>
      </c>
      <c r="FX39" s="64">
        <f t="shared" si="39"/>
        <v>3.4687012880465993</v>
      </c>
      <c r="FY39" s="64">
        <f t="shared" si="39"/>
        <v>-3.2242185577159717</v>
      </c>
      <c r="FZ39" s="64">
        <f t="shared" si="39"/>
        <v>-0.21822955123471921</v>
      </c>
      <c r="GA39" s="95">
        <f t="shared" si="39"/>
        <v>-2.8550332266797902</v>
      </c>
    </row>
    <row r="40" spans="1:183" x14ac:dyDescent="0.25">
      <c r="A40" s="561" t="s">
        <v>563</v>
      </c>
      <c r="B40" s="492"/>
      <c r="C40" s="491"/>
      <c r="D40" s="491"/>
      <c r="E40" s="491"/>
      <c r="F40" s="491"/>
      <c r="G40" s="491"/>
      <c r="H40" s="491"/>
      <c r="I40" s="491"/>
      <c r="J40" s="491"/>
      <c r="K40" s="491"/>
      <c r="L40" s="491"/>
      <c r="M40" s="491"/>
      <c r="N40" s="491"/>
      <c r="O40" s="491"/>
      <c r="P40" s="491"/>
      <c r="Q40" s="491"/>
      <c r="R40" s="491"/>
      <c r="S40" s="491"/>
      <c r="T40" s="491"/>
      <c r="U40" s="491"/>
      <c r="V40" s="491"/>
      <c r="W40" s="491"/>
      <c r="X40" s="491"/>
      <c r="Y40" s="491"/>
      <c r="Z40" s="491"/>
      <c r="AA40" s="491"/>
      <c r="AB40" s="491"/>
      <c r="AC40" s="491"/>
      <c r="AD40" s="491"/>
      <c r="AE40" s="491"/>
      <c r="AF40" s="492"/>
      <c r="AG40" s="491"/>
      <c r="AH40" s="491"/>
      <c r="AI40" s="491"/>
      <c r="AJ40" s="491"/>
      <c r="AK40" s="491"/>
      <c r="AL40" s="491"/>
      <c r="AM40" s="491"/>
      <c r="AN40" s="491"/>
      <c r="AO40" s="491"/>
      <c r="AP40" s="491"/>
      <c r="AQ40" s="491"/>
      <c r="AR40" s="491"/>
      <c r="AS40" s="491"/>
      <c r="AT40" s="491"/>
      <c r="AU40" s="491"/>
      <c r="AV40" s="491"/>
      <c r="AW40" s="491"/>
      <c r="AX40" s="491"/>
      <c r="AY40" s="491"/>
      <c r="AZ40" s="491"/>
      <c r="BA40" s="491"/>
      <c r="BB40" s="491"/>
      <c r="BC40" s="491"/>
      <c r="BD40" s="491"/>
      <c r="BE40" s="491"/>
      <c r="BF40" s="491"/>
      <c r="BG40" s="491"/>
      <c r="BH40" s="491"/>
      <c r="BI40" s="491"/>
      <c r="BJ40" s="492"/>
      <c r="BK40" s="491"/>
      <c r="BL40" s="491"/>
      <c r="BM40" s="491"/>
      <c r="BN40" s="491"/>
      <c r="BO40" s="491"/>
      <c r="BP40" s="491"/>
      <c r="BQ40" s="491"/>
      <c r="BR40" s="491"/>
      <c r="BS40" s="491"/>
      <c r="BT40" s="491"/>
      <c r="BU40" s="491"/>
      <c r="BV40" s="491"/>
      <c r="BW40" s="491"/>
      <c r="BX40" s="491"/>
      <c r="BY40" s="491"/>
      <c r="BZ40" s="491"/>
      <c r="CA40" s="491"/>
      <c r="CB40" s="491"/>
      <c r="CC40" s="491"/>
      <c r="CD40" s="491"/>
      <c r="CE40" s="491"/>
      <c r="CF40" s="491"/>
      <c r="CG40" s="491"/>
      <c r="CH40" s="491"/>
      <c r="CI40" s="491"/>
      <c r="CJ40" s="491"/>
      <c r="CK40" s="491"/>
      <c r="CL40" s="491"/>
      <c r="CM40" s="493"/>
      <c r="CO40" s="483"/>
      <c r="CP40" s="484"/>
      <c r="CQ40" s="484"/>
      <c r="CR40" s="484"/>
      <c r="CS40" s="484"/>
      <c r="CT40" s="484"/>
      <c r="CU40" s="484"/>
      <c r="CV40" s="484"/>
      <c r="CW40" s="484"/>
      <c r="CX40" s="484"/>
      <c r="CY40" s="484"/>
      <c r="CZ40" s="484"/>
      <c r="DA40" s="484"/>
      <c r="DB40" s="484"/>
      <c r="DC40" s="484"/>
      <c r="DD40" s="484"/>
      <c r="DE40" s="484"/>
      <c r="DF40" s="484"/>
      <c r="DG40" s="484"/>
      <c r="DH40" s="484"/>
      <c r="DI40" s="483"/>
      <c r="DJ40" s="484"/>
      <c r="DK40" s="484"/>
      <c r="DL40" s="484"/>
      <c r="DM40" s="484"/>
      <c r="DN40" s="484"/>
      <c r="DO40" s="484"/>
      <c r="DP40" s="484"/>
      <c r="DQ40" s="484"/>
      <c r="DR40" s="484"/>
      <c r="DS40" s="484"/>
      <c r="DT40" s="484"/>
      <c r="DU40" s="484"/>
      <c r="DV40" s="484"/>
      <c r="DW40" s="484"/>
      <c r="DX40" s="484"/>
      <c r="DY40" s="484"/>
      <c r="DZ40" s="484"/>
      <c r="EA40" s="484"/>
      <c r="EB40" s="484"/>
      <c r="EC40" s="483"/>
      <c r="ED40" s="484"/>
      <c r="EE40" s="484"/>
      <c r="EF40" s="484"/>
      <c r="EG40" s="484"/>
      <c r="EH40" s="484"/>
      <c r="EI40" s="484"/>
      <c r="EJ40" s="484"/>
      <c r="EK40" s="484"/>
      <c r="EL40" s="484"/>
      <c r="EM40" s="484"/>
      <c r="EN40" s="484"/>
      <c r="EO40" s="484"/>
      <c r="EP40" s="484"/>
      <c r="EQ40" s="484"/>
      <c r="ER40" s="484"/>
      <c r="ES40" s="484"/>
      <c r="ET40" s="484"/>
      <c r="EU40" s="484"/>
      <c r="EV40" s="485"/>
      <c r="EX40" s="1446"/>
      <c r="EY40" s="595"/>
      <c r="EZ40" s="481"/>
      <c r="FA40" s="481"/>
      <c r="FB40" s="481"/>
      <c r="FC40" s="481"/>
      <c r="FD40" s="481"/>
      <c r="FE40" s="481"/>
      <c r="FF40" s="481"/>
      <c r="FG40" s="481"/>
      <c r="FH40" s="1446"/>
      <c r="FI40" s="595"/>
      <c r="FJ40" s="595"/>
      <c r="FK40" s="595"/>
      <c r="FL40" s="481"/>
      <c r="FM40" s="481"/>
      <c r="FN40" s="481"/>
      <c r="FO40" s="481"/>
      <c r="FP40" s="481"/>
      <c r="FQ40" s="481"/>
      <c r="FR40" s="1446"/>
      <c r="FS40" s="595"/>
      <c r="FT40" s="595"/>
      <c r="FU40" s="595"/>
      <c r="FV40" s="481"/>
      <c r="FW40" s="481"/>
      <c r="FX40" s="481"/>
      <c r="FY40" s="481"/>
      <c r="FZ40" s="481"/>
      <c r="GA40" s="482"/>
    </row>
    <row r="41" spans="1:183" x14ac:dyDescent="0.25">
      <c r="A41" s="267" t="s">
        <v>51</v>
      </c>
      <c r="B41" s="93" t="s">
        <v>37</v>
      </c>
      <c r="C41" s="80">
        <v>1</v>
      </c>
      <c r="D41" s="80">
        <v>2</v>
      </c>
      <c r="E41" s="80">
        <v>6</v>
      </c>
      <c r="F41" s="80">
        <v>9</v>
      </c>
      <c r="G41" s="80">
        <v>24</v>
      </c>
      <c r="H41" s="80">
        <v>47</v>
      </c>
      <c r="I41" s="80">
        <v>56</v>
      </c>
      <c r="J41" s="80">
        <v>17</v>
      </c>
      <c r="K41" s="80">
        <v>48</v>
      </c>
      <c r="L41" s="80">
        <v>3</v>
      </c>
      <c r="M41" s="80">
        <v>0</v>
      </c>
      <c r="N41" s="80">
        <v>0</v>
      </c>
      <c r="O41" s="80">
        <v>4</v>
      </c>
      <c r="P41" s="80">
        <v>11</v>
      </c>
      <c r="Q41" s="80">
        <v>16</v>
      </c>
      <c r="R41" s="80">
        <v>35</v>
      </c>
      <c r="S41" s="80">
        <v>47</v>
      </c>
      <c r="T41" s="80">
        <v>15</v>
      </c>
      <c r="U41" s="80">
        <v>35</v>
      </c>
      <c r="V41" s="80">
        <v>3</v>
      </c>
      <c r="W41" s="80">
        <v>1</v>
      </c>
      <c r="X41" s="80">
        <v>2</v>
      </c>
      <c r="Y41" s="80">
        <v>10</v>
      </c>
      <c r="Z41" s="80">
        <v>20</v>
      </c>
      <c r="AA41" s="80">
        <v>40</v>
      </c>
      <c r="AB41" s="80">
        <v>82</v>
      </c>
      <c r="AC41" s="80">
        <v>103</v>
      </c>
      <c r="AD41" s="80">
        <v>32</v>
      </c>
      <c r="AE41" s="80">
        <v>83</v>
      </c>
      <c r="AF41" s="93">
        <v>0</v>
      </c>
      <c r="AG41" s="80">
        <v>0</v>
      </c>
      <c r="AH41" s="80">
        <v>3</v>
      </c>
      <c r="AI41" s="80">
        <v>3</v>
      </c>
      <c r="AJ41" s="80">
        <v>4</v>
      </c>
      <c r="AK41" s="80">
        <v>12</v>
      </c>
      <c r="AL41" s="80">
        <v>28</v>
      </c>
      <c r="AM41" s="80">
        <v>36</v>
      </c>
      <c r="AN41" s="80">
        <v>33</v>
      </c>
      <c r="AO41" s="80">
        <v>95</v>
      </c>
      <c r="AP41" s="80" t="s">
        <v>37</v>
      </c>
      <c r="AQ41" s="80">
        <v>1</v>
      </c>
      <c r="AR41" s="80">
        <v>1</v>
      </c>
      <c r="AS41" s="80">
        <v>2</v>
      </c>
      <c r="AT41" s="80">
        <v>7</v>
      </c>
      <c r="AU41" s="80">
        <v>12</v>
      </c>
      <c r="AV41" s="80">
        <v>22</v>
      </c>
      <c r="AW41" s="80">
        <v>38</v>
      </c>
      <c r="AX41" s="80">
        <v>36</v>
      </c>
      <c r="AY41" s="80">
        <v>65</v>
      </c>
      <c r="AZ41" s="80">
        <v>0</v>
      </c>
      <c r="BA41" s="80">
        <v>1</v>
      </c>
      <c r="BB41" s="80">
        <v>4</v>
      </c>
      <c r="BC41" s="80">
        <v>5</v>
      </c>
      <c r="BD41" s="80">
        <v>11</v>
      </c>
      <c r="BE41" s="80">
        <v>24</v>
      </c>
      <c r="BF41" s="80">
        <v>50</v>
      </c>
      <c r="BG41" s="80">
        <v>74</v>
      </c>
      <c r="BH41" s="80">
        <v>69</v>
      </c>
      <c r="BI41" s="80">
        <v>160</v>
      </c>
      <c r="BJ41" s="93">
        <v>1</v>
      </c>
      <c r="BK41" s="80">
        <v>1</v>
      </c>
      <c r="BL41" s="80">
        <v>4</v>
      </c>
      <c r="BM41" s="80">
        <v>7</v>
      </c>
      <c r="BN41" s="80">
        <v>19</v>
      </c>
      <c r="BO41" s="80">
        <v>16</v>
      </c>
      <c r="BP41" s="80">
        <v>25</v>
      </c>
      <c r="BQ41" s="80">
        <v>40</v>
      </c>
      <c r="BR41" s="80">
        <v>35</v>
      </c>
      <c r="BS41" s="80">
        <v>87</v>
      </c>
      <c r="BT41" s="80">
        <v>1</v>
      </c>
      <c r="BU41" s="80">
        <v>1</v>
      </c>
      <c r="BV41" s="80">
        <v>2</v>
      </c>
      <c r="BW41" s="80">
        <v>4</v>
      </c>
      <c r="BX41" s="80">
        <v>18</v>
      </c>
      <c r="BY41" s="80">
        <v>20</v>
      </c>
      <c r="BZ41" s="80">
        <v>32</v>
      </c>
      <c r="CA41" s="80">
        <v>34</v>
      </c>
      <c r="CB41" s="80">
        <v>29</v>
      </c>
      <c r="CC41" s="80">
        <v>68</v>
      </c>
      <c r="CD41" s="80">
        <f t="shared" ref="CD41:CM43" si="40">SUM(BJ41+BT41)</f>
        <v>2</v>
      </c>
      <c r="CE41" s="80">
        <f t="shared" si="40"/>
        <v>2</v>
      </c>
      <c r="CF41" s="80">
        <f t="shared" si="40"/>
        <v>6</v>
      </c>
      <c r="CG41" s="80">
        <f t="shared" si="40"/>
        <v>11</v>
      </c>
      <c r="CH41" s="80">
        <f t="shared" si="40"/>
        <v>37</v>
      </c>
      <c r="CI41" s="80">
        <f t="shared" si="40"/>
        <v>36</v>
      </c>
      <c r="CJ41" s="80">
        <f t="shared" si="40"/>
        <v>57</v>
      </c>
      <c r="CK41" s="80">
        <f t="shared" si="40"/>
        <v>74</v>
      </c>
      <c r="CL41" s="80">
        <f t="shared" si="40"/>
        <v>64</v>
      </c>
      <c r="CM41" s="81">
        <f t="shared" si="40"/>
        <v>155</v>
      </c>
      <c r="CO41" s="188">
        <f t="shared" ref="CO41:CX43" si="41">IFERROR(B41/SUM($B41:$K41)*100,0)</f>
        <v>0</v>
      </c>
      <c r="CP41" s="187">
        <f t="shared" si="41"/>
        <v>0.47619047619047622</v>
      </c>
      <c r="CQ41" s="6">
        <f t="shared" si="41"/>
        <v>0.95238095238095244</v>
      </c>
      <c r="CR41" s="6">
        <f t="shared" si="41"/>
        <v>2.8571428571428572</v>
      </c>
      <c r="CS41" s="6">
        <f t="shared" si="41"/>
        <v>4.2857142857142856</v>
      </c>
      <c r="CT41" s="6">
        <f t="shared" si="41"/>
        <v>11.428571428571429</v>
      </c>
      <c r="CU41" s="6">
        <f t="shared" si="41"/>
        <v>22.380952380952383</v>
      </c>
      <c r="CV41" s="6">
        <f t="shared" si="41"/>
        <v>26.666666666666668</v>
      </c>
      <c r="CW41" s="6">
        <f t="shared" si="41"/>
        <v>8.0952380952380949</v>
      </c>
      <c r="CX41" s="6">
        <f t="shared" si="41"/>
        <v>22.857142857142858</v>
      </c>
      <c r="CY41" s="187">
        <f t="shared" ref="CY41:DH43" si="42">IFERROR(L41/SUM($L41:$U41)*100,0)</f>
        <v>1.8072289156626504</v>
      </c>
      <c r="CZ41" s="187">
        <f t="shared" si="42"/>
        <v>0</v>
      </c>
      <c r="DA41" s="187">
        <f t="shared" si="42"/>
        <v>0</v>
      </c>
      <c r="DB41" s="187">
        <f t="shared" si="42"/>
        <v>2.4096385542168677</v>
      </c>
      <c r="DC41" s="6">
        <f t="shared" si="42"/>
        <v>6.6265060240963862</v>
      </c>
      <c r="DD41" s="6">
        <f t="shared" si="42"/>
        <v>9.6385542168674707</v>
      </c>
      <c r="DE41" s="6">
        <f t="shared" si="42"/>
        <v>21.084337349397593</v>
      </c>
      <c r="DF41" s="6">
        <f t="shared" si="42"/>
        <v>28.313253012048197</v>
      </c>
      <c r="DG41" s="6">
        <f t="shared" si="42"/>
        <v>9.0361445783132535</v>
      </c>
      <c r="DH41" s="6">
        <f t="shared" si="42"/>
        <v>21.084337349397593</v>
      </c>
      <c r="DI41" s="188">
        <f t="shared" ref="DI41:DR43" si="43">IFERROR(AF41/SUM($AF41:$AO41)*100,0)</f>
        <v>0</v>
      </c>
      <c r="DJ41" s="187">
        <f t="shared" si="43"/>
        <v>0</v>
      </c>
      <c r="DK41" s="187">
        <f t="shared" si="43"/>
        <v>1.4018691588785046</v>
      </c>
      <c r="DL41" s="187">
        <f t="shared" si="43"/>
        <v>1.4018691588785046</v>
      </c>
      <c r="DM41" s="187">
        <f t="shared" si="43"/>
        <v>1.8691588785046727</v>
      </c>
      <c r="DN41" s="6">
        <f t="shared" si="43"/>
        <v>5.6074766355140184</v>
      </c>
      <c r="DO41" s="6">
        <f t="shared" si="43"/>
        <v>13.084112149532709</v>
      </c>
      <c r="DP41" s="6">
        <f t="shared" si="43"/>
        <v>16.822429906542055</v>
      </c>
      <c r="DQ41" s="6">
        <f t="shared" si="43"/>
        <v>15.420560747663551</v>
      </c>
      <c r="DR41" s="6">
        <f t="shared" si="43"/>
        <v>44.392523364485982</v>
      </c>
      <c r="DS41" s="187">
        <f t="shared" ref="DS41:EB43" si="44">IFERROR(AP41/SUM($AP41:$AY41)*100,0)</f>
        <v>0</v>
      </c>
      <c r="DT41" s="187">
        <f t="shared" si="44"/>
        <v>0.54347826086956519</v>
      </c>
      <c r="DU41" s="187">
        <f t="shared" si="44"/>
        <v>0.54347826086956519</v>
      </c>
      <c r="DV41" s="187">
        <f t="shared" si="44"/>
        <v>1.0869565217391304</v>
      </c>
      <c r="DW41" s="6">
        <f t="shared" si="44"/>
        <v>3.804347826086957</v>
      </c>
      <c r="DX41" s="6">
        <f t="shared" si="44"/>
        <v>6.5217391304347823</v>
      </c>
      <c r="DY41" s="6">
        <f t="shared" si="44"/>
        <v>11.956521739130435</v>
      </c>
      <c r="DZ41" s="6">
        <f t="shared" si="44"/>
        <v>20.652173913043477</v>
      </c>
      <c r="EA41" s="6">
        <f t="shared" si="44"/>
        <v>19.565217391304348</v>
      </c>
      <c r="EB41" s="6">
        <f t="shared" si="44"/>
        <v>35.326086956521742</v>
      </c>
      <c r="EC41" s="188">
        <f t="shared" ref="EC41:EL43" si="45">IFERROR(BJ41/SUM($BJ41:$BS41)*100,0)</f>
        <v>0.42553191489361702</v>
      </c>
      <c r="ED41" s="187">
        <f t="shared" si="45"/>
        <v>0.42553191489361702</v>
      </c>
      <c r="EE41" s="187">
        <f t="shared" si="45"/>
        <v>1.7021276595744681</v>
      </c>
      <c r="EF41" s="6">
        <f t="shared" si="45"/>
        <v>2.9787234042553195</v>
      </c>
      <c r="EG41" s="6">
        <f t="shared" si="45"/>
        <v>8.085106382978724</v>
      </c>
      <c r="EH41" s="6">
        <f t="shared" si="45"/>
        <v>6.8085106382978724</v>
      </c>
      <c r="EI41" s="6">
        <f t="shared" si="45"/>
        <v>10.638297872340425</v>
      </c>
      <c r="EJ41" s="6">
        <f t="shared" si="45"/>
        <v>17.021276595744681</v>
      </c>
      <c r="EK41" s="6">
        <f t="shared" si="45"/>
        <v>14.893617021276595</v>
      </c>
      <c r="EL41" s="6">
        <f t="shared" si="45"/>
        <v>37.021276595744681</v>
      </c>
      <c r="EM41" s="187">
        <f t="shared" ref="EM41:EV43" si="46">IFERROR(BT41/SUM($BT41:$CC41)*100,0)</f>
        <v>0.4784688995215311</v>
      </c>
      <c r="EN41" s="187">
        <f t="shared" si="46"/>
        <v>0.4784688995215311</v>
      </c>
      <c r="EO41" s="187">
        <f t="shared" si="46"/>
        <v>0.9569377990430622</v>
      </c>
      <c r="EP41" s="187">
        <f t="shared" si="46"/>
        <v>1.9138755980861244</v>
      </c>
      <c r="EQ41" s="6">
        <f t="shared" si="46"/>
        <v>8.6124401913875595</v>
      </c>
      <c r="ER41" s="6">
        <f t="shared" si="46"/>
        <v>9.5693779904306222</v>
      </c>
      <c r="ES41" s="6">
        <f t="shared" si="46"/>
        <v>15.311004784688995</v>
      </c>
      <c r="ET41" s="6">
        <f t="shared" si="46"/>
        <v>16.267942583732058</v>
      </c>
      <c r="EU41" s="6">
        <f t="shared" si="46"/>
        <v>13.875598086124402</v>
      </c>
      <c r="EV41" s="82">
        <f t="shared" si="46"/>
        <v>32.535885167464116</v>
      </c>
      <c r="EX41" s="196">
        <f t="shared" ref="EX41:FG43" si="47">CY41-CO41</f>
        <v>1.8072289156626504</v>
      </c>
      <c r="EY41" s="195">
        <f t="shared" si="47"/>
        <v>-0.47619047619047622</v>
      </c>
      <c r="EZ41" s="195">
        <f t="shared" si="47"/>
        <v>-0.95238095238095244</v>
      </c>
      <c r="FA41" s="195">
        <f t="shared" si="47"/>
        <v>-0.44750430292598953</v>
      </c>
      <c r="FB41" s="64">
        <f t="shared" si="47"/>
        <v>2.3407917383821006</v>
      </c>
      <c r="FC41" s="64">
        <f t="shared" si="47"/>
        <v>-1.7900172117039581</v>
      </c>
      <c r="FD41" s="64">
        <f t="shared" si="47"/>
        <v>-1.29661503155479</v>
      </c>
      <c r="FE41" s="64">
        <f t="shared" si="47"/>
        <v>1.6465863453815288</v>
      </c>
      <c r="FF41" s="64">
        <f t="shared" si="47"/>
        <v>0.94090648307515856</v>
      </c>
      <c r="FG41" s="64">
        <f t="shared" si="47"/>
        <v>-1.7728055077452645</v>
      </c>
      <c r="FH41" s="196">
        <f t="shared" ref="FH41:FQ43" si="48">DS41-DI41</f>
        <v>0</v>
      </c>
      <c r="FI41" s="195">
        <f t="shared" si="48"/>
        <v>0.54347826086956519</v>
      </c>
      <c r="FJ41" s="195">
        <f t="shared" si="48"/>
        <v>-0.85839089800893942</v>
      </c>
      <c r="FK41" s="195">
        <f t="shared" si="48"/>
        <v>-0.31491263713937423</v>
      </c>
      <c r="FL41" s="195">
        <f t="shared" si="48"/>
        <v>1.9351889475822843</v>
      </c>
      <c r="FM41" s="64">
        <f t="shared" si="48"/>
        <v>0.91426249492076384</v>
      </c>
      <c r="FN41" s="64">
        <f t="shared" si="48"/>
        <v>-1.1275904104022736</v>
      </c>
      <c r="FO41" s="64">
        <f t="shared" si="48"/>
        <v>3.8297440065014214</v>
      </c>
      <c r="FP41" s="64">
        <f t="shared" si="48"/>
        <v>4.144656643640797</v>
      </c>
      <c r="FQ41" s="64">
        <f t="shared" si="48"/>
        <v>-9.0664364079642397</v>
      </c>
      <c r="FR41" s="196">
        <f t="shared" ref="FR41:GA43" si="49">EM41-EC41</f>
        <v>5.2936984627914074E-2</v>
      </c>
      <c r="FS41" s="195">
        <f t="shared" si="49"/>
        <v>5.2936984627914074E-2</v>
      </c>
      <c r="FT41" s="195">
        <f t="shared" si="49"/>
        <v>-0.7451898605314059</v>
      </c>
      <c r="FU41" s="195">
        <f t="shared" si="49"/>
        <v>-1.0648478061691951</v>
      </c>
      <c r="FV41" s="64">
        <f t="shared" si="49"/>
        <v>0.52733380840883548</v>
      </c>
      <c r="FW41" s="64">
        <f t="shared" si="49"/>
        <v>2.7608673521327498</v>
      </c>
      <c r="FX41" s="64">
        <f t="shared" si="49"/>
        <v>4.6727069123485698</v>
      </c>
      <c r="FY41" s="64">
        <f t="shared" si="49"/>
        <v>-0.75333401201262262</v>
      </c>
      <c r="FZ41" s="64">
        <f t="shared" si="49"/>
        <v>-1.0180189351521935</v>
      </c>
      <c r="GA41" s="95">
        <f t="shared" si="49"/>
        <v>-4.4853914282805647</v>
      </c>
    </row>
    <row r="42" spans="1:183" x14ac:dyDescent="0.25">
      <c r="A42" s="267" t="s">
        <v>52</v>
      </c>
      <c r="B42" s="93" t="s">
        <v>37</v>
      </c>
      <c r="C42" s="80">
        <v>0</v>
      </c>
      <c r="D42" s="80">
        <v>2</v>
      </c>
      <c r="E42" s="80">
        <v>5</v>
      </c>
      <c r="F42" s="80">
        <v>10</v>
      </c>
      <c r="G42" s="80">
        <v>17</v>
      </c>
      <c r="H42" s="80">
        <v>31</v>
      </c>
      <c r="I42" s="80">
        <v>55</v>
      </c>
      <c r="J42" s="80">
        <v>19</v>
      </c>
      <c r="K42" s="80">
        <v>56</v>
      </c>
      <c r="L42" s="80">
        <v>0</v>
      </c>
      <c r="M42" s="80">
        <v>1</v>
      </c>
      <c r="N42" s="80">
        <v>6</v>
      </c>
      <c r="O42" s="80">
        <v>3</v>
      </c>
      <c r="P42" s="80">
        <v>8</v>
      </c>
      <c r="Q42" s="80">
        <v>25</v>
      </c>
      <c r="R42" s="80">
        <v>35</v>
      </c>
      <c r="S42" s="80">
        <v>67</v>
      </c>
      <c r="T42" s="80">
        <v>29</v>
      </c>
      <c r="U42" s="80">
        <v>37</v>
      </c>
      <c r="V42" s="80">
        <v>0</v>
      </c>
      <c r="W42" s="80">
        <v>1</v>
      </c>
      <c r="X42" s="80">
        <v>8</v>
      </c>
      <c r="Y42" s="80">
        <v>8</v>
      </c>
      <c r="Z42" s="80">
        <v>18</v>
      </c>
      <c r="AA42" s="80">
        <v>42</v>
      </c>
      <c r="AB42" s="80">
        <v>66</v>
      </c>
      <c r="AC42" s="80">
        <v>122</v>
      </c>
      <c r="AD42" s="80">
        <v>48</v>
      </c>
      <c r="AE42" s="80">
        <v>93</v>
      </c>
      <c r="AF42" s="93">
        <v>0</v>
      </c>
      <c r="AG42" s="80">
        <v>1</v>
      </c>
      <c r="AH42" s="80">
        <v>0</v>
      </c>
      <c r="AI42" s="80">
        <v>2</v>
      </c>
      <c r="AJ42" s="80">
        <v>8</v>
      </c>
      <c r="AK42" s="80">
        <v>5</v>
      </c>
      <c r="AL42" s="80">
        <v>18</v>
      </c>
      <c r="AM42" s="80">
        <v>54</v>
      </c>
      <c r="AN42" s="80">
        <v>42</v>
      </c>
      <c r="AO42" s="80">
        <v>80</v>
      </c>
      <c r="AP42" s="80" t="s">
        <v>37</v>
      </c>
      <c r="AQ42" s="80">
        <v>2</v>
      </c>
      <c r="AR42" s="80">
        <v>0</v>
      </c>
      <c r="AS42" s="80">
        <v>3</v>
      </c>
      <c r="AT42" s="80">
        <v>6</v>
      </c>
      <c r="AU42" s="80">
        <v>8</v>
      </c>
      <c r="AV42" s="80">
        <v>23</v>
      </c>
      <c r="AW42" s="80">
        <v>44</v>
      </c>
      <c r="AX42" s="80">
        <v>20</v>
      </c>
      <c r="AY42" s="80">
        <v>74</v>
      </c>
      <c r="AZ42" s="80">
        <v>0</v>
      </c>
      <c r="BA42" s="80">
        <v>3</v>
      </c>
      <c r="BB42" s="80">
        <v>0</v>
      </c>
      <c r="BC42" s="80">
        <v>5</v>
      </c>
      <c r="BD42" s="80">
        <v>14</v>
      </c>
      <c r="BE42" s="80">
        <v>13</v>
      </c>
      <c r="BF42" s="80">
        <v>41</v>
      </c>
      <c r="BG42" s="80">
        <v>98</v>
      </c>
      <c r="BH42" s="80">
        <v>62</v>
      </c>
      <c r="BI42" s="80">
        <v>154</v>
      </c>
      <c r="BJ42" s="93">
        <v>1</v>
      </c>
      <c r="BK42" s="80">
        <v>1</v>
      </c>
      <c r="BL42" s="80">
        <v>0</v>
      </c>
      <c r="BM42" s="80">
        <v>2</v>
      </c>
      <c r="BN42" s="80">
        <v>11</v>
      </c>
      <c r="BO42" s="80">
        <v>14</v>
      </c>
      <c r="BP42" s="80">
        <v>33</v>
      </c>
      <c r="BQ42" s="80">
        <v>41</v>
      </c>
      <c r="BR42" s="80">
        <v>25</v>
      </c>
      <c r="BS42" s="80">
        <v>45</v>
      </c>
      <c r="BT42" s="80">
        <v>1</v>
      </c>
      <c r="BU42" s="80">
        <v>0</v>
      </c>
      <c r="BV42" s="80">
        <v>2</v>
      </c>
      <c r="BW42" s="80">
        <v>8</v>
      </c>
      <c r="BX42" s="80">
        <v>12</v>
      </c>
      <c r="BY42" s="80">
        <v>11</v>
      </c>
      <c r="BZ42" s="80">
        <v>34</v>
      </c>
      <c r="CA42" s="80">
        <v>31</v>
      </c>
      <c r="CB42" s="80">
        <v>27</v>
      </c>
      <c r="CC42" s="80">
        <v>40</v>
      </c>
      <c r="CD42" s="80">
        <f t="shared" si="40"/>
        <v>2</v>
      </c>
      <c r="CE42" s="80">
        <f t="shared" si="40"/>
        <v>1</v>
      </c>
      <c r="CF42" s="80">
        <f t="shared" si="40"/>
        <v>2</v>
      </c>
      <c r="CG42" s="80">
        <f t="shared" si="40"/>
        <v>10</v>
      </c>
      <c r="CH42" s="80">
        <f t="shared" si="40"/>
        <v>23</v>
      </c>
      <c r="CI42" s="80">
        <f t="shared" si="40"/>
        <v>25</v>
      </c>
      <c r="CJ42" s="80">
        <f t="shared" si="40"/>
        <v>67</v>
      </c>
      <c r="CK42" s="80">
        <f t="shared" si="40"/>
        <v>72</v>
      </c>
      <c r="CL42" s="80">
        <f t="shared" si="40"/>
        <v>52</v>
      </c>
      <c r="CM42" s="81">
        <f t="shared" si="40"/>
        <v>85</v>
      </c>
      <c r="CO42" s="188">
        <f t="shared" si="41"/>
        <v>0</v>
      </c>
      <c r="CP42" s="187">
        <f t="shared" si="41"/>
        <v>0</v>
      </c>
      <c r="CQ42" s="187">
        <f t="shared" si="41"/>
        <v>1.0256410256410255</v>
      </c>
      <c r="CR42" s="6">
        <f t="shared" si="41"/>
        <v>2.5641025641025639</v>
      </c>
      <c r="CS42" s="6">
        <f t="shared" si="41"/>
        <v>5.1282051282051277</v>
      </c>
      <c r="CT42" s="6">
        <f t="shared" si="41"/>
        <v>8.7179487179487172</v>
      </c>
      <c r="CU42" s="6">
        <f t="shared" si="41"/>
        <v>15.897435897435896</v>
      </c>
      <c r="CV42" s="6">
        <f t="shared" si="41"/>
        <v>28.205128205128204</v>
      </c>
      <c r="CW42" s="6">
        <f t="shared" si="41"/>
        <v>9.7435897435897445</v>
      </c>
      <c r="CX42" s="6">
        <f t="shared" si="41"/>
        <v>28.717948717948715</v>
      </c>
      <c r="CY42" s="187">
        <f t="shared" si="42"/>
        <v>0</v>
      </c>
      <c r="CZ42" s="187">
        <f t="shared" si="42"/>
        <v>0.47393364928909953</v>
      </c>
      <c r="DA42" s="6">
        <f t="shared" si="42"/>
        <v>2.8436018957345972</v>
      </c>
      <c r="DB42" s="187">
        <f t="shared" si="42"/>
        <v>1.4218009478672986</v>
      </c>
      <c r="DC42" s="6">
        <f t="shared" si="42"/>
        <v>3.7914691943127963</v>
      </c>
      <c r="DD42" s="6">
        <f t="shared" si="42"/>
        <v>11.848341232227488</v>
      </c>
      <c r="DE42" s="6">
        <f t="shared" si="42"/>
        <v>16.587677725118482</v>
      </c>
      <c r="DF42" s="6">
        <f t="shared" si="42"/>
        <v>31.753554502369667</v>
      </c>
      <c r="DG42" s="6">
        <f t="shared" si="42"/>
        <v>13.744075829383887</v>
      </c>
      <c r="DH42" s="6">
        <f t="shared" si="42"/>
        <v>17.535545023696685</v>
      </c>
      <c r="DI42" s="188">
        <f t="shared" si="43"/>
        <v>0</v>
      </c>
      <c r="DJ42" s="187">
        <f t="shared" si="43"/>
        <v>0.47619047619047622</v>
      </c>
      <c r="DK42" s="187">
        <f t="shared" si="43"/>
        <v>0</v>
      </c>
      <c r="DL42" s="187">
        <f t="shared" si="43"/>
        <v>0.95238095238095244</v>
      </c>
      <c r="DM42" s="6">
        <f t="shared" si="43"/>
        <v>3.8095238095238098</v>
      </c>
      <c r="DN42" s="187">
        <f t="shared" si="43"/>
        <v>2.3809523809523809</v>
      </c>
      <c r="DO42" s="6">
        <f t="shared" si="43"/>
        <v>8.5714285714285712</v>
      </c>
      <c r="DP42" s="6">
        <f t="shared" si="43"/>
        <v>25.714285714285712</v>
      </c>
      <c r="DQ42" s="6">
        <f t="shared" si="43"/>
        <v>20</v>
      </c>
      <c r="DR42" s="6">
        <f t="shared" si="43"/>
        <v>38.095238095238095</v>
      </c>
      <c r="DS42" s="187">
        <f t="shared" si="44"/>
        <v>0</v>
      </c>
      <c r="DT42" s="187">
        <f t="shared" si="44"/>
        <v>1.1111111111111112</v>
      </c>
      <c r="DU42" s="187">
        <f t="shared" si="44"/>
        <v>0</v>
      </c>
      <c r="DV42" s="187">
        <f t="shared" si="44"/>
        <v>1.6666666666666667</v>
      </c>
      <c r="DW42" s="6">
        <f t="shared" si="44"/>
        <v>3.3333333333333335</v>
      </c>
      <c r="DX42" s="6">
        <f t="shared" si="44"/>
        <v>4.4444444444444446</v>
      </c>
      <c r="DY42" s="6">
        <f t="shared" si="44"/>
        <v>12.777777777777777</v>
      </c>
      <c r="DZ42" s="6">
        <f t="shared" si="44"/>
        <v>24.444444444444443</v>
      </c>
      <c r="EA42" s="6">
        <f t="shared" si="44"/>
        <v>11.111111111111111</v>
      </c>
      <c r="EB42" s="6">
        <f t="shared" si="44"/>
        <v>41.111111111111107</v>
      </c>
      <c r="EC42" s="188">
        <f t="shared" si="45"/>
        <v>0.57803468208092479</v>
      </c>
      <c r="ED42" s="187">
        <f t="shared" si="45"/>
        <v>0.57803468208092479</v>
      </c>
      <c r="EE42" s="187">
        <f t="shared" si="45"/>
        <v>0</v>
      </c>
      <c r="EF42" s="187">
        <f t="shared" si="45"/>
        <v>1.1560693641618496</v>
      </c>
      <c r="EG42" s="6">
        <f t="shared" si="45"/>
        <v>6.3583815028901727</v>
      </c>
      <c r="EH42" s="6">
        <f t="shared" si="45"/>
        <v>8.0924855491329488</v>
      </c>
      <c r="EI42" s="6">
        <f t="shared" si="45"/>
        <v>19.075144508670519</v>
      </c>
      <c r="EJ42" s="6">
        <f t="shared" si="45"/>
        <v>23.699421965317917</v>
      </c>
      <c r="EK42" s="6">
        <f t="shared" si="45"/>
        <v>14.450867052023122</v>
      </c>
      <c r="EL42" s="6">
        <f t="shared" si="45"/>
        <v>26.011560693641616</v>
      </c>
      <c r="EM42" s="187">
        <f t="shared" si="46"/>
        <v>0.60240963855421692</v>
      </c>
      <c r="EN42" s="187">
        <f t="shared" si="46"/>
        <v>0</v>
      </c>
      <c r="EO42" s="187">
        <f t="shared" si="46"/>
        <v>1.2048192771084338</v>
      </c>
      <c r="EP42" s="6">
        <f t="shared" si="46"/>
        <v>4.8192771084337354</v>
      </c>
      <c r="EQ42" s="6">
        <f t="shared" si="46"/>
        <v>7.2289156626506017</v>
      </c>
      <c r="ER42" s="6">
        <f t="shared" si="46"/>
        <v>6.6265060240963862</v>
      </c>
      <c r="ES42" s="6">
        <f t="shared" si="46"/>
        <v>20.481927710843372</v>
      </c>
      <c r="ET42" s="6">
        <f t="shared" si="46"/>
        <v>18.674698795180721</v>
      </c>
      <c r="EU42" s="6">
        <f t="shared" si="46"/>
        <v>16.265060240963855</v>
      </c>
      <c r="EV42" s="82">
        <f t="shared" si="46"/>
        <v>24.096385542168676</v>
      </c>
      <c r="EX42" s="196">
        <f t="shared" si="47"/>
        <v>0</v>
      </c>
      <c r="EY42" s="195">
        <f t="shared" si="47"/>
        <v>0.47393364928909953</v>
      </c>
      <c r="EZ42" s="195">
        <f t="shared" si="47"/>
        <v>1.8179608700935717</v>
      </c>
      <c r="FA42" s="195">
        <f t="shared" si="47"/>
        <v>-1.1423016162352653</v>
      </c>
      <c r="FB42" s="64">
        <f t="shared" si="47"/>
        <v>-1.3367359338923315</v>
      </c>
      <c r="FC42" s="64">
        <f t="shared" si="47"/>
        <v>3.1303925142787712</v>
      </c>
      <c r="FD42" s="64">
        <f t="shared" si="47"/>
        <v>0.69024182768258591</v>
      </c>
      <c r="FE42" s="64">
        <f t="shared" si="47"/>
        <v>3.5484262972414626</v>
      </c>
      <c r="FF42" s="64">
        <f t="shared" si="47"/>
        <v>4.000486085794142</v>
      </c>
      <c r="FG42" s="64">
        <f t="shared" si="47"/>
        <v>-11.182403694252031</v>
      </c>
      <c r="FH42" s="196">
        <f t="shared" si="48"/>
        <v>0</v>
      </c>
      <c r="FI42" s="195">
        <f t="shared" si="48"/>
        <v>0.63492063492063489</v>
      </c>
      <c r="FJ42" s="195">
        <f t="shared" si="48"/>
        <v>0</v>
      </c>
      <c r="FK42" s="195">
        <f t="shared" si="48"/>
        <v>0.7142857142857143</v>
      </c>
      <c r="FL42" s="195">
        <f t="shared" si="48"/>
        <v>-0.47619047619047628</v>
      </c>
      <c r="FM42" s="64">
        <f t="shared" si="48"/>
        <v>2.0634920634920637</v>
      </c>
      <c r="FN42" s="64">
        <f t="shared" si="48"/>
        <v>4.2063492063492056</v>
      </c>
      <c r="FO42" s="64">
        <f t="shared" si="48"/>
        <v>-1.2698412698412689</v>
      </c>
      <c r="FP42" s="64">
        <f t="shared" si="48"/>
        <v>-8.8888888888888893</v>
      </c>
      <c r="FQ42" s="64">
        <f t="shared" si="48"/>
        <v>3.0158730158730123</v>
      </c>
      <c r="FR42" s="196">
        <f t="shared" si="49"/>
        <v>2.4374956473292131E-2</v>
      </c>
      <c r="FS42" s="195">
        <f t="shared" si="49"/>
        <v>-0.57803468208092479</v>
      </c>
      <c r="FT42" s="195">
        <f t="shared" si="49"/>
        <v>1.2048192771084338</v>
      </c>
      <c r="FU42" s="195">
        <f t="shared" si="49"/>
        <v>3.6632077442718858</v>
      </c>
      <c r="FV42" s="64">
        <f t="shared" si="49"/>
        <v>0.87053415976042903</v>
      </c>
      <c r="FW42" s="64">
        <f t="shared" si="49"/>
        <v>-1.4659795250365626</v>
      </c>
      <c r="FX42" s="64">
        <f t="shared" si="49"/>
        <v>1.4067832021728535</v>
      </c>
      <c r="FY42" s="64">
        <f t="shared" si="49"/>
        <v>-5.0247231701371966</v>
      </c>
      <c r="FZ42" s="64">
        <f t="shared" si="49"/>
        <v>1.8141931889407328</v>
      </c>
      <c r="GA42" s="95">
        <f t="shared" si="49"/>
        <v>-1.9151751514729405</v>
      </c>
    </row>
    <row r="43" spans="1:183" x14ac:dyDescent="0.25">
      <c r="A43" s="575" t="s">
        <v>53</v>
      </c>
      <c r="B43" s="145" t="s">
        <v>37</v>
      </c>
      <c r="C43" s="141">
        <v>0</v>
      </c>
      <c r="D43" s="141">
        <v>2</v>
      </c>
      <c r="E43" s="141">
        <v>4</v>
      </c>
      <c r="F43" s="141">
        <v>9</v>
      </c>
      <c r="G43" s="141">
        <v>9</v>
      </c>
      <c r="H43" s="141">
        <v>24</v>
      </c>
      <c r="I43" s="141">
        <v>17</v>
      </c>
      <c r="J43" s="141">
        <v>14</v>
      </c>
      <c r="K43" s="141">
        <v>24</v>
      </c>
      <c r="L43" s="141">
        <v>2</v>
      </c>
      <c r="M43" s="141">
        <v>0</v>
      </c>
      <c r="N43" s="141">
        <v>0</v>
      </c>
      <c r="O43" s="141">
        <v>4</v>
      </c>
      <c r="P43" s="141">
        <v>7</v>
      </c>
      <c r="Q43" s="141">
        <v>11</v>
      </c>
      <c r="R43" s="141">
        <v>24</v>
      </c>
      <c r="S43" s="141">
        <v>24</v>
      </c>
      <c r="T43" s="141">
        <v>14</v>
      </c>
      <c r="U43" s="141">
        <v>24</v>
      </c>
      <c r="V43" s="141">
        <v>2</v>
      </c>
      <c r="W43" s="141">
        <v>0</v>
      </c>
      <c r="X43" s="141">
        <v>2</v>
      </c>
      <c r="Y43" s="141">
        <v>8</v>
      </c>
      <c r="Z43" s="141">
        <v>16</v>
      </c>
      <c r="AA43" s="141">
        <v>20</v>
      </c>
      <c r="AB43" s="141">
        <v>48</v>
      </c>
      <c r="AC43" s="141">
        <v>41</v>
      </c>
      <c r="AD43" s="141">
        <v>28</v>
      </c>
      <c r="AE43" s="141">
        <v>48</v>
      </c>
      <c r="AF43" s="145">
        <v>1</v>
      </c>
      <c r="AG43" s="141">
        <v>1</v>
      </c>
      <c r="AH43" s="141">
        <v>0</v>
      </c>
      <c r="AI43" s="141">
        <v>1</v>
      </c>
      <c r="AJ43" s="141">
        <v>3</v>
      </c>
      <c r="AK43" s="141">
        <v>3</v>
      </c>
      <c r="AL43" s="141">
        <v>9</v>
      </c>
      <c r="AM43" s="141">
        <v>16</v>
      </c>
      <c r="AN43" s="141">
        <v>20</v>
      </c>
      <c r="AO43" s="141">
        <v>39</v>
      </c>
      <c r="AP43" s="141" t="s">
        <v>37</v>
      </c>
      <c r="AQ43" s="141">
        <v>0</v>
      </c>
      <c r="AR43" s="141">
        <v>0</v>
      </c>
      <c r="AS43" s="141">
        <v>6</v>
      </c>
      <c r="AT43" s="141">
        <v>4</v>
      </c>
      <c r="AU43" s="141">
        <v>6</v>
      </c>
      <c r="AV43" s="141">
        <v>14</v>
      </c>
      <c r="AW43" s="141">
        <v>19</v>
      </c>
      <c r="AX43" s="141">
        <v>20</v>
      </c>
      <c r="AY43" s="141">
        <v>52</v>
      </c>
      <c r="AZ43" s="141">
        <v>1</v>
      </c>
      <c r="BA43" s="141">
        <v>1</v>
      </c>
      <c r="BB43" s="141">
        <v>0</v>
      </c>
      <c r="BC43" s="141">
        <v>7</v>
      </c>
      <c r="BD43" s="141">
        <v>7</v>
      </c>
      <c r="BE43" s="141">
        <v>9</v>
      </c>
      <c r="BF43" s="141">
        <v>23</v>
      </c>
      <c r="BG43" s="141">
        <v>35</v>
      </c>
      <c r="BH43" s="141">
        <v>40</v>
      </c>
      <c r="BI43" s="141">
        <v>91</v>
      </c>
      <c r="BJ43" s="145">
        <v>0</v>
      </c>
      <c r="BK43" s="141">
        <v>0</v>
      </c>
      <c r="BL43" s="141">
        <v>0</v>
      </c>
      <c r="BM43" s="141">
        <v>1</v>
      </c>
      <c r="BN43" s="141">
        <v>3</v>
      </c>
      <c r="BO43" s="141">
        <v>7</v>
      </c>
      <c r="BP43" s="141">
        <v>17</v>
      </c>
      <c r="BQ43" s="141">
        <v>24</v>
      </c>
      <c r="BR43" s="141">
        <v>20</v>
      </c>
      <c r="BS43" s="141">
        <v>37</v>
      </c>
      <c r="BT43" s="141">
        <v>0</v>
      </c>
      <c r="BU43" s="141">
        <v>2</v>
      </c>
      <c r="BV43" s="141">
        <v>1</v>
      </c>
      <c r="BW43" s="141">
        <v>2</v>
      </c>
      <c r="BX43" s="141">
        <v>9</v>
      </c>
      <c r="BY43" s="141">
        <v>6</v>
      </c>
      <c r="BZ43" s="141">
        <v>20</v>
      </c>
      <c r="CA43" s="141">
        <v>21</v>
      </c>
      <c r="CB43" s="141">
        <v>19</v>
      </c>
      <c r="CC43" s="141">
        <v>38</v>
      </c>
      <c r="CD43" s="141">
        <f t="shared" si="40"/>
        <v>0</v>
      </c>
      <c r="CE43" s="141">
        <f t="shared" si="40"/>
        <v>2</v>
      </c>
      <c r="CF43" s="141">
        <f t="shared" si="40"/>
        <v>1</v>
      </c>
      <c r="CG43" s="141">
        <f t="shared" si="40"/>
        <v>3</v>
      </c>
      <c r="CH43" s="141">
        <f t="shared" si="40"/>
        <v>12</v>
      </c>
      <c r="CI43" s="141">
        <f t="shared" si="40"/>
        <v>13</v>
      </c>
      <c r="CJ43" s="141">
        <f t="shared" si="40"/>
        <v>37</v>
      </c>
      <c r="CK43" s="141">
        <f t="shared" si="40"/>
        <v>45</v>
      </c>
      <c r="CL43" s="141">
        <f t="shared" si="40"/>
        <v>39</v>
      </c>
      <c r="CM43" s="142">
        <f t="shared" si="40"/>
        <v>75</v>
      </c>
      <c r="CO43" s="234">
        <f t="shared" si="41"/>
        <v>0</v>
      </c>
      <c r="CP43" s="235">
        <f t="shared" si="41"/>
        <v>0</v>
      </c>
      <c r="CQ43" s="235">
        <f t="shared" si="41"/>
        <v>1.9417475728155338</v>
      </c>
      <c r="CR43" s="98">
        <f t="shared" si="41"/>
        <v>3.8834951456310676</v>
      </c>
      <c r="CS43" s="98">
        <f t="shared" si="41"/>
        <v>8.7378640776699026</v>
      </c>
      <c r="CT43" s="98">
        <f t="shared" si="41"/>
        <v>8.7378640776699026</v>
      </c>
      <c r="CU43" s="98">
        <f t="shared" si="41"/>
        <v>23.300970873786408</v>
      </c>
      <c r="CV43" s="98">
        <f t="shared" si="41"/>
        <v>16.50485436893204</v>
      </c>
      <c r="CW43" s="98">
        <f t="shared" si="41"/>
        <v>13.592233009708737</v>
      </c>
      <c r="CX43" s="98">
        <f t="shared" si="41"/>
        <v>23.300970873786408</v>
      </c>
      <c r="CY43" s="235">
        <f t="shared" si="42"/>
        <v>1.8181818181818181</v>
      </c>
      <c r="CZ43" s="235">
        <f t="shared" si="42"/>
        <v>0</v>
      </c>
      <c r="DA43" s="235">
        <f t="shared" si="42"/>
        <v>0</v>
      </c>
      <c r="DB43" s="235">
        <f t="shared" si="42"/>
        <v>3.6363636363636362</v>
      </c>
      <c r="DC43" s="98">
        <f t="shared" si="42"/>
        <v>6.3636363636363633</v>
      </c>
      <c r="DD43" s="98">
        <f t="shared" si="42"/>
        <v>10</v>
      </c>
      <c r="DE43" s="98">
        <f t="shared" si="42"/>
        <v>21.818181818181817</v>
      </c>
      <c r="DF43" s="98">
        <f t="shared" si="42"/>
        <v>21.818181818181817</v>
      </c>
      <c r="DG43" s="98">
        <f t="shared" si="42"/>
        <v>12.727272727272727</v>
      </c>
      <c r="DH43" s="98">
        <f t="shared" si="42"/>
        <v>21.818181818181817</v>
      </c>
      <c r="DI43" s="234">
        <f t="shared" si="43"/>
        <v>1.0752688172043012</v>
      </c>
      <c r="DJ43" s="235">
        <f t="shared" si="43"/>
        <v>1.0752688172043012</v>
      </c>
      <c r="DK43" s="235">
        <f t="shared" si="43"/>
        <v>0</v>
      </c>
      <c r="DL43" s="235">
        <f t="shared" si="43"/>
        <v>1.0752688172043012</v>
      </c>
      <c r="DM43" s="235">
        <f t="shared" si="43"/>
        <v>3.225806451612903</v>
      </c>
      <c r="DN43" s="235">
        <f t="shared" si="43"/>
        <v>3.225806451612903</v>
      </c>
      <c r="DO43" s="98">
        <f t="shared" si="43"/>
        <v>9.67741935483871</v>
      </c>
      <c r="DP43" s="98">
        <f t="shared" si="43"/>
        <v>17.20430107526882</v>
      </c>
      <c r="DQ43" s="98">
        <f t="shared" si="43"/>
        <v>21.50537634408602</v>
      </c>
      <c r="DR43" s="98">
        <f t="shared" si="43"/>
        <v>41.935483870967744</v>
      </c>
      <c r="DS43" s="235">
        <f t="shared" si="44"/>
        <v>0</v>
      </c>
      <c r="DT43" s="235">
        <f t="shared" si="44"/>
        <v>0</v>
      </c>
      <c r="DU43" s="235">
        <f t="shared" si="44"/>
        <v>0</v>
      </c>
      <c r="DV43" s="98">
        <f t="shared" si="44"/>
        <v>4.9586776859504136</v>
      </c>
      <c r="DW43" s="235">
        <f t="shared" si="44"/>
        <v>3.3057851239669422</v>
      </c>
      <c r="DX43" s="98">
        <f t="shared" si="44"/>
        <v>4.9586776859504136</v>
      </c>
      <c r="DY43" s="98">
        <f t="shared" si="44"/>
        <v>11.570247933884298</v>
      </c>
      <c r="DZ43" s="98">
        <f t="shared" si="44"/>
        <v>15.702479338842975</v>
      </c>
      <c r="EA43" s="98">
        <f t="shared" si="44"/>
        <v>16.528925619834713</v>
      </c>
      <c r="EB43" s="98">
        <f t="shared" si="44"/>
        <v>42.97520661157025</v>
      </c>
      <c r="EC43" s="234">
        <f t="shared" si="45"/>
        <v>0</v>
      </c>
      <c r="ED43" s="235">
        <f t="shared" si="45"/>
        <v>0</v>
      </c>
      <c r="EE43" s="235">
        <f t="shared" si="45"/>
        <v>0</v>
      </c>
      <c r="EF43" s="235">
        <f t="shared" si="45"/>
        <v>0.91743119266055051</v>
      </c>
      <c r="EG43" s="235">
        <f t="shared" si="45"/>
        <v>2.7522935779816518</v>
      </c>
      <c r="EH43" s="98">
        <f t="shared" si="45"/>
        <v>6.4220183486238538</v>
      </c>
      <c r="EI43" s="98">
        <f t="shared" si="45"/>
        <v>15.596330275229359</v>
      </c>
      <c r="EJ43" s="98">
        <f t="shared" si="45"/>
        <v>22.018348623853214</v>
      </c>
      <c r="EK43" s="98">
        <f t="shared" si="45"/>
        <v>18.348623853211009</v>
      </c>
      <c r="EL43" s="98">
        <f t="shared" si="45"/>
        <v>33.944954128440372</v>
      </c>
      <c r="EM43" s="235">
        <f t="shared" si="46"/>
        <v>0</v>
      </c>
      <c r="EN43" s="235">
        <f t="shared" si="46"/>
        <v>1.6949152542372881</v>
      </c>
      <c r="EO43" s="235">
        <f t="shared" si="46"/>
        <v>0.84745762711864403</v>
      </c>
      <c r="EP43" s="235">
        <f t="shared" si="46"/>
        <v>1.6949152542372881</v>
      </c>
      <c r="EQ43" s="98">
        <f t="shared" si="46"/>
        <v>7.6271186440677967</v>
      </c>
      <c r="ER43" s="98">
        <f t="shared" si="46"/>
        <v>5.0847457627118651</v>
      </c>
      <c r="ES43" s="98">
        <f t="shared" si="46"/>
        <v>16.949152542372879</v>
      </c>
      <c r="ET43" s="98">
        <f t="shared" si="46"/>
        <v>17.796610169491526</v>
      </c>
      <c r="EU43" s="98">
        <f t="shared" si="46"/>
        <v>16.101694915254235</v>
      </c>
      <c r="EV43" s="99">
        <f t="shared" si="46"/>
        <v>32.20338983050847</v>
      </c>
      <c r="EX43" s="1333">
        <f t="shared" si="47"/>
        <v>1.8181818181818181</v>
      </c>
      <c r="EY43" s="596">
        <f t="shared" si="47"/>
        <v>0</v>
      </c>
      <c r="EZ43" s="596">
        <f t="shared" si="47"/>
        <v>-1.9417475728155338</v>
      </c>
      <c r="FA43" s="596">
        <f t="shared" si="47"/>
        <v>-0.24713150926743133</v>
      </c>
      <c r="FB43" s="552">
        <f t="shared" si="47"/>
        <v>-2.3742277140335393</v>
      </c>
      <c r="FC43" s="552">
        <f t="shared" si="47"/>
        <v>1.2621359223300974</v>
      </c>
      <c r="FD43" s="552">
        <f t="shared" si="47"/>
        <v>-1.4827890556045915</v>
      </c>
      <c r="FE43" s="552">
        <f t="shared" si="47"/>
        <v>5.3133274492497762</v>
      </c>
      <c r="FF43" s="552">
        <f t="shared" si="47"/>
        <v>-0.86496028243601053</v>
      </c>
      <c r="FG43" s="552">
        <f t="shared" si="47"/>
        <v>-1.4827890556045915</v>
      </c>
      <c r="FH43" s="1333">
        <f t="shared" si="48"/>
        <v>-1.0752688172043012</v>
      </c>
      <c r="FI43" s="596">
        <f t="shared" si="48"/>
        <v>-1.0752688172043012</v>
      </c>
      <c r="FJ43" s="596">
        <f t="shared" si="48"/>
        <v>0</v>
      </c>
      <c r="FK43" s="596">
        <f t="shared" si="48"/>
        <v>3.8834088687461126</v>
      </c>
      <c r="FL43" s="596">
        <f t="shared" si="48"/>
        <v>7.9978672354039215E-2</v>
      </c>
      <c r="FM43" s="552">
        <f t="shared" si="48"/>
        <v>1.7328712343375106</v>
      </c>
      <c r="FN43" s="552">
        <f t="shared" si="48"/>
        <v>1.8928285790455881</v>
      </c>
      <c r="FO43" s="552">
        <f t="shared" si="48"/>
        <v>-1.5018217364258444</v>
      </c>
      <c r="FP43" s="552">
        <f t="shared" si="48"/>
        <v>-4.9764507242513076</v>
      </c>
      <c r="FQ43" s="552">
        <f t="shared" si="48"/>
        <v>1.0397227406025067</v>
      </c>
      <c r="FR43" s="1333">
        <f t="shared" si="49"/>
        <v>0</v>
      </c>
      <c r="FS43" s="596">
        <f t="shared" si="49"/>
        <v>1.6949152542372881</v>
      </c>
      <c r="FT43" s="596">
        <f t="shared" si="49"/>
        <v>0.84745762711864403</v>
      </c>
      <c r="FU43" s="596">
        <f t="shared" si="49"/>
        <v>0.77748406157673755</v>
      </c>
      <c r="FV43" s="596">
        <f t="shared" si="49"/>
        <v>4.874825066086145</v>
      </c>
      <c r="FW43" s="552">
        <f t="shared" si="49"/>
        <v>-1.3372725859119887</v>
      </c>
      <c r="FX43" s="552">
        <f t="shared" si="49"/>
        <v>1.3528222671435195</v>
      </c>
      <c r="FY43" s="552">
        <f t="shared" si="49"/>
        <v>-4.221738454361688</v>
      </c>
      <c r="FZ43" s="552">
        <f t="shared" si="49"/>
        <v>-2.2469289379567741</v>
      </c>
      <c r="GA43" s="554">
        <f t="shared" si="49"/>
        <v>-1.7415642979319017</v>
      </c>
    </row>
    <row r="44" spans="1:183" x14ac:dyDescent="0.25">
      <c r="FU44" s="85"/>
    </row>
    <row r="46" spans="1:183" x14ac:dyDescent="0.25">
      <c r="A46" s="5" t="s">
        <v>1227</v>
      </c>
    </row>
    <row r="47" spans="1:183" x14ac:dyDescent="0.25">
      <c r="A47" s="5"/>
    </row>
    <row r="48" spans="1:183" x14ac:dyDescent="0.25">
      <c r="A48" s="5"/>
      <c r="B48" s="1736" t="s">
        <v>997</v>
      </c>
      <c r="C48" s="1736"/>
      <c r="D48" s="1736"/>
      <c r="E48" s="1736"/>
      <c r="F48" s="1736"/>
      <c r="G48" s="1736"/>
      <c r="H48" s="1736"/>
      <c r="I48" s="1736"/>
      <c r="J48" s="1736"/>
      <c r="K48" s="1736"/>
      <c r="L48" s="1736"/>
      <c r="M48" s="1736"/>
      <c r="N48" s="1736"/>
      <c r="O48" s="1736"/>
      <c r="P48" s="1736"/>
      <c r="Q48" s="1736"/>
      <c r="R48" s="1736"/>
      <c r="S48" s="1736"/>
      <c r="T48" s="1736"/>
      <c r="U48" s="1736"/>
      <c r="V48" s="1736"/>
      <c r="W48" s="1736"/>
      <c r="X48" s="1736"/>
      <c r="Y48" s="1736"/>
      <c r="Z48" s="1736"/>
      <c r="AA48" s="1736"/>
      <c r="AB48" s="1736"/>
      <c r="AC48" s="1736"/>
      <c r="AD48" s="1736"/>
      <c r="AE48" s="1736"/>
      <c r="AF48" s="1736"/>
      <c r="AG48" s="1736"/>
      <c r="AH48" s="1736"/>
      <c r="AI48" s="1736"/>
      <c r="AJ48" s="1736"/>
      <c r="AK48" s="1736"/>
      <c r="AL48" s="1736"/>
      <c r="AM48" s="1736"/>
      <c r="AN48" s="1736"/>
      <c r="AO48" s="1736"/>
      <c r="AP48" s="1736"/>
      <c r="AQ48" s="1736"/>
      <c r="AR48" s="1736"/>
      <c r="AS48" s="1736"/>
      <c r="AT48" s="1736"/>
      <c r="AU48" s="1736"/>
      <c r="AV48" s="1736"/>
      <c r="AW48" s="1736"/>
      <c r="AX48" s="1736"/>
      <c r="AY48" s="1736"/>
      <c r="AZ48" s="1736"/>
      <c r="BA48" s="1736"/>
      <c r="BB48" s="1736"/>
      <c r="BC48" s="1736"/>
      <c r="BD48" s="1736"/>
      <c r="BE48" s="1736"/>
      <c r="BF48" s="1736"/>
      <c r="BG48" s="1736"/>
      <c r="BH48" s="1736"/>
      <c r="BI48" s="1736"/>
      <c r="BJ48" s="1736"/>
      <c r="BK48" s="1736"/>
      <c r="BL48" s="1736"/>
      <c r="BM48" s="1736"/>
      <c r="BN48" s="1736"/>
      <c r="BO48" s="1736"/>
      <c r="BP48" s="1736"/>
      <c r="BQ48" s="1736"/>
      <c r="BR48" s="1736"/>
      <c r="BS48" s="1736"/>
      <c r="BT48" s="1736"/>
      <c r="BU48" s="1736"/>
      <c r="BV48" s="1736"/>
      <c r="BW48" s="1736"/>
      <c r="BX48" s="1736"/>
      <c r="BY48" s="1736"/>
      <c r="BZ48" s="1736"/>
      <c r="CA48" s="1736"/>
      <c r="CB48" s="1736"/>
      <c r="CC48" s="1736"/>
      <c r="CD48" s="1736"/>
      <c r="CE48" s="1736"/>
      <c r="CF48" s="1736"/>
      <c r="CG48" s="1736"/>
      <c r="CH48" s="1736"/>
      <c r="CI48" s="1736"/>
      <c r="CJ48" s="1736"/>
      <c r="CK48" s="1736"/>
      <c r="CL48" s="1736"/>
      <c r="CM48" s="1736"/>
      <c r="CO48" s="1736" t="s">
        <v>523</v>
      </c>
      <c r="CP48" s="1736"/>
      <c r="CQ48" s="1736"/>
      <c r="CR48" s="1736"/>
      <c r="CS48" s="1736"/>
      <c r="CT48" s="1736"/>
      <c r="CU48" s="1736"/>
      <c r="CV48" s="1736"/>
      <c r="CW48" s="1736"/>
      <c r="CX48" s="1736"/>
      <c r="CY48" s="1736"/>
      <c r="CZ48" s="1736"/>
      <c r="DA48" s="1736"/>
      <c r="DB48" s="1736"/>
      <c r="DC48" s="1736"/>
      <c r="DD48" s="1736"/>
      <c r="DE48" s="1736"/>
      <c r="DF48" s="1736"/>
      <c r="DG48" s="1736"/>
      <c r="DH48" s="1736"/>
      <c r="DI48" s="1736"/>
      <c r="DJ48" s="1736"/>
      <c r="DK48" s="1736"/>
      <c r="DL48" s="1736"/>
      <c r="DM48" s="1736"/>
      <c r="DN48" s="1736"/>
      <c r="DO48" s="1736"/>
      <c r="DP48" s="1736"/>
      <c r="DQ48" s="1736"/>
      <c r="DR48" s="1736"/>
      <c r="DS48" s="1736"/>
      <c r="DT48" s="1736"/>
      <c r="DU48" s="1736"/>
      <c r="DV48" s="1736"/>
      <c r="DW48" s="1736"/>
      <c r="DX48" s="1736"/>
      <c r="DY48" s="1736"/>
      <c r="DZ48" s="1736"/>
      <c r="EA48" s="1736"/>
      <c r="EB48" s="1736"/>
      <c r="EC48" s="1736"/>
      <c r="ED48" s="1736"/>
      <c r="EE48" s="1736"/>
      <c r="EF48" s="1736"/>
      <c r="EG48" s="1736"/>
      <c r="EH48" s="1736"/>
      <c r="EI48" s="1736"/>
      <c r="EJ48" s="1736"/>
      <c r="EK48" s="1736"/>
      <c r="EL48" s="1736"/>
      <c r="EM48" s="1736"/>
      <c r="EN48" s="1736"/>
      <c r="EO48" s="1736"/>
      <c r="EP48" s="1736"/>
      <c r="EQ48" s="1736"/>
      <c r="ER48" s="1736"/>
      <c r="ES48" s="1736"/>
      <c r="ET48" s="1736"/>
      <c r="EU48" s="1736"/>
      <c r="EV48" s="1736"/>
      <c r="EX48" s="1736" t="s">
        <v>631</v>
      </c>
      <c r="EY48" s="1736"/>
      <c r="EZ48" s="1736"/>
      <c r="FA48" s="1736"/>
      <c r="FB48" s="1736"/>
      <c r="FC48" s="1736"/>
      <c r="FD48" s="1736"/>
      <c r="FE48" s="1736"/>
      <c r="FF48" s="1736"/>
      <c r="FG48" s="1736"/>
      <c r="FH48" s="1736"/>
      <c r="FI48" s="1736"/>
      <c r="FJ48" s="1736"/>
      <c r="FK48" s="1736"/>
      <c r="FL48" s="1736"/>
      <c r="FM48" s="1736"/>
      <c r="FN48" s="1736"/>
      <c r="FO48" s="1736"/>
      <c r="FP48" s="1736"/>
      <c r="FQ48" s="1736"/>
      <c r="FR48" s="1736"/>
      <c r="FS48" s="1736"/>
      <c r="FT48" s="1736"/>
      <c r="FU48" s="1736"/>
      <c r="FV48" s="1736"/>
      <c r="FW48" s="1736"/>
      <c r="FX48" s="1736"/>
      <c r="FY48" s="1736"/>
      <c r="FZ48" s="1736"/>
      <c r="GA48" s="1736"/>
    </row>
    <row r="49" spans="1:183" x14ac:dyDescent="0.25">
      <c r="A49" s="223" t="s">
        <v>29</v>
      </c>
      <c r="B49" s="1738">
        <v>2015</v>
      </c>
      <c r="C49" s="1738"/>
      <c r="D49" s="1738"/>
      <c r="E49" s="1738"/>
      <c r="F49" s="1738"/>
      <c r="G49" s="1738"/>
      <c r="H49" s="1738"/>
      <c r="I49" s="1738"/>
      <c r="J49" s="1738"/>
      <c r="K49" s="1738"/>
      <c r="L49" s="1738"/>
      <c r="M49" s="1738"/>
      <c r="N49" s="1738"/>
      <c r="O49" s="1738"/>
      <c r="P49" s="1738"/>
      <c r="Q49" s="1738"/>
      <c r="R49" s="1738"/>
      <c r="S49" s="1738"/>
      <c r="T49" s="1738"/>
      <c r="U49" s="1738"/>
      <c r="V49" s="1738"/>
      <c r="W49" s="1738"/>
      <c r="X49" s="1738"/>
      <c r="Y49" s="1738"/>
      <c r="Z49" s="1738"/>
      <c r="AA49" s="1738"/>
      <c r="AB49" s="1738"/>
      <c r="AC49" s="1738"/>
      <c r="AD49" s="1738"/>
      <c r="AE49" s="1738"/>
      <c r="AF49" s="1738">
        <v>2019</v>
      </c>
      <c r="AG49" s="1738"/>
      <c r="AH49" s="1738"/>
      <c r="AI49" s="1738"/>
      <c r="AJ49" s="1738"/>
      <c r="AK49" s="1738"/>
      <c r="AL49" s="1738"/>
      <c r="AM49" s="1738"/>
      <c r="AN49" s="1738"/>
      <c r="AO49" s="1738"/>
      <c r="AP49" s="1738"/>
      <c r="AQ49" s="1738"/>
      <c r="AR49" s="1738"/>
      <c r="AS49" s="1738"/>
      <c r="AT49" s="1738"/>
      <c r="AU49" s="1738"/>
      <c r="AV49" s="1738"/>
      <c r="AW49" s="1738"/>
      <c r="AX49" s="1738"/>
      <c r="AY49" s="1738"/>
      <c r="AZ49" s="1738"/>
      <c r="BA49" s="1738"/>
      <c r="BB49" s="1738"/>
      <c r="BC49" s="1738"/>
      <c r="BD49" s="1738"/>
      <c r="BE49" s="1738"/>
      <c r="BF49" s="1738"/>
      <c r="BG49" s="1738"/>
      <c r="BH49" s="1738"/>
      <c r="BI49" s="1738"/>
      <c r="BJ49" s="1738">
        <v>2021</v>
      </c>
      <c r="BK49" s="1738"/>
      <c r="BL49" s="1738"/>
      <c r="BM49" s="1738"/>
      <c r="BN49" s="1738"/>
      <c r="BO49" s="1738"/>
      <c r="BP49" s="1738"/>
      <c r="BQ49" s="1738"/>
      <c r="BR49" s="1738"/>
      <c r="BS49" s="1738"/>
      <c r="BT49" s="1738"/>
      <c r="BU49" s="1738"/>
      <c r="BV49" s="1738"/>
      <c r="BW49" s="1738"/>
      <c r="BX49" s="1738"/>
      <c r="BY49" s="1738"/>
      <c r="BZ49" s="1738"/>
      <c r="CA49" s="1738"/>
      <c r="CB49" s="1738"/>
      <c r="CC49" s="1738"/>
      <c r="CD49" s="1738"/>
      <c r="CE49" s="1738"/>
      <c r="CF49" s="1738"/>
      <c r="CG49" s="1738"/>
      <c r="CH49" s="1738"/>
      <c r="CI49" s="1738"/>
      <c r="CJ49" s="1738"/>
      <c r="CK49" s="1738"/>
      <c r="CL49" s="1738"/>
      <c r="CM49" s="1738"/>
      <c r="CO49" s="1738">
        <v>2015</v>
      </c>
      <c r="CP49" s="1738"/>
      <c r="CQ49" s="1738"/>
      <c r="CR49" s="1738"/>
      <c r="CS49" s="1738"/>
      <c r="CT49" s="1738"/>
      <c r="CU49" s="1738"/>
      <c r="CV49" s="1738"/>
      <c r="CW49" s="1738"/>
      <c r="CX49" s="1738"/>
      <c r="CY49" s="1738"/>
      <c r="CZ49" s="1738"/>
      <c r="DA49" s="1738"/>
      <c r="DB49" s="1738"/>
      <c r="DC49" s="1738"/>
      <c r="DD49" s="1738"/>
      <c r="DE49" s="1738"/>
      <c r="DF49" s="1738"/>
      <c r="DG49" s="1738"/>
      <c r="DH49" s="1738"/>
      <c r="DI49" s="1738">
        <v>2019</v>
      </c>
      <c r="DJ49" s="1738"/>
      <c r="DK49" s="1738"/>
      <c r="DL49" s="1738"/>
      <c r="DM49" s="1738"/>
      <c r="DN49" s="1738"/>
      <c r="DO49" s="1738"/>
      <c r="DP49" s="1738"/>
      <c r="DQ49" s="1738"/>
      <c r="DR49" s="1738"/>
      <c r="DS49" s="1738"/>
      <c r="DT49" s="1738"/>
      <c r="DU49" s="1738"/>
      <c r="DV49" s="1738"/>
      <c r="DW49" s="1738"/>
      <c r="DX49" s="1738"/>
      <c r="DY49" s="1738"/>
      <c r="DZ49" s="1738"/>
      <c r="EA49" s="1738"/>
      <c r="EB49" s="1738"/>
      <c r="EC49" s="1738">
        <v>2021</v>
      </c>
      <c r="ED49" s="1738"/>
      <c r="EE49" s="1738"/>
      <c r="EF49" s="1738"/>
      <c r="EG49" s="1738"/>
      <c r="EH49" s="1738"/>
      <c r="EI49" s="1738"/>
      <c r="EJ49" s="1738"/>
      <c r="EK49" s="1738"/>
      <c r="EL49" s="1738"/>
      <c r="EM49" s="1738"/>
      <c r="EN49" s="1738"/>
      <c r="EO49" s="1738"/>
      <c r="EP49" s="1738"/>
      <c r="EQ49" s="1738"/>
      <c r="ER49" s="1738"/>
      <c r="ES49" s="1738"/>
      <c r="ET49" s="1738"/>
      <c r="EU49" s="1738"/>
      <c r="EV49" s="1738"/>
      <c r="EX49" s="1739">
        <v>2015</v>
      </c>
      <c r="EY49" s="1739"/>
      <c r="EZ49" s="1739"/>
      <c r="FA49" s="1739"/>
      <c r="FB49" s="1739"/>
      <c r="FC49" s="1739"/>
      <c r="FD49" s="1739"/>
      <c r="FE49" s="1739"/>
      <c r="FF49" s="1739"/>
      <c r="FG49" s="1739"/>
      <c r="FH49" s="1739">
        <v>2019</v>
      </c>
      <c r="FI49" s="1739"/>
      <c r="FJ49" s="1739"/>
      <c r="FK49" s="1739"/>
      <c r="FL49" s="1739"/>
      <c r="FM49" s="1739"/>
      <c r="FN49" s="1739"/>
      <c r="FO49" s="1739"/>
      <c r="FP49" s="1739"/>
      <c r="FQ49" s="1739"/>
      <c r="FR49" s="1739">
        <v>2021</v>
      </c>
      <c r="FS49" s="1739"/>
      <c r="FT49" s="1739"/>
      <c r="FU49" s="1739"/>
      <c r="FV49" s="1739"/>
      <c r="FW49" s="1739"/>
      <c r="FX49" s="1739"/>
      <c r="FY49" s="1739"/>
      <c r="FZ49" s="1739"/>
      <c r="GA49" s="1739"/>
    </row>
    <row r="50" spans="1:183" x14ac:dyDescent="0.25">
      <c r="A50" s="479" t="s">
        <v>30</v>
      </c>
      <c r="B50" s="1736" t="s">
        <v>31</v>
      </c>
      <c r="C50" s="1736"/>
      <c r="D50" s="1736"/>
      <c r="E50" s="1736"/>
      <c r="F50" s="1736"/>
      <c r="G50" s="1736"/>
      <c r="H50" s="1736"/>
      <c r="I50" s="1736"/>
      <c r="J50" s="1736"/>
      <c r="K50" s="1736"/>
      <c r="L50" s="1736" t="s">
        <v>32</v>
      </c>
      <c r="M50" s="1736"/>
      <c r="N50" s="1736"/>
      <c r="O50" s="1736"/>
      <c r="P50" s="1736"/>
      <c r="Q50" s="1736"/>
      <c r="R50" s="1736"/>
      <c r="S50" s="1736"/>
      <c r="T50" s="1736"/>
      <c r="U50" s="1736"/>
      <c r="V50" s="1736" t="s">
        <v>33</v>
      </c>
      <c r="W50" s="1736"/>
      <c r="X50" s="1736"/>
      <c r="Y50" s="1736"/>
      <c r="Z50" s="1736"/>
      <c r="AA50" s="1736"/>
      <c r="AB50" s="1736"/>
      <c r="AC50" s="1736"/>
      <c r="AD50" s="1736"/>
      <c r="AE50" s="1736"/>
      <c r="AF50" s="1736" t="s">
        <v>31</v>
      </c>
      <c r="AG50" s="1736"/>
      <c r="AH50" s="1736"/>
      <c r="AI50" s="1736"/>
      <c r="AJ50" s="1736"/>
      <c r="AK50" s="1736"/>
      <c r="AL50" s="1736"/>
      <c r="AM50" s="1736"/>
      <c r="AN50" s="1736"/>
      <c r="AO50" s="1736"/>
      <c r="AP50" s="1736" t="s">
        <v>32</v>
      </c>
      <c r="AQ50" s="1736"/>
      <c r="AR50" s="1736"/>
      <c r="AS50" s="1736"/>
      <c r="AT50" s="1736"/>
      <c r="AU50" s="1736"/>
      <c r="AV50" s="1736"/>
      <c r="AW50" s="1736"/>
      <c r="AX50" s="1736"/>
      <c r="AY50" s="1736"/>
      <c r="AZ50" s="1736" t="s">
        <v>33</v>
      </c>
      <c r="BA50" s="1736"/>
      <c r="BB50" s="1736"/>
      <c r="BC50" s="1736"/>
      <c r="BD50" s="1736"/>
      <c r="BE50" s="1736"/>
      <c r="BF50" s="1736"/>
      <c r="BG50" s="1736"/>
      <c r="BH50" s="1736"/>
      <c r="BI50" s="1736"/>
      <c r="BJ50" s="1736" t="s">
        <v>31</v>
      </c>
      <c r="BK50" s="1736"/>
      <c r="BL50" s="1736"/>
      <c r="BM50" s="1736"/>
      <c r="BN50" s="1736"/>
      <c r="BO50" s="1736"/>
      <c r="BP50" s="1736"/>
      <c r="BQ50" s="1736"/>
      <c r="BR50" s="1736"/>
      <c r="BS50" s="1736"/>
      <c r="BT50" s="1736" t="s">
        <v>32</v>
      </c>
      <c r="BU50" s="1736"/>
      <c r="BV50" s="1736"/>
      <c r="BW50" s="1736"/>
      <c r="BX50" s="1736"/>
      <c r="BY50" s="1736"/>
      <c r="BZ50" s="1736"/>
      <c r="CA50" s="1736"/>
      <c r="CB50" s="1736"/>
      <c r="CC50" s="1736"/>
      <c r="CD50" s="1736" t="s">
        <v>33</v>
      </c>
      <c r="CE50" s="1736"/>
      <c r="CF50" s="1736"/>
      <c r="CG50" s="1736"/>
      <c r="CH50" s="1736"/>
      <c r="CI50" s="1736"/>
      <c r="CJ50" s="1736"/>
      <c r="CK50" s="1736"/>
      <c r="CL50" s="1736"/>
      <c r="CM50" s="1736"/>
      <c r="CO50" s="1736" t="s">
        <v>31</v>
      </c>
      <c r="CP50" s="1736"/>
      <c r="CQ50" s="1736"/>
      <c r="CR50" s="1736"/>
      <c r="CS50" s="1736"/>
      <c r="CT50" s="1736"/>
      <c r="CU50" s="1736"/>
      <c r="CV50" s="1736"/>
      <c r="CW50" s="1736"/>
      <c r="CX50" s="1736"/>
      <c r="CY50" s="1736" t="s">
        <v>32</v>
      </c>
      <c r="CZ50" s="1736"/>
      <c r="DA50" s="1736"/>
      <c r="DB50" s="1736"/>
      <c r="DC50" s="1736"/>
      <c r="DD50" s="1736"/>
      <c r="DE50" s="1736"/>
      <c r="DF50" s="1736"/>
      <c r="DG50" s="1736"/>
      <c r="DH50" s="1736"/>
      <c r="DI50" s="1736" t="s">
        <v>31</v>
      </c>
      <c r="DJ50" s="1736"/>
      <c r="DK50" s="1736"/>
      <c r="DL50" s="1736"/>
      <c r="DM50" s="1736"/>
      <c r="DN50" s="1736"/>
      <c r="DO50" s="1736"/>
      <c r="DP50" s="1736"/>
      <c r="DQ50" s="1736"/>
      <c r="DR50" s="1736"/>
      <c r="DS50" s="1736" t="s">
        <v>32</v>
      </c>
      <c r="DT50" s="1736"/>
      <c r="DU50" s="1736"/>
      <c r="DV50" s="1736"/>
      <c r="DW50" s="1736"/>
      <c r="DX50" s="1736"/>
      <c r="DY50" s="1736"/>
      <c r="DZ50" s="1736"/>
      <c r="EA50" s="1736"/>
      <c r="EB50" s="1736"/>
      <c r="EC50" s="1736" t="s">
        <v>31</v>
      </c>
      <c r="ED50" s="1736"/>
      <c r="EE50" s="1736"/>
      <c r="EF50" s="1736"/>
      <c r="EG50" s="1736"/>
      <c r="EH50" s="1736"/>
      <c r="EI50" s="1736"/>
      <c r="EJ50" s="1736"/>
      <c r="EK50" s="1736"/>
      <c r="EL50" s="1736"/>
      <c r="EM50" s="1736" t="s">
        <v>32</v>
      </c>
      <c r="EN50" s="1736"/>
      <c r="EO50" s="1736"/>
      <c r="EP50" s="1736"/>
      <c r="EQ50" s="1736"/>
      <c r="ER50" s="1736"/>
      <c r="ES50" s="1736"/>
      <c r="ET50" s="1736"/>
      <c r="EU50" s="1736"/>
      <c r="EV50" s="1736"/>
      <c r="EX50" s="1739"/>
      <c r="EY50" s="1739"/>
      <c r="EZ50" s="1739"/>
      <c r="FA50" s="1739"/>
      <c r="FB50" s="1739"/>
      <c r="FC50" s="1739"/>
      <c r="FD50" s="1739"/>
      <c r="FE50" s="1739"/>
      <c r="FF50" s="1739"/>
      <c r="FG50" s="1739"/>
      <c r="FH50" s="1739"/>
      <c r="FI50" s="1739"/>
      <c r="FJ50" s="1739"/>
      <c r="FK50" s="1739"/>
      <c r="FL50" s="1739"/>
      <c r="FM50" s="1739"/>
      <c r="FN50" s="1739"/>
      <c r="FO50" s="1739"/>
      <c r="FP50" s="1739"/>
      <c r="FQ50" s="1739"/>
      <c r="FR50" s="1739"/>
      <c r="FS50" s="1739"/>
      <c r="FT50" s="1739"/>
      <c r="FU50" s="1739"/>
      <c r="FV50" s="1739"/>
      <c r="FW50" s="1739"/>
      <c r="FX50" s="1739"/>
      <c r="FY50" s="1739"/>
      <c r="FZ50" s="1739"/>
      <c r="GA50" s="1739"/>
    </row>
    <row r="51" spans="1:183" x14ac:dyDescent="0.25">
      <c r="A51" s="587" t="s">
        <v>34</v>
      </c>
      <c r="B51" s="737" t="s">
        <v>82</v>
      </c>
      <c r="C51" s="736" t="s">
        <v>83</v>
      </c>
      <c r="D51" s="736" t="s">
        <v>84</v>
      </c>
      <c r="E51" s="736" t="s">
        <v>85</v>
      </c>
      <c r="F51" s="736" t="s">
        <v>86</v>
      </c>
      <c r="G51" s="736" t="s">
        <v>87</v>
      </c>
      <c r="H51" s="736" t="s">
        <v>88</v>
      </c>
      <c r="I51" s="736" t="s">
        <v>89</v>
      </c>
      <c r="J51" s="736" t="s">
        <v>90</v>
      </c>
      <c r="K51" s="736">
        <v>10</v>
      </c>
      <c r="L51" s="736" t="s">
        <v>82</v>
      </c>
      <c r="M51" s="736" t="s">
        <v>83</v>
      </c>
      <c r="N51" s="736" t="s">
        <v>84</v>
      </c>
      <c r="O51" s="736" t="s">
        <v>85</v>
      </c>
      <c r="P51" s="736" t="s">
        <v>86</v>
      </c>
      <c r="Q51" s="736" t="s">
        <v>87</v>
      </c>
      <c r="R51" s="736" t="s">
        <v>88</v>
      </c>
      <c r="S51" s="736" t="s">
        <v>89</v>
      </c>
      <c r="T51" s="736" t="s">
        <v>90</v>
      </c>
      <c r="U51" s="736">
        <v>10</v>
      </c>
      <c r="V51" s="736" t="s">
        <v>82</v>
      </c>
      <c r="W51" s="736" t="s">
        <v>83</v>
      </c>
      <c r="X51" s="736" t="s">
        <v>84</v>
      </c>
      <c r="Y51" s="736" t="s">
        <v>85</v>
      </c>
      <c r="Z51" s="736" t="s">
        <v>86</v>
      </c>
      <c r="AA51" s="736" t="s">
        <v>87</v>
      </c>
      <c r="AB51" s="736" t="s">
        <v>88</v>
      </c>
      <c r="AC51" s="736" t="s">
        <v>89</v>
      </c>
      <c r="AD51" s="736" t="s">
        <v>90</v>
      </c>
      <c r="AE51" s="736" t="s">
        <v>478</v>
      </c>
      <c r="AF51" s="737" t="s">
        <v>82</v>
      </c>
      <c r="AG51" s="736" t="s">
        <v>83</v>
      </c>
      <c r="AH51" s="736" t="s">
        <v>84</v>
      </c>
      <c r="AI51" s="736" t="s">
        <v>85</v>
      </c>
      <c r="AJ51" s="736" t="s">
        <v>86</v>
      </c>
      <c r="AK51" s="736" t="s">
        <v>87</v>
      </c>
      <c r="AL51" s="736" t="s">
        <v>88</v>
      </c>
      <c r="AM51" s="736" t="s">
        <v>89</v>
      </c>
      <c r="AN51" s="736" t="s">
        <v>90</v>
      </c>
      <c r="AO51" s="736" t="s">
        <v>478</v>
      </c>
      <c r="AP51" s="735" t="s">
        <v>82</v>
      </c>
      <c r="AQ51" s="736" t="s">
        <v>83</v>
      </c>
      <c r="AR51" s="736" t="s">
        <v>84</v>
      </c>
      <c r="AS51" s="736" t="s">
        <v>85</v>
      </c>
      <c r="AT51" s="736" t="s">
        <v>86</v>
      </c>
      <c r="AU51" s="736" t="s">
        <v>87</v>
      </c>
      <c r="AV51" s="736" t="s">
        <v>88</v>
      </c>
      <c r="AW51" s="736" t="s">
        <v>89</v>
      </c>
      <c r="AX51" s="736" t="s">
        <v>90</v>
      </c>
      <c r="AY51" s="736" t="s">
        <v>478</v>
      </c>
      <c r="AZ51" s="736" t="s">
        <v>82</v>
      </c>
      <c r="BA51" s="736" t="s">
        <v>83</v>
      </c>
      <c r="BB51" s="736" t="s">
        <v>84</v>
      </c>
      <c r="BC51" s="736" t="s">
        <v>85</v>
      </c>
      <c r="BD51" s="736" t="s">
        <v>86</v>
      </c>
      <c r="BE51" s="736" t="s">
        <v>87</v>
      </c>
      <c r="BF51" s="736" t="s">
        <v>88</v>
      </c>
      <c r="BG51" s="736" t="s">
        <v>89</v>
      </c>
      <c r="BH51" s="736" t="s">
        <v>90</v>
      </c>
      <c r="BI51" s="736">
        <v>10</v>
      </c>
      <c r="BJ51" s="737" t="s">
        <v>82</v>
      </c>
      <c r="BK51" s="736" t="s">
        <v>83</v>
      </c>
      <c r="BL51" s="736" t="s">
        <v>84</v>
      </c>
      <c r="BM51" s="736" t="s">
        <v>85</v>
      </c>
      <c r="BN51" s="736" t="s">
        <v>86</v>
      </c>
      <c r="BO51" s="736" t="s">
        <v>87</v>
      </c>
      <c r="BP51" s="736" t="s">
        <v>88</v>
      </c>
      <c r="BQ51" s="736" t="s">
        <v>89</v>
      </c>
      <c r="BR51" s="736" t="s">
        <v>90</v>
      </c>
      <c r="BS51" s="736">
        <v>10</v>
      </c>
      <c r="BT51" s="736" t="s">
        <v>82</v>
      </c>
      <c r="BU51" s="736" t="s">
        <v>83</v>
      </c>
      <c r="BV51" s="736" t="s">
        <v>84</v>
      </c>
      <c r="BW51" s="736" t="s">
        <v>85</v>
      </c>
      <c r="BX51" s="736" t="s">
        <v>86</v>
      </c>
      <c r="BY51" s="736" t="s">
        <v>87</v>
      </c>
      <c r="BZ51" s="736" t="s">
        <v>88</v>
      </c>
      <c r="CA51" s="736" t="s">
        <v>89</v>
      </c>
      <c r="CB51" s="736" t="s">
        <v>90</v>
      </c>
      <c r="CC51" s="736">
        <v>10</v>
      </c>
      <c r="CD51" s="736" t="s">
        <v>82</v>
      </c>
      <c r="CE51" s="736" t="s">
        <v>83</v>
      </c>
      <c r="CF51" s="736" t="s">
        <v>84</v>
      </c>
      <c r="CG51" s="736" t="s">
        <v>85</v>
      </c>
      <c r="CH51" s="736" t="s">
        <v>86</v>
      </c>
      <c r="CI51" s="736" t="s">
        <v>87</v>
      </c>
      <c r="CJ51" s="736" t="s">
        <v>88</v>
      </c>
      <c r="CK51" s="736" t="s">
        <v>89</v>
      </c>
      <c r="CL51" s="736" t="s">
        <v>90</v>
      </c>
      <c r="CM51" s="734" t="s">
        <v>478</v>
      </c>
      <c r="CO51" s="588">
        <v>1</v>
      </c>
      <c r="CP51" s="589" t="s">
        <v>83</v>
      </c>
      <c r="CQ51" s="589" t="s">
        <v>84</v>
      </c>
      <c r="CR51" s="589" t="s">
        <v>85</v>
      </c>
      <c r="CS51" s="589" t="s">
        <v>86</v>
      </c>
      <c r="CT51" s="589" t="s">
        <v>87</v>
      </c>
      <c r="CU51" s="589" t="s">
        <v>88</v>
      </c>
      <c r="CV51" s="589" t="s">
        <v>89</v>
      </c>
      <c r="CW51" s="589" t="s">
        <v>90</v>
      </c>
      <c r="CX51" s="589">
        <v>10</v>
      </c>
      <c r="CY51" s="589">
        <v>1</v>
      </c>
      <c r="CZ51" s="589" t="s">
        <v>83</v>
      </c>
      <c r="DA51" s="589" t="s">
        <v>84</v>
      </c>
      <c r="DB51" s="589" t="s">
        <v>85</v>
      </c>
      <c r="DC51" s="589" t="s">
        <v>86</v>
      </c>
      <c r="DD51" s="589" t="s">
        <v>87</v>
      </c>
      <c r="DE51" s="589" t="s">
        <v>88</v>
      </c>
      <c r="DF51" s="589" t="s">
        <v>89</v>
      </c>
      <c r="DG51" s="589" t="s">
        <v>90</v>
      </c>
      <c r="DH51" s="589">
        <v>10</v>
      </c>
      <c r="DI51" s="588">
        <v>1</v>
      </c>
      <c r="DJ51" s="589" t="s">
        <v>83</v>
      </c>
      <c r="DK51" s="589" t="s">
        <v>84</v>
      </c>
      <c r="DL51" s="589" t="s">
        <v>85</v>
      </c>
      <c r="DM51" s="589" t="s">
        <v>86</v>
      </c>
      <c r="DN51" s="589" t="s">
        <v>87</v>
      </c>
      <c r="DO51" s="589" t="s">
        <v>88</v>
      </c>
      <c r="DP51" s="589" t="s">
        <v>89</v>
      </c>
      <c r="DQ51" s="589" t="s">
        <v>90</v>
      </c>
      <c r="DR51" s="589">
        <v>10</v>
      </c>
      <c r="DS51" s="589">
        <v>1</v>
      </c>
      <c r="DT51" s="589" t="s">
        <v>83</v>
      </c>
      <c r="DU51" s="589" t="s">
        <v>84</v>
      </c>
      <c r="DV51" s="589" t="s">
        <v>85</v>
      </c>
      <c r="DW51" s="589" t="s">
        <v>86</v>
      </c>
      <c r="DX51" s="589" t="s">
        <v>87</v>
      </c>
      <c r="DY51" s="589" t="s">
        <v>88</v>
      </c>
      <c r="DZ51" s="589" t="s">
        <v>89</v>
      </c>
      <c r="EA51" s="589" t="s">
        <v>90</v>
      </c>
      <c r="EB51" s="589">
        <v>10</v>
      </c>
      <c r="EC51" s="588">
        <v>1</v>
      </c>
      <c r="ED51" s="589" t="s">
        <v>83</v>
      </c>
      <c r="EE51" s="589" t="s">
        <v>84</v>
      </c>
      <c r="EF51" s="589" t="s">
        <v>85</v>
      </c>
      <c r="EG51" s="589" t="s">
        <v>86</v>
      </c>
      <c r="EH51" s="589" t="s">
        <v>87</v>
      </c>
      <c r="EI51" s="589" t="s">
        <v>88</v>
      </c>
      <c r="EJ51" s="589" t="s">
        <v>89</v>
      </c>
      <c r="EK51" s="589" t="s">
        <v>90</v>
      </c>
      <c r="EL51" s="589">
        <v>10</v>
      </c>
      <c r="EM51" s="589">
        <v>1</v>
      </c>
      <c r="EN51" s="589" t="s">
        <v>83</v>
      </c>
      <c r="EO51" s="589" t="s">
        <v>84</v>
      </c>
      <c r="EP51" s="589" t="s">
        <v>85</v>
      </c>
      <c r="EQ51" s="589" t="s">
        <v>86</v>
      </c>
      <c r="ER51" s="589" t="s">
        <v>87</v>
      </c>
      <c r="ES51" s="589" t="s">
        <v>88</v>
      </c>
      <c r="ET51" s="589" t="s">
        <v>89</v>
      </c>
      <c r="EU51" s="589" t="s">
        <v>90</v>
      </c>
      <c r="EV51" s="590">
        <v>10</v>
      </c>
      <c r="EX51" s="737">
        <v>1</v>
      </c>
      <c r="EY51" s="736">
        <v>2</v>
      </c>
      <c r="EZ51" s="736">
        <v>3</v>
      </c>
      <c r="FA51" s="736">
        <v>4</v>
      </c>
      <c r="FB51" s="736">
        <v>5</v>
      </c>
      <c r="FC51" s="736">
        <v>6</v>
      </c>
      <c r="FD51" s="736">
        <v>7</v>
      </c>
      <c r="FE51" s="736">
        <v>8</v>
      </c>
      <c r="FF51" s="736">
        <v>9</v>
      </c>
      <c r="FG51" s="736">
        <v>10</v>
      </c>
      <c r="FH51" s="737">
        <v>1</v>
      </c>
      <c r="FI51" s="736">
        <v>2</v>
      </c>
      <c r="FJ51" s="736">
        <v>3</v>
      </c>
      <c r="FK51" s="736">
        <v>4</v>
      </c>
      <c r="FL51" s="736">
        <v>5</v>
      </c>
      <c r="FM51" s="736">
        <v>6</v>
      </c>
      <c r="FN51" s="736">
        <v>7</v>
      </c>
      <c r="FO51" s="736">
        <v>8</v>
      </c>
      <c r="FP51" s="736">
        <v>9</v>
      </c>
      <c r="FQ51" s="736">
        <v>10</v>
      </c>
      <c r="FR51" s="737">
        <v>1</v>
      </c>
      <c r="FS51" s="736">
        <v>2</v>
      </c>
      <c r="FT51" s="736">
        <v>3</v>
      </c>
      <c r="FU51" s="736">
        <v>4</v>
      </c>
      <c r="FV51" s="736">
        <v>5</v>
      </c>
      <c r="FW51" s="736">
        <v>6</v>
      </c>
      <c r="FX51" s="736">
        <v>7</v>
      </c>
      <c r="FY51" s="736">
        <v>8</v>
      </c>
      <c r="FZ51" s="736">
        <v>9</v>
      </c>
      <c r="GA51" s="734">
        <v>10</v>
      </c>
    </row>
    <row r="52" spans="1:183" x14ac:dyDescent="0.25">
      <c r="A52" s="592" t="s">
        <v>992</v>
      </c>
      <c r="B52" s="228">
        <v>9</v>
      </c>
      <c r="C52" s="346">
        <v>2</v>
      </c>
      <c r="D52" s="229">
        <v>13</v>
      </c>
      <c r="E52" s="229">
        <v>30</v>
      </c>
      <c r="F52" s="229">
        <v>64</v>
      </c>
      <c r="G52" s="229">
        <v>71</v>
      </c>
      <c r="H52" s="229">
        <v>121</v>
      </c>
      <c r="I52" s="229">
        <v>169</v>
      </c>
      <c r="J52" s="229">
        <v>76</v>
      </c>
      <c r="K52" s="229">
        <v>214</v>
      </c>
      <c r="L52" s="229">
        <v>18</v>
      </c>
      <c r="M52" s="229">
        <v>7</v>
      </c>
      <c r="N52" s="229">
        <v>29</v>
      </c>
      <c r="O52" s="229">
        <v>21</v>
      </c>
      <c r="P52" s="229">
        <v>76</v>
      </c>
      <c r="Q52" s="229">
        <v>73</v>
      </c>
      <c r="R52" s="229">
        <v>127</v>
      </c>
      <c r="S52" s="229">
        <v>147</v>
      </c>
      <c r="T52" s="229">
        <v>62</v>
      </c>
      <c r="U52" s="229">
        <v>176</v>
      </c>
      <c r="V52" s="229">
        <v>27</v>
      </c>
      <c r="W52" s="229">
        <v>9</v>
      </c>
      <c r="X52" s="229">
        <v>42</v>
      </c>
      <c r="Y52" s="229">
        <v>51</v>
      </c>
      <c r="Z52" s="229">
        <v>140</v>
      </c>
      <c r="AA52" s="229">
        <v>144</v>
      </c>
      <c r="AB52" s="229">
        <v>248</v>
      </c>
      <c r="AC52" s="229">
        <v>316</v>
      </c>
      <c r="AD52" s="229">
        <v>138</v>
      </c>
      <c r="AE52" s="229">
        <v>390</v>
      </c>
      <c r="AF52" s="228">
        <v>11</v>
      </c>
      <c r="AG52" s="229">
        <v>3</v>
      </c>
      <c r="AH52" s="229">
        <v>10</v>
      </c>
      <c r="AI52" s="229">
        <v>9</v>
      </c>
      <c r="AJ52" s="229">
        <v>46</v>
      </c>
      <c r="AK52" s="229">
        <v>35</v>
      </c>
      <c r="AL52" s="229">
        <v>109</v>
      </c>
      <c r="AM52" s="229">
        <v>144</v>
      </c>
      <c r="AN52" s="229">
        <v>111</v>
      </c>
      <c r="AO52" s="229">
        <v>303</v>
      </c>
      <c r="AP52" s="229">
        <v>27</v>
      </c>
      <c r="AQ52" s="229">
        <v>7</v>
      </c>
      <c r="AR52" s="229">
        <v>17</v>
      </c>
      <c r="AS52" s="229">
        <v>19</v>
      </c>
      <c r="AT52" s="229">
        <v>63</v>
      </c>
      <c r="AU52" s="229">
        <v>41</v>
      </c>
      <c r="AV52" s="229">
        <v>89</v>
      </c>
      <c r="AW52" s="229">
        <v>131</v>
      </c>
      <c r="AX52" s="229">
        <v>87</v>
      </c>
      <c r="AY52" s="229">
        <v>262</v>
      </c>
      <c r="AZ52" s="229">
        <v>38</v>
      </c>
      <c r="BA52" s="229">
        <v>10</v>
      </c>
      <c r="BB52" s="229">
        <v>27</v>
      </c>
      <c r="BC52" s="229">
        <v>28</v>
      </c>
      <c r="BD52" s="229">
        <v>109</v>
      </c>
      <c r="BE52" s="229">
        <v>76</v>
      </c>
      <c r="BF52" s="229">
        <v>198</v>
      </c>
      <c r="BG52" s="229">
        <v>275</v>
      </c>
      <c r="BH52" s="229">
        <v>198</v>
      </c>
      <c r="BI52" s="229">
        <v>565</v>
      </c>
      <c r="BJ52" s="228">
        <v>10</v>
      </c>
      <c r="BK52" s="229">
        <v>6</v>
      </c>
      <c r="BL52" s="229">
        <v>14</v>
      </c>
      <c r="BM52" s="229">
        <v>18</v>
      </c>
      <c r="BN52" s="229">
        <v>58</v>
      </c>
      <c r="BO52" s="229">
        <v>50</v>
      </c>
      <c r="BP52" s="229">
        <v>88</v>
      </c>
      <c r="BQ52" s="229">
        <v>141</v>
      </c>
      <c r="BR52" s="229">
        <v>92</v>
      </c>
      <c r="BS52" s="229">
        <v>288</v>
      </c>
      <c r="BT52" s="229">
        <v>21</v>
      </c>
      <c r="BU52" s="229">
        <v>13</v>
      </c>
      <c r="BV52" s="229">
        <v>20</v>
      </c>
      <c r="BW52" s="229">
        <v>22</v>
      </c>
      <c r="BX52" s="229">
        <v>42</v>
      </c>
      <c r="BY52" s="229">
        <v>45</v>
      </c>
      <c r="BZ52" s="229">
        <v>110</v>
      </c>
      <c r="CA52" s="229">
        <v>111</v>
      </c>
      <c r="CB52" s="229">
        <v>76</v>
      </c>
      <c r="CC52" s="229">
        <v>737</v>
      </c>
      <c r="CD52" s="229">
        <v>31</v>
      </c>
      <c r="CE52" s="229">
        <v>19</v>
      </c>
      <c r="CF52" s="229">
        <v>34</v>
      </c>
      <c r="CG52" s="229">
        <v>40</v>
      </c>
      <c r="CH52" s="229">
        <v>100</v>
      </c>
      <c r="CI52" s="229">
        <v>95</v>
      </c>
      <c r="CJ52" s="229">
        <v>198</v>
      </c>
      <c r="CK52" s="229">
        <v>252</v>
      </c>
      <c r="CL52" s="229">
        <v>168</v>
      </c>
      <c r="CM52" s="230">
        <v>1025</v>
      </c>
      <c r="CO52" s="176">
        <v>1.1703511053315996</v>
      </c>
      <c r="CP52" s="232">
        <v>0.26007802340702213</v>
      </c>
      <c r="CQ52" s="175">
        <v>1.6905071521456438</v>
      </c>
      <c r="CR52" s="175">
        <v>3.9011703511053319</v>
      </c>
      <c r="CS52" s="175">
        <v>8.3224967490247082</v>
      </c>
      <c r="CT52" s="175">
        <v>9.2327698309492856</v>
      </c>
      <c r="CU52" s="175">
        <v>15.734720416124837</v>
      </c>
      <c r="CV52" s="175">
        <v>21.976592977893368</v>
      </c>
      <c r="CW52" s="175">
        <v>9.8829648894668409</v>
      </c>
      <c r="CX52" s="175">
        <v>27.828348504551364</v>
      </c>
      <c r="CY52" s="175">
        <v>2.4456521739130435</v>
      </c>
      <c r="CZ52" s="175">
        <v>0.95108695652173925</v>
      </c>
      <c r="DA52" s="232">
        <v>3.9402173913043481</v>
      </c>
      <c r="DB52" s="175">
        <v>2.8532608695652173</v>
      </c>
      <c r="DC52" s="175">
        <v>10.326086956521738</v>
      </c>
      <c r="DD52" s="175">
        <v>9.9184782608695645</v>
      </c>
      <c r="DE52" s="175">
        <v>17.255434782608695</v>
      </c>
      <c r="DF52" s="175">
        <v>19.972826086956523</v>
      </c>
      <c r="DG52" s="175">
        <v>8.4239130434782616</v>
      </c>
      <c r="DH52" s="181">
        <v>23.913043478260871</v>
      </c>
      <c r="DI52" s="61">
        <v>1.4084507042253522</v>
      </c>
      <c r="DJ52" s="187">
        <v>0.38412291933418691</v>
      </c>
      <c r="DK52" s="6">
        <v>1.2804097311139564</v>
      </c>
      <c r="DL52" s="6">
        <v>1.1523687580025608</v>
      </c>
      <c r="DM52" s="6">
        <v>5.8898847631241997</v>
      </c>
      <c r="DN52" s="6">
        <v>4.4814340588988477</v>
      </c>
      <c r="DO52" s="6">
        <v>13.956466069142126</v>
      </c>
      <c r="DP52" s="6">
        <v>18.437900128040972</v>
      </c>
      <c r="DQ52" s="6">
        <v>14.212548015364918</v>
      </c>
      <c r="DR52" s="6">
        <v>38.796414852752882</v>
      </c>
      <c r="DS52" s="6">
        <v>3.6339165545087484</v>
      </c>
      <c r="DT52" s="6">
        <v>0.94212651413189774</v>
      </c>
      <c r="DU52" s="6">
        <v>2.2880215343203227</v>
      </c>
      <c r="DV52" s="6">
        <v>2.5572005383580079</v>
      </c>
      <c r="DW52" s="6">
        <v>8.4791386271870799</v>
      </c>
      <c r="DX52" s="6">
        <v>5.5181695827725443</v>
      </c>
      <c r="DY52" s="6">
        <v>11.978465679676985</v>
      </c>
      <c r="DZ52" s="6">
        <v>17.631224764468374</v>
      </c>
      <c r="EA52" s="6">
        <v>11.709286675639301</v>
      </c>
      <c r="EB52" s="6">
        <v>35.262449528936749</v>
      </c>
      <c r="EC52" s="176">
        <v>1.3071895424836601</v>
      </c>
      <c r="ED52" s="175">
        <v>0.78431372549019607</v>
      </c>
      <c r="EE52" s="175">
        <v>1.8300653594771243</v>
      </c>
      <c r="EF52" s="175">
        <v>2.3529411764705883</v>
      </c>
      <c r="EG52" s="175">
        <v>7.5816993464052285</v>
      </c>
      <c r="EH52" s="175">
        <v>6.5359477124183014</v>
      </c>
      <c r="EI52" s="175">
        <v>11.503267973856209</v>
      </c>
      <c r="EJ52" s="175">
        <v>18.43137254901961</v>
      </c>
      <c r="EK52" s="175">
        <v>12.026143790849673</v>
      </c>
      <c r="EL52" s="175">
        <v>37.647058823529413</v>
      </c>
      <c r="EM52" s="175">
        <v>1.7543859649122806</v>
      </c>
      <c r="EN52" s="175">
        <v>1.086048454469507</v>
      </c>
      <c r="EO52" s="175">
        <v>1.6708437761069339</v>
      </c>
      <c r="EP52" s="175">
        <v>1.8379281537176273</v>
      </c>
      <c r="EQ52" s="175">
        <v>3.5087719298245612</v>
      </c>
      <c r="ER52" s="175">
        <v>3.7593984962406015</v>
      </c>
      <c r="ES52" s="175">
        <v>9.1896407685881361</v>
      </c>
      <c r="ET52" s="175">
        <v>9.2731829573934839</v>
      </c>
      <c r="EU52" s="175">
        <v>6.3492063492063489</v>
      </c>
      <c r="EV52" s="181">
        <v>61.570593149540521</v>
      </c>
      <c r="EX52" s="176">
        <v>1.2753010685814439</v>
      </c>
      <c r="EY52" s="232">
        <v>0.69100893311471712</v>
      </c>
      <c r="EZ52" s="232">
        <v>2.2497102391587043</v>
      </c>
      <c r="FA52" s="175">
        <v>-1.0479094815401147</v>
      </c>
      <c r="FB52" s="175">
        <v>2.0035902074970302</v>
      </c>
      <c r="FC52" s="175">
        <v>0.68570842992027892</v>
      </c>
      <c r="FD52" s="175">
        <v>1.5207143664838583</v>
      </c>
      <c r="FE52" s="175">
        <v>-2.0037668909368449</v>
      </c>
      <c r="FF52" s="175">
        <v>-1.4590518459885793</v>
      </c>
      <c r="FG52" s="181">
        <v>-3.9153050262904934</v>
      </c>
      <c r="FH52" s="176">
        <v>2.2254658502833964</v>
      </c>
      <c r="FI52" s="232">
        <v>0.55800359479771089</v>
      </c>
      <c r="FJ52" s="175">
        <v>1.0076118032063663</v>
      </c>
      <c r="FK52" s="175">
        <v>1.4048317803554471</v>
      </c>
      <c r="FL52" s="175">
        <v>2.5892538640628802</v>
      </c>
      <c r="FM52" s="175">
        <v>1.0367355238736966</v>
      </c>
      <c r="FN52" s="175">
        <v>-1.9780003894651408</v>
      </c>
      <c r="FO52" s="175">
        <v>-0.80667536357259806</v>
      </c>
      <c r="FP52" s="175">
        <v>-2.5032613397256167</v>
      </c>
      <c r="FQ52" s="181">
        <v>-3.5339653238161333</v>
      </c>
      <c r="FR52" s="558">
        <v>0.44719642242862045</v>
      </c>
      <c r="FS52" s="558">
        <v>0.30173472897931097</v>
      </c>
      <c r="FT52" s="558">
        <v>-0.15922158337019043</v>
      </c>
      <c r="FU52" s="558">
        <v>-0.51501302275296101</v>
      </c>
      <c r="FV52" s="558">
        <v>-4.0729274165806668</v>
      </c>
      <c r="FW52" s="558">
        <v>-2.7765492161776999</v>
      </c>
      <c r="FX52" s="558">
        <v>-2.3136272052680731</v>
      </c>
      <c r="FY52" s="558">
        <v>-9.158189591626126</v>
      </c>
      <c r="FZ52" s="558">
        <v>-5.6769374416433243</v>
      </c>
      <c r="GA52" s="559">
        <v>23.923534326011108</v>
      </c>
    </row>
    <row r="53" spans="1:183" x14ac:dyDescent="0.25">
      <c r="A53" s="592" t="s">
        <v>993</v>
      </c>
      <c r="B53" s="136">
        <v>4</v>
      </c>
      <c r="C53" s="80">
        <v>6</v>
      </c>
      <c r="D53" s="80">
        <v>18</v>
      </c>
      <c r="E53" s="80">
        <v>20</v>
      </c>
      <c r="F53" s="80">
        <v>54</v>
      </c>
      <c r="G53" s="80">
        <v>59</v>
      </c>
      <c r="H53" s="80">
        <v>98</v>
      </c>
      <c r="I53" s="80">
        <v>100</v>
      </c>
      <c r="J53" s="80">
        <v>50</v>
      </c>
      <c r="K53" s="80">
        <v>121</v>
      </c>
      <c r="L53" s="80">
        <v>3</v>
      </c>
      <c r="M53" s="80">
        <v>7</v>
      </c>
      <c r="N53" s="80">
        <v>24</v>
      </c>
      <c r="O53" s="80">
        <v>15</v>
      </c>
      <c r="P53" s="80">
        <v>52</v>
      </c>
      <c r="Q53" s="80">
        <v>56</v>
      </c>
      <c r="R53" s="80">
        <v>112</v>
      </c>
      <c r="S53" s="80">
        <v>106</v>
      </c>
      <c r="T53" s="80">
        <v>29</v>
      </c>
      <c r="U53" s="80">
        <v>92</v>
      </c>
      <c r="V53" s="80">
        <v>7</v>
      </c>
      <c r="W53" s="80">
        <v>13</v>
      </c>
      <c r="X53" s="80">
        <v>42</v>
      </c>
      <c r="Y53" s="80">
        <v>35</v>
      </c>
      <c r="Z53" s="80">
        <v>106</v>
      </c>
      <c r="AA53" s="80">
        <v>115</v>
      </c>
      <c r="AB53" s="80">
        <v>210</v>
      </c>
      <c r="AC53" s="80">
        <v>206</v>
      </c>
      <c r="AD53" s="80">
        <v>79</v>
      </c>
      <c r="AE53" s="80">
        <v>213</v>
      </c>
      <c r="AF53" s="93">
        <v>17</v>
      </c>
      <c r="AG53" s="80">
        <v>5</v>
      </c>
      <c r="AH53" s="80">
        <v>11</v>
      </c>
      <c r="AI53" s="80">
        <v>19</v>
      </c>
      <c r="AJ53" s="80">
        <v>33</v>
      </c>
      <c r="AK53" s="80">
        <v>33</v>
      </c>
      <c r="AL53" s="80">
        <v>77</v>
      </c>
      <c r="AM53" s="80">
        <v>92</v>
      </c>
      <c r="AN53" s="80">
        <v>51</v>
      </c>
      <c r="AO53" s="80">
        <v>194</v>
      </c>
      <c r="AP53" s="80">
        <v>11</v>
      </c>
      <c r="AQ53" s="80">
        <v>13</v>
      </c>
      <c r="AR53" s="80">
        <v>33</v>
      </c>
      <c r="AS53" s="80">
        <v>23</v>
      </c>
      <c r="AT53" s="80">
        <v>45</v>
      </c>
      <c r="AU53" s="80">
        <v>51</v>
      </c>
      <c r="AV53" s="80">
        <v>63</v>
      </c>
      <c r="AW53" s="80">
        <v>98</v>
      </c>
      <c r="AX53" s="80">
        <v>43</v>
      </c>
      <c r="AY53" s="80">
        <v>120</v>
      </c>
      <c r="AZ53" s="80">
        <v>28</v>
      </c>
      <c r="BA53" s="80">
        <v>18</v>
      </c>
      <c r="BB53" s="80">
        <v>44</v>
      </c>
      <c r="BC53" s="80">
        <v>42</v>
      </c>
      <c r="BD53" s="80">
        <v>78</v>
      </c>
      <c r="BE53" s="80">
        <v>84</v>
      </c>
      <c r="BF53" s="80">
        <v>140</v>
      </c>
      <c r="BG53" s="80">
        <v>190</v>
      </c>
      <c r="BH53" s="80">
        <v>94</v>
      </c>
      <c r="BI53" s="80">
        <v>314</v>
      </c>
      <c r="BJ53" s="93">
        <v>5</v>
      </c>
      <c r="BK53" s="80">
        <v>7</v>
      </c>
      <c r="BL53" s="80">
        <v>15</v>
      </c>
      <c r="BM53" s="80">
        <v>17</v>
      </c>
      <c r="BN53" s="80">
        <v>54</v>
      </c>
      <c r="BO53" s="80">
        <v>39</v>
      </c>
      <c r="BP53" s="80">
        <v>88</v>
      </c>
      <c r="BQ53" s="80">
        <v>87</v>
      </c>
      <c r="BR53" s="80">
        <v>45</v>
      </c>
      <c r="BS53" s="80">
        <v>169</v>
      </c>
      <c r="BT53" s="80">
        <v>12</v>
      </c>
      <c r="BU53" s="80">
        <v>9</v>
      </c>
      <c r="BV53" s="80">
        <v>29</v>
      </c>
      <c r="BW53" s="80">
        <v>25</v>
      </c>
      <c r="BX53" s="80">
        <v>39</v>
      </c>
      <c r="BY53" s="80">
        <v>67</v>
      </c>
      <c r="BZ53" s="80">
        <v>70</v>
      </c>
      <c r="CA53" s="80">
        <v>88</v>
      </c>
      <c r="CB53" s="80">
        <v>54</v>
      </c>
      <c r="CC53" s="80">
        <v>500</v>
      </c>
      <c r="CD53" s="80">
        <v>17</v>
      </c>
      <c r="CE53" s="80">
        <v>16</v>
      </c>
      <c r="CF53" s="80">
        <v>44</v>
      </c>
      <c r="CG53" s="80">
        <v>42</v>
      </c>
      <c r="CH53" s="80">
        <v>93</v>
      </c>
      <c r="CI53" s="80">
        <v>106</v>
      </c>
      <c r="CJ53" s="80">
        <v>158</v>
      </c>
      <c r="CK53" s="80">
        <v>175</v>
      </c>
      <c r="CL53" s="80">
        <v>99</v>
      </c>
      <c r="CM53" s="81">
        <v>669</v>
      </c>
      <c r="CO53" s="188">
        <v>0.75471698113207553</v>
      </c>
      <c r="CP53" s="6">
        <v>1.1320754716981132</v>
      </c>
      <c r="CQ53" s="6">
        <v>3.3962264150943398</v>
      </c>
      <c r="CR53" s="6">
        <v>3.7735849056603774</v>
      </c>
      <c r="CS53" s="6">
        <v>10.188679245283019</v>
      </c>
      <c r="CT53" s="6">
        <v>11.132075471698114</v>
      </c>
      <c r="CU53" s="6">
        <v>18.490566037735849</v>
      </c>
      <c r="CV53" s="6">
        <v>18.867924528301888</v>
      </c>
      <c r="CW53" s="6">
        <v>9.433962264150944</v>
      </c>
      <c r="CX53" s="6">
        <v>22.830188679245282</v>
      </c>
      <c r="CY53" s="6">
        <v>0.60483870967741937</v>
      </c>
      <c r="CZ53" s="6">
        <v>1.411290322580645</v>
      </c>
      <c r="DA53" s="187">
        <v>4.838709677419355</v>
      </c>
      <c r="DB53" s="6">
        <v>3.024193548387097</v>
      </c>
      <c r="DC53" s="6">
        <v>10.483870967741936</v>
      </c>
      <c r="DD53" s="6">
        <v>11.29032258064516</v>
      </c>
      <c r="DE53" s="6">
        <v>22.58064516129032</v>
      </c>
      <c r="DF53" s="6">
        <v>21.370967741935484</v>
      </c>
      <c r="DG53" s="6">
        <v>5.846774193548387</v>
      </c>
      <c r="DH53" s="82">
        <v>18.548387096774192</v>
      </c>
      <c r="DI53" s="61">
        <v>3.1954887218045109</v>
      </c>
      <c r="DJ53" s="187">
        <v>0.93984962406015038</v>
      </c>
      <c r="DK53" s="6">
        <v>2.0676691729323307</v>
      </c>
      <c r="DL53" s="6">
        <v>3.5714285714285712</v>
      </c>
      <c r="DM53" s="6">
        <v>6.2030075187969924</v>
      </c>
      <c r="DN53" s="6">
        <v>6.2030075187969924</v>
      </c>
      <c r="DO53" s="6">
        <v>14.473684210526317</v>
      </c>
      <c r="DP53" s="6">
        <v>17.293233082706767</v>
      </c>
      <c r="DQ53" s="6">
        <v>9.5864661654135332</v>
      </c>
      <c r="DR53" s="6">
        <v>36.466165413533837</v>
      </c>
      <c r="DS53" s="6">
        <v>2.1999999999999997</v>
      </c>
      <c r="DT53" s="6">
        <v>2.6</v>
      </c>
      <c r="DU53" s="6">
        <v>6.6000000000000005</v>
      </c>
      <c r="DV53" s="6">
        <v>4.5999999999999996</v>
      </c>
      <c r="DW53" s="6">
        <v>9</v>
      </c>
      <c r="DX53" s="6">
        <v>10.199999999999999</v>
      </c>
      <c r="DY53" s="6">
        <v>12.6</v>
      </c>
      <c r="DZ53" s="6">
        <v>19.600000000000001</v>
      </c>
      <c r="EA53" s="6">
        <v>8.6</v>
      </c>
      <c r="EB53" s="6">
        <v>24</v>
      </c>
      <c r="EC53" s="61">
        <v>0.95057034220532322</v>
      </c>
      <c r="ED53" s="6">
        <v>1.3307984790874523</v>
      </c>
      <c r="EE53" s="6">
        <v>2.8517110266159698</v>
      </c>
      <c r="EF53" s="6">
        <v>3.2319391634980987</v>
      </c>
      <c r="EG53" s="6">
        <v>10.266159695817491</v>
      </c>
      <c r="EH53" s="6">
        <v>7.4144486692015201</v>
      </c>
      <c r="EI53" s="6">
        <v>16.730038022813687</v>
      </c>
      <c r="EJ53" s="6">
        <v>16.539923954372622</v>
      </c>
      <c r="EK53" s="6">
        <v>8.5551330798479075</v>
      </c>
      <c r="EL53" s="6">
        <v>32.129277566539926</v>
      </c>
      <c r="EM53" s="6">
        <v>1.3437849944008957</v>
      </c>
      <c r="EN53" s="6">
        <v>1.0078387458006719</v>
      </c>
      <c r="EO53" s="6">
        <v>3.2474804031354982</v>
      </c>
      <c r="EP53" s="6">
        <v>2.7995520716685331</v>
      </c>
      <c r="EQ53" s="6">
        <v>4.3673012318029114</v>
      </c>
      <c r="ER53" s="6">
        <v>7.5027995520716688</v>
      </c>
      <c r="ES53" s="6">
        <v>7.8387458006718926</v>
      </c>
      <c r="ET53" s="6">
        <v>9.8544232922732355</v>
      </c>
      <c r="EU53" s="6">
        <v>6.0470324748040314</v>
      </c>
      <c r="EV53" s="82">
        <v>55.991041433370661</v>
      </c>
      <c r="EX53" s="188">
        <v>-0.14987827145465615</v>
      </c>
      <c r="EY53" s="6">
        <v>0.27921485088253184</v>
      </c>
      <c r="EZ53" s="187">
        <v>1.4424832623250152</v>
      </c>
      <c r="FA53" s="6">
        <v>-0.74939135727328043</v>
      </c>
      <c r="FB53" s="6">
        <v>0.29519172245891667</v>
      </c>
      <c r="FC53" s="6">
        <v>0.1582471089470463</v>
      </c>
      <c r="FD53" s="6">
        <v>4.0900791235544709</v>
      </c>
      <c r="FE53" s="6">
        <v>2.5030432136335961</v>
      </c>
      <c r="FF53" s="6">
        <v>-3.587188070602557</v>
      </c>
      <c r="FG53" s="82">
        <v>-4.2818015824710898</v>
      </c>
      <c r="FH53" s="61">
        <v>-0.9954887218045112</v>
      </c>
      <c r="FI53" s="187">
        <v>1.6601503759398497</v>
      </c>
      <c r="FJ53" s="6">
        <v>4.5323308270676694</v>
      </c>
      <c r="FK53" s="6">
        <v>1.0285714285714285</v>
      </c>
      <c r="FL53" s="6">
        <v>2.7969924812030076</v>
      </c>
      <c r="FM53" s="6">
        <v>3.9969924812030069</v>
      </c>
      <c r="FN53" s="6">
        <v>-1.8736842105263172</v>
      </c>
      <c r="FO53" s="6">
        <v>2.3067669172932348</v>
      </c>
      <c r="FP53" s="6">
        <v>-0.9864661654135336</v>
      </c>
      <c r="FQ53" s="82">
        <v>-12.466165413533837</v>
      </c>
      <c r="FR53" s="64">
        <v>0.3932146521955725</v>
      </c>
      <c r="FS53" s="64">
        <v>-0.3229597332867804</v>
      </c>
      <c r="FT53" s="64">
        <v>0.39576937651952848</v>
      </c>
      <c r="FU53" s="64">
        <v>-0.43238709182956558</v>
      </c>
      <c r="FV53" s="64">
        <v>-5.8988584640145794</v>
      </c>
      <c r="FW53" s="64">
        <v>8.8350882870148695E-2</v>
      </c>
      <c r="FX53" s="64">
        <v>-8.8912922221417947</v>
      </c>
      <c r="FY53" s="64">
        <v>-6.6855006620993862</v>
      </c>
      <c r="FZ53" s="64">
        <v>-2.5081006050438761</v>
      </c>
      <c r="GA53" s="95">
        <v>23.861763866830735</v>
      </c>
    </row>
    <row r="54" spans="1:183" x14ac:dyDescent="0.25">
      <c r="A54" s="592" t="s">
        <v>54</v>
      </c>
      <c r="B54" s="93">
        <v>9</v>
      </c>
      <c r="C54" s="80">
        <v>4</v>
      </c>
      <c r="D54" s="80">
        <v>7</v>
      </c>
      <c r="E54" s="80">
        <v>12</v>
      </c>
      <c r="F54" s="80">
        <v>47</v>
      </c>
      <c r="G54" s="80">
        <v>75</v>
      </c>
      <c r="H54" s="80">
        <v>127</v>
      </c>
      <c r="I54" s="80">
        <v>112</v>
      </c>
      <c r="J54" s="80">
        <v>38</v>
      </c>
      <c r="K54" s="80">
        <v>80</v>
      </c>
      <c r="L54" s="80">
        <v>6</v>
      </c>
      <c r="M54" s="80">
        <v>4</v>
      </c>
      <c r="N54" s="80">
        <v>12</v>
      </c>
      <c r="O54" s="80">
        <v>17</v>
      </c>
      <c r="P54" s="80">
        <v>71</v>
      </c>
      <c r="Q54" s="80">
        <v>52</v>
      </c>
      <c r="R54" s="80">
        <v>101</v>
      </c>
      <c r="S54" s="80">
        <v>101</v>
      </c>
      <c r="T54" s="80">
        <v>46</v>
      </c>
      <c r="U54" s="80">
        <v>84</v>
      </c>
      <c r="V54" s="80">
        <v>15</v>
      </c>
      <c r="W54" s="80">
        <v>8</v>
      </c>
      <c r="X54" s="80">
        <v>19</v>
      </c>
      <c r="Y54" s="80">
        <v>29</v>
      </c>
      <c r="Z54" s="80">
        <v>118</v>
      </c>
      <c r="AA54" s="80">
        <v>127</v>
      </c>
      <c r="AB54" s="80">
        <v>228</v>
      </c>
      <c r="AC54" s="80">
        <v>213</v>
      </c>
      <c r="AD54" s="80">
        <v>84</v>
      </c>
      <c r="AE54" s="80">
        <v>164</v>
      </c>
      <c r="AF54" s="93">
        <v>2</v>
      </c>
      <c r="AG54" s="80">
        <v>4</v>
      </c>
      <c r="AH54" s="80">
        <v>6</v>
      </c>
      <c r="AI54" s="80">
        <v>12</v>
      </c>
      <c r="AJ54" s="80">
        <v>52</v>
      </c>
      <c r="AK54" s="80">
        <v>58</v>
      </c>
      <c r="AL54" s="80">
        <v>101</v>
      </c>
      <c r="AM54" s="80">
        <v>97</v>
      </c>
      <c r="AN54" s="80">
        <v>66</v>
      </c>
      <c r="AO54" s="80">
        <v>129</v>
      </c>
      <c r="AP54" s="80">
        <v>5</v>
      </c>
      <c r="AQ54" s="80">
        <v>3</v>
      </c>
      <c r="AR54" s="80">
        <v>7</v>
      </c>
      <c r="AS54" s="80">
        <v>16</v>
      </c>
      <c r="AT54" s="80">
        <v>53</v>
      </c>
      <c r="AU54" s="80">
        <v>60</v>
      </c>
      <c r="AV54" s="80">
        <v>110</v>
      </c>
      <c r="AW54" s="80">
        <v>97</v>
      </c>
      <c r="AX54" s="80">
        <v>51</v>
      </c>
      <c r="AY54" s="80">
        <v>97</v>
      </c>
      <c r="AZ54" s="80">
        <v>7</v>
      </c>
      <c r="BA54" s="80">
        <v>7</v>
      </c>
      <c r="BB54" s="80">
        <v>13</v>
      </c>
      <c r="BC54" s="80">
        <v>28</v>
      </c>
      <c r="BD54" s="80">
        <v>105</v>
      </c>
      <c r="BE54" s="80">
        <v>118</v>
      </c>
      <c r="BF54" s="80">
        <v>211</v>
      </c>
      <c r="BG54" s="80">
        <v>194</v>
      </c>
      <c r="BH54" s="80">
        <v>117</v>
      </c>
      <c r="BI54" s="80">
        <v>226</v>
      </c>
      <c r="BJ54" s="93">
        <v>0</v>
      </c>
      <c r="BK54" s="80">
        <v>2</v>
      </c>
      <c r="BL54" s="80">
        <v>2</v>
      </c>
      <c r="BM54" s="80">
        <v>10</v>
      </c>
      <c r="BN54" s="80">
        <v>25</v>
      </c>
      <c r="BO54" s="80">
        <v>30</v>
      </c>
      <c r="BP54" s="80">
        <v>81</v>
      </c>
      <c r="BQ54" s="80">
        <v>114</v>
      </c>
      <c r="BR54" s="80">
        <v>73</v>
      </c>
      <c r="BS54" s="80">
        <v>186</v>
      </c>
      <c r="BT54" s="80">
        <v>13</v>
      </c>
      <c r="BU54" s="80">
        <v>8</v>
      </c>
      <c r="BV54" s="80">
        <v>21</v>
      </c>
      <c r="BW54" s="80">
        <v>5</v>
      </c>
      <c r="BX54" s="80">
        <v>30</v>
      </c>
      <c r="BY54" s="80">
        <v>40</v>
      </c>
      <c r="BZ54" s="80">
        <v>83</v>
      </c>
      <c r="CA54" s="80">
        <v>97</v>
      </c>
      <c r="CB54" s="80">
        <v>65</v>
      </c>
      <c r="CC54" s="80">
        <v>512</v>
      </c>
      <c r="CD54" s="80">
        <f t="shared" ref="CD54:CD71" si="50">SUM(BJ54+BT54)</f>
        <v>13</v>
      </c>
      <c r="CE54" s="80">
        <f t="shared" ref="CE54:CE71" si="51">SUM(BK54+BU54)</f>
        <v>10</v>
      </c>
      <c r="CF54" s="80">
        <f t="shared" ref="CF54:CF71" si="52">SUM(BL54+BV54)</f>
        <v>23</v>
      </c>
      <c r="CG54" s="80">
        <f t="shared" ref="CG54:CG71" si="53">SUM(BM54+BW54)</f>
        <v>15</v>
      </c>
      <c r="CH54" s="80">
        <f t="shared" ref="CH54:CH71" si="54">SUM(BN54+BX54)</f>
        <v>55</v>
      </c>
      <c r="CI54" s="80">
        <f t="shared" ref="CI54:CI71" si="55">SUM(BO54+BY54)</f>
        <v>70</v>
      </c>
      <c r="CJ54" s="80">
        <f t="shared" ref="CJ54:CJ71" si="56">SUM(BP54+BZ54)</f>
        <v>164</v>
      </c>
      <c r="CK54" s="80">
        <f t="shared" ref="CK54:CK71" si="57">SUM(BQ54+CA54)</f>
        <v>211</v>
      </c>
      <c r="CL54" s="80">
        <f t="shared" ref="CL54:CL71" si="58">SUM(BR54+CB54)</f>
        <v>138</v>
      </c>
      <c r="CM54" s="81">
        <f t="shared" ref="CM54:CM71" si="59">SUM(BS54+CC54)</f>
        <v>698</v>
      </c>
      <c r="CO54" s="61">
        <f t="shared" ref="CO54:CO79" si="60">IFERROR(B54/SUM($B54:$K54)*100,0)</f>
        <v>1.7612524461839529</v>
      </c>
      <c r="CP54" s="187">
        <f t="shared" ref="CP54:CP79" si="61">IFERROR(C54/SUM($B54:$K54)*100,0)</f>
        <v>0.78277886497064575</v>
      </c>
      <c r="CQ54" s="6">
        <f t="shared" ref="CQ54:CQ79" si="62">IFERROR(D54/SUM($B54:$K54)*100,0)</f>
        <v>1.3698630136986301</v>
      </c>
      <c r="CR54" s="6">
        <f t="shared" ref="CR54:CR79" si="63">IFERROR(E54/SUM($B54:$K54)*100,0)</f>
        <v>2.3483365949119372</v>
      </c>
      <c r="CS54" s="6">
        <f t="shared" ref="CS54:CS79" si="64">IFERROR(F54/SUM($B54:$K54)*100,0)</f>
        <v>9.1976516634050878</v>
      </c>
      <c r="CT54" s="6">
        <f t="shared" ref="CT54:CT79" si="65">IFERROR(G54/SUM($B54:$K54)*100,0)</f>
        <v>14.677103718199607</v>
      </c>
      <c r="CU54" s="6">
        <f t="shared" ref="CU54:CU79" si="66">IFERROR(H54/SUM($B54:$K54)*100,0)</f>
        <v>24.853228962818001</v>
      </c>
      <c r="CV54" s="6">
        <f t="shared" ref="CV54:CV79" si="67">IFERROR(I54/SUM($B54:$K54)*100,0)</f>
        <v>21.917808219178081</v>
      </c>
      <c r="CW54" s="6">
        <f t="shared" ref="CW54:CW79" si="68">IFERROR(J54/SUM($B54:$K54)*100,0)</f>
        <v>7.4363992172211351</v>
      </c>
      <c r="CX54" s="6">
        <f t="shared" ref="CX54:CX79" si="69">IFERROR(K54/SUM($B54:$K54)*100,0)</f>
        <v>15.655577299412915</v>
      </c>
      <c r="CY54" s="6">
        <f t="shared" ref="CY54:CY79" si="70">IFERROR(L54/SUM($L54:$U54)*100,0)</f>
        <v>1.214574898785425</v>
      </c>
      <c r="CZ54" s="187">
        <f t="shared" ref="CZ54:CZ79" si="71">IFERROR(M54/SUM($L54:$U54)*100,0)</f>
        <v>0.80971659919028338</v>
      </c>
      <c r="DA54" s="187">
        <f t="shared" ref="DA54:DA79" si="72">IFERROR(N54/SUM($L54:$U54)*100,0)</f>
        <v>2.42914979757085</v>
      </c>
      <c r="DB54" s="6">
        <f t="shared" ref="DB54:DB79" si="73">IFERROR(O54/SUM($L54:$U54)*100,0)</f>
        <v>3.4412955465587043</v>
      </c>
      <c r="DC54" s="6">
        <f t="shared" ref="DC54:DC79" si="74">IFERROR(P54/SUM($L54:$U54)*100,0)</f>
        <v>14.37246963562753</v>
      </c>
      <c r="DD54" s="6">
        <f t="shared" ref="DD54:DD79" si="75">IFERROR(Q54/SUM($L54:$U54)*100,0)</f>
        <v>10.526315789473683</v>
      </c>
      <c r="DE54" s="6">
        <f t="shared" ref="DE54:DE79" si="76">IFERROR(R54/SUM($L54:$U54)*100,0)</f>
        <v>20.445344129554655</v>
      </c>
      <c r="DF54" s="6">
        <f t="shared" ref="DF54:DF79" si="77">IFERROR(S54/SUM($L54:$U54)*100,0)</f>
        <v>20.445344129554655</v>
      </c>
      <c r="DG54" s="6">
        <f t="shared" ref="DG54:DG79" si="78">IFERROR(T54/SUM($L54:$U54)*100,0)</f>
        <v>9.3117408906882595</v>
      </c>
      <c r="DH54" s="82">
        <f t="shared" ref="DH54:DH79" si="79">IFERROR(U54/SUM($L54:$U54)*100,0)</f>
        <v>17.004048582995949</v>
      </c>
      <c r="DI54" s="188">
        <f t="shared" ref="DI54:DI79" si="80">IFERROR(AF54/SUM($AF54:$AO54)*100,0)</f>
        <v>0.37950664136622392</v>
      </c>
      <c r="DJ54" s="187">
        <f t="shared" ref="DJ54:DJ79" si="81">IFERROR(AG54/SUM($AF54:$AO54)*100,0)</f>
        <v>0.75901328273244784</v>
      </c>
      <c r="DK54" s="6">
        <f t="shared" ref="DK54:DK79" si="82">IFERROR(AH54/SUM($AF54:$AO54)*100,0)</f>
        <v>1.1385199240986716</v>
      </c>
      <c r="DL54" s="6">
        <f t="shared" ref="DL54:DL79" si="83">IFERROR(AI54/SUM($AF54:$AO54)*100,0)</f>
        <v>2.2770398481973433</v>
      </c>
      <c r="DM54" s="6">
        <f t="shared" ref="DM54:DM79" si="84">IFERROR(AJ54/SUM($AF54:$AO54)*100,0)</f>
        <v>9.8671726755218216</v>
      </c>
      <c r="DN54" s="6">
        <f t="shared" ref="DN54:DN79" si="85">IFERROR(AK54/SUM($AF54:$AO54)*100,0)</f>
        <v>11.005692599620494</v>
      </c>
      <c r="DO54" s="6">
        <f t="shared" ref="DO54:DO79" si="86">IFERROR(AL54/SUM($AF54:$AO54)*100,0)</f>
        <v>19.165085388994306</v>
      </c>
      <c r="DP54" s="6">
        <f t="shared" ref="DP54:DP79" si="87">IFERROR(AM54/SUM($AF54:$AO54)*100,0)</f>
        <v>18.40607210626186</v>
      </c>
      <c r="DQ54" s="6">
        <f t="shared" ref="DQ54:DQ79" si="88">IFERROR(AN54/SUM($AF54:$AO54)*100,0)</f>
        <v>12.523719165085389</v>
      </c>
      <c r="DR54" s="6">
        <f t="shared" ref="DR54:DR79" si="89">IFERROR(AO54/SUM($AF54:$AO54)*100,0)</f>
        <v>24.478178368121441</v>
      </c>
      <c r="DS54" s="187">
        <f t="shared" ref="DS54:DS79" si="90">IFERROR(AP54/SUM($AP54:$AY54)*100,0)</f>
        <v>1.002004008016032</v>
      </c>
      <c r="DT54" s="187">
        <f t="shared" ref="DT54:DT79" si="91">IFERROR(AQ54/SUM($AP54:$AY54)*100,0)</f>
        <v>0.60120240480961928</v>
      </c>
      <c r="DU54" s="6">
        <f t="shared" ref="DU54:DU79" si="92">IFERROR(AR54/SUM($AP54:$AY54)*100,0)</f>
        <v>1.402805611222445</v>
      </c>
      <c r="DV54" s="6">
        <f t="shared" ref="DV54:DV79" si="93">IFERROR(AS54/SUM($AP54:$AY54)*100,0)</f>
        <v>3.2064128256513023</v>
      </c>
      <c r="DW54" s="6">
        <f t="shared" ref="DW54:DW79" si="94">IFERROR(AT54/SUM($AP54:$AY54)*100,0)</f>
        <v>10.62124248496994</v>
      </c>
      <c r="DX54" s="6">
        <f t="shared" ref="DX54:DX79" si="95">IFERROR(AU54/SUM($AP54:$AY54)*100,0)</f>
        <v>12.024048096192384</v>
      </c>
      <c r="DY54" s="6">
        <f t="shared" ref="DY54:DY79" si="96">IFERROR(AV54/SUM($AP54:$AY54)*100,0)</f>
        <v>22.044088176352705</v>
      </c>
      <c r="DZ54" s="6">
        <f t="shared" ref="DZ54:DZ79" si="97">IFERROR(AW54/SUM($AP54:$AY54)*100,0)</f>
        <v>19.438877755511022</v>
      </c>
      <c r="EA54" s="6">
        <f t="shared" ref="EA54:EA79" si="98">IFERROR(AX54/SUM($AP54:$AY54)*100,0)</f>
        <v>10.220440881763528</v>
      </c>
      <c r="EB54" s="6">
        <f t="shared" ref="EB54:EB79" si="99">IFERROR(AY54/SUM($AP54:$AY54)*100,0)</f>
        <v>19.438877755511022</v>
      </c>
      <c r="EC54" s="188">
        <f t="shared" ref="EC54:EC79" si="100">IFERROR(BJ54/SUM($BJ54:$BS54)*100,0)</f>
        <v>0</v>
      </c>
      <c r="ED54" s="187">
        <f t="shared" ref="ED54:ED79" si="101">IFERROR(BK54/SUM($BJ54:$BS54)*100,0)</f>
        <v>0.38240917782026768</v>
      </c>
      <c r="EE54" s="187">
        <f t="shared" ref="EE54:EE79" si="102">IFERROR(BL54/SUM($BJ54:$BS54)*100,0)</f>
        <v>0.38240917782026768</v>
      </c>
      <c r="EF54" s="6">
        <f t="shared" ref="EF54:EF79" si="103">IFERROR(BM54/SUM($BJ54:$BS54)*100,0)</f>
        <v>1.9120458891013385</v>
      </c>
      <c r="EG54" s="6">
        <f t="shared" ref="EG54:EG79" si="104">IFERROR(BN54/SUM($BJ54:$BS54)*100,0)</f>
        <v>4.7801147227533463</v>
      </c>
      <c r="EH54" s="6">
        <f t="shared" ref="EH54:EH79" si="105">IFERROR(BO54/SUM($BJ54:$BS54)*100,0)</f>
        <v>5.736137667304015</v>
      </c>
      <c r="EI54" s="6">
        <f t="shared" ref="EI54:EI79" si="106">IFERROR(BP54/SUM($BJ54:$BS54)*100,0)</f>
        <v>15.487571701720842</v>
      </c>
      <c r="EJ54" s="6">
        <f t="shared" ref="EJ54:EJ79" si="107">IFERROR(BQ54/SUM($BJ54:$BS54)*100,0)</f>
        <v>21.79732313575526</v>
      </c>
      <c r="EK54" s="6">
        <f t="shared" ref="EK54:EK79" si="108">IFERROR(BR54/SUM($BJ54:$BS54)*100,0)</f>
        <v>13.957934990439771</v>
      </c>
      <c r="EL54" s="6">
        <f t="shared" ref="EL54:EL79" si="109">IFERROR(BS54/SUM($BJ54:$BS54)*100,0)</f>
        <v>35.564053537284899</v>
      </c>
      <c r="EM54" s="6">
        <f t="shared" ref="EM54:EM79" si="110">IFERROR(BT54/SUM($BT54:$CC54)*100,0)</f>
        <v>1.4874141876430207</v>
      </c>
      <c r="EN54" s="6">
        <f t="shared" ref="EN54:EN79" si="111">IFERROR(BU54/SUM($BT54:$CC54)*100,0)</f>
        <v>0.91533180778032042</v>
      </c>
      <c r="EO54" s="6">
        <f t="shared" ref="EO54:EO79" si="112">IFERROR(BV54/SUM($BT54:$CC54)*100,0)</f>
        <v>2.402745995423341</v>
      </c>
      <c r="EP54" s="187">
        <f t="shared" ref="EP54:EP79" si="113">IFERROR(BW54/SUM($BT54:$CC54)*100,0)</f>
        <v>0.57208237986270016</v>
      </c>
      <c r="EQ54" s="6">
        <f t="shared" ref="EQ54:EQ79" si="114">IFERROR(BX54/SUM($BT54:$CC54)*100,0)</f>
        <v>3.4324942791762014</v>
      </c>
      <c r="ER54" s="6">
        <f t="shared" ref="ER54:ER79" si="115">IFERROR(BY54/SUM($BT54:$CC54)*100,0)</f>
        <v>4.5766590389016013</v>
      </c>
      <c r="ES54" s="6">
        <f t="shared" ref="ES54:ES79" si="116">IFERROR(BZ54/SUM($BT54:$CC54)*100,0)</f>
        <v>9.4965675057208241</v>
      </c>
      <c r="ET54" s="6">
        <f t="shared" ref="ET54:ET79" si="117">IFERROR(CA54/SUM($BT54:$CC54)*100,0)</f>
        <v>11.098398169336384</v>
      </c>
      <c r="EU54" s="6">
        <f t="shared" ref="EU54:EU79" si="118">IFERROR(CB54/SUM($BT54:$CC54)*100,0)</f>
        <v>7.4370709382151023</v>
      </c>
      <c r="EV54" s="82">
        <f t="shared" ref="EV54:EV79" si="119">IFERROR(CC54/SUM($BT54:$CC54)*100,0)</f>
        <v>58.581235697940507</v>
      </c>
      <c r="EX54" s="61">
        <f t="shared" ref="EX54:EX79" si="120">CY54-CO54</f>
        <v>-0.54667754739852792</v>
      </c>
      <c r="EY54" s="187">
        <f t="shared" ref="EY54:EY79" si="121">CZ54-CP54</f>
        <v>2.6937734219637632E-2</v>
      </c>
      <c r="EZ54" s="187">
        <f t="shared" ref="EZ54:EZ79" si="122">DA54-CQ54</f>
        <v>1.05928678387222</v>
      </c>
      <c r="FA54" s="6">
        <f t="shared" ref="FA54:FA79" si="123">DB54-CR54</f>
        <v>1.092958951646767</v>
      </c>
      <c r="FB54" s="6">
        <f t="shared" ref="FB54:FB79" si="124">DC54-CS54</f>
        <v>5.1748179722224421</v>
      </c>
      <c r="FC54" s="6">
        <f t="shared" ref="FC54:FC79" si="125">DD54-CT54</f>
        <v>-4.1507879287259239</v>
      </c>
      <c r="FD54" s="6">
        <f t="shared" ref="FD54:FD79" si="126">DE54-CU54</f>
        <v>-4.4078848332633456</v>
      </c>
      <c r="FE54" s="6">
        <f t="shared" ref="FE54:FE79" si="127">DF54-CV54</f>
        <v>-1.4724640896234256</v>
      </c>
      <c r="FF54" s="6">
        <f t="shared" ref="FF54:FF79" si="128">DG54-CW54</f>
        <v>1.8753416734671244</v>
      </c>
      <c r="FG54" s="82">
        <f t="shared" ref="FG54:FG79" si="129">DH54-CX54</f>
        <v>1.3484712835830344</v>
      </c>
      <c r="FH54" s="188">
        <f t="shared" ref="FH54:FH79" si="130">DS54-DI54</f>
        <v>0.62249736664980804</v>
      </c>
      <c r="FI54" s="187">
        <f t="shared" ref="FI54:FI79" si="131">DT54-DJ54</f>
        <v>-0.15781087792282855</v>
      </c>
      <c r="FJ54" s="6">
        <f t="shared" ref="FJ54:FJ79" si="132">DU54-DK54</f>
        <v>0.26428568712377332</v>
      </c>
      <c r="FK54" s="6">
        <f t="shared" ref="FK54:FK79" si="133">DV54-DL54</f>
        <v>0.92937297745395897</v>
      </c>
      <c r="FL54" s="6">
        <f t="shared" ref="FL54:FL79" si="134">DW54-DM54</f>
        <v>0.75406980944811863</v>
      </c>
      <c r="FM54" s="6">
        <f t="shared" ref="FM54:FM79" si="135">DX54-DN54</f>
        <v>1.0183554965718908</v>
      </c>
      <c r="FN54" s="6">
        <f t="shared" ref="FN54:FN79" si="136">DY54-DO54</f>
        <v>2.8790027873583988</v>
      </c>
      <c r="FO54" s="6">
        <f t="shared" ref="FO54:FO79" si="137">DZ54-DP54</f>
        <v>1.0328056492491626</v>
      </c>
      <c r="FP54" s="6">
        <f t="shared" ref="FP54:FP79" si="138">EA54-DQ54</f>
        <v>-2.3032782833218608</v>
      </c>
      <c r="FQ54" s="82">
        <f t="shared" ref="FQ54:FQ79" si="139">EB54-DR54</f>
        <v>-5.0393006126104183</v>
      </c>
      <c r="FR54" s="195">
        <f t="shared" ref="FR54:FR79" si="140">EM54-EC54</f>
        <v>1.4874141876430207</v>
      </c>
      <c r="FS54" s="195">
        <f t="shared" ref="FS54:FS79" si="141">EN54-ED54</f>
        <v>0.53292262996005269</v>
      </c>
      <c r="FT54" s="64">
        <f t="shared" ref="FT54:FT79" si="142">EO54-EE54</f>
        <v>2.0203368176030732</v>
      </c>
      <c r="FU54" s="195">
        <f t="shared" ref="FU54:FU79" si="143">EP54-EF54</f>
        <v>-1.3399635092386384</v>
      </c>
      <c r="FV54" s="64">
        <f t="shared" ref="FV54:FV79" si="144">EQ54-EG54</f>
        <v>-1.3476204435771448</v>
      </c>
      <c r="FW54" s="64">
        <f t="shared" ref="FW54:FW79" si="145">ER54-EH54</f>
        <v>-1.1594786284024137</v>
      </c>
      <c r="FX54" s="64">
        <f t="shared" ref="FX54:FX79" si="146">ES54-EI54</f>
        <v>-5.9910041960000182</v>
      </c>
      <c r="FY54" s="64">
        <f t="shared" ref="FY54:FY79" si="147">ET54-EJ54</f>
        <v>-10.698924966418875</v>
      </c>
      <c r="FZ54" s="64">
        <f t="shared" ref="FZ54:FZ79" si="148">EU54-EK54</f>
        <v>-6.5208640522246686</v>
      </c>
      <c r="GA54" s="95">
        <f t="shared" ref="GA54:GA79" si="149">EV54-EL54</f>
        <v>23.017182160655608</v>
      </c>
    </row>
    <row r="55" spans="1:183" x14ac:dyDescent="0.25">
      <c r="A55" s="592" t="s">
        <v>55</v>
      </c>
      <c r="B55" s="93">
        <v>5</v>
      </c>
      <c r="C55" s="80">
        <v>6</v>
      </c>
      <c r="D55" s="80">
        <v>7</v>
      </c>
      <c r="E55" s="80">
        <v>12</v>
      </c>
      <c r="F55" s="80">
        <v>29</v>
      </c>
      <c r="G55" s="80">
        <v>41</v>
      </c>
      <c r="H55" s="80">
        <v>68</v>
      </c>
      <c r="I55" s="80">
        <v>88</v>
      </c>
      <c r="J55" s="80">
        <v>62</v>
      </c>
      <c r="K55" s="80">
        <v>217</v>
      </c>
      <c r="L55" s="80">
        <v>8</v>
      </c>
      <c r="M55" s="80">
        <v>2</v>
      </c>
      <c r="N55" s="80">
        <v>5</v>
      </c>
      <c r="O55" s="80">
        <v>10</v>
      </c>
      <c r="P55" s="80">
        <v>27</v>
      </c>
      <c r="Q55" s="80">
        <v>34</v>
      </c>
      <c r="R55" s="80">
        <v>73</v>
      </c>
      <c r="S55" s="80">
        <v>81</v>
      </c>
      <c r="T55" s="80">
        <v>66</v>
      </c>
      <c r="U55" s="80">
        <v>186</v>
      </c>
      <c r="V55" s="80">
        <v>13</v>
      </c>
      <c r="W55" s="80">
        <v>8</v>
      </c>
      <c r="X55" s="80">
        <v>12</v>
      </c>
      <c r="Y55" s="80">
        <v>22</v>
      </c>
      <c r="Z55" s="80">
        <v>56</v>
      </c>
      <c r="AA55" s="80">
        <v>75</v>
      </c>
      <c r="AB55" s="80">
        <v>141</v>
      </c>
      <c r="AC55" s="80">
        <v>169</v>
      </c>
      <c r="AD55" s="80">
        <v>128</v>
      </c>
      <c r="AE55" s="80">
        <v>403</v>
      </c>
      <c r="AF55" s="93">
        <v>6</v>
      </c>
      <c r="AG55" s="80">
        <v>0</v>
      </c>
      <c r="AH55" s="80">
        <v>5</v>
      </c>
      <c r="AI55" s="80">
        <v>8</v>
      </c>
      <c r="AJ55" s="80">
        <v>29</v>
      </c>
      <c r="AK55" s="80">
        <v>37</v>
      </c>
      <c r="AL55" s="80">
        <v>67</v>
      </c>
      <c r="AM55" s="80">
        <v>90</v>
      </c>
      <c r="AN55" s="80">
        <v>76</v>
      </c>
      <c r="AO55" s="80">
        <v>206</v>
      </c>
      <c r="AP55" s="80">
        <v>3</v>
      </c>
      <c r="AQ55" s="80">
        <v>2</v>
      </c>
      <c r="AR55" s="80">
        <v>6</v>
      </c>
      <c r="AS55" s="80">
        <v>10</v>
      </c>
      <c r="AT55" s="80">
        <v>27</v>
      </c>
      <c r="AU55" s="80">
        <v>49</v>
      </c>
      <c r="AV55" s="80">
        <v>71</v>
      </c>
      <c r="AW55" s="80">
        <v>88</v>
      </c>
      <c r="AX55" s="80">
        <v>73</v>
      </c>
      <c r="AY55" s="80">
        <v>153</v>
      </c>
      <c r="AZ55" s="80">
        <v>9</v>
      </c>
      <c r="BA55" s="80">
        <v>2</v>
      </c>
      <c r="BB55" s="80">
        <v>11</v>
      </c>
      <c r="BC55" s="80">
        <v>18</v>
      </c>
      <c r="BD55" s="80">
        <v>56</v>
      </c>
      <c r="BE55" s="80">
        <v>86</v>
      </c>
      <c r="BF55" s="80">
        <v>138</v>
      </c>
      <c r="BG55" s="80">
        <v>178</v>
      </c>
      <c r="BH55" s="80">
        <v>149</v>
      </c>
      <c r="BI55" s="80">
        <v>359</v>
      </c>
      <c r="BJ55" s="93">
        <v>6</v>
      </c>
      <c r="BK55" s="80">
        <v>1</v>
      </c>
      <c r="BL55" s="80">
        <v>9</v>
      </c>
      <c r="BM55" s="80">
        <v>11</v>
      </c>
      <c r="BN55" s="80">
        <v>40</v>
      </c>
      <c r="BO55" s="80">
        <v>60</v>
      </c>
      <c r="BP55" s="80">
        <v>81</v>
      </c>
      <c r="BQ55" s="80">
        <v>86</v>
      </c>
      <c r="BR55" s="80">
        <v>60</v>
      </c>
      <c r="BS55" s="80">
        <v>179</v>
      </c>
      <c r="BT55" s="80">
        <v>1</v>
      </c>
      <c r="BU55" s="80">
        <v>4</v>
      </c>
      <c r="BV55" s="80">
        <v>3</v>
      </c>
      <c r="BW55" s="80">
        <v>12</v>
      </c>
      <c r="BX55" s="80">
        <v>36</v>
      </c>
      <c r="BY55" s="80">
        <v>69</v>
      </c>
      <c r="BZ55" s="80">
        <v>74</v>
      </c>
      <c r="CA55" s="80">
        <v>82</v>
      </c>
      <c r="CB55" s="80">
        <v>57</v>
      </c>
      <c r="CC55" s="80">
        <v>494</v>
      </c>
      <c r="CD55" s="80">
        <f t="shared" si="50"/>
        <v>7</v>
      </c>
      <c r="CE55" s="80">
        <f t="shared" si="51"/>
        <v>5</v>
      </c>
      <c r="CF55" s="80">
        <f t="shared" si="52"/>
        <v>12</v>
      </c>
      <c r="CG55" s="80">
        <f t="shared" si="53"/>
        <v>23</v>
      </c>
      <c r="CH55" s="80">
        <f t="shared" si="54"/>
        <v>76</v>
      </c>
      <c r="CI55" s="80">
        <f t="shared" si="55"/>
        <v>129</v>
      </c>
      <c r="CJ55" s="80">
        <f t="shared" si="56"/>
        <v>155</v>
      </c>
      <c r="CK55" s="80">
        <f t="shared" si="57"/>
        <v>168</v>
      </c>
      <c r="CL55" s="80">
        <f t="shared" si="58"/>
        <v>117</v>
      </c>
      <c r="CM55" s="81">
        <f t="shared" si="59"/>
        <v>673</v>
      </c>
      <c r="CO55" s="188">
        <f t="shared" si="60"/>
        <v>0.93457943925233633</v>
      </c>
      <c r="CP55" s="6">
        <f t="shared" si="61"/>
        <v>1.1214953271028036</v>
      </c>
      <c r="CQ55" s="6">
        <f t="shared" si="62"/>
        <v>1.3084112149532712</v>
      </c>
      <c r="CR55" s="6">
        <f t="shared" si="63"/>
        <v>2.2429906542056073</v>
      </c>
      <c r="CS55" s="6">
        <f t="shared" si="64"/>
        <v>5.4205607476635516</v>
      </c>
      <c r="CT55" s="6">
        <f t="shared" si="65"/>
        <v>7.6635514018691593</v>
      </c>
      <c r="CU55" s="6">
        <f t="shared" si="66"/>
        <v>12.710280373831775</v>
      </c>
      <c r="CV55" s="6">
        <f t="shared" si="67"/>
        <v>16.448598130841123</v>
      </c>
      <c r="CW55" s="6">
        <f t="shared" si="68"/>
        <v>11.588785046728972</v>
      </c>
      <c r="CX55" s="6">
        <f t="shared" si="69"/>
        <v>40.560747663551396</v>
      </c>
      <c r="CY55" s="6">
        <f t="shared" si="70"/>
        <v>1.6260162601626018</v>
      </c>
      <c r="CZ55" s="187">
        <f t="shared" si="71"/>
        <v>0.40650406504065045</v>
      </c>
      <c r="DA55" s="187">
        <f t="shared" si="72"/>
        <v>1.0162601626016259</v>
      </c>
      <c r="DB55" s="6">
        <f t="shared" si="73"/>
        <v>2.0325203252032518</v>
      </c>
      <c r="DC55" s="6">
        <f t="shared" si="74"/>
        <v>5.4878048780487809</v>
      </c>
      <c r="DD55" s="6">
        <f t="shared" si="75"/>
        <v>6.9105691056910574</v>
      </c>
      <c r="DE55" s="6">
        <f t="shared" si="76"/>
        <v>14.83739837398374</v>
      </c>
      <c r="DF55" s="6">
        <f t="shared" si="77"/>
        <v>16.463414634146343</v>
      </c>
      <c r="DG55" s="6">
        <f t="shared" si="78"/>
        <v>13.414634146341465</v>
      </c>
      <c r="DH55" s="82">
        <f t="shared" si="79"/>
        <v>37.804878048780488</v>
      </c>
      <c r="DI55" s="188">
        <f t="shared" si="80"/>
        <v>1.1450381679389312</v>
      </c>
      <c r="DJ55" s="187">
        <f t="shared" si="81"/>
        <v>0</v>
      </c>
      <c r="DK55" s="6">
        <f t="shared" si="82"/>
        <v>0.95419847328244278</v>
      </c>
      <c r="DL55" s="6">
        <f t="shared" si="83"/>
        <v>1.5267175572519083</v>
      </c>
      <c r="DM55" s="6">
        <f t="shared" si="84"/>
        <v>5.5343511450381682</v>
      </c>
      <c r="DN55" s="6">
        <f t="shared" si="85"/>
        <v>7.0610687022900773</v>
      </c>
      <c r="DO55" s="6">
        <f t="shared" si="86"/>
        <v>12.786259541984732</v>
      </c>
      <c r="DP55" s="6">
        <f t="shared" si="87"/>
        <v>17.175572519083971</v>
      </c>
      <c r="DQ55" s="6">
        <f t="shared" si="88"/>
        <v>14.503816793893129</v>
      </c>
      <c r="DR55" s="6">
        <f t="shared" si="89"/>
        <v>39.31297709923664</v>
      </c>
      <c r="DS55" s="187">
        <f t="shared" si="90"/>
        <v>0.62240663900414939</v>
      </c>
      <c r="DT55" s="187">
        <f t="shared" si="91"/>
        <v>0.41493775933609961</v>
      </c>
      <c r="DU55" s="6">
        <f t="shared" si="92"/>
        <v>1.2448132780082988</v>
      </c>
      <c r="DV55" s="6">
        <f t="shared" si="93"/>
        <v>2.0746887966804977</v>
      </c>
      <c r="DW55" s="6">
        <f t="shared" si="94"/>
        <v>5.6016597510373449</v>
      </c>
      <c r="DX55" s="6">
        <f t="shared" si="95"/>
        <v>10.165975103734439</v>
      </c>
      <c r="DY55" s="6">
        <f t="shared" si="96"/>
        <v>14.730290456431536</v>
      </c>
      <c r="DZ55" s="6">
        <f t="shared" si="97"/>
        <v>18.257261410788381</v>
      </c>
      <c r="EA55" s="6">
        <f t="shared" si="98"/>
        <v>15.145228215767634</v>
      </c>
      <c r="EB55" s="6">
        <f t="shared" si="99"/>
        <v>31.742738589211616</v>
      </c>
      <c r="EC55" s="61">
        <f t="shared" si="100"/>
        <v>1.125703564727955</v>
      </c>
      <c r="ED55" s="187">
        <f t="shared" si="101"/>
        <v>0.18761726078799248</v>
      </c>
      <c r="EE55" s="6">
        <f t="shared" si="102"/>
        <v>1.6885553470919326</v>
      </c>
      <c r="EF55" s="6">
        <f t="shared" si="103"/>
        <v>2.0637898686679175</v>
      </c>
      <c r="EG55" s="6">
        <f t="shared" si="104"/>
        <v>7.5046904315197001</v>
      </c>
      <c r="EH55" s="6">
        <f t="shared" si="105"/>
        <v>11.257035647279549</v>
      </c>
      <c r="EI55" s="6">
        <f t="shared" si="106"/>
        <v>15.196998123827393</v>
      </c>
      <c r="EJ55" s="6">
        <f t="shared" si="107"/>
        <v>16.135084427767353</v>
      </c>
      <c r="EK55" s="6">
        <f t="shared" si="108"/>
        <v>11.257035647279549</v>
      </c>
      <c r="EL55" s="6">
        <f t="shared" si="109"/>
        <v>33.583489681050658</v>
      </c>
      <c r="EM55" s="187">
        <f t="shared" si="110"/>
        <v>0.1201923076923077</v>
      </c>
      <c r="EN55" s="187">
        <f t="shared" si="111"/>
        <v>0.48076923076923078</v>
      </c>
      <c r="EO55" s="187">
        <f t="shared" si="112"/>
        <v>0.36057692307692307</v>
      </c>
      <c r="EP55" s="6">
        <f t="shared" si="113"/>
        <v>1.4423076923076923</v>
      </c>
      <c r="EQ55" s="6">
        <f t="shared" si="114"/>
        <v>4.3269230769230766</v>
      </c>
      <c r="ER55" s="6">
        <f t="shared" si="115"/>
        <v>8.2932692307692299</v>
      </c>
      <c r="ES55" s="6">
        <f t="shared" si="116"/>
        <v>8.8942307692307701</v>
      </c>
      <c r="ET55" s="6">
        <f t="shared" si="117"/>
        <v>9.8557692307692299</v>
      </c>
      <c r="EU55" s="6">
        <f t="shared" si="118"/>
        <v>6.8509615384615392</v>
      </c>
      <c r="EV55" s="82">
        <f t="shared" si="119"/>
        <v>59.375</v>
      </c>
      <c r="EX55" s="61">
        <f t="shared" si="120"/>
        <v>0.69143682091026548</v>
      </c>
      <c r="EY55" s="187">
        <f t="shared" si="121"/>
        <v>-0.71499126206215324</v>
      </c>
      <c r="EZ55" s="187">
        <f t="shared" si="122"/>
        <v>-0.29215105235164529</v>
      </c>
      <c r="FA55" s="6">
        <f t="shared" si="123"/>
        <v>-0.21047032900235552</v>
      </c>
      <c r="FB55" s="6">
        <f t="shared" si="124"/>
        <v>6.7244130385229361E-2</v>
      </c>
      <c r="FC55" s="6">
        <f t="shared" si="125"/>
        <v>-0.75298229617810186</v>
      </c>
      <c r="FD55" s="6">
        <f t="shared" si="126"/>
        <v>2.1271180001519649</v>
      </c>
      <c r="FE55" s="6">
        <f t="shared" si="127"/>
        <v>1.4816503305219442E-2</v>
      </c>
      <c r="FF55" s="6">
        <f t="shared" si="128"/>
        <v>1.8258490996124923</v>
      </c>
      <c r="FG55" s="82">
        <f t="shared" si="129"/>
        <v>-2.7558696147709085</v>
      </c>
      <c r="FH55" s="188">
        <f t="shared" si="130"/>
        <v>-0.52263152893478182</v>
      </c>
      <c r="FI55" s="187">
        <f t="shared" si="131"/>
        <v>0.41493775933609961</v>
      </c>
      <c r="FJ55" s="6">
        <f t="shared" si="132"/>
        <v>0.29061480472585599</v>
      </c>
      <c r="FK55" s="6">
        <f t="shared" si="133"/>
        <v>0.54797123942858939</v>
      </c>
      <c r="FL55" s="6">
        <f t="shared" si="134"/>
        <v>6.7308605999176763E-2</v>
      </c>
      <c r="FM55" s="6">
        <f t="shared" si="135"/>
        <v>3.1049064014443619</v>
      </c>
      <c r="FN55" s="6">
        <f t="shared" si="136"/>
        <v>1.9440309144468042</v>
      </c>
      <c r="FO55" s="6">
        <f t="shared" si="137"/>
        <v>1.0816888917044096</v>
      </c>
      <c r="FP55" s="6">
        <f t="shared" si="138"/>
        <v>0.64141142187450484</v>
      </c>
      <c r="FQ55" s="82">
        <f t="shared" si="139"/>
        <v>-7.5702385100250247</v>
      </c>
      <c r="FR55" s="195">
        <f t="shared" si="140"/>
        <v>-1.0055112570356473</v>
      </c>
      <c r="FS55" s="195">
        <f t="shared" si="141"/>
        <v>0.29315196998123827</v>
      </c>
      <c r="FT55" s="195">
        <f t="shared" si="142"/>
        <v>-1.3279784240150094</v>
      </c>
      <c r="FU55" s="64">
        <f t="shared" si="143"/>
        <v>-0.62148217636022518</v>
      </c>
      <c r="FV55" s="64">
        <f t="shared" si="144"/>
        <v>-3.1777673545966234</v>
      </c>
      <c r="FW55" s="64">
        <f t="shared" si="145"/>
        <v>-2.9637664165103192</v>
      </c>
      <c r="FX55" s="64">
        <f t="shared" si="146"/>
        <v>-6.3027673545966234</v>
      </c>
      <c r="FY55" s="64">
        <f t="shared" si="147"/>
        <v>-6.2793151969981231</v>
      </c>
      <c r="FZ55" s="64">
        <f t="shared" si="148"/>
        <v>-4.40607410881801</v>
      </c>
      <c r="GA55" s="95">
        <f t="shared" si="149"/>
        <v>25.791510318949342</v>
      </c>
    </row>
    <row r="56" spans="1:183" x14ac:dyDescent="0.25">
      <c r="A56" s="592" t="s">
        <v>56</v>
      </c>
      <c r="B56" s="93">
        <v>1</v>
      </c>
      <c r="C56" s="80">
        <v>3</v>
      </c>
      <c r="D56" s="80">
        <v>4</v>
      </c>
      <c r="E56" s="80">
        <v>4</v>
      </c>
      <c r="F56" s="80">
        <v>25</v>
      </c>
      <c r="G56" s="80">
        <v>7</v>
      </c>
      <c r="H56" s="80">
        <v>41</v>
      </c>
      <c r="I56" s="80">
        <v>54</v>
      </c>
      <c r="J56" s="80">
        <v>38</v>
      </c>
      <c r="K56" s="80">
        <v>77</v>
      </c>
      <c r="L56" s="80">
        <v>5</v>
      </c>
      <c r="M56" s="80">
        <v>1</v>
      </c>
      <c r="N56" s="80">
        <v>4</v>
      </c>
      <c r="O56" s="80">
        <v>11</v>
      </c>
      <c r="P56" s="80">
        <v>26</v>
      </c>
      <c r="Q56" s="80">
        <v>24</v>
      </c>
      <c r="R56" s="80">
        <v>33</v>
      </c>
      <c r="S56" s="80">
        <v>38</v>
      </c>
      <c r="T56" s="80">
        <v>37</v>
      </c>
      <c r="U56" s="80">
        <v>60</v>
      </c>
      <c r="V56" s="80">
        <v>6</v>
      </c>
      <c r="W56" s="80">
        <v>4</v>
      </c>
      <c r="X56" s="80">
        <v>8</v>
      </c>
      <c r="Y56" s="80">
        <v>15</v>
      </c>
      <c r="Z56" s="80">
        <v>51</v>
      </c>
      <c r="AA56" s="80">
        <v>31</v>
      </c>
      <c r="AB56" s="80">
        <v>74</v>
      </c>
      <c r="AC56" s="80">
        <v>92</v>
      </c>
      <c r="AD56" s="80">
        <v>75</v>
      </c>
      <c r="AE56" s="80">
        <v>137</v>
      </c>
      <c r="AF56" s="93">
        <v>0</v>
      </c>
      <c r="AG56" s="80">
        <v>0</v>
      </c>
      <c r="AH56" s="80">
        <v>3</v>
      </c>
      <c r="AI56" s="80">
        <v>4</v>
      </c>
      <c r="AJ56" s="80">
        <v>17</v>
      </c>
      <c r="AK56" s="80">
        <v>15</v>
      </c>
      <c r="AL56" s="80">
        <v>31</v>
      </c>
      <c r="AM56" s="80">
        <v>34</v>
      </c>
      <c r="AN56" s="80">
        <v>35</v>
      </c>
      <c r="AO56" s="80">
        <v>114</v>
      </c>
      <c r="AP56" s="80">
        <v>0</v>
      </c>
      <c r="AQ56" s="80">
        <v>2</v>
      </c>
      <c r="AR56" s="80">
        <v>0</v>
      </c>
      <c r="AS56" s="80">
        <v>7</v>
      </c>
      <c r="AT56" s="80">
        <v>19</v>
      </c>
      <c r="AU56" s="80">
        <v>13</v>
      </c>
      <c r="AV56" s="80">
        <v>30</v>
      </c>
      <c r="AW56" s="80">
        <v>60</v>
      </c>
      <c r="AX56" s="80">
        <v>37</v>
      </c>
      <c r="AY56" s="80">
        <v>78</v>
      </c>
      <c r="AZ56" s="80">
        <v>0</v>
      </c>
      <c r="BA56" s="80">
        <v>2</v>
      </c>
      <c r="BB56" s="80">
        <v>3</v>
      </c>
      <c r="BC56" s="80">
        <v>11</v>
      </c>
      <c r="BD56" s="80">
        <v>36</v>
      </c>
      <c r="BE56" s="80">
        <v>28</v>
      </c>
      <c r="BF56" s="80">
        <v>61</v>
      </c>
      <c r="BG56" s="80">
        <v>94</v>
      </c>
      <c r="BH56" s="80">
        <v>72</v>
      </c>
      <c r="BI56" s="80">
        <v>192</v>
      </c>
      <c r="BJ56" s="93">
        <v>2</v>
      </c>
      <c r="BK56" s="80">
        <v>1</v>
      </c>
      <c r="BL56" s="80">
        <v>5</v>
      </c>
      <c r="BM56" s="80">
        <v>2</v>
      </c>
      <c r="BN56" s="80">
        <v>5</v>
      </c>
      <c r="BO56" s="80">
        <v>13</v>
      </c>
      <c r="BP56" s="80">
        <v>33</v>
      </c>
      <c r="BQ56" s="80">
        <v>52</v>
      </c>
      <c r="BR56" s="80">
        <v>29</v>
      </c>
      <c r="BS56" s="80">
        <v>119</v>
      </c>
      <c r="BT56" s="80">
        <v>2</v>
      </c>
      <c r="BU56" s="80">
        <v>0</v>
      </c>
      <c r="BV56" s="80">
        <v>4</v>
      </c>
      <c r="BW56" s="80">
        <v>6</v>
      </c>
      <c r="BX56" s="80">
        <v>6</v>
      </c>
      <c r="BY56" s="80">
        <v>11</v>
      </c>
      <c r="BZ56" s="80">
        <v>55</v>
      </c>
      <c r="CA56" s="80">
        <v>40</v>
      </c>
      <c r="CB56" s="80">
        <v>29</v>
      </c>
      <c r="CC56" s="80">
        <v>244</v>
      </c>
      <c r="CD56" s="80">
        <f t="shared" si="50"/>
        <v>4</v>
      </c>
      <c r="CE56" s="80">
        <f t="shared" si="51"/>
        <v>1</v>
      </c>
      <c r="CF56" s="80">
        <f t="shared" si="52"/>
        <v>9</v>
      </c>
      <c r="CG56" s="80">
        <f t="shared" si="53"/>
        <v>8</v>
      </c>
      <c r="CH56" s="80">
        <f t="shared" si="54"/>
        <v>11</v>
      </c>
      <c r="CI56" s="80">
        <f t="shared" si="55"/>
        <v>24</v>
      </c>
      <c r="CJ56" s="80">
        <f t="shared" si="56"/>
        <v>88</v>
      </c>
      <c r="CK56" s="80">
        <f t="shared" si="57"/>
        <v>92</v>
      </c>
      <c r="CL56" s="80">
        <f t="shared" si="58"/>
        <v>58</v>
      </c>
      <c r="CM56" s="81">
        <f t="shared" si="59"/>
        <v>363</v>
      </c>
      <c r="CO56" s="188">
        <f t="shared" si="60"/>
        <v>0.39370078740157477</v>
      </c>
      <c r="CP56" s="187">
        <f t="shared" si="61"/>
        <v>1.1811023622047243</v>
      </c>
      <c r="CQ56" s="187">
        <f t="shared" si="62"/>
        <v>1.5748031496062991</v>
      </c>
      <c r="CR56" s="187">
        <f t="shared" si="63"/>
        <v>1.5748031496062991</v>
      </c>
      <c r="CS56" s="6">
        <f t="shared" si="64"/>
        <v>9.8425196850393704</v>
      </c>
      <c r="CT56" s="6">
        <f t="shared" si="65"/>
        <v>2.7559055118110236</v>
      </c>
      <c r="CU56" s="6">
        <f t="shared" si="66"/>
        <v>16.141732283464567</v>
      </c>
      <c r="CV56" s="6">
        <f t="shared" si="67"/>
        <v>21.259842519685041</v>
      </c>
      <c r="CW56" s="6">
        <f t="shared" si="68"/>
        <v>14.960629921259844</v>
      </c>
      <c r="CX56" s="6">
        <f t="shared" si="69"/>
        <v>30.314960629921263</v>
      </c>
      <c r="CY56" s="187">
        <f t="shared" si="70"/>
        <v>2.0920502092050208</v>
      </c>
      <c r="CZ56" s="187">
        <f t="shared" si="71"/>
        <v>0.41841004184100417</v>
      </c>
      <c r="DA56" s="187">
        <f t="shared" si="72"/>
        <v>1.6736401673640167</v>
      </c>
      <c r="DB56" s="6">
        <f t="shared" si="73"/>
        <v>4.6025104602510458</v>
      </c>
      <c r="DC56" s="6">
        <f t="shared" si="74"/>
        <v>10.87866108786611</v>
      </c>
      <c r="DD56" s="6">
        <f t="shared" si="75"/>
        <v>10.0418410041841</v>
      </c>
      <c r="DE56" s="6">
        <f t="shared" si="76"/>
        <v>13.807531380753138</v>
      </c>
      <c r="DF56" s="6">
        <f t="shared" si="77"/>
        <v>15.899581589958158</v>
      </c>
      <c r="DG56" s="6">
        <f t="shared" si="78"/>
        <v>15.481171548117153</v>
      </c>
      <c r="DH56" s="82">
        <f t="shared" si="79"/>
        <v>25.10460251046025</v>
      </c>
      <c r="DI56" s="188">
        <f t="shared" si="80"/>
        <v>0</v>
      </c>
      <c r="DJ56" s="187">
        <f t="shared" si="81"/>
        <v>0</v>
      </c>
      <c r="DK56" s="187">
        <f t="shared" si="82"/>
        <v>1.1857707509881421</v>
      </c>
      <c r="DL56" s="187">
        <f t="shared" si="83"/>
        <v>1.5810276679841897</v>
      </c>
      <c r="DM56" s="6">
        <f t="shared" si="84"/>
        <v>6.7193675889328066</v>
      </c>
      <c r="DN56" s="6">
        <f t="shared" si="85"/>
        <v>5.928853754940711</v>
      </c>
      <c r="DO56" s="6">
        <f t="shared" si="86"/>
        <v>12.252964426877471</v>
      </c>
      <c r="DP56" s="6">
        <f t="shared" si="87"/>
        <v>13.438735177865613</v>
      </c>
      <c r="DQ56" s="6">
        <f t="shared" si="88"/>
        <v>13.83399209486166</v>
      </c>
      <c r="DR56" s="6">
        <f t="shared" si="89"/>
        <v>45.059288537549406</v>
      </c>
      <c r="DS56" s="187">
        <f t="shared" si="90"/>
        <v>0</v>
      </c>
      <c r="DT56" s="187">
        <f t="shared" si="91"/>
        <v>0.81300813008130091</v>
      </c>
      <c r="DU56" s="187">
        <f t="shared" si="92"/>
        <v>0</v>
      </c>
      <c r="DV56" s="6">
        <f t="shared" si="93"/>
        <v>2.8455284552845526</v>
      </c>
      <c r="DW56" s="6">
        <f t="shared" si="94"/>
        <v>7.7235772357723578</v>
      </c>
      <c r="DX56" s="6">
        <f t="shared" si="95"/>
        <v>5.2845528455284558</v>
      </c>
      <c r="DY56" s="6">
        <f t="shared" si="96"/>
        <v>12.195121951219512</v>
      </c>
      <c r="DZ56" s="6">
        <f t="shared" si="97"/>
        <v>24.390243902439025</v>
      </c>
      <c r="EA56" s="6">
        <f t="shared" si="98"/>
        <v>15.040650406504067</v>
      </c>
      <c r="EB56" s="6">
        <f t="shared" si="99"/>
        <v>31.707317073170731</v>
      </c>
      <c r="EC56" s="188">
        <f t="shared" si="100"/>
        <v>0.76628352490421447</v>
      </c>
      <c r="ED56" s="187">
        <f t="shared" si="101"/>
        <v>0.38314176245210724</v>
      </c>
      <c r="EE56" s="187">
        <f t="shared" si="102"/>
        <v>1.9157088122605364</v>
      </c>
      <c r="EF56" s="187">
        <f t="shared" si="103"/>
        <v>0.76628352490421447</v>
      </c>
      <c r="EG56" s="187">
        <f t="shared" si="104"/>
        <v>1.9157088122605364</v>
      </c>
      <c r="EH56" s="6">
        <f t="shared" si="105"/>
        <v>4.980842911877394</v>
      </c>
      <c r="EI56" s="6">
        <f t="shared" si="106"/>
        <v>12.643678160919542</v>
      </c>
      <c r="EJ56" s="6">
        <f t="shared" si="107"/>
        <v>19.923371647509576</v>
      </c>
      <c r="EK56" s="6">
        <f t="shared" si="108"/>
        <v>11.111111111111111</v>
      </c>
      <c r="EL56" s="6">
        <f t="shared" si="109"/>
        <v>45.593869731800766</v>
      </c>
      <c r="EM56" s="187">
        <f t="shared" si="110"/>
        <v>0.50377833753148615</v>
      </c>
      <c r="EN56" s="187">
        <f t="shared" si="111"/>
        <v>0</v>
      </c>
      <c r="EO56" s="187">
        <f t="shared" si="112"/>
        <v>1.0075566750629723</v>
      </c>
      <c r="EP56" s="6">
        <f t="shared" si="113"/>
        <v>1.5113350125944585</v>
      </c>
      <c r="EQ56" s="6">
        <f t="shared" si="114"/>
        <v>1.5113350125944585</v>
      </c>
      <c r="ER56" s="6">
        <f t="shared" si="115"/>
        <v>2.770780856423174</v>
      </c>
      <c r="ES56" s="6">
        <f t="shared" si="116"/>
        <v>13.85390428211587</v>
      </c>
      <c r="ET56" s="6">
        <f t="shared" si="117"/>
        <v>10.075566750629724</v>
      </c>
      <c r="EU56" s="6">
        <f t="shared" si="118"/>
        <v>7.3047858942065487</v>
      </c>
      <c r="EV56" s="82">
        <f t="shared" si="119"/>
        <v>61.460957178841312</v>
      </c>
      <c r="EX56" s="188">
        <f t="shared" si="120"/>
        <v>1.6983494218034461</v>
      </c>
      <c r="EY56" s="187">
        <f t="shared" si="121"/>
        <v>-0.76269232036372014</v>
      </c>
      <c r="EZ56" s="187">
        <f t="shared" si="122"/>
        <v>9.8837017757717582E-2</v>
      </c>
      <c r="FA56" s="6">
        <f t="shared" si="123"/>
        <v>3.0277073106447467</v>
      </c>
      <c r="FB56" s="6">
        <f t="shared" si="124"/>
        <v>1.0361414028267397</v>
      </c>
      <c r="FC56" s="6">
        <f t="shared" si="125"/>
        <v>7.2859354923730759</v>
      </c>
      <c r="FD56" s="6">
        <f t="shared" si="126"/>
        <v>-2.3342009027114283</v>
      </c>
      <c r="FE56" s="6">
        <f t="shared" si="127"/>
        <v>-5.3602609297268824</v>
      </c>
      <c r="FF56" s="6">
        <f t="shared" si="128"/>
        <v>0.52054162685730887</v>
      </c>
      <c r="FG56" s="82">
        <f t="shared" si="129"/>
        <v>-5.2103581194610129</v>
      </c>
      <c r="FH56" s="188">
        <f t="shared" si="130"/>
        <v>0</v>
      </c>
      <c r="FI56" s="187">
        <f t="shared" si="131"/>
        <v>0.81300813008130091</v>
      </c>
      <c r="FJ56" s="187">
        <f t="shared" si="132"/>
        <v>-1.1857707509881421</v>
      </c>
      <c r="FK56" s="187">
        <f t="shared" si="133"/>
        <v>1.2645007873003629</v>
      </c>
      <c r="FL56" s="6">
        <f t="shared" si="134"/>
        <v>1.0042096468395512</v>
      </c>
      <c r="FM56" s="6">
        <f t="shared" si="135"/>
        <v>-0.64430090941225515</v>
      </c>
      <c r="FN56" s="6">
        <f t="shared" si="136"/>
        <v>-5.7842475657958303E-2</v>
      </c>
      <c r="FO56" s="6">
        <f t="shared" si="137"/>
        <v>10.951508724573412</v>
      </c>
      <c r="FP56" s="6">
        <f t="shared" si="138"/>
        <v>1.206658311642407</v>
      </c>
      <c r="FQ56" s="82">
        <f t="shared" si="139"/>
        <v>-13.351971464378675</v>
      </c>
      <c r="FR56" s="195">
        <f t="shared" si="140"/>
        <v>-0.26250518737272832</v>
      </c>
      <c r="FS56" s="195">
        <f t="shared" si="141"/>
        <v>-0.38314176245210724</v>
      </c>
      <c r="FT56" s="195">
        <f t="shared" si="142"/>
        <v>-0.90815213719756405</v>
      </c>
      <c r="FU56" s="195">
        <f t="shared" si="143"/>
        <v>0.74505148769024399</v>
      </c>
      <c r="FV56" s="195">
        <f t="shared" si="144"/>
        <v>-0.40437379966607789</v>
      </c>
      <c r="FW56" s="64">
        <f t="shared" si="145"/>
        <v>-2.2100620554542201</v>
      </c>
      <c r="FX56" s="64">
        <f t="shared" si="146"/>
        <v>1.2102261211963281</v>
      </c>
      <c r="FY56" s="64">
        <f t="shared" si="147"/>
        <v>-9.8478048968798522</v>
      </c>
      <c r="FZ56" s="64">
        <f t="shared" si="148"/>
        <v>-3.806325216904562</v>
      </c>
      <c r="GA56" s="95">
        <f t="shared" si="149"/>
        <v>15.867087447040547</v>
      </c>
    </row>
    <row r="57" spans="1:183" x14ac:dyDescent="0.25">
      <c r="A57" s="592" t="s">
        <v>57</v>
      </c>
      <c r="B57" s="93">
        <v>3</v>
      </c>
      <c r="C57" s="80">
        <v>2</v>
      </c>
      <c r="D57" s="80">
        <v>9</v>
      </c>
      <c r="E57" s="80">
        <v>23</v>
      </c>
      <c r="F57" s="80">
        <v>55</v>
      </c>
      <c r="G57" s="80">
        <v>54</v>
      </c>
      <c r="H57" s="80">
        <v>95</v>
      </c>
      <c r="I57" s="80">
        <v>100</v>
      </c>
      <c r="J57" s="80">
        <v>52</v>
      </c>
      <c r="K57" s="80">
        <v>127</v>
      </c>
      <c r="L57" s="80">
        <v>15</v>
      </c>
      <c r="M57" s="80">
        <v>12</v>
      </c>
      <c r="N57" s="80">
        <v>17</v>
      </c>
      <c r="O57" s="80">
        <v>10</v>
      </c>
      <c r="P57" s="80">
        <v>61</v>
      </c>
      <c r="Q57" s="80">
        <v>41</v>
      </c>
      <c r="R57" s="80">
        <v>94</v>
      </c>
      <c r="S57" s="80">
        <v>78</v>
      </c>
      <c r="T57" s="80">
        <v>46</v>
      </c>
      <c r="U57" s="80">
        <v>98</v>
      </c>
      <c r="V57" s="80">
        <v>18</v>
      </c>
      <c r="W57" s="80">
        <v>14</v>
      </c>
      <c r="X57" s="80">
        <v>26</v>
      </c>
      <c r="Y57" s="80">
        <v>33</v>
      </c>
      <c r="Z57" s="80">
        <v>116</v>
      </c>
      <c r="AA57" s="80">
        <v>95</v>
      </c>
      <c r="AB57" s="80">
        <v>189</v>
      </c>
      <c r="AC57" s="80">
        <v>178</v>
      </c>
      <c r="AD57" s="80">
        <v>98</v>
      </c>
      <c r="AE57" s="80">
        <v>225</v>
      </c>
      <c r="AF57" s="93">
        <v>3</v>
      </c>
      <c r="AG57" s="80">
        <v>3</v>
      </c>
      <c r="AH57" s="80">
        <v>10</v>
      </c>
      <c r="AI57" s="80">
        <v>21</v>
      </c>
      <c r="AJ57" s="80">
        <v>52</v>
      </c>
      <c r="AK57" s="80">
        <v>49</v>
      </c>
      <c r="AL57" s="80">
        <v>63</v>
      </c>
      <c r="AM57" s="80">
        <v>102</v>
      </c>
      <c r="AN57" s="80">
        <v>59</v>
      </c>
      <c r="AO57" s="80">
        <v>168</v>
      </c>
      <c r="AP57" s="80">
        <v>6</v>
      </c>
      <c r="AQ57" s="80">
        <v>5</v>
      </c>
      <c r="AR57" s="80">
        <v>13</v>
      </c>
      <c r="AS57" s="80">
        <v>15</v>
      </c>
      <c r="AT57" s="80">
        <v>48</v>
      </c>
      <c r="AU57" s="80">
        <v>53</v>
      </c>
      <c r="AV57" s="80">
        <v>81</v>
      </c>
      <c r="AW57" s="80">
        <v>89</v>
      </c>
      <c r="AX57" s="80">
        <v>59</v>
      </c>
      <c r="AY57" s="80">
        <v>108</v>
      </c>
      <c r="AZ57" s="80">
        <v>9</v>
      </c>
      <c r="BA57" s="80">
        <v>8</v>
      </c>
      <c r="BB57" s="80">
        <v>23</v>
      </c>
      <c r="BC57" s="80">
        <v>36</v>
      </c>
      <c r="BD57" s="80">
        <v>100</v>
      </c>
      <c r="BE57" s="80">
        <v>102</v>
      </c>
      <c r="BF57" s="80">
        <v>144</v>
      </c>
      <c r="BG57" s="80">
        <v>191</v>
      </c>
      <c r="BH57" s="80">
        <v>118</v>
      </c>
      <c r="BI57" s="80">
        <v>276</v>
      </c>
      <c r="BJ57" s="93">
        <v>3</v>
      </c>
      <c r="BK57" s="80">
        <v>0</v>
      </c>
      <c r="BL57" s="80">
        <v>8</v>
      </c>
      <c r="BM57" s="80">
        <v>15</v>
      </c>
      <c r="BN57" s="80">
        <v>35</v>
      </c>
      <c r="BO57" s="80">
        <v>44</v>
      </c>
      <c r="BP57" s="80">
        <v>51</v>
      </c>
      <c r="BQ57" s="80">
        <v>93</v>
      </c>
      <c r="BR57" s="80">
        <v>74</v>
      </c>
      <c r="BS57" s="80">
        <v>212</v>
      </c>
      <c r="BT57" s="80">
        <v>6</v>
      </c>
      <c r="BU57" s="80">
        <v>2</v>
      </c>
      <c r="BV57" s="80">
        <v>11</v>
      </c>
      <c r="BW57" s="80">
        <v>7</v>
      </c>
      <c r="BX57" s="80">
        <v>46</v>
      </c>
      <c r="BY57" s="80">
        <v>41</v>
      </c>
      <c r="BZ57" s="80">
        <v>78</v>
      </c>
      <c r="CA57" s="80">
        <v>81</v>
      </c>
      <c r="CB57" s="80">
        <v>64</v>
      </c>
      <c r="CC57" s="80">
        <v>490</v>
      </c>
      <c r="CD57" s="80">
        <f t="shared" si="50"/>
        <v>9</v>
      </c>
      <c r="CE57" s="80">
        <f t="shared" si="51"/>
        <v>2</v>
      </c>
      <c r="CF57" s="80">
        <f t="shared" si="52"/>
        <v>19</v>
      </c>
      <c r="CG57" s="80">
        <f t="shared" si="53"/>
        <v>22</v>
      </c>
      <c r="CH57" s="80">
        <f t="shared" si="54"/>
        <v>81</v>
      </c>
      <c r="CI57" s="80">
        <f t="shared" si="55"/>
        <v>85</v>
      </c>
      <c r="CJ57" s="80">
        <f t="shared" si="56"/>
        <v>129</v>
      </c>
      <c r="CK57" s="80">
        <f t="shared" si="57"/>
        <v>174</v>
      </c>
      <c r="CL57" s="80">
        <f t="shared" si="58"/>
        <v>138</v>
      </c>
      <c r="CM57" s="81">
        <f t="shared" si="59"/>
        <v>702</v>
      </c>
      <c r="CO57" s="188">
        <f t="shared" si="60"/>
        <v>0.57692307692307698</v>
      </c>
      <c r="CP57" s="187">
        <f t="shared" si="61"/>
        <v>0.38461538461538464</v>
      </c>
      <c r="CQ57" s="6">
        <f t="shared" si="62"/>
        <v>1.7307692307692308</v>
      </c>
      <c r="CR57" s="6">
        <f t="shared" si="63"/>
        <v>4.4230769230769234</v>
      </c>
      <c r="CS57" s="6">
        <f t="shared" si="64"/>
        <v>10.576923076923077</v>
      </c>
      <c r="CT57" s="6">
        <f t="shared" si="65"/>
        <v>10.384615384615385</v>
      </c>
      <c r="CU57" s="6">
        <f t="shared" si="66"/>
        <v>18.269230769230766</v>
      </c>
      <c r="CV57" s="6">
        <f t="shared" si="67"/>
        <v>19.230769230769234</v>
      </c>
      <c r="CW57" s="6">
        <f t="shared" si="68"/>
        <v>10</v>
      </c>
      <c r="CX57" s="6">
        <f t="shared" si="69"/>
        <v>24.423076923076923</v>
      </c>
      <c r="CY57" s="6">
        <f t="shared" si="70"/>
        <v>3.1779661016949152</v>
      </c>
      <c r="CZ57" s="6">
        <f t="shared" si="71"/>
        <v>2.5423728813559325</v>
      </c>
      <c r="DA57" s="187">
        <f t="shared" si="72"/>
        <v>3.6016949152542375</v>
      </c>
      <c r="DB57" s="6">
        <f t="shared" si="73"/>
        <v>2.1186440677966099</v>
      </c>
      <c r="DC57" s="6">
        <f t="shared" si="74"/>
        <v>12.923728813559322</v>
      </c>
      <c r="DD57" s="6">
        <f t="shared" si="75"/>
        <v>8.6864406779661021</v>
      </c>
      <c r="DE57" s="6">
        <f t="shared" si="76"/>
        <v>19.915254237288135</v>
      </c>
      <c r="DF57" s="6">
        <f t="shared" si="77"/>
        <v>16.525423728813561</v>
      </c>
      <c r="DG57" s="6">
        <f t="shared" si="78"/>
        <v>9.7457627118644066</v>
      </c>
      <c r="DH57" s="82">
        <f t="shared" si="79"/>
        <v>20.762711864406779</v>
      </c>
      <c r="DI57" s="188">
        <f t="shared" si="80"/>
        <v>0.56603773584905659</v>
      </c>
      <c r="DJ57" s="187">
        <f t="shared" si="81"/>
        <v>0.56603773584905659</v>
      </c>
      <c r="DK57" s="6">
        <f t="shared" si="82"/>
        <v>1.8867924528301887</v>
      </c>
      <c r="DL57" s="6">
        <f t="shared" si="83"/>
        <v>3.9622641509433962</v>
      </c>
      <c r="DM57" s="6">
        <f t="shared" si="84"/>
        <v>9.8113207547169825</v>
      </c>
      <c r="DN57" s="6">
        <f t="shared" si="85"/>
        <v>9.2452830188679247</v>
      </c>
      <c r="DO57" s="6">
        <f t="shared" si="86"/>
        <v>11.886792452830189</v>
      </c>
      <c r="DP57" s="6">
        <f t="shared" si="87"/>
        <v>19.245283018867926</v>
      </c>
      <c r="DQ57" s="6">
        <f t="shared" si="88"/>
        <v>11.132075471698114</v>
      </c>
      <c r="DR57" s="6">
        <f t="shared" si="89"/>
        <v>31.69811320754717</v>
      </c>
      <c r="DS57" s="6">
        <f t="shared" si="90"/>
        <v>1.257861635220126</v>
      </c>
      <c r="DT57" s="187">
        <f t="shared" si="91"/>
        <v>1.0482180293501049</v>
      </c>
      <c r="DU57" s="6">
        <f t="shared" si="92"/>
        <v>2.7253668763102725</v>
      </c>
      <c r="DV57" s="6">
        <f t="shared" si="93"/>
        <v>3.1446540880503147</v>
      </c>
      <c r="DW57" s="6">
        <f t="shared" si="94"/>
        <v>10.062893081761008</v>
      </c>
      <c r="DX57" s="6">
        <f t="shared" si="95"/>
        <v>11.111111111111111</v>
      </c>
      <c r="DY57" s="6">
        <f t="shared" si="96"/>
        <v>16.981132075471699</v>
      </c>
      <c r="DZ57" s="6">
        <f t="shared" si="97"/>
        <v>18.658280922431867</v>
      </c>
      <c r="EA57" s="6">
        <f t="shared" si="98"/>
        <v>12.368972746331238</v>
      </c>
      <c r="EB57" s="6">
        <f t="shared" si="99"/>
        <v>22.641509433962266</v>
      </c>
      <c r="EC57" s="188">
        <f t="shared" si="100"/>
        <v>0.56074766355140182</v>
      </c>
      <c r="ED57" s="187">
        <f t="shared" si="101"/>
        <v>0</v>
      </c>
      <c r="EE57" s="6">
        <f t="shared" si="102"/>
        <v>1.4953271028037385</v>
      </c>
      <c r="EF57" s="6">
        <f t="shared" si="103"/>
        <v>2.8037383177570092</v>
      </c>
      <c r="EG57" s="6">
        <f t="shared" si="104"/>
        <v>6.5420560747663545</v>
      </c>
      <c r="EH57" s="6">
        <f t="shared" si="105"/>
        <v>8.2242990654205617</v>
      </c>
      <c r="EI57" s="6">
        <f t="shared" si="106"/>
        <v>9.5327102803738324</v>
      </c>
      <c r="EJ57" s="6">
        <f t="shared" si="107"/>
        <v>17.383177570093459</v>
      </c>
      <c r="EK57" s="6">
        <f t="shared" si="108"/>
        <v>13.831775700934578</v>
      </c>
      <c r="EL57" s="6">
        <f t="shared" si="109"/>
        <v>39.626168224299064</v>
      </c>
      <c r="EM57" s="6">
        <f t="shared" si="110"/>
        <v>0.72639225181598066</v>
      </c>
      <c r="EN57" s="187">
        <f t="shared" si="111"/>
        <v>0.24213075060532688</v>
      </c>
      <c r="EO57" s="6">
        <f t="shared" si="112"/>
        <v>1.331719128329298</v>
      </c>
      <c r="EP57" s="6">
        <f t="shared" si="113"/>
        <v>0.84745762711864403</v>
      </c>
      <c r="EQ57" s="6">
        <f t="shared" si="114"/>
        <v>5.5690072639225177</v>
      </c>
      <c r="ER57" s="6">
        <f t="shared" si="115"/>
        <v>4.9636803874092008</v>
      </c>
      <c r="ES57" s="6">
        <f t="shared" si="116"/>
        <v>9.4430992736077481</v>
      </c>
      <c r="ET57" s="6">
        <f t="shared" si="117"/>
        <v>9.8062953995157383</v>
      </c>
      <c r="EU57" s="6">
        <f t="shared" si="118"/>
        <v>7.7481840193704601</v>
      </c>
      <c r="EV57" s="82">
        <f t="shared" si="119"/>
        <v>59.322033898305079</v>
      </c>
      <c r="EX57" s="61">
        <f t="shared" si="120"/>
        <v>2.6010430247718381</v>
      </c>
      <c r="EY57" s="6">
        <f t="shared" si="121"/>
        <v>2.157757496740548</v>
      </c>
      <c r="EZ57" s="187">
        <f t="shared" si="122"/>
        <v>1.8709256844850066</v>
      </c>
      <c r="FA57" s="6">
        <f t="shared" si="123"/>
        <v>-2.3044328552803135</v>
      </c>
      <c r="FB57" s="6">
        <f t="shared" si="124"/>
        <v>2.3468057366362451</v>
      </c>
      <c r="FC57" s="6">
        <f t="shared" si="125"/>
        <v>-1.6981747066492829</v>
      </c>
      <c r="FD57" s="6">
        <f t="shared" si="126"/>
        <v>1.6460234680573684</v>
      </c>
      <c r="FE57" s="6">
        <f t="shared" si="127"/>
        <v>-2.7053455019556729</v>
      </c>
      <c r="FF57" s="6">
        <f t="shared" si="128"/>
        <v>-0.25423728813559343</v>
      </c>
      <c r="FG57" s="82">
        <f t="shared" si="129"/>
        <v>-3.6603650586701448</v>
      </c>
      <c r="FH57" s="188">
        <f t="shared" si="130"/>
        <v>0.69182389937106936</v>
      </c>
      <c r="FI57" s="187">
        <f t="shared" si="131"/>
        <v>0.4821802935010483</v>
      </c>
      <c r="FJ57" s="6">
        <f t="shared" si="132"/>
        <v>0.83857442348008382</v>
      </c>
      <c r="FK57" s="6">
        <f t="shared" si="133"/>
        <v>-0.81761006289308158</v>
      </c>
      <c r="FL57" s="6">
        <f t="shared" si="134"/>
        <v>0.2515723270440251</v>
      </c>
      <c r="FM57" s="6">
        <f t="shared" si="135"/>
        <v>1.865828092243186</v>
      </c>
      <c r="FN57" s="6">
        <f t="shared" si="136"/>
        <v>5.0943396226415096</v>
      </c>
      <c r="FO57" s="6">
        <f t="shared" si="137"/>
        <v>-0.58700209643605916</v>
      </c>
      <c r="FP57" s="6">
        <f t="shared" si="138"/>
        <v>1.2368972746331242</v>
      </c>
      <c r="FQ57" s="82">
        <f t="shared" si="139"/>
        <v>-9.0566037735849036</v>
      </c>
      <c r="FR57" s="195">
        <f t="shared" si="140"/>
        <v>0.16564458826457884</v>
      </c>
      <c r="FS57" s="195">
        <f t="shared" si="141"/>
        <v>0.24213075060532688</v>
      </c>
      <c r="FT57" s="64">
        <f t="shared" si="142"/>
        <v>-0.16360797447444053</v>
      </c>
      <c r="FU57" s="64">
        <f t="shared" si="143"/>
        <v>-1.9562806906383652</v>
      </c>
      <c r="FV57" s="64">
        <f t="shared" si="144"/>
        <v>-0.97304881084383688</v>
      </c>
      <c r="FW57" s="64">
        <f t="shared" si="145"/>
        <v>-3.2606186780113608</v>
      </c>
      <c r="FX57" s="64">
        <f t="shared" si="146"/>
        <v>-8.9611006766084245E-2</v>
      </c>
      <c r="FY57" s="64">
        <f t="shared" si="147"/>
        <v>-7.5768821705777203</v>
      </c>
      <c r="FZ57" s="64">
        <f t="shared" si="148"/>
        <v>-6.0835916815641182</v>
      </c>
      <c r="GA57" s="95">
        <f t="shared" si="149"/>
        <v>19.695865674006015</v>
      </c>
    </row>
    <row r="58" spans="1:183" x14ac:dyDescent="0.25">
      <c r="A58" s="592" t="s">
        <v>58</v>
      </c>
      <c r="B58" s="93">
        <v>3</v>
      </c>
      <c r="C58" s="80">
        <v>2</v>
      </c>
      <c r="D58" s="80">
        <v>9</v>
      </c>
      <c r="E58" s="80">
        <v>15</v>
      </c>
      <c r="F58" s="80">
        <v>72</v>
      </c>
      <c r="G58" s="80">
        <v>66</v>
      </c>
      <c r="H58" s="80">
        <v>118</v>
      </c>
      <c r="I58" s="80">
        <v>123</v>
      </c>
      <c r="J58" s="80">
        <v>45</v>
      </c>
      <c r="K58" s="80">
        <v>61</v>
      </c>
      <c r="L58" s="80">
        <v>6</v>
      </c>
      <c r="M58" s="80">
        <v>5</v>
      </c>
      <c r="N58" s="80">
        <v>24</v>
      </c>
      <c r="O58" s="80">
        <v>24</v>
      </c>
      <c r="P58" s="80">
        <v>73</v>
      </c>
      <c r="Q58" s="80">
        <v>67</v>
      </c>
      <c r="R58" s="80">
        <v>91</v>
      </c>
      <c r="S58" s="80">
        <v>121</v>
      </c>
      <c r="T58" s="80">
        <v>17</v>
      </c>
      <c r="U58" s="80">
        <v>68</v>
      </c>
      <c r="V58" s="80">
        <v>9</v>
      </c>
      <c r="W58" s="80">
        <v>7</v>
      </c>
      <c r="X58" s="80">
        <v>33</v>
      </c>
      <c r="Y58" s="80">
        <v>39</v>
      </c>
      <c r="Z58" s="80">
        <v>145</v>
      </c>
      <c r="AA58" s="80">
        <v>133</v>
      </c>
      <c r="AB58" s="80">
        <v>209</v>
      </c>
      <c r="AC58" s="80">
        <v>244</v>
      </c>
      <c r="AD58" s="80">
        <v>62</v>
      </c>
      <c r="AE58" s="80">
        <v>129</v>
      </c>
      <c r="AF58" s="93">
        <v>1</v>
      </c>
      <c r="AG58" s="80">
        <v>3</v>
      </c>
      <c r="AH58" s="80">
        <v>7</v>
      </c>
      <c r="AI58" s="80">
        <v>8</v>
      </c>
      <c r="AJ58" s="80">
        <v>34</v>
      </c>
      <c r="AK58" s="80">
        <v>40</v>
      </c>
      <c r="AL58" s="80">
        <v>50</v>
      </c>
      <c r="AM58" s="80">
        <v>97</v>
      </c>
      <c r="AN58" s="80">
        <v>80</v>
      </c>
      <c r="AO58" s="80">
        <v>194</v>
      </c>
      <c r="AP58" s="80">
        <v>1</v>
      </c>
      <c r="AQ58" s="80">
        <v>2</v>
      </c>
      <c r="AR58" s="80">
        <v>11</v>
      </c>
      <c r="AS58" s="80">
        <v>10</v>
      </c>
      <c r="AT58" s="80">
        <v>30</v>
      </c>
      <c r="AU58" s="80">
        <v>20</v>
      </c>
      <c r="AV58" s="80">
        <v>68</v>
      </c>
      <c r="AW58" s="80">
        <v>102</v>
      </c>
      <c r="AX58" s="80">
        <v>81</v>
      </c>
      <c r="AY58" s="80">
        <v>171</v>
      </c>
      <c r="AZ58" s="80">
        <v>2</v>
      </c>
      <c r="BA58" s="80">
        <v>5</v>
      </c>
      <c r="BB58" s="80">
        <v>18</v>
      </c>
      <c r="BC58" s="80">
        <v>18</v>
      </c>
      <c r="BD58" s="80">
        <v>64</v>
      </c>
      <c r="BE58" s="80">
        <v>60</v>
      </c>
      <c r="BF58" s="80">
        <v>118</v>
      </c>
      <c r="BG58" s="80">
        <v>199</v>
      </c>
      <c r="BH58" s="80">
        <v>161</v>
      </c>
      <c r="BI58" s="80">
        <v>365</v>
      </c>
      <c r="BJ58" s="93">
        <v>3</v>
      </c>
      <c r="BK58" s="80">
        <v>3</v>
      </c>
      <c r="BL58" s="80">
        <v>7</v>
      </c>
      <c r="BM58" s="80">
        <v>13</v>
      </c>
      <c r="BN58" s="80">
        <v>33</v>
      </c>
      <c r="BO58" s="80">
        <v>40</v>
      </c>
      <c r="BP58" s="80">
        <v>97</v>
      </c>
      <c r="BQ58" s="80">
        <v>115</v>
      </c>
      <c r="BR58" s="80">
        <v>75</v>
      </c>
      <c r="BS58" s="80">
        <v>143</v>
      </c>
      <c r="BT58" s="80">
        <v>11</v>
      </c>
      <c r="BU58" s="80">
        <v>16</v>
      </c>
      <c r="BV58" s="80">
        <v>18</v>
      </c>
      <c r="BW58" s="80">
        <v>21</v>
      </c>
      <c r="BX58" s="80">
        <v>42</v>
      </c>
      <c r="BY58" s="80">
        <v>42</v>
      </c>
      <c r="BZ58" s="80">
        <v>80</v>
      </c>
      <c r="CA58" s="80">
        <v>113</v>
      </c>
      <c r="CB58" s="80">
        <v>54</v>
      </c>
      <c r="CC58" s="80">
        <v>519</v>
      </c>
      <c r="CD58" s="80">
        <f t="shared" si="50"/>
        <v>14</v>
      </c>
      <c r="CE58" s="80">
        <f t="shared" si="51"/>
        <v>19</v>
      </c>
      <c r="CF58" s="80">
        <f t="shared" si="52"/>
        <v>25</v>
      </c>
      <c r="CG58" s="80">
        <f t="shared" si="53"/>
        <v>34</v>
      </c>
      <c r="CH58" s="80">
        <f t="shared" si="54"/>
        <v>75</v>
      </c>
      <c r="CI58" s="80">
        <f t="shared" si="55"/>
        <v>82</v>
      </c>
      <c r="CJ58" s="80">
        <f t="shared" si="56"/>
        <v>177</v>
      </c>
      <c r="CK58" s="80">
        <f t="shared" si="57"/>
        <v>228</v>
      </c>
      <c r="CL58" s="80">
        <f t="shared" si="58"/>
        <v>129</v>
      </c>
      <c r="CM58" s="81">
        <f t="shared" si="59"/>
        <v>662</v>
      </c>
      <c r="CO58" s="188">
        <f t="shared" si="60"/>
        <v>0.58365758754863817</v>
      </c>
      <c r="CP58" s="187">
        <f t="shared" si="61"/>
        <v>0.38910505836575876</v>
      </c>
      <c r="CQ58" s="6">
        <f t="shared" si="62"/>
        <v>1.7509727626459144</v>
      </c>
      <c r="CR58" s="6">
        <f t="shared" si="63"/>
        <v>2.9182879377431905</v>
      </c>
      <c r="CS58" s="6">
        <f t="shared" si="64"/>
        <v>14.007782101167315</v>
      </c>
      <c r="CT58" s="6">
        <f t="shared" si="65"/>
        <v>12.840466926070038</v>
      </c>
      <c r="CU58" s="6">
        <f t="shared" si="66"/>
        <v>22.957198443579767</v>
      </c>
      <c r="CV58" s="6">
        <f t="shared" si="67"/>
        <v>23.929961089494164</v>
      </c>
      <c r="CW58" s="6">
        <f t="shared" si="68"/>
        <v>8.7548638132295711</v>
      </c>
      <c r="CX58" s="6">
        <f t="shared" si="69"/>
        <v>11.867704280155641</v>
      </c>
      <c r="CY58" s="6">
        <f t="shared" si="70"/>
        <v>1.2096774193548387</v>
      </c>
      <c r="CZ58" s="187">
        <f t="shared" si="71"/>
        <v>1.0080645161290323</v>
      </c>
      <c r="DA58" s="187">
        <f t="shared" si="72"/>
        <v>4.838709677419355</v>
      </c>
      <c r="DB58" s="6">
        <f t="shared" si="73"/>
        <v>4.838709677419355</v>
      </c>
      <c r="DC58" s="6">
        <f t="shared" si="74"/>
        <v>14.717741935483872</v>
      </c>
      <c r="DD58" s="6">
        <f t="shared" si="75"/>
        <v>13.508064516129032</v>
      </c>
      <c r="DE58" s="6">
        <f t="shared" si="76"/>
        <v>18.346774193548388</v>
      </c>
      <c r="DF58" s="6">
        <f t="shared" si="77"/>
        <v>24.39516129032258</v>
      </c>
      <c r="DG58" s="6">
        <f t="shared" si="78"/>
        <v>3.4274193548387095</v>
      </c>
      <c r="DH58" s="82">
        <f t="shared" si="79"/>
        <v>13.709677419354838</v>
      </c>
      <c r="DI58" s="188">
        <f t="shared" si="80"/>
        <v>0.19455252918287938</v>
      </c>
      <c r="DJ58" s="187">
        <f t="shared" si="81"/>
        <v>0.58365758754863817</v>
      </c>
      <c r="DK58" s="6">
        <f t="shared" si="82"/>
        <v>1.3618677042801557</v>
      </c>
      <c r="DL58" s="6">
        <f t="shared" si="83"/>
        <v>1.556420233463035</v>
      </c>
      <c r="DM58" s="6">
        <f t="shared" si="84"/>
        <v>6.6147859922178993</v>
      </c>
      <c r="DN58" s="6">
        <f t="shared" si="85"/>
        <v>7.782101167315175</v>
      </c>
      <c r="DO58" s="6">
        <f t="shared" si="86"/>
        <v>9.7276264591439698</v>
      </c>
      <c r="DP58" s="6">
        <f t="shared" si="87"/>
        <v>18.8715953307393</v>
      </c>
      <c r="DQ58" s="6">
        <f t="shared" si="88"/>
        <v>15.56420233463035</v>
      </c>
      <c r="DR58" s="6">
        <f t="shared" si="89"/>
        <v>37.7431906614786</v>
      </c>
      <c r="DS58" s="187">
        <f t="shared" si="90"/>
        <v>0.20161290322580644</v>
      </c>
      <c r="DT58" s="187">
        <f t="shared" si="91"/>
        <v>0.40322580645161288</v>
      </c>
      <c r="DU58" s="6">
        <f t="shared" si="92"/>
        <v>2.217741935483871</v>
      </c>
      <c r="DV58" s="6">
        <f t="shared" si="93"/>
        <v>2.0161290322580645</v>
      </c>
      <c r="DW58" s="6">
        <f t="shared" si="94"/>
        <v>6.0483870967741939</v>
      </c>
      <c r="DX58" s="6">
        <f t="shared" si="95"/>
        <v>4.032258064516129</v>
      </c>
      <c r="DY58" s="6">
        <f t="shared" si="96"/>
        <v>13.709677419354838</v>
      </c>
      <c r="DZ58" s="6">
        <f t="shared" si="97"/>
        <v>20.56451612903226</v>
      </c>
      <c r="EA58" s="6">
        <f t="shared" si="98"/>
        <v>16.33064516129032</v>
      </c>
      <c r="EB58" s="6">
        <f t="shared" si="99"/>
        <v>34.475806451612904</v>
      </c>
      <c r="EC58" s="188">
        <f t="shared" si="100"/>
        <v>0.56710775047258988</v>
      </c>
      <c r="ED58" s="187">
        <f t="shared" si="101"/>
        <v>0.56710775047258988</v>
      </c>
      <c r="EE58" s="6">
        <f t="shared" si="102"/>
        <v>1.3232514177693762</v>
      </c>
      <c r="EF58" s="6">
        <f t="shared" si="103"/>
        <v>2.4574669187145557</v>
      </c>
      <c r="EG58" s="6">
        <f t="shared" si="104"/>
        <v>6.2381852551984878</v>
      </c>
      <c r="EH58" s="6">
        <f t="shared" si="105"/>
        <v>7.5614366729678641</v>
      </c>
      <c r="EI58" s="6">
        <f t="shared" si="106"/>
        <v>18.336483931947072</v>
      </c>
      <c r="EJ58" s="6">
        <f t="shared" si="107"/>
        <v>21.739130434782609</v>
      </c>
      <c r="EK58" s="6">
        <f t="shared" si="108"/>
        <v>14.177693761814744</v>
      </c>
      <c r="EL58" s="6">
        <f t="shared" si="109"/>
        <v>27.032136105860115</v>
      </c>
      <c r="EM58" s="6">
        <f t="shared" si="110"/>
        <v>1.2008733624454149</v>
      </c>
      <c r="EN58" s="6">
        <f t="shared" si="111"/>
        <v>1.7467248908296942</v>
      </c>
      <c r="EO58" s="6">
        <f t="shared" si="112"/>
        <v>1.9650655021834063</v>
      </c>
      <c r="EP58" s="6">
        <f t="shared" si="113"/>
        <v>2.2925764192139741</v>
      </c>
      <c r="EQ58" s="6">
        <f t="shared" si="114"/>
        <v>4.5851528384279483</v>
      </c>
      <c r="ER58" s="6">
        <f t="shared" si="115"/>
        <v>4.5851528384279483</v>
      </c>
      <c r="ES58" s="6">
        <f t="shared" si="116"/>
        <v>8.7336244541484707</v>
      </c>
      <c r="ET58" s="6">
        <f t="shared" si="117"/>
        <v>12.336244541484715</v>
      </c>
      <c r="EU58" s="6">
        <f t="shared" si="118"/>
        <v>5.8951965065502181</v>
      </c>
      <c r="EV58" s="82">
        <f t="shared" si="119"/>
        <v>56.659388646288214</v>
      </c>
      <c r="EX58" s="61">
        <f t="shared" si="120"/>
        <v>0.62601983180620058</v>
      </c>
      <c r="EY58" s="187">
        <f t="shared" si="121"/>
        <v>0.61895945776327355</v>
      </c>
      <c r="EZ58" s="187">
        <f t="shared" si="122"/>
        <v>3.0877369147734406</v>
      </c>
      <c r="FA58" s="6">
        <f t="shared" si="123"/>
        <v>1.9204217396761645</v>
      </c>
      <c r="FB58" s="6">
        <f t="shared" si="124"/>
        <v>0.70995983431655674</v>
      </c>
      <c r="FC58" s="6">
        <f t="shared" si="125"/>
        <v>0.66759759005899433</v>
      </c>
      <c r="FD58" s="6">
        <f t="shared" si="126"/>
        <v>-4.6104242500313788</v>
      </c>
      <c r="FE58" s="6">
        <f t="shared" si="127"/>
        <v>0.4652002008284164</v>
      </c>
      <c r="FF58" s="6">
        <f t="shared" si="128"/>
        <v>-5.3274444583908611</v>
      </c>
      <c r="FG58" s="82">
        <f t="shared" si="129"/>
        <v>1.8419731391991974</v>
      </c>
      <c r="FH58" s="188">
        <f t="shared" si="130"/>
        <v>7.0603740429270589E-3</v>
      </c>
      <c r="FI58" s="187">
        <f t="shared" si="131"/>
        <v>-0.18043178109702529</v>
      </c>
      <c r="FJ58" s="6">
        <f t="shared" si="132"/>
        <v>0.85587423120371531</v>
      </c>
      <c r="FK58" s="6">
        <f t="shared" si="133"/>
        <v>0.45970879879502946</v>
      </c>
      <c r="FL58" s="6">
        <f t="shared" si="134"/>
        <v>-0.56639889544370536</v>
      </c>
      <c r="FM58" s="6">
        <f t="shared" si="135"/>
        <v>-3.749843102799046</v>
      </c>
      <c r="FN58" s="6">
        <f t="shared" si="136"/>
        <v>3.9820509602108682</v>
      </c>
      <c r="FO58" s="6">
        <f t="shared" si="137"/>
        <v>1.6929207982929597</v>
      </c>
      <c r="FP58" s="6">
        <f t="shared" si="138"/>
        <v>0.76644282665997032</v>
      </c>
      <c r="FQ58" s="82">
        <f t="shared" si="139"/>
        <v>-3.2673842098656962</v>
      </c>
      <c r="FR58" s="195">
        <f t="shared" si="140"/>
        <v>0.63376561197282499</v>
      </c>
      <c r="FS58" s="195">
        <f t="shared" si="141"/>
        <v>1.1796171403571043</v>
      </c>
      <c r="FT58" s="64">
        <f t="shared" si="142"/>
        <v>0.64181408441403009</v>
      </c>
      <c r="FU58" s="64">
        <f t="shared" si="143"/>
        <v>-0.16489049950058154</v>
      </c>
      <c r="FV58" s="64">
        <f t="shared" si="144"/>
        <v>-1.6530324167705395</v>
      </c>
      <c r="FW58" s="64">
        <f t="shared" si="145"/>
        <v>-2.9762838345399159</v>
      </c>
      <c r="FX58" s="64">
        <f t="shared" si="146"/>
        <v>-9.6028594777986012</v>
      </c>
      <c r="FY58" s="64">
        <f t="shared" si="147"/>
        <v>-9.4028858932978938</v>
      </c>
      <c r="FZ58" s="64">
        <f t="shared" si="148"/>
        <v>-8.2824972552645271</v>
      </c>
      <c r="GA58" s="95">
        <f t="shared" si="149"/>
        <v>29.627252540428099</v>
      </c>
    </row>
    <row r="59" spans="1:183" x14ac:dyDescent="0.25">
      <c r="A59" s="592" t="s">
        <v>59</v>
      </c>
      <c r="B59" s="93">
        <v>5</v>
      </c>
      <c r="C59" s="80">
        <v>7</v>
      </c>
      <c r="D59" s="80">
        <v>13</v>
      </c>
      <c r="E59" s="80">
        <v>15</v>
      </c>
      <c r="F59" s="80">
        <v>46</v>
      </c>
      <c r="G59" s="80">
        <v>82</v>
      </c>
      <c r="H59" s="80">
        <v>95</v>
      </c>
      <c r="I59" s="80">
        <v>114</v>
      </c>
      <c r="J59" s="80">
        <v>48</v>
      </c>
      <c r="K59" s="80">
        <v>97</v>
      </c>
      <c r="L59" s="80">
        <v>6</v>
      </c>
      <c r="M59" s="80">
        <v>4</v>
      </c>
      <c r="N59" s="80">
        <v>22</v>
      </c>
      <c r="O59" s="80">
        <v>16</v>
      </c>
      <c r="P59" s="80">
        <v>55</v>
      </c>
      <c r="Q59" s="80">
        <v>42</v>
      </c>
      <c r="R59" s="80">
        <v>97</v>
      </c>
      <c r="S59" s="80">
        <v>103</v>
      </c>
      <c r="T59" s="80">
        <v>46</v>
      </c>
      <c r="U59" s="80">
        <v>93</v>
      </c>
      <c r="V59" s="80">
        <v>11</v>
      </c>
      <c r="W59" s="80">
        <v>11</v>
      </c>
      <c r="X59" s="80">
        <v>35</v>
      </c>
      <c r="Y59" s="80">
        <v>31</v>
      </c>
      <c r="Z59" s="80">
        <v>101</v>
      </c>
      <c r="AA59" s="80">
        <v>124</v>
      </c>
      <c r="AB59" s="80">
        <v>192</v>
      </c>
      <c r="AC59" s="80">
        <v>217</v>
      </c>
      <c r="AD59" s="80">
        <v>94</v>
      </c>
      <c r="AE59" s="80">
        <v>190</v>
      </c>
      <c r="AF59" s="93">
        <v>2</v>
      </c>
      <c r="AG59" s="80">
        <v>2</v>
      </c>
      <c r="AH59" s="80">
        <v>1</v>
      </c>
      <c r="AI59" s="80">
        <v>9</v>
      </c>
      <c r="AJ59" s="80">
        <v>52</v>
      </c>
      <c r="AK59" s="80">
        <v>47</v>
      </c>
      <c r="AL59" s="80">
        <v>98</v>
      </c>
      <c r="AM59" s="80">
        <v>117</v>
      </c>
      <c r="AN59" s="80">
        <v>96</v>
      </c>
      <c r="AO59" s="80">
        <v>123</v>
      </c>
      <c r="AP59" s="80">
        <v>0</v>
      </c>
      <c r="AQ59" s="80">
        <v>2</v>
      </c>
      <c r="AR59" s="80">
        <v>4</v>
      </c>
      <c r="AS59" s="80">
        <v>8</v>
      </c>
      <c r="AT59" s="80">
        <v>43</v>
      </c>
      <c r="AU59" s="80">
        <v>48</v>
      </c>
      <c r="AV59" s="80">
        <v>107</v>
      </c>
      <c r="AW59" s="80">
        <v>114</v>
      </c>
      <c r="AX59" s="80">
        <v>75</v>
      </c>
      <c r="AY59" s="80">
        <v>110</v>
      </c>
      <c r="AZ59" s="80">
        <v>2</v>
      </c>
      <c r="BA59" s="80">
        <v>4</v>
      </c>
      <c r="BB59" s="80">
        <v>5</v>
      </c>
      <c r="BC59" s="80">
        <v>17</v>
      </c>
      <c r="BD59" s="80">
        <v>95</v>
      </c>
      <c r="BE59" s="80">
        <v>95</v>
      </c>
      <c r="BF59" s="80">
        <v>205</v>
      </c>
      <c r="BG59" s="80">
        <v>231</v>
      </c>
      <c r="BH59" s="80">
        <v>171</v>
      </c>
      <c r="BI59" s="80">
        <v>233</v>
      </c>
      <c r="BJ59" s="93">
        <v>1</v>
      </c>
      <c r="BK59" s="80">
        <v>2</v>
      </c>
      <c r="BL59" s="80">
        <v>7</v>
      </c>
      <c r="BM59" s="80">
        <v>5</v>
      </c>
      <c r="BN59" s="80">
        <v>35</v>
      </c>
      <c r="BO59" s="80">
        <v>59</v>
      </c>
      <c r="BP59" s="80">
        <v>84</v>
      </c>
      <c r="BQ59" s="80">
        <v>90</v>
      </c>
      <c r="BR59" s="80">
        <v>59</v>
      </c>
      <c r="BS59" s="80">
        <v>171</v>
      </c>
      <c r="BT59" s="80">
        <v>5</v>
      </c>
      <c r="BU59" s="80">
        <v>5</v>
      </c>
      <c r="BV59" s="80">
        <v>9</v>
      </c>
      <c r="BW59" s="80">
        <v>11</v>
      </c>
      <c r="BX59" s="80">
        <v>42</v>
      </c>
      <c r="BY59" s="80">
        <v>42</v>
      </c>
      <c r="BZ59" s="80">
        <v>93</v>
      </c>
      <c r="CA59" s="80">
        <v>82</v>
      </c>
      <c r="CB59" s="80">
        <v>61</v>
      </c>
      <c r="CC59" s="80">
        <v>485</v>
      </c>
      <c r="CD59" s="80">
        <f t="shared" si="50"/>
        <v>6</v>
      </c>
      <c r="CE59" s="80">
        <f t="shared" si="51"/>
        <v>7</v>
      </c>
      <c r="CF59" s="80">
        <f t="shared" si="52"/>
        <v>16</v>
      </c>
      <c r="CG59" s="80">
        <f t="shared" si="53"/>
        <v>16</v>
      </c>
      <c r="CH59" s="80">
        <f t="shared" si="54"/>
        <v>77</v>
      </c>
      <c r="CI59" s="80">
        <f t="shared" si="55"/>
        <v>101</v>
      </c>
      <c r="CJ59" s="80">
        <f t="shared" si="56"/>
        <v>177</v>
      </c>
      <c r="CK59" s="80">
        <f t="shared" si="57"/>
        <v>172</v>
      </c>
      <c r="CL59" s="80">
        <f t="shared" si="58"/>
        <v>120</v>
      </c>
      <c r="CM59" s="81">
        <f t="shared" si="59"/>
        <v>656</v>
      </c>
      <c r="CO59" s="188">
        <f t="shared" si="60"/>
        <v>0.95785440613026818</v>
      </c>
      <c r="CP59" s="6">
        <f t="shared" si="61"/>
        <v>1.3409961685823755</v>
      </c>
      <c r="CQ59" s="6">
        <f t="shared" si="62"/>
        <v>2.490421455938697</v>
      </c>
      <c r="CR59" s="6">
        <f t="shared" si="63"/>
        <v>2.8735632183908044</v>
      </c>
      <c r="CS59" s="6">
        <f t="shared" si="64"/>
        <v>8.8122605363984672</v>
      </c>
      <c r="CT59" s="6">
        <f t="shared" si="65"/>
        <v>15.708812260536398</v>
      </c>
      <c r="CU59" s="6">
        <f t="shared" si="66"/>
        <v>18.199233716475096</v>
      </c>
      <c r="CV59" s="6">
        <f t="shared" si="67"/>
        <v>21.839080459770116</v>
      </c>
      <c r="CW59" s="6">
        <f t="shared" si="68"/>
        <v>9.1954022988505741</v>
      </c>
      <c r="CX59" s="6">
        <f t="shared" si="69"/>
        <v>18.582375478927204</v>
      </c>
      <c r="CY59" s="6">
        <f t="shared" si="70"/>
        <v>1.2396694214876034</v>
      </c>
      <c r="CZ59" s="187">
        <f t="shared" si="71"/>
        <v>0.82644628099173556</v>
      </c>
      <c r="DA59" s="187">
        <f t="shared" si="72"/>
        <v>4.5454545454545459</v>
      </c>
      <c r="DB59" s="6">
        <f t="shared" si="73"/>
        <v>3.3057851239669422</v>
      </c>
      <c r="DC59" s="6">
        <f t="shared" si="74"/>
        <v>11.363636363636363</v>
      </c>
      <c r="DD59" s="6">
        <f t="shared" si="75"/>
        <v>8.677685950413224</v>
      </c>
      <c r="DE59" s="6">
        <f t="shared" si="76"/>
        <v>20.041322314049587</v>
      </c>
      <c r="DF59" s="6">
        <f t="shared" si="77"/>
        <v>21.280991735537192</v>
      </c>
      <c r="DG59" s="6">
        <f t="shared" si="78"/>
        <v>9.5041322314049594</v>
      </c>
      <c r="DH59" s="82">
        <f t="shared" si="79"/>
        <v>19.214876033057852</v>
      </c>
      <c r="DI59" s="188">
        <f t="shared" si="80"/>
        <v>0.3656307129798903</v>
      </c>
      <c r="DJ59" s="187">
        <f t="shared" si="81"/>
        <v>0.3656307129798903</v>
      </c>
      <c r="DK59" s="187">
        <f t="shared" si="82"/>
        <v>0.18281535648994515</v>
      </c>
      <c r="DL59" s="6">
        <f t="shared" si="83"/>
        <v>1.6453382084095063</v>
      </c>
      <c r="DM59" s="6">
        <f t="shared" si="84"/>
        <v>9.506398537477148</v>
      </c>
      <c r="DN59" s="6">
        <f t="shared" si="85"/>
        <v>8.592321755027422</v>
      </c>
      <c r="DO59" s="6">
        <f t="shared" si="86"/>
        <v>17.915904936014627</v>
      </c>
      <c r="DP59" s="6">
        <f t="shared" si="87"/>
        <v>21.389396709323584</v>
      </c>
      <c r="DQ59" s="6">
        <f t="shared" si="88"/>
        <v>17.550274223034734</v>
      </c>
      <c r="DR59" s="6">
        <f t="shared" si="89"/>
        <v>22.486288848263253</v>
      </c>
      <c r="DS59" s="187">
        <f t="shared" si="90"/>
        <v>0</v>
      </c>
      <c r="DT59" s="187">
        <f t="shared" si="91"/>
        <v>0.39138943248532287</v>
      </c>
      <c r="DU59" s="6">
        <f t="shared" si="92"/>
        <v>0.78277886497064575</v>
      </c>
      <c r="DV59" s="6">
        <f t="shared" si="93"/>
        <v>1.5655577299412915</v>
      </c>
      <c r="DW59" s="6">
        <f t="shared" si="94"/>
        <v>8.4148727984344411</v>
      </c>
      <c r="DX59" s="6">
        <f t="shared" si="95"/>
        <v>9.393346379647749</v>
      </c>
      <c r="DY59" s="6">
        <f t="shared" si="96"/>
        <v>20.939334637964773</v>
      </c>
      <c r="DZ59" s="6">
        <f t="shared" si="97"/>
        <v>22.309197651663403</v>
      </c>
      <c r="EA59" s="6">
        <f t="shared" si="98"/>
        <v>14.677103718199607</v>
      </c>
      <c r="EB59" s="6">
        <f t="shared" si="99"/>
        <v>21.526418786692759</v>
      </c>
      <c r="EC59" s="188">
        <f t="shared" si="100"/>
        <v>0.19493177387914229</v>
      </c>
      <c r="ED59" s="187">
        <f t="shared" si="101"/>
        <v>0.38986354775828458</v>
      </c>
      <c r="EE59" s="6">
        <f t="shared" si="102"/>
        <v>1.364522417153996</v>
      </c>
      <c r="EF59" s="187">
        <f t="shared" si="103"/>
        <v>0.97465886939571145</v>
      </c>
      <c r="EG59" s="6">
        <f t="shared" si="104"/>
        <v>6.8226120857699799</v>
      </c>
      <c r="EH59" s="6">
        <f t="shared" si="105"/>
        <v>11.500974658869396</v>
      </c>
      <c r="EI59" s="6">
        <f t="shared" si="106"/>
        <v>16.374269005847953</v>
      </c>
      <c r="EJ59" s="6">
        <f t="shared" si="107"/>
        <v>17.543859649122805</v>
      </c>
      <c r="EK59" s="6">
        <f t="shared" si="108"/>
        <v>11.500974658869396</v>
      </c>
      <c r="EL59" s="6">
        <f t="shared" si="109"/>
        <v>33.333333333333329</v>
      </c>
      <c r="EM59" s="187">
        <f t="shared" si="110"/>
        <v>0.5988023952095809</v>
      </c>
      <c r="EN59" s="187">
        <f t="shared" si="111"/>
        <v>0.5988023952095809</v>
      </c>
      <c r="EO59" s="6">
        <f t="shared" si="112"/>
        <v>1.0778443113772456</v>
      </c>
      <c r="EP59" s="6">
        <f t="shared" si="113"/>
        <v>1.3173652694610778</v>
      </c>
      <c r="EQ59" s="6">
        <f t="shared" si="114"/>
        <v>5.0299401197604787</v>
      </c>
      <c r="ER59" s="6">
        <f t="shared" si="115"/>
        <v>5.0299401197604787</v>
      </c>
      <c r="ES59" s="6">
        <f t="shared" si="116"/>
        <v>11.137724550898204</v>
      </c>
      <c r="ET59" s="6">
        <f t="shared" si="117"/>
        <v>9.8203592814371259</v>
      </c>
      <c r="EU59" s="6">
        <f t="shared" si="118"/>
        <v>7.3053892215568865</v>
      </c>
      <c r="EV59" s="82">
        <f t="shared" si="119"/>
        <v>58.083832335329348</v>
      </c>
      <c r="EX59" s="61">
        <f t="shared" si="120"/>
        <v>0.28181501535733522</v>
      </c>
      <c r="EY59" s="187">
        <f t="shared" si="121"/>
        <v>-0.51454988759063991</v>
      </c>
      <c r="EZ59" s="187">
        <f t="shared" si="122"/>
        <v>2.0550330895158488</v>
      </c>
      <c r="FA59" s="6">
        <f t="shared" si="123"/>
        <v>0.43222190557613782</v>
      </c>
      <c r="FB59" s="6">
        <f t="shared" si="124"/>
        <v>2.5513758272378961</v>
      </c>
      <c r="FC59" s="6">
        <f t="shared" si="125"/>
        <v>-7.0311263101231738</v>
      </c>
      <c r="FD59" s="6">
        <f t="shared" si="126"/>
        <v>1.8420885975744916</v>
      </c>
      <c r="FE59" s="6">
        <f t="shared" si="127"/>
        <v>-0.55808872423292399</v>
      </c>
      <c r="FF59" s="6">
        <f t="shared" si="128"/>
        <v>0.3087299325543853</v>
      </c>
      <c r="FG59" s="82">
        <f t="shared" si="129"/>
        <v>0.63250055413064743</v>
      </c>
      <c r="FH59" s="188">
        <f t="shared" si="130"/>
        <v>-0.3656307129798903</v>
      </c>
      <c r="FI59" s="187">
        <f t="shared" si="131"/>
        <v>2.575871950543257E-2</v>
      </c>
      <c r="FJ59" s="187">
        <f t="shared" si="132"/>
        <v>0.59996350848070057</v>
      </c>
      <c r="FK59" s="6">
        <f t="shared" si="133"/>
        <v>-7.9780478468214788E-2</v>
      </c>
      <c r="FL59" s="6">
        <f t="shared" si="134"/>
        <v>-1.0915257390427069</v>
      </c>
      <c r="FM59" s="6">
        <f t="shared" si="135"/>
        <v>0.80102462462032697</v>
      </c>
      <c r="FN59" s="6">
        <f t="shared" si="136"/>
        <v>3.0234297019501462</v>
      </c>
      <c r="FO59" s="6">
        <f t="shared" si="137"/>
        <v>0.91980094233981902</v>
      </c>
      <c r="FP59" s="6">
        <f t="shared" si="138"/>
        <v>-2.8731705048351266</v>
      </c>
      <c r="FQ59" s="82">
        <f t="shared" si="139"/>
        <v>-0.95987006157049493</v>
      </c>
      <c r="FR59" s="195">
        <f t="shared" si="140"/>
        <v>0.40387062133043861</v>
      </c>
      <c r="FS59" s="195">
        <f t="shared" si="141"/>
        <v>0.20893884745129632</v>
      </c>
      <c r="FT59" s="64">
        <f t="shared" si="142"/>
        <v>-0.28667810577675046</v>
      </c>
      <c r="FU59" s="195">
        <f t="shared" si="143"/>
        <v>0.34270640006536635</v>
      </c>
      <c r="FV59" s="64">
        <f t="shared" si="144"/>
        <v>-1.7926719660095012</v>
      </c>
      <c r="FW59" s="64">
        <f t="shared" si="145"/>
        <v>-6.471034539108917</v>
      </c>
      <c r="FX59" s="64">
        <f t="shared" si="146"/>
        <v>-5.2365444549497493</v>
      </c>
      <c r="FY59" s="64">
        <f t="shared" si="147"/>
        <v>-7.7235003676856788</v>
      </c>
      <c r="FZ59" s="64">
        <f t="shared" si="148"/>
        <v>-4.1955854373125092</v>
      </c>
      <c r="GA59" s="95">
        <f t="shared" si="149"/>
        <v>24.750499001996019</v>
      </c>
    </row>
    <row r="60" spans="1:183" x14ac:dyDescent="0.25">
      <c r="A60" s="592" t="s">
        <v>60</v>
      </c>
      <c r="B60" s="93">
        <v>2</v>
      </c>
      <c r="C60" s="80">
        <v>3</v>
      </c>
      <c r="D60" s="80">
        <v>14</v>
      </c>
      <c r="E60" s="80">
        <v>15</v>
      </c>
      <c r="F60" s="80">
        <v>68</v>
      </c>
      <c r="G60" s="80">
        <v>57</v>
      </c>
      <c r="H60" s="80">
        <v>76</v>
      </c>
      <c r="I60" s="80">
        <v>84</v>
      </c>
      <c r="J60" s="80">
        <v>51</v>
      </c>
      <c r="K60" s="80">
        <v>141</v>
      </c>
      <c r="L60" s="80">
        <v>6</v>
      </c>
      <c r="M60" s="80">
        <v>4</v>
      </c>
      <c r="N60" s="80">
        <v>15</v>
      </c>
      <c r="O60" s="80">
        <v>19</v>
      </c>
      <c r="P60" s="80">
        <v>83</v>
      </c>
      <c r="Q60" s="80">
        <v>48</v>
      </c>
      <c r="R60" s="80">
        <v>80</v>
      </c>
      <c r="S60" s="80">
        <v>94</v>
      </c>
      <c r="T60" s="80">
        <v>48</v>
      </c>
      <c r="U60" s="80">
        <v>99</v>
      </c>
      <c r="V60" s="80">
        <v>8</v>
      </c>
      <c r="W60" s="80">
        <v>7</v>
      </c>
      <c r="X60" s="80">
        <v>29</v>
      </c>
      <c r="Y60" s="80">
        <v>34</v>
      </c>
      <c r="Z60" s="80">
        <v>151</v>
      </c>
      <c r="AA60" s="80">
        <v>105</v>
      </c>
      <c r="AB60" s="80">
        <v>156</v>
      </c>
      <c r="AC60" s="80">
        <v>178</v>
      </c>
      <c r="AD60" s="80">
        <v>99</v>
      </c>
      <c r="AE60" s="80">
        <v>240</v>
      </c>
      <c r="AF60" s="93">
        <v>6</v>
      </c>
      <c r="AG60" s="80">
        <v>5</v>
      </c>
      <c r="AH60" s="80">
        <v>6</v>
      </c>
      <c r="AI60" s="80">
        <v>6</v>
      </c>
      <c r="AJ60" s="80">
        <v>35</v>
      </c>
      <c r="AK60" s="80">
        <v>38</v>
      </c>
      <c r="AL60" s="80">
        <v>65</v>
      </c>
      <c r="AM60" s="80">
        <v>100</v>
      </c>
      <c r="AN60" s="80">
        <v>68</v>
      </c>
      <c r="AO60" s="80">
        <v>179</v>
      </c>
      <c r="AP60" s="80">
        <v>23</v>
      </c>
      <c r="AQ60" s="80">
        <v>3</v>
      </c>
      <c r="AR60" s="80">
        <v>10</v>
      </c>
      <c r="AS60" s="80">
        <v>7</v>
      </c>
      <c r="AT60" s="80">
        <v>33</v>
      </c>
      <c r="AU60" s="80">
        <v>51</v>
      </c>
      <c r="AV60" s="80">
        <v>64</v>
      </c>
      <c r="AW60" s="80">
        <v>89</v>
      </c>
      <c r="AX60" s="80">
        <v>43</v>
      </c>
      <c r="AY60" s="80">
        <v>155</v>
      </c>
      <c r="AZ60" s="80">
        <v>29</v>
      </c>
      <c r="BA60" s="80">
        <v>8</v>
      </c>
      <c r="BB60" s="80">
        <v>16</v>
      </c>
      <c r="BC60" s="80">
        <v>13</v>
      </c>
      <c r="BD60" s="80">
        <v>68</v>
      </c>
      <c r="BE60" s="80">
        <v>89</v>
      </c>
      <c r="BF60" s="80">
        <v>129</v>
      </c>
      <c r="BG60" s="80">
        <v>189</v>
      </c>
      <c r="BH60" s="80">
        <v>111</v>
      </c>
      <c r="BI60" s="80">
        <v>334</v>
      </c>
      <c r="BJ60" s="93">
        <v>6</v>
      </c>
      <c r="BK60" s="80">
        <v>3</v>
      </c>
      <c r="BL60" s="80">
        <v>13</v>
      </c>
      <c r="BM60" s="80">
        <v>12</v>
      </c>
      <c r="BN60" s="80">
        <v>36</v>
      </c>
      <c r="BO60" s="80">
        <v>33</v>
      </c>
      <c r="BP60" s="80">
        <v>74</v>
      </c>
      <c r="BQ60" s="80">
        <v>98</v>
      </c>
      <c r="BR60" s="80">
        <v>69</v>
      </c>
      <c r="BS60" s="80">
        <v>169</v>
      </c>
      <c r="BT60" s="80">
        <v>15</v>
      </c>
      <c r="BU60" s="80">
        <v>8</v>
      </c>
      <c r="BV60" s="80">
        <v>12</v>
      </c>
      <c r="BW60" s="80">
        <v>15</v>
      </c>
      <c r="BX60" s="80">
        <v>38</v>
      </c>
      <c r="BY60" s="80">
        <v>44</v>
      </c>
      <c r="BZ60" s="80">
        <v>66</v>
      </c>
      <c r="CA60" s="80">
        <v>93</v>
      </c>
      <c r="CB60" s="80">
        <v>66</v>
      </c>
      <c r="CC60" s="80">
        <v>509</v>
      </c>
      <c r="CD60" s="80">
        <f t="shared" si="50"/>
        <v>21</v>
      </c>
      <c r="CE60" s="80">
        <f t="shared" si="51"/>
        <v>11</v>
      </c>
      <c r="CF60" s="80">
        <f t="shared" si="52"/>
        <v>25</v>
      </c>
      <c r="CG60" s="80">
        <f t="shared" si="53"/>
        <v>27</v>
      </c>
      <c r="CH60" s="80">
        <f t="shared" si="54"/>
        <v>74</v>
      </c>
      <c r="CI60" s="80">
        <f t="shared" si="55"/>
        <v>77</v>
      </c>
      <c r="CJ60" s="80">
        <f t="shared" si="56"/>
        <v>140</v>
      </c>
      <c r="CK60" s="80">
        <f t="shared" si="57"/>
        <v>191</v>
      </c>
      <c r="CL60" s="80">
        <f t="shared" si="58"/>
        <v>135</v>
      </c>
      <c r="CM60" s="81">
        <f t="shared" si="59"/>
        <v>678</v>
      </c>
      <c r="CO60" s="188">
        <f t="shared" si="60"/>
        <v>0.39138943248532287</v>
      </c>
      <c r="CP60" s="187">
        <f t="shared" si="61"/>
        <v>0.58708414872798431</v>
      </c>
      <c r="CQ60" s="6">
        <f t="shared" si="62"/>
        <v>2.7397260273972601</v>
      </c>
      <c r="CR60" s="6">
        <f t="shared" si="63"/>
        <v>2.9354207436399218</v>
      </c>
      <c r="CS60" s="6">
        <f t="shared" si="64"/>
        <v>13.307240704500977</v>
      </c>
      <c r="CT60" s="6">
        <f t="shared" si="65"/>
        <v>11.154598825831702</v>
      </c>
      <c r="CU60" s="6">
        <f t="shared" si="66"/>
        <v>14.87279843444227</v>
      </c>
      <c r="CV60" s="6">
        <f t="shared" si="67"/>
        <v>16.43835616438356</v>
      </c>
      <c r="CW60" s="6">
        <f t="shared" si="68"/>
        <v>9.9804305283757326</v>
      </c>
      <c r="CX60" s="6">
        <f t="shared" si="69"/>
        <v>27.592954990215262</v>
      </c>
      <c r="CY60" s="6">
        <f t="shared" si="70"/>
        <v>1.2096774193548387</v>
      </c>
      <c r="CZ60" s="187">
        <f t="shared" si="71"/>
        <v>0.80645161290322576</v>
      </c>
      <c r="DA60" s="187">
        <f t="shared" si="72"/>
        <v>3.024193548387097</v>
      </c>
      <c r="DB60" s="6">
        <f t="shared" si="73"/>
        <v>3.8306451612903225</v>
      </c>
      <c r="DC60" s="6">
        <f t="shared" si="74"/>
        <v>16.733870967741936</v>
      </c>
      <c r="DD60" s="6">
        <f t="shared" si="75"/>
        <v>9.67741935483871</v>
      </c>
      <c r="DE60" s="6">
        <f t="shared" si="76"/>
        <v>16.129032258064516</v>
      </c>
      <c r="DF60" s="6">
        <f t="shared" si="77"/>
        <v>18.951612903225808</v>
      </c>
      <c r="DG60" s="6">
        <f t="shared" si="78"/>
        <v>9.67741935483871</v>
      </c>
      <c r="DH60" s="82">
        <f t="shared" si="79"/>
        <v>19.959677419354836</v>
      </c>
      <c r="DI60" s="61">
        <f t="shared" si="80"/>
        <v>1.1811023622047243</v>
      </c>
      <c r="DJ60" s="187">
        <f t="shared" si="81"/>
        <v>0.98425196850393704</v>
      </c>
      <c r="DK60" s="6">
        <f t="shared" si="82"/>
        <v>1.1811023622047243</v>
      </c>
      <c r="DL60" s="6">
        <f t="shared" si="83"/>
        <v>1.1811023622047243</v>
      </c>
      <c r="DM60" s="6">
        <f t="shared" si="84"/>
        <v>6.8897637795275593</v>
      </c>
      <c r="DN60" s="6">
        <f t="shared" si="85"/>
        <v>7.4803149606299222</v>
      </c>
      <c r="DO60" s="6">
        <f t="shared" si="86"/>
        <v>12.795275590551181</v>
      </c>
      <c r="DP60" s="6">
        <f t="shared" si="87"/>
        <v>19.685039370078741</v>
      </c>
      <c r="DQ60" s="6">
        <f t="shared" si="88"/>
        <v>13.385826771653544</v>
      </c>
      <c r="DR60" s="6">
        <f t="shared" si="89"/>
        <v>35.236220472440941</v>
      </c>
      <c r="DS60" s="6">
        <f t="shared" si="90"/>
        <v>4.8117154811715483</v>
      </c>
      <c r="DT60" s="187">
        <f t="shared" si="91"/>
        <v>0.62761506276150625</v>
      </c>
      <c r="DU60" s="6">
        <f t="shared" si="92"/>
        <v>2.0920502092050208</v>
      </c>
      <c r="DV60" s="6">
        <f t="shared" si="93"/>
        <v>1.4644351464435146</v>
      </c>
      <c r="DW60" s="6">
        <f t="shared" si="94"/>
        <v>6.9037656903765692</v>
      </c>
      <c r="DX60" s="6">
        <f t="shared" si="95"/>
        <v>10.669456066945607</v>
      </c>
      <c r="DY60" s="6">
        <f t="shared" si="96"/>
        <v>13.389121338912133</v>
      </c>
      <c r="DZ60" s="6">
        <f t="shared" si="97"/>
        <v>18.619246861924683</v>
      </c>
      <c r="EA60" s="6">
        <f t="shared" si="98"/>
        <v>8.99581589958159</v>
      </c>
      <c r="EB60" s="6">
        <f t="shared" si="99"/>
        <v>32.42677824267782</v>
      </c>
      <c r="EC60" s="188">
        <f t="shared" si="100"/>
        <v>1.1695906432748537</v>
      </c>
      <c r="ED60" s="187">
        <f t="shared" si="101"/>
        <v>0.58479532163742687</v>
      </c>
      <c r="EE60" s="6">
        <f t="shared" si="102"/>
        <v>2.53411306042885</v>
      </c>
      <c r="EF60" s="6">
        <f t="shared" si="103"/>
        <v>2.3391812865497075</v>
      </c>
      <c r="EG60" s="6">
        <f t="shared" si="104"/>
        <v>7.0175438596491224</v>
      </c>
      <c r="EH60" s="6">
        <f t="shared" si="105"/>
        <v>6.4327485380116958</v>
      </c>
      <c r="EI60" s="6">
        <f t="shared" si="106"/>
        <v>14.42495126705653</v>
      </c>
      <c r="EJ60" s="6">
        <f t="shared" si="107"/>
        <v>19.103313840155945</v>
      </c>
      <c r="EK60" s="6">
        <f t="shared" si="108"/>
        <v>13.450292397660817</v>
      </c>
      <c r="EL60" s="6">
        <f t="shared" si="109"/>
        <v>32.943469785575047</v>
      </c>
      <c r="EM60" s="6">
        <f t="shared" si="110"/>
        <v>1.7321016166281753</v>
      </c>
      <c r="EN60" s="6">
        <f t="shared" si="111"/>
        <v>0.92378752886836024</v>
      </c>
      <c r="EO60" s="6">
        <f t="shared" si="112"/>
        <v>1.3856812933025404</v>
      </c>
      <c r="EP60" s="6">
        <f t="shared" si="113"/>
        <v>1.7321016166281753</v>
      </c>
      <c r="EQ60" s="6">
        <f t="shared" si="114"/>
        <v>4.3879907621247112</v>
      </c>
      <c r="ER60" s="6">
        <f t="shared" si="115"/>
        <v>5.0808314087759809</v>
      </c>
      <c r="ES60" s="6">
        <f t="shared" si="116"/>
        <v>7.6212471131639719</v>
      </c>
      <c r="ET60" s="6">
        <f t="shared" si="117"/>
        <v>10.739030023094688</v>
      </c>
      <c r="EU60" s="6">
        <f t="shared" si="118"/>
        <v>7.6212471131639719</v>
      </c>
      <c r="EV60" s="82">
        <f t="shared" si="119"/>
        <v>58.775981524249424</v>
      </c>
      <c r="EX60" s="61">
        <f t="shared" si="120"/>
        <v>0.81828798686951587</v>
      </c>
      <c r="EY60" s="187">
        <f t="shared" si="121"/>
        <v>0.21936746417524144</v>
      </c>
      <c r="EZ60" s="187">
        <f t="shared" si="122"/>
        <v>0.28446752098983685</v>
      </c>
      <c r="FA60" s="6">
        <f t="shared" si="123"/>
        <v>0.89522441765040073</v>
      </c>
      <c r="FB60" s="6">
        <f t="shared" si="124"/>
        <v>3.4266302632409591</v>
      </c>
      <c r="FC60" s="6">
        <f t="shared" si="125"/>
        <v>-1.4771794709929917</v>
      </c>
      <c r="FD60" s="6">
        <f t="shared" si="126"/>
        <v>1.2562338236222459</v>
      </c>
      <c r="FE60" s="6">
        <f t="shared" si="127"/>
        <v>2.513256738842248</v>
      </c>
      <c r="FF60" s="6">
        <f t="shared" si="128"/>
        <v>-0.30301117353702267</v>
      </c>
      <c r="FG60" s="82">
        <f t="shared" si="129"/>
        <v>-7.6332775708604252</v>
      </c>
      <c r="FH60" s="61">
        <f t="shared" si="130"/>
        <v>3.6306131189668243</v>
      </c>
      <c r="FI60" s="187">
        <f t="shared" si="131"/>
        <v>-0.35663690574243079</v>
      </c>
      <c r="FJ60" s="6">
        <f t="shared" si="132"/>
        <v>0.91094784700029652</v>
      </c>
      <c r="FK60" s="6">
        <f t="shared" si="133"/>
        <v>0.28333278423879027</v>
      </c>
      <c r="FL60" s="6">
        <f t="shared" si="134"/>
        <v>1.4001910849009924E-2</v>
      </c>
      <c r="FM60" s="6">
        <f t="shared" si="135"/>
        <v>3.1891411063156845</v>
      </c>
      <c r="FN60" s="6">
        <f t="shared" si="136"/>
        <v>0.59384574836095183</v>
      </c>
      <c r="FO60" s="6">
        <f t="shared" si="137"/>
        <v>-1.0657925081540576</v>
      </c>
      <c r="FP60" s="6">
        <f t="shared" si="138"/>
        <v>-4.3900108720719544</v>
      </c>
      <c r="FQ60" s="82">
        <f t="shared" si="139"/>
        <v>-2.8094422297631212</v>
      </c>
      <c r="FR60" s="195">
        <f t="shared" si="140"/>
        <v>0.56251097335332156</v>
      </c>
      <c r="FS60" s="195">
        <f t="shared" si="141"/>
        <v>0.33899220723093337</v>
      </c>
      <c r="FT60" s="64">
        <f t="shared" si="142"/>
        <v>-1.1484317671263096</v>
      </c>
      <c r="FU60" s="64">
        <f t="shared" si="143"/>
        <v>-0.60707966992153217</v>
      </c>
      <c r="FV60" s="64">
        <f t="shared" si="144"/>
        <v>-2.6295530975244112</v>
      </c>
      <c r="FW60" s="64">
        <f t="shared" si="145"/>
        <v>-1.3519171292357148</v>
      </c>
      <c r="FX60" s="64">
        <f t="shared" si="146"/>
        <v>-6.803704153892558</v>
      </c>
      <c r="FY60" s="64">
        <f t="shared" si="147"/>
        <v>-8.3642838170612563</v>
      </c>
      <c r="FZ60" s="64">
        <f t="shared" si="148"/>
        <v>-5.8290452844968454</v>
      </c>
      <c r="GA60" s="95">
        <f t="shared" si="149"/>
        <v>25.832511738674377</v>
      </c>
    </row>
    <row r="61" spans="1:183" x14ac:dyDescent="0.25">
      <c r="A61" s="592" t="s">
        <v>61</v>
      </c>
      <c r="B61" s="93">
        <v>0</v>
      </c>
      <c r="C61" s="80">
        <v>1</v>
      </c>
      <c r="D61" s="80">
        <v>6</v>
      </c>
      <c r="E61" s="80">
        <v>15</v>
      </c>
      <c r="F61" s="80">
        <v>28</v>
      </c>
      <c r="G61" s="80">
        <v>50</v>
      </c>
      <c r="H61" s="80">
        <v>101</v>
      </c>
      <c r="I61" s="80">
        <v>128</v>
      </c>
      <c r="J61" s="80">
        <v>50</v>
      </c>
      <c r="K61" s="80">
        <v>127</v>
      </c>
      <c r="L61" s="80">
        <v>5</v>
      </c>
      <c r="M61" s="80">
        <v>1</v>
      </c>
      <c r="N61" s="80">
        <v>6</v>
      </c>
      <c r="O61" s="80">
        <v>11</v>
      </c>
      <c r="P61" s="80">
        <v>26</v>
      </c>
      <c r="Q61" s="80">
        <v>51</v>
      </c>
      <c r="R61" s="80">
        <v>95</v>
      </c>
      <c r="S61" s="80">
        <v>138</v>
      </c>
      <c r="T61" s="80">
        <v>58</v>
      </c>
      <c r="U61" s="80">
        <v>96</v>
      </c>
      <c r="V61" s="80">
        <v>5</v>
      </c>
      <c r="W61" s="80">
        <v>2</v>
      </c>
      <c r="X61" s="80">
        <v>12</v>
      </c>
      <c r="Y61" s="80">
        <v>26</v>
      </c>
      <c r="Z61" s="80">
        <v>54</v>
      </c>
      <c r="AA61" s="80">
        <v>101</v>
      </c>
      <c r="AB61" s="80">
        <v>196</v>
      </c>
      <c r="AC61" s="80">
        <v>266</v>
      </c>
      <c r="AD61" s="80">
        <v>108</v>
      </c>
      <c r="AE61" s="80">
        <v>223</v>
      </c>
      <c r="AF61" s="93">
        <v>1</v>
      </c>
      <c r="AG61" s="80">
        <v>2</v>
      </c>
      <c r="AH61" s="80">
        <v>3</v>
      </c>
      <c r="AI61" s="80">
        <v>6</v>
      </c>
      <c r="AJ61" s="80">
        <v>14</v>
      </c>
      <c r="AK61" s="80">
        <v>20</v>
      </c>
      <c r="AL61" s="80">
        <v>55</v>
      </c>
      <c r="AM61" s="80">
        <v>107</v>
      </c>
      <c r="AN61" s="80">
        <v>94</v>
      </c>
      <c r="AO61" s="80">
        <v>214</v>
      </c>
      <c r="AP61" s="80">
        <v>0</v>
      </c>
      <c r="AQ61" s="80">
        <v>3</v>
      </c>
      <c r="AR61" s="80">
        <v>1</v>
      </c>
      <c r="AS61" s="80">
        <v>11</v>
      </c>
      <c r="AT61" s="80">
        <v>17</v>
      </c>
      <c r="AU61" s="80">
        <v>26</v>
      </c>
      <c r="AV61" s="80">
        <v>58</v>
      </c>
      <c r="AW61" s="80">
        <v>101</v>
      </c>
      <c r="AX61" s="80">
        <v>76</v>
      </c>
      <c r="AY61" s="80">
        <v>191</v>
      </c>
      <c r="AZ61" s="80">
        <v>1</v>
      </c>
      <c r="BA61" s="80">
        <v>5</v>
      </c>
      <c r="BB61" s="80">
        <v>4</v>
      </c>
      <c r="BC61" s="80">
        <v>17</v>
      </c>
      <c r="BD61" s="80">
        <v>31</v>
      </c>
      <c r="BE61" s="80">
        <v>46</v>
      </c>
      <c r="BF61" s="80">
        <v>113</v>
      </c>
      <c r="BG61" s="80">
        <v>208</v>
      </c>
      <c r="BH61" s="80">
        <v>170</v>
      </c>
      <c r="BI61" s="80">
        <v>405</v>
      </c>
      <c r="BJ61" s="93">
        <v>2</v>
      </c>
      <c r="BK61" s="80">
        <v>2</v>
      </c>
      <c r="BL61" s="80">
        <v>4</v>
      </c>
      <c r="BM61" s="80">
        <v>10</v>
      </c>
      <c r="BN61" s="80">
        <v>34</v>
      </c>
      <c r="BO61" s="80">
        <v>37</v>
      </c>
      <c r="BP61" s="80">
        <v>75</v>
      </c>
      <c r="BQ61" s="80">
        <v>105</v>
      </c>
      <c r="BR61" s="80">
        <v>80</v>
      </c>
      <c r="BS61" s="80">
        <v>169</v>
      </c>
      <c r="BT61" s="80">
        <v>2</v>
      </c>
      <c r="BU61" s="80">
        <v>3</v>
      </c>
      <c r="BV61" s="80">
        <v>5</v>
      </c>
      <c r="BW61" s="80">
        <v>14</v>
      </c>
      <c r="BX61" s="80">
        <v>38</v>
      </c>
      <c r="BY61" s="80">
        <v>37</v>
      </c>
      <c r="BZ61" s="80">
        <v>85</v>
      </c>
      <c r="CA61" s="80">
        <v>86</v>
      </c>
      <c r="CB61" s="80">
        <v>75</v>
      </c>
      <c r="CC61" s="80">
        <v>493</v>
      </c>
      <c r="CD61" s="80">
        <f t="shared" si="50"/>
        <v>4</v>
      </c>
      <c r="CE61" s="80">
        <f t="shared" si="51"/>
        <v>5</v>
      </c>
      <c r="CF61" s="80">
        <f t="shared" si="52"/>
        <v>9</v>
      </c>
      <c r="CG61" s="80">
        <f t="shared" si="53"/>
        <v>24</v>
      </c>
      <c r="CH61" s="80">
        <f t="shared" si="54"/>
        <v>72</v>
      </c>
      <c r="CI61" s="80">
        <f t="shared" si="55"/>
        <v>74</v>
      </c>
      <c r="CJ61" s="80">
        <f t="shared" si="56"/>
        <v>160</v>
      </c>
      <c r="CK61" s="80">
        <f t="shared" si="57"/>
        <v>191</v>
      </c>
      <c r="CL61" s="80">
        <f t="shared" si="58"/>
        <v>155</v>
      </c>
      <c r="CM61" s="81">
        <f t="shared" si="59"/>
        <v>662</v>
      </c>
      <c r="CO61" s="188">
        <f t="shared" si="60"/>
        <v>0</v>
      </c>
      <c r="CP61" s="187">
        <f t="shared" si="61"/>
        <v>0.19762845849802371</v>
      </c>
      <c r="CQ61" s="6">
        <f t="shared" si="62"/>
        <v>1.1857707509881421</v>
      </c>
      <c r="CR61" s="6">
        <f t="shared" si="63"/>
        <v>2.9644268774703555</v>
      </c>
      <c r="CS61" s="6">
        <f t="shared" si="64"/>
        <v>5.5335968379446641</v>
      </c>
      <c r="CT61" s="6">
        <f t="shared" si="65"/>
        <v>9.8814229249011856</v>
      </c>
      <c r="CU61" s="6">
        <f t="shared" si="66"/>
        <v>19.960474308300398</v>
      </c>
      <c r="CV61" s="6">
        <f t="shared" si="67"/>
        <v>25.296442687747035</v>
      </c>
      <c r="CW61" s="6">
        <f t="shared" si="68"/>
        <v>9.8814229249011856</v>
      </c>
      <c r="CX61" s="6">
        <f t="shared" si="69"/>
        <v>25.098814229249012</v>
      </c>
      <c r="CY61" s="187">
        <f t="shared" si="70"/>
        <v>1.0266940451745379</v>
      </c>
      <c r="CZ61" s="187">
        <f t="shared" si="71"/>
        <v>0.20533880903490762</v>
      </c>
      <c r="DA61" s="187">
        <f t="shared" si="72"/>
        <v>1.2320328542094456</v>
      </c>
      <c r="DB61" s="6">
        <f t="shared" si="73"/>
        <v>2.2587268993839835</v>
      </c>
      <c r="DC61" s="6">
        <f t="shared" si="74"/>
        <v>5.3388090349075972</v>
      </c>
      <c r="DD61" s="6">
        <f t="shared" si="75"/>
        <v>10.472279260780287</v>
      </c>
      <c r="DE61" s="6">
        <f t="shared" si="76"/>
        <v>19.507186858316221</v>
      </c>
      <c r="DF61" s="6">
        <f t="shared" si="77"/>
        <v>28.336755646817245</v>
      </c>
      <c r="DG61" s="6">
        <f t="shared" si="78"/>
        <v>11.909650924024641</v>
      </c>
      <c r="DH61" s="82">
        <f t="shared" si="79"/>
        <v>19.71252566735113</v>
      </c>
      <c r="DI61" s="188">
        <f t="shared" si="80"/>
        <v>0.19379844961240311</v>
      </c>
      <c r="DJ61" s="187">
        <f t="shared" si="81"/>
        <v>0.38759689922480622</v>
      </c>
      <c r="DK61" s="187">
        <f t="shared" si="82"/>
        <v>0.58139534883720934</v>
      </c>
      <c r="DL61" s="6">
        <f t="shared" si="83"/>
        <v>1.1627906976744187</v>
      </c>
      <c r="DM61" s="6">
        <f t="shared" si="84"/>
        <v>2.7131782945736433</v>
      </c>
      <c r="DN61" s="6">
        <f t="shared" si="85"/>
        <v>3.8759689922480618</v>
      </c>
      <c r="DO61" s="6">
        <f t="shared" si="86"/>
        <v>10.65891472868217</v>
      </c>
      <c r="DP61" s="6">
        <f t="shared" si="87"/>
        <v>20.736434108527131</v>
      </c>
      <c r="DQ61" s="6">
        <f t="shared" si="88"/>
        <v>18.217054263565892</v>
      </c>
      <c r="DR61" s="6">
        <f t="shared" si="89"/>
        <v>41.472868217054263</v>
      </c>
      <c r="DS61" s="187">
        <f t="shared" si="90"/>
        <v>0</v>
      </c>
      <c r="DT61" s="187">
        <f t="shared" si="91"/>
        <v>0.6198347107438017</v>
      </c>
      <c r="DU61" s="187">
        <f t="shared" si="92"/>
        <v>0.20661157024793389</v>
      </c>
      <c r="DV61" s="6">
        <f t="shared" si="93"/>
        <v>2.2727272727272729</v>
      </c>
      <c r="DW61" s="6">
        <f t="shared" si="94"/>
        <v>3.5123966942148761</v>
      </c>
      <c r="DX61" s="6">
        <f t="shared" si="95"/>
        <v>5.3719008264462813</v>
      </c>
      <c r="DY61" s="6">
        <f t="shared" si="96"/>
        <v>11.983471074380166</v>
      </c>
      <c r="DZ61" s="6">
        <f t="shared" si="97"/>
        <v>20.867768595041323</v>
      </c>
      <c r="EA61" s="6">
        <f t="shared" si="98"/>
        <v>15.702479338842975</v>
      </c>
      <c r="EB61" s="6">
        <f t="shared" si="99"/>
        <v>39.462809917355372</v>
      </c>
      <c r="EC61" s="188">
        <f t="shared" si="100"/>
        <v>0.38610038610038611</v>
      </c>
      <c r="ED61" s="187">
        <f t="shared" si="101"/>
        <v>0.38610038610038611</v>
      </c>
      <c r="EE61" s="187">
        <f t="shared" si="102"/>
        <v>0.77220077220077221</v>
      </c>
      <c r="EF61" s="6">
        <f t="shared" si="103"/>
        <v>1.9305019305019304</v>
      </c>
      <c r="EG61" s="6">
        <f t="shared" si="104"/>
        <v>6.563706563706563</v>
      </c>
      <c r="EH61" s="6">
        <f t="shared" si="105"/>
        <v>7.1428571428571423</v>
      </c>
      <c r="EI61" s="6">
        <f t="shared" si="106"/>
        <v>14.478764478764477</v>
      </c>
      <c r="EJ61" s="6">
        <f t="shared" si="107"/>
        <v>20.27027027027027</v>
      </c>
      <c r="EK61" s="6">
        <f t="shared" si="108"/>
        <v>15.444015444015443</v>
      </c>
      <c r="EL61" s="6">
        <f t="shared" si="109"/>
        <v>32.625482625482626</v>
      </c>
      <c r="EM61" s="187">
        <f t="shared" si="110"/>
        <v>0.23866348448687352</v>
      </c>
      <c r="EN61" s="187">
        <f t="shared" si="111"/>
        <v>0.35799522673031026</v>
      </c>
      <c r="EO61" s="187">
        <f t="shared" si="112"/>
        <v>0.59665871121718372</v>
      </c>
      <c r="EP61" s="6">
        <f t="shared" si="113"/>
        <v>1.6706443914081146</v>
      </c>
      <c r="EQ61" s="6">
        <f t="shared" si="114"/>
        <v>4.5346062052505962</v>
      </c>
      <c r="ER61" s="6">
        <f t="shared" si="115"/>
        <v>4.4152744630071599</v>
      </c>
      <c r="ES61" s="6">
        <f t="shared" si="116"/>
        <v>10.143198090692124</v>
      </c>
      <c r="ET61" s="6">
        <f t="shared" si="117"/>
        <v>10.262529832935559</v>
      </c>
      <c r="EU61" s="6">
        <f t="shared" si="118"/>
        <v>8.949880668257757</v>
      </c>
      <c r="EV61" s="82">
        <f t="shared" si="119"/>
        <v>58.830548926014316</v>
      </c>
      <c r="EX61" s="188">
        <f t="shared" si="120"/>
        <v>1.0266940451745379</v>
      </c>
      <c r="EY61" s="187">
        <f t="shared" si="121"/>
        <v>7.7103505368839031E-3</v>
      </c>
      <c r="EZ61" s="187">
        <f t="shared" si="122"/>
        <v>4.626210322130353E-2</v>
      </c>
      <c r="FA61" s="6">
        <f t="shared" si="123"/>
        <v>-0.70569997808637197</v>
      </c>
      <c r="FB61" s="6">
        <f t="shared" si="124"/>
        <v>-0.19478780303706689</v>
      </c>
      <c r="FC61" s="6">
        <f t="shared" si="125"/>
        <v>0.59085633587910102</v>
      </c>
      <c r="FD61" s="6">
        <f t="shared" si="126"/>
        <v>-0.45328744998417747</v>
      </c>
      <c r="FE61" s="6">
        <f t="shared" si="127"/>
        <v>3.04031295907021</v>
      </c>
      <c r="FF61" s="6">
        <f t="shared" si="128"/>
        <v>2.0282279991234553</v>
      </c>
      <c r="FG61" s="82">
        <f t="shared" si="129"/>
        <v>-5.3862885618978815</v>
      </c>
      <c r="FH61" s="188">
        <f t="shared" si="130"/>
        <v>-0.19379844961240311</v>
      </c>
      <c r="FI61" s="187">
        <f t="shared" si="131"/>
        <v>0.23223781151899547</v>
      </c>
      <c r="FJ61" s="187">
        <f t="shared" si="132"/>
        <v>-0.37478377858927547</v>
      </c>
      <c r="FK61" s="6">
        <f t="shared" si="133"/>
        <v>1.1099365750528543</v>
      </c>
      <c r="FL61" s="6">
        <f t="shared" si="134"/>
        <v>0.79921839964123276</v>
      </c>
      <c r="FM61" s="6">
        <f t="shared" si="135"/>
        <v>1.4959318341982195</v>
      </c>
      <c r="FN61" s="6">
        <f t="shared" si="136"/>
        <v>1.3245563456979959</v>
      </c>
      <c r="FO61" s="6">
        <f t="shared" si="137"/>
        <v>0.13133448651419144</v>
      </c>
      <c r="FP61" s="6">
        <f t="shared" si="138"/>
        <v>-2.5145749247229165</v>
      </c>
      <c r="FQ61" s="82">
        <f t="shared" si="139"/>
        <v>-2.0100582996988905</v>
      </c>
      <c r="FR61" s="195">
        <f t="shared" si="140"/>
        <v>-0.14743690161351258</v>
      </c>
      <c r="FS61" s="195">
        <f t="shared" si="141"/>
        <v>-2.810515937007585E-2</v>
      </c>
      <c r="FT61" s="195">
        <f t="shared" si="142"/>
        <v>-0.17554206098358849</v>
      </c>
      <c r="FU61" s="64">
        <f t="shared" si="143"/>
        <v>-0.25985753909381581</v>
      </c>
      <c r="FV61" s="64">
        <f t="shared" si="144"/>
        <v>-2.0291003584559668</v>
      </c>
      <c r="FW61" s="64">
        <f t="shared" si="145"/>
        <v>-2.7275826798499825</v>
      </c>
      <c r="FX61" s="64">
        <f t="shared" si="146"/>
        <v>-4.335566388072353</v>
      </c>
      <c r="FY61" s="64">
        <f t="shared" si="147"/>
        <v>-10.007740437334711</v>
      </c>
      <c r="FZ61" s="64">
        <f t="shared" si="148"/>
        <v>-6.4941347757576864</v>
      </c>
      <c r="GA61" s="95">
        <f t="shared" si="149"/>
        <v>26.205066300531691</v>
      </c>
    </row>
    <row r="62" spans="1:183" x14ac:dyDescent="0.25">
      <c r="A62" s="592" t="s">
        <v>62</v>
      </c>
      <c r="B62" s="93">
        <v>19</v>
      </c>
      <c r="C62" s="80">
        <v>9</v>
      </c>
      <c r="D62" s="80">
        <v>31</v>
      </c>
      <c r="E62" s="80">
        <v>45</v>
      </c>
      <c r="F62" s="80">
        <v>134</v>
      </c>
      <c r="G62" s="80">
        <v>81</v>
      </c>
      <c r="H62" s="80">
        <v>82</v>
      </c>
      <c r="I62" s="80">
        <v>58</v>
      </c>
      <c r="J62" s="80">
        <v>24</v>
      </c>
      <c r="K62" s="80">
        <v>40</v>
      </c>
      <c r="L62" s="80">
        <v>38</v>
      </c>
      <c r="M62" s="80">
        <v>20</v>
      </c>
      <c r="N62" s="80">
        <v>51</v>
      </c>
      <c r="O62" s="80">
        <v>40</v>
      </c>
      <c r="P62" s="80">
        <v>109</v>
      </c>
      <c r="Q62" s="80">
        <v>46</v>
      </c>
      <c r="R62" s="80">
        <v>60</v>
      </c>
      <c r="S62" s="80">
        <v>48</v>
      </c>
      <c r="T62" s="80">
        <v>13</v>
      </c>
      <c r="U62" s="80">
        <v>25</v>
      </c>
      <c r="V62" s="80">
        <v>57</v>
      </c>
      <c r="W62" s="80">
        <v>29</v>
      </c>
      <c r="X62" s="80">
        <v>82</v>
      </c>
      <c r="Y62" s="80">
        <v>85</v>
      </c>
      <c r="Z62" s="80">
        <v>243</v>
      </c>
      <c r="AA62" s="80">
        <v>127</v>
      </c>
      <c r="AB62" s="80">
        <v>142</v>
      </c>
      <c r="AC62" s="80">
        <v>106</v>
      </c>
      <c r="AD62" s="80">
        <v>37</v>
      </c>
      <c r="AE62" s="80">
        <v>65</v>
      </c>
      <c r="AF62" s="93">
        <v>18</v>
      </c>
      <c r="AG62" s="80">
        <v>9</v>
      </c>
      <c r="AH62" s="80">
        <v>10</v>
      </c>
      <c r="AI62" s="80">
        <v>18</v>
      </c>
      <c r="AJ62" s="80">
        <v>85</v>
      </c>
      <c r="AK62" s="80">
        <v>59</v>
      </c>
      <c r="AL62" s="80">
        <v>87</v>
      </c>
      <c r="AM62" s="80">
        <v>107</v>
      </c>
      <c r="AN62" s="80">
        <v>40</v>
      </c>
      <c r="AO62" s="80">
        <v>102</v>
      </c>
      <c r="AP62" s="80">
        <v>28</v>
      </c>
      <c r="AQ62" s="80">
        <v>19</v>
      </c>
      <c r="AR62" s="80">
        <v>23</v>
      </c>
      <c r="AS62" s="80">
        <v>12</v>
      </c>
      <c r="AT62" s="80">
        <v>59</v>
      </c>
      <c r="AU62" s="80">
        <v>47</v>
      </c>
      <c r="AV62" s="80">
        <v>80</v>
      </c>
      <c r="AW62" s="80">
        <v>71</v>
      </c>
      <c r="AX62" s="80">
        <v>24</v>
      </c>
      <c r="AY62" s="80">
        <v>78</v>
      </c>
      <c r="AZ62" s="80">
        <v>46</v>
      </c>
      <c r="BA62" s="80">
        <v>28</v>
      </c>
      <c r="BB62" s="80">
        <v>33</v>
      </c>
      <c r="BC62" s="80">
        <v>30</v>
      </c>
      <c r="BD62" s="80">
        <v>144</v>
      </c>
      <c r="BE62" s="80">
        <v>106</v>
      </c>
      <c r="BF62" s="80">
        <v>167</v>
      </c>
      <c r="BG62" s="80">
        <v>178</v>
      </c>
      <c r="BH62" s="80">
        <v>64</v>
      </c>
      <c r="BI62" s="80">
        <v>180</v>
      </c>
      <c r="BJ62" s="93">
        <v>6</v>
      </c>
      <c r="BK62" s="80">
        <v>10</v>
      </c>
      <c r="BL62" s="80">
        <v>9</v>
      </c>
      <c r="BM62" s="80">
        <v>21</v>
      </c>
      <c r="BN62" s="80">
        <v>68</v>
      </c>
      <c r="BO62" s="80">
        <v>58</v>
      </c>
      <c r="BP62" s="80">
        <v>87</v>
      </c>
      <c r="BQ62" s="80">
        <v>90</v>
      </c>
      <c r="BR62" s="80">
        <v>55</v>
      </c>
      <c r="BS62" s="80">
        <v>135</v>
      </c>
      <c r="BT62" s="80">
        <v>37</v>
      </c>
      <c r="BU62" s="80">
        <v>19</v>
      </c>
      <c r="BV62" s="80">
        <v>31</v>
      </c>
      <c r="BW62" s="80">
        <v>31</v>
      </c>
      <c r="BX62" s="80">
        <v>54</v>
      </c>
      <c r="BY62" s="80">
        <v>37</v>
      </c>
      <c r="BZ62" s="80">
        <v>65</v>
      </c>
      <c r="CA62" s="80">
        <v>72</v>
      </c>
      <c r="CB62" s="80">
        <v>64</v>
      </c>
      <c r="CC62" s="80">
        <v>479</v>
      </c>
      <c r="CD62" s="80">
        <f t="shared" si="50"/>
        <v>43</v>
      </c>
      <c r="CE62" s="80">
        <f t="shared" si="51"/>
        <v>29</v>
      </c>
      <c r="CF62" s="80">
        <f t="shared" si="52"/>
        <v>40</v>
      </c>
      <c r="CG62" s="80">
        <f t="shared" si="53"/>
        <v>52</v>
      </c>
      <c r="CH62" s="80">
        <f t="shared" si="54"/>
        <v>122</v>
      </c>
      <c r="CI62" s="80">
        <f t="shared" si="55"/>
        <v>95</v>
      </c>
      <c r="CJ62" s="80">
        <f t="shared" si="56"/>
        <v>152</v>
      </c>
      <c r="CK62" s="80">
        <f t="shared" si="57"/>
        <v>162</v>
      </c>
      <c r="CL62" s="80">
        <f t="shared" si="58"/>
        <v>119</v>
      </c>
      <c r="CM62" s="81">
        <f t="shared" si="59"/>
        <v>614</v>
      </c>
      <c r="CO62" s="61">
        <f t="shared" si="60"/>
        <v>3.6328871892925432</v>
      </c>
      <c r="CP62" s="6">
        <f t="shared" si="61"/>
        <v>1.7208413001912046</v>
      </c>
      <c r="CQ62" s="6">
        <f t="shared" si="62"/>
        <v>5.9273422562141489</v>
      </c>
      <c r="CR62" s="6">
        <f t="shared" si="63"/>
        <v>8.6042065009560229</v>
      </c>
      <c r="CS62" s="6">
        <f t="shared" si="64"/>
        <v>25.621414913957935</v>
      </c>
      <c r="CT62" s="6">
        <f t="shared" si="65"/>
        <v>15.487571701720842</v>
      </c>
      <c r="CU62" s="6">
        <f t="shared" si="66"/>
        <v>15.678776290630974</v>
      </c>
      <c r="CV62" s="6">
        <f t="shared" si="67"/>
        <v>11.089866156787762</v>
      </c>
      <c r="CW62" s="6">
        <f t="shared" si="68"/>
        <v>4.5889101338432123</v>
      </c>
      <c r="CX62" s="6">
        <f t="shared" si="69"/>
        <v>7.6481835564053542</v>
      </c>
      <c r="CY62" s="6">
        <f t="shared" si="70"/>
        <v>8.4444444444444446</v>
      </c>
      <c r="CZ62" s="6">
        <f t="shared" si="71"/>
        <v>4.4444444444444446</v>
      </c>
      <c r="DA62" s="6">
        <f t="shared" si="72"/>
        <v>11.333333333333332</v>
      </c>
      <c r="DB62" s="6">
        <f t="shared" si="73"/>
        <v>8.8888888888888893</v>
      </c>
      <c r="DC62" s="6">
        <f t="shared" si="74"/>
        <v>24.222222222222221</v>
      </c>
      <c r="DD62" s="6">
        <f t="shared" si="75"/>
        <v>10.222222222222223</v>
      </c>
      <c r="DE62" s="6">
        <f t="shared" si="76"/>
        <v>13.333333333333334</v>
      </c>
      <c r="DF62" s="6">
        <f t="shared" si="77"/>
        <v>10.666666666666668</v>
      </c>
      <c r="DG62" s="6">
        <f t="shared" si="78"/>
        <v>2.8888888888888888</v>
      </c>
      <c r="DH62" s="82">
        <f t="shared" si="79"/>
        <v>5.5555555555555554</v>
      </c>
      <c r="DI62" s="61">
        <f t="shared" si="80"/>
        <v>3.3644859813084111</v>
      </c>
      <c r="DJ62" s="6">
        <f t="shared" si="81"/>
        <v>1.6822429906542056</v>
      </c>
      <c r="DK62" s="6">
        <f t="shared" si="82"/>
        <v>1.8691588785046727</v>
      </c>
      <c r="DL62" s="6">
        <f t="shared" si="83"/>
        <v>3.3644859813084111</v>
      </c>
      <c r="DM62" s="6">
        <f t="shared" si="84"/>
        <v>15.887850467289718</v>
      </c>
      <c r="DN62" s="6">
        <f t="shared" si="85"/>
        <v>11.028037383177571</v>
      </c>
      <c r="DO62" s="6">
        <f t="shared" si="86"/>
        <v>16.261682242990656</v>
      </c>
      <c r="DP62" s="6">
        <f t="shared" si="87"/>
        <v>20</v>
      </c>
      <c r="DQ62" s="6">
        <f t="shared" si="88"/>
        <v>7.4766355140186906</v>
      </c>
      <c r="DR62" s="6">
        <f t="shared" si="89"/>
        <v>19.065420560747665</v>
      </c>
      <c r="DS62" s="6">
        <f t="shared" si="90"/>
        <v>6.3492063492063489</v>
      </c>
      <c r="DT62" s="6">
        <f t="shared" si="91"/>
        <v>4.308390022675737</v>
      </c>
      <c r="DU62" s="6">
        <f t="shared" si="92"/>
        <v>5.2154195011337867</v>
      </c>
      <c r="DV62" s="6">
        <f t="shared" si="93"/>
        <v>2.7210884353741496</v>
      </c>
      <c r="DW62" s="6">
        <f t="shared" si="94"/>
        <v>13.378684807256235</v>
      </c>
      <c r="DX62" s="6">
        <f t="shared" si="95"/>
        <v>10.657596371882086</v>
      </c>
      <c r="DY62" s="6">
        <f t="shared" si="96"/>
        <v>18.140589569160998</v>
      </c>
      <c r="DZ62" s="6">
        <f t="shared" si="97"/>
        <v>16.099773242630384</v>
      </c>
      <c r="EA62" s="6">
        <f t="shared" si="98"/>
        <v>5.4421768707482991</v>
      </c>
      <c r="EB62" s="6">
        <f t="shared" si="99"/>
        <v>17.687074829931973</v>
      </c>
      <c r="EC62" s="61">
        <f t="shared" si="100"/>
        <v>1.1131725417439702</v>
      </c>
      <c r="ED62" s="6">
        <f t="shared" si="101"/>
        <v>1.855287569573284</v>
      </c>
      <c r="EE62" s="6">
        <f t="shared" si="102"/>
        <v>1.6697588126159555</v>
      </c>
      <c r="EF62" s="6">
        <f t="shared" si="103"/>
        <v>3.8961038961038961</v>
      </c>
      <c r="EG62" s="6">
        <f t="shared" si="104"/>
        <v>12.615955473098332</v>
      </c>
      <c r="EH62" s="6">
        <f t="shared" si="105"/>
        <v>10.760667903525047</v>
      </c>
      <c r="EI62" s="6">
        <f t="shared" si="106"/>
        <v>16.14100185528757</v>
      </c>
      <c r="EJ62" s="6">
        <f t="shared" si="107"/>
        <v>16.697588126159555</v>
      </c>
      <c r="EK62" s="6">
        <f t="shared" si="108"/>
        <v>10.204081632653061</v>
      </c>
      <c r="EL62" s="6">
        <f t="shared" si="109"/>
        <v>25.046382189239331</v>
      </c>
      <c r="EM62" s="6">
        <f t="shared" si="110"/>
        <v>4.1619797525309341</v>
      </c>
      <c r="EN62" s="6">
        <f t="shared" si="111"/>
        <v>2.1372328458942635</v>
      </c>
      <c r="EO62" s="6">
        <f t="shared" si="112"/>
        <v>3.4870641169853771</v>
      </c>
      <c r="EP62" s="6">
        <f t="shared" si="113"/>
        <v>3.4870641169853771</v>
      </c>
      <c r="EQ62" s="6">
        <f t="shared" si="114"/>
        <v>6.0742407199100112</v>
      </c>
      <c r="ER62" s="6">
        <f t="shared" si="115"/>
        <v>4.1619797525309341</v>
      </c>
      <c r="ES62" s="6">
        <f t="shared" si="116"/>
        <v>7.3115860517435323</v>
      </c>
      <c r="ET62" s="6">
        <f t="shared" si="117"/>
        <v>8.0989876265466823</v>
      </c>
      <c r="EU62" s="6">
        <f t="shared" si="118"/>
        <v>7.1991001124859402</v>
      </c>
      <c r="EV62" s="82">
        <f t="shared" si="119"/>
        <v>53.880764904386943</v>
      </c>
      <c r="EX62" s="188">
        <f t="shared" si="120"/>
        <v>4.8115572551519019</v>
      </c>
      <c r="EY62" s="187">
        <f t="shared" si="121"/>
        <v>2.7236031442532402</v>
      </c>
      <c r="EZ62" s="6">
        <f t="shared" si="122"/>
        <v>5.4059910771191833</v>
      </c>
      <c r="FA62" s="6">
        <f t="shared" si="123"/>
        <v>0.28468238793286638</v>
      </c>
      <c r="FB62" s="6">
        <f t="shared" si="124"/>
        <v>-1.3991926917357134</v>
      </c>
      <c r="FC62" s="6">
        <f t="shared" si="125"/>
        <v>-5.2653494794986191</v>
      </c>
      <c r="FD62" s="6">
        <f t="shared" si="126"/>
        <v>-2.3454429572976405</v>
      </c>
      <c r="FE62" s="6">
        <f t="shared" si="127"/>
        <v>-0.42319949012109426</v>
      </c>
      <c r="FF62" s="6">
        <f t="shared" si="128"/>
        <v>-1.7000212449543235</v>
      </c>
      <c r="FG62" s="82">
        <f t="shared" si="129"/>
        <v>-2.0926280008497988</v>
      </c>
      <c r="FH62" s="61">
        <f t="shared" si="130"/>
        <v>2.9847203678979377</v>
      </c>
      <c r="FI62" s="6">
        <f t="shared" si="131"/>
        <v>2.6261470320215317</v>
      </c>
      <c r="FJ62" s="6">
        <f t="shared" si="132"/>
        <v>3.3462606226291141</v>
      </c>
      <c r="FK62" s="6">
        <f t="shared" si="133"/>
        <v>-0.64339754593426157</v>
      </c>
      <c r="FL62" s="6">
        <f t="shared" si="134"/>
        <v>-2.5091656600334833</v>
      </c>
      <c r="FM62" s="6">
        <f t="shared" si="135"/>
        <v>-0.37044101129548501</v>
      </c>
      <c r="FN62" s="6">
        <f t="shared" si="136"/>
        <v>1.8789073261703422</v>
      </c>
      <c r="FO62" s="6">
        <f t="shared" si="137"/>
        <v>-3.9002267573696159</v>
      </c>
      <c r="FP62" s="6">
        <f t="shared" si="138"/>
        <v>-2.0344586432703915</v>
      </c>
      <c r="FQ62" s="82">
        <f t="shared" si="139"/>
        <v>-1.3783457308156919</v>
      </c>
      <c r="FR62" s="64">
        <f t="shared" si="140"/>
        <v>3.0488072107869639</v>
      </c>
      <c r="FS62" s="64">
        <f t="shared" si="141"/>
        <v>0.28194527632097954</v>
      </c>
      <c r="FT62" s="64">
        <f t="shared" si="142"/>
        <v>1.8173053043694216</v>
      </c>
      <c r="FU62" s="64">
        <f t="shared" si="143"/>
        <v>-0.40903977911851896</v>
      </c>
      <c r="FV62" s="64">
        <f t="shared" si="144"/>
        <v>-6.5417147531883204</v>
      </c>
      <c r="FW62" s="64">
        <f t="shared" si="145"/>
        <v>-6.5986881509941124</v>
      </c>
      <c r="FX62" s="64">
        <f t="shared" si="146"/>
        <v>-8.8294158035440375</v>
      </c>
      <c r="FY62" s="64">
        <f t="shared" si="147"/>
        <v>-8.5986004996128731</v>
      </c>
      <c r="FZ62" s="64">
        <f t="shared" si="148"/>
        <v>-3.0049815201671208</v>
      </c>
      <c r="GA62" s="95">
        <f t="shared" si="149"/>
        <v>28.834382715147612</v>
      </c>
    </row>
    <row r="63" spans="1:183" x14ac:dyDescent="0.25">
      <c r="A63" s="592" t="s">
        <v>63</v>
      </c>
      <c r="B63" s="93">
        <v>1</v>
      </c>
      <c r="C63" s="80">
        <v>3</v>
      </c>
      <c r="D63" s="80">
        <v>9</v>
      </c>
      <c r="E63" s="80">
        <v>15</v>
      </c>
      <c r="F63" s="80">
        <v>59</v>
      </c>
      <c r="G63" s="80">
        <v>64</v>
      </c>
      <c r="H63" s="80">
        <v>113</v>
      </c>
      <c r="I63" s="80">
        <v>129</v>
      </c>
      <c r="J63" s="80">
        <v>69</v>
      </c>
      <c r="K63" s="80">
        <v>51</v>
      </c>
      <c r="L63" s="80">
        <v>7</v>
      </c>
      <c r="M63" s="80">
        <v>6</v>
      </c>
      <c r="N63" s="80">
        <v>21</v>
      </c>
      <c r="O63" s="80">
        <v>30</v>
      </c>
      <c r="P63" s="80">
        <v>55</v>
      </c>
      <c r="Q63" s="80">
        <v>78</v>
      </c>
      <c r="R63" s="80">
        <v>100</v>
      </c>
      <c r="S63" s="80">
        <v>117</v>
      </c>
      <c r="T63" s="80">
        <v>46</v>
      </c>
      <c r="U63" s="80">
        <v>26</v>
      </c>
      <c r="V63" s="80">
        <v>8</v>
      </c>
      <c r="W63" s="80">
        <v>9</v>
      </c>
      <c r="X63" s="80">
        <v>30</v>
      </c>
      <c r="Y63" s="80">
        <v>45</v>
      </c>
      <c r="Z63" s="80">
        <v>114</v>
      </c>
      <c r="AA63" s="80">
        <v>142</v>
      </c>
      <c r="AB63" s="80">
        <v>213</v>
      </c>
      <c r="AC63" s="80">
        <v>246</v>
      </c>
      <c r="AD63" s="80">
        <v>115</v>
      </c>
      <c r="AE63" s="80">
        <v>77</v>
      </c>
      <c r="AF63" s="93">
        <v>2</v>
      </c>
      <c r="AG63" s="80">
        <v>5</v>
      </c>
      <c r="AH63" s="80">
        <v>14</v>
      </c>
      <c r="AI63" s="80">
        <v>11</v>
      </c>
      <c r="AJ63" s="80">
        <v>29</v>
      </c>
      <c r="AK63" s="80">
        <v>31</v>
      </c>
      <c r="AL63" s="80">
        <v>63</v>
      </c>
      <c r="AM63" s="80">
        <v>137</v>
      </c>
      <c r="AN63" s="80">
        <v>92</v>
      </c>
      <c r="AO63" s="80">
        <v>128</v>
      </c>
      <c r="AP63" s="80">
        <v>6</v>
      </c>
      <c r="AQ63" s="80">
        <v>13</v>
      </c>
      <c r="AR63" s="80">
        <v>19</v>
      </c>
      <c r="AS63" s="80">
        <v>21</v>
      </c>
      <c r="AT63" s="80">
        <v>34</v>
      </c>
      <c r="AU63" s="80">
        <v>45</v>
      </c>
      <c r="AV63" s="80">
        <v>78</v>
      </c>
      <c r="AW63" s="80">
        <v>120</v>
      </c>
      <c r="AX63" s="80">
        <v>66</v>
      </c>
      <c r="AY63" s="80">
        <v>84</v>
      </c>
      <c r="AZ63" s="80">
        <v>8</v>
      </c>
      <c r="BA63" s="80">
        <v>18</v>
      </c>
      <c r="BB63" s="80">
        <v>33</v>
      </c>
      <c r="BC63" s="80">
        <v>32</v>
      </c>
      <c r="BD63" s="80">
        <v>63</v>
      </c>
      <c r="BE63" s="80">
        <v>76</v>
      </c>
      <c r="BF63" s="80">
        <v>141</v>
      </c>
      <c r="BG63" s="80">
        <v>257</v>
      </c>
      <c r="BH63" s="80">
        <v>158</v>
      </c>
      <c r="BI63" s="80">
        <v>212</v>
      </c>
      <c r="BJ63" s="93">
        <v>5</v>
      </c>
      <c r="BK63" s="80">
        <v>13</v>
      </c>
      <c r="BL63" s="80">
        <v>13</v>
      </c>
      <c r="BM63" s="80">
        <v>24</v>
      </c>
      <c r="BN63" s="80">
        <v>31</v>
      </c>
      <c r="BO63" s="80">
        <v>31</v>
      </c>
      <c r="BP63" s="80">
        <v>75</v>
      </c>
      <c r="BQ63" s="80">
        <v>106</v>
      </c>
      <c r="BR63" s="80">
        <v>103</v>
      </c>
      <c r="BS63" s="80">
        <v>111</v>
      </c>
      <c r="BT63" s="80">
        <v>25</v>
      </c>
      <c r="BU63" s="80">
        <v>24</v>
      </c>
      <c r="BV63" s="80">
        <v>35</v>
      </c>
      <c r="BW63" s="80">
        <v>43</v>
      </c>
      <c r="BX63" s="80">
        <v>37</v>
      </c>
      <c r="BY63" s="80">
        <v>64</v>
      </c>
      <c r="BZ63" s="80">
        <v>62</v>
      </c>
      <c r="CA63" s="80">
        <v>71</v>
      </c>
      <c r="CB63" s="80">
        <v>66</v>
      </c>
      <c r="CC63" s="80">
        <v>504</v>
      </c>
      <c r="CD63" s="80">
        <f t="shared" si="50"/>
        <v>30</v>
      </c>
      <c r="CE63" s="80">
        <f t="shared" si="51"/>
        <v>37</v>
      </c>
      <c r="CF63" s="80">
        <f t="shared" si="52"/>
        <v>48</v>
      </c>
      <c r="CG63" s="80">
        <f t="shared" si="53"/>
        <v>67</v>
      </c>
      <c r="CH63" s="80">
        <f t="shared" si="54"/>
        <v>68</v>
      </c>
      <c r="CI63" s="80">
        <f t="shared" si="55"/>
        <v>95</v>
      </c>
      <c r="CJ63" s="80">
        <f t="shared" si="56"/>
        <v>137</v>
      </c>
      <c r="CK63" s="80">
        <f t="shared" si="57"/>
        <v>177</v>
      </c>
      <c r="CL63" s="80">
        <f t="shared" si="58"/>
        <v>169</v>
      </c>
      <c r="CM63" s="81">
        <f t="shared" si="59"/>
        <v>615</v>
      </c>
      <c r="CO63" s="188">
        <f t="shared" si="60"/>
        <v>0.19493177387914229</v>
      </c>
      <c r="CP63" s="187">
        <f t="shared" si="61"/>
        <v>0.58479532163742687</v>
      </c>
      <c r="CQ63" s="6">
        <f t="shared" si="62"/>
        <v>1.7543859649122806</v>
      </c>
      <c r="CR63" s="6">
        <f t="shared" si="63"/>
        <v>2.9239766081871341</v>
      </c>
      <c r="CS63" s="6">
        <f t="shared" si="64"/>
        <v>11.500974658869396</v>
      </c>
      <c r="CT63" s="6">
        <f t="shared" si="65"/>
        <v>12.475633528265107</v>
      </c>
      <c r="CU63" s="6">
        <f t="shared" si="66"/>
        <v>22.027290448343077</v>
      </c>
      <c r="CV63" s="6">
        <f t="shared" si="67"/>
        <v>25.146198830409354</v>
      </c>
      <c r="CW63" s="6">
        <f t="shared" si="68"/>
        <v>13.450292397660817</v>
      </c>
      <c r="CX63" s="6">
        <f t="shared" si="69"/>
        <v>9.9415204678362574</v>
      </c>
      <c r="CY63" s="6">
        <f t="shared" si="70"/>
        <v>1.440329218106996</v>
      </c>
      <c r="CZ63" s="6">
        <f t="shared" si="71"/>
        <v>1.2345679012345678</v>
      </c>
      <c r="DA63" s="6">
        <f t="shared" si="72"/>
        <v>4.3209876543209873</v>
      </c>
      <c r="DB63" s="6">
        <f t="shared" si="73"/>
        <v>6.1728395061728394</v>
      </c>
      <c r="DC63" s="6">
        <f t="shared" si="74"/>
        <v>11.316872427983538</v>
      </c>
      <c r="DD63" s="6">
        <f t="shared" si="75"/>
        <v>16.049382716049383</v>
      </c>
      <c r="DE63" s="6">
        <f t="shared" si="76"/>
        <v>20.5761316872428</v>
      </c>
      <c r="DF63" s="6">
        <f t="shared" si="77"/>
        <v>24.074074074074073</v>
      </c>
      <c r="DG63" s="6">
        <f t="shared" si="78"/>
        <v>9.4650205761316872</v>
      </c>
      <c r="DH63" s="82">
        <f t="shared" si="79"/>
        <v>5.3497942386831276</v>
      </c>
      <c r="DI63" s="188">
        <f t="shared" si="80"/>
        <v>0.390625</v>
      </c>
      <c r="DJ63" s="187">
        <f t="shared" si="81"/>
        <v>0.9765625</v>
      </c>
      <c r="DK63" s="6">
        <f t="shared" si="82"/>
        <v>2.734375</v>
      </c>
      <c r="DL63" s="6">
        <f t="shared" si="83"/>
        <v>2.1484375</v>
      </c>
      <c r="DM63" s="6">
        <f t="shared" si="84"/>
        <v>5.6640625</v>
      </c>
      <c r="DN63" s="6">
        <f t="shared" si="85"/>
        <v>6.0546875</v>
      </c>
      <c r="DO63" s="6">
        <f t="shared" si="86"/>
        <v>12.3046875</v>
      </c>
      <c r="DP63" s="6">
        <f t="shared" si="87"/>
        <v>26.7578125</v>
      </c>
      <c r="DQ63" s="6">
        <f t="shared" si="88"/>
        <v>17.96875</v>
      </c>
      <c r="DR63" s="6">
        <f t="shared" si="89"/>
        <v>25</v>
      </c>
      <c r="DS63" s="6">
        <f t="shared" si="90"/>
        <v>1.2345679012345678</v>
      </c>
      <c r="DT63" s="6">
        <f t="shared" si="91"/>
        <v>2.6748971193415638</v>
      </c>
      <c r="DU63" s="6">
        <f t="shared" si="92"/>
        <v>3.9094650205761319</v>
      </c>
      <c r="DV63" s="6">
        <f t="shared" si="93"/>
        <v>4.3209876543209873</v>
      </c>
      <c r="DW63" s="6">
        <f t="shared" si="94"/>
        <v>6.9958847736625511</v>
      </c>
      <c r="DX63" s="6">
        <f t="shared" si="95"/>
        <v>9.2592592592592595</v>
      </c>
      <c r="DY63" s="6">
        <f t="shared" si="96"/>
        <v>16.049382716049383</v>
      </c>
      <c r="DZ63" s="6">
        <f t="shared" si="97"/>
        <v>24.691358024691358</v>
      </c>
      <c r="EA63" s="6">
        <f t="shared" si="98"/>
        <v>13.580246913580247</v>
      </c>
      <c r="EB63" s="6">
        <f t="shared" si="99"/>
        <v>17.283950617283949</v>
      </c>
      <c r="EC63" s="188">
        <f t="shared" si="100"/>
        <v>0.9765625</v>
      </c>
      <c r="ED63" s="6">
        <f t="shared" si="101"/>
        <v>2.5390625</v>
      </c>
      <c r="EE63" s="6">
        <f t="shared" si="102"/>
        <v>2.5390625</v>
      </c>
      <c r="EF63" s="6">
        <f t="shared" si="103"/>
        <v>4.6875</v>
      </c>
      <c r="EG63" s="6">
        <f t="shared" si="104"/>
        <v>6.0546875</v>
      </c>
      <c r="EH63" s="6">
        <f t="shared" si="105"/>
        <v>6.0546875</v>
      </c>
      <c r="EI63" s="6">
        <f t="shared" si="106"/>
        <v>14.6484375</v>
      </c>
      <c r="EJ63" s="6">
        <f t="shared" si="107"/>
        <v>20.703125</v>
      </c>
      <c r="EK63" s="6">
        <f t="shared" si="108"/>
        <v>20.1171875</v>
      </c>
      <c r="EL63" s="6">
        <f t="shared" si="109"/>
        <v>21.6796875</v>
      </c>
      <c r="EM63" s="6">
        <f t="shared" si="110"/>
        <v>2.685284640171858</v>
      </c>
      <c r="EN63" s="6">
        <f t="shared" si="111"/>
        <v>2.5778732545649841</v>
      </c>
      <c r="EO63" s="6">
        <f t="shared" si="112"/>
        <v>3.7593984962406015</v>
      </c>
      <c r="EP63" s="6">
        <f t="shared" si="113"/>
        <v>4.6186895810955964</v>
      </c>
      <c r="EQ63" s="6">
        <f t="shared" si="114"/>
        <v>3.9742212674543502</v>
      </c>
      <c r="ER63" s="6">
        <f t="shared" si="115"/>
        <v>6.8743286788399569</v>
      </c>
      <c r="ES63" s="6">
        <f t="shared" si="116"/>
        <v>6.6595059076262082</v>
      </c>
      <c r="ET63" s="6">
        <f t="shared" si="117"/>
        <v>7.6262083780880774</v>
      </c>
      <c r="EU63" s="6">
        <f t="shared" si="118"/>
        <v>7.0891514500537056</v>
      </c>
      <c r="EV63" s="82">
        <f t="shared" si="119"/>
        <v>54.13533834586466</v>
      </c>
      <c r="EX63" s="188">
        <f t="shared" si="120"/>
        <v>1.2453974442278537</v>
      </c>
      <c r="EY63" s="187">
        <f t="shared" si="121"/>
        <v>0.64977257959714096</v>
      </c>
      <c r="EZ63" s="6">
        <f t="shared" si="122"/>
        <v>2.5666016894087065</v>
      </c>
      <c r="FA63" s="6">
        <f t="shared" si="123"/>
        <v>3.2488628979857053</v>
      </c>
      <c r="FB63" s="6">
        <f t="shared" si="124"/>
        <v>-0.18410223088585731</v>
      </c>
      <c r="FC63" s="6">
        <f t="shared" si="125"/>
        <v>3.5737491877842764</v>
      </c>
      <c r="FD63" s="6">
        <f t="shared" si="126"/>
        <v>-1.4511587611002774</v>
      </c>
      <c r="FE63" s="6">
        <f t="shared" si="127"/>
        <v>-1.0721247563352811</v>
      </c>
      <c r="FF63" s="6">
        <f t="shared" si="128"/>
        <v>-3.9852718215291301</v>
      </c>
      <c r="FG63" s="82">
        <f t="shared" si="129"/>
        <v>-4.5917262291531298</v>
      </c>
      <c r="FH63" s="188">
        <f t="shared" si="130"/>
        <v>0.84394290123456783</v>
      </c>
      <c r="FI63" s="187">
        <f t="shared" si="131"/>
        <v>1.6983346193415638</v>
      </c>
      <c r="FJ63" s="6">
        <f t="shared" si="132"/>
        <v>1.1750900205761319</v>
      </c>
      <c r="FK63" s="6">
        <f t="shared" si="133"/>
        <v>2.1725501543209873</v>
      </c>
      <c r="FL63" s="6">
        <f t="shared" si="134"/>
        <v>1.3318222736625511</v>
      </c>
      <c r="FM63" s="6">
        <f t="shared" si="135"/>
        <v>3.2045717592592595</v>
      </c>
      <c r="FN63" s="6">
        <f t="shared" si="136"/>
        <v>3.7446952160493829</v>
      </c>
      <c r="FO63" s="6">
        <f t="shared" si="137"/>
        <v>-2.0664544753086425</v>
      </c>
      <c r="FP63" s="6">
        <f t="shared" si="138"/>
        <v>-4.3885030864197532</v>
      </c>
      <c r="FQ63" s="82">
        <f t="shared" si="139"/>
        <v>-7.7160493827160508</v>
      </c>
      <c r="FR63" s="195">
        <f t="shared" si="140"/>
        <v>1.708722140171858</v>
      </c>
      <c r="FS63" s="64">
        <f t="shared" si="141"/>
        <v>3.8810754564984062E-2</v>
      </c>
      <c r="FT63" s="64">
        <f t="shared" si="142"/>
        <v>1.2203359962406015</v>
      </c>
      <c r="FU63" s="64">
        <f t="shared" si="143"/>
        <v>-6.8810418904403647E-2</v>
      </c>
      <c r="FV63" s="64">
        <f t="shared" si="144"/>
        <v>-2.0804662325456498</v>
      </c>
      <c r="FW63" s="64">
        <f t="shared" si="145"/>
        <v>0.81964117883995691</v>
      </c>
      <c r="FX63" s="64">
        <f t="shared" si="146"/>
        <v>-7.9889315923737918</v>
      </c>
      <c r="FY63" s="64">
        <f t="shared" si="147"/>
        <v>-13.076916621911923</v>
      </c>
      <c r="FZ63" s="64">
        <f t="shared" si="148"/>
        <v>-13.028036049946294</v>
      </c>
      <c r="GA63" s="95">
        <f t="shared" si="149"/>
        <v>32.45565084586466</v>
      </c>
    </row>
    <row r="64" spans="1:183" x14ac:dyDescent="0.25">
      <c r="A64" s="592" t="s">
        <v>64</v>
      </c>
      <c r="B64" s="93">
        <v>3</v>
      </c>
      <c r="C64" s="80">
        <v>4</v>
      </c>
      <c r="D64" s="80">
        <v>8</v>
      </c>
      <c r="E64" s="80">
        <v>11</v>
      </c>
      <c r="F64" s="80">
        <v>57</v>
      </c>
      <c r="G64" s="80">
        <v>63</v>
      </c>
      <c r="H64" s="80">
        <v>106</v>
      </c>
      <c r="I64" s="80">
        <v>105</v>
      </c>
      <c r="J64" s="80">
        <v>36</v>
      </c>
      <c r="K64" s="80">
        <v>127</v>
      </c>
      <c r="L64" s="80">
        <v>8</v>
      </c>
      <c r="M64" s="80">
        <v>6</v>
      </c>
      <c r="N64" s="80">
        <v>9</v>
      </c>
      <c r="O64" s="80">
        <v>13</v>
      </c>
      <c r="P64" s="80">
        <v>72</v>
      </c>
      <c r="Q64" s="80">
        <v>57</v>
      </c>
      <c r="R64" s="80">
        <v>100</v>
      </c>
      <c r="S64" s="80">
        <v>93</v>
      </c>
      <c r="T64" s="80">
        <v>36</v>
      </c>
      <c r="U64" s="80">
        <v>83</v>
      </c>
      <c r="V64" s="80">
        <v>11</v>
      </c>
      <c r="W64" s="80">
        <v>10</v>
      </c>
      <c r="X64" s="80">
        <v>17</v>
      </c>
      <c r="Y64" s="80">
        <v>24</v>
      </c>
      <c r="Z64" s="80">
        <v>129</v>
      </c>
      <c r="AA64" s="80">
        <v>120</v>
      </c>
      <c r="AB64" s="80">
        <v>206</v>
      </c>
      <c r="AC64" s="80">
        <v>198</v>
      </c>
      <c r="AD64" s="80">
        <v>72</v>
      </c>
      <c r="AE64" s="80">
        <v>210</v>
      </c>
      <c r="AF64" s="93">
        <v>9</v>
      </c>
      <c r="AG64" s="80">
        <v>2</v>
      </c>
      <c r="AH64" s="80">
        <v>7</v>
      </c>
      <c r="AI64" s="80">
        <v>8</v>
      </c>
      <c r="AJ64" s="80">
        <v>40</v>
      </c>
      <c r="AK64" s="80">
        <v>26</v>
      </c>
      <c r="AL64" s="80">
        <v>65</v>
      </c>
      <c r="AM64" s="80">
        <v>106</v>
      </c>
      <c r="AN64" s="80">
        <v>61</v>
      </c>
      <c r="AO64" s="80">
        <v>213</v>
      </c>
      <c r="AP64" s="80">
        <v>10</v>
      </c>
      <c r="AQ64" s="80">
        <v>5</v>
      </c>
      <c r="AR64" s="80">
        <v>10</v>
      </c>
      <c r="AS64" s="80">
        <v>9</v>
      </c>
      <c r="AT64" s="80">
        <v>29</v>
      </c>
      <c r="AU64" s="80">
        <v>24</v>
      </c>
      <c r="AV64" s="80">
        <v>68</v>
      </c>
      <c r="AW64" s="80">
        <v>88</v>
      </c>
      <c r="AX64" s="80">
        <v>47</v>
      </c>
      <c r="AY64" s="80">
        <v>196</v>
      </c>
      <c r="AZ64" s="80">
        <v>19</v>
      </c>
      <c r="BA64" s="80">
        <v>7</v>
      </c>
      <c r="BB64" s="80">
        <v>17</v>
      </c>
      <c r="BC64" s="80">
        <v>17</v>
      </c>
      <c r="BD64" s="80">
        <v>69</v>
      </c>
      <c r="BE64" s="80">
        <v>50</v>
      </c>
      <c r="BF64" s="80">
        <v>133</v>
      </c>
      <c r="BG64" s="80">
        <v>194</v>
      </c>
      <c r="BH64" s="80">
        <v>108</v>
      </c>
      <c r="BI64" s="80">
        <v>409</v>
      </c>
      <c r="BJ64" s="93">
        <v>2</v>
      </c>
      <c r="BK64" s="80">
        <v>4</v>
      </c>
      <c r="BL64" s="80">
        <v>5</v>
      </c>
      <c r="BM64" s="80">
        <v>3</v>
      </c>
      <c r="BN64" s="80">
        <v>42</v>
      </c>
      <c r="BO64" s="80">
        <v>27</v>
      </c>
      <c r="BP64" s="80">
        <v>68</v>
      </c>
      <c r="BQ64" s="80">
        <v>100</v>
      </c>
      <c r="BR64" s="80">
        <v>56</v>
      </c>
      <c r="BS64" s="80">
        <v>217</v>
      </c>
      <c r="BT64" s="80">
        <v>7</v>
      </c>
      <c r="BU64" s="80">
        <v>9</v>
      </c>
      <c r="BV64" s="80">
        <v>11</v>
      </c>
      <c r="BW64" s="80">
        <v>9</v>
      </c>
      <c r="BX64" s="80">
        <v>31</v>
      </c>
      <c r="BY64" s="80">
        <v>36</v>
      </c>
      <c r="BZ64" s="80">
        <v>47</v>
      </c>
      <c r="CA64" s="80">
        <v>91</v>
      </c>
      <c r="CB64" s="80">
        <v>52</v>
      </c>
      <c r="CC64" s="80">
        <v>492</v>
      </c>
      <c r="CD64" s="80">
        <f t="shared" si="50"/>
        <v>9</v>
      </c>
      <c r="CE64" s="80">
        <f t="shared" si="51"/>
        <v>13</v>
      </c>
      <c r="CF64" s="80">
        <f t="shared" si="52"/>
        <v>16</v>
      </c>
      <c r="CG64" s="80">
        <f t="shared" si="53"/>
        <v>12</v>
      </c>
      <c r="CH64" s="80">
        <f t="shared" si="54"/>
        <v>73</v>
      </c>
      <c r="CI64" s="80">
        <f t="shared" si="55"/>
        <v>63</v>
      </c>
      <c r="CJ64" s="80">
        <f t="shared" si="56"/>
        <v>115</v>
      </c>
      <c r="CK64" s="80">
        <f t="shared" si="57"/>
        <v>191</v>
      </c>
      <c r="CL64" s="80">
        <f t="shared" si="58"/>
        <v>108</v>
      </c>
      <c r="CM64" s="81">
        <f t="shared" si="59"/>
        <v>709</v>
      </c>
      <c r="CO64" s="188">
        <f t="shared" si="60"/>
        <v>0.57692307692307698</v>
      </c>
      <c r="CP64" s="187">
        <f t="shared" si="61"/>
        <v>0.76923076923076927</v>
      </c>
      <c r="CQ64" s="6">
        <f t="shared" si="62"/>
        <v>1.5384615384615385</v>
      </c>
      <c r="CR64" s="6">
        <f t="shared" si="63"/>
        <v>2.1153846153846154</v>
      </c>
      <c r="CS64" s="6">
        <f t="shared" si="64"/>
        <v>10.961538461538462</v>
      </c>
      <c r="CT64" s="6">
        <f t="shared" si="65"/>
        <v>12.115384615384615</v>
      </c>
      <c r="CU64" s="6">
        <f t="shared" si="66"/>
        <v>20.384615384615383</v>
      </c>
      <c r="CV64" s="6">
        <f t="shared" si="67"/>
        <v>20.192307692307693</v>
      </c>
      <c r="CW64" s="6">
        <f t="shared" si="68"/>
        <v>6.9230769230769234</v>
      </c>
      <c r="CX64" s="6">
        <f t="shared" si="69"/>
        <v>24.423076923076923</v>
      </c>
      <c r="CY64" s="6">
        <f t="shared" si="70"/>
        <v>1.6771488469601679</v>
      </c>
      <c r="CZ64" s="6">
        <f t="shared" si="71"/>
        <v>1.257861635220126</v>
      </c>
      <c r="DA64" s="6">
        <f t="shared" si="72"/>
        <v>1.8867924528301887</v>
      </c>
      <c r="DB64" s="6">
        <f t="shared" si="73"/>
        <v>2.7253668763102725</v>
      </c>
      <c r="DC64" s="6">
        <f t="shared" si="74"/>
        <v>15.09433962264151</v>
      </c>
      <c r="DD64" s="6">
        <f t="shared" si="75"/>
        <v>11.949685534591195</v>
      </c>
      <c r="DE64" s="6">
        <f t="shared" si="76"/>
        <v>20.964360587002094</v>
      </c>
      <c r="DF64" s="6">
        <f t="shared" si="77"/>
        <v>19.49685534591195</v>
      </c>
      <c r="DG64" s="6">
        <f t="shared" si="78"/>
        <v>7.5471698113207548</v>
      </c>
      <c r="DH64" s="82">
        <f t="shared" si="79"/>
        <v>17.40041928721174</v>
      </c>
      <c r="DI64" s="61">
        <f t="shared" si="80"/>
        <v>1.6759776536312849</v>
      </c>
      <c r="DJ64" s="187">
        <f t="shared" si="81"/>
        <v>0.37243947858472998</v>
      </c>
      <c r="DK64" s="6">
        <f t="shared" si="82"/>
        <v>1.3035381750465549</v>
      </c>
      <c r="DL64" s="6">
        <f t="shared" si="83"/>
        <v>1.4897579143389199</v>
      </c>
      <c r="DM64" s="6">
        <f t="shared" si="84"/>
        <v>7.4487895716945998</v>
      </c>
      <c r="DN64" s="6">
        <f t="shared" si="85"/>
        <v>4.8417132216014895</v>
      </c>
      <c r="DO64" s="6">
        <f t="shared" si="86"/>
        <v>12.104283054003725</v>
      </c>
      <c r="DP64" s="6">
        <f t="shared" si="87"/>
        <v>19.739292364990689</v>
      </c>
      <c r="DQ64" s="6">
        <f t="shared" si="88"/>
        <v>11.359404096834265</v>
      </c>
      <c r="DR64" s="6">
        <f t="shared" si="89"/>
        <v>39.664804469273747</v>
      </c>
      <c r="DS64" s="6">
        <f t="shared" si="90"/>
        <v>2.0576131687242798</v>
      </c>
      <c r="DT64" s="6">
        <f t="shared" si="91"/>
        <v>1.0288065843621399</v>
      </c>
      <c r="DU64" s="187">
        <f t="shared" si="92"/>
        <v>2.0576131687242798</v>
      </c>
      <c r="DV64" s="6">
        <f t="shared" si="93"/>
        <v>1.8518518518518516</v>
      </c>
      <c r="DW64" s="6">
        <f t="shared" si="94"/>
        <v>5.9670781893004117</v>
      </c>
      <c r="DX64" s="6">
        <f t="shared" si="95"/>
        <v>4.9382716049382713</v>
      </c>
      <c r="DY64" s="6">
        <f t="shared" si="96"/>
        <v>13.991769547325102</v>
      </c>
      <c r="DZ64" s="6">
        <f t="shared" si="97"/>
        <v>18.106995884773664</v>
      </c>
      <c r="EA64" s="6">
        <f t="shared" si="98"/>
        <v>9.6707818930041149</v>
      </c>
      <c r="EB64" s="6">
        <f t="shared" si="99"/>
        <v>40.329218106995881</v>
      </c>
      <c r="EC64" s="188">
        <f t="shared" si="100"/>
        <v>0.38167938931297707</v>
      </c>
      <c r="ED64" s="187">
        <f t="shared" si="101"/>
        <v>0.76335877862595414</v>
      </c>
      <c r="EE64" s="187">
        <f t="shared" si="102"/>
        <v>0.95419847328244278</v>
      </c>
      <c r="EF64" s="187">
        <f t="shared" si="103"/>
        <v>0.5725190839694656</v>
      </c>
      <c r="EG64" s="6">
        <f t="shared" si="104"/>
        <v>8.015267175572518</v>
      </c>
      <c r="EH64" s="6">
        <f t="shared" si="105"/>
        <v>5.1526717557251906</v>
      </c>
      <c r="EI64" s="6">
        <f t="shared" si="106"/>
        <v>12.977099236641221</v>
      </c>
      <c r="EJ64" s="6">
        <f t="shared" si="107"/>
        <v>19.083969465648856</v>
      </c>
      <c r="EK64" s="6">
        <f t="shared" si="108"/>
        <v>10.687022900763358</v>
      </c>
      <c r="EL64" s="6">
        <f t="shared" si="109"/>
        <v>41.412213740458014</v>
      </c>
      <c r="EM64" s="6">
        <f t="shared" si="110"/>
        <v>0.89171974522292996</v>
      </c>
      <c r="EN64" s="6">
        <f t="shared" si="111"/>
        <v>1.1464968152866242</v>
      </c>
      <c r="EO64" s="6">
        <f t="shared" si="112"/>
        <v>1.4012738853503186</v>
      </c>
      <c r="EP64" s="6">
        <f t="shared" si="113"/>
        <v>1.1464968152866242</v>
      </c>
      <c r="EQ64" s="6">
        <f t="shared" si="114"/>
        <v>3.9490445859872612</v>
      </c>
      <c r="ER64" s="6">
        <f t="shared" si="115"/>
        <v>4.5859872611464967</v>
      </c>
      <c r="ES64" s="6">
        <f t="shared" si="116"/>
        <v>5.9872611464968157</v>
      </c>
      <c r="ET64" s="6">
        <f t="shared" si="117"/>
        <v>11.592356687898089</v>
      </c>
      <c r="EU64" s="6">
        <f t="shared" si="118"/>
        <v>6.6242038216560513</v>
      </c>
      <c r="EV64" s="82">
        <f t="shared" si="119"/>
        <v>62.675159235668787</v>
      </c>
      <c r="EX64" s="188">
        <f t="shared" si="120"/>
        <v>1.100225770037091</v>
      </c>
      <c r="EY64" s="187">
        <f t="shared" si="121"/>
        <v>0.48863086598935668</v>
      </c>
      <c r="EZ64" s="6">
        <f t="shared" si="122"/>
        <v>0.34833091436865016</v>
      </c>
      <c r="FA64" s="6">
        <f t="shared" si="123"/>
        <v>0.6099822609256571</v>
      </c>
      <c r="FB64" s="6">
        <f t="shared" si="124"/>
        <v>4.132801161103048</v>
      </c>
      <c r="FC64" s="6">
        <f t="shared" si="125"/>
        <v>-0.16569908079341999</v>
      </c>
      <c r="FD64" s="6">
        <f t="shared" si="126"/>
        <v>0.5797452023867109</v>
      </c>
      <c r="FE64" s="6">
        <f t="shared" si="127"/>
        <v>-0.6954523463957436</v>
      </c>
      <c r="FF64" s="6">
        <f t="shared" si="128"/>
        <v>0.62409288824383147</v>
      </c>
      <c r="FG64" s="82">
        <f t="shared" si="129"/>
        <v>-7.0226576358651833</v>
      </c>
      <c r="FH64" s="61">
        <f t="shared" si="130"/>
        <v>0.38163551509299487</v>
      </c>
      <c r="FI64" s="187">
        <f t="shared" si="131"/>
        <v>0.65636710577740986</v>
      </c>
      <c r="FJ64" s="6">
        <f t="shared" si="132"/>
        <v>0.7540749936777249</v>
      </c>
      <c r="FK64" s="6">
        <f t="shared" si="133"/>
        <v>0.36209393751293173</v>
      </c>
      <c r="FL64" s="6">
        <f t="shared" si="134"/>
        <v>-1.4817113823941881</v>
      </c>
      <c r="FM64" s="6">
        <f t="shared" si="135"/>
        <v>9.6558383336781795E-2</v>
      </c>
      <c r="FN64" s="6">
        <f t="shared" si="136"/>
        <v>1.8874864933213775</v>
      </c>
      <c r="FO64" s="6">
        <f t="shared" si="137"/>
        <v>-1.6322964802170254</v>
      </c>
      <c r="FP64" s="6">
        <f t="shared" si="138"/>
        <v>-1.6886222038301497</v>
      </c>
      <c r="FQ64" s="82">
        <f t="shared" si="139"/>
        <v>0.66441363772213435</v>
      </c>
      <c r="FR64" s="195">
        <f t="shared" si="140"/>
        <v>0.51004035590995289</v>
      </c>
      <c r="FS64" s="195">
        <f t="shared" si="141"/>
        <v>0.38313803666067003</v>
      </c>
      <c r="FT64" s="195">
        <f t="shared" si="142"/>
        <v>0.44707541206787582</v>
      </c>
      <c r="FU64" s="195">
        <f t="shared" si="143"/>
        <v>0.57397773131715857</v>
      </c>
      <c r="FV64" s="64">
        <f t="shared" si="144"/>
        <v>-4.0662225895852568</v>
      </c>
      <c r="FW64" s="64">
        <f t="shared" si="145"/>
        <v>-0.56668449457869396</v>
      </c>
      <c r="FX64" s="64">
        <f t="shared" si="146"/>
        <v>-6.9898380901444055</v>
      </c>
      <c r="FY64" s="64">
        <f t="shared" si="147"/>
        <v>-7.4916127777507668</v>
      </c>
      <c r="FZ64" s="64">
        <f t="shared" si="148"/>
        <v>-4.0628190791073067</v>
      </c>
      <c r="GA64" s="95">
        <f t="shared" si="149"/>
        <v>21.262945495210772</v>
      </c>
    </row>
    <row r="65" spans="1:183" x14ac:dyDescent="0.25">
      <c r="A65" s="592" t="s">
        <v>65</v>
      </c>
      <c r="B65" s="93">
        <v>4</v>
      </c>
      <c r="C65" s="80">
        <v>1</v>
      </c>
      <c r="D65" s="80">
        <v>3</v>
      </c>
      <c r="E65" s="80">
        <v>7</v>
      </c>
      <c r="F65" s="80">
        <v>11</v>
      </c>
      <c r="G65" s="80">
        <v>31</v>
      </c>
      <c r="H65" s="80">
        <v>84</v>
      </c>
      <c r="I65" s="80">
        <v>114</v>
      </c>
      <c r="J65" s="80">
        <v>108</v>
      </c>
      <c r="K65" s="80">
        <v>156</v>
      </c>
      <c r="L65" s="80">
        <v>4</v>
      </c>
      <c r="M65" s="80">
        <v>3</v>
      </c>
      <c r="N65" s="80">
        <v>6</v>
      </c>
      <c r="O65" s="80">
        <v>7</v>
      </c>
      <c r="P65" s="80">
        <v>29</v>
      </c>
      <c r="Q65" s="80">
        <v>30</v>
      </c>
      <c r="R65" s="80">
        <v>76</v>
      </c>
      <c r="S65" s="80">
        <v>102</v>
      </c>
      <c r="T65" s="80">
        <v>84</v>
      </c>
      <c r="U65" s="80">
        <v>150</v>
      </c>
      <c r="V65" s="80">
        <v>8</v>
      </c>
      <c r="W65" s="80">
        <v>4</v>
      </c>
      <c r="X65" s="80">
        <v>9</v>
      </c>
      <c r="Y65" s="80">
        <v>14</v>
      </c>
      <c r="Z65" s="80">
        <v>40</v>
      </c>
      <c r="AA65" s="80">
        <v>61</v>
      </c>
      <c r="AB65" s="80">
        <v>160</v>
      </c>
      <c r="AC65" s="80">
        <v>216</v>
      </c>
      <c r="AD65" s="80">
        <v>192</v>
      </c>
      <c r="AE65" s="80">
        <v>306</v>
      </c>
      <c r="AF65" s="93">
        <v>0</v>
      </c>
      <c r="AG65" s="80">
        <v>0</v>
      </c>
      <c r="AH65" s="80">
        <v>6</v>
      </c>
      <c r="AI65" s="80">
        <v>7</v>
      </c>
      <c r="AJ65" s="80">
        <v>17</v>
      </c>
      <c r="AK65" s="80">
        <v>19</v>
      </c>
      <c r="AL65" s="80">
        <v>48</v>
      </c>
      <c r="AM65" s="80">
        <v>135</v>
      </c>
      <c r="AN65" s="80">
        <v>118</v>
      </c>
      <c r="AO65" s="80">
        <v>172</v>
      </c>
      <c r="AP65" s="80">
        <v>1</v>
      </c>
      <c r="AQ65" s="80">
        <v>1</v>
      </c>
      <c r="AR65" s="80">
        <v>5</v>
      </c>
      <c r="AS65" s="80">
        <v>5</v>
      </c>
      <c r="AT65" s="80">
        <v>19</v>
      </c>
      <c r="AU65" s="80">
        <v>17</v>
      </c>
      <c r="AV65" s="80">
        <v>55</v>
      </c>
      <c r="AW65" s="80">
        <v>126</v>
      </c>
      <c r="AX65" s="80">
        <v>103</v>
      </c>
      <c r="AY65" s="80">
        <v>160</v>
      </c>
      <c r="AZ65" s="80">
        <v>1</v>
      </c>
      <c r="BA65" s="80">
        <v>1</v>
      </c>
      <c r="BB65" s="80">
        <v>11</v>
      </c>
      <c r="BC65" s="80">
        <v>12</v>
      </c>
      <c r="BD65" s="80">
        <v>36</v>
      </c>
      <c r="BE65" s="80">
        <v>36</v>
      </c>
      <c r="BF65" s="80">
        <v>103</v>
      </c>
      <c r="BG65" s="80">
        <v>261</v>
      </c>
      <c r="BH65" s="80">
        <v>221</v>
      </c>
      <c r="BI65" s="80">
        <v>332</v>
      </c>
      <c r="BJ65" s="93">
        <v>1</v>
      </c>
      <c r="BK65" s="80">
        <v>4</v>
      </c>
      <c r="BL65" s="80">
        <v>8</v>
      </c>
      <c r="BM65" s="80">
        <v>4</v>
      </c>
      <c r="BN65" s="80">
        <v>14</v>
      </c>
      <c r="BO65" s="80">
        <v>33</v>
      </c>
      <c r="BP65" s="80">
        <v>63</v>
      </c>
      <c r="BQ65" s="80">
        <v>103</v>
      </c>
      <c r="BR65" s="80">
        <v>75</v>
      </c>
      <c r="BS65" s="80">
        <v>219</v>
      </c>
      <c r="BT65" s="80">
        <v>4</v>
      </c>
      <c r="BU65" s="80">
        <v>4</v>
      </c>
      <c r="BV65" s="80">
        <v>11</v>
      </c>
      <c r="BW65" s="80">
        <v>12</v>
      </c>
      <c r="BX65" s="80">
        <v>34</v>
      </c>
      <c r="BY65" s="80">
        <v>29</v>
      </c>
      <c r="BZ65" s="80">
        <v>78</v>
      </c>
      <c r="CA65" s="80">
        <v>90</v>
      </c>
      <c r="CB65" s="80">
        <v>72</v>
      </c>
      <c r="CC65" s="80">
        <v>487</v>
      </c>
      <c r="CD65" s="80">
        <f t="shared" si="50"/>
        <v>5</v>
      </c>
      <c r="CE65" s="80">
        <f t="shared" si="51"/>
        <v>8</v>
      </c>
      <c r="CF65" s="80">
        <f t="shared" si="52"/>
        <v>19</v>
      </c>
      <c r="CG65" s="80">
        <f t="shared" si="53"/>
        <v>16</v>
      </c>
      <c r="CH65" s="80">
        <f t="shared" si="54"/>
        <v>48</v>
      </c>
      <c r="CI65" s="80">
        <f t="shared" si="55"/>
        <v>62</v>
      </c>
      <c r="CJ65" s="80">
        <f t="shared" si="56"/>
        <v>141</v>
      </c>
      <c r="CK65" s="80">
        <f t="shared" si="57"/>
        <v>193</v>
      </c>
      <c r="CL65" s="80">
        <f t="shared" si="58"/>
        <v>147</v>
      </c>
      <c r="CM65" s="81">
        <f t="shared" si="59"/>
        <v>706</v>
      </c>
      <c r="CO65" s="188">
        <f t="shared" si="60"/>
        <v>0.77071290944123316</v>
      </c>
      <c r="CP65" s="187">
        <f t="shared" si="61"/>
        <v>0.19267822736030829</v>
      </c>
      <c r="CQ65" s="187">
        <f t="shared" si="62"/>
        <v>0.57803468208092479</v>
      </c>
      <c r="CR65" s="6">
        <f t="shared" si="63"/>
        <v>1.3487475915221581</v>
      </c>
      <c r="CS65" s="6">
        <f t="shared" si="64"/>
        <v>2.1194605009633909</v>
      </c>
      <c r="CT65" s="6">
        <f t="shared" si="65"/>
        <v>5.973025048169557</v>
      </c>
      <c r="CU65" s="6">
        <f t="shared" si="66"/>
        <v>16.184971098265898</v>
      </c>
      <c r="CV65" s="6">
        <f t="shared" si="67"/>
        <v>21.965317919075144</v>
      </c>
      <c r="CW65" s="6">
        <f t="shared" si="68"/>
        <v>20.809248554913296</v>
      </c>
      <c r="CX65" s="6">
        <f t="shared" si="69"/>
        <v>30.057803468208093</v>
      </c>
      <c r="CY65" s="187">
        <f t="shared" si="70"/>
        <v>0.81466395112016288</v>
      </c>
      <c r="CZ65" s="187">
        <f t="shared" si="71"/>
        <v>0.61099796334012213</v>
      </c>
      <c r="DA65" s="6">
        <f t="shared" si="72"/>
        <v>1.2219959266802443</v>
      </c>
      <c r="DB65" s="6">
        <f t="shared" si="73"/>
        <v>1.4256619144602851</v>
      </c>
      <c r="DC65" s="6">
        <f t="shared" si="74"/>
        <v>5.9063136456211813</v>
      </c>
      <c r="DD65" s="6">
        <f t="shared" si="75"/>
        <v>6.1099796334012222</v>
      </c>
      <c r="DE65" s="6">
        <f t="shared" si="76"/>
        <v>15.478615071283095</v>
      </c>
      <c r="DF65" s="6">
        <f t="shared" si="77"/>
        <v>20.773930753564155</v>
      </c>
      <c r="DG65" s="6">
        <f t="shared" si="78"/>
        <v>17.107942973523421</v>
      </c>
      <c r="DH65" s="82">
        <f t="shared" si="79"/>
        <v>30.549898167006113</v>
      </c>
      <c r="DI65" s="188">
        <f t="shared" si="80"/>
        <v>0</v>
      </c>
      <c r="DJ65" s="187">
        <f t="shared" si="81"/>
        <v>0</v>
      </c>
      <c r="DK65" s="6">
        <f t="shared" si="82"/>
        <v>1.1494252873563218</v>
      </c>
      <c r="DL65" s="6">
        <f t="shared" si="83"/>
        <v>1.3409961685823755</v>
      </c>
      <c r="DM65" s="6">
        <f t="shared" si="84"/>
        <v>3.2567049808429118</v>
      </c>
      <c r="DN65" s="6">
        <f t="shared" si="85"/>
        <v>3.6398467432950192</v>
      </c>
      <c r="DO65" s="6">
        <f t="shared" si="86"/>
        <v>9.1954022988505741</v>
      </c>
      <c r="DP65" s="6">
        <f t="shared" si="87"/>
        <v>25.862068965517242</v>
      </c>
      <c r="DQ65" s="6">
        <f t="shared" si="88"/>
        <v>22.60536398467433</v>
      </c>
      <c r="DR65" s="6">
        <f t="shared" si="89"/>
        <v>32.950191570881223</v>
      </c>
      <c r="DS65" s="187">
        <f t="shared" si="90"/>
        <v>0.20325203252032523</v>
      </c>
      <c r="DT65" s="187">
        <f t="shared" si="91"/>
        <v>0.20325203252032523</v>
      </c>
      <c r="DU65" s="187">
        <f t="shared" si="92"/>
        <v>1.0162601626016259</v>
      </c>
      <c r="DV65" s="187">
        <f t="shared" si="93"/>
        <v>1.0162601626016259</v>
      </c>
      <c r="DW65" s="6">
        <f t="shared" si="94"/>
        <v>3.8617886178861789</v>
      </c>
      <c r="DX65" s="6">
        <f t="shared" si="95"/>
        <v>3.4552845528455287</v>
      </c>
      <c r="DY65" s="6">
        <f t="shared" si="96"/>
        <v>11.178861788617885</v>
      </c>
      <c r="DZ65" s="6">
        <f t="shared" si="97"/>
        <v>25.609756097560975</v>
      </c>
      <c r="EA65" s="6">
        <f t="shared" si="98"/>
        <v>20.934959349593495</v>
      </c>
      <c r="EB65" s="6">
        <f t="shared" si="99"/>
        <v>32.520325203252028</v>
      </c>
      <c r="EC65" s="188">
        <f t="shared" si="100"/>
        <v>0.19083969465648853</v>
      </c>
      <c r="ED65" s="187">
        <f t="shared" si="101"/>
        <v>0.76335877862595414</v>
      </c>
      <c r="EE65" s="6">
        <f t="shared" si="102"/>
        <v>1.5267175572519083</v>
      </c>
      <c r="EF65" s="187">
        <f t="shared" si="103"/>
        <v>0.76335877862595414</v>
      </c>
      <c r="EG65" s="6">
        <f t="shared" si="104"/>
        <v>2.6717557251908395</v>
      </c>
      <c r="EH65" s="6">
        <f t="shared" si="105"/>
        <v>6.2977099236641214</v>
      </c>
      <c r="EI65" s="6">
        <f t="shared" si="106"/>
        <v>12.022900763358779</v>
      </c>
      <c r="EJ65" s="6">
        <f t="shared" si="107"/>
        <v>19.65648854961832</v>
      </c>
      <c r="EK65" s="6">
        <f t="shared" si="108"/>
        <v>14.31297709923664</v>
      </c>
      <c r="EL65" s="6">
        <f t="shared" si="109"/>
        <v>41.793893129770993</v>
      </c>
      <c r="EM65" s="187">
        <f t="shared" si="110"/>
        <v>0.48721071863580995</v>
      </c>
      <c r="EN65" s="187">
        <f t="shared" si="111"/>
        <v>0.48721071863580995</v>
      </c>
      <c r="EO65" s="6">
        <f t="shared" si="112"/>
        <v>1.3398294762484775</v>
      </c>
      <c r="EP65" s="6">
        <f t="shared" si="113"/>
        <v>1.4616321559074299</v>
      </c>
      <c r="EQ65" s="6">
        <f t="shared" si="114"/>
        <v>4.1412911084043849</v>
      </c>
      <c r="ER65" s="6">
        <f t="shared" si="115"/>
        <v>3.5322777101096223</v>
      </c>
      <c r="ES65" s="6">
        <f t="shared" si="116"/>
        <v>9.5006090133982948</v>
      </c>
      <c r="ET65" s="6">
        <f t="shared" si="117"/>
        <v>10.962241169305726</v>
      </c>
      <c r="EU65" s="6">
        <f t="shared" si="118"/>
        <v>8.7697929354445794</v>
      </c>
      <c r="EV65" s="82">
        <f t="shared" si="119"/>
        <v>59.317904993909863</v>
      </c>
      <c r="EX65" s="188">
        <f t="shared" si="120"/>
        <v>4.3951041678929714E-2</v>
      </c>
      <c r="EY65" s="187">
        <f t="shared" si="121"/>
        <v>0.41831973597981387</v>
      </c>
      <c r="EZ65" s="187">
        <f t="shared" si="122"/>
        <v>0.64396124459931947</v>
      </c>
      <c r="FA65" s="6">
        <f t="shared" si="123"/>
        <v>7.6914322938127055E-2</v>
      </c>
      <c r="FB65" s="6">
        <f t="shared" si="124"/>
        <v>3.7868531446577904</v>
      </c>
      <c r="FC65" s="6">
        <f t="shared" si="125"/>
        <v>0.13695458523166515</v>
      </c>
      <c r="FD65" s="6">
        <f t="shared" si="126"/>
        <v>-0.70635602698280309</v>
      </c>
      <c r="FE65" s="6">
        <f t="shared" si="127"/>
        <v>-1.1913871655109887</v>
      </c>
      <c r="FF65" s="6">
        <f t="shared" si="128"/>
        <v>-3.7013055813898745</v>
      </c>
      <c r="FG65" s="82">
        <f t="shared" si="129"/>
        <v>0.49209469879802015</v>
      </c>
      <c r="FH65" s="188">
        <f t="shared" si="130"/>
        <v>0.20325203252032523</v>
      </c>
      <c r="FI65" s="187">
        <f t="shared" si="131"/>
        <v>0.20325203252032523</v>
      </c>
      <c r="FJ65" s="6">
        <f t="shared" si="132"/>
        <v>-0.13316512475469588</v>
      </c>
      <c r="FK65" s="6">
        <f t="shared" si="133"/>
        <v>-0.32473600598074959</v>
      </c>
      <c r="FL65" s="6">
        <f t="shared" si="134"/>
        <v>0.60508363704326706</v>
      </c>
      <c r="FM65" s="6">
        <f t="shared" si="135"/>
        <v>-0.18456219044949052</v>
      </c>
      <c r="FN65" s="6">
        <f t="shared" si="136"/>
        <v>1.983459489767311</v>
      </c>
      <c r="FO65" s="6">
        <f t="shared" si="137"/>
        <v>-0.25231286795626673</v>
      </c>
      <c r="FP65" s="6">
        <f t="shared" si="138"/>
        <v>-1.6704046350808355</v>
      </c>
      <c r="FQ65" s="82">
        <f t="shared" si="139"/>
        <v>-0.42986636762919517</v>
      </c>
      <c r="FR65" s="195">
        <f t="shared" si="140"/>
        <v>0.29637102397932141</v>
      </c>
      <c r="FS65" s="195">
        <f t="shared" si="141"/>
        <v>-0.27614805999014419</v>
      </c>
      <c r="FT65" s="64">
        <f t="shared" si="142"/>
        <v>-0.18688808100343079</v>
      </c>
      <c r="FU65" s="195">
        <f t="shared" si="143"/>
        <v>0.69827337728147576</v>
      </c>
      <c r="FV65" s="64">
        <f t="shared" si="144"/>
        <v>1.4695353832135454</v>
      </c>
      <c r="FW65" s="64">
        <f t="shared" si="145"/>
        <v>-2.7654322135544991</v>
      </c>
      <c r="FX65" s="64">
        <f t="shared" si="146"/>
        <v>-2.522291749960484</v>
      </c>
      <c r="FY65" s="64">
        <f t="shared" si="147"/>
        <v>-8.6942473803125946</v>
      </c>
      <c r="FZ65" s="64">
        <f t="shared" si="148"/>
        <v>-5.5431841637920609</v>
      </c>
      <c r="GA65" s="95">
        <f t="shared" si="149"/>
        <v>17.52401186413887</v>
      </c>
    </row>
    <row r="66" spans="1:183" x14ac:dyDescent="0.25">
      <c r="A66" s="592" t="s">
        <v>66</v>
      </c>
      <c r="B66" s="93">
        <v>2</v>
      </c>
      <c r="C66" s="80">
        <v>5</v>
      </c>
      <c r="D66" s="80">
        <v>13</v>
      </c>
      <c r="E66" s="80">
        <v>14</v>
      </c>
      <c r="F66" s="80">
        <v>49</v>
      </c>
      <c r="G66" s="80">
        <v>71</v>
      </c>
      <c r="H66" s="80">
        <v>96</v>
      </c>
      <c r="I66" s="80">
        <v>104</v>
      </c>
      <c r="J66" s="80">
        <v>48</v>
      </c>
      <c r="K66" s="80">
        <v>153</v>
      </c>
      <c r="L66" s="80">
        <v>3</v>
      </c>
      <c r="M66" s="80">
        <v>3</v>
      </c>
      <c r="N66" s="80">
        <v>6</v>
      </c>
      <c r="O66" s="80">
        <v>19</v>
      </c>
      <c r="P66" s="80">
        <v>50</v>
      </c>
      <c r="Q66" s="80">
        <v>46</v>
      </c>
      <c r="R66" s="80">
        <v>86</v>
      </c>
      <c r="S66" s="80">
        <v>90</v>
      </c>
      <c r="T66" s="80">
        <v>51</v>
      </c>
      <c r="U66" s="80">
        <v>138</v>
      </c>
      <c r="V66" s="80">
        <v>5</v>
      </c>
      <c r="W66" s="80">
        <v>8</v>
      </c>
      <c r="X66" s="80">
        <v>19</v>
      </c>
      <c r="Y66" s="80">
        <v>33</v>
      </c>
      <c r="Z66" s="80">
        <v>99</v>
      </c>
      <c r="AA66" s="80">
        <v>117</v>
      </c>
      <c r="AB66" s="80">
        <v>182</v>
      </c>
      <c r="AC66" s="80">
        <v>194</v>
      </c>
      <c r="AD66" s="80">
        <v>99</v>
      </c>
      <c r="AE66" s="80">
        <v>291</v>
      </c>
      <c r="AF66" s="93">
        <v>0</v>
      </c>
      <c r="AG66" s="80">
        <v>4</v>
      </c>
      <c r="AH66" s="80">
        <v>6</v>
      </c>
      <c r="AI66" s="80">
        <v>5</v>
      </c>
      <c r="AJ66" s="80">
        <v>26</v>
      </c>
      <c r="AK66" s="80">
        <v>34</v>
      </c>
      <c r="AL66" s="80">
        <v>83</v>
      </c>
      <c r="AM66" s="80">
        <v>106</v>
      </c>
      <c r="AN66" s="80">
        <v>83</v>
      </c>
      <c r="AO66" s="80">
        <v>196</v>
      </c>
      <c r="AP66" s="80">
        <v>0</v>
      </c>
      <c r="AQ66" s="80">
        <v>2</v>
      </c>
      <c r="AR66" s="80">
        <v>6</v>
      </c>
      <c r="AS66" s="80">
        <v>4</v>
      </c>
      <c r="AT66" s="80">
        <v>26</v>
      </c>
      <c r="AU66" s="80">
        <v>27</v>
      </c>
      <c r="AV66" s="80">
        <v>64</v>
      </c>
      <c r="AW66" s="80">
        <v>95</v>
      </c>
      <c r="AX66" s="80">
        <v>87</v>
      </c>
      <c r="AY66" s="80">
        <v>158</v>
      </c>
      <c r="AZ66" s="80">
        <v>0</v>
      </c>
      <c r="BA66" s="80">
        <v>6</v>
      </c>
      <c r="BB66" s="80">
        <v>12</v>
      </c>
      <c r="BC66" s="80">
        <v>9</v>
      </c>
      <c r="BD66" s="80">
        <v>52</v>
      </c>
      <c r="BE66" s="80">
        <v>61</v>
      </c>
      <c r="BF66" s="80">
        <v>147</v>
      </c>
      <c r="BG66" s="80">
        <v>201</v>
      </c>
      <c r="BH66" s="80">
        <v>170</v>
      </c>
      <c r="BI66" s="80">
        <v>354</v>
      </c>
      <c r="BJ66" s="93">
        <v>0</v>
      </c>
      <c r="BK66" s="80">
        <v>4</v>
      </c>
      <c r="BL66" s="80">
        <v>7</v>
      </c>
      <c r="BM66" s="80">
        <v>10</v>
      </c>
      <c r="BN66" s="80">
        <v>31</v>
      </c>
      <c r="BO66" s="80">
        <v>61</v>
      </c>
      <c r="BP66" s="80">
        <v>87</v>
      </c>
      <c r="BQ66" s="80">
        <v>102</v>
      </c>
      <c r="BR66" s="80">
        <v>56</v>
      </c>
      <c r="BS66" s="80">
        <v>192</v>
      </c>
      <c r="BT66" s="80">
        <v>1</v>
      </c>
      <c r="BU66" s="80">
        <v>3</v>
      </c>
      <c r="BV66" s="80">
        <v>8</v>
      </c>
      <c r="BW66" s="80">
        <v>15</v>
      </c>
      <c r="BX66" s="80">
        <v>23</v>
      </c>
      <c r="BY66" s="80">
        <v>35</v>
      </c>
      <c r="BZ66" s="80">
        <v>85</v>
      </c>
      <c r="CA66" s="80">
        <v>114</v>
      </c>
      <c r="CB66" s="80">
        <v>60</v>
      </c>
      <c r="CC66" s="80">
        <v>494</v>
      </c>
      <c r="CD66" s="80">
        <f t="shared" si="50"/>
        <v>1</v>
      </c>
      <c r="CE66" s="80">
        <f t="shared" si="51"/>
        <v>7</v>
      </c>
      <c r="CF66" s="80">
        <f t="shared" si="52"/>
        <v>15</v>
      </c>
      <c r="CG66" s="80">
        <f t="shared" si="53"/>
        <v>25</v>
      </c>
      <c r="CH66" s="80">
        <f t="shared" si="54"/>
        <v>54</v>
      </c>
      <c r="CI66" s="80">
        <f t="shared" si="55"/>
        <v>96</v>
      </c>
      <c r="CJ66" s="80">
        <f t="shared" si="56"/>
        <v>172</v>
      </c>
      <c r="CK66" s="80">
        <f t="shared" si="57"/>
        <v>216</v>
      </c>
      <c r="CL66" s="80">
        <f t="shared" si="58"/>
        <v>116</v>
      </c>
      <c r="CM66" s="81">
        <f t="shared" si="59"/>
        <v>686</v>
      </c>
      <c r="CO66" s="188">
        <f t="shared" si="60"/>
        <v>0.36036036036036034</v>
      </c>
      <c r="CP66" s="187">
        <f t="shared" si="61"/>
        <v>0.90090090090090091</v>
      </c>
      <c r="CQ66" s="6">
        <f t="shared" si="62"/>
        <v>2.3423423423423424</v>
      </c>
      <c r="CR66" s="6">
        <f t="shared" si="63"/>
        <v>2.5225225225225225</v>
      </c>
      <c r="CS66" s="6">
        <f t="shared" si="64"/>
        <v>8.8288288288288292</v>
      </c>
      <c r="CT66" s="6">
        <f t="shared" si="65"/>
        <v>12.792792792792792</v>
      </c>
      <c r="CU66" s="6">
        <f t="shared" si="66"/>
        <v>17.297297297297298</v>
      </c>
      <c r="CV66" s="6">
        <f t="shared" si="67"/>
        <v>18.738738738738739</v>
      </c>
      <c r="CW66" s="6">
        <f t="shared" si="68"/>
        <v>8.6486486486486491</v>
      </c>
      <c r="CX66" s="6">
        <f t="shared" si="69"/>
        <v>27.567567567567568</v>
      </c>
      <c r="CY66" s="187">
        <f t="shared" si="70"/>
        <v>0.6097560975609756</v>
      </c>
      <c r="CZ66" s="187">
        <f t="shared" si="71"/>
        <v>0.6097560975609756</v>
      </c>
      <c r="DA66" s="6">
        <f t="shared" si="72"/>
        <v>1.2195121951219512</v>
      </c>
      <c r="DB66" s="6">
        <f t="shared" si="73"/>
        <v>3.8617886178861789</v>
      </c>
      <c r="DC66" s="6">
        <f t="shared" si="74"/>
        <v>10.16260162601626</v>
      </c>
      <c r="DD66" s="6">
        <f t="shared" si="75"/>
        <v>9.3495934959349594</v>
      </c>
      <c r="DE66" s="6">
        <f t="shared" si="76"/>
        <v>17.479674796747968</v>
      </c>
      <c r="DF66" s="6">
        <f t="shared" si="77"/>
        <v>18.292682926829269</v>
      </c>
      <c r="DG66" s="6">
        <f t="shared" si="78"/>
        <v>10.365853658536585</v>
      </c>
      <c r="DH66" s="82">
        <f t="shared" si="79"/>
        <v>28.04878048780488</v>
      </c>
      <c r="DI66" s="188">
        <f t="shared" si="80"/>
        <v>0</v>
      </c>
      <c r="DJ66" s="187">
        <f t="shared" si="81"/>
        <v>0.73664825046040516</v>
      </c>
      <c r="DK66" s="6">
        <f t="shared" si="82"/>
        <v>1.1049723756906076</v>
      </c>
      <c r="DL66" s="6">
        <f t="shared" si="83"/>
        <v>0.92081031307550654</v>
      </c>
      <c r="DM66" s="6">
        <f t="shared" si="84"/>
        <v>4.7882136279926337</v>
      </c>
      <c r="DN66" s="6">
        <f t="shared" si="85"/>
        <v>6.2615101289134447</v>
      </c>
      <c r="DO66" s="6">
        <f t="shared" si="86"/>
        <v>15.285451197053407</v>
      </c>
      <c r="DP66" s="6">
        <f t="shared" si="87"/>
        <v>19.521178637200737</v>
      </c>
      <c r="DQ66" s="6">
        <f t="shared" si="88"/>
        <v>15.285451197053407</v>
      </c>
      <c r="DR66" s="6">
        <f t="shared" si="89"/>
        <v>36.095764272559855</v>
      </c>
      <c r="DS66" s="187">
        <f t="shared" si="90"/>
        <v>0</v>
      </c>
      <c r="DT66" s="187">
        <f t="shared" si="91"/>
        <v>0.42643923240938164</v>
      </c>
      <c r="DU66" s="6">
        <f t="shared" si="92"/>
        <v>1.279317697228145</v>
      </c>
      <c r="DV66" s="187">
        <f t="shared" si="93"/>
        <v>0.85287846481876328</v>
      </c>
      <c r="DW66" s="6">
        <f t="shared" si="94"/>
        <v>5.5437100213219619</v>
      </c>
      <c r="DX66" s="6">
        <f t="shared" si="95"/>
        <v>5.7569296375266523</v>
      </c>
      <c r="DY66" s="6">
        <f t="shared" si="96"/>
        <v>13.646055437100213</v>
      </c>
      <c r="DZ66" s="6">
        <f t="shared" si="97"/>
        <v>20.255863539445627</v>
      </c>
      <c r="EA66" s="6">
        <f t="shared" si="98"/>
        <v>18.550106609808104</v>
      </c>
      <c r="EB66" s="6">
        <f t="shared" si="99"/>
        <v>33.688699360341154</v>
      </c>
      <c r="EC66" s="188">
        <f t="shared" si="100"/>
        <v>0</v>
      </c>
      <c r="ED66" s="187">
        <f t="shared" si="101"/>
        <v>0.72727272727272729</v>
      </c>
      <c r="EE66" s="6">
        <f t="shared" si="102"/>
        <v>1.2727272727272727</v>
      </c>
      <c r="EF66" s="6">
        <f t="shared" si="103"/>
        <v>1.8181818181818181</v>
      </c>
      <c r="EG66" s="6">
        <f t="shared" si="104"/>
        <v>5.6363636363636367</v>
      </c>
      <c r="EH66" s="6">
        <f t="shared" si="105"/>
        <v>11.090909090909092</v>
      </c>
      <c r="EI66" s="6">
        <f t="shared" si="106"/>
        <v>15.818181818181817</v>
      </c>
      <c r="EJ66" s="6">
        <f t="shared" si="107"/>
        <v>18.545454545454547</v>
      </c>
      <c r="EK66" s="6">
        <f t="shared" si="108"/>
        <v>10.181818181818182</v>
      </c>
      <c r="EL66" s="6">
        <f t="shared" si="109"/>
        <v>34.909090909090914</v>
      </c>
      <c r="EM66" s="187">
        <f t="shared" si="110"/>
        <v>0.11933174224343676</v>
      </c>
      <c r="EN66" s="187">
        <f t="shared" si="111"/>
        <v>0.35799522673031026</v>
      </c>
      <c r="EO66" s="6">
        <f t="shared" si="112"/>
        <v>0.95465393794749409</v>
      </c>
      <c r="EP66" s="6">
        <f t="shared" si="113"/>
        <v>1.7899761336515514</v>
      </c>
      <c r="EQ66" s="6">
        <f t="shared" si="114"/>
        <v>2.7446300715990453</v>
      </c>
      <c r="ER66" s="6">
        <f t="shared" si="115"/>
        <v>4.1766109785202863</v>
      </c>
      <c r="ES66" s="6">
        <f t="shared" si="116"/>
        <v>10.143198090692124</v>
      </c>
      <c r="ET66" s="6">
        <f t="shared" si="117"/>
        <v>13.60381861575179</v>
      </c>
      <c r="EU66" s="6">
        <f t="shared" si="118"/>
        <v>7.1599045346062056</v>
      </c>
      <c r="EV66" s="82">
        <f t="shared" si="119"/>
        <v>58.949880668257762</v>
      </c>
      <c r="EX66" s="188">
        <f t="shared" si="120"/>
        <v>0.24939573720061525</v>
      </c>
      <c r="EY66" s="187">
        <f t="shared" si="121"/>
        <v>-0.29114480333992532</v>
      </c>
      <c r="EZ66" s="6">
        <f t="shared" si="122"/>
        <v>-1.1228301472203912</v>
      </c>
      <c r="FA66" s="6">
        <f t="shared" si="123"/>
        <v>1.3392660953636564</v>
      </c>
      <c r="FB66" s="6">
        <f t="shared" si="124"/>
        <v>1.3337727971874305</v>
      </c>
      <c r="FC66" s="6">
        <f t="shared" si="125"/>
        <v>-3.4431992968578324</v>
      </c>
      <c r="FD66" s="6">
        <f t="shared" si="126"/>
        <v>0.18237749945066994</v>
      </c>
      <c r="FE66" s="6">
        <f t="shared" si="127"/>
        <v>-0.44605581190947063</v>
      </c>
      <c r="FF66" s="6">
        <f t="shared" si="128"/>
        <v>1.7172050098879357</v>
      </c>
      <c r="FG66" s="82">
        <f t="shared" si="129"/>
        <v>0.48121292023731144</v>
      </c>
      <c r="FH66" s="188">
        <f t="shared" si="130"/>
        <v>0</v>
      </c>
      <c r="FI66" s="187">
        <f t="shared" si="131"/>
        <v>-0.31020901805102352</v>
      </c>
      <c r="FJ66" s="6">
        <f t="shared" si="132"/>
        <v>0.17434532153753746</v>
      </c>
      <c r="FK66" s="6">
        <f t="shared" si="133"/>
        <v>-6.7931848256743255E-2</v>
      </c>
      <c r="FL66" s="6">
        <f t="shared" si="134"/>
        <v>0.75549639332932816</v>
      </c>
      <c r="FM66" s="6">
        <f t="shared" si="135"/>
        <v>-0.5045804913867924</v>
      </c>
      <c r="FN66" s="6">
        <f t="shared" si="136"/>
        <v>-1.6393957599531941</v>
      </c>
      <c r="FO66" s="6">
        <f t="shared" si="137"/>
        <v>0.73468490224489003</v>
      </c>
      <c r="FP66" s="6">
        <f t="shared" si="138"/>
        <v>3.2646554127546974</v>
      </c>
      <c r="FQ66" s="82">
        <f t="shared" si="139"/>
        <v>-2.4070649122187007</v>
      </c>
      <c r="FR66" s="195">
        <f t="shared" si="140"/>
        <v>0.11933174224343676</v>
      </c>
      <c r="FS66" s="195">
        <f t="shared" si="141"/>
        <v>-0.36927750054241704</v>
      </c>
      <c r="FT66" s="64">
        <f t="shared" si="142"/>
        <v>-0.31807333477977862</v>
      </c>
      <c r="FU66" s="64">
        <f t="shared" si="143"/>
        <v>-2.8205684530266728E-2</v>
      </c>
      <c r="FV66" s="64">
        <f t="shared" si="144"/>
        <v>-2.8917335647645914</v>
      </c>
      <c r="FW66" s="64">
        <f t="shared" si="145"/>
        <v>-6.9142981123888054</v>
      </c>
      <c r="FX66" s="64">
        <f t="shared" si="146"/>
        <v>-5.6749837274896926</v>
      </c>
      <c r="FY66" s="64">
        <f t="shared" si="147"/>
        <v>-4.9416359297027572</v>
      </c>
      <c r="FZ66" s="64">
        <f t="shared" si="148"/>
        <v>-3.0219136472119761</v>
      </c>
      <c r="GA66" s="95">
        <f t="shared" si="149"/>
        <v>24.040789759166849</v>
      </c>
    </row>
    <row r="67" spans="1:183" x14ac:dyDescent="0.25">
      <c r="A67" s="592" t="s">
        <v>67</v>
      </c>
      <c r="B67" s="93">
        <v>5</v>
      </c>
      <c r="C67" s="80">
        <v>2</v>
      </c>
      <c r="D67" s="80">
        <v>13</v>
      </c>
      <c r="E67" s="80">
        <v>23</v>
      </c>
      <c r="F67" s="80">
        <v>80</v>
      </c>
      <c r="G67" s="80">
        <v>70</v>
      </c>
      <c r="H67" s="80">
        <v>115</v>
      </c>
      <c r="I67" s="80">
        <v>86</v>
      </c>
      <c r="J67" s="80">
        <v>43</v>
      </c>
      <c r="K67" s="80">
        <v>59</v>
      </c>
      <c r="L67" s="80">
        <v>8</v>
      </c>
      <c r="M67" s="80">
        <v>5</v>
      </c>
      <c r="N67" s="80">
        <v>22</v>
      </c>
      <c r="O67" s="80">
        <v>21</v>
      </c>
      <c r="P67" s="80">
        <v>70</v>
      </c>
      <c r="Q67" s="80">
        <v>68</v>
      </c>
      <c r="R67" s="80">
        <v>117</v>
      </c>
      <c r="S67" s="80">
        <v>103</v>
      </c>
      <c r="T67" s="80">
        <v>26</v>
      </c>
      <c r="U67" s="80">
        <v>49</v>
      </c>
      <c r="V67" s="80">
        <v>13</v>
      </c>
      <c r="W67" s="80">
        <v>7</v>
      </c>
      <c r="X67" s="80">
        <v>35</v>
      </c>
      <c r="Y67" s="80">
        <v>44</v>
      </c>
      <c r="Z67" s="80">
        <v>150</v>
      </c>
      <c r="AA67" s="80">
        <v>138</v>
      </c>
      <c r="AB67" s="80">
        <v>232</v>
      </c>
      <c r="AC67" s="80">
        <v>189</v>
      </c>
      <c r="AD67" s="80">
        <v>69</v>
      </c>
      <c r="AE67" s="80">
        <v>108</v>
      </c>
      <c r="AF67" s="93">
        <v>2</v>
      </c>
      <c r="AG67" s="80">
        <v>6</v>
      </c>
      <c r="AH67" s="80">
        <v>1</v>
      </c>
      <c r="AI67" s="80">
        <v>4</v>
      </c>
      <c r="AJ67" s="80">
        <v>45</v>
      </c>
      <c r="AK67" s="80">
        <v>55</v>
      </c>
      <c r="AL67" s="80">
        <v>99</v>
      </c>
      <c r="AM67" s="80">
        <v>107</v>
      </c>
      <c r="AN67" s="80">
        <v>63</v>
      </c>
      <c r="AO67" s="80">
        <v>160</v>
      </c>
      <c r="AP67" s="80">
        <v>10</v>
      </c>
      <c r="AQ67" s="80">
        <v>1</v>
      </c>
      <c r="AR67" s="80">
        <v>5</v>
      </c>
      <c r="AS67" s="80">
        <v>10</v>
      </c>
      <c r="AT67" s="80">
        <v>60</v>
      </c>
      <c r="AU67" s="80">
        <v>53</v>
      </c>
      <c r="AV67" s="80">
        <v>64</v>
      </c>
      <c r="AW67" s="80">
        <v>94</v>
      </c>
      <c r="AX67" s="80">
        <v>55</v>
      </c>
      <c r="AY67" s="80">
        <v>164</v>
      </c>
      <c r="AZ67" s="80">
        <v>12</v>
      </c>
      <c r="BA67" s="80">
        <v>7</v>
      </c>
      <c r="BB67" s="80">
        <v>6</v>
      </c>
      <c r="BC67" s="80">
        <v>14</v>
      </c>
      <c r="BD67" s="80">
        <v>105</v>
      </c>
      <c r="BE67" s="80">
        <v>108</v>
      </c>
      <c r="BF67" s="80">
        <v>163</v>
      </c>
      <c r="BG67" s="80">
        <v>201</v>
      </c>
      <c r="BH67" s="80">
        <v>118</v>
      </c>
      <c r="BI67" s="80">
        <v>324</v>
      </c>
      <c r="BJ67" s="93">
        <v>6</v>
      </c>
      <c r="BK67" s="80">
        <v>5</v>
      </c>
      <c r="BL67" s="80">
        <v>7</v>
      </c>
      <c r="BM67" s="80">
        <v>14</v>
      </c>
      <c r="BN67" s="80">
        <v>27</v>
      </c>
      <c r="BO67" s="80">
        <v>31</v>
      </c>
      <c r="BP67" s="80">
        <v>79</v>
      </c>
      <c r="BQ67" s="80">
        <v>79</v>
      </c>
      <c r="BR67" s="80">
        <v>53</v>
      </c>
      <c r="BS67" s="80">
        <v>220</v>
      </c>
      <c r="BT67" s="80">
        <v>11</v>
      </c>
      <c r="BU67" s="80">
        <v>5</v>
      </c>
      <c r="BV67" s="80">
        <v>13</v>
      </c>
      <c r="BW67" s="80">
        <v>17</v>
      </c>
      <c r="BX67" s="80">
        <v>19</v>
      </c>
      <c r="BY67" s="80">
        <v>41</v>
      </c>
      <c r="BZ67" s="80">
        <v>72</v>
      </c>
      <c r="CA67" s="80">
        <v>85</v>
      </c>
      <c r="CB67" s="80">
        <v>63</v>
      </c>
      <c r="CC67" s="80">
        <v>505</v>
      </c>
      <c r="CD67" s="80">
        <f t="shared" si="50"/>
        <v>17</v>
      </c>
      <c r="CE67" s="80">
        <f t="shared" si="51"/>
        <v>10</v>
      </c>
      <c r="CF67" s="80">
        <f t="shared" si="52"/>
        <v>20</v>
      </c>
      <c r="CG67" s="80">
        <f t="shared" si="53"/>
        <v>31</v>
      </c>
      <c r="CH67" s="80">
        <f t="shared" si="54"/>
        <v>46</v>
      </c>
      <c r="CI67" s="80">
        <f t="shared" si="55"/>
        <v>72</v>
      </c>
      <c r="CJ67" s="80">
        <f t="shared" si="56"/>
        <v>151</v>
      </c>
      <c r="CK67" s="80">
        <f t="shared" si="57"/>
        <v>164</v>
      </c>
      <c r="CL67" s="80">
        <f t="shared" si="58"/>
        <v>116</v>
      </c>
      <c r="CM67" s="81">
        <f t="shared" si="59"/>
        <v>725</v>
      </c>
      <c r="CO67" s="188">
        <f t="shared" si="60"/>
        <v>1.0080645161290323</v>
      </c>
      <c r="CP67" s="187">
        <f t="shared" si="61"/>
        <v>0.40322580645161288</v>
      </c>
      <c r="CQ67" s="6">
        <f t="shared" si="62"/>
        <v>2.620967741935484</v>
      </c>
      <c r="CR67" s="6">
        <f t="shared" si="63"/>
        <v>4.637096774193548</v>
      </c>
      <c r="CS67" s="6">
        <f t="shared" si="64"/>
        <v>16.129032258064516</v>
      </c>
      <c r="CT67" s="6">
        <f t="shared" si="65"/>
        <v>14.112903225806454</v>
      </c>
      <c r="CU67" s="6">
        <f t="shared" si="66"/>
        <v>23.18548387096774</v>
      </c>
      <c r="CV67" s="6">
        <f t="shared" si="67"/>
        <v>17.338709677419356</v>
      </c>
      <c r="CW67" s="6">
        <f t="shared" si="68"/>
        <v>8.6693548387096779</v>
      </c>
      <c r="CX67" s="6">
        <f t="shared" si="69"/>
        <v>11.895161290322582</v>
      </c>
      <c r="CY67" s="6">
        <f t="shared" si="70"/>
        <v>1.6359918200409</v>
      </c>
      <c r="CZ67" s="187">
        <f t="shared" si="71"/>
        <v>1.0224948875255624</v>
      </c>
      <c r="DA67" s="6">
        <f t="shared" si="72"/>
        <v>4.4989775051124745</v>
      </c>
      <c r="DB67" s="6">
        <f t="shared" si="73"/>
        <v>4.294478527607362</v>
      </c>
      <c r="DC67" s="6">
        <f t="shared" si="74"/>
        <v>14.314928425357873</v>
      </c>
      <c r="DD67" s="6">
        <f t="shared" si="75"/>
        <v>13.905930470347649</v>
      </c>
      <c r="DE67" s="6">
        <f t="shared" si="76"/>
        <v>23.926380368098162</v>
      </c>
      <c r="DF67" s="6">
        <f t="shared" si="77"/>
        <v>21.063394683026583</v>
      </c>
      <c r="DG67" s="6">
        <f t="shared" si="78"/>
        <v>5.3169734151329244</v>
      </c>
      <c r="DH67" s="82">
        <f t="shared" si="79"/>
        <v>10.020449897750511</v>
      </c>
      <c r="DI67" s="188">
        <f t="shared" si="80"/>
        <v>0.36900369003690037</v>
      </c>
      <c r="DJ67" s="6">
        <f t="shared" si="81"/>
        <v>1.107011070110701</v>
      </c>
      <c r="DK67" s="187">
        <f t="shared" si="82"/>
        <v>0.18450184501845018</v>
      </c>
      <c r="DL67" s="187">
        <f t="shared" si="83"/>
        <v>0.73800738007380073</v>
      </c>
      <c r="DM67" s="6">
        <f t="shared" si="84"/>
        <v>8.3025830258302591</v>
      </c>
      <c r="DN67" s="6">
        <f t="shared" si="85"/>
        <v>10.14760147601476</v>
      </c>
      <c r="DO67" s="6">
        <f t="shared" si="86"/>
        <v>18.265682656826566</v>
      </c>
      <c r="DP67" s="6">
        <f t="shared" si="87"/>
        <v>19.741697416974169</v>
      </c>
      <c r="DQ67" s="6">
        <f t="shared" si="88"/>
        <v>11.623616236162361</v>
      </c>
      <c r="DR67" s="6">
        <f t="shared" si="89"/>
        <v>29.520295202952028</v>
      </c>
      <c r="DS67" s="6">
        <f t="shared" si="90"/>
        <v>1.9379844961240309</v>
      </c>
      <c r="DT67" s="187">
        <f t="shared" si="91"/>
        <v>0.19379844961240311</v>
      </c>
      <c r="DU67" s="187">
        <f t="shared" si="92"/>
        <v>0.96899224806201545</v>
      </c>
      <c r="DV67" s="6">
        <f t="shared" si="93"/>
        <v>1.9379844961240309</v>
      </c>
      <c r="DW67" s="6">
        <f t="shared" si="94"/>
        <v>11.627906976744185</v>
      </c>
      <c r="DX67" s="6">
        <f t="shared" si="95"/>
        <v>10.271317829457365</v>
      </c>
      <c r="DY67" s="6">
        <f t="shared" si="96"/>
        <v>12.403100775193799</v>
      </c>
      <c r="DZ67" s="6">
        <f t="shared" si="97"/>
        <v>18.217054263565892</v>
      </c>
      <c r="EA67" s="6">
        <f t="shared" si="98"/>
        <v>10.65891472868217</v>
      </c>
      <c r="EB67" s="6">
        <f t="shared" si="99"/>
        <v>31.782945736434108</v>
      </c>
      <c r="EC67" s="61">
        <f t="shared" si="100"/>
        <v>1.1516314779270633</v>
      </c>
      <c r="ED67" s="187">
        <f t="shared" si="101"/>
        <v>0.95969289827255266</v>
      </c>
      <c r="EE67" s="6">
        <f t="shared" si="102"/>
        <v>1.3435700575815739</v>
      </c>
      <c r="EF67" s="6">
        <f t="shared" si="103"/>
        <v>2.6871401151631478</v>
      </c>
      <c r="EG67" s="6">
        <f t="shared" si="104"/>
        <v>5.182341650671785</v>
      </c>
      <c r="EH67" s="6">
        <f t="shared" si="105"/>
        <v>5.9500959692898272</v>
      </c>
      <c r="EI67" s="6">
        <f t="shared" si="106"/>
        <v>15.163147792706333</v>
      </c>
      <c r="EJ67" s="6">
        <f t="shared" si="107"/>
        <v>15.163147792706333</v>
      </c>
      <c r="EK67" s="6">
        <f t="shared" si="108"/>
        <v>10.17274472168906</v>
      </c>
      <c r="EL67" s="6">
        <f t="shared" si="109"/>
        <v>42.226487523992326</v>
      </c>
      <c r="EM67" s="6">
        <f t="shared" si="110"/>
        <v>1.3237063778580023</v>
      </c>
      <c r="EN67" s="187">
        <f t="shared" si="111"/>
        <v>0.60168471720818295</v>
      </c>
      <c r="EO67" s="6">
        <f t="shared" si="112"/>
        <v>1.5643802647412757</v>
      </c>
      <c r="EP67" s="6">
        <f t="shared" si="113"/>
        <v>2.0457280385078223</v>
      </c>
      <c r="EQ67" s="6">
        <f t="shared" si="114"/>
        <v>2.286401925391095</v>
      </c>
      <c r="ER67" s="6">
        <f t="shared" si="115"/>
        <v>4.9338146811071004</v>
      </c>
      <c r="ES67" s="6">
        <f t="shared" si="116"/>
        <v>8.6642599277978327</v>
      </c>
      <c r="ET67" s="6">
        <f t="shared" si="117"/>
        <v>10.22864019253911</v>
      </c>
      <c r="EU67" s="6">
        <f t="shared" si="118"/>
        <v>7.5812274368231041</v>
      </c>
      <c r="EV67" s="82">
        <f t="shared" si="119"/>
        <v>60.770156438026476</v>
      </c>
      <c r="EX67" s="188">
        <f t="shared" si="120"/>
        <v>0.6279273039118678</v>
      </c>
      <c r="EY67" s="187">
        <f t="shared" si="121"/>
        <v>0.61926908107394951</v>
      </c>
      <c r="EZ67" s="6">
        <f t="shared" si="122"/>
        <v>1.8780097631769905</v>
      </c>
      <c r="FA67" s="6">
        <f t="shared" si="123"/>
        <v>-0.342618246586186</v>
      </c>
      <c r="FB67" s="6">
        <f t="shared" si="124"/>
        <v>-1.8141038327066425</v>
      </c>
      <c r="FC67" s="6">
        <f t="shared" si="125"/>
        <v>-0.20697275545880522</v>
      </c>
      <c r="FD67" s="6">
        <f t="shared" si="126"/>
        <v>0.74089649713042149</v>
      </c>
      <c r="FE67" s="6">
        <f t="shared" si="127"/>
        <v>3.7246850056072276</v>
      </c>
      <c r="FF67" s="6">
        <f t="shared" si="128"/>
        <v>-3.3523814235767535</v>
      </c>
      <c r="FG67" s="82">
        <f t="shared" si="129"/>
        <v>-1.8747113925720704</v>
      </c>
      <c r="FH67" s="188">
        <f t="shared" si="130"/>
        <v>1.5689808060871306</v>
      </c>
      <c r="FI67" s="187">
        <f t="shared" si="131"/>
        <v>-0.91321262049829788</v>
      </c>
      <c r="FJ67" s="187">
        <f t="shared" si="132"/>
        <v>0.78449040304356532</v>
      </c>
      <c r="FK67" s="187">
        <f t="shared" si="133"/>
        <v>1.1999771160502302</v>
      </c>
      <c r="FL67" s="6">
        <f t="shared" si="134"/>
        <v>3.3253239509139263</v>
      </c>
      <c r="FM67" s="6">
        <f t="shared" si="135"/>
        <v>0.1237163534426049</v>
      </c>
      <c r="FN67" s="6">
        <f t="shared" si="136"/>
        <v>-5.8625818816327673</v>
      </c>
      <c r="FO67" s="6">
        <f t="shared" si="137"/>
        <v>-1.5246431534082774</v>
      </c>
      <c r="FP67" s="6">
        <f t="shared" si="138"/>
        <v>-0.96470150748019101</v>
      </c>
      <c r="FQ67" s="82">
        <f t="shared" si="139"/>
        <v>2.2626505334820806</v>
      </c>
      <c r="FR67" s="64">
        <f t="shared" si="140"/>
        <v>0.17207489993093894</v>
      </c>
      <c r="FS67" s="195">
        <f t="shared" si="141"/>
        <v>-0.35800818106436971</v>
      </c>
      <c r="FT67" s="64">
        <f t="shared" si="142"/>
        <v>0.22081020715970179</v>
      </c>
      <c r="FU67" s="64">
        <f t="shared" si="143"/>
        <v>-0.64141207665532551</v>
      </c>
      <c r="FV67" s="64">
        <f t="shared" si="144"/>
        <v>-2.89593972528069</v>
      </c>
      <c r="FW67" s="64">
        <f t="shared" si="145"/>
        <v>-1.0162812881827268</v>
      </c>
      <c r="FX67" s="64">
        <f t="shared" si="146"/>
        <v>-6.4988878649085002</v>
      </c>
      <c r="FY67" s="64">
        <f t="shared" si="147"/>
        <v>-4.9345076001672226</v>
      </c>
      <c r="FZ67" s="64">
        <f t="shared" si="148"/>
        <v>-2.5915172848659562</v>
      </c>
      <c r="GA67" s="95">
        <f t="shared" si="149"/>
        <v>18.54366891403415</v>
      </c>
    </row>
    <row r="68" spans="1:183" x14ac:dyDescent="0.25">
      <c r="A68" s="592" t="s">
        <v>68</v>
      </c>
      <c r="B68" s="93">
        <v>0</v>
      </c>
      <c r="C68" s="80">
        <v>2</v>
      </c>
      <c r="D68" s="80">
        <v>4</v>
      </c>
      <c r="E68" s="80">
        <v>11</v>
      </c>
      <c r="F68" s="80">
        <v>15</v>
      </c>
      <c r="G68" s="80">
        <v>50</v>
      </c>
      <c r="H68" s="80">
        <v>90</v>
      </c>
      <c r="I68" s="80">
        <v>142</v>
      </c>
      <c r="J68" s="80">
        <v>90</v>
      </c>
      <c r="K68" s="80">
        <v>130</v>
      </c>
      <c r="L68" s="80">
        <v>5</v>
      </c>
      <c r="M68" s="80">
        <v>3</v>
      </c>
      <c r="N68" s="80">
        <v>11</v>
      </c>
      <c r="O68" s="80">
        <v>6</v>
      </c>
      <c r="P68" s="80">
        <v>31</v>
      </c>
      <c r="Q68" s="80">
        <v>45</v>
      </c>
      <c r="R68" s="80">
        <v>78</v>
      </c>
      <c r="S68" s="80">
        <v>135</v>
      </c>
      <c r="T68" s="80">
        <v>68</v>
      </c>
      <c r="U68" s="80">
        <v>111</v>
      </c>
      <c r="V68" s="80">
        <v>5</v>
      </c>
      <c r="W68" s="80">
        <v>5</v>
      </c>
      <c r="X68" s="80">
        <v>15</v>
      </c>
      <c r="Y68" s="80">
        <v>17</v>
      </c>
      <c r="Z68" s="80">
        <v>46</v>
      </c>
      <c r="AA68" s="80">
        <v>95</v>
      </c>
      <c r="AB68" s="80">
        <v>168</v>
      </c>
      <c r="AC68" s="80">
        <v>277</v>
      </c>
      <c r="AD68" s="80">
        <v>158</v>
      </c>
      <c r="AE68" s="80">
        <v>241</v>
      </c>
      <c r="AF68" s="93">
        <v>5</v>
      </c>
      <c r="AG68" s="80">
        <v>3</v>
      </c>
      <c r="AH68" s="80">
        <v>2</v>
      </c>
      <c r="AI68" s="80">
        <v>9</v>
      </c>
      <c r="AJ68" s="80">
        <v>13</v>
      </c>
      <c r="AK68" s="80">
        <v>37</v>
      </c>
      <c r="AL68" s="80">
        <v>62</v>
      </c>
      <c r="AM68" s="80">
        <v>105</v>
      </c>
      <c r="AN68" s="80">
        <v>117</v>
      </c>
      <c r="AO68" s="80">
        <v>178</v>
      </c>
      <c r="AP68" s="80">
        <v>2</v>
      </c>
      <c r="AQ68" s="80">
        <v>3</v>
      </c>
      <c r="AR68" s="80">
        <v>9</v>
      </c>
      <c r="AS68" s="80">
        <v>16</v>
      </c>
      <c r="AT68" s="80">
        <v>15</v>
      </c>
      <c r="AU68" s="80">
        <v>33</v>
      </c>
      <c r="AV68" s="80">
        <v>72</v>
      </c>
      <c r="AW68" s="80">
        <v>93</v>
      </c>
      <c r="AX68" s="80">
        <v>87</v>
      </c>
      <c r="AY68" s="80">
        <v>148</v>
      </c>
      <c r="AZ68" s="80">
        <v>7</v>
      </c>
      <c r="BA68" s="80">
        <v>6</v>
      </c>
      <c r="BB68" s="80">
        <v>11</v>
      </c>
      <c r="BC68" s="80">
        <v>25</v>
      </c>
      <c r="BD68" s="80">
        <v>28</v>
      </c>
      <c r="BE68" s="80">
        <v>70</v>
      </c>
      <c r="BF68" s="80">
        <v>134</v>
      </c>
      <c r="BG68" s="80">
        <v>198</v>
      </c>
      <c r="BH68" s="80">
        <v>204</v>
      </c>
      <c r="BI68" s="80">
        <v>326</v>
      </c>
      <c r="BJ68" s="93">
        <v>1</v>
      </c>
      <c r="BK68" s="80">
        <v>0</v>
      </c>
      <c r="BL68" s="80">
        <v>3</v>
      </c>
      <c r="BM68" s="80">
        <v>14</v>
      </c>
      <c r="BN68" s="80">
        <v>27</v>
      </c>
      <c r="BO68" s="80">
        <v>37</v>
      </c>
      <c r="BP68" s="80">
        <v>63</v>
      </c>
      <c r="BQ68" s="80">
        <v>116</v>
      </c>
      <c r="BR68" s="80">
        <v>88</v>
      </c>
      <c r="BS68" s="80">
        <v>184</v>
      </c>
      <c r="BT68" s="80">
        <v>4</v>
      </c>
      <c r="BU68" s="80">
        <v>3</v>
      </c>
      <c r="BV68" s="80">
        <v>5</v>
      </c>
      <c r="BW68" s="80">
        <v>6</v>
      </c>
      <c r="BX68" s="80">
        <v>30</v>
      </c>
      <c r="BY68" s="80">
        <v>30</v>
      </c>
      <c r="BZ68" s="80">
        <v>74</v>
      </c>
      <c r="CA68" s="80">
        <v>96</v>
      </c>
      <c r="CB68" s="80">
        <v>88</v>
      </c>
      <c r="CC68" s="80">
        <v>499</v>
      </c>
      <c r="CD68" s="80">
        <f t="shared" si="50"/>
        <v>5</v>
      </c>
      <c r="CE68" s="80">
        <f t="shared" si="51"/>
        <v>3</v>
      </c>
      <c r="CF68" s="80">
        <f t="shared" si="52"/>
        <v>8</v>
      </c>
      <c r="CG68" s="80">
        <f t="shared" si="53"/>
        <v>20</v>
      </c>
      <c r="CH68" s="80">
        <f t="shared" si="54"/>
        <v>57</v>
      </c>
      <c r="CI68" s="80">
        <f t="shared" si="55"/>
        <v>67</v>
      </c>
      <c r="CJ68" s="80">
        <f t="shared" si="56"/>
        <v>137</v>
      </c>
      <c r="CK68" s="80">
        <f t="shared" si="57"/>
        <v>212</v>
      </c>
      <c r="CL68" s="80">
        <f t="shared" si="58"/>
        <v>176</v>
      </c>
      <c r="CM68" s="81">
        <f t="shared" si="59"/>
        <v>683</v>
      </c>
      <c r="CO68" s="188">
        <f t="shared" si="60"/>
        <v>0</v>
      </c>
      <c r="CP68" s="187">
        <f t="shared" si="61"/>
        <v>0.37453183520599254</v>
      </c>
      <c r="CQ68" s="187">
        <f t="shared" si="62"/>
        <v>0.74906367041198507</v>
      </c>
      <c r="CR68" s="6">
        <f t="shared" si="63"/>
        <v>2.0599250936329585</v>
      </c>
      <c r="CS68" s="6">
        <f t="shared" si="64"/>
        <v>2.8089887640449436</v>
      </c>
      <c r="CT68" s="6">
        <f t="shared" si="65"/>
        <v>9.3632958801498134</v>
      </c>
      <c r="CU68" s="6">
        <f t="shared" si="66"/>
        <v>16.853932584269664</v>
      </c>
      <c r="CV68" s="6">
        <f t="shared" si="67"/>
        <v>26.591760299625467</v>
      </c>
      <c r="CW68" s="6">
        <f t="shared" si="68"/>
        <v>16.853932584269664</v>
      </c>
      <c r="CX68" s="6">
        <f t="shared" si="69"/>
        <v>24.344569288389515</v>
      </c>
      <c r="CY68" s="187">
        <f t="shared" si="70"/>
        <v>1.0141987829614605</v>
      </c>
      <c r="CZ68" s="187">
        <f t="shared" si="71"/>
        <v>0.6085192697768762</v>
      </c>
      <c r="DA68" s="6">
        <f t="shared" si="72"/>
        <v>2.2312373225152129</v>
      </c>
      <c r="DB68" s="6">
        <f t="shared" si="73"/>
        <v>1.2170385395537524</v>
      </c>
      <c r="DC68" s="6">
        <f t="shared" si="74"/>
        <v>6.2880324543610548</v>
      </c>
      <c r="DD68" s="6">
        <f t="shared" si="75"/>
        <v>9.1277890466531435</v>
      </c>
      <c r="DE68" s="6">
        <f t="shared" si="76"/>
        <v>15.821501014198782</v>
      </c>
      <c r="DF68" s="6">
        <f t="shared" si="77"/>
        <v>27.383367139959429</v>
      </c>
      <c r="DG68" s="6">
        <f t="shared" si="78"/>
        <v>13.793103448275861</v>
      </c>
      <c r="DH68" s="82">
        <f t="shared" si="79"/>
        <v>22.515212981744423</v>
      </c>
      <c r="DI68" s="188">
        <f t="shared" si="80"/>
        <v>0.94161958568738224</v>
      </c>
      <c r="DJ68" s="187">
        <f t="shared" si="81"/>
        <v>0.56497175141242939</v>
      </c>
      <c r="DK68" s="187">
        <f t="shared" si="82"/>
        <v>0.37664783427495291</v>
      </c>
      <c r="DL68" s="6">
        <f t="shared" si="83"/>
        <v>1.6949152542372881</v>
      </c>
      <c r="DM68" s="6">
        <f t="shared" si="84"/>
        <v>2.4482109227871938</v>
      </c>
      <c r="DN68" s="6">
        <f t="shared" si="85"/>
        <v>6.9679849340866298</v>
      </c>
      <c r="DO68" s="6">
        <f t="shared" si="86"/>
        <v>11.67608286252354</v>
      </c>
      <c r="DP68" s="6">
        <f t="shared" si="87"/>
        <v>19.774011299435028</v>
      </c>
      <c r="DQ68" s="6">
        <f t="shared" si="88"/>
        <v>22.033898305084744</v>
      </c>
      <c r="DR68" s="6">
        <f t="shared" si="89"/>
        <v>33.52165725047081</v>
      </c>
      <c r="DS68" s="187">
        <f t="shared" si="90"/>
        <v>0.41841004184100417</v>
      </c>
      <c r="DT68" s="187">
        <f t="shared" si="91"/>
        <v>0.62761506276150625</v>
      </c>
      <c r="DU68" s="6">
        <f t="shared" si="92"/>
        <v>1.882845188284519</v>
      </c>
      <c r="DV68" s="6">
        <f t="shared" si="93"/>
        <v>3.3472803347280333</v>
      </c>
      <c r="DW68" s="6">
        <f t="shared" si="94"/>
        <v>3.1380753138075312</v>
      </c>
      <c r="DX68" s="6">
        <f t="shared" si="95"/>
        <v>6.9037656903765692</v>
      </c>
      <c r="DY68" s="6">
        <f t="shared" si="96"/>
        <v>15.062761506276152</v>
      </c>
      <c r="DZ68" s="6">
        <f t="shared" si="97"/>
        <v>19.456066945606697</v>
      </c>
      <c r="EA68" s="6">
        <f t="shared" si="98"/>
        <v>18.200836820083683</v>
      </c>
      <c r="EB68" s="6">
        <f t="shared" si="99"/>
        <v>30.962343096234306</v>
      </c>
      <c r="EC68" s="188">
        <f t="shared" si="100"/>
        <v>0.18761726078799248</v>
      </c>
      <c r="ED68" s="187">
        <f t="shared" si="101"/>
        <v>0</v>
      </c>
      <c r="EE68" s="187">
        <f t="shared" si="102"/>
        <v>0.56285178236397748</v>
      </c>
      <c r="EF68" s="6">
        <f t="shared" si="103"/>
        <v>2.6266416510318953</v>
      </c>
      <c r="EG68" s="6">
        <f t="shared" si="104"/>
        <v>5.0656660412757972</v>
      </c>
      <c r="EH68" s="6">
        <f t="shared" si="105"/>
        <v>6.9418386491557227</v>
      </c>
      <c r="EI68" s="6">
        <f t="shared" si="106"/>
        <v>11.819887429643527</v>
      </c>
      <c r="EJ68" s="6">
        <f t="shared" si="107"/>
        <v>21.763602251407129</v>
      </c>
      <c r="EK68" s="6">
        <f t="shared" si="108"/>
        <v>16.51031894934334</v>
      </c>
      <c r="EL68" s="6">
        <f t="shared" si="109"/>
        <v>34.521575984990619</v>
      </c>
      <c r="EM68" s="187">
        <f t="shared" si="110"/>
        <v>0.47904191616766467</v>
      </c>
      <c r="EN68" s="187">
        <f t="shared" si="111"/>
        <v>0.3592814371257485</v>
      </c>
      <c r="EO68" s="187">
        <f t="shared" si="112"/>
        <v>0.5988023952095809</v>
      </c>
      <c r="EP68" s="6">
        <f t="shared" si="113"/>
        <v>0.71856287425149701</v>
      </c>
      <c r="EQ68" s="6">
        <f t="shared" si="114"/>
        <v>3.5928143712574849</v>
      </c>
      <c r="ER68" s="6">
        <f t="shared" si="115"/>
        <v>3.5928143712574849</v>
      </c>
      <c r="ES68" s="6">
        <f t="shared" si="116"/>
        <v>8.8622754491017961</v>
      </c>
      <c r="ET68" s="6">
        <f t="shared" si="117"/>
        <v>11.497005988023952</v>
      </c>
      <c r="EU68" s="6">
        <f t="shared" si="118"/>
        <v>10.538922155688622</v>
      </c>
      <c r="EV68" s="82">
        <f t="shared" si="119"/>
        <v>59.76047904191617</v>
      </c>
      <c r="EX68" s="188">
        <f t="shared" si="120"/>
        <v>1.0141987829614605</v>
      </c>
      <c r="EY68" s="187">
        <f t="shared" si="121"/>
        <v>0.23398743457088367</v>
      </c>
      <c r="EZ68" s="6">
        <f t="shared" si="122"/>
        <v>1.4821736521032278</v>
      </c>
      <c r="FA68" s="6">
        <f t="shared" si="123"/>
        <v>-0.8428865540792061</v>
      </c>
      <c r="FB68" s="6">
        <f t="shared" si="124"/>
        <v>3.4790436903161113</v>
      </c>
      <c r="FC68" s="6">
        <f t="shared" si="125"/>
        <v>-0.2355068334966699</v>
      </c>
      <c r="FD68" s="6">
        <f t="shared" si="126"/>
        <v>-1.0324315700708819</v>
      </c>
      <c r="FE68" s="6">
        <f t="shared" si="127"/>
        <v>0.79160684033396223</v>
      </c>
      <c r="FF68" s="6">
        <f t="shared" si="128"/>
        <v>-3.0608291359938029</v>
      </c>
      <c r="FG68" s="82">
        <f t="shared" si="129"/>
        <v>-1.8293563066450922</v>
      </c>
      <c r="FH68" s="188">
        <f t="shared" si="130"/>
        <v>-0.52320954384637808</v>
      </c>
      <c r="FI68" s="187">
        <f t="shared" si="131"/>
        <v>6.2643311349076858E-2</v>
      </c>
      <c r="FJ68" s="187">
        <f t="shared" si="132"/>
        <v>1.5061973540095661</v>
      </c>
      <c r="FK68" s="6">
        <f t="shared" si="133"/>
        <v>1.6523650804907453</v>
      </c>
      <c r="FL68" s="6">
        <f t="shared" si="134"/>
        <v>0.68986439102033748</v>
      </c>
      <c r="FM68" s="6">
        <f t="shared" si="135"/>
        <v>-6.4219243710060603E-2</v>
      </c>
      <c r="FN68" s="6">
        <f t="shared" si="136"/>
        <v>3.386678643752612</v>
      </c>
      <c r="FO68" s="6">
        <f t="shared" si="137"/>
        <v>-0.31794435382833086</v>
      </c>
      <c r="FP68" s="6">
        <f t="shared" si="138"/>
        <v>-3.8330614850010605</v>
      </c>
      <c r="FQ68" s="82">
        <f t="shared" si="139"/>
        <v>-2.5593141542365032</v>
      </c>
      <c r="FR68" s="195">
        <f t="shared" si="140"/>
        <v>0.29142465537967222</v>
      </c>
      <c r="FS68" s="195">
        <f t="shared" si="141"/>
        <v>0.3592814371257485</v>
      </c>
      <c r="FT68" s="195">
        <f t="shared" si="142"/>
        <v>3.5950612845603414E-2</v>
      </c>
      <c r="FU68" s="64">
        <f t="shared" si="143"/>
        <v>-1.9080787767803984</v>
      </c>
      <c r="FV68" s="64">
        <f t="shared" si="144"/>
        <v>-1.4728516700183123</v>
      </c>
      <c r="FW68" s="64">
        <f t="shared" si="145"/>
        <v>-3.3490242778982378</v>
      </c>
      <c r="FX68" s="64">
        <f t="shared" si="146"/>
        <v>-2.9576119805417314</v>
      </c>
      <c r="FY68" s="64">
        <f t="shared" si="147"/>
        <v>-10.266596263383176</v>
      </c>
      <c r="FZ68" s="64">
        <f t="shared" si="148"/>
        <v>-5.9713967936547174</v>
      </c>
      <c r="GA68" s="95">
        <f t="shared" si="149"/>
        <v>25.238903056925551</v>
      </c>
    </row>
    <row r="69" spans="1:183" x14ac:dyDescent="0.25">
      <c r="A69" s="592" t="s">
        <v>69</v>
      </c>
      <c r="B69" s="93">
        <v>18</v>
      </c>
      <c r="C69" s="80">
        <v>8</v>
      </c>
      <c r="D69" s="80">
        <v>26</v>
      </c>
      <c r="E69" s="80">
        <v>32</v>
      </c>
      <c r="F69" s="80">
        <v>131</v>
      </c>
      <c r="G69" s="80">
        <v>87</v>
      </c>
      <c r="H69" s="80">
        <v>103</v>
      </c>
      <c r="I69" s="80">
        <v>57</v>
      </c>
      <c r="J69" s="80">
        <v>26</v>
      </c>
      <c r="K69" s="80">
        <v>50</v>
      </c>
      <c r="L69" s="80">
        <v>26</v>
      </c>
      <c r="M69" s="80">
        <v>15</v>
      </c>
      <c r="N69" s="80">
        <v>46</v>
      </c>
      <c r="O69" s="80">
        <v>38</v>
      </c>
      <c r="P69" s="80">
        <v>109</v>
      </c>
      <c r="Q69" s="80">
        <v>71</v>
      </c>
      <c r="R69" s="80">
        <v>79</v>
      </c>
      <c r="S69" s="80">
        <v>24</v>
      </c>
      <c r="T69" s="80">
        <v>9</v>
      </c>
      <c r="U69" s="80">
        <v>20</v>
      </c>
      <c r="V69" s="80">
        <v>44</v>
      </c>
      <c r="W69" s="80">
        <v>23</v>
      </c>
      <c r="X69" s="80">
        <v>72</v>
      </c>
      <c r="Y69" s="80">
        <v>70</v>
      </c>
      <c r="Z69" s="80">
        <v>240</v>
      </c>
      <c r="AA69" s="80">
        <v>158</v>
      </c>
      <c r="AB69" s="80">
        <v>182</v>
      </c>
      <c r="AC69" s="80">
        <v>81</v>
      </c>
      <c r="AD69" s="80">
        <v>35</v>
      </c>
      <c r="AE69" s="80">
        <v>70</v>
      </c>
      <c r="AF69" s="93">
        <v>9</v>
      </c>
      <c r="AG69" s="80">
        <v>4</v>
      </c>
      <c r="AH69" s="80">
        <v>16</v>
      </c>
      <c r="AI69" s="80">
        <v>16</v>
      </c>
      <c r="AJ69" s="80">
        <v>76</v>
      </c>
      <c r="AK69" s="80">
        <v>71</v>
      </c>
      <c r="AL69" s="80">
        <v>90</v>
      </c>
      <c r="AM69" s="80">
        <v>123</v>
      </c>
      <c r="AN69" s="80">
        <v>38</v>
      </c>
      <c r="AO69" s="80">
        <v>107</v>
      </c>
      <c r="AP69" s="80">
        <v>24</v>
      </c>
      <c r="AQ69" s="80">
        <v>9</v>
      </c>
      <c r="AR69" s="80">
        <v>9</v>
      </c>
      <c r="AS69" s="80">
        <v>23</v>
      </c>
      <c r="AT69" s="80">
        <v>83</v>
      </c>
      <c r="AU69" s="80">
        <v>55</v>
      </c>
      <c r="AV69" s="80">
        <v>75</v>
      </c>
      <c r="AW69" s="80">
        <v>63</v>
      </c>
      <c r="AX69" s="80">
        <v>27</v>
      </c>
      <c r="AY69" s="80">
        <v>70</v>
      </c>
      <c r="AZ69" s="80">
        <v>33</v>
      </c>
      <c r="BA69" s="80">
        <v>13</v>
      </c>
      <c r="BB69" s="80">
        <v>25</v>
      </c>
      <c r="BC69" s="80">
        <v>39</v>
      </c>
      <c r="BD69" s="80">
        <v>159</v>
      </c>
      <c r="BE69" s="80">
        <v>126</v>
      </c>
      <c r="BF69" s="80">
        <v>165</v>
      </c>
      <c r="BG69" s="80">
        <v>186</v>
      </c>
      <c r="BH69" s="80">
        <v>65</v>
      </c>
      <c r="BI69" s="80">
        <v>177</v>
      </c>
      <c r="BJ69" s="93">
        <v>15</v>
      </c>
      <c r="BK69" s="80">
        <v>8</v>
      </c>
      <c r="BL69" s="80">
        <v>24</v>
      </c>
      <c r="BM69" s="80">
        <v>16</v>
      </c>
      <c r="BN69" s="80">
        <v>67</v>
      </c>
      <c r="BO69" s="80">
        <v>63</v>
      </c>
      <c r="BP69" s="80">
        <v>98</v>
      </c>
      <c r="BQ69" s="80">
        <v>94</v>
      </c>
      <c r="BR69" s="80">
        <v>57</v>
      </c>
      <c r="BS69" s="80">
        <v>106</v>
      </c>
      <c r="BT69" s="80">
        <v>28</v>
      </c>
      <c r="BU69" s="80">
        <v>13</v>
      </c>
      <c r="BV69" s="80">
        <v>36</v>
      </c>
      <c r="BW69" s="80">
        <v>34</v>
      </c>
      <c r="BX69" s="80">
        <v>63</v>
      </c>
      <c r="BY69" s="80">
        <v>52</v>
      </c>
      <c r="BZ69" s="80">
        <v>80</v>
      </c>
      <c r="CA69" s="80">
        <v>54</v>
      </c>
      <c r="CB69" s="80">
        <v>40</v>
      </c>
      <c r="CC69" s="80">
        <v>461</v>
      </c>
      <c r="CD69" s="80">
        <f t="shared" si="50"/>
        <v>43</v>
      </c>
      <c r="CE69" s="80">
        <f t="shared" si="51"/>
        <v>21</v>
      </c>
      <c r="CF69" s="80">
        <f t="shared" si="52"/>
        <v>60</v>
      </c>
      <c r="CG69" s="80">
        <f t="shared" si="53"/>
        <v>50</v>
      </c>
      <c r="CH69" s="80">
        <f t="shared" si="54"/>
        <v>130</v>
      </c>
      <c r="CI69" s="80">
        <f t="shared" si="55"/>
        <v>115</v>
      </c>
      <c r="CJ69" s="80">
        <f t="shared" si="56"/>
        <v>178</v>
      </c>
      <c r="CK69" s="80">
        <f t="shared" si="57"/>
        <v>148</v>
      </c>
      <c r="CL69" s="80">
        <f t="shared" si="58"/>
        <v>97</v>
      </c>
      <c r="CM69" s="81">
        <f t="shared" si="59"/>
        <v>567</v>
      </c>
      <c r="CO69" s="61">
        <f t="shared" si="60"/>
        <v>3.3457249070631967</v>
      </c>
      <c r="CP69" s="6">
        <f t="shared" si="61"/>
        <v>1.486988847583643</v>
      </c>
      <c r="CQ69" s="6">
        <f t="shared" si="62"/>
        <v>4.8327137546468402</v>
      </c>
      <c r="CR69" s="6">
        <f t="shared" si="63"/>
        <v>5.9479553903345721</v>
      </c>
      <c r="CS69" s="6">
        <f t="shared" si="64"/>
        <v>24.349442379182157</v>
      </c>
      <c r="CT69" s="6">
        <f t="shared" si="65"/>
        <v>16.171003717472118</v>
      </c>
      <c r="CU69" s="6">
        <f t="shared" si="66"/>
        <v>19.144981412639407</v>
      </c>
      <c r="CV69" s="6">
        <f t="shared" si="67"/>
        <v>10.594795539033457</v>
      </c>
      <c r="CW69" s="6">
        <f t="shared" si="68"/>
        <v>4.8327137546468402</v>
      </c>
      <c r="CX69" s="6">
        <f t="shared" si="69"/>
        <v>9.2936802973977688</v>
      </c>
      <c r="CY69" s="6">
        <f t="shared" si="70"/>
        <v>5.9496567505720828</v>
      </c>
      <c r="CZ69" s="6">
        <f t="shared" si="71"/>
        <v>3.4324942791762014</v>
      </c>
      <c r="DA69" s="6">
        <f t="shared" si="72"/>
        <v>10.526315789473683</v>
      </c>
      <c r="DB69" s="6">
        <f t="shared" si="73"/>
        <v>8.695652173913043</v>
      </c>
      <c r="DC69" s="6">
        <f t="shared" si="74"/>
        <v>24.94279176201373</v>
      </c>
      <c r="DD69" s="6">
        <f t="shared" si="75"/>
        <v>16.247139588100687</v>
      </c>
      <c r="DE69" s="6">
        <f t="shared" si="76"/>
        <v>18.077803203661329</v>
      </c>
      <c r="DF69" s="6">
        <f t="shared" si="77"/>
        <v>5.4919908466819223</v>
      </c>
      <c r="DG69" s="6">
        <f t="shared" si="78"/>
        <v>2.0594965675057209</v>
      </c>
      <c r="DH69" s="82">
        <f t="shared" si="79"/>
        <v>4.5766590389016013</v>
      </c>
      <c r="DI69" s="61">
        <f t="shared" si="80"/>
        <v>1.6363636363636365</v>
      </c>
      <c r="DJ69" s="187">
        <f t="shared" si="81"/>
        <v>0.72727272727272729</v>
      </c>
      <c r="DK69" s="6">
        <f t="shared" si="82"/>
        <v>2.9090909090909092</v>
      </c>
      <c r="DL69" s="6">
        <f t="shared" si="83"/>
        <v>2.9090909090909092</v>
      </c>
      <c r="DM69" s="6">
        <f t="shared" si="84"/>
        <v>13.818181818181818</v>
      </c>
      <c r="DN69" s="6">
        <f t="shared" si="85"/>
        <v>12.909090909090908</v>
      </c>
      <c r="DO69" s="6">
        <f t="shared" si="86"/>
        <v>16.363636363636363</v>
      </c>
      <c r="DP69" s="6">
        <f t="shared" si="87"/>
        <v>22.363636363636363</v>
      </c>
      <c r="DQ69" s="6">
        <f t="shared" si="88"/>
        <v>6.9090909090909092</v>
      </c>
      <c r="DR69" s="6">
        <f t="shared" si="89"/>
        <v>19.454545454545453</v>
      </c>
      <c r="DS69" s="6">
        <f t="shared" si="90"/>
        <v>5.4794520547945202</v>
      </c>
      <c r="DT69" s="6">
        <f t="shared" si="91"/>
        <v>2.054794520547945</v>
      </c>
      <c r="DU69" s="6">
        <f t="shared" si="92"/>
        <v>2.054794520547945</v>
      </c>
      <c r="DV69" s="6">
        <f t="shared" si="93"/>
        <v>5.2511415525114149</v>
      </c>
      <c r="DW69" s="6">
        <f t="shared" si="94"/>
        <v>18.949771689497716</v>
      </c>
      <c r="DX69" s="6">
        <f t="shared" si="95"/>
        <v>12.557077625570775</v>
      </c>
      <c r="DY69" s="6">
        <f t="shared" si="96"/>
        <v>17.123287671232877</v>
      </c>
      <c r="DZ69" s="6">
        <f t="shared" si="97"/>
        <v>14.383561643835616</v>
      </c>
      <c r="EA69" s="6">
        <f t="shared" si="98"/>
        <v>6.1643835616438354</v>
      </c>
      <c r="EB69" s="6">
        <f t="shared" si="99"/>
        <v>15.981735159817351</v>
      </c>
      <c r="EC69" s="61">
        <f t="shared" si="100"/>
        <v>2.7372262773722631</v>
      </c>
      <c r="ED69" s="6">
        <f t="shared" si="101"/>
        <v>1.4598540145985401</v>
      </c>
      <c r="EE69" s="6">
        <f t="shared" si="102"/>
        <v>4.3795620437956204</v>
      </c>
      <c r="EF69" s="6">
        <f t="shared" si="103"/>
        <v>2.9197080291970803</v>
      </c>
      <c r="EG69" s="6">
        <f t="shared" si="104"/>
        <v>12.226277372262775</v>
      </c>
      <c r="EH69" s="6">
        <f t="shared" si="105"/>
        <v>11.496350364963504</v>
      </c>
      <c r="EI69" s="6">
        <f t="shared" si="106"/>
        <v>17.883211678832119</v>
      </c>
      <c r="EJ69" s="6">
        <f t="shared" si="107"/>
        <v>17.153284671532848</v>
      </c>
      <c r="EK69" s="6">
        <f t="shared" si="108"/>
        <v>10.401459854014599</v>
      </c>
      <c r="EL69" s="6">
        <f t="shared" si="109"/>
        <v>19.34306569343066</v>
      </c>
      <c r="EM69" s="6">
        <f t="shared" si="110"/>
        <v>3.2520325203252036</v>
      </c>
      <c r="EN69" s="6">
        <f t="shared" si="111"/>
        <v>1.5098722415795587</v>
      </c>
      <c r="EO69" s="6">
        <f t="shared" si="112"/>
        <v>4.1811846689895473</v>
      </c>
      <c r="EP69" s="6">
        <f t="shared" si="113"/>
        <v>3.9488966318234611</v>
      </c>
      <c r="EQ69" s="6">
        <f t="shared" si="114"/>
        <v>7.3170731707317067</v>
      </c>
      <c r="ER69" s="6">
        <f t="shared" si="115"/>
        <v>6.0394889663182347</v>
      </c>
      <c r="ES69" s="6">
        <f t="shared" si="116"/>
        <v>9.2915214866434379</v>
      </c>
      <c r="ET69" s="6">
        <f t="shared" si="117"/>
        <v>6.2717770034843205</v>
      </c>
      <c r="EU69" s="6">
        <f t="shared" si="118"/>
        <v>4.645760743321719</v>
      </c>
      <c r="EV69" s="82">
        <f t="shared" si="119"/>
        <v>53.542392566782816</v>
      </c>
      <c r="EX69" s="61">
        <f t="shared" si="120"/>
        <v>2.6039318435088861</v>
      </c>
      <c r="EY69" s="6">
        <f t="shared" si="121"/>
        <v>1.9455054315925584</v>
      </c>
      <c r="EZ69" s="6">
        <f t="shared" si="122"/>
        <v>5.693602034826843</v>
      </c>
      <c r="FA69" s="6">
        <f t="shared" si="123"/>
        <v>2.7476967835784709</v>
      </c>
      <c r="FB69" s="6">
        <f t="shared" si="124"/>
        <v>0.59334938283157257</v>
      </c>
      <c r="FC69" s="6">
        <f t="shared" si="125"/>
        <v>7.613587062856908E-2</v>
      </c>
      <c r="FD69" s="6">
        <f t="shared" si="126"/>
        <v>-1.0671782089780777</v>
      </c>
      <c r="FE69" s="6">
        <f t="shared" si="127"/>
        <v>-5.1028046923515351</v>
      </c>
      <c r="FF69" s="6">
        <f t="shared" si="128"/>
        <v>-2.7732171871411193</v>
      </c>
      <c r="FG69" s="82">
        <f t="shared" si="129"/>
        <v>-4.7170212584961675</v>
      </c>
      <c r="FH69" s="61">
        <f t="shared" si="130"/>
        <v>3.8430884184308836</v>
      </c>
      <c r="FI69" s="187">
        <f t="shared" si="131"/>
        <v>1.3275217932752177</v>
      </c>
      <c r="FJ69" s="6">
        <f t="shared" si="132"/>
        <v>-0.85429638854296419</v>
      </c>
      <c r="FK69" s="6">
        <f t="shared" si="133"/>
        <v>2.3420506434205057</v>
      </c>
      <c r="FL69" s="6">
        <f t="shared" si="134"/>
        <v>5.1315898713158976</v>
      </c>
      <c r="FM69" s="6">
        <f t="shared" si="135"/>
        <v>-0.35201328352013306</v>
      </c>
      <c r="FN69" s="6">
        <f t="shared" si="136"/>
        <v>0.75965130759651345</v>
      </c>
      <c r="FO69" s="6">
        <f t="shared" si="137"/>
        <v>-7.9800747198007471</v>
      </c>
      <c r="FP69" s="6">
        <f t="shared" si="138"/>
        <v>-0.74470734744707379</v>
      </c>
      <c r="FQ69" s="82">
        <f t="shared" si="139"/>
        <v>-3.4728102947281023</v>
      </c>
      <c r="FR69" s="64">
        <f t="shared" si="140"/>
        <v>0.51480624295294053</v>
      </c>
      <c r="FS69" s="64">
        <f t="shared" si="141"/>
        <v>5.0018226981018543E-2</v>
      </c>
      <c r="FT69" s="64">
        <f t="shared" si="142"/>
        <v>-0.19837737480607309</v>
      </c>
      <c r="FU69" s="64">
        <f t="shared" si="143"/>
        <v>1.0291886026263808</v>
      </c>
      <c r="FV69" s="64">
        <f t="shared" si="144"/>
        <v>-4.9092042015310682</v>
      </c>
      <c r="FW69" s="64">
        <f t="shared" si="145"/>
        <v>-5.4568613986452696</v>
      </c>
      <c r="FX69" s="64">
        <f t="shared" si="146"/>
        <v>-8.5916901921886808</v>
      </c>
      <c r="FY69" s="64">
        <f t="shared" si="147"/>
        <v>-10.881507668048528</v>
      </c>
      <c r="FZ69" s="64">
        <f t="shared" si="148"/>
        <v>-5.7556991106928796</v>
      </c>
      <c r="GA69" s="95">
        <f t="shared" si="149"/>
        <v>34.199326873352156</v>
      </c>
    </row>
    <row r="70" spans="1:183" x14ac:dyDescent="0.25">
      <c r="A70" s="592" t="s">
        <v>70</v>
      </c>
      <c r="B70" s="93">
        <v>18</v>
      </c>
      <c r="C70" s="80">
        <v>9</v>
      </c>
      <c r="D70" s="80">
        <v>10</v>
      </c>
      <c r="E70" s="80">
        <v>19</v>
      </c>
      <c r="F70" s="80">
        <v>76</v>
      </c>
      <c r="G70" s="80">
        <v>53</v>
      </c>
      <c r="H70" s="80">
        <v>95</v>
      </c>
      <c r="I70" s="80">
        <v>89</v>
      </c>
      <c r="J70" s="80">
        <v>45</v>
      </c>
      <c r="K70" s="80">
        <v>127</v>
      </c>
      <c r="L70" s="80">
        <v>13</v>
      </c>
      <c r="M70" s="80">
        <v>13</v>
      </c>
      <c r="N70" s="80">
        <v>19</v>
      </c>
      <c r="O70" s="80">
        <v>19</v>
      </c>
      <c r="P70" s="80">
        <v>78</v>
      </c>
      <c r="Q70" s="80">
        <v>40</v>
      </c>
      <c r="R70" s="80">
        <v>83</v>
      </c>
      <c r="S70" s="80">
        <v>71</v>
      </c>
      <c r="T70" s="80">
        <v>28</v>
      </c>
      <c r="U70" s="80">
        <v>85</v>
      </c>
      <c r="V70" s="80">
        <v>31</v>
      </c>
      <c r="W70" s="80">
        <v>22</v>
      </c>
      <c r="X70" s="80">
        <v>29</v>
      </c>
      <c r="Y70" s="80">
        <v>38</v>
      </c>
      <c r="Z70" s="80">
        <v>154</v>
      </c>
      <c r="AA70" s="80">
        <v>93</v>
      </c>
      <c r="AB70" s="80">
        <v>178</v>
      </c>
      <c r="AC70" s="80">
        <v>160</v>
      </c>
      <c r="AD70" s="80">
        <v>73</v>
      </c>
      <c r="AE70" s="80">
        <v>212</v>
      </c>
      <c r="AF70" s="93">
        <v>9</v>
      </c>
      <c r="AG70" s="80">
        <v>4</v>
      </c>
      <c r="AH70" s="80">
        <v>13</v>
      </c>
      <c r="AI70" s="80">
        <v>13</v>
      </c>
      <c r="AJ70" s="80">
        <v>56</v>
      </c>
      <c r="AK70" s="80">
        <v>41</v>
      </c>
      <c r="AL70" s="80">
        <v>67</v>
      </c>
      <c r="AM70" s="80">
        <v>113</v>
      </c>
      <c r="AN70" s="80">
        <v>75</v>
      </c>
      <c r="AO70" s="80">
        <v>159</v>
      </c>
      <c r="AP70" s="80">
        <v>12</v>
      </c>
      <c r="AQ70" s="80">
        <v>10</v>
      </c>
      <c r="AR70" s="80">
        <v>12</v>
      </c>
      <c r="AS70" s="80">
        <v>12</v>
      </c>
      <c r="AT70" s="80">
        <v>55</v>
      </c>
      <c r="AU70" s="80">
        <v>36</v>
      </c>
      <c r="AV70" s="80">
        <v>57</v>
      </c>
      <c r="AW70" s="80">
        <v>97</v>
      </c>
      <c r="AX70" s="80">
        <v>41</v>
      </c>
      <c r="AY70" s="80">
        <v>116</v>
      </c>
      <c r="AZ70" s="80">
        <v>21</v>
      </c>
      <c r="BA70" s="80">
        <v>14</v>
      </c>
      <c r="BB70" s="80">
        <v>25</v>
      </c>
      <c r="BC70" s="80">
        <v>25</v>
      </c>
      <c r="BD70" s="80">
        <v>111</v>
      </c>
      <c r="BE70" s="80">
        <v>77</v>
      </c>
      <c r="BF70" s="80">
        <v>124</v>
      </c>
      <c r="BG70" s="80">
        <v>210</v>
      </c>
      <c r="BH70" s="80">
        <v>116</v>
      </c>
      <c r="BI70" s="80">
        <v>275</v>
      </c>
      <c r="BJ70" s="93">
        <v>8</v>
      </c>
      <c r="BK70" s="80">
        <v>4</v>
      </c>
      <c r="BL70" s="80">
        <v>8</v>
      </c>
      <c r="BM70" s="80">
        <v>15</v>
      </c>
      <c r="BN70" s="80">
        <v>39</v>
      </c>
      <c r="BO70" s="80">
        <v>48</v>
      </c>
      <c r="BP70" s="80">
        <v>84</v>
      </c>
      <c r="BQ70" s="80">
        <v>108</v>
      </c>
      <c r="BR70" s="80">
        <v>76</v>
      </c>
      <c r="BS70" s="80">
        <v>161</v>
      </c>
      <c r="BT70" s="80">
        <v>10</v>
      </c>
      <c r="BU70" s="80">
        <v>14</v>
      </c>
      <c r="BV70" s="80">
        <v>11</v>
      </c>
      <c r="BW70" s="80">
        <v>22</v>
      </c>
      <c r="BX70" s="80">
        <v>54</v>
      </c>
      <c r="BY70" s="80">
        <v>52</v>
      </c>
      <c r="BZ70" s="80">
        <v>82</v>
      </c>
      <c r="CA70" s="80">
        <v>68</v>
      </c>
      <c r="CB70" s="80">
        <v>56</v>
      </c>
      <c r="CC70" s="80">
        <v>472</v>
      </c>
      <c r="CD70" s="80">
        <f t="shared" si="50"/>
        <v>18</v>
      </c>
      <c r="CE70" s="80">
        <f t="shared" si="51"/>
        <v>18</v>
      </c>
      <c r="CF70" s="80">
        <f t="shared" si="52"/>
        <v>19</v>
      </c>
      <c r="CG70" s="80">
        <f t="shared" si="53"/>
        <v>37</v>
      </c>
      <c r="CH70" s="80">
        <f t="shared" si="54"/>
        <v>93</v>
      </c>
      <c r="CI70" s="80">
        <f t="shared" si="55"/>
        <v>100</v>
      </c>
      <c r="CJ70" s="80">
        <f t="shared" si="56"/>
        <v>166</v>
      </c>
      <c r="CK70" s="80">
        <f t="shared" si="57"/>
        <v>176</v>
      </c>
      <c r="CL70" s="80">
        <f t="shared" si="58"/>
        <v>132</v>
      </c>
      <c r="CM70" s="81">
        <f t="shared" si="59"/>
        <v>633</v>
      </c>
      <c r="CO70" s="61">
        <f t="shared" si="60"/>
        <v>3.3271719038817005</v>
      </c>
      <c r="CP70" s="6">
        <f t="shared" si="61"/>
        <v>1.6635859519408502</v>
      </c>
      <c r="CQ70" s="6">
        <f t="shared" si="62"/>
        <v>1.8484288354898337</v>
      </c>
      <c r="CR70" s="6">
        <f t="shared" si="63"/>
        <v>3.512014787430684</v>
      </c>
      <c r="CS70" s="6">
        <f t="shared" si="64"/>
        <v>14.048059149722736</v>
      </c>
      <c r="CT70" s="6">
        <f t="shared" si="65"/>
        <v>9.7966728280961188</v>
      </c>
      <c r="CU70" s="6">
        <f t="shared" si="66"/>
        <v>17.560073937153419</v>
      </c>
      <c r="CV70" s="6">
        <f t="shared" si="67"/>
        <v>16.451016635859521</v>
      </c>
      <c r="CW70" s="6">
        <f t="shared" si="68"/>
        <v>8.317929759704251</v>
      </c>
      <c r="CX70" s="6">
        <f t="shared" si="69"/>
        <v>23.475046210720887</v>
      </c>
      <c r="CY70" s="6">
        <f t="shared" si="70"/>
        <v>2.8953229398663698</v>
      </c>
      <c r="CZ70" s="6">
        <f t="shared" si="71"/>
        <v>2.8953229398663698</v>
      </c>
      <c r="DA70" s="6">
        <f t="shared" si="72"/>
        <v>4.231625835189309</v>
      </c>
      <c r="DB70" s="6">
        <f t="shared" si="73"/>
        <v>4.231625835189309</v>
      </c>
      <c r="DC70" s="6">
        <f t="shared" si="74"/>
        <v>17.371937639198219</v>
      </c>
      <c r="DD70" s="6">
        <f t="shared" si="75"/>
        <v>8.908685968819599</v>
      </c>
      <c r="DE70" s="6">
        <f t="shared" si="76"/>
        <v>18.485523385300667</v>
      </c>
      <c r="DF70" s="6">
        <f t="shared" si="77"/>
        <v>15.812917594654788</v>
      </c>
      <c r="DG70" s="6">
        <f t="shared" si="78"/>
        <v>6.2360801781737196</v>
      </c>
      <c r="DH70" s="82">
        <f t="shared" si="79"/>
        <v>18.930957683741649</v>
      </c>
      <c r="DI70" s="61">
        <f t="shared" si="80"/>
        <v>1.6363636363636365</v>
      </c>
      <c r="DJ70" s="187">
        <f t="shared" si="81"/>
        <v>0.72727272727272729</v>
      </c>
      <c r="DK70" s="6">
        <f t="shared" si="82"/>
        <v>2.3636363636363638</v>
      </c>
      <c r="DL70" s="6">
        <f t="shared" si="83"/>
        <v>2.3636363636363638</v>
      </c>
      <c r="DM70" s="6">
        <f t="shared" si="84"/>
        <v>10.181818181818182</v>
      </c>
      <c r="DN70" s="6">
        <f t="shared" si="85"/>
        <v>7.4545454545454541</v>
      </c>
      <c r="DO70" s="6">
        <f t="shared" si="86"/>
        <v>12.181818181818182</v>
      </c>
      <c r="DP70" s="6">
        <f t="shared" si="87"/>
        <v>20.545454545454543</v>
      </c>
      <c r="DQ70" s="6">
        <f t="shared" si="88"/>
        <v>13.636363636363635</v>
      </c>
      <c r="DR70" s="6">
        <f t="shared" si="89"/>
        <v>28.909090909090907</v>
      </c>
      <c r="DS70" s="6">
        <f t="shared" si="90"/>
        <v>2.6785714285714284</v>
      </c>
      <c r="DT70" s="6">
        <f t="shared" si="91"/>
        <v>2.2321428571428572</v>
      </c>
      <c r="DU70" s="6">
        <f t="shared" si="92"/>
        <v>2.6785714285714284</v>
      </c>
      <c r="DV70" s="6">
        <f t="shared" si="93"/>
        <v>2.6785714285714284</v>
      </c>
      <c r="DW70" s="6">
        <f t="shared" si="94"/>
        <v>12.276785714285714</v>
      </c>
      <c r="DX70" s="6">
        <f t="shared" si="95"/>
        <v>8.0357142857142865</v>
      </c>
      <c r="DY70" s="6">
        <f t="shared" si="96"/>
        <v>12.723214285714285</v>
      </c>
      <c r="DZ70" s="6">
        <f t="shared" si="97"/>
        <v>21.651785714285715</v>
      </c>
      <c r="EA70" s="6">
        <f t="shared" si="98"/>
        <v>9.1517857142857135</v>
      </c>
      <c r="EB70" s="6">
        <f t="shared" si="99"/>
        <v>25.892857142857146</v>
      </c>
      <c r="EC70" s="61">
        <f t="shared" si="100"/>
        <v>1.4519056261343013</v>
      </c>
      <c r="ED70" s="187">
        <f t="shared" si="101"/>
        <v>0.72595281306715065</v>
      </c>
      <c r="EE70" s="6">
        <f t="shared" si="102"/>
        <v>1.4519056261343013</v>
      </c>
      <c r="EF70" s="6">
        <f t="shared" si="103"/>
        <v>2.7223230490018149</v>
      </c>
      <c r="EG70" s="6">
        <f t="shared" si="104"/>
        <v>7.0780399274047179</v>
      </c>
      <c r="EH70" s="6">
        <f t="shared" si="105"/>
        <v>8.7114337568058069</v>
      </c>
      <c r="EI70" s="6">
        <f t="shared" si="106"/>
        <v>15.245009074410163</v>
      </c>
      <c r="EJ70" s="6">
        <f t="shared" si="107"/>
        <v>19.600725952813068</v>
      </c>
      <c r="EK70" s="6">
        <f t="shared" si="108"/>
        <v>13.793103448275861</v>
      </c>
      <c r="EL70" s="6">
        <f t="shared" si="109"/>
        <v>29.219600725952816</v>
      </c>
      <c r="EM70" s="6">
        <f t="shared" si="110"/>
        <v>1.1890606420927468</v>
      </c>
      <c r="EN70" s="6">
        <f t="shared" si="111"/>
        <v>1.6646848989298455</v>
      </c>
      <c r="EO70" s="6">
        <f t="shared" si="112"/>
        <v>1.3079667063020213</v>
      </c>
      <c r="EP70" s="6">
        <f t="shared" si="113"/>
        <v>2.6159334126040426</v>
      </c>
      <c r="EQ70" s="6">
        <f t="shared" si="114"/>
        <v>6.4209274673008325</v>
      </c>
      <c r="ER70" s="6">
        <f t="shared" si="115"/>
        <v>6.183115338882283</v>
      </c>
      <c r="ES70" s="6">
        <f t="shared" si="116"/>
        <v>9.7502972651605226</v>
      </c>
      <c r="ET70" s="6">
        <f t="shared" si="117"/>
        <v>8.0856123662306789</v>
      </c>
      <c r="EU70" s="6">
        <f t="shared" si="118"/>
        <v>6.658739595719382</v>
      </c>
      <c r="EV70" s="82">
        <f t="shared" si="119"/>
        <v>56.123662306777646</v>
      </c>
      <c r="EX70" s="61">
        <f t="shared" si="120"/>
        <v>-0.43184896401533068</v>
      </c>
      <c r="EY70" s="6">
        <f t="shared" si="121"/>
        <v>1.2317369879255196</v>
      </c>
      <c r="EZ70" s="6">
        <f t="shared" si="122"/>
        <v>2.3831969996994751</v>
      </c>
      <c r="FA70" s="6">
        <f t="shared" si="123"/>
        <v>0.71961104775862506</v>
      </c>
      <c r="FB70" s="6">
        <f t="shared" si="124"/>
        <v>3.3238784894754829</v>
      </c>
      <c r="FC70" s="6">
        <f t="shared" si="125"/>
        <v>-0.88798685927651988</v>
      </c>
      <c r="FD70" s="6">
        <f t="shared" si="126"/>
        <v>0.92544944814724772</v>
      </c>
      <c r="FE70" s="6">
        <f t="shared" si="127"/>
        <v>-0.63809904120473249</v>
      </c>
      <c r="FF70" s="6">
        <f t="shared" si="128"/>
        <v>-2.0818495815305313</v>
      </c>
      <c r="FG70" s="82">
        <f t="shared" si="129"/>
        <v>-4.5440885269792375</v>
      </c>
      <c r="FH70" s="61">
        <f t="shared" si="130"/>
        <v>1.0422077922077919</v>
      </c>
      <c r="FI70" s="187">
        <f t="shared" si="131"/>
        <v>1.5048701298701299</v>
      </c>
      <c r="FJ70" s="6">
        <f t="shared" si="132"/>
        <v>0.31493506493506462</v>
      </c>
      <c r="FK70" s="6">
        <f t="shared" si="133"/>
        <v>0.31493506493506462</v>
      </c>
      <c r="FL70" s="6">
        <f t="shared" si="134"/>
        <v>2.0949675324675319</v>
      </c>
      <c r="FM70" s="6">
        <f t="shared" si="135"/>
        <v>0.58116883116883233</v>
      </c>
      <c r="FN70" s="6">
        <f t="shared" si="136"/>
        <v>0.54139610389610304</v>
      </c>
      <c r="FO70" s="6">
        <f t="shared" si="137"/>
        <v>1.1063311688311721</v>
      </c>
      <c r="FP70" s="6">
        <f t="shared" si="138"/>
        <v>-4.4845779220779214</v>
      </c>
      <c r="FQ70" s="82">
        <f t="shared" si="139"/>
        <v>-3.0162337662337606</v>
      </c>
      <c r="FR70" s="64">
        <f t="shared" si="140"/>
        <v>-0.26284498404155454</v>
      </c>
      <c r="FS70" s="195">
        <f t="shared" si="141"/>
        <v>0.93873208586269485</v>
      </c>
      <c r="FT70" s="64">
        <f t="shared" si="142"/>
        <v>-0.14393891983228002</v>
      </c>
      <c r="FU70" s="64">
        <f t="shared" si="143"/>
        <v>-0.10638963639777232</v>
      </c>
      <c r="FV70" s="64">
        <f t="shared" si="144"/>
        <v>-0.65711246010388535</v>
      </c>
      <c r="FW70" s="64">
        <f t="shared" si="145"/>
        <v>-2.5283184179235239</v>
      </c>
      <c r="FX70" s="64">
        <f t="shared" si="146"/>
        <v>-5.4947118092496403</v>
      </c>
      <c r="FY70" s="64">
        <f t="shared" si="147"/>
        <v>-11.515113586582389</v>
      </c>
      <c r="FZ70" s="64">
        <f t="shared" si="148"/>
        <v>-7.1343638525564792</v>
      </c>
      <c r="GA70" s="95">
        <f t="shared" si="149"/>
        <v>26.90406158082483</v>
      </c>
    </row>
    <row r="71" spans="1:183" x14ac:dyDescent="0.25">
      <c r="A71" s="592" t="s">
        <v>71</v>
      </c>
      <c r="B71" s="93">
        <v>3</v>
      </c>
      <c r="C71" s="80">
        <v>0</v>
      </c>
      <c r="D71" s="80">
        <v>6</v>
      </c>
      <c r="E71" s="80">
        <v>8</v>
      </c>
      <c r="F71" s="80">
        <v>37</v>
      </c>
      <c r="G71" s="80">
        <v>24</v>
      </c>
      <c r="H71" s="80">
        <v>47</v>
      </c>
      <c r="I71" s="80">
        <v>47</v>
      </c>
      <c r="J71" s="80">
        <v>24</v>
      </c>
      <c r="K71" s="80">
        <v>54</v>
      </c>
      <c r="L71" s="80">
        <v>7</v>
      </c>
      <c r="M71" s="80">
        <v>2</v>
      </c>
      <c r="N71" s="80">
        <v>6</v>
      </c>
      <c r="O71" s="80">
        <v>12</v>
      </c>
      <c r="P71" s="80">
        <v>26</v>
      </c>
      <c r="Q71" s="80">
        <v>19</v>
      </c>
      <c r="R71" s="80">
        <v>44</v>
      </c>
      <c r="S71" s="80">
        <v>61</v>
      </c>
      <c r="T71" s="80">
        <v>22</v>
      </c>
      <c r="U71" s="80">
        <v>50</v>
      </c>
      <c r="V71" s="80">
        <v>10</v>
      </c>
      <c r="W71" s="80">
        <v>2</v>
      </c>
      <c r="X71" s="80">
        <v>12</v>
      </c>
      <c r="Y71" s="80">
        <v>20</v>
      </c>
      <c r="Z71" s="80">
        <v>63</v>
      </c>
      <c r="AA71" s="80">
        <v>43</v>
      </c>
      <c r="AB71" s="80">
        <v>91</v>
      </c>
      <c r="AC71" s="80">
        <v>108</v>
      </c>
      <c r="AD71" s="80">
        <v>46</v>
      </c>
      <c r="AE71" s="80">
        <v>104</v>
      </c>
      <c r="AF71" s="93">
        <v>1</v>
      </c>
      <c r="AG71" s="80">
        <v>1</v>
      </c>
      <c r="AH71" s="80">
        <v>7</v>
      </c>
      <c r="AI71" s="80">
        <v>5</v>
      </c>
      <c r="AJ71" s="80">
        <v>19</v>
      </c>
      <c r="AK71" s="80">
        <v>19</v>
      </c>
      <c r="AL71" s="80">
        <v>24</v>
      </c>
      <c r="AM71" s="80">
        <v>37</v>
      </c>
      <c r="AN71" s="80">
        <v>23</v>
      </c>
      <c r="AO71" s="80">
        <v>117</v>
      </c>
      <c r="AP71" s="80">
        <v>13</v>
      </c>
      <c r="AQ71" s="80">
        <v>5</v>
      </c>
      <c r="AR71" s="80">
        <v>8</v>
      </c>
      <c r="AS71" s="80">
        <v>1</v>
      </c>
      <c r="AT71" s="80">
        <v>21</v>
      </c>
      <c r="AU71" s="80">
        <v>17</v>
      </c>
      <c r="AV71" s="80">
        <v>21</v>
      </c>
      <c r="AW71" s="80">
        <v>40</v>
      </c>
      <c r="AX71" s="80">
        <v>24</v>
      </c>
      <c r="AY71" s="80">
        <v>94</v>
      </c>
      <c r="AZ71" s="80">
        <v>14</v>
      </c>
      <c r="BA71" s="80">
        <v>6</v>
      </c>
      <c r="BB71" s="80">
        <v>15</v>
      </c>
      <c r="BC71" s="80">
        <v>6</v>
      </c>
      <c r="BD71" s="80">
        <v>40</v>
      </c>
      <c r="BE71" s="80">
        <v>36</v>
      </c>
      <c r="BF71" s="80">
        <v>45</v>
      </c>
      <c r="BG71" s="80">
        <v>77</v>
      </c>
      <c r="BH71" s="80">
        <v>47</v>
      </c>
      <c r="BI71" s="80">
        <v>211</v>
      </c>
      <c r="BJ71" s="93">
        <v>1</v>
      </c>
      <c r="BK71" s="80">
        <v>0</v>
      </c>
      <c r="BL71" s="80">
        <v>3</v>
      </c>
      <c r="BM71" s="80">
        <v>6</v>
      </c>
      <c r="BN71" s="80">
        <v>14</v>
      </c>
      <c r="BO71" s="80">
        <v>22</v>
      </c>
      <c r="BP71" s="80">
        <v>33</v>
      </c>
      <c r="BQ71" s="80">
        <v>42</v>
      </c>
      <c r="BR71" s="80">
        <v>34</v>
      </c>
      <c r="BS71" s="80">
        <v>100</v>
      </c>
      <c r="BT71" s="80">
        <v>3</v>
      </c>
      <c r="BU71" s="80">
        <v>5</v>
      </c>
      <c r="BV71" s="80">
        <v>2</v>
      </c>
      <c r="BW71" s="80">
        <v>8</v>
      </c>
      <c r="BX71" s="80">
        <v>20</v>
      </c>
      <c r="BY71" s="80">
        <v>31</v>
      </c>
      <c r="BZ71" s="80">
        <v>35</v>
      </c>
      <c r="CA71" s="80">
        <v>29</v>
      </c>
      <c r="CB71" s="80">
        <v>32</v>
      </c>
      <c r="CC71" s="80">
        <v>259</v>
      </c>
      <c r="CD71" s="80">
        <f t="shared" si="50"/>
        <v>4</v>
      </c>
      <c r="CE71" s="80">
        <f t="shared" si="51"/>
        <v>5</v>
      </c>
      <c r="CF71" s="80">
        <f t="shared" si="52"/>
        <v>5</v>
      </c>
      <c r="CG71" s="80">
        <f t="shared" si="53"/>
        <v>14</v>
      </c>
      <c r="CH71" s="80">
        <f t="shared" si="54"/>
        <v>34</v>
      </c>
      <c r="CI71" s="80">
        <f t="shared" si="55"/>
        <v>53</v>
      </c>
      <c r="CJ71" s="80">
        <f t="shared" si="56"/>
        <v>68</v>
      </c>
      <c r="CK71" s="80">
        <f t="shared" si="57"/>
        <v>71</v>
      </c>
      <c r="CL71" s="80">
        <f t="shared" si="58"/>
        <v>66</v>
      </c>
      <c r="CM71" s="81">
        <f t="shared" si="59"/>
        <v>359</v>
      </c>
      <c r="CO71" s="188">
        <f t="shared" si="60"/>
        <v>1.2</v>
      </c>
      <c r="CP71" s="187">
        <f t="shared" si="61"/>
        <v>0</v>
      </c>
      <c r="CQ71" s="6">
        <f t="shared" si="62"/>
        <v>2.4</v>
      </c>
      <c r="CR71" s="6">
        <f t="shared" si="63"/>
        <v>3.2</v>
      </c>
      <c r="CS71" s="6">
        <f t="shared" si="64"/>
        <v>14.799999999999999</v>
      </c>
      <c r="CT71" s="6">
        <f t="shared" si="65"/>
        <v>9.6</v>
      </c>
      <c r="CU71" s="6">
        <f t="shared" si="66"/>
        <v>18.8</v>
      </c>
      <c r="CV71" s="6">
        <f t="shared" si="67"/>
        <v>18.8</v>
      </c>
      <c r="CW71" s="6">
        <f t="shared" si="68"/>
        <v>9.6</v>
      </c>
      <c r="CX71" s="6">
        <f t="shared" si="69"/>
        <v>21.6</v>
      </c>
      <c r="CY71" s="6">
        <f t="shared" si="70"/>
        <v>2.8112449799196786</v>
      </c>
      <c r="CZ71" s="187">
        <f t="shared" si="71"/>
        <v>0.80321285140562237</v>
      </c>
      <c r="DA71" s="6">
        <f t="shared" si="72"/>
        <v>2.4096385542168677</v>
      </c>
      <c r="DB71" s="6">
        <f t="shared" si="73"/>
        <v>4.8192771084337354</v>
      </c>
      <c r="DC71" s="6">
        <f t="shared" si="74"/>
        <v>10.441767068273093</v>
      </c>
      <c r="DD71" s="6">
        <f t="shared" si="75"/>
        <v>7.6305220883534144</v>
      </c>
      <c r="DE71" s="6">
        <f t="shared" si="76"/>
        <v>17.670682730923694</v>
      </c>
      <c r="DF71" s="6">
        <f t="shared" si="77"/>
        <v>24.497991967871485</v>
      </c>
      <c r="DG71" s="6">
        <f t="shared" si="78"/>
        <v>8.8353413654618471</v>
      </c>
      <c r="DH71" s="82">
        <f t="shared" si="79"/>
        <v>20.080321285140563</v>
      </c>
      <c r="DI71" s="188">
        <f t="shared" si="80"/>
        <v>0.39525691699604742</v>
      </c>
      <c r="DJ71" s="187">
        <f t="shared" si="81"/>
        <v>0.39525691699604742</v>
      </c>
      <c r="DK71" s="6">
        <f t="shared" si="82"/>
        <v>2.766798418972332</v>
      </c>
      <c r="DL71" s="187">
        <f t="shared" si="83"/>
        <v>1.9762845849802373</v>
      </c>
      <c r="DM71" s="6">
        <f t="shared" si="84"/>
        <v>7.5098814229249005</v>
      </c>
      <c r="DN71" s="6">
        <f t="shared" si="85"/>
        <v>7.5098814229249005</v>
      </c>
      <c r="DO71" s="6">
        <f t="shared" si="86"/>
        <v>9.4861660079051369</v>
      </c>
      <c r="DP71" s="6">
        <f t="shared" si="87"/>
        <v>14.624505928853754</v>
      </c>
      <c r="DQ71" s="6">
        <f t="shared" si="88"/>
        <v>9.0909090909090917</v>
      </c>
      <c r="DR71" s="6">
        <f t="shared" si="89"/>
        <v>46.245059288537547</v>
      </c>
      <c r="DS71" s="6">
        <f t="shared" si="90"/>
        <v>5.3278688524590159</v>
      </c>
      <c r="DT71" s="187">
        <f t="shared" si="91"/>
        <v>2.0491803278688523</v>
      </c>
      <c r="DU71" s="6">
        <f t="shared" si="92"/>
        <v>3.278688524590164</v>
      </c>
      <c r="DV71" s="187">
        <f t="shared" si="93"/>
        <v>0.4098360655737705</v>
      </c>
      <c r="DW71" s="6">
        <f t="shared" si="94"/>
        <v>8.6065573770491799</v>
      </c>
      <c r="DX71" s="6">
        <f t="shared" si="95"/>
        <v>6.9672131147540979</v>
      </c>
      <c r="DY71" s="6">
        <f t="shared" si="96"/>
        <v>8.6065573770491799</v>
      </c>
      <c r="DZ71" s="6">
        <f t="shared" si="97"/>
        <v>16.393442622950818</v>
      </c>
      <c r="EA71" s="6">
        <f t="shared" si="98"/>
        <v>9.8360655737704921</v>
      </c>
      <c r="EB71" s="6">
        <f t="shared" si="99"/>
        <v>38.524590163934427</v>
      </c>
      <c r="EC71" s="188">
        <f t="shared" si="100"/>
        <v>0.39215686274509803</v>
      </c>
      <c r="ED71" s="187">
        <f t="shared" si="101"/>
        <v>0</v>
      </c>
      <c r="EE71" s="187">
        <f t="shared" si="102"/>
        <v>1.1764705882352942</v>
      </c>
      <c r="EF71" s="6">
        <f t="shared" si="103"/>
        <v>2.3529411764705883</v>
      </c>
      <c r="EG71" s="6">
        <f t="shared" si="104"/>
        <v>5.4901960784313726</v>
      </c>
      <c r="EH71" s="6">
        <f t="shared" si="105"/>
        <v>8.6274509803921564</v>
      </c>
      <c r="EI71" s="6">
        <f t="shared" si="106"/>
        <v>12.941176470588237</v>
      </c>
      <c r="EJ71" s="6">
        <f t="shared" si="107"/>
        <v>16.470588235294116</v>
      </c>
      <c r="EK71" s="6">
        <f t="shared" si="108"/>
        <v>13.333333333333334</v>
      </c>
      <c r="EL71" s="6">
        <f t="shared" si="109"/>
        <v>39.215686274509807</v>
      </c>
      <c r="EM71" s="187">
        <f t="shared" si="110"/>
        <v>0.70754716981132082</v>
      </c>
      <c r="EN71" s="187">
        <f t="shared" si="111"/>
        <v>1.179245283018868</v>
      </c>
      <c r="EO71" s="187">
        <f t="shared" si="112"/>
        <v>0.47169811320754718</v>
      </c>
      <c r="EP71" s="6">
        <f t="shared" si="113"/>
        <v>1.8867924528301887</v>
      </c>
      <c r="EQ71" s="6">
        <f t="shared" si="114"/>
        <v>4.716981132075472</v>
      </c>
      <c r="ER71" s="6">
        <f t="shared" si="115"/>
        <v>7.3113207547169807</v>
      </c>
      <c r="ES71" s="6">
        <f t="shared" si="116"/>
        <v>8.2547169811320753</v>
      </c>
      <c r="ET71" s="6">
        <f t="shared" si="117"/>
        <v>6.8396226415094334</v>
      </c>
      <c r="EU71" s="6">
        <f t="shared" si="118"/>
        <v>7.5471698113207548</v>
      </c>
      <c r="EV71" s="82">
        <f t="shared" si="119"/>
        <v>61.084905660377352</v>
      </c>
      <c r="EX71" s="61">
        <f t="shared" si="120"/>
        <v>1.6112449799196786</v>
      </c>
      <c r="EY71" s="187">
        <f t="shared" si="121"/>
        <v>0.80321285140562237</v>
      </c>
      <c r="EZ71" s="6">
        <f t="shared" si="122"/>
        <v>9.6385542168677674E-3</v>
      </c>
      <c r="FA71" s="6">
        <f t="shared" si="123"/>
        <v>1.6192771084337352</v>
      </c>
      <c r="FB71" s="6">
        <f t="shared" si="124"/>
        <v>-4.3582329317269064</v>
      </c>
      <c r="FC71" s="6">
        <f t="shared" si="125"/>
        <v>-1.9694779116465853</v>
      </c>
      <c r="FD71" s="6">
        <f t="shared" si="126"/>
        <v>-1.1293172690763065</v>
      </c>
      <c r="FE71" s="6">
        <f t="shared" si="127"/>
        <v>5.6979919678714843</v>
      </c>
      <c r="FF71" s="6">
        <f t="shared" si="128"/>
        <v>-0.76465863453815253</v>
      </c>
      <c r="FG71" s="82">
        <f t="shared" si="129"/>
        <v>-1.5196787148594382</v>
      </c>
      <c r="FH71" s="188">
        <f t="shared" si="130"/>
        <v>4.9326119354629681</v>
      </c>
      <c r="FI71" s="187">
        <f t="shared" si="131"/>
        <v>1.6539234108728049</v>
      </c>
      <c r="FJ71" s="6">
        <f t="shared" si="132"/>
        <v>0.51189010561783199</v>
      </c>
      <c r="FK71" s="187">
        <f t="shared" si="133"/>
        <v>-1.5664485194064668</v>
      </c>
      <c r="FL71" s="6">
        <f t="shared" si="134"/>
        <v>1.0966759541242794</v>
      </c>
      <c r="FM71" s="6">
        <f t="shared" si="135"/>
        <v>-0.54266830817080258</v>
      </c>
      <c r="FN71" s="6">
        <f t="shared" si="136"/>
        <v>-0.87960863085595697</v>
      </c>
      <c r="FO71" s="6">
        <f t="shared" si="137"/>
        <v>1.7689366940970643</v>
      </c>
      <c r="FP71" s="6">
        <f t="shared" si="138"/>
        <v>0.74515648286140035</v>
      </c>
      <c r="FQ71" s="82">
        <f t="shared" si="139"/>
        <v>-7.7204691246031203</v>
      </c>
      <c r="FR71" s="195">
        <f t="shared" si="140"/>
        <v>0.31539030706622279</v>
      </c>
      <c r="FS71" s="195">
        <f t="shared" si="141"/>
        <v>1.179245283018868</v>
      </c>
      <c r="FT71" s="195">
        <f t="shared" si="142"/>
        <v>-0.70477247502774698</v>
      </c>
      <c r="FU71" s="64">
        <f t="shared" si="143"/>
        <v>-0.46614872364039961</v>
      </c>
      <c r="FV71" s="64">
        <f t="shared" si="144"/>
        <v>-0.7732149463559006</v>
      </c>
      <c r="FW71" s="64">
        <f t="shared" si="145"/>
        <v>-1.3161302256751757</v>
      </c>
      <c r="FX71" s="64">
        <f t="shared" si="146"/>
        <v>-4.686459489456162</v>
      </c>
      <c r="FY71" s="64">
        <f t="shared" si="147"/>
        <v>-9.6309655937846834</v>
      </c>
      <c r="FZ71" s="64">
        <f t="shared" si="148"/>
        <v>-5.7861635220125791</v>
      </c>
      <c r="GA71" s="95">
        <f t="shared" si="149"/>
        <v>21.869219385867545</v>
      </c>
    </row>
    <row r="72" spans="1:183" x14ac:dyDescent="0.25">
      <c r="A72" s="592" t="s">
        <v>72</v>
      </c>
      <c r="B72" s="93" t="s">
        <v>37</v>
      </c>
      <c r="C72" s="80" t="s">
        <v>37</v>
      </c>
      <c r="D72" s="80" t="s">
        <v>37</v>
      </c>
      <c r="E72" s="80" t="s">
        <v>37</v>
      </c>
      <c r="F72" s="80" t="s">
        <v>37</v>
      </c>
      <c r="G72" s="80" t="s">
        <v>37</v>
      </c>
      <c r="H72" s="80" t="s">
        <v>37</v>
      </c>
      <c r="I72" s="80" t="s">
        <v>37</v>
      </c>
      <c r="J72" s="80" t="s">
        <v>37</v>
      </c>
      <c r="K72" s="80" t="s">
        <v>37</v>
      </c>
      <c r="L72" s="80" t="s">
        <v>37</v>
      </c>
      <c r="M72" s="80" t="s">
        <v>37</v>
      </c>
      <c r="N72" s="80" t="s">
        <v>37</v>
      </c>
      <c r="O72" s="80" t="s">
        <v>37</v>
      </c>
      <c r="P72" s="80" t="s">
        <v>37</v>
      </c>
      <c r="Q72" s="80" t="s">
        <v>37</v>
      </c>
      <c r="R72" s="80" t="s">
        <v>37</v>
      </c>
      <c r="S72" s="80" t="s">
        <v>37</v>
      </c>
      <c r="T72" s="80" t="s">
        <v>37</v>
      </c>
      <c r="U72" s="80" t="s">
        <v>37</v>
      </c>
      <c r="V72" s="80" t="s">
        <v>37</v>
      </c>
      <c r="W72" s="80" t="s">
        <v>37</v>
      </c>
      <c r="X72" s="80" t="s">
        <v>37</v>
      </c>
      <c r="Y72" s="80" t="s">
        <v>37</v>
      </c>
      <c r="Z72" s="80" t="s">
        <v>37</v>
      </c>
      <c r="AA72" s="80" t="s">
        <v>37</v>
      </c>
      <c r="AB72" s="80" t="s">
        <v>37</v>
      </c>
      <c r="AC72" s="80" t="s">
        <v>37</v>
      </c>
      <c r="AD72" s="80" t="s">
        <v>37</v>
      </c>
      <c r="AE72" s="80" t="s">
        <v>37</v>
      </c>
      <c r="AF72" s="93" t="s">
        <v>37</v>
      </c>
      <c r="AG72" s="80" t="s">
        <v>37</v>
      </c>
      <c r="AH72" s="80" t="s">
        <v>37</v>
      </c>
      <c r="AI72" s="80" t="s">
        <v>37</v>
      </c>
      <c r="AJ72" s="80" t="s">
        <v>37</v>
      </c>
      <c r="AK72" s="80" t="s">
        <v>37</v>
      </c>
      <c r="AL72" s="80" t="s">
        <v>37</v>
      </c>
      <c r="AM72" s="80" t="s">
        <v>37</v>
      </c>
      <c r="AN72" s="80" t="s">
        <v>37</v>
      </c>
      <c r="AO72" s="80" t="s">
        <v>37</v>
      </c>
      <c r="AP72" s="80" t="s">
        <v>37</v>
      </c>
      <c r="AQ72" s="80" t="s">
        <v>37</v>
      </c>
      <c r="AR72" s="80" t="s">
        <v>37</v>
      </c>
      <c r="AS72" s="80" t="s">
        <v>37</v>
      </c>
      <c r="AT72" s="80" t="s">
        <v>37</v>
      </c>
      <c r="AU72" s="80" t="s">
        <v>37</v>
      </c>
      <c r="AV72" s="80" t="s">
        <v>37</v>
      </c>
      <c r="AW72" s="80" t="s">
        <v>37</v>
      </c>
      <c r="AX72" s="80" t="s">
        <v>37</v>
      </c>
      <c r="AY72" s="80" t="s">
        <v>37</v>
      </c>
      <c r="AZ72" s="80" t="s">
        <v>37</v>
      </c>
      <c r="BA72" s="80" t="s">
        <v>37</v>
      </c>
      <c r="BB72" s="80" t="s">
        <v>37</v>
      </c>
      <c r="BC72" s="80" t="s">
        <v>37</v>
      </c>
      <c r="BD72" s="80" t="s">
        <v>37</v>
      </c>
      <c r="BE72" s="80" t="s">
        <v>37</v>
      </c>
      <c r="BF72" s="80" t="s">
        <v>37</v>
      </c>
      <c r="BG72" s="80" t="s">
        <v>37</v>
      </c>
      <c r="BH72" s="80" t="s">
        <v>37</v>
      </c>
      <c r="BI72" s="80" t="s">
        <v>37</v>
      </c>
      <c r="BJ72" s="93" t="s">
        <v>37</v>
      </c>
      <c r="BK72" s="80" t="s">
        <v>37</v>
      </c>
      <c r="BL72" s="80" t="s">
        <v>37</v>
      </c>
      <c r="BM72" s="80" t="s">
        <v>37</v>
      </c>
      <c r="BN72" s="80" t="s">
        <v>37</v>
      </c>
      <c r="BO72" s="80" t="s">
        <v>37</v>
      </c>
      <c r="BP72" s="80" t="s">
        <v>37</v>
      </c>
      <c r="BQ72" s="80" t="s">
        <v>37</v>
      </c>
      <c r="BR72" s="80" t="s">
        <v>37</v>
      </c>
      <c r="BS72" s="80" t="s">
        <v>37</v>
      </c>
      <c r="BT72" s="80" t="s">
        <v>37</v>
      </c>
      <c r="BU72" s="80" t="s">
        <v>37</v>
      </c>
      <c r="BV72" s="80" t="s">
        <v>37</v>
      </c>
      <c r="BW72" s="80" t="s">
        <v>37</v>
      </c>
      <c r="BX72" s="80" t="s">
        <v>37</v>
      </c>
      <c r="BY72" s="80" t="s">
        <v>37</v>
      </c>
      <c r="BZ72" s="80" t="s">
        <v>37</v>
      </c>
      <c r="CA72" s="80" t="s">
        <v>37</v>
      </c>
      <c r="CB72" s="80" t="s">
        <v>37</v>
      </c>
      <c r="CC72" s="80" t="s">
        <v>37</v>
      </c>
      <c r="CD72" s="80" t="s">
        <v>37</v>
      </c>
      <c r="CE72" s="80" t="s">
        <v>37</v>
      </c>
      <c r="CF72" s="80" t="s">
        <v>37</v>
      </c>
      <c r="CG72" s="80" t="s">
        <v>37</v>
      </c>
      <c r="CH72" s="80" t="s">
        <v>37</v>
      </c>
      <c r="CI72" s="80" t="s">
        <v>37</v>
      </c>
      <c r="CJ72" s="80" t="s">
        <v>37</v>
      </c>
      <c r="CK72" s="80" t="s">
        <v>37</v>
      </c>
      <c r="CL72" s="80" t="s">
        <v>37</v>
      </c>
      <c r="CM72" s="81" t="s">
        <v>37</v>
      </c>
      <c r="CO72" s="188">
        <f t="shared" si="60"/>
        <v>0</v>
      </c>
      <c r="CP72" s="187">
        <f t="shared" si="61"/>
        <v>0</v>
      </c>
      <c r="CQ72" s="187">
        <f t="shared" si="62"/>
        <v>0</v>
      </c>
      <c r="CR72" s="187">
        <f t="shared" si="63"/>
        <v>0</v>
      </c>
      <c r="CS72" s="187">
        <f t="shared" si="64"/>
        <v>0</v>
      </c>
      <c r="CT72" s="187">
        <f t="shared" si="65"/>
        <v>0</v>
      </c>
      <c r="CU72" s="187">
        <f t="shared" si="66"/>
        <v>0</v>
      </c>
      <c r="CV72" s="187">
        <f t="shared" si="67"/>
        <v>0</v>
      </c>
      <c r="CW72" s="187">
        <f t="shared" si="68"/>
        <v>0</v>
      </c>
      <c r="CX72" s="187">
        <f t="shared" si="69"/>
        <v>0</v>
      </c>
      <c r="CY72" s="187">
        <f t="shared" si="70"/>
        <v>0</v>
      </c>
      <c r="CZ72" s="187">
        <f t="shared" si="71"/>
        <v>0</v>
      </c>
      <c r="DA72" s="187">
        <f t="shared" si="72"/>
        <v>0</v>
      </c>
      <c r="DB72" s="187">
        <f t="shared" si="73"/>
        <v>0</v>
      </c>
      <c r="DC72" s="187">
        <f t="shared" si="74"/>
        <v>0</v>
      </c>
      <c r="DD72" s="187">
        <f t="shared" si="75"/>
        <v>0</v>
      </c>
      <c r="DE72" s="187">
        <f t="shared" si="76"/>
        <v>0</v>
      </c>
      <c r="DF72" s="187">
        <f t="shared" si="77"/>
        <v>0</v>
      </c>
      <c r="DG72" s="187">
        <f t="shared" si="78"/>
        <v>0</v>
      </c>
      <c r="DH72" s="189">
        <f t="shared" si="79"/>
        <v>0</v>
      </c>
      <c r="DI72" s="188">
        <f t="shared" si="80"/>
        <v>0</v>
      </c>
      <c r="DJ72" s="187">
        <f t="shared" si="81"/>
        <v>0</v>
      </c>
      <c r="DK72" s="187">
        <f t="shared" si="82"/>
        <v>0</v>
      </c>
      <c r="DL72" s="187">
        <f t="shared" si="83"/>
        <v>0</v>
      </c>
      <c r="DM72" s="187">
        <f t="shared" si="84"/>
        <v>0</v>
      </c>
      <c r="DN72" s="187">
        <f t="shared" si="85"/>
        <v>0</v>
      </c>
      <c r="DO72" s="187">
        <f t="shared" si="86"/>
        <v>0</v>
      </c>
      <c r="DP72" s="187">
        <f t="shared" si="87"/>
        <v>0</v>
      </c>
      <c r="DQ72" s="187">
        <f t="shared" si="88"/>
        <v>0</v>
      </c>
      <c r="DR72" s="187">
        <f t="shared" si="89"/>
        <v>0</v>
      </c>
      <c r="DS72" s="187">
        <f t="shared" si="90"/>
        <v>0</v>
      </c>
      <c r="DT72" s="187">
        <f t="shared" si="91"/>
        <v>0</v>
      </c>
      <c r="DU72" s="187">
        <f t="shared" si="92"/>
        <v>0</v>
      </c>
      <c r="DV72" s="187">
        <f t="shared" si="93"/>
        <v>0</v>
      </c>
      <c r="DW72" s="187">
        <f t="shared" si="94"/>
        <v>0</v>
      </c>
      <c r="DX72" s="187">
        <f t="shared" si="95"/>
        <v>0</v>
      </c>
      <c r="DY72" s="187">
        <f t="shared" si="96"/>
        <v>0</v>
      </c>
      <c r="DZ72" s="187">
        <f t="shared" si="97"/>
        <v>0</v>
      </c>
      <c r="EA72" s="187">
        <f t="shared" si="98"/>
        <v>0</v>
      </c>
      <c r="EB72" s="187">
        <f t="shared" si="99"/>
        <v>0</v>
      </c>
      <c r="EC72" s="188">
        <f t="shared" si="100"/>
        <v>0</v>
      </c>
      <c r="ED72" s="187">
        <f t="shared" si="101"/>
        <v>0</v>
      </c>
      <c r="EE72" s="187">
        <f t="shared" si="102"/>
        <v>0</v>
      </c>
      <c r="EF72" s="187">
        <f t="shared" si="103"/>
        <v>0</v>
      </c>
      <c r="EG72" s="187">
        <f t="shared" si="104"/>
        <v>0</v>
      </c>
      <c r="EH72" s="187">
        <f t="shared" si="105"/>
        <v>0</v>
      </c>
      <c r="EI72" s="187">
        <f t="shared" si="106"/>
        <v>0</v>
      </c>
      <c r="EJ72" s="187">
        <f t="shared" si="107"/>
        <v>0</v>
      </c>
      <c r="EK72" s="187">
        <f t="shared" si="108"/>
        <v>0</v>
      </c>
      <c r="EL72" s="187">
        <f t="shared" si="109"/>
        <v>0</v>
      </c>
      <c r="EM72" s="187">
        <f t="shared" si="110"/>
        <v>0</v>
      </c>
      <c r="EN72" s="187">
        <f t="shared" si="111"/>
        <v>0</v>
      </c>
      <c r="EO72" s="187">
        <f t="shared" si="112"/>
        <v>0</v>
      </c>
      <c r="EP72" s="187">
        <f t="shared" si="113"/>
        <v>0</v>
      </c>
      <c r="EQ72" s="187">
        <f t="shared" si="114"/>
        <v>0</v>
      </c>
      <c r="ER72" s="187">
        <f t="shared" si="115"/>
        <v>0</v>
      </c>
      <c r="ES72" s="187">
        <f t="shared" si="116"/>
        <v>0</v>
      </c>
      <c r="ET72" s="187">
        <f t="shared" si="117"/>
        <v>0</v>
      </c>
      <c r="EU72" s="187">
        <f t="shared" si="118"/>
        <v>0</v>
      </c>
      <c r="EV72" s="189">
        <f t="shared" si="119"/>
        <v>0</v>
      </c>
      <c r="EX72" s="188">
        <f t="shared" si="120"/>
        <v>0</v>
      </c>
      <c r="EY72" s="187">
        <f t="shared" si="121"/>
        <v>0</v>
      </c>
      <c r="EZ72" s="187">
        <f t="shared" si="122"/>
        <v>0</v>
      </c>
      <c r="FA72" s="187">
        <f t="shared" si="123"/>
        <v>0</v>
      </c>
      <c r="FB72" s="187">
        <f t="shared" si="124"/>
        <v>0</v>
      </c>
      <c r="FC72" s="187">
        <f t="shared" si="125"/>
        <v>0</v>
      </c>
      <c r="FD72" s="187">
        <f t="shared" si="126"/>
        <v>0</v>
      </c>
      <c r="FE72" s="187">
        <f t="shared" si="127"/>
        <v>0</v>
      </c>
      <c r="FF72" s="187">
        <f t="shared" si="128"/>
        <v>0</v>
      </c>
      <c r="FG72" s="189">
        <f t="shared" si="129"/>
        <v>0</v>
      </c>
      <c r="FH72" s="188">
        <f t="shared" si="130"/>
        <v>0</v>
      </c>
      <c r="FI72" s="187">
        <f t="shared" si="131"/>
        <v>0</v>
      </c>
      <c r="FJ72" s="187">
        <f t="shared" si="132"/>
        <v>0</v>
      </c>
      <c r="FK72" s="187">
        <f t="shared" si="133"/>
        <v>0</v>
      </c>
      <c r="FL72" s="187">
        <f t="shared" si="134"/>
        <v>0</v>
      </c>
      <c r="FM72" s="187">
        <f t="shared" si="135"/>
        <v>0</v>
      </c>
      <c r="FN72" s="187">
        <f t="shared" si="136"/>
        <v>0</v>
      </c>
      <c r="FO72" s="187">
        <f t="shared" si="137"/>
        <v>0</v>
      </c>
      <c r="FP72" s="187">
        <f t="shared" si="138"/>
        <v>0</v>
      </c>
      <c r="FQ72" s="189">
        <f t="shared" si="139"/>
        <v>0</v>
      </c>
      <c r="FR72" s="195">
        <f t="shared" si="140"/>
        <v>0</v>
      </c>
      <c r="FS72" s="195">
        <f t="shared" si="141"/>
        <v>0</v>
      </c>
      <c r="FT72" s="195">
        <f t="shared" si="142"/>
        <v>0</v>
      </c>
      <c r="FU72" s="195">
        <f t="shared" si="143"/>
        <v>0</v>
      </c>
      <c r="FV72" s="195">
        <f t="shared" si="144"/>
        <v>0</v>
      </c>
      <c r="FW72" s="195">
        <f t="shared" si="145"/>
        <v>0</v>
      </c>
      <c r="FX72" s="195">
        <f t="shared" si="146"/>
        <v>0</v>
      </c>
      <c r="FY72" s="195">
        <f t="shared" si="147"/>
        <v>0</v>
      </c>
      <c r="FZ72" s="195">
        <f t="shared" si="148"/>
        <v>0</v>
      </c>
      <c r="GA72" s="594">
        <f t="shared" si="149"/>
        <v>0</v>
      </c>
    </row>
    <row r="73" spans="1:183" x14ac:dyDescent="0.25">
      <c r="A73" s="592" t="s">
        <v>73</v>
      </c>
      <c r="B73" s="93">
        <v>5</v>
      </c>
      <c r="C73" s="80">
        <v>2</v>
      </c>
      <c r="D73" s="80">
        <v>7</v>
      </c>
      <c r="E73" s="80">
        <v>24</v>
      </c>
      <c r="F73" s="80">
        <v>73</v>
      </c>
      <c r="G73" s="80">
        <v>113</v>
      </c>
      <c r="H73" s="80">
        <v>151</v>
      </c>
      <c r="I73" s="80">
        <v>94</v>
      </c>
      <c r="J73" s="80">
        <v>22</v>
      </c>
      <c r="K73" s="80">
        <v>20</v>
      </c>
      <c r="L73" s="80">
        <v>11</v>
      </c>
      <c r="M73" s="80">
        <v>8</v>
      </c>
      <c r="N73" s="80">
        <v>22</v>
      </c>
      <c r="O73" s="80">
        <v>22</v>
      </c>
      <c r="P73" s="80">
        <v>52</v>
      </c>
      <c r="Q73" s="80">
        <v>78</v>
      </c>
      <c r="R73" s="80">
        <v>147</v>
      </c>
      <c r="S73" s="80">
        <v>108</v>
      </c>
      <c r="T73" s="80">
        <v>25</v>
      </c>
      <c r="U73" s="80">
        <v>18</v>
      </c>
      <c r="V73" s="80">
        <v>16</v>
      </c>
      <c r="W73" s="80">
        <v>10</v>
      </c>
      <c r="X73" s="80">
        <v>29</v>
      </c>
      <c r="Y73" s="80">
        <v>46</v>
      </c>
      <c r="Z73" s="80">
        <v>125</v>
      </c>
      <c r="AA73" s="80">
        <v>191</v>
      </c>
      <c r="AB73" s="80">
        <v>298</v>
      </c>
      <c r="AC73" s="80">
        <v>202</v>
      </c>
      <c r="AD73" s="80">
        <v>47</v>
      </c>
      <c r="AE73" s="80">
        <v>38</v>
      </c>
      <c r="AF73" s="93">
        <v>4</v>
      </c>
      <c r="AG73" s="80">
        <v>3</v>
      </c>
      <c r="AH73" s="80">
        <v>3</v>
      </c>
      <c r="AI73" s="80">
        <v>11</v>
      </c>
      <c r="AJ73" s="80">
        <v>58</v>
      </c>
      <c r="AK73" s="80">
        <v>49</v>
      </c>
      <c r="AL73" s="80">
        <v>95</v>
      </c>
      <c r="AM73" s="80">
        <v>135</v>
      </c>
      <c r="AN73" s="80">
        <v>61</v>
      </c>
      <c r="AO73" s="80">
        <v>98</v>
      </c>
      <c r="AP73" s="80">
        <v>19</v>
      </c>
      <c r="AQ73" s="80">
        <v>3</v>
      </c>
      <c r="AR73" s="80">
        <v>10</v>
      </c>
      <c r="AS73" s="80">
        <v>16</v>
      </c>
      <c r="AT73" s="80">
        <v>43</v>
      </c>
      <c r="AU73" s="80">
        <v>41</v>
      </c>
      <c r="AV73" s="80">
        <v>107</v>
      </c>
      <c r="AW73" s="80">
        <v>147</v>
      </c>
      <c r="AX73" s="80">
        <v>54</v>
      </c>
      <c r="AY73" s="80">
        <v>64</v>
      </c>
      <c r="AZ73" s="80">
        <v>23</v>
      </c>
      <c r="BA73" s="80">
        <v>6</v>
      </c>
      <c r="BB73" s="80">
        <v>13</v>
      </c>
      <c r="BC73" s="80">
        <v>27</v>
      </c>
      <c r="BD73" s="80">
        <v>101</v>
      </c>
      <c r="BE73" s="80">
        <v>90</v>
      </c>
      <c r="BF73" s="80">
        <v>202</v>
      </c>
      <c r="BG73" s="80">
        <v>282</v>
      </c>
      <c r="BH73" s="80">
        <v>115</v>
      </c>
      <c r="BI73" s="80">
        <v>162</v>
      </c>
      <c r="BJ73" s="93">
        <v>5</v>
      </c>
      <c r="BK73" s="80">
        <v>1</v>
      </c>
      <c r="BL73" s="80">
        <v>9</v>
      </c>
      <c r="BM73" s="80">
        <v>12</v>
      </c>
      <c r="BN73" s="80">
        <v>33</v>
      </c>
      <c r="BO73" s="80">
        <v>42</v>
      </c>
      <c r="BP73" s="80">
        <v>114</v>
      </c>
      <c r="BQ73" s="80">
        <v>150</v>
      </c>
      <c r="BR73" s="80">
        <v>60</v>
      </c>
      <c r="BS73" s="80">
        <v>78</v>
      </c>
      <c r="BT73" s="80">
        <v>8</v>
      </c>
      <c r="BU73" s="80">
        <v>9</v>
      </c>
      <c r="BV73" s="80">
        <v>14</v>
      </c>
      <c r="BW73" s="80">
        <v>6</v>
      </c>
      <c r="BX73" s="80">
        <v>35</v>
      </c>
      <c r="BY73" s="80">
        <v>26</v>
      </c>
      <c r="BZ73" s="80">
        <v>107</v>
      </c>
      <c r="CA73" s="80">
        <v>131</v>
      </c>
      <c r="CB73" s="80">
        <v>66</v>
      </c>
      <c r="CC73" s="80">
        <v>500</v>
      </c>
      <c r="CD73" s="80">
        <f t="shared" ref="CD73:CM79" si="150">SUM(BJ73+BT73)</f>
        <v>13</v>
      </c>
      <c r="CE73" s="80">
        <f t="shared" si="150"/>
        <v>10</v>
      </c>
      <c r="CF73" s="80">
        <f t="shared" si="150"/>
        <v>23</v>
      </c>
      <c r="CG73" s="80">
        <f t="shared" si="150"/>
        <v>18</v>
      </c>
      <c r="CH73" s="80">
        <f t="shared" si="150"/>
        <v>68</v>
      </c>
      <c r="CI73" s="80">
        <f t="shared" si="150"/>
        <v>68</v>
      </c>
      <c r="CJ73" s="80">
        <f t="shared" si="150"/>
        <v>221</v>
      </c>
      <c r="CK73" s="80">
        <f t="shared" si="150"/>
        <v>281</v>
      </c>
      <c r="CL73" s="80">
        <f t="shared" si="150"/>
        <v>126</v>
      </c>
      <c r="CM73" s="81">
        <f t="shared" si="150"/>
        <v>578</v>
      </c>
      <c r="CO73" s="188">
        <f t="shared" si="60"/>
        <v>0.97847358121330719</v>
      </c>
      <c r="CP73" s="187">
        <f t="shared" si="61"/>
        <v>0.39138943248532287</v>
      </c>
      <c r="CQ73" s="6">
        <f t="shared" si="62"/>
        <v>1.3698630136986301</v>
      </c>
      <c r="CR73" s="6">
        <f t="shared" si="63"/>
        <v>4.6966731898238745</v>
      </c>
      <c r="CS73" s="6">
        <f t="shared" si="64"/>
        <v>14.285714285714285</v>
      </c>
      <c r="CT73" s="6">
        <f t="shared" si="65"/>
        <v>22.113502935420744</v>
      </c>
      <c r="CU73" s="6">
        <f t="shared" si="66"/>
        <v>29.549902152641877</v>
      </c>
      <c r="CV73" s="6">
        <f t="shared" si="67"/>
        <v>18.395303326810176</v>
      </c>
      <c r="CW73" s="6">
        <f t="shared" si="68"/>
        <v>4.3052837573385521</v>
      </c>
      <c r="CX73" s="6">
        <f t="shared" si="69"/>
        <v>3.9138943248532287</v>
      </c>
      <c r="CY73" s="6">
        <f t="shared" si="70"/>
        <v>2.2403258655804481</v>
      </c>
      <c r="CZ73" s="6">
        <f t="shared" si="71"/>
        <v>1.6293279022403258</v>
      </c>
      <c r="DA73" s="6">
        <f t="shared" si="72"/>
        <v>4.4806517311608962</v>
      </c>
      <c r="DB73" s="6">
        <f t="shared" si="73"/>
        <v>4.4806517311608962</v>
      </c>
      <c r="DC73" s="6">
        <f t="shared" si="74"/>
        <v>10.590631364562118</v>
      </c>
      <c r="DD73" s="6">
        <f t="shared" si="75"/>
        <v>15.885947046843176</v>
      </c>
      <c r="DE73" s="6">
        <f t="shared" si="76"/>
        <v>29.938900203665987</v>
      </c>
      <c r="DF73" s="6">
        <f t="shared" si="77"/>
        <v>21.995926680244398</v>
      </c>
      <c r="DG73" s="6">
        <f t="shared" si="78"/>
        <v>5.0916496945010188</v>
      </c>
      <c r="DH73" s="82">
        <f t="shared" si="79"/>
        <v>3.6659877800407332</v>
      </c>
      <c r="DI73" s="188">
        <f t="shared" si="80"/>
        <v>0.77369439071566737</v>
      </c>
      <c r="DJ73" s="187">
        <f t="shared" si="81"/>
        <v>0.58027079303675055</v>
      </c>
      <c r="DK73" s="187">
        <f t="shared" si="82"/>
        <v>0.58027079303675055</v>
      </c>
      <c r="DL73" s="6">
        <f t="shared" si="83"/>
        <v>2.1276595744680851</v>
      </c>
      <c r="DM73" s="6">
        <f t="shared" si="84"/>
        <v>11.218568665377177</v>
      </c>
      <c r="DN73" s="6">
        <f t="shared" si="85"/>
        <v>9.4777562862669242</v>
      </c>
      <c r="DO73" s="6">
        <f t="shared" si="86"/>
        <v>18.375241779497099</v>
      </c>
      <c r="DP73" s="6">
        <f t="shared" si="87"/>
        <v>26.11218568665377</v>
      </c>
      <c r="DQ73" s="6">
        <f t="shared" si="88"/>
        <v>11.798839458413926</v>
      </c>
      <c r="DR73" s="6">
        <f t="shared" si="89"/>
        <v>18.955512572533848</v>
      </c>
      <c r="DS73" s="6">
        <f t="shared" si="90"/>
        <v>3.7698412698412698</v>
      </c>
      <c r="DT73" s="187">
        <f t="shared" si="91"/>
        <v>0.59523809523809523</v>
      </c>
      <c r="DU73" s="6">
        <f t="shared" si="92"/>
        <v>1.984126984126984</v>
      </c>
      <c r="DV73" s="6">
        <f t="shared" si="93"/>
        <v>3.1746031746031744</v>
      </c>
      <c r="DW73" s="6">
        <f t="shared" si="94"/>
        <v>8.5317460317460316</v>
      </c>
      <c r="DX73" s="6">
        <f t="shared" si="95"/>
        <v>8.1349206349206344</v>
      </c>
      <c r="DY73" s="6">
        <f t="shared" si="96"/>
        <v>21.230158730158731</v>
      </c>
      <c r="DZ73" s="6">
        <f t="shared" si="97"/>
        <v>29.166666666666668</v>
      </c>
      <c r="EA73" s="6">
        <f t="shared" si="98"/>
        <v>10.714285714285714</v>
      </c>
      <c r="EB73" s="6">
        <f t="shared" si="99"/>
        <v>12.698412698412698</v>
      </c>
      <c r="EC73" s="188">
        <f t="shared" si="100"/>
        <v>0.99206349206349198</v>
      </c>
      <c r="ED73" s="187">
        <f t="shared" si="101"/>
        <v>0.1984126984126984</v>
      </c>
      <c r="EE73" s="6">
        <f t="shared" si="102"/>
        <v>1.7857142857142856</v>
      </c>
      <c r="EF73" s="6">
        <f t="shared" si="103"/>
        <v>2.3809523809523809</v>
      </c>
      <c r="EG73" s="6">
        <f t="shared" si="104"/>
        <v>6.5476190476190483</v>
      </c>
      <c r="EH73" s="6">
        <f t="shared" si="105"/>
        <v>8.3333333333333321</v>
      </c>
      <c r="EI73" s="6">
        <f t="shared" si="106"/>
        <v>22.61904761904762</v>
      </c>
      <c r="EJ73" s="6">
        <f t="shared" si="107"/>
        <v>29.761904761904763</v>
      </c>
      <c r="EK73" s="6">
        <f t="shared" si="108"/>
        <v>11.904761904761903</v>
      </c>
      <c r="EL73" s="6">
        <f t="shared" si="109"/>
        <v>15.476190476190476</v>
      </c>
      <c r="EM73" s="6">
        <f t="shared" si="110"/>
        <v>0.88691796008869184</v>
      </c>
      <c r="EN73" s="6">
        <f t="shared" si="111"/>
        <v>0.99778270509977818</v>
      </c>
      <c r="EO73" s="6">
        <f t="shared" si="112"/>
        <v>1.5521064301552108</v>
      </c>
      <c r="EP73" s="6">
        <f t="shared" si="113"/>
        <v>0.66518847006651882</v>
      </c>
      <c r="EQ73" s="6">
        <f t="shared" si="114"/>
        <v>3.8802660753880267</v>
      </c>
      <c r="ER73" s="6">
        <f t="shared" si="115"/>
        <v>2.8824833702882482</v>
      </c>
      <c r="ES73" s="6">
        <f t="shared" si="116"/>
        <v>11.862527716186252</v>
      </c>
      <c r="ET73" s="6">
        <f t="shared" si="117"/>
        <v>14.523281596452328</v>
      </c>
      <c r="EU73" s="6">
        <f t="shared" si="118"/>
        <v>7.3170731707317067</v>
      </c>
      <c r="EV73" s="82">
        <f t="shared" si="119"/>
        <v>55.432372505543235</v>
      </c>
      <c r="EX73" s="188">
        <f t="shared" si="120"/>
        <v>1.2618522843671409</v>
      </c>
      <c r="EY73" s="187">
        <f t="shared" si="121"/>
        <v>1.2379384697550029</v>
      </c>
      <c r="EZ73" s="6">
        <f t="shared" si="122"/>
        <v>3.1107887174622659</v>
      </c>
      <c r="FA73" s="6">
        <f t="shared" si="123"/>
        <v>-0.21602145866297828</v>
      </c>
      <c r="FB73" s="6">
        <f t="shared" si="124"/>
        <v>-3.6950829211521672</v>
      </c>
      <c r="FC73" s="6">
        <f t="shared" si="125"/>
        <v>-6.2275558885775677</v>
      </c>
      <c r="FD73" s="6">
        <f t="shared" si="126"/>
        <v>0.38899805102411023</v>
      </c>
      <c r="FE73" s="6">
        <f t="shared" si="127"/>
        <v>3.6006233534342229</v>
      </c>
      <c r="FF73" s="6">
        <f t="shared" si="128"/>
        <v>0.78636593716246672</v>
      </c>
      <c r="FG73" s="82">
        <f t="shared" si="129"/>
        <v>-0.24790654481249552</v>
      </c>
      <c r="FH73" s="188">
        <f t="shared" si="130"/>
        <v>2.9961468791256025</v>
      </c>
      <c r="FI73" s="187">
        <f t="shared" si="131"/>
        <v>1.4967302201344679E-2</v>
      </c>
      <c r="FJ73" s="187">
        <f t="shared" si="132"/>
        <v>1.4038561910902334</v>
      </c>
      <c r="FK73" s="6">
        <f t="shared" si="133"/>
        <v>1.0469436001350894</v>
      </c>
      <c r="FL73" s="6">
        <f t="shared" si="134"/>
        <v>-2.6868226336311452</v>
      </c>
      <c r="FM73" s="6">
        <f t="shared" si="135"/>
        <v>-1.3428356513462898</v>
      </c>
      <c r="FN73" s="6">
        <f t="shared" si="136"/>
        <v>2.8549169506616323</v>
      </c>
      <c r="FO73" s="6">
        <f t="shared" si="137"/>
        <v>3.0544809800128974</v>
      </c>
      <c r="FP73" s="6">
        <f t="shared" si="138"/>
        <v>-1.0845537441282129</v>
      </c>
      <c r="FQ73" s="82">
        <f t="shared" si="139"/>
        <v>-6.2570998741211508</v>
      </c>
      <c r="FR73" s="195">
        <f t="shared" si="140"/>
        <v>-0.10514553197480014</v>
      </c>
      <c r="FS73" s="195">
        <f t="shared" si="141"/>
        <v>0.7993700066870798</v>
      </c>
      <c r="FT73" s="64">
        <f t="shared" si="142"/>
        <v>-0.23360785555907482</v>
      </c>
      <c r="FU73" s="64">
        <f t="shared" si="143"/>
        <v>-1.7157639108858622</v>
      </c>
      <c r="FV73" s="64">
        <f t="shared" si="144"/>
        <v>-2.6673529722310216</v>
      </c>
      <c r="FW73" s="64">
        <f t="shared" si="145"/>
        <v>-5.4508499630450835</v>
      </c>
      <c r="FX73" s="64">
        <f t="shared" si="146"/>
        <v>-10.756519902861369</v>
      </c>
      <c r="FY73" s="64">
        <f t="shared" si="147"/>
        <v>-15.238623165452434</v>
      </c>
      <c r="FZ73" s="64">
        <f t="shared" si="148"/>
        <v>-4.5876887340301966</v>
      </c>
      <c r="GA73" s="95">
        <f t="shared" si="149"/>
        <v>39.95618202935276</v>
      </c>
    </row>
    <row r="74" spans="1:183" x14ac:dyDescent="0.25">
      <c r="A74" s="592" t="s">
        <v>74</v>
      </c>
      <c r="B74" s="93">
        <v>5</v>
      </c>
      <c r="C74" s="80">
        <v>5</v>
      </c>
      <c r="D74" s="80">
        <v>11</v>
      </c>
      <c r="E74" s="80">
        <v>18</v>
      </c>
      <c r="F74" s="80">
        <v>82</v>
      </c>
      <c r="G74" s="80">
        <v>79</v>
      </c>
      <c r="H74" s="80">
        <v>100</v>
      </c>
      <c r="I74" s="80">
        <v>89</v>
      </c>
      <c r="J74" s="80">
        <v>43</v>
      </c>
      <c r="K74" s="80">
        <v>79</v>
      </c>
      <c r="L74" s="80">
        <v>20</v>
      </c>
      <c r="M74" s="80">
        <v>14</v>
      </c>
      <c r="N74" s="80">
        <v>21</v>
      </c>
      <c r="O74" s="80">
        <v>26</v>
      </c>
      <c r="P74" s="80">
        <v>75</v>
      </c>
      <c r="Q74" s="80">
        <v>66</v>
      </c>
      <c r="R74" s="80">
        <v>83</v>
      </c>
      <c r="S74" s="80">
        <v>73</v>
      </c>
      <c r="T74" s="80">
        <v>35</v>
      </c>
      <c r="U74" s="80">
        <v>62</v>
      </c>
      <c r="V74" s="80">
        <v>25</v>
      </c>
      <c r="W74" s="80">
        <v>19</v>
      </c>
      <c r="X74" s="80">
        <v>32</v>
      </c>
      <c r="Y74" s="80">
        <v>44</v>
      </c>
      <c r="Z74" s="80">
        <v>157</v>
      </c>
      <c r="AA74" s="80">
        <v>145</v>
      </c>
      <c r="AB74" s="80">
        <v>183</v>
      </c>
      <c r="AC74" s="80">
        <v>162</v>
      </c>
      <c r="AD74" s="80">
        <v>78</v>
      </c>
      <c r="AE74" s="80">
        <v>141</v>
      </c>
      <c r="AF74" s="93">
        <v>6</v>
      </c>
      <c r="AG74" s="80">
        <v>2</v>
      </c>
      <c r="AH74" s="80">
        <v>6</v>
      </c>
      <c r="AI74" s="80">
        <v>6</v>
      </c>
      <c r="AJ74" s="80">
        <v>59</v>
      </c>
      <c r="AK74" s="80">
        <v>49</v>
      </c>
      <c r="AL74" s="80">
        <v>84</v>
      </c>
      <c r="AM74" s="80">
        <v>105</v>
      </c>
      <c r="AN74" s="80">
        <v>59</v>
      </c>
      <c r="AO74" s="80">
        <v>132</v>
      </c>
      <c r="AP74" s="80">
        <v>10</v>
      </c>
      <c r="AQ74" s="80">
        <v>2</v>
      </c>
      <c r="AR74" s="80">
        <v>10</v>
      </c>
      <c r="AS74" s="80">
        <v>12</v>
      </c>
      <c r="AT74" s="80">
        <v>45</v>
      </c>
      <c r="AU74" s="80">
        <v>51</v>
      </c>
      <c r="AV74" s="80">
        <v>65</v>
      </c>
      <c r="AW74" s="80">
        <v>92</v>
      </c>
      <c r="AX74" s="80">
        <v>50</v>
      </c>
      <c r="AY74" s="80">
        <v>121</v>
      </c>
      <c r="AZ74" s="80">
        <v>16</v>
      </c>
      <c r="BA74" s="80">
        <v>4</v>
      </c>
      <c r="BB74" s="80">
        <v>16</v>
      </c>
      <c r="BC74" s="80">
        <v>18</v>
      </c>
      <c r="BD74" s="80">
        <v>104</v>
      </c>
      <c r="BE74" s="80">
        <v>100</v>
      </c>
      <c r="BF74" s="80">
        <v>149</v>
      </c>
      <c r="BG74" s="80">
        <v>197</v>
      </c>
      <c r="BH74" s="80">
        <v>109</v>
      </c>
      <c r="BI74" s="80">
        <v>253</v>
      </c>
      <c r="BJ74" s="93">
        <v>2</v>
      </c>
      <c r="BK74" s="80">
        <v>1</v>
      </c>
      <c r="BL74" s="80">
        <v>10</v>
      </c>
      <c r="BM74" s="80">
        <v>13</v>
      </c>
      <c r="BN74" s="80">
        <v>51</v>
      </c>
      <c r="BO74" s="80">
        <v>66</v>
      </c>
      <c r="BP74" s="80">
        <v>107</v>
      </c>
      <c r="BQ74" s="80">
        <v>118</v>
      </c>
      <c r="BR74" s="80">
        <v>55</v>
      </c>
      <c r="BS74" s="80">
        <v>116</v>
      </c>
      <c r="BT74" s="80">
        <v>3</v>
      </c>
      <c r="BU74" s="80">
        <v>4</v>
      </c>
      <c r="BV74" s="80">
        <v>15</v>
      </c>
      <c r="BW74" s="80">
        <v>23</v>
      </c>
      <c r="BX74" s="80">
        <v>56</v>
      </c>
      <c r="BY74" s="80">
        <v>81</v>
      </c>
      <c r="BZ74" s="80">
        <v>96</v>
      </c>
      <c r="CA74" s="80">
        <v>90</v>
      </c>
      <c r="CB74" s="80">
        <v>43</v>
      </c>
      <c r="CC74" s="80">
        <v>497</v>
      </c>
      <c r="CD74" s="80">
        <f t="shared" si="150"/>
        <v>5</v>
      </c>
      <c r="CE74" s="80">
        <f t="shared" si="150"/>
        <v>5</v>
      </c>
      <c r="CF74" s="80">
        <f t="shared" si="150"/>
        <v>25</v>
      </c>
      <c r="CG74" s="80">
        <f t="shared" si="150"/>
        <v>36</v>
      </c>
      <c r="CH74" s="80">
        <f t="shared" si="150"/>
        <v>107</v>
      </c>
      <c r="CI74" s="80">
        <f t="shared" si="150"/>
        <v>147</v>
      </c>
      <c r="CJ74" s="80">
        <f t="shared" si="150"/>
        <v>203</v>
      </c>
      <c r="CK74" s="80">
        <f t="shared" si="150"/>
        <v>208</v>
      </c>
      <c r="CL74" s="80">
        <f t="shared" si="150"/>
        <v>98</v>
      </c>
      <c r="CM74" s="81">
        <f t="shared" si="150"/>
        <v>613</v>
      </c>
      <c r="CO74" s="188">
        <f t="shared" si="60"/>
        <v>0.97847358121330719</v>
      </c>
      <c r="CP74" s="187">
        <f t="shared" si="61"/>
        <v>0.97847358121330719</v>
      </c>
      <c r="CQ74" s="6">
        <f t="shared" si="62"/>
        <v>2.152641878669276</v>
      </c>
      <c r="CR74" s="6">
        <f t="shared" si="63"/>
        <v>3.5225048923679059</v>
      </c>
      <c r="CS74" s="6">
        <f t="shared" si="64"/>
        <v>16.046966731898237</v>
      </c>
      <c r="CT74" s="6">
        <f t="shared" si="65"/>
        <v>15.459882583170254</v>
      </c>
      <c r="CU74" s="6">
        <f t="shared" si="66"/>
        <v>19.569471624266143</v>
      </c>
      <c r="CV74" s="6">
        <f t="shared" si="67"/>
        <v>17.416829745596868</v>
      </c>
      <c r="CW74" s="6">
        <f t="shared" si="68"/>
        <v>8.4148727984344411</v>
      </c>
      <c r="CX74" s="6">
        <f t="shared" si="69"/>
        <v>15.459882583170254</v>
      </c>
      <c r="CY74" s="6">
        <f t="shared" si="70"/>
        <v>4.2105263157894735</v>
      </c>
      <c r="CZ74" s="6">
        <f t="shared" si="71"/>
        <v>2.9473684210526314</v>
      </c>
      <c r="DA74" s="6">
        <f t="shared" si="72"/>
        <v>4.4210526315789469</v>
      </c>
      <c r="DB74" s="6">
        <f t="shared" si="73"/>
        <v>5.4736842105263159</v>
      </c>
      <c r="DC74" s="6">
        <f t="shared" si="74"/>
        <v>15.789473684210526</v>
      </c>
      <c r="DD74" s="6">
        <f t="shared" si="75"/>
        <v>13.894736842105262</v>
      </c>
      <c r="DE74" s="6">
        <f t="shared" si="76"/>
        <v>17.473684210526315</v>
      </c>
      <c r="DF74" s="6">
        <f t="shared" si="77"/>
        <v>15.368421052631579</v>
      </c>
      <c r="DG74" s="6">
        <f t="shared" si="78"/>
        <v>7.3684210526315779</v>
      </c>
      <c r="DH74" s="82">
        <f t="shared" si="79"/>
        <v>13.052631578947368</v>
      </c>
      <c r="DI74" s="61">
        <f t="shared" si="80"/>
        <v>1.1811023622047243</v>
      </c>
      <c r="DJ74" s="187">
        <f t="shared" si="81"/>
        <v>0.39370078740157477</v>
      </c>
      <c r="DK74" s="6">
        <f t="shared" si="82"/>
        <v>1.1811023622047243</v>
      </c>
      <c r="DL74" s="6">
        <f t="shared" si="83"/>
        <v>1.1811023622047243</v>
      </c>
      <c r="DM74" s="6">
        <f t="shared" si="84"/>
        <v>11.614173228346457</v>
      </c>
      <c r="DN74" s="6">
        <f t="shared" si="85"/>
        <v>9.6456692913385815</v>
      </c>
      <c r="DO74" s="6">
        <f t="shared" si="86"/>
        <v>16.535433070866144</v>
      </c>
      <c r="DP74" s="6">
        <f t="shared" si="87"/>
        <v>20.669291338582678</v>
      </c>
      <c r="DQ74" s="6">
        <f t="shared" si="88"/>
        <v>11.614173228346457</v>
      </c>
      <c r="DR74" s="6">
        <f t="shared" si="89"/>
        <v>25.984251968503933</v>
      </c>
      <c r="DS74" s="6">
        <f t="shared" si="90"/>
        <v>2.1834061135371177</v>
      </c>
      <c r="DT74" s="187">
        <f t="shared" si="91"/>
        <v>0.43668122270742354</v>
      </c>
      <c r="DU74" s="6">
        <f t="shared" si="92"/>
        <v>2.1834061135371177</v>
      </c>
      <c r="DV74" s="6">
        <f t="shared" si="93"/>
        <v>2.6200873362445414</v>
      </c>
      <c r="DW74" s="6">
        <f t="shared" si="94"/>
        <v>9.8253275109170293</v>
      </c>
      <c r="DX74" s="6">
        <f t="shared" si="95"/>
        <v>11.135371179039302</v>
      </c>
      <c r="DY74" s="6">
        <f t="shared" si="96"/>
        <v>14.192139737991265</v>
      </c>
      <c r="DZ74" s="6">
        <f t="shared" si="97"/>
        <v>20.087336244541483</v>
      </c>
      <c r="EA74" s="6">
        <f t="shared" si="98"/>
        <v>10.91703056768559</v>
      </c>
      <c r="EB74" s="6">
        <f t="shared" si="99"/>
        <v>26.419213973799128</v>
      </c>
      <c r="EC74" s="188">
        <f t="shared" si="100"/>
        <v>0.3710575139146568</v>
      </c>
      <c r="ED74" s="187">
        <f t="shared" si="101"/>
        <v>0.1855287569573284</v>
      </c>
      <c r="EE74" s="6">
        <f t="shared" si="102"/>
        <v>1.855287569573284</v>
      </c>
      <c r="EF74" s="6">
        <f t="shared" si="103"/>
        <v>2.4118738404452689</v>
      </c>
      <c r="EG74" s="6">
        <f t="shared" si="104"/>
        <v>9.461966604823747</v>
      </c>
      <c r="EH74" s="6">
        <f t="shared" si="105"/>
        <v>12.244897959183673</v>
      </c>
      <c r="EI74" s="6">
        <f t="shared" si="106"/>
        <v>19.851576994434136</v>
      </c>
      <c r="EJ74" s="6">
        <f t="shared" si="107"/>
        <v>21.89239332096475</v>
      </c>
      <c r="EK74" s="6">
        <f t="shared" si="108"/>
        <v>10.204081632653061</v>
      </c>
      <c r="EL74" s="6">
        <f t="shared" si="109"/>
        <v>21.521335807050093</v>
      </c>
      <c r="EM74" s="187">
        <f t="shared" si="110"/>
        <v>0.33039647577092512</v>
      </c>
      <c r="EN74" s="187">
        <f t="shared" si="111"/>
        <v>0.44052863436123352</v>
      </c>
      <c r="EO74" s="6">
        <f t="shared" si="112"/>
        <v>1.6519823788546255</v>
      </c>
      <c r="EP74" s="6">
        <f t="shared" si="113"/>
        <v>2.5330396475770924</v>
      </c>
      <c r="EQ74" s="6">
        <f t="shared" si="114"/>
        <v>6.1674008810572687</v>
      </c>
      <c r="ER74" s="6">
        <f t="shared" si="115"/>
        <v>8.9207048458149778</v>
      </c>
      <c r="ES74" s="6">
        <f t="shared" si="116"/>
        <v>10.572687224669604</v>
      </c>
      <c r="ET74" s="6">
        <f t="shared" si="117"/>
        <v>9.9118942731277535</v>
      </c>
      <c r="EU74" s="6">
        <f t="shared" si="118"/>
        <v>4.7356828193832596</v>
      </c>
      <c r="EV74" s="82">
        <f t="shared" si="119"/>
        <v>54.735682819383257</v>
      </c>
      <c r="EX74" s="188">
        <f t="shared" si="120"/>
        <v>3.2320527345761665</v>
      </c>
      <c r="EY74" s="187">
        <f t="shared" si="121"/>
        <v>1.9688948398393242</v>
      </c>
      <c r="EZ74" s="6">
        <f t="shared" si="122"/>
        <v>2.2684107529096709</v>
      </c>
      <c r="FA74" s="6">
        <f t="shared" si="123"/>
        <v>1.9511793181584101</v>
      </c>
      <c r="FB74" s="6">
        <f t="shared" si="124"/>
        <v>-0.25749304768771175</v>
      </c>
      <c r="FC74" s="6">
        <f t="shared" si="125"/>
        <v>-1.5651457410649918</v>
      </c>
      <c r="FD74" s="6">
        <f t="shared" si="126"/>
        <v>-2.0957874137398278</v>
      </c>
      <c r="FE74" s="6">
        <f t="shared" si="127"/>
        <v>-2.0484086929652889</v>
      </c>
      <c r="FF74" s="6">
        <f t="shared" si="128"/>
        <v>-1.0464517458028633</v>
      </c>
      <c r="FG74" s="82">
        <f t="shared" si="129"/>
        <v>-2.4072510042228856</v>
      </c>
      <c r="FH74" s="61">
        <f t="shared" si="130"/>
        <v>1.0023037513323934</v>
      </c>
      <c r="FI74" s="187">
        <f t="shared" si="131"/>
        <v>4.2980435305848774E-2</v>
      </c>
      <c r="FJ74" s="6">
        <f t="shared" si="132"/>
        <v>1.0023037513323934</v>
      </c>
      <c r="FK74" s="6">
        <f t="shared" si="133"/>
        <v>1.4389849740398171</v>
      </c>
      <c r="FL74" s="6">
        <f t="shared" si="134"/>
        <v>-1.7888457174294281</v>
      </c>
      <c r="FM74" s="6">
        <f t="shared" si="135"/>
        <v>1.4897018877007202</v>
      </c>
      <c r="FN74" s="6">
        <f t="shared" si="136"/>
        <v>-2.3432933328748788</v>
      </c>
      <c r="FO74" s="6">
        <f t="shared" si="137"/>
        <v>-0.58195509404119505</v>
      </c>
      <c r="FP74" s="6">
        <f t="shared" si="138"/>
        <v>-0.69714266066086772</v>
      </c>
      <c r="FQ74" s="82">
        <f t="shared" si="139"/>
        <v>0.43496200529519413</v>
      </c>
      <c r="FR74" s="195">
        <f t="shared" si="140"/>
        <v>-4.0661038143731676E-2</v>
      </c>
      <c r="FS74" s="195">
        <f t="shared" si="141"/>
        <v>0.25499987740390512</v>
      </c>
      <c r="FT74" s="64">
        <f t="shared" si="142"/>
        <v>-0.20330519071865849</v>
      </c>
      <c r="FU74" s="64">
        <f t="shared" si="143"/>
        <v>0.12116580713182357</v>
      </c>
      <c r="FV74" s="64">
        <f t="shared" si="144"/>
        <v>-3.2945657237664783</v>
      </c>
      <c r="FW74" s="64">
        <f t="shared" si="145"/>
        <v>-3.3241931133686951</v>
      </c>
      <c r="FX74" s="64">
        <f t="shared" si="146"/>
        <v>-9.2788897697645325</v>
      </c>
      <c r="FY74" s="64">
        <f t="shared" si="147"/>
        <v>-11.980499047836997</v>
      </c>
      <c r="FZ74" s="64">
        <f t="shared" si="148"/>
        <v>-5.4683988132698014</v>
      </c>
      <c r="GA74" s="95">
        <f t="shared" si="149"/>
        <v>33.214347012333164</v>
      </c>
    </row>
    <row r="75" spans="1:183" x14ac:dyDescent="0.25">
      <c r="A75" s="592" t="s">
        <v>75</v>
      </c>
      <c r="B75" s="93">
        <v>1</v>
      </c>
      <c r="C75" s="80">
        <v>2</v>
      </c>
      <c r="D75" s="80">
        <v>7</v>
      </c>
      <c r="E75" s="80">
        <v>13</v>
      </c>
      <c r="F75" s="80">
        <v>44</v>
      </c>
      <c r="G75" s="80">
        <v>41</v>
      </c>
      <c r="H75" s="80">
        <v>94</v>
      </c>
      <c r="I75" s="80">
        <v>144</v>
      </c>
      <c r="J75" s="80">
        <v>57</v>
      </c>
      <c r="K75" s="80">
        <v>122</v>
      </c>
      <c r="L75" s="80">
        <v>0</v>
      </c>
      <c r="M75" s="80">
        <v>4</v>
      </c>
      <c r="N75" s="80">
        <v>5</v>
      </c>
      <c r="O75" s="80">
        <v>5</v>
      </c>
      <c r="P75" s="80">
        <v>31</v>
      </c>
      <c r="Q75" s="80">
        <v>55</v>
      </c>
      <c r="R75" s="80">
        <v>82</v>
      </c>
      <c r="S75" s="80">
        <v>138</v>
      </c>
      <c r="T75" s="80">
        <v>53</v>
      </c>
      <c r="U75" s="80">
        <v>96</v>
      </c>
      <c r="V75" s="80">
        <v>1</v>
      </c>
      <c r="W75" s="80">
        <v>6</v>
      </c>
      <c r="X75" s="80">
        <v>12</v>
      </c>
      <c r="Y75" s="80">
        <v>18</v>
      </c>
      <c r="Z75" s="80">
        <v>75</v>
      </c>
      <c r="AA75" s="80">
        <v>96</v>
      </c>
      <c r="AB75" s="80">
        <v>176</v>
      </c>
      <c r="AC75" s="80">
        <v>282</v>
      </c>
      <c r="AD75" s="80">
        <v>110</v>
      </c>
      <c r="AE75" s="80">
        <v>218</v>
      </c>
      <c r="AF75" s="93">
        <v>0</v>
      </c>
      <c r="AG75" s="80">
        <v>0</v>
      </c>
      <c r="AH75" s="80">
        <v>1</v>
      </c>
      <c r="AI75" s="80">
        <v>11</v>
      </c>
      <c r="AJ75" s="80">
        <v>23</v>
      </c>
      <c r="AK75" s="80">
        <v>41</v>
      </c>
      <c r="AL75" s="80">
        <v>80</v>
      </c>
      <c r="AM75" s="80">
        <v>131</v>
      </c>
      <c r="AN75" s="80">
        <v>108</v>
      </c>
      <c r="AO75" s="80">
        <v>137</v>
      </c>
      <c r="AP75" s="80">
        <v>0</v>
      </c>
      <c r="AQ75" s="80">
        <v>0</v>
      </c>
      <c r="AR75" s="80">
        <v>2</v>
      </c>
      <c r="AS75" s="80">
        <v>3</v>
      </c>
      <c r="AT75" s="80">
        <v>18</v>
      </c>
      <c r="AU75" s="80">
        <v>25</v>
      </c>
      <c r="AV75" s="80">
        <v>77</v>
      </c>
      <c r="AW75" s="80">
        <v>120</v>
      </c>
      <c r="AX75" s="80">
        <v>91</v>
      </c>
      <c r="AY75" s="80">
        <v>135</v>
      </c>
      <c r="AZ75" s="80">
        <v>0</v>
      </c>
      <c r="BA75" s="80">
        <v>0</v>
      </c>
      <c r="BB75" s="80">
        <v>3</v>
      </c>
      <c r="BC75" s="80">
        <v>14</v>
      </c>
      <c r="BD75" s="80">
        <v>41</v>
      </c>
      <c r="BE75" s="80">
        <v>66</v>
      </c>
      <c r="BF75" s="80">
        <v>157</v>
      </c>
      <c r="BG75" s="80">
        <v>251</v>
      </c>
      <c r="BH75" s="80">
        <v>199</v>
      </c>
      <c r="BI75" s="80">
        <v>272</v>
      </c>
      <c r="BJ75" s="93">
        <v>0</v>
      </c>
      <c r="BK75" s="80">
        <v>0</v>
      </c>
      <c r="BL75" s="80">
        <v>0</v>
      </c>
      <c r="BM75" s="80">
        <v>3</v>
      </c>
      <c r="BN75" s="80">
        <v>19</v>
      </c>
      <c r="BO75" s="80">
        <v>15</v>
      </c>
      <c r="BP75" s="80">
        <v>33</v>
      </c>
      <c r="BQ75" s="80">
        <v>86</v>
      </c>
      <c r="BR75" s="80">
        <v>91</v>
      </c>
      <c r="BS75" s="80">
        <v>285</v>
      </c>
      <c r="BT75" s="80">
        <v>2</v>
      </c>
      <c r="BU75" s="80">
        <v>4</v>
      </c>
      <c r="BV75" s="80">
        <v>5</v>
      </c>
      <c r="BW75" s="80">
        <v>8</v>
      </c>
      <c r="BX75" s="80">
        <v>20</v>
      </c>
      <c r="BY75" s="80">
        <v>19</v>
      </c>
      <c r="BZ75" s="80">
        <v>56</v>
      </c>
      <c r="CA75" s="80">
        <v>91</v>
      </c>
      <c r="CB75" s="80">
        <v>78</v>
      </c>
      <c r="CC75" s="80">
        <v>501</v>
      </c>
      <c r="CD75" s="80">
        <f t="shared" si="150"/>
        <v>2</v>
      </c>
      <c r="CE75" s="80">
        <f t="shared" si="150"/>
        <v>4</v>
      </c>
      <c r="CF75" s="80">
        <f t="shared" si="150"/>
        <v>5</v>
      </c>
      <c r="CG75" s="80">
        <f t="shared" si="150"/>
        <v>11</v>
      </c>
      <c r="CH75" s="80">
        <f t="shared" si="150"/>
        <v>39</v>
      </c>
      <c r="CI75" s="80">
        <f t="shared" si="150"/>
        <v>34</v>
      </c>
      <c r="CJ75" s="80">
        <f t="shared" si="150"/>
        <v>89</v>
      </c>
      <c r="CK75" s="80">
        <f t="shared" si="150"/>
        <v>177</v>
      </c>
      <c r="CL75" s="80">
        <f t="shared" si="150"/>
        <v>169</v>
      </c>
      <c r="CM75" s="81">
        <f t="shared" si="150"/>
        <v>786</v>
      </c>
      <c r="CO75" s="188">
        <f t="shared" si="60"/>
        <v>0.19047619047619047</v>
      </c>
      <c r="CP75" s="187">
        <f t="shared" si="61"/>
        <v>0.38095238095238093</v>
      </c>
      <c r="CQ75" s="6">
        <f t="shared" si="62"/>
        <v>1.3333333333333335</v>
      </c>
      <c r="CR75" s="6">
        <f t="shared" si="63"/>
        <v>2.4761904761904763</v>
      </c>
      <c r="CS75" s="6">
        <f t="shared" si="64"/>
        <v>8.3809523809523814</v>
      </c>
      <c r="CT75" s="6">
        <f t="shared" si="65"/>
        <v>7.8095238095238093</v>
      </c>
      <c r="CU75" s="6">
        <f t="shared" si="66"/>
        <v>17.904761904761905</v>
      </c>
      <c r="CV75" s="6">
        <f t="shared" si="67"/>
        <v>27.428571428571431</v>
      </c>
      <c r="CW75" s="6">
        <f t="shared" si="68"/>
        <v>10.857142857142858</v>
      </c>
      <c r="CX75" s="6">
        <f t="shared" si="69"/>
        <v>23.238095238095237</v>
      </c>
      <c r="CY75" s="187">
        <f t="shared" si="70"/>
        <v>0</v>
      </c>
      <c r="CZ75" s="187">
        <f t="shared" si="71"/>
        <v>0.85287846481876328</v>
      </c>
      <c r="DA75" s="187">
        <f t="shared" si="72"/>
        <v>1.0660980810234542</v>
      </c>
      <c r="DB75" s="187">
        <f t="shared" si="73"/>
        <v>1.0660980810234542</v>
      </c>
      <c r="DC75" s="6">
        <f t="shared" si="74"/>
        <v>6.6098081023454158</v>
      </c>
      <c r="DD75" s="6">
        <f t="shared" si="75"/>
        <v>11.727078891257996</v>
      </c>
      <c r="DE75" s="6">
        <f t="shared" si="76"/>
        <v>17.484008528784649</v>
      </c>
      <c r="DF75" s="6">
        <f t="shared" si="77"/>
        <v>29.424307036247331</v>
      </c>
      <c r="DG75" s="6">
        <f t="shared" si="78"/>
        <v>11.300639658848615</v>
      </c>
      <c r="DH75" s="82">
        <f t="shared" si="79"/>
        <v>20.469083155650321</v>
      </c>
      <c r="DI75" s="188">
        <f t="shared" si="80"/>
        <v>0</v>
      </c>
      <c r="DJ75" s="187">
        <f t="shared" si="81"/>
        <v>0</v>
      </c>
      <c r="DK75" s="187">
        <f t="shared" si="82"/>
        <v>0.18796992481203006</v>
      </c>
      <c r="DL75" s="6">
        <f t="shared" si="83"/>
        <v>2.0676691729323307</v>
      </c>
      <c r="DM75" s="6">
        <f t="shared" si="84"/>
        <v>4.3233082706766917</v>
      </c>
      <c r="DN75" s="6">
        <f t="shared" si="85"/>
        <v>7.7067669172932325</v>
      </c>
      <c r="DO75" s="6">
        <f t="shared" si="86"/>
        <v>15.037593984962406</v>
      </c>
      <c r="DP75" s="6">
        <f t="shared" si="87"/>
        <v>24.624060150375939</v>
      </c>
      <c r="DQ75" s="6">
        <f t="shared" si="88"/>
        <v>20.300751879699249</v>
      </c>
      <c r="DR75" s="6">
        <f t="shared" si="89"/>
        <v>25.751879699248121</v>
      </c>
      <c r="DS75" s="187">
        <f t="shared" si="90"/>
        <v>0</v>
      </c>
      <c r="DT75" s="187">
        <f t="shared" si="91"/>
        <v>0</v>
      </c>
      <c r="DU75" s="187">
        <f t="shared" si="92"/>
        <v>0.42462845010615713</v>
      </c>
      <c r="DV75" s="187">
        <f t="shared" si="93"/>
        <v>0.63694267515923575</v>
      </c>
      <c r="DW75" s="6">
        <f t="shared" si="94"/>
        <v>3.8216560509554141</v>
      </c>
      <c r="DX75" s="6">
        <f t="shared" si="95"/>
        <v>5.3078556263269645</v>
      </c>
      <c r="DY75" s="6">
        <f t="shared" si="96"/>
        <v>16.348195329087048</v>
      </c>
      <c r="DZ75" s="6">
        <f t="shared" si="97"/>
        <v>25.477707006369428</v>
      </c>
      <c r="EA75" s="6">
        <f t="shared" si="98"/>
        <v>19.320594479830149</v>
      </c>
      <c r="EB75" s="6">
        <f t="shared" si="99"/>
        <v>28.662420382165603</v>
      </c>
      <c r="EC75" s="188">
        <f t="shared" si="100"/>
        <v>0</v>
      </c>
      <c r="ED75" s="187">
        <f t="shared" si="101"/>
        <v>0</v>
      </c>
      <c r="EE75" s="187">
        <f t="shared" si="102"/>
        <v>0</v>
      </c>
      <c r="EF75" s="187">
        <f t="shared" si="103"/>
        <v>0.56390977443609014</v>
      </c>
      <c r="EG75" s="6">
        <f t="shared" si="104"/>
        <v>3.5714285714285712</v>
      </c>
      <c r="EH75" s="6">
        <f t="shared" si="105"/>
        <v>2.8195488721804511</v>
      </c>
      <c r="EI75" s="6">
        <f t="shared" si="106"/>
        <v>6.2030075187969924</v>
      </c>
      <c r="EJ75" s="6">
        <f t="shared" si="107"/>
        <v>16.165413533834585</v>
      </c>
      <c r="EK75" s="6">
        <f t="shared" si="108"/>
        <v>17.105263157894736</v>
      </c>
      <c r="EL75" s="6">
        <f t="shared" si="109"/>
        <v>53.571428571428569</v>
      </c>
      <c r="EM75" s="187">
        <f t="shared" si="110"/>
        <v>0.25510204081632654</v>
      </c>
      <c r="EN75" s="187">
        <f t="shared" si="111"/>
        <v>0.51020408163265307</v>
      </c>
      <c r="EO75" s="187">
        <f t="shared" si="112"/>
        <v>0.63775510204081631</v>
      </c>
      <c r="EP75" s="6">
        <f t="shared" si="113"/>
        <v>1.0204081632653061</v>
      </c>
      <c r="EQ75" s="6">
        <f t="shared" si="114"/>
        <v>2.5510204081632653</v>
      </c>
      <c r="ER75" s="6">
        <f t="shared" si="115"/>
        <v>2.4234693877551021</v>
      </c>
      <c r="ES75" s="6">
        <f t="shared" si="116"/>
        <v>7.1428571428571423</v>
      </c>
      <c r="ET75" s="6">
        <f t="shared" si="117"/>
        <v>11.607142857142858</v>
      </c>
      <c r="EU75" s="6">
        <f t="shared" si="118"/>
        <v>9.9489795918367339</v>
      </c>
      <c r="EV75" s="82">
        <f t="shared" si="119"/>
        <v>63.903061224489797</v>
      </c>
      <c r="EX75" s="188">
        <f t="shared" si="120"/>
        <v>-0.19047619047619047</v>
      </c>
      <c r="EY75" s="187">
        <f t="shared" si="121"/>
        <v>0.47192608386638235</v>
      </c>
      <c r="EZ75" s="187">
        <f t="shared" si="122"/>
        <v>-0.26723525230987932</v>
      </c>
      <c r="FA75" s="187">
        <f t="shared" si="123"/>
        <v>-1.4100923951670221</v>
      </c>
      <c r="FB75" s="6">
        <f t="shared" si="124"/>
        <v>-1.7711442786069655</v>
      </c>
      <c r="FC75" s="6">
        <f t="shared" si="125"/>
        <v>3.9175550817341867</v>
      </c>
      <c r="FD75" s="6">
        <f t="shared" si="126"/>
        <v>-0.42075337597725593</v>
      </c>
      <c r="FE75" s="6">
        <f t="shared" si="127"/>
        <v>1.9957356076759005</v>
      </c>
      <c r="FF75" s="6">
        <f t="shared" si="128"/>
        <v>0.44349680170575745</v>
      </c>
      <c r="FG75" s="82">
        <f t="shared" si="129"/>
        <v>-2.7690120824449167</v>
      </c>
      <c r="FH75" s="188">
        <f t="shared" si="130"/>
        <v>0</v>
      </c>
      <c r="FI75" s="187">
        <f t="shared" si="131"/>
        <v>0</v>
      </c>
      <c r="FJ75" s="187">
        <f t="shared" si="132"/>
        <v>0.23665852529412706</v>
      </c>
      <c r="FK75" s="6">
        <f t="shared" si="133"/>
        <v>-1.4307264977730949</v>
      </c>
      <c r="FL75" s="6">
        <f t="shared" si="134"/>
        <v>-0.5016522197212776</v>
      </c>
      <c r="FM75" s="6">
        <f t="shared" si="135"/>
        <v>-2.398911290966268</v>
      </c>
      <c r="FN75" s="6">
        <f t="shared" si="136"/>
        <v>1.3106013441246418</v>
      </c>
      <c r="FO75" s="6">
        <f t="shared" si="137"/>
        <v>0.85364685599348888</v>
      </c>
      <c r="FP75" s="6">
        <f t="shared" si="138"/>
        <v>-0.98015739986909978</v>
      </c>
      <c r="FQ75" s="82">
        <f t="shared" si="139"/>
        <v>2.9105406829174818</v>
      </c>
      <c r="FR75" s="195">
        <f t="shared" si="140"/>
        <v>0.25510204081632654</v>
      </c>
      <c r="FS75" s="195">
        <f t="shared" si="141"/>
        <v>0.51020408163265307</v>
      </c>
      <c r="FT75" s="195">
        <f t="shared" si="142"/>
        <v>0.63775510204081631</v>
      </c>
      <c r="FU75" s="195">
        <f t="shared" si="143"/>
        <v>0.45649838882921601</v>
      </c>
      <c r="FV75" s="64">
        <f t="shared" si="144"/>
        <v>-1.0204081632653059</v>
      </c>
      <c r="FW75" s="64">
        <f t="shared" si="145"/>
        <v>-0.39607948442534902</v>
      </c>
      <c r="FX75" s="64">
        <f t="shared" si="146"/>
        <v>0.93984962406014994</v>
      </c>
      <c r="FY75" s="64">
        <f t="shared" si="147"/>
        <v>-4.5582706766917269</v>
      </c>
      <c r="FZ75" s="64">
        <f t="shared" si="148"/>
        <v>-7.1562835660580024</v>
      </c>
      <c r="GA75" s="95">
        <f t="shared" si="149"/>
        <v>10.331632653061227</v>
      </c>
    </row>
    <row r="76" spans="1:183" x14ac:dyDescent="0.25">
      <c r="A76" s="592" t="s">
        <v>76</v>
      </c>
      <c r="B76" s="93">
        <v>3</v>
      </c>
      <c r="C76" s="80">
        <v>4</v>
      </c>
      <c r="D76" s="80">
        <v>19</v>
      </c>
      <c r="E76" s="80">
        <v>32</v>
      </c>
      <c r="F76" s="80">
        <v>76</v>
      </c>
      <c r="G76" s="80">
        <v>48</v>
      </c>
      <c r="H76" s="80">
        <v>91</v>
      </c>
      <c r="I76" s="80">
        <v>97</v>
      </c>
      <c r="J76" s="80">
        <v>33</v>
      </c>
      <c r="K76" s="80">
        <v>106</v>
      </c>
      <c r="L76" s="80">
        <v>9</v>
      </c>
      <c r="M76" s="80">
        <v>4</v>
      </c>
      <c r="N76" s="80">
        <v>22</v>
      </c>
      <c r="O76" s="80">
        <v>29</v>
      </c>
      <c r="P76" s="80">
        <v>65</v>
      </c>
      <c r="Q76" s="80">
        <v>65</v>
      </c>
      <c r="R76" s="80">
        <v>96</v>
      </c>
      <c r="S76" s="80">
        <v>60</v>
      </c>
      <c r="T76" s="80">
        <v>45</v>
      </c>
      <c r="U76" s="80">
        <v>89</v>
      </c>
      <c r="V76" s="80">
        <v>12</v>
      </c>
      <c r="W76" s="80">
        <v>8</v>
      </c>
      <c r="X76" s="80">
        <v>41</v>
      </c>
      <c r="Y76" s="80">
        <v>61</v>
      </c>
      <c r="Z76" s="80">
        <v>141</v>
      </c>
      <c r="AA76" s="80">
        <v>113</v>
      </c>
      <c r="AB76" s="80">
        <v>187</v>
      </c>
      <c r="AC76" s="80">
        <v>157</v>
      </c>
      <c r="AD76" s="80">
        <v>78</v>
      </c>
      <c r="AE76" s="80">
        <v>195</v>
      </c>
      <c r="AF76" s="93">
        <v>3</v>
      </c>
      <c r="AG76" s="80">
        <v>2</v>
      </c>
      <c r="AH76" s="80">
        <v>18</v>
      </c>
      <c r="AI76" s="80">
        <v>14</v>
      </c>
      <c r="AJ76" s="80">
        <v>52</v>
      </c>
      <c r="AK76" s="80">
        <v>42</v>
      </c>
      <c r="AL76" s="80">
        <v>89</v>
      </c>
      <c r="AM76" s="80">
        <v>96</v>
      </c>
      <c r="AN76" s="80">
        <v>52</v>
      </c>
      <c r="AO76" s="80">
        <v>151</v>
      </c>
      <c r="AP76" s="80">
        <v>9</v>
      </c>
      <c r="AQ76" s="80">
        <v>3</v>
      </c>
      <c r="AR76" s="80">
        <v>16</v>
      </c>
      <c r="AS76" s="80">
        <v>15</v>
      </c>
      <c r="AT76" s="80">
        <v>68</v>
      </c>
      <c r="AU76" s="80">
        <v>42</v>
      </c>
      <c r="AV76" s="80">
        <v>81</v>
      </c>
      <c r="AW76" s="80">
        <v>71</v>
      </c>
      <c r="AX76" s="80">
        <v>42</v>
      </c>
      <c r="AY76" s="80">
        <v>141</v>
      </c>
      <c r="AZ76" s="80">
        <v>12</v>
      </c>
      <c r="BA76" s="80">
        <v>5</v>
      </c>
      <c r="BB76" s="80">
        <v>34</v>
      </c>
      <c r="BC76" s="80">
        <v>29</v>
      </c>
      <c r="BD76" s="80">
        <v>120</v>
      </c>
      <c r="BE76" s="80">
        <v>84</v>
      </c>
      <c r="BF76" s="80">
        <v>170</v>
      </c>
      <c r="BG76" s="80">
        <v>167</v>
      </c>
      <c r="BH76" s="80">
        <v>94</v>
      </c>
      <c r="BI76" s="80">
        <v>292</v>
      </c>
      <c r="BJ76" s="93">
        <v>6</v>
      </c>
      <c r="BK76" s="80">
        <v>4</v>
      </c>
      <c r="BL76" s="80">
        <v>13</v>
      </c>
      <c r="BM76" s="80">
        <v>16</v>
      </c>
      <c r="BN76" s="80">
        <v>51</v>
      </c>
      <c r="BO76" s="80">
        <v>70</v>
      </c>
      <c r="BP76" s="80">
        <v>100</v>
      </c>
      <c r="BQ76" s="80">
        <v>78</v>
      </c>
      <c r="BR76" s="80">
        <v>67</v>
      </c>
      <c r="BS76" s="80">
        <v>128</v>
      </c>
      <c r="BT76" s="80">
        <v>22</v>
      </c>
      <c r="BU76" s="80">
        <v>20</v>
      </c>
      <c r="BV76" s="80">
        <v>42</v>
      </c>
      <c r="BW76" s="80">
        <v>35</v>
      </c>
      <c r="BX76" s="80">
        <v>58</v>
      </c>
      <c r="BY76" s="80">
        <v>43</v>
      </c>
      <c r="BZ76" s="80">
        <v>75</v>
      </c>
      <c r="CA76" s="80">
        <v>79</v>
      </c>
      <c r="CB76" s="80">
        <v>49</v>
      </c>
      <c r="CC76" s="80">
        <v>508</v>
      </c>
      <c r="CD76" s="80">
        <f t="shared" si="150"/>
        <v>28</v>
      </c>
      <c r="CE76" s="80">
        <f t="shared" si="150"/>
        <v>24</v>
      </c>
      <c r="CF76" s="80">
        <f t="shared" si="150"/>
        <v>55</v>
      </c>
      <c r="CG76" s="80">
        <f t="shared" si="150"/>
        <v>51</v>
      </c>
      <c r="CH76" s="80">
        <f t="shared" si="150"/>
        <v>109</v>
      </c>
      <c r="CI76" s="80">
        <f t="shared" si="150"/>
        <v>113</v>
      </c>
      <c r="CJ76" s="80">
        <f t="shared" si="150"/>
        <v>175</v>
      </c>
      <c r="CK76" s="80">
        <f t="shared" si="150"/>
        <v>157</v>
      </c>
      <c r="CL76" s="80">
        <f t="shared" si="150"/>
        <v>116</v>
      </c>
      <c r="CM76" s="81">
        <f t="shared" si="150"/>
        <v>636</v>
      </c>
      <c r="CO76" s="188">
        <f t="shared" si="60"/>
        <v>0.58939096267190572</v>
      </c>
      <c r="CP76" s="187">
        <f t="shared" si="61"/>
        <v>0.78585461689587421</v>
      </c>
      <c r="CQ76" s="6">
        <f t="shared" si="62"/>
        <v>3.7328094302554029</v>
      </c>
      <c r="CR76" s="6">
        <f t="shared" si="63"/>
        <v>6.2868369351669937</v>
      </c>
      <c r="CS76" s="6">
        <f t="shared" si="64"/>
        <v>14.931237721021612</v>
      </c>
      <c r="CT76" s="6">
        <f t="shared" si="65"/>
        <v>9.4302554027504915</v>
      </c>
      <c r="CU76" s="6">
        <f t="shared" si="66"/>
        <v>17.878192534381139</v>
      </c>
      <c r="CV76" s="6">
        <f t="shared" si="67"/>
        <v>19.056974459724952</v>
      </c>
      <c r="CW76" s="6">
        <f t="shared" si="68"/>
        <v>6.4833005893909625</v>
      </c>
      <c r="CX76" s="6">
        <f t="shared" si="69"/>
        <v>20.825147347740668</v>
      </c>
      <c r="CY76" s="6">
        <f t="shared" si="70"/>
        <v>1.859504132231405</v>
      </c>
      <c r="CZ76" s="187">
        <f t="shared" si="71"/>
        <v>0.82644628099173556</v>
      </c>
      <c r="DA76" s="6">
        <f t="shared" si="72"/>
        <v>4.5454545454545459</v>
      </c>
      <c r="DB76" s="6">
        <f t="shared" si="73"/>
        <v>5.9917355371900829</v>
      </c>
      <c r="DC76" s="6">
        <f t="shared" si="74"/>
        <v>13.429752066115702</v>
      </c>
      <c r="DD76" s="6">
        <f t="shared" si="75"/>
        <v>13.429752066115702</v>
      </c>
      <c r="DE76" s="6">
        <f t="shared" si="76"/>
        <v>19.834710743801654</v>
      </c>
      <c r="DF76" s="6">
        <f t="shared" si="77"/>
        <v>12.396694214876034</v>
      </c>
      <c r="DG76" s="6">
        <f t="shared" si="78"/>
        <v>9.2975206611570247</v>
      </c>
      <c r="DH76" s="82">
        <f t="shared" si="79"/>
        <v>18.388429752066116</v>
      </c>
      <c r="DI76" s="188">
        <f t="shared" si="80"/>
        <v>0.57803468208092479</v>
      </c>
      <c r="DJ76" s="187">
        <f t="shared" si="81"/>
        <v>0.38535645472061658</v>
      </c>
      <c r="DK76" s="6">
        <f t="shared" si="82"/>
        <v>3.4682080924855487</v>
      </c>
      <c r="DL76" s="6">
        <f t="shared" si="83"/>
        <v>2.6974951830443161</v>
      </c>
      <c r="DM76" s="6">
        <f t="shared" si="84"/>
        <v>10.01926782273603</v>
      </c>
      <c r="DN76" s="6">
        <f t="shared" si="85"/>
        <v>8.0924855491329488</v>
      </c>
      <c r="DO76" s="6">
        <f t="shared" si="86"/>
        <v>17.148362235067438</v>
      </c>
      <c r="DP76" s="6">
        <f t="shared" si="87"/>
        <v>18.497109826589593</v>
      </c>
      <c r="DQ76" s="6">
        <f t="shared" si="88"/>
        <v>10.01926782273603</v>
      </c>
      <c r="DR76" s="6">
        <f t="shared" si="89"/>
        <v>29.094412331406549</v>
      </c>
      <c r="DS76" s="6">
        <f t="shared" si="90"/>
        <v>1.8442622950819672</v>
      </c>
      <c r="DT76" s="187">
        <f t="shared" si="91"/>
        <v>0.61475409836065575</v>
      </c>
      <c r="DU76" s="6">
        <f t="shared" si="92"/>
        <v>3.278688524590164</v>
      </c>
      <c r="DV76" s="6">
        <f t="shared" si="93"/>
        <v>3.0737704918032787</v>
      </c>
      <c r="DW76" s="6">
        <f t="shared" si="94"/>
        <v>13.934426229508196</v>
      </c>
      <c r="DX76" s="6">
        <f t="shared" si="95"/>
        <v>8.6065573770491799</v>
      </c>
      <c r="DY76" s="6">
        <f t="shared" si="96"/>
        <v>16.598360655737704</v>
      </c>
      <c r="DZ76" s="6">
        <f t="shared" si="97"/>
        <v>14.549180327868852</v>
      </c>
      <c r="EA76" s="6">
        <f t="shared" si="98"/>
        <v>8.6065573770491799</v>
      </c>
      <c r="EB76" s="6">
        <f t="shared" si="99"/>
        <v>28.893442622950822</v>
      </c>
      <c r="EC76" s="61">
        <f t="shared" si="100"/>
        <v>1.125703564727955</v>
      </c>
      <c r="ED76" s="6">
        <f t="shared" si="101"/>
        <v>0.75046904315196994</v>
      </c>
      <c r="EE76" s="6">
        <f t="shared" si="102"/>
        <v>2.4390243902439024</v>
      </c>
      <c r="EF76" s="6">
        <f t="shared" si="103"/>
        <v>3.0018761726078798</v>
      </c>
      <c r="EG76" s="6">
        <f t="shared" si="104"/>
        <v>9.568480300187618</v>
      </c>
      <c r="EH76" s="6">
        <f t="shared" si="105"/>
        <v>13.133208255159476</v>
      </c>
      <c r="EI76" s="6">
        <f t="shared" si="106"/>
        <v>18.761726078799249</v>
      </c>
      <c r="EJ76" s="6">
        <f t="shared" si="107"/>
        <v>14.634146341463413</v>
      </c>
      <c r="EK76" s="6">
        <f t="shared" si="108"/>
        <v>12.570356472795496</v>
      </c>
      <c r="EL76" s="6">
        <f t="shared" si="109"/>
        <v>24.015009380863038</v>
      </c>
      <c r="EM76" s="6">
        <f t="shared" si="110"/>
        <v>2.3630504833512354</v>
      </c>
      <c r="EN76" s="6">
        <f t="shared" si="111"/>
        <v>2.1482277121374866</v>
      </c>
      <c r="EO76" s="6">
        <f t="shared" si="112"/>
        <v>4.5112781954887211</v>
      </c>
      <c r="EP76" s="6">
        <f t="shared" si="113"/>
        <v>3.7593984962406015</v>
      </c>
      <c r="EQ76" s="6">
        <f t="shared" si="114"/>
        <v>6.2298603651987108</v>
      </c>
      <c r="ER76" s="6">
        <f t="shared" si="115"/>
        <v>4.6186895810955964</v>
      </c>
      <c r="ES76" s="6">
        <f t="shared" si="116"/>
        <v>8.0558539205155757</v>
      </c>
      <c r="ET76" s="6">
        <f t="shared" si="117"/>
        <v>8.4854994629430713</v>
      </c>
      <c r="EU76" s="6">
        <f t="shared" si="118"/>
        <v>5.2631578947368416</v>
      </c>
      <c r="EV76" s="82">
        <f t="shared" si="119"/>
        <v>54.564983888292161</v>
      </c>
      <c r="EX76" s="188">
        <f t="shared" si="120"/>
        <v>1.2701131695594992</v>
      </c>
      <c r="EY76" s="187">
        <f t="shared" si="121"/>
        <v>4.0591664095861346E-2</v>
      </c>
      <c r="EZ76" s="6">
        <f t="shared" si="122"/>
        <v>0.81264511519914295</v>
      </c>
      <c r="FA76" s="6">
        <f t="shared" si="123"/>
        <v>-0.29510139797691082</v>
      </c>
      <c r="FB76" s="6">
        <f t="shared" si="124"/>
        <v>-1.5014856549059097</v>
      </c>
      <c r="FC76" s="6">
        <f t="shared" si="125"/>
        <v>3.9994966633652105</v>
      </c>
      <c r="FD76" s="6">
        <f t="shared" si="126"/>
        <v>1.9565182094205156</v>
      </c>
      <c r="FE76" s="6">
        <f t="shared" si="127"/>
        <v>-6.6602802448489182</v>
      </c>
      <c r="FF76" s="6">
        <f t="shared" si="128"/>
        <v>2.8142200717660621</v>
      </c>
      <c r="FG76" s="82">
        <f t="shared" si="129"/>
        <v>-2.4367175956745513</v>
      </c>
      <c r="FH76" s="188">
        <f t="shared" si="130"/>
        <v>1.2662276130010424</v>
      </c>
      <c r="FI76" s="187">
        <f t="shared" si="131"/>
        <v>0.22939764364003917</v>
      </c>
      <c r="FJ76" s="6">
        <f t="shared" si="132"/>
        <v>-0.18951956789538471</v>
      </c>
      <c r="FK76" s="6">
        <f t="shared" si="133"/>
        <v>0.37627530875896253</v>
      </c>
      <c r="FL76" s="6">
        <f t="shared" si="134"/>
        <v>3.9151584067721661</v>
      </c>
      <c r="FM76" s="6">
        <f t="shared" si="135"/>
        <v>0.51407182791623107</v>
      </c>
      <c r="FN76" s="6">
        <f t="shared" si="136"/>
        <v>-0.55000157932973437</v>
      </c>
      <c r="FO76" s="6">
        <f t="shared" si="137"/>
        <v>-3.9479294987207414</v>
      </c>
      <c r="FP76" s="6">
        <f t="shared" si="138"/>
        <v>-1.4127104456868498</v>
      </c>
      <c r="FQ76" s="82">
        <f t="shared" si="139"/>
        <v>-0.2009697084557267</v>
      </c>
      <c r="FR76" s="64">
        <f t="shared" si="140"/>
        <v>1.2373469186232804</v>
      </c>
      <c r="FS76" s="64">
        <f t="shared" si="141"/>
        <v>1.3977586689855168</v>
      </c>
      <c r="FT76" s="64">
        <f t="shared" si="142"/>
        <v>2.0722538052448187</v>
      </c>
      <c r="FU76" s="64">
        <f t="shared" si="143"/>
        <v>0.75752232363272176</v>
      </c>
      <c r="FV76" s="64">
        <f t="shared" si="144"/>
        <v>-3.3386199349889072</v>
      </c>
      <c r="FW76" s="64">
        <f t="shared" si="145"/>
        <v>-8.5145186740638792</v>
      </c>
      <c r="FX76" s="64">
        <f t="shared" si="146"/>
        <v>-10.705872158283674</v>
      </c>
      <c r="FY76" s="64">
        <f t="shared" si="147"/>
        <v>-6.1486468785203421</v>
      </c>
      <c r="FZ76" s="64">
        <f t="shared" si="148"/>
        <v>-7.3071985780586539</v>
      </c>
      <c r="GA76" s="95">
        <f t="shared" si="149"/>
        <v>30.549974507429123</v>
      </c>
    </row>
    <row r="77" spans="1:183" x14ac:dyDescent="0.25">
      <c r="A77" s="592" t="s">
        <v>77</v>
      </c>
      <c r="B77" s="93">
        <v>5</v>
      </c>
      <c r="C77" s="80">
        <v>2</v>
      </c>
      <c r="D77" s="80">
        <v>8</v>
      </c>
      <c r="E77" s="80">
        <v>5</v>
      </c>
      <c r="F77" s="80">
        <v>53</v>
      </c>
      <c r="G77" s="80">
        <v>43</v>
      </c>
      <c r="H77" s="80">
        <v>74</v>
      </c>
      <c r="I77" s="80">
        <v>76</v>
      </c>
      <c r="J77" s="80">
        <v>46</v>
      </c>
      <c r="K77" s="80">
        <v>194</v>
      </c>
      <c r="L77" s="80">
        <v>4</v>
      </c>
      <c r="M77" s="80">
        <v>0</v>
      </c>
      <c r="N77" s="80">
        <v>5</v>
      </c>
      <c r="O77" s="80">
        <v>17</v>
      </c>
      <c r="P77" s="80">
        <v>51</v>
      </c>
      <c r="Q77" s="80">
        <v>40</v>
      </c>
      <c r="R77" s="80">
        <v>87</v>
      </c>
      <c r="S77" s="80">
        <v>68</v>
      </c>
      <c r="T77" s="80">
        <v>52</v>
      </c>
      <c r="U77" s="80">
        <v>152</v>
      </c>
      <c r="V77" s="80">
        <v>9</v>
      </c>
      <c r="W77" s="80">
        <v>2</v>
      </c>
      <c r="X77" s="80">
        <v>13</v>
      </c>
      <c r="Y77" s="80">
        <v>22</v>
      </c>
      <c r="Z77" s="80">
        <v>104</v>
      </c>
      <c r="AA77" s="80">
        <v>83</v>
      </c>
      <c r="AB77" s="80">
        <v>161</v>
      </c>
      <c r="AC77" s="80">
        <v>144</v>
      </c>
      <c r="AD77" s="80">
        <v>98</v>
      </c>
      <c r="AE77" s="80">
        <v>346</v>
      </c>
      <c r="AF77" s="93">
        <v>5</v>
      </c>
      <c r="AG77" s="80">
        <v>0</v>
      </c>
      <c r="AH77" s="80">
        <v>13</v>
      </c>
      <c r="AI77" s="80">
        <v>17</v>
      </c>
      <c r="AJ77" s="80">
        <v>54</v>
      </c>
      <c r="AK77" s="80">
        <v>71</v>
      </c>
      <c r="AL77" s="80">
        <v>73</v>
      </c>
      <c r="AM77" s="80">
        <v>75</v>
      </c>
      <c r="AN77" s="80">
        <v>58</v>
      </c>
      <c r="AO77" s="80">
        <v>138</v>
      </c>
      <c r="AP77" s="80">
        <v>8</v>
      </c>
      <c r="AQ77" s="80">
        <v>1</v>
      </c>
      <c r="AR77" s="80">
        <v>9</v>
      </c>
      <c r="AS77" s="80">
        <v>14</v>
      </c>
      <c r="AT77" s="80">
        <v>53</v>
      </c>
      <c r="AU77" s="80">
        <v>57</v>
      </c>
      <c r="AV77" s="80">
        <v>73</v>
      </c>
      <c r="AW77" s="80">
        <v>76</v>
      </c>
      <c r="AX77" s="80">
        <v>65</v>
      </c>
      <c r="AY77" s="80">
        <v>135</v>
      </c>
      <c r="AZ77" s="80">
        <v>13</v>
      </c>
      <c r="BA77" s="80">
        <v>1</v>
      </c>
      <c r="BB77" s="80">
        <v>22</v>
      </c>
      <c r="BC77" s="80">
        <v>31</v>
      </c>
      <c r="BD77" s="80">
        <v>107</v>
      </c>
      <c r="BE77" s="80">
        <v>128</v>
      </c>
      <c r="BF77" s="80">
        <v>146</v>
      </c>
      <c r="BG77" s="80">
        <v>151</v>
      </c>
      <c r="BH77" s="80">
        <v>123</v>
      </c>
      <c r="BI77" s="80">
        <v>273</v>
      </c>
      <c r="BJ77" s="93">
        <v>8</v>
      </c>
      <c r="BK77" s="80">
        <v>5</v>
      </c>
      <c r="BL77" s="80">
        <v>8</v>
      </c>
      <c r="BM77" s="80">
        <v>31</v>
      </c>
      <c r="BN77" s="80">
        <v>54</v>
      </c>
      <c r="BO77" s="80">
        <v>57</v>
      </c>
      <c r="BP77" s="80">
        <v>82</v>
      </c>
      <c r="BQ77" s="80">
        <v>72</v>
      </c>
      <c r="BR77" s="80">
        <v>50</v>
      </c>
      <c r="BS77" s="80">
        <v>156</v>
      </c>
      <c r="BT77" s="80">
        <v>5</v>
      </c>
      <c r="BU77" s="80">
        <v>4</v>
      </c>
      <c r="BV77" s="80">
        <v>15</v>
      </c>
      <c r="BW77" s="80">
        <v>32</v>
      </c>
      <c r="BX77" s="80">
        <v>54</v>
      </c>
      <c r="BY77" s="80">
        <v>57</v>
      </c>
      <c r="BZ77" s="80">
        <v>72</v>
      </c>
      <c r="CA77" s="80">
        <v>60</v>
      </c>
      <c r="CB77" s="80">
        <v>36</v>
      </c>
      <c r="CC77" s="80">
        <v>506</v>
      </c>
      <c r="CD77" s="80">
        <f t="shared" si="150"/>
        <v>13</v>
      </c>
      <c r="CE77" s="80">
        <f t="shared" si="150"/>
        <v>9</v>
      </c>
      <c r="CF77" s="80">
        <f t="shared" si="150"/>
        <v>23</v>
      </c>
      <c r="CG77" s="80">
        <f t="shared" si="150"/>
        <v>63</v>
      </c>
      <c r="CH77" s="80">
        <f t="shared" si="150"/>
        <v>108</v>
      </c>
      <c r="CI77" s="80">
        <f t="shared" si="150"/>
        <v>114</v>
      </c>
      <c r="CJ77" s="80">
        <f t="shared" si="150"/>
        <v>154</v>
      </c>
      <c r="CK77" s="80">
        <f t="shared" si="150"/>
        <v>132</v>
      </c>
      <c r="CL77" s="80">
        <f t="shared" si="150"/>
        <v>86</v>
      </c>
      <c r="CM77" s="81">
        <f t="shared" si="150"/>
        <v>662</v>
      </c>
      <c r="CO77" s="188">
        <f t="shared" si="60"/>
        <v>0.98814229249011865</v>
      </c>
      <c r="CP77" s="187">
        <f t="shared" si="61"/>
        <v>0.39525691699604742</v>
      </c>
      <c r="CQ77" s="6">
        <f t="shared" si="62"/>
        <v>1.5810276679841897</v>
      </c>
      <c r="CR77" s="187">
        <f t="shared" si="63"/>
        <v>0.98814229249011865</v>
      </c>
      <c r="CS77" s="6">
        <f t="shared" si="64"/>
        <v>10.474308300395258</v>
      </c>
      <c r="CT77" s="6">
        <f t="shared" si="65"/>
        <v>8.4980237154150196</v>
      </c>
      <c r="CU77" s="6">
        <f t="shared" si="66"/>
        <v>14.624505928853754</v>
      </c>
      <c r="CV77" s="6">
        <f t="shared" si="67"/>
        <v>15.019762845849801</v>
      </c>
      <c r="CW77" s="6">
        <f t="shared" si="68"/>
        <v>9.0909090909090917</v>
      </c>
      <c r="CX77" s="6">
        <f t="shared" si="69"/>
        <v>38.339920948616601</v>
      </c>
      <c r="CY77" s="187">
        <f t="shared" si="70"/>
        <v>0.84033613445378152</v>
      </c>
      <c r="CZ77" s="187">
        <f t="shared" si="71"/>
        <v>0</v>
      </c>
      <c r="DA77" s="187">
        <f t="shared" si="72"/>
        <v>1.0504201680672269</v>
      </c>
      <c r="DB77" s="6">
        <f t="shared" si="73"/>
        <v>3.5714285714285712</v>
      </c>
      <c r="DC77" s="6">
        <f t="shared" si="74"/>
        <v>10.714285714285714</v>
      </c>
      <c r="DD77" s="6">
        <f t="shared" si="75"/>
        <v>8.4033613445378155</v>
      </c>
      <c r="DE77" s="6">
        <f t="shared" si="76"/>
        <v>18.277310924369747</v>
      </c>
      <c r="DF77" s="6">
        <f t="shared" si="77"/>
        <v>14.285714285714285</v>
      </c>
      <c r="DG77" s="6">
        <f t="shared" si="78"/>
        <v>10.92436974789916</v>
      </c>
      <c r="DH77" s="82">
        <f t="shared" si="79"/>
        <v>31.932773109243694</v>
      </c>
      <c r="DI77" s="188">
        <f t="shared" si="80"/>
        <v>0.99206349206349198</v>
      </c>
      <c r="DJ77" s="187">
        <f t="shared" si="81"/>
        <v>0</v>
      </c>
      <c r="DK77" s="6">
        <f t="shared" si="82"/>
        <v>2.5793650793650791</v>
      </c>
      <c r="DL77" s="6">
        <f t="shared" si="83"/>
        <v>3.373015873015873</v>
      </c>
      <c r="DM77" s="6">
        <f t="shared" si="84"/>
        <v>10.714285714285714</v>
      </c>
      <c r="DN77" s="6">
        <f t="shared" si="85"/>
        <v>14.087301587301587</v>
      </c>
      <c r="DO77" s="6">
        <f t="shared" si="86"/>
        <v>14.484126984126986</v>
      </c>
      <c r="DP77" s="6">
        <f t="shared" si="87"/>
        <v>14.880952380952381</v>
      </c>
      <c r="DQ77" s="6">
        <f t="shared" si="88"/>
        <v>11.507936507936508</v>
      </c>
      <c r="DR77" s="6">
        <f t="shared" si="89"/>
        <v>27.380952380952383</v>
      </c>
      <c r="DS77" s="6">
        <f t="shared" si="90"/>
        <v>1.6293279022403258</v>
      </c>
      <c r="DT77" s="187">
        <f t="shared" si="91"/>
        <v>0.20366598778004072</v>
      </c>
      <c r="DU77" s="6">
        <f t="shared" si="92"/>
        <v>1.8329938900203666</v>
      </c>
      <c r="DV77" s="6">
        <f t="shared" si="93"/>
        <v>2.8513238289205702</v>
      </c>
      <c r="DW77" s="6">
        <f t="shared" si="94"/>
        <v>10.794297352342159</v>
      </c>
      <c r="DX77" s="6">
        <f t="shared" si="95"/>
        <v>11.608961303462321</v>
      </c>
      <c r="DY77" s="6">
        <f t="shared" si="96"/>
        <v>14.867617107942973</v>
      </c>
      <c r="DZ77" s="6">
        <f t="shared" si="97"/>
        <v>15.478615071283095</v>
      </c>
      <c r="EA77" s="6">
        <f t="shared" si="98"/>
        <v>13.238289205702646</v>
      </c>
      <c r="EB77" s="6">
        <f t="shared" si="99"/>
        <v>27.494908350305497</v>
      </c>
      <c r="EC77" s="61">
        <f t="shared" si="100"/>
        <v>1.5296367112810707</v>
      </c>
      <c r="ED77" s="6">
        <f t="shared" si="101"/>
        <v>0.95602294455066927</v>
      </c>
      <c r="EE77" s="6">
        <f t="shared" si="102"/>
        <v>1.5296367112810707</v>
      </c>
      <c r="EF77" s="6">
        <f t="shared" si="103"/>
        <v>5.9273422562141489</v>
      </c>
      <c r="EG77" s="6">
        <f t="shared" si="104"/>
        <v>10.325047801147228</v>
      </c>
      <c r="EH77" s="6">
        <f t="shared" si="105"/>
        <v>10.89866156787763</v>
      </c>
      <c r="EI77" s="6">
        <f t="shared" si="106"/>
        <v>15.678776290630974</v>
      </c>
      <c r="EJ77" s="6">
        <f t="shared" si="107"/>
        <v>13.766730401529637</v>
      </c>
      <c r="EK77" s="6">
        <f t="shared" si="108"/>
        <v>9.5602294455066925</v>
      </c>
      <c r="EL77" s="6">
        <f t="shared" si="109"/>
        <v>29.827915869980881</v>
      </c>
      <c r="EM77" s="187">
        <f t="shared" si="110"/>
        <v>0.59453032104637338</v>
      </c>
      <c r="EN77" s="187">
        <f t="shared" si="111"/>
        <v>0.47562425683709864</v>
      </c>
      <c r="EO77" s="6">
        <f t="shared" si="112"/>
        <v>1.78359096313912</v>
      </c>
      <c r="EP77" s="6">
        <f t="shared" si="113"/>
        <v>3.8049940546967891</v>
      </c>
      <c r="EQ77" s="6">
        <f t="shared" si="114"/>
        <v>6.4209274673008325</v>
      </c>
      <c r="ER77" s="6">
        <f t="shared" si="115"/>
        <v>6.7776456599286563</v>
      </c>
      <c r="ES77" s="6">
        <f t="shared" si="116"/>
        <v>8.5612366230677761</v>
      </c>
      <c r="ET77" s="6">
        <f t="shared" si="117"/>
        <v>7.1343638525564801</v>
      </c>
      <c r="EU77" s="6">
        <f t="shared" si="118"/>
        <v>4.2806183115338881</v>
      </c>
      <c r="EV77" s="82">
        <f t="shared" si="119"/>
        <v>60.166468489892985</v>
      </c>
      <c r="EX77" s="188">
        <f t="shared" si="120"/>
        <v>-0.14780615803633712</v>
      </c>
      <c r="EY77" s="187">
        <f t="shared" si="121"/>
        <v>-0.39525691699604742</v>
      </c>
      <c r="EZ77" s="187">
        <f t="shared" si="122"/>
        <v>-0.53060749991696277</v>
      </c>
      <c r="FA77" s="6">
        <f t="shared" si="123"/>
        <v>2.5832862789384525</v>
      </c>
      <c r="FB77" s="6">
        <f t="shared" si="124"/>
        <v>0.23997741389045579</v>
      </c>
      <c r="FC77" s="6">
        <f t="shared" si="125"/>
        <v>-9.4662370877204083E-2</v>
      </c>
      <c r="FD77" s="6">
        <f t="shared" si="126"/>
        <v>3.6528049955159929</v>
      </c>
      <c r="FE77" s="6">
        <f t="shared" si="127"/>
        <v>-0.73404856013551623</v>
      </c>
      <c r="FF77" s="6">
        <f t="shared" si="128"/>
        <v>1.8334606569900682</v>
      </c>
      <c r="FG77" s="82">
        <f t="shared" si="129"/>
        <v>-6.4071478393729073</v>
      </c>
      <c r="FH77" s="188">
        <f t="shared" si="130"/>
        <v>0.63726441017683377</v>
      </c>
      <c r="FI77" s="187">
        <f t="shared" si="131"/>
        <v>0.20366598778004072</v>
      </c>
      <c r="FJ77" s="6">
        <f t="shared" si="132"/>
        <v>-0.74637118934471247</v>
      </c>
      <c r="FK77" s="6">
        <f t="shared" si="133"/>
        <v>-0.52169204409530279</v>
      </c>
      <c r="FL77" s="6">
        <f t="shared" si="134"/>
        <v>8.0011638056445733E-2</v>
      </c>
      <c r="FM77" s="6">
        <f t="shared" si="135"/>
        <v>-2.4783402838392661</v>
      </c>
      <c r="FN77" s="6">
        <f t="shared" si="136"/>
        <v>0.38349012381598691</v>
      </c>
      <c r="FO77" s="6">
        <f t="shared" si="137"/>
        <v>0.59766269033071318</v>
      </c>
      <c r="FP77" s="6">
        <f t="shared" si="138"/>
        <v>1.7303526977661381</v>
      </c>
      <c r="FQ77" s="82">
        <f t="shared" si="139"/>
        <v>0.11395596935311403</v>
      </c>
      <c r="FR77" s="195">
        <f t="shared" si="140"/>
        <v>-0.93510639023469733</v>
      </c>
      <c r="FS77" s="195">
        <f t="shared" si="141"/>
        <v>-0.48039868771357064</v>
      </c>
      <c r="FT77" s="64">
        <f t="shared" si="142"/>
        <v>0.25395425185804932</v>
      </c>
      <c r="FU77" s="64">
        <f t="shared" si="143"/>
        <v>-2.1223482015173598</v>
      </c>
      <c r="FV77" s="64">
        <f t="shared" si="144"/>
        <v>-3.9041203338463957</v>
      </c>
      <c r="FW77" s="64">
        <f t="shared" si="145"/>
        <v>-4.1210159079489737</v>
      </c>
      <c r="FX77" s="64">
        <f t="shared" si="146"/>
        <v>-7.1175396675631983</v>
      </c>
      <c r="FY77" s="64">
        <f t="shared" si="147"/>
        <v>-6.6323665489731569</v>
      </c>
      <c r="FZ77" s="64">
        <f t="shared" si="148"/>
        <v>-5.2796111339728045</v>
      </c>
      <c r="GA77" s="95">
        <f t="shared" si="149"/>
        <v>30.338552619912104</v>
      </c>
    </row>
    <row r="78" spans="1:183" x14ac:dyDescent="0.25">
      <c r="A78" s="592" t="s">
        <v>78</v>
      </c>
      <c r="B78" s="93">
        <v>0</v>
      </c>
      <c r="C78" s="80">
        <v>4</v>
      </c>
      <c r="D78" s="80">
        <v>4</v>
      </c>
      <c r="E78" s="80">
        <v>13</v>
      </c>
      <c r="F78" s="80">
        <v>48</v>
      </c>
      <c r="G78" s="80">
        <v>62</v>
      </c>
      <c r="H78" s="80">
        <v>118</v>
      </c>
      <c r="I78" s="80">
        <v>122</v>
      </c>
      <c r="J78" s="80">
        <v>62</v>
      </c>
      <c r="K78" s="80">
        <v>95</v>
      </c>
      <c r="L78" s="80">
        <v>3</v>
      </c>
      <c r="M78" s="80">
        <v>3</v>
      </c>
      <c r="N78" s="80">
        <v>23</v>
      </c>
      <c r="O78" s="80">
        <v>12</v>
      </c>
      <c r="P78" s="80">
        <v>70</v>
      </c>
      <c r="Q78" s="80">
        <v>59</v>
      </c>
      <c r="R78" s="80">
        <v>153</v>
      </c>
      <c r="S78" s="80">
        <v>125</v>
      </c>
      <c r="T78" s="80">
        <v>40</v>
      </c>
      <c r="U78" s="80">
        <v>44</v>
      </c>
      <c r="V78" s="80">
        <v>3</v>
      </c>
      <c r="W78" s="80">
        <v>7</v>
      </c>
      <c r="X78" s="80">
        <v>27</v>
      </c>
      <c r="Y78" s="80">
        <v>25</v>
      </c>
      <c r="Z78" s="80">
        <v>118</v>
      </c>
      <c r="AA78" s="80">
        <v>121</v>
      </c>
      <c r="AB78" s="80">
        <v>271</v>
      </c>
      <c r="AC78" s="80">
        <v>247</v>
      </c>
      <c r="AD78" s="80">
        <v>102</v>
      </c>
      <c r="AE78" s="80">
        <v>139</v>
      </c>
      <c r="AF78" s="93">
        <v>1</v>
      </c>
      <c r="AG78" s="80">
        <v>1</v>
      </c>
      <c r="AH78" s="80">
        <v>2</v>
      </c>
      <c r="AI78" s="80">
        <v>2</v>
      </c>
      <c r="AJ78" s="80">
        <v>26</v>
      </c>
      <c r="AK78" s="80">
        <v>21</v>
      </c>
      <c r="AL78" s="80">
        <v>76</v>
      </c>
      <c r="AM78" s="80">
        <v>92</v>
      </c>
      <c r="AN78" s="80">
        <v>99</v>
      </c>
      <c r="AO78" s="80">
        <v>187</v>
      </c>
      <c r="AP78" s="80">
        <v>9</v>
      </c>
      <c r="AQ78" s="80">
        <v>4</v>
      </c>
      <c r="AR78" s="80">
        <v>7</v>
      </c>
      <c r="AS78" s="80">
        <v>13</v>
      </c>
      <c r="AT78" s="80">
        <v>49</v>
      </c>
      <c r="AU78" s="80">
        <v>23</v>
      </c>
      <c r="AV78" s="80">
        <v>103</v>
      </c>
      <c r="AW78" s="80">
        <v>123</v>
      </c>
      <c r="AX78" s="80">
        <v>78</v>
      </c>
      <c r="AY78" s="80">
        <v>115</v>
      </c>
      <c r="AZ78" s="80">
        <v>10</v>
      </c>
      <c r="BA78" s="80">
        <v>5</v>
      </c>
      <c r="BB78" s="80">
        <v>9</v>
      </c>
      <c r="BC78" s="80">
        <v>15</v>
      </c>
      <c r="BD78" s="80">
        <v>75</v>
      </c>
      <c r="BE78" s="80">
        <v>44</v>
      </c>
      <c r="BF78" s="80">
        <v>179</v>
      </c>
      <c r="BG78" s="80">
        <v>215</v>
      </c>
      <c r="BH78" s="80">
        <v>177</v>
      </c>
      <c r="BI78" s="80">
        <v>302</v>
      </c>
      <c r="BJ78" s="93">
        <v>3</v>
      </c>
      <c r="BK78" s="80">
        <v>2</v>
      </c>
      <c r="BL78" s="80">
        <v>5</v>
      </c>
      <c r="BM78" s="80">
        <v>11</v>
      </c>
      <c r="BN78" s="80">
        <v>27</v>
      </c>
      <c r="BO78" s="80">
        <v>34</v>
      </c>
      <c r="BP78" s="80">
        <v>67</v>
      </c>
      <c r="BQ78" s="80">
        <v>94</v>
      </c>
      <c r="BR78" s="80">
        <v>85</v>
      </c>
      <c r="BS78" s="80">
        <v>189</v>
      </c>
      <c r="BT78" s="80">
        <v>19</v>
      </c>
      <c r="BU78" s="80">
        <v>12</v>
      </c>
      <c r="BV78" s="80">
        <v>15</v>
      </c>
      <c r="BW78" s="80">
        <v>19</v>
      </c>
      <c r="BX78" s="80">
        <v>36</v>
      </c>
      <c r="BY78" s="80">
        <v>34</v>
      </c>
      <c r="BZ78" s="80">
        <v>74</v>
      </c>
      <c r="CA78" s="80">
        <v>127</v>
      </c>
      <c r="CB78" s="80">
        <v>62</v>
      </c>
      <c r="CC78" s="80">
        <v>527</v>
      </c>
      <c r="CD78" s="80">
        <f t="shared" si="150"/>
        <v>22</v>
      </c>
      <c r="CE78" s="80">
        <f t="shared" si="150"/>
        <v>14</v>
      </c>
      <c r="CF78" s="80">
        <f t="shared" si="150"/>
        <v>20</v>
      </c>
      <c r="CG78" s="80">
        <f t="shared" si="150"/>
        <v>30</v>
      </c>
      <c r="CH78" s="80">
        <f t="shared" si="150"/>
        <v>63</v>
      </c>
      <c r="CI78" s="80">
        <f t="shared" si="150"/>
        <v>68</v>
      </c>
      <c r="CJ78" s="80">
        <f t="shared" si="150"/>
        <v>141</v>
      </c>
      <c r="CK78" s="80">
        <f t="shared" si="150"/>
        <v>221</v>
      </c>
      <c r="CL78" s="80">
        <f t="shared" si="150"/>
        <v>147</v>
      </c>
      <c r="CM78" s="81">
        <f t="shared" si="150"/>
        <v>716</v>
      </c>
      <c r="CO78" s="188">
        <f t="shared" si="60"/>
        <v>0</v>
      </c>
      <c r="CP78" s="187">
        <f t="shared" si="61"/>
        <v>0.75757575757575757</v>
      </c>
      <c r="CQ78" s="187">
        <f t="shared" si="62"/>
        <v>0.75757575757575757</v>
      </c>
      <c r="CR78" s="6">
        <f t="shared" si="63"/>
        <v>2.4621212121212119</v>
      </c>
      <c r="CS78" s="6">
        <f t="shared" si="64"/>
        <v>9.0909090909090917</v>
      </c>
      <c r="CT78" s="6">
        <f t="shared" si="65"/>
        <v>11.742424242424242</v>
      </c>
      <c r="CU78" s="6">
        <f t="shared" si="66"/>
        <v>22.348484848484848</v>
      </c>
      <c r="CV78" s="6">
        <f t="shared" si="67"/>
        <v>23.106060606060606</v>
      </c>
      <c r="CW78" s="6">
        <f t="shared" si="68"/>
        <v>11.742424242424242</v>
      </c>
      <c r="CX78" s="6">
        <f t="shared" si="69"/>
        <v>17.992424242424242</v>
      </c>
      <c r="CY78" s="187">
        <f t="shared" si="70"/>
        <v>0.56390977443609014</v>
      </c>
      <c r="CZ78" s="187">
        <f t="shared" si="71"/>
        <v>0.56390977443609014</v>
      </c>
      <c r="DA78" s="6">
        <f t="shared" si="72"/>
        <v>4.3233082706766917</v>
      </c>
      <c r="DB78" s="6">
        <f t="shared" si="73"/>
        <v>2.2556390977443606</v>
      </c>
      <c r="DC78" s="6">
        <f t="shared" si="74"/>
        <v>13.157894736842104</v>
      </c>
      <c r="DD78" s="6">
        <f t="shared" si="75"/>
        <v>11.090225563909774</v>
      </c>
      <c r="DE78" s="6">
        <f t="shared" si="76"/>
        <v>28.7593984962406</v>
      </c>
      <c r="DF78" s="6">
        <f t="shared" si="77"/>
        <v>23.496240601503761</v>
      </c>
      <c r="DG78" s="6">
        <f t="shared" si="78"/>
        <v>7.518796992481203</v>
      </c>
      <c r="DH78" s="82">
        <f t="shared" si="79"/>
        <v>8.2706766917293226</v>
      </c>
      <c r="DI78" s="188">
        <f t="shared" si="80"/>
        <v>0.19723865877712032</v>
      </c>
      <c r="DJ78" s="187">
        <f t="shared" si="81"/>
        <v>0.19723865877712032</v>
      </c>
      <c r="DK78" s="187">
        <f t="shared" si="82"/>
        <v>0.39447731755424065</v>
      </c>
      <c r="DL78" s="187">
        <f t="shared" si="83"/>
        <v>0.39447731755424065</v>
      </c>
      <c r="DM78" s="6">
        <f t="shared" si="84"/>
        <v>5.1282051282051277</v>
      </c>
      <c r="DN78" s="6">
        <f t="shared" si="85"/>
        <v>4.1420118343195274</v>
      </c>
      <c r="DO78" s="6">
        <f t="shared" si="86"/>
        <v>14.990138067061142</v>
      </c>
      <c r="DP78" s="6">
        <f t="shared" si="87"/>
        <v>18.145956607495069</v>
      </c>
      <c r="DQ78" s="6">
        <f t="shared" si="88"/>
        <v>19.526627218934912</v>
      </c>
      <c r="DR78" s="6">
        <f t="shared" si="89"/>
        <v>36.883629191321496</v>
      </c>
      <c r="DS78" s="6">
        <f t="shared" si="90"/>
        <v>1.717557251908397</v>
      </c>
      <c r="DT78" s="187">
        <f t="shared" si="91"/>
        <v>0.76335877862595414</v>
      </c>
      <c r="DU78" s="6">
        <f t="shared" si="92"/>
        <v>1.3358778625954197</v>
      </c>
      <c r="DV78" s="6">
        <f t="shared" si="93"/>
        <v>2.4809160305343512</v>
      </c>
      <c r="DW78" s="6">
        <f t="shared" si="94"/>
        <v>9.3511450381679388</v>
      </c>
      <c r="DX78" s="6">
        <f t="shared" si="95"/>
        <v>4.3893129770992365</v>
      </c>
      <c r="DY78" s="6">
        <f t="shared" si="96"/>
        <v>19.65648854961832</v>
      </c>
      <c r="DZ78" s="6">
        <f t="shared" si="97"/>
        <v>23.473282442748094</v>
      </c>
      <c r="EA78" s="6">
        <f t="shared" si="98"/>
        <v>14.885496183206106</v>
      </c>
      <c r="EB78" s="6">
        <f t="shared" si="99"/>
        <v>21.946564885496183</v>
      </c>
      <c r="EC78" s="188">
        <f t="shared" si="100"/>
        <v>0.58027079303675055</v>
      </c>
      <c r="ED78" s="187">
        <f t="shared" si="101"/>
        <v>0.38684719535783368</v>
      </c>
      <c r="EE78" s="187">
        <f t="shared" si="102"/>
        <v>0.96711798839458418</v>
      </c>
      <c r="EF78" s="6">
        <f t="shared" si="103"/>
        <v>2.1276595744680851</v>
      </c>
      <c r="EG78" s="6">
        <f t="shared" si="104"/>
        <v>5.2224371373307541</v>
      </c>
      <c r="EH78" s="6">
        <f t="shared" si="105"/>
        <v>6.5764023210831715</v>
      </c>
      <c r="EI78" s="6">
        <f t="shared" si="106"/>
        <v>12.959381044487428</v>
      </c>
      <c r="EJ78" s="6">
        <f t="shared" si="107"/>
        <v>18.181818181818183</v>
      </c>
      <c r="EK78" s="6">
        <f t="shared" si="108"/>
        <v>16.441005802707931</v>
      </c>
      <c r="EL78" s="6">
        <f t="shared" si="109"/>
        <v>36.557059961315282</v>
      </c>
      <c r="EM78" s="6">
        <f t="shared" si="110"/>
        <v>2.0540540540540539</v>
      </c>
      <c r="EN78" s="6">
        <f t="shared" si="111"/>
        <v>1.2972972972972971</v>
      </c>
      <c r="EO78" s="6">
        <f t="shared" si="112"/>
        <v>1.6216216216216217</v>
      </c>
      <c r="EP78" s="6">
        <f t="shared" si="113"/>
        <v>2.0540540540540539</v>
      </c>
      <c r="EQ78" s="6">
        <f t="shared" si="114"/>
        <v>3.8918918918918917</v>
      </c>
      <c r="ER78" s="6">
        <f t="shared" si="115"/>
        <v>3.6756756756756754</v>
      </c>
      <c r="ES78" s="6">
        <f t="shared" si="116"/>
        <v>8</v>
      </c>
      <c r="ET78" s="6">
        <f t="shared" si="117"/>
        <v>13.729729729729732</v>
      </c>
      <c r="EU78" s="6">
        <f t="shared" si="118"/>
        <v>6.7027027027027026</v>
      </c>
      <c r="EV78" s="82">
        <f t="shared" si="119"/>
        <v>56.972972972972968</v>
      </c>
      <c r="EX78" s="188">
        <f t="shared" si="120"/>
        <v>0.56390977443609014</v>
      </c>
      <c r="EY78" s="187">
        <f t="shared" si="121"/>
        <v>-0.19366598313966743</v>
      </c>
      <c r="EZ78" s="6">
        <f t="shared" si="122"/>
        <v>3.5657325131009339</v>
      </c>
      <c r="FA78" s="6">
        <f t="shared" si="123"/>
        <v>-0.20648211437685138</v>
      </c>
      <c r="FB78" s="6">
        <f t="shared" si="124"/>
        <v>4.0669856459330127</v>
      </c>
      <c r="FC78" s="6">
        <f t="shared" si="125"/>
        <v>-0.652198678514468</v>
      </c>
      <c r="FD78" s="6">
        <f t="shared" si="126"/>
        <v>6.410913647755752</v>
      </c>
      <c r="FE78" s="6">
        <f t="shared" si="127"/>
        <v>0.39017999544315529</v>
      </c>
      <c r="FF78" s="6">
        <f t="shared" si="128"/>
        <v>-4.2236272499430392</v>
      </c>
      <c r="FG78" s="82">
        <f t="shared" si="129"/>
        <v>-9.7217475506949196</v>
      </c>
      <c r="FH78" s="188">
        <f t="shared" si="130"/>
        <v>1.5203185931312766</v>
      </c>
      <c r="FI78" s="187">
        <f t="shared" si="131"/>
        <v>0.56612011984883381</v>
      </c>
      <c r="FJ78" s="187">
        <f t="shared" si="132"/>
        <v>0.94140054504117909</v>
      </c>
      <c r="FK78" s="187">
        <f t="shared" si="133"/>
        <v>2.0864387129801107</v>
      </c>
      <c r="FL78" s="6">
        <f t="shared" si="134"/>
        <v>4.2229399099628111</v>
      </c>
      <c r="FM78" s="6">
        <f t="shared" si="135"/>
        <v>0.24730114277970916</v>
      </c>
      <c r="FN78" s="6">
        <f t="shared" si="136"/>
        <v>4.6663504825571778</v>
      </c>
      <c r="FO78" s="6">
        <f t="shared" si="137"/>
        <v>5.3273258352530242</v>
      </c>
      <c r="FP78" s="6">
        <f t="shared" si="138"/>
        <v>-4.6411310357288063</v>
      </c>
      <c r="FQ78" s="82">
        <f t="shared" si="139"/>
        <v>-14.937064305825313</v>
      </c>
      <c r="FR78" s="195">
        <f t="shared" si="140"/>
        <v>1.4737832610173034</v>
      </c>
      <c r="FS78" s="195">
        <f t="shared" si="141"/>
        <v>0.91045010193946352</v>
      </c>
      <c r="FT78" s="195">
        <f t="shared" si="142"/>
        <v>0.65450363322703753</v>
      </c>
      <c r="FU78" s="64">
        <f t="shared" si="143"/>
        <v>-7.3605520414031123E-2</v>
      </c>
      <c r="FV78" s="64">
        <f t="shared" si="144"/>
        <v>-1.3305452454388624</v>
      </c>
      <c r="FW78" s="64">
        <f t="shared" si="145"/>
        <v>-2.900726645407496</v>
      </c>
      <c r="FX78" s="64">
        <f t="shared" si="146"/>
        <v>-4.9593810444874276</v>
      </c>
      <c r="FY78" s="64">
        <f t="shared" si="147"/>
        <v>-4.4520884520884518</v>
      </c>
      <c r="FZ78" s="64">
        <f t="shared" si="148"/>
        <v>-9.7383031000052291</v>
      </c>
      <c r="GA78" s="95">
        <f t="shared" si="149"/>
        <v>20.415913011657686</v>
      </c>
    </row>
    <row r="79" spans="1:183" x14ac:dyDescent="0.25">
      <c r="A79" s="593" t="s">
        <v>79</v>
      </c>
      <c r="B79" s="145">
        <f t="shared" ref="B79:AG79" si="151">SUM(B50:B78)/26</f>
        <v>5.115384615384615</v>
      </c>
      <c r="C79" s="141">
        <f t="shared" si="151"/>
        <v>3.7692307692307692</v>
      </c>
      <c r="D79" s="141">
        <f t="shared" si="151"/>
        <v>10.73076923076923</v>
      </c>
      <c r="E79" s="141">
        <f t="shared" si="151"/>
        <v>17.346153846153847</v>
      </c>
      <c r="F79" s="141">
        <f t="shared" si="151"/>
        <v>58.192307692307693</v>
      </c>
      <c r="G79" s="141">
        <f t="shared" si="151"/>
        <v>59.307692307692307</v>
      </c>
      <c r="H79" s="141">
        <f t="shared" si="151"/>
        <v>96.115384615384613</v>
      </c>
      <c r="I79" s="141">
        <f t="shared" si="151"/>
        <v>100.96153846153847</v>
      </c>
      <c r="J79" s="141">
        <f t="shared" si="151"/>
        <v>49.46153846153846</v>
      </c>
      <c r="K79" s="141">
        <f t="shared" si="151"/>
        <v>109.03846153846153</v>
      </c>
      <c r="L79" s="141">
        <f t="shared" si="151"/>
        <v>9.384615384615385</v>
      </c>
      <c r="M79" s="141">
        <f t="shared" si="151"/>
        <v>6</v>
      </c>
      <c r="N79" s="141">
        <f t="shared" si="151"/>
        <v>17.423076923076923</v>
      </c>
      <c r="O79" s="141">
        <f t="shared" si="151"/>
        <v>18.076923076923077</v>
      </c>
      <c r="P79" s="141">
        <f t="shared" si="151"/>
        <v>58.57692307692308</v>
      </c>
      <c r="Q79" s="141">
        <f t="shared" si="151"/>
        <v>51.96153846153846</v>
      </c>
      <c r="R79" s="141">
        <f t="shared" si="151"/>
        <v>91.307692307692307</v>
      </c>
      <c r="S79" s="141">
        <f t="shared" si="151"/>
        <v>93.192307692307693</v>
      </c>
      <c r="T79" s="141">
        <f t="shared" si="151"/>
        <v>41.846153846153847</v>
      </c>
      <c r="U79" s="141">
        <f t="shared" si="151"/>
        <v>86.92307692307692</v>
      </c>
      <c r="V79" s="141">
        <f t="shared" si="151"/>
        <v>14.5</v>
      </c>
      <c r="W79" s="141">
        <f t="shared" si="151"/>
        <v>9.7692307692307701</v>
      </c>
      <c r="X79" s="141">
        <f t="shared" si="151"/>
        <v>28.153846153846153</v>
      </c>
      <c r="Y79" s="141">
        <f t="shared" si="151"/>
        <v>35.42307692307692</v>
      </c>
      <c r="Z79" s="141">
        <f t="shared" si="151"/>
        <v>116.76923076923077</v>
      </c>
      <c r="AA79" s="141">
        <f t="shared" si="151"/>
        <v>111.26923076923077</v>
      </c>
      <c r="AB79" s="141">
        <f t="shared" si="151"/>
        <v>187.42307692307693</v>
      </c>
      <c r="AC79" s="141">
        <f t="shared" si="151"/>
        <v>194.15384615384616</v>
      </c>
      <c r="AD79" s="141">
        <f t="shared" si="151"/>
        <v>91.307692307692307</v>
      </c>
      <c r="AE79" s="141">
        <f t="shared" si="151"/>
        <v>195.19230769230768</v>
      </c>
      <c r="AF79" s="145">
        <f t="shared" si="151"/>
        <v>4.7307692307692308</v>
      </c>
      <c r="AG79" s="141">
        <f t="shared" si="151"/>
        <v>2.8076923076923075</v>
      </c>
      <c r="AH79" s="141">
        <f t="shared" ref="AH79:BM79" si="152">SUM(AH50:AH78)/26</f>
        <v>7.1923076923076925</v>
      </c>
      <c r="AI79" s="141">
        <f t="shared" si="152"/>
        <v>9.9615384615384617</v>
      </c>
      <c r="AJ79" s="141">
        <f t="shared" si="152"/>
        <v>40.07692307692308</v>
      </c>
      <c r="AK79" s="141">
        <f t="shared" si="152"/>
        <v>39.884615384615387</v>
      </c>
      <c r="AL79" s="141">
        <f t="shared" si="152"/>
        <v>73.115384615384613</v>
      </c>
      <c r="AM79" s="141">
        <f t="shared" si="152"/>
        <v>103.46153846153847</v>
      </c>
      <c r="AN79" s="141">
        <f t="shared" si="152"/>
        <v>72.42307692307692</v>
      </c>
      <c r="AO79" s="141">
        <f t="shared" si="152"/>
        <v>161.5</v>
      </c>
      <c r="AP79" s="141">
        <f t="shared" si="152"/>
        <v>9.115384615384615</v>
      </c>
      <c r="AQ79" s="141">
        <f t="shared" si="152"/>
        <v>4.7307692307692308</v>
      </c>
      <c r="AR79" s="141">
        <f t="shared" si="152"/>
        <v>10.076923076923077</v>
      </c>
      <c r="AS79" s="141">
        <f t="shared" si="152"/>
        <v>12</v>
      </c>
      <c r="AT79" s="141">
        <f t="shared" si="152"/>
        <v>40.57692307692308</v>
      </c>
      <c r="AU79" s="141">
        <f t="shared" si="152"/>
        <v>38.653846153846153</v>
      </c>
      <c r="AV79" s="141">
        <f t="shared" si="152"/>
        <v>72.34615384615384</v>
      </c>
      <c r="AW79" s="141">
        <f t="shared" si="152"/>
        <v>95.57692307692308</v>
      </c>
      <c r="AX79" s="141">
        <f t="shared" si="152"/>
        <v>60.230769230769234</v>
      </c>
      <c r="AY79" s="141">
        <f t="shared" si="152"/>
        <v>131.69230769230768</v>
      </c>
      <c r="AZ79" s="141">
        <f t="shared" si="152"/>
        <v>13.846153846153847</v>
      </c>
      <c r="BA79" s="141">
        <f t="shared" si="152"/>
        <v>7.5384615384615383</v>
      </c>
      <c r="BB79" s="141">
        <f t="shared" si="152"/>
        <v>17.26923076923077</v>
      </c>
      <c r="BC79" s="141">
        <f t="shared" si="152"/>
        <v>21.96153846153846</v>
      </c>
      <c r="BD79" s="141">
        <f t="shared" si="152"/>
        <v>80.65384615384616</v>
      </c>
      <c r="BE79" s="141">
        <f t="shared" si="152"/>
        <v>78.538461538461533</v>
      </c>
      <c r="BF79" s="141">
        <f t="shared" si="152"/>
        <v>145.46153846153845</v>
      </c>
      <c r="BG79" s="141">
        <f t="shared" si="152"/>
        <v>199.03846153846155</v>
      </c>
      <c r="BH79" s="141">
        <f t="shared" si="152"/>
        <v>132.65384615384616</v>
      </c>
      <c r="BI79" s="141">
        <f t="shared" si="152"/>
        <v>293.57692307692309</v>
      </c>
      <c r="BJ79" s="145">
        <f t="shared" si="152"/>
        <v>4.115384615384615</v>
      </c>
      <c r="BK79" s="141">
        <f t="shared" si="152"/>
        <v>3.5384615384615383</v>
      </c>
      <c r="BL79" s="141">
        <f t="shared" si="152"/>
        <v>8.3076923076923084</v>
      </c>
      <c r="BM79" s="141">
        <f t="shared" si="152"/>
        <v>12.538461538461538</v>
      </c>
      <c r="BN79" s="141">
        <f t="shared" ref="BN79:CC79" si="153">SUM(BN50:BN78)/26</f>
        <v>36.53846153846154</v>
      </c>
      <c r="BO79" s="141">
        <f t="shared" si="153"/>
        <v>42.307692307692307</v>
      </c>
      <c r="BP79" s="141">
        <f t="shared" si="153"/>
        <v>76.615384615384613</v>
      </c>
      <c r="BQ79" s="141">
        <f t="shared" si="153"/>
        <v>96.884615384615387</v>
      </c>
      <c r="BR79" s="141">
        <f t="shared" si="153"/>
        <v>66.038461538461533</v>
      </c>
      <c r="BS79" s="141">
        <f t="shared" si="153"/>
        <v>169.69230769230768</v>
      </c>
      <c r="BT79" s="141">
        <f t="shared" si="153"/>
        <v>10.653846153846153</v>
      </c>
      <c r="BU79" s="141">
        <f t="shared" si="153"/>
        <v>8.4615384615384617</v>
      </c>
      <c r="BV79" s="141">
        <f t="shared" si="153"/>
        <v>15.423076923076923</v>
      </c>
      <c r="BW79" s="141">
        <f t="shared" si="153"/>
        <v>17.615384615384617</v>
      </c>
      <c r="BX79" s="141">
        <f t="shared" si="153"/>
        <v>37.807692307692307</v>
      </c>
      <c r="BY79" s="141">
        <f t="shared" si="153"/>
        <v>42.5</v>
      </c>
      <c r="BZ79" s="141">
        <f t="shared" si="153"/>
        <v>75.15384615384616</v>
      </c>
      <c r="CA79" s="141">
        <f t="shared" si="153"/>
        <v>85.42307692307692</v>
      </c>
      <c r="CB79" s="141">
        <f t="shared" si="153"/>
        <v>58.769230769230766</v>
      </c>
      <c r="CC79" s="141">
        <f t="shared" si="153"/>
        <v>487.84615384615387</v>
      </c>
      <c r="CD79" s="141">
        <f t="shared" si="150"/>
        <v>14.769230769230768</v>
      </c>
      <c r="CE79" s="141">
        <f t="shared" si="150"/>
        <v>12</v>
      </c>
      <c r="CF79" s="141">
        <f t="shared" si="150"/>
        <v>23.730769230769234</v>
      </c>
      <c r="CG79" s="141">
        <f t="shared" si="150"/>
        <v>30.153846153846153</v>
      </c>
      <c r="CH79" s="141">
        <f t="shared" si="150"/>
        <v>74.34615384615384</v>
      </c>
      <c r="CI79" s="141">
        <f t="shared" si="150"/>
        <v>84.807692307692307</v>
      </c>
      <c r="CJ79" s="141">
        <f t="shared" si="150"/>
        <v>151.76923076923077</v>
      </c>
      <c r="CK79" s="141">
        <f t="shared" si="150"/>
        <v>182.30769230769232</v>
      </c>
      <c r="CL79" s="141">
        <f t="shared" si="150"/>
        <v>124.80769230769229</v>
      </c>
      <c r="CM79" s="142">
        <f t="shared" si="150"/>
        <v>657.53846153846155</v>
      </c>
      <c r="CO79" s="100">
        <f t="shared" si="60"/>
        <v>1.0029409546791344</v>
      </c>
      <c r="CP79" s="235">
        <f t="shared" si="61"/>
        <v>0.73900912450041467</v>
      </c>
      <c r="CQ79" s="98">
        <f t="shared" si="62"/>
        <v>2.1039137319960788</v>
      </c>
      <c r="CR79" s="98">
        <f t="shared" si="63"/>
        <v>3.4009501545886436</v>
      </c>
      <c r="CS79" s="98">
        <f t="shared" si="64"/>
        <v>11.409395973154362</v>
      </c>
      <c r="CT79" s="98">
        <f t="shared" si="65"/>
        <v>11.628082346731015</v>
      </c>
      <c r="CU79" s="98">
        <f t="shared" si="66"/>
        <v>18.844732674760575</v>
      </c>
      <c r="CV79" s="98">
        <f t="shared" si="67"/>
        <v>19.794887263403968</v>
      </c>
      <c r="CW79" s="98">
        <f t="shared" si="68"/>
        <v>9.6976095317095243</v>
      </c>
      <c r="CX79" s="98">
        <f t="shared" si="69"/>
        <v>21.37847824447628</v>
      </c>
      <c r="CY79" s="98">
        <f t="shared" si="70"/>
        <v>1.9769891427645441</v>
      </c>
      <c r="CZ79" s="98">
        <f t="shared" si="71"/>
        <v>1.2639766650461837</v>
      </c>
      <c r="DA79" s="98">
        <f t="shared" si="72"/>
        <v>3.6703937773456494</v>
      </c>
      <c r="DB79" s="98">
        <f t="shared" si="73"/>
        <v>3.8081348241776052</v>
      </c>
      <c r="DC79" s="98">
        <f t="shared" si="74"/>
        <v>12.339977313239347</v>
      </c>
      <c r="DD79" s="98">
        <f t="shared" si="75"/>
        <v>10.946362015880732</v>
      </c>
      <c r="DE79" s="98">
        <f t="shared" si="76"/>
        <v>19.23513206935667</v>
      </c>
      <c r="DF79" s="98">
        <f t="shared" si="77"/>
        <v>19.632150380813485</v>
      </c>
      <c r="DG79" s="98">
        <f t="shared" si="78"/>
        <v>8.8154269972451793</v>
      </c>
      <c r="DH79" s="99">
        <f t="shared" si="79"/>
        <v>18.311456814130612</v>
      </c>
      <c r="DI79" s="234">
        <f t="shared" si="80"/>
        <v>0.91832163655368071</v>
      </c>
      <c r="DJ79" s="235">
        <f t="shared" si="81"/>
        <v>0.54502015827982675</v>
      </c>
      <c r="DK79" s="98">
        <f t="shared" si="82"/>
        <v>1.3961475287442138</v>
      </c>
      <c r="DL79" s="98">
        <f t="shared" si="83"/>
        <v>1.9337016574585635</v>
      </c>
      <c r="DM79" s="98">
        <f t="shared" si="84"/>
        <v>7.7796028072271168</v>
      </c>
      <c r="DN79" s="98">
        <f t="shared" si="85"/>
        <v>7.7422726593997311</v>
      </c>
      <c r="DO79" s="98">
        <f t="shared" si="86"/>
        <v>14.192922203971928</v>
      </c>
      <c r="DP79" s="98">
        <f t="shared" si="87"/>
        <v>20.083619531133344</v>
      </c>
      <c r="DQ79" s="98">
        <f t="shared" si="88"/>
        <v>14.058533671793338</v>
      </c>
      <c r="DR79" s="98">
        <f t="shared" si="89"/>
        <v>31.349858145438255</v>
      </c>
      <c r="DS79" s="98">
        <f t="shared" si="90"/>
        <v>1.9190283400809713</v>
      </c>
      <c r="DT79" s="235">
        <f t="shared" si="91"/>
        <v>0.99595141700404866</v>
      </c>
      <c r="DU79" s="98">
        <f t="shared" si="92"/>
        <v>2.1214574898785425</v>
      </c>
      <c r="DV79" s="98">
        <f t="shared" si="93"/>
        <v>2.5263157894736841</v>
      </c>
      <c r="DW79" s="98">
        <f t="shared" si="94"/>
        <v>8.5425101214574894</v>
      </c>
      <c r="DX79" s="98">
        <f t="shared" si="95"/>
        <v>8.137651821862347</v>
      </c>
      <c r="DY79" s="98">
        <f t="shared" si="96"/>
        <v>15.230769230769228</v>
      </c>
      <c r="DZ79" s="98">
        <f t="shared" si="97"/>
        <v>20.121457489878544</v>
      </c>
      <c r="EA79" s="98">
        <f t="shared" si="98"/>
        <v>12.68016194331984</v>
      </c>
      <c r="EB79" s="98">
        <f t="shared" si="99"/>
        <v>27.724696356275302</v>
      </c>
      <c r="EC79" s="234">
        <f t="shared" si="100"/>
        <v>0.79666443302806933</v>
      </c>
      <c r="ED79" s="235">
        <f t="shared" si="101"/>
        <v>0.6849825031643213</v>
      </c>
      <c r="EE79" s="98">
        <f t="shared" si="102"/>
        <v>1.6082197900379718</v>
      </c>
      <c r="EF79" s="98">
        <f t="shared" si="103"/>
        <v>2.4272206090387907</v>
      </c>
      <c r="EG79" s="98">
        <f t="shared" si="104"/>
        <v>7.0731888913707106</v>
      </c>
      <c r="EH79" s="98">
        <f t="shared" si="105"/>
        <v>8.1900081900081894</v>
      </c>
      <c r="EI79" s="98">
        <f t="shared" si="106"/>
        <v>14.83136028590574</v>
      </c>
      <c r="EJ79" s="98">
        <f t="shared" si="107"/>
        <v>18.755118755118755</v>
      </c>
      <c r="EK79" s="98">
        <f t="shared" si="108"/>
        <v>12.783858238403692</v>
      </c>
      <c r="EL79" s="98">
        <f t="shared" si="109"/>
        <v>32.849378303923757</v>
      </c>
      <c r="EM79" s="98">
        <f t="shared" si="110"/>
        <v>1.2688378910723281</v>
      </c>
      <c r="EN79" s="98">
        <f t="shared" si="111"/>
        <v>1.0077412853282028</v>
      </c>
      <c r="EO79" s="98">
        <f t="shared" si="112"/>
        <v>1.8368375246209516</v>
      </c>
      <c r="EP79" s="98">
        <f t="shared" si="113"/>
        <v>2.0979341303650774</v>
      </c>
      <c r="EQ79" s="98">
        <f t="shared" si="114"/>
        <v>4.5027712885346522</v>
      </c>
      <c r="ER79" s="98">
        <f t="shared" si="115"/>
        <v>5.0616096376712019</v>
      </c>
      <c r="ES79" s="98">
        <f t="shared" si="116"/>
        <v>8.9505748705968582</v>
      </c>
      <c r="ET79" s="98">
        <f t="shared" si="117"/>
        <v>10.173606339608812</v>
      </c>
      <c r="EU79" s="98">
        <f t="shared" si="118"/>
        <v>6.9992212908249725</v>
      </c>
      <c r="EV79" s="99">
        <f t="shared" si="119"/>
        <v>58.100865741376936</v>
      </c>
      <c r="EX79" s="100">
        <f t="shared" si="120"/>
        <v>0.97404818808540972</v>
      </c>
      <c r="EY79" s="235">
        <f t="shared" si="121"/>
        <v>0.524967540545769</v>
      </c>
      <c r="EZ79" s="98">
        <f t="shared" si="122"/>
        <v>1.5664800453495706</v>
      </c>
      <c r="FA79" s="98">
        <f t="shared" si="123"/>
        <v>0.4071846695889616</v>
      </c>
      <c r="FB79" s="98">
        <f t="shared" si="124"/>
        <v>0.93058134008498428</v>
      </c>
      <c r="FC79" s="98">
        <f t="shared" si="125"/>
        <v>-0.68172033085028261</v>
      </c>
      <c r="FD79" s="98">
        <f t="shared" si="126"/>
        <v>0.39039939459609485</v>
      </c>
      <c r="FE79" s="98">
        <f t="shared" si="127"/>
        <v>-0.16273688259048313</v>
      </c>
      <c r="FF79" s="98">
        <f t="shared" si="128"/>
        <v>-0.88218253446434503</v>
      </c>
      <c r="FG79" s="99">
        <f t="shared" si="129"/>
        <v>-3.0670214303456689</v>
      </c>
      <c r="FH79" s="234">
        <f t="shared" si="130"/>
        <v>1.0007067035272907</v>
      </c>
      <c r="FI79" s="235">
        <f t="shared" si="131"/>
        <v>0.45093125872422191</v>
      </c>
      <c r="FJ79" s="98">
        <f t="shared" si="132"/>
        <v>0.72530996113432877</v>
      </c>
      <c r="FK79" s="98">
        <f t="shared" si="133"/>
        <v>0.59261413201512059</v>
      </c>
      <c r="FL79" s="98">
        <f t="shared" si="134"/>
        <v>0.76290731423037261</v>
      </c>
      <c r="FM79" s="98">
        <f t="shared" si="135"/>
        <v>0.39537916246261595</v>
      </c>
      <c r="FN79" s="98">
        <f t="shared" si="136"/>
        <v>1.0378470267972997</v>
      </c>
      <c r="FO79" s="98">
        <f t="shared" si="137"/>
        <v>3.783795874520024E-2</v>
      </c>
      <c r="FP79" s="98">
        <f t="shared" si="138"/>
        <v>-1.378371728473498</v>
      </c>
      <c r="FQ79" s="99">
        <f t="shared" si="139"/>
        <v>-3.6251617891629522</v>
      </c>
      <c r="FR79" s="596">
        <f t="shared" si="140"/>
        <v>0.47217345804425881</v>
      </c>
      <c r="FS79" s="596">
        <f t="shared" si="141"/>
        <v>0.32275878216388154</v>
      </c>
      <c r="FT79" s="552">
        <f t="shared" si="142"/>
        <v>0.22861773458297985</v>
      </c>
      <c r="FU79" s="552">
        <f t="shared" si="143"/>
        <v>-0.3292864786737133</v>
      </c>
      <c r="FV79" s="552">
        <f t="shared" si="144"/>
        <v>-2.5704176028360584</v>
      </c>
      <c r="FW79" s="552">
        <f t="shared" si="145"/>
        <v>-3.1283985523369875</v>
      </c>
      <c r="FX79" s="552">
        <f t="shared" si="146"/>
        <v>-5.8807854153088819</v>
      </c>
      <c r="FY79" s="552">
        <f t="shared" si="147"/>
        <v>-8.5815124155099429</v>
      </c>
      <c r="FZ79" s="552">
        <f t="shared" si="148"/>
        <v>-5.7846369475787194</v>
      </c>
      <c r="GA79" s="554">
        <f t="shared" si="149"/>
        <v>25.251487437453179</v>
      </c>
    </row>
    <row r="80" spans="1:183" x14ac:dyDescent="0.25">
      <c r="A80" s="1528"/>
      <c r="CP80" s="85"/>
      <c r="CY80" s="6"/>
      <c r="CZ80" s="6"/>
      <c r="DA80" s="6"/>
      <c r="DB80" s="6"/>
      <c r="DC80" s="6"/>
      <c r="DD80" s="6"/>
      <c r="DE80" s="6"/>
      <c r="DF80" s="6"/>
      <c r="DG80" s="6"/>
      <c r="DH80" s="6"/>
    </row>
    <row r="81" spans="1:112" x14ac:dyDescent="0.25">
      <c r="CP81" s="85"/>
      <c r="CY81" s="6"/>
      <c r="CZ81" s="6"/>
      <c r="DA81" s="6"/>
      <c r="DB81" s="6"/>
      <c r="DC81" s="6"/>
      <c r="DD81" s="6"/>
      <c r="DE81" s="6"/>
      <c r="DF81" s="6"/>
      <c r="DG81" s="6"/>
      <c r="DH81" s="6"/>
    </row>
    <row r="82" spans="1:112" x14ac:dyDescent="0.25">
      <c r="A82" s="1540"/>
      <c r="CP82" s="85"/>
      <c r="CY82" s="6"/>
      <c r="CZ82" s="6"/>
      <c r="DA82" s="6"/>
      <c r="DB82" s="6"/>
      <c r="DC82" s="6"/>
      <c r="DD82" s="6"/>
      <c r="DE82" s="6"/>
      <c r="DF82" s="6"/>
      <c r="DG82" s="6"/>
      <c r="DH82" s="6"/>
    </row>
    <row r="83" spans="1:112" ht="15.75" customHeight="1" x14ac:dyDescent="0.25">
      <c r="A83" s="1745" t="s">
        <v>1344</v>
      </c>
      <c r="B83" s="47"/>
      <c r="C83" s="47"/>
      <c r="D83" s="135"/>
      <c r="E83" s="135"/>
      <c r="F83" s="135"/>
      <c r="G83" s="135"/>
      <c r="H83" s="135"/>
      <c r="I83" s="135"/>
      <c r="J83" s="135"/>
      <c r="K83" s="135"/>
      <c r="L83" s="135"/>
      <c r="M83" s="135"/>
      <c r="N83" s="135"/>
      <c r="O83" s="135"/>
      <c r="P83" s="135"/>
      <c r="Q83" s="135"/>
      <c r="R83" s="135"/>
      <c r="S83" s="135"/>
      <c r="T83" s="135"/>
      <c r="U83" s="135"/>
      <c r="V83" s="135"/>
      <c r="W83" s="135"/>
      <c r="X83" s="135"/>
      <c r="Y83" s="135"/>
      <c r="Z83" s="135"/>
    </row>
    <row r="84" spans="1:112" ht="15.75" customHeight="1" x14ac:dyDescent="0.25">
      <c r="A84" s="1751"/>
      <c r="B84" s="1561"/>
      <c r="C84" s="1561"/>
      <c r="D84" s="1529"/>
      <c r="E84" s="135"/>
      <c r="F84" s="135"/>
      <c r="G84" s="135"/>
      <c r="H84" s="135"/>
      <c r="I84" s="135"/>
      <c r="J84" s="135"/>
      <c r="K84" s="135"/>
      <c r="L84" s="135"/>
      <c r="M84" s="135"/>
      <c r="N84" s="135"/>
      <c r="O84" s="135"/>
      <c r="P84" s="135"/>
      <c r="Q84" s="135"/>
      <c r="R84" s="135"/>
      <c r="S84" s="135"/>
      <c r="T84" s="135"/>
      <c r="U84" s="135"/>
      <c r="V84" s="135"/>
      <c r="W84" s="135"/>
      <c r="X84" s="135"/>
      <c r="Y84" s="135"/>
      <c r="Z84" s="135"/>
    </row>
    <row r="85" spans="1:112" x14ac:dyDescent="0.25">
      <c r="A85" s="1752" t="s">
        <v>819</v>
      </c>
      <c r="B85" s="1753"/>
      <c r="C85" s="1753"/>
      <c r="D85" s="1754"/>
      <c r="E85" s="1530"/>
      <c r="F85" s="1531"/>
      <c r="G85" s="1531"/>
    </row>
    <row r="86" spans="1:112" ht="18" customHeight="1" x14ac:dyDescent="0.25">
      <c r="A86" s="1743" t="s">
        <v>1268</v>
      </c>
      <c r="B86" s="1744"/>
      <c r="C86" s="1744"/>
      <c r="D86" s="1744"/>
      <c r="E86" s="1744"/>
      <c r="F86" s="1744"/>
      <c r="G86" s="1745"/>
    </row>
    <row r="87" spans="1:112" x14ac:dyDescent="0.25">
      <c r="A87" s="1746"/>
      <c r="B87" s="1747"/>
      <c r="C87" s="1747"/>
      <c r="D87" s="1747"/>
      <c r="E87" s="1747"/>
      <c r="F87" s="1747"/>
      <c r="G87" s="1748"/>
    </row>
    <row r="88" spans="1:112" x14ac:dyDescent="0.25">
      <c r="A88" s="1749"/>
      <c r="B88" s="1750"/>
      <c r="C88" s="1750"/>
      <c r="D88" s="1750"/>
      <c r="E88" s="1750"/>
      <c r="F88" s="1750"/>
      <c r="G88" s="1751"/>
    </row>
  </sheetData>
  <sheetProtection algorithmName="SHA-512" hashValue="YDkmZZUAbmN3OXXVMxZCipj168p5gf7NJO/moMdQgZ2nXwE+v6ntijoQQAa0g653n2sJyX65MSmQJKpojcPn5w==" saltValue="qsWqOjmrG9l7TX2+EcLVeA==" spinCount="100000" sheet="1" objects="1" scenarios="1"/>
  <mergeCells count="73">
    <mergeCell ref="A1:T2"/>
    <mergeCell ref="A86:G88"/>
    <mergeCell ref="A85:D85"/>
    <mergeCell ref="B27:CM27"/>
    <mergeCell ref="B9:M9"/>
    <mergeCell ref="O9:V9"/>
    <mergeCell ref="B10:D10"/>
    <mergeCell ref="E10:G10"/>
    <mergeCell ref="H10:J10"/>
    <mergeCell ref="K10:M10"/>
    <mergeCell ref="O10:P10"/>
    <mergeCell ref="Q10:R10"/>
    <mergeCell ref="S10:T10"/>
    <mergeCell ref="U10:V10"/>
    <mergeCell ref="X9:AA9"/>
    <mergeCell ref="A83:A84"/>
    <mergeCell ref="X10:X11"/>
    <mergeCell ref="Y10:Y11"/>
    <mergeCell ref="Z10:Z11"/>
    <mergeCell ref="AA10:AA11"/>
    <mergeCell ref="BJ28:CM28"/>
    <mergeCell ref="AZ29:BI29"/>
    <mergeCell ref="BJ29:BS29"/>
    <mergeCell ref="BT29:CC29"/>
    <mergeCell ref="CD29:CM29"/>
    <mergeCell ref="B28:AE28"/>
    <mergeCell ref="AF28:BI28"/>
    <mergeCell ref="B29:K29"/>
    <mergeCell ref="L29:U29"/>
    <mergeCell ref="V29:AE29"/>
    <mergeCell ref="AF29:AO29"/>
    <mergeCell ref="AP29:AY29"/>
    <mergeCell ref="B48:CM48"/>
    <mergeCell ref="AZ50:BI50"/>
    <mergeCell ref="BJ50:BS50"/>
    <mergeCell ref="CO27:EV27"/>
    <mergeCell ref="EX27:GA27"/>
    <mergeCell ref="CO28:DH28"/>
    <mergeCell ref="DI28:EB28"/>
    <mergeCell ref="EC28:EV28"/>
    <mergeCell ref="EX28:FG29"/>
    <mergeCell ref="FH28:FQ29"/>
    <mergeCell ref="FR28:GA29"/>
    <mergeCell ref="CO29:CX29"/>
    <mergeCell ref="CY29:DH29"/>
    <mergeCell ref="DI29:DR29"/>
    <mergeCell ref="DS29:EB29"/>
    <mergeCell ref="EC29:EL29"/>
    <mergeCell ref="EM29:EV29"/>
    <mergeCell ref="CO48:EV48"/>
    <mergeCell ref="EX48:GA48"/>
    <mergeCell ref="B49:AE49"/>
    <mergeCell ref="AF49:BI49"/>
    <mergeCell ref="BJ49:CM49"/>
    <mergeCell ref="CO49:DH49"/>
    <mergeCell ref="DI49:EB49"/>
    <mergeCell ref="EC49:EV49"/>
    <mergeCell ref="EX49:FG50"/>
    <mergeCell ref="FH49:FQ50"/>
    <mergeCell ref="FR49:GA50"/>
    <mergeCell ref="B50:K50"/>
    <mergeCell ref="L50:U50"/>
    <mergeCell ref="V50:AE50"/>
    <mergeCell ref="AF50:AO50"/>
    <mergeCell ref="AP50:AY50"/>
    <mergeCell ref="DS50:EB50"/>
    <mergeCell ref="EC50:EL50"/>
    <mergeCell ref="EM50:EV50"/>
    <mergeCell ref="BT50:CC50"/>
    <mergeCell ref="CD50:CM50"/>
    <mergeCell ref="CO50:CX50"/>
    <mergeCell ref="CY50:DH50"/>
    <mergeCell ref="DI50:DR50"/>
  </mergeCells>
  <conditionalFormatting sqref="B12:M22 B32:CM43 B54:CM79">
    <cfRule type="cellIs" dxfId="221" priority="17" operator="lessThanOrEqual">
      <formula>5</formula>
    </cfRule>
  </conditionalFormatting>
  <conditionalFormatting sqref="G52:G53 BC52:BD53 BN52:CV53 FR52:GA53">
    <cfRule type="cellIs" dxfId="220" priority="12" operator="between">
      <formula>0.81</formula>
      <formula>1</formula>
    </cfRule>
  </conditionalFormatting>
  <conditionalFormatting sqref="R52:R53">
    <cfRule type="cellIs" dxfId="219" priority="11" operator="between">
      <formula>0.81</formula>
      <formula>1</formula>
    </cfRule>
  </conditionalFormatting>
  <conditionalFormatting sqref="X12:AA21">
    <cfRule type="cellIs" dxfId="218" priority="15" operator="lessThan">
      <formula>0</formula>
    </cfRule>
  </conditionalFormatting>
  <conditionalFormatting sqref="AC52:AC53">
    <cfRule type="cellIs" dxfId="217" priority="10" operator="between">
      <formula>0.81</formula>
      <formula>1</formula>
    </cfRule>
  </conditionalFormatting>
  <conditionalFormatting sqref="DC52:DC53 EU52:EU53">
    <cfRule type="cellIs" dxfId="216" priority="9" operator="between">
      <formula>0.81</formula>
      <formula>1</formula>
    </cfRule>
  </conditionalFormatting>
  <conditionalFormatting sqref="DN52:DN53">
    <cfRule type="cellIs" dxfId="215" priority="8" operator="between">
      <formula>0.81</formula>
      <formula>1</formula>
    </cfRule>
  </conditionalFormatting>
  <conditionalFormatting sqref="DY52:DY53">
    <cfRule type="cellIs" dxfId="214" priority="7" operator="between">
      <formula>0.81</formula>
      <formula>1</formula>
    </cfRule>
  </conditionalFormatting>
  <conditionalFormatting sqref="EJ52:EJ53">
    <cfRule type="cellIs" dxfId="213" priority="6" operator="between">
      <formula>0.81</formula>
      <formula>1</formula>
    </cfRule>
  </conditionalFormatting>
  <conditionalFormatting sqref="EW41:EW43">
    <cfRule type="cellIs" dxfId="212" priority="119" operator="between">
      <formula>0.81</formula>
      <formula>1</formula>
    </cfRule>
  </conditionalFormatting>
  <conditionalFormatting sqref="EX32:GA43">
    <cfRule type="cellIs" dxfId="211" priority="14" operator="lessThan">
      <formula>0</formula>
    </cfRule>
  </conditionalFormatting>
  <conditionalFormatting sqref="EX52:GA79">
    <cfRule type="cellIs" dxfId="210" priority="1" operator="lessThan">
      <formula>0</formula>
    </cfRule>
  </conditionalFormatting>
  <conditionalFormatting sqref="FB52:FB53">
    <cfRule type="cellIs" dxfId="209" priority="2" operator="between">
      <formula>0.81</formula>
      <formula>1</formula>
    </cfRule>
  </conditionalFormatting>
  <hyperlinks>
    <hyperlink ref="A5" location="Índice!A1" display="⌂ Volver al ÍNDICE" xr:uid="{4D4C4040-69BD-40BB-AABD-7B6E58518581}"/>
  </hyperlinks>
  <pageMargins left="0.7" right="0.7" top="0.75" bottom="0.75" header="0.3" footer="0.3"/>
  <ignoredErrors>
    <ignoredError sqref="A13" numberStoredAsText="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7DD37-74B1-490D-A84C-D59709C2BA56}">
  <sheetPr codeName="Hoja68">
    <tabColor rgb="FFCFFDE7"/>
  </sheetPr>
  <dimension ref="A1:O69"/>
  <sheetViews>
    <sheetView zoomScale="95" zoomScaleNormal="95" workbookViewId="0">
      <pane xSplit="1" topLeftCell="B1" activePane="topRight" state="frozen"/>
      <selection activeCell="A11" sqref="A11"/>
      <selection pane="topRight" activeCell="A36" sqref="A36"/>
    </sheetView>
  </sheetViews>
  <sheetFormatPr baseColWidth="10" defaultColWidth="11.42578125" defaultRowHeight="15" x14ac:dyDescent="0.25"/>
  <cols>
    <col min="1" max="1" width="78.140625" customWidth="1"/>
    <col min="2" max="19" width="10.7109375" customWidth="1"/>
    <col min="20" max="20" width="11.28515625" customWidth="1"/>
    <col min="21" max="25" width="10.7109375" customWidth="1"/>
  </cols>
  <sheetData>
    <row r="1" spans="1:15" ht="24" customHeight="1" x14ac:dyDescent="0.25">
      <c r="A1" s="1755" t="s">
        <v>894</v>
      </c>
      <c r="B1" s="1756"/>
      <c r="C1" s="1756"/>
      <c r="D1" s="1756"/>
      <c r="E1" s="1756"/>
      <c r="F1" s="1756"/>
      <c r="G1" s="1756"/>
      <c r="H1" s="1756"/>
      <c r="I1" s="1756"/>
      <c r="J1" s="1756"/>
      <c r="K1" s="1756"/>
      <c r="L1" s="1756"/>
      <c r="M1" s="1756"/>
      <c r="N1" s="1756"/>
      <c r="O1" s="1757"/>
    </row>
    <row r="2" spans="1:15" ht="18" customHeight="1" thickBot="1" x14ac:dyDescent="0.3">
      <c r="A2" s="1758"/>
      <c r="B2" s="1759"/>
      <c r="C2" s="1759"/>
      <c r="D2" s="1759"/>
      <c r="E2" s="1759"/>
      <c r="F2" s="1759"/>
      <c r="G2" s="1759"/>
      <c r="H2" s="1759"/>
      <c r="I2" s="1759"/>
      <c r="J2" s="1759"/>
      <c r="K2" s="1759"/>
      <c r="L2" s="1759"/>
      <c r="M2" s="1759"/>
      <c r="N2" s="1759"/>
      <c r="O2" s="1760"/>
    </row>
    <row r="3" spans="1:15" x14ac:dyDescent="0.25">
      <c r="A3" s="42" t="s">
        <v>980</v>
      </c>
    </row>
    <row r="4" spans="1:15" x14ac:dyDescent="0.25">
      <c r="A4" s="42" t="s">
        <v>990</v>
      </c>
    </row>
    <row r="5" spans="1:15" x14ac:dyDescent="0.25">
      <c r="A5" s="132" t="s">
        <v>712</v>
      </c>
    </row>
    <row r="7" spans="1:15" x14ac:dyDescent="0.25">
      <c r="A7" s="5" t="s">
        <v>1324</v>
      </c>
    </row>
    <row r="8" spans="1:15" x14ac:dyDescent="0.25">
      <c r="A8" s="5"/>
    </row>
    <row r="9" spans="1:15" ht="36.75" customHeight="1" x14ac:dyDescent="0.25">
      <c r="B9" s="2112" t="s">
        <v>508</v>
      </c>
      <c r="C9" s="2112"/>
      <c r="D9" s="2112"/>
      <c r="E9" s="2112"/>
      <c r="F9" s="2112"/>
      <c r="G9" s="2112"/>
      <c r="H9" s="2112"/>
      <c r="I9" s="2112"/>
      <c r="J9" s="1"/>
      <c r="K9" s="2087" t="s">
        <v>853</v>
      </c>
      <c r="L9" s="2088"/>
      <c r="M9" s="2088"/>
      <c r="N9" s="2089"/>
    </row>
    <row r="10" spans="1:15" x14ac:dyDescent="0.25">
      <c r="A10" s="384" t="s">
        <v>29</v>
      </c>
      <c r="B10" s="2108">
        <v>2016</v>
      </c>
      <c r="C10" s="2090"/>
      <c r="D10" s="2090">
        <v>2019</v>
      </c>
      <c r="E10" s="2090"/>
      <c r="F10" s="2090">
        <v>2020</v>
      </c>
      <c r="G10" s="2090"/>
      <c r="H10" s="2090">
        <v>2023</v>
      </c>
      <c r="I10" s="2090"/>
      <c r="K10" s="2091">
        <v>2016</v>
      </c>
      <c r="L10" s="2091">
        <v>2019</v>
      </c>
      <c r="M10" s="2091">
        <v>2020</v>
      </c>
      <c r="N10" s="2091">
        <v>2023</v>
      </c>
    </row>
    <row r="11" spans="1:15" x14ac:dyDescent="0.25">
      <c r="A11" s="366" t="s">
        <v>1136</v>
      </c>
      <c r="B11" s="647" t="s">
        <v>31</v>
      </c>
      <c r="C11" s="365" t="s">
        <v>32</v>
      </c>
      <c r="D11" s="365" t="s">
        <v>31</v>
      </c>
      <c r="E11" s="365" t="s">
        <v>32</v>
      </c>
      <c r="F11" s="365" t="s">
        <v>31</v>
      </c>
      <c r="G11" s="365" t="s">
        <v>32</v>
      </c>
      <c r="H11" s="365" t="s">
        <v>31</v>
      </c>
      <c r="I11" s="365" t="s">
        <v>32</v>
      </c>
      <c r="K11" s="2091"/>
      <c r="L11" s="2091"/>
      <c r="M11" s="2091"/>
      <c r="N11" s="2091"/>
    </row>
    <row r="12" spans="1:15" x14ac:dyDescent="0.25">
      <c r="A12" s="370" t="s">
        <v>575</v>
      </c>
      <c r="B12" s="367">
        <v>16.530337408220291</v>
      </c>
      <c r="C12" s="368">
        <v>15.486695674325599</v>
      </c>
      <c r="D12" s="367">
        <v>15.746618062952415</v>
      </c>
      <c r="E12" s="368">
        <v>13.177497967602408</v>
      </c>
      <c r="F12" s="367">
        <v>23.596893304578792</v>
      </c>
      <c r="G12" s="368">
        <v>21.068384608862154</v>
      </c>
      <c r="H12" s="367">
        <v>25.501719958323083</v>
      </c>
      <c r="I12" s="369">
        <v>23.111307124143902</v>
      </c>
      <c r="K12" s="283">
        <f>C12-B12</f>
        <v>-1.0436417338946917</v>
      </c>
      <c r="L12" s="283">
        <f>E12-D12</f>
        <v>-2.5691200953500068</v>
      </c>
      <c r="M12" s="283">
        <f>G12-F12</f>
        <v>-2.5285086957166385</v>
      </c>
      <c r="N12" s="281">
        <f>I12-H12</f>
        <v>-2.3904128341791804</v>
      </c>
    </row>
    <row r="15" spans="1:15" x14ac:dyDescent="0.25">
      <c r="A15" s="5" t="s">
        <v>1141</v>
      </c>
    </row>
    <row r="16" spans="1:15" x14ac:dyDescent="0.25">
      <c r="A16" s="5"/>
    </row>
    <row r="17" spans="1:14" ht="28.9" customHeight="1" x14ac:dyDescent="0.25">
      <c r="A17" s="5"/>
      <c r="B17" s="2112" t="s">
        <v>508</v>
      </c>
      <c r="C17" s="2112"/>
      <c r="D17" s="2112"/>
      <c r="E17" s="2112"/>
      <c r="F17" s="2112"/>
      <c r="G17" s="2112"/>
      <c r="H17" s="2112"/>
      <c r="I17" s="2112"/>
      <c r="K17" s="2087" t="s">
        <v>853</v>
      </c>
      <c r="L17" s="2093"/>
      <c r="M17" s="2093"/>
      <c r="N17" s="2094"/>
    </row>
    <row r="18" spans="1:14" x14ac:dyDescent="0.25">
      <c r="A18" s="383" t="s">
        <v>29</v>
      </c>
      <c r="B18" s="2108">
        <v>2016</v>
      </c>
      <c r="C18" s="2090"/>
      <c r="D18" s="2090">
        <v>2019</v>
      </c>
      <c r="E18" s="2090"/>
      <c r="F18" s="2090">
        <v>2020</v>
      </c>
      <c r="G18" s="2090"/>
      <c r="H18" s="2090">
        <v>2023</v>
      </c>
      <c r="I18" s="2090"/>
      <c r="K18" s="2091">
        <v>2016</v>
      </c>
      <c r="L18" s="2091">
        <v>2019</v>
      </c>
      <c r="M18" s="2091">
        <v>2020</v>
      </c>
      <c r="N18" s="2091">
        <v>2023</v>
      </c>
    </row>
    <row r="19" spans="1:14" x14ac:dyDescent="0.25">
      <c r="A19" s="364" t="s">
        <v>1136</v>
      </c>
      <c r="B19" s="647" t="s">
        <v>31</v>
      </c>
      <c r="C19" s="365" t="s">
        <v>32</v>
      </c>
      <c r="D19" s="365" t="s">
        <v>31</v>
      </c>
      <c r="E19" s="365" t="s">
        <v>32</v>
      </c>
      <c r="F19" s="365" t="s">
        <v>31</v>
      </c>
      <c r="G19" s="365" t="s">
        <v>32</v>
      </c>
      <c r="H19" s="365" t="s">
        <v>31</v>
      </c>
      <c r="I19" s="365" t="s">
        <v>32</v>
      </c>
      <c r="K19" s="2091"/>
      <c r="L19" s="2091"/>
      <c r="M19" s="2091"/>
      <c r="N19" s="2091"/>
    </row>
    <row r="20" spans="1:14" x14ac:dyDescent="0.25">
      <c r="A20" s="383" t="s">
        <v>34</v>
      </c>
      <c r="B20" s="1148" t="s">
        <v>496</v>
      </c>
      <c r="C20" s="1148" t="s">
        <v>496</v>
      </c>
      <c r="D20" s="1148" t="s">
        <v>496</v>
      </c>
      <c r="E20" s="1148" t="s">
        <v>496</v>
      </c>
      <c r="F20" s="1148" t="s">
        <v>496</v>
      </c>
      <c r="G20" s="1148" t="s">
        <v>496</v>
      </c>
      <c r="H20" s="1148" t="s">
        <v>496</v>
      </c>
      <c r="I20" s="1148" t="s">
        <v>496</v>
      </c>
      <c r="K20" s="2091"/>
      <c r="L20" s="2091"/>
      <c r="M20" s="2091"/>
      <c r="N20" s="2091"/>
    </row>
    <row r="21" spans="1:14" x14ac:dyDescent="0.25">
      <c r="A21" s="371" t="s">
        <v>1137</v>
      </c>
      <c r="B21" s="372"/>
      <c r="C21" s="372"/>
      <c r="D21" s="371"/>
      <c r="E21" s="372"/>
      <c r="F21" s="371"/>
      <c r="G21" s="373"/>
      <c r="H21" s="371"/>
      <c r="I21" s="373"/>
      <c r="K21" s="371"/>
      <c r="L21" s="371"/>
      <c r="M21" s="371"/>
      <c r="N21" s="364"/>
    </row>
    <row r="22" spans="1:14" x14ac:dyDescent="0.25">
      <c r="A22" s="374" t="s">
        <v>38</v>
      </c>
      <c r="B22" s="175">
        <v>19.58536172772212</v>
      </c>
      <c r="C22" s="175">
        <v>15.859833484421967</v>
      </c>
      <c r="D22" s="176">
        <v>23.612541934120507</v>
      </c>
      <c r="E22" s="175">
        <v>15.649401230691273</v>
      </c>
      <c r="F22" s="176">
        <v>41.180356295027146</v>
      </c>
      <c r="G22" s="181">
        <v>26.226080081010412</v>
      </c>
      <c r="H22" s="176">
        <v>40.758317597714019</v>
      </c>
      <c r="I22" s="181">
        <v>31.566663148751005</v>
      </c>
      <c r="K22" s="178">
        <f>C22-B22</f>
        <v>-3.7255282433001522</v>
      </c>
      <c r="L22" s="178">
        <f>E22-D22</f>
        <v>-7.9631407034292341</v>
      </c>
      <c r="M22" s="178">
        <f>G22-F22</f>
        <v>-14.954276214016733</v>
      </c>
      <c r="N22" s="180">
        <f>I22-H22</f>
        <v>-9.1916544489630141</v>
      </c>
    </row>
    <row r="23" spans="1:14" x14ac:dyDescent="0.25">
      <c r="A23" s="375" t="s">
        <v>39</v>
      </c>
      <c r="B23" s="6">
        <v>20.096200884739059</v>
      </c>
      <c r="C23" s="6">
        <v>19.246962954594689</v>
      </c>
      <c r="D23" s="61">
        <v>18.290234471198644</v>
      </c>
      <c r="E23" s="6">
        <v>13.543780640847086</v>
      </c>
      <c r="F23" s="61">
        <v>24.71063669078513</v>
      </c>
      <c r="G23" s="82">
        <v>22.316109363697091</v>
      </c>
      <c r="H23" s="61">
        <v>30.718422068578249</v>
      </c>
      <c r="I23" s="82">
        <v>25.866890571206881</v>
      </c>
      <c r="K23" s="59">
        <f>C23-B23</f>
        <v>-0.8492379301443691</v>
      </c>
      <c r="L23" s="59">
        <f>E23-D23</f>
        <v>-4.7464538303515589</v>
      </c>
      <c r="M23" s="59">
        <f>G23-F23</f>
        <v>-2.3945273270880385</v>
      </c>
      <c r="N23" s="73">
        <f t="shared" ref="N23" si="0">I23-H23</f>
        <v>-4.8515314973713686</v>
      </c>
    </row>
    <row r="24" spans="1:14" x14ac:dyDescent="0.25">
      <c r="A24" s="375" t="s">
        <v>40</v>
      </c>
      <c r="B24" s="6">
        <v>19.593493493766736</v>
      </c>
      <c r="C24" s="6">
        <v>15.600772807077815</v>
      </c>
      <c r="D24" s="61">
        <v>15.721073994795228</v>
      </c>
      <c r="E24" s="6">
        <v>13.510212262591503</v>
      </c>
      <c r="F24" s="61">
        <v>26.065710336778015</v>
      </c>
      <c r="G24" s="82">
        <v>23.253810368357605</v>
      </c>
      <c r="H24" s="61">
        <v>25.572165160815981</v>
      </c>
      <c r="I24" s="82">
        <v>23.51359885268911</v>
      </c>
      <c r="K24" s="59">
        <f>C24-B24</f>
        <v>-3.9927206866889211</v>
      </c>
      <c r="L24" s="59">
        <f>E24-D24</f>
        <v>-2.2108617322037247</v>
      </c>
      <c r="M24" s="59">
        <f>G24-F24</f>
        <v>-2.8118999684204091</v>
      </c>
      <c r="N24" s="73">
        <f>I24-H24</f>
        <v>-2.0585663081268706</v>
      </c>
    </row>
    <row r="25" spans="1:14" x14ac:dyDescent="0.25">
      <c r="A25" s="376" t="s">
        <v>41</v>
      </c>
      <c r="B25" s="6">
        <v>10.224038819703818</v>
      </c>
      <c r="C25" s="6">
        <v>11.142310437722811</v>
      </c>
      <c r="D25" s="61">
        <v>13.235455444412821</v>
      </c>
      <c r="E25" s="6">
        <v>12.021230869044503</v>
      </c>
      <c r="F25" s="61">
        <v>18.373818091846083</v>
      </c>
      <c r="G25" s="82">
        <v>15.842565308170833</v>
      </c>
      <c r="H25" s="61">
        <v>21.116613180881131</v>
      </c>
      <c r="I25" s="82">
        <v>19.600402065889448</v>
      </c>
      <c r="K25" s="108">
        <f>C25-B25</f>
        <v>0.91827161801899315</v>
      </c>
      <c r="L25" s="108">
        <f>E25-D25</f>
        <v>-1.2142245753683181</v>
      </c>
      <c r="M25" s="108">
        <f>G25-F25</f>
        <v>-2.5312527836752494</v>
      </c>
      <c r="N25" s="246">
        <f>I25-H25</f>
        <v>-1.5162111149916839</v>
      </c>
    </row>
    <row r="26" spans="1:14" x14ac:dyDescent="0.25">
      <c r="A26" s="364" t="s">
        <v>1138</v>
      </c>
      <c r="B26" s="380"/>
      <c r="C26" s="381"/>
      <c r="D26" s="380"/>
      <c r="E26" s="381"/>
      <c r="F26" s="380"/>
      <c r="G26" s="382"/>
      <c r="H26" s="380"/>
      <c r="I26" s="382"/>
      <c r="K26" s="1149"/>
      <c r="L26" s="1149"/>
      <c r="M26" s="1149"/>
      <c r="N26" s="1150"/>
    </row>
    <row r="27" spans="1:14" x14ac:dyDescent="0.25">
      <c r="A27" s="1145" t="s">
        <v>43</v>
      </c>
      <c r="B27" s="6">
        <v>31.855005794149665</v>
      </c>
      <c r="C27" s="6">
        <v>21.720960016776701</v>
      </c>
      <c r="D27" s="61">
        <v>16.796900771920566</v>
      </c>
      <c r="E27" s="6">
        <v>12.324124011216439</v>
      </c>
      <c r="F27" s="61">
        <v>26.903149566230226</v>
      </c>
      <c r="G27" s="82">
        <v>23.216398048203459</v>
      </c>
      <c r="H27" s="61">
        <v>29.924470949475001</v>
      </c>
      <c r="I27" s="82">
        <v>26.211573819884208</v>
      </c>
      <c r="K27" s="59">
        <f>C27-B27</f>
        <v>-10.134045777372965</v>
      </c>
      <c r="L27" s="59">
        <f>E27-D27</f>
        <v>-4.4727767607041269</v>
      </c>
      <c r="M27" s="59">
        <f>G27-F27</f>
        <v>-3.6867515180267674</v>
      </c>
      <c r="N27" s="73">
        <f>I27-H27</f>
        <v>-3.7128971295907931</v>
      </c>
    </row>
    <row r="28" spans="1:14" x14ac:dyDescent="0.25">
      <c r="A28" s="1145" t="s">
        <v>44</v>
      </c>
      <c r="B28" s="6">
        <v>15.24333811888455</v>
      </c>
      <c r="C28" s="6">
        <v>15.0041458963391</v>
      </c>
      <c r="D28" s="61">
        <v>15.669045144161132</v>
      </c>
      <c r="E28" s="6">
        <v>13.25825727634118</v>
      </c>
      <c r="F28" s="61">
        <v>23.256557293733007</v>
      </c>
      <c r="G28" s="82">
        <v>20.882760087009469</v>
      </c>
      <c r="H28" s="61">
        <v>25.118097109498216</v>
      </c>
      <c r="I28" s="82">
        <v>22.797405864096991</v>
      </c>
      <c r="K28" s="59">
        <f>C28-B28</f>
        <v>-0.2391922225454497</v>
      </c>
      <c r="L28" s="59">
        <f>E28-D28</f>
        <v>-2.4107878678199519</v>
      </c>
      <c r="M28" s="59">
        <f>G28-F28</f>
        <v>-2.3737972067235376</v>
      </c>
      <c r="N28" s="73">
        <f>I28-H28</f>
        <v>-2.3206912454012247</v>
      </c>
    </row>
    <row r="29" spans="1:14" x14ac:dyDescent="0.25">
      <c r="A29" s="364" t="s">
        <v>1139</v>
      </c>
      <c r="B29" s="381"/>
      <c r="C29" s="381"/>
      <c r="D29" s="380"/>
      <c r="E29" s="381"/>
      <c r="F29" s="380"/>
      <c r="G29" s="382"/>
      <c r="H29" s="380"/>
      <c r="I29" s="382"/>
      <c r="K29" s="1149"/>
      <c r="L29" s="1149"/>
      <c r="M29" s="1149"/>
      <c r="N29" s="1150"/>
    </row>
    <row r="30" spans="1:14" x14ac:dyDescent="0.25">
      <c r="A30" s="1145" t="s">
        <v>46</v>
      </c>
      <c r="B30" s="6">
        <v>14.296139181308936</v>
      </c>
      <c r="C30" s="6">
        <v>13.817724279545002</v>
      </c>
      <c r="D30" s="61">
        <v>13.776193109945256</v>
      </c>
      <c r="E30" s="6">
        <v>12.4834257377674</v>
      </c>
      <c r="F30" s="61">
        <v>21.283345633615593</v>
      </c>
      <c r="G30" s="82">
        <v>19.519314983319184</v>
      </c>
      <c r="H30" s="61">
        <v>22.782443332465828</v>
      </c>
      <c r="I30" s="82">
        <v>22.262592938038985</v>
      </c>
      <c r="K30" s="59">
        <f>C30-B30</f>
        <v>-0.47841490176393364</v>
      </c>
      <c r="L30" s="59">
        <f>E30-D30</f>
        <v>-1.2927673721778561</v>
      </c>
      <c r="M30" s="59">
        <f>G30-F30</f>
        <v>-1.7640306502964087</v>
      </c>
      <c r="N30" s="73">
        <f>I30-H30</f>
        <v>-0.51985039442684311</v>
      </c>
    </row>
    <row r="31" spans="1:14" x14ac:dyDescent="0.25">
      <c r="A31" s="1145" t="s">
        <v>47</v>
      </c>
      <c r="B31" s="6">
        <v>20.417272402149528</v>
      </c>
      <c r="C31" s="6">
        <v>19.345664663642332</v>
      </c>
      <c r="D31" s="61">
        <v>15.662340045348699</v>
      </c>
      <c r="E31" s="6">
        <v>13.139638809487728</v>
      </c>
      <c r="F31" s="61">
        <v>26.461003472345791</v>
      </c>
      <c r="G31" s="82">
        <v>24.269483591112913</v>
      </c>
      <c r="H31" s="61">
        <v>29.678961138846731</v>
      </c>
      <c r="I31" s="82">
        <v>26.299599214721525</v>
      </c>
      <c r="K31" s="59">
        <f>C31-B31</f>
        <v>-1.0716077385071969</v>
      </c>
      <c r="L31" s="59">
        <f>E31-D31</f>
        <v>-2.5227012358609713</v>
      </c>
      <c r="M31" s="59">
        <f>G31-F31</f>
        <v>-2.1915198812328782</v>
      </c>
      <c r="N31" s="73">
        <f>I31-H31</f>
        <v>-3.379361924125206</v>
      </c>
    </row>
    <row r="32" spans="1:14" x14ac:dyDescent="0.25">
      <c r="A32" s="1145" t="s">
        <v>48</v>
      </c>
      <c r="B32" s="6">
        <v>18.222608988211544</v>
      </c>
      <c r="C32" s="6">
        <v>15.683198579078756</v>
      </c>
      <c r="D32" s="61">
        <v>18.952026056980593</v>
      </c>
      <c r="E32" s="6">
        <v>14.311755851194659</v>
      </c>
      <c r="F32" s="61">
        <v>25.076802502529354</v>
      </c>
      <c r="G32" s="82">
        <v>20.996532291298131</v>
      </c>
      <c r="H32" s="61">
        <v>28.003902457577073</v>
      </c>
      <c r="I32" s="82">
        <v>23.269103980491007</v>
      </c>
      <c r="K32" s="59">
        <f>C32-B32</f>
        <v>-2.5394104091327883</v>
      </c>
      <c r="L32" s="59">
        <f>E32-D32</f>
        <v>-4.6402702057859333</v>
      </c>
      <c r="M32" s="59">
        <f>G32-F32</f>
        <v>-4.0802702112312232</v>
      </c>
      <c r="N32" s="73">
        <f>I32-H32</f>
        <v>-4.7347984770860663</v>
      </c>
    </row>
    <row r="33" spans="1:14" x14ac:dyDescent="0.25">
      <c r="A33" s="364" t="s">
        <v>49</v>
      </c>
      <c r="B33" s="381"/>
      <c r="C33" s="381"/>
      <c r="D33" s="380"/>
      <c r="E33" s="381"/>
      <c r="F33" s="380"/>
      <c r="G33" s="382"/>
      <c r="H33" s="380"/>
      <c r="I33" s="382"/>
      <c r="K33" s="1149"/>
      <c r="L33" s="1149"/>
      <c r="M33" s="1149"/>
      <c r="N33" s="1150"/>
    </row>
    <row r="34" spans="1:14" x14ac:dyDescent="0.25">
      <c r="A34" s="1146" t="s">
        <v>50</v>
      </c>
      <c r="B34" s="6">
        <v>13.809109783403336</v>
      </c>
      <c r="C34" s="6">
        <v>15.365215041284412</v>
      </c>
      <c r="D34" s="61">
        <v>15.045066619385668</v>
      </c>
      <c r="E34" s="6">
        <v>12.854553486591062</v>
      </c>
      <c r="F34" s="61">
        <v>22.604893165254321</v>
      </c>
      <c r="G34" s="82">
        <v>23.828170750162851</v>
      </c>
      <c r="H34" s="61">
        <v>25.333311021213838</v>
      </c>
      <c r="I34" s="82">
        <v>25.061207214546865</v>
      </c>
      <c r="K34" s="59">
        <v>1.5561052578810752</v>
      </c>
      <c r="L34" s="59">
        <v>-2.1905131327946066</v>
      </c>
      <c r="M34" s="59">
        <v>1.22327758490853</v>
      </c>
      <c r="N34" s="73">
        <v>-0.27210380666697276</v>
      </c>
    </row>
    <row r="35" spans="1:14" x14ac:dyDescent="0.25">
      <c r="A35" s="1146" t="s">
        <v>1396</v>
      </c>
      <c r="B35" s="6">
        <v>17.356717274553478</v>
      </c>
      <c r="C35" s="6">
        <v>14.750644783800935</v>
      </c>
      <c r="D35" s="61">
        <v>17.141358830737978</v>
      </c>
      <c r="E35" s="6">
        <v>13.036761209438206</v>
      </c>
      <c r="F35" s="61">
        <v>22.527999557294951</v>
      </c>
      <c r="G35" s="82">
        <v>18.373148594079947</v>
      </c>
      <c r="H35" s="61">
        <v>25.064491291285247</v>
      </c>
      <c r="I35" s="82">
        <v>22.254287286537785</v>
      </c>
      <c r="K35" s="59">
        <v>-2.6060724907525437</v>
      </c>
      <c r="L35" s="59">
        <v>-4.1045976212997726</v>
      </c>
      <c r="M35" s="59">
        <v>-4.1548509632150044</v>
      </c>
      <c r="N35" s="73">
        <v>-2.8102040047474617</v>
      </c>
    </row>
    <row r="36" spans="1:14" x14ac:dyDescent="0.25">
      <c r="A36" s="1146" t="s">
        <v>1397</v>
      </c>
      <c r="B36" s="6">
        <v>19.460429825435227</v>
      </c>
      <c r="C36" s="6">
        <v>17.100658338347063</v>
      </c>
      <c r="D36" s="61">
        <v>17.055509254500425</v>
      </c>
      <c r="E36" s="6">
        <v>12.730046067726045</v>
      </c>
      <c r="F36" s="61">
        <v>22.883178747538334</v>
      </c>
      <c r="G36" s="82">
        <v>21.714618029802441</v>
      </c>
      <c r="H36" s="61">
        <v>25.677189169881316</v>
      </c>
      <c r="I36" s="82">
        <v>21.717362261686247</v>
      </c>
      <c r="K36" s="59">
        <v>-2.3597714870881639</v>
      </c>
      <c r="L36" s="59">
        <v>-4.32546318677438</v>
      </c>
      <c r="M36" s="59">
        <v>-1.1685607177358932</v>
      </c>
      <c r="N36" s="73">
        <v>-3.959826908195069</v>
      </c>
    </row>
    <row r="37" spans="1:14" x14ac:dyDescent="0.25">
      <c r="A37" s="1146" t="s">
        <v>916</v>
      </c>
      <c r="B37" s="6">
        <v>20.755618783070272</v>
      </c>
      <c r="C37" s="6">
        <v>18.748152215229972</v>
      </c>
      <c r="D37" s="61">
        <v>15.950152886165558</v>
      </c>
      <c r="E37" s="6">
        <v>5.4044127774054047</v>
      </c>
      <c r="F37" s="61">
        <v>32.91831585633377</v>
      </c>
      <c r="G37" s="82">
        <v>20.919706792882479</v>
      </c>
      <c r="H37" s="61">
        <v>28.203274929591505</v>
      </c>
      <c r="I37" s="82">
        <v>33.292600921179165</v>
      </c>
      <c r="K37" s="59">
        <v>-2.0074665678403001</v>
      </c>
      <c r="L37" s="59">
        <v>-10.545740108760153</v>
      </c>
      <c r="M37" s="59">
        <v>-11.998609063451291</v>
      </c>
      <c r="N37" s="73">
        <v>5.0893259915876605</v>
      </c>
    </row>
    <row r="38" spans="1:14" x14ac:dyDescent="0.25">
      <c r="A38" s="1146" t="s">
        <v>107</v>
      </c>
      <c r="B38" s="6">
        <v>15.52882295250401</v>
      </c>
      <c r="C38" s="6">
        <v>14.382804014424122</v>
      </c>
      <c r="D38" s="61">
        <v>13.641238310698773</v>
      </c>
      <c r="E38" s="6">
        <v>14.58277515669478</v>
      </c>
      <c r="F38" s="61">
        <v>24.086958666939363</v>
      </c>
      <c r="G38" s="82">
        <v>21.403317355758663</v>
      </c>
      <c r="H38" s="61">
        <v>25.190745568562718</v>
      </c>
      <c r="I38" s="82">
        <v>23.682215712629112</v>
      </c>
      <c r="K38" s="59">
        <v>-1.1460189380798873</v>
      </c>
      <c r="L38" s="59">
        <v>0.94153684599600673</v>
      </c>
      <c r="M38" s="59">
        <v>-2.6836413111807005</v>
      </c>
      <c r="N38" s="73">
        <v>-1.508529855933606</v>
      </c>
    </row>
    <row r="39" spans="1:14" x14ac:dyDescent="0.25">
      <c r="A39" s="371" t="s">
        <v>563</v>
      </c>
      <c r="B39" s="381"/>
      <c r="C39" s="381"/>
      <c r="D39" s="380"/>
      <c r="E39" s="381"/>
      <c r="F39" s="380"/>
      <c r="G39" s="382"/>
      <c r="H39" s="380"/>
      <c r="I39" s="382"/>
      <c r="K39" s="1149"/>
      <c r="L39" s="1149"/>
      <c r="M39" s="1149"/>
      <c r="N39" s="1150"/>
    </row>
    <row r="40" spans="1:14" x14ac:dyDescent="0.25">
      <c r="A40" s="1145" t="s">
        <v>497</v>
      </c>
      <c r="B40" s="6">
        <v>20.355109996963812</v>
      </c>
      <c r="C40" s="6">
        <v>19.26959773183529</v>
      </c>
      <c r="D40" s="61">
        <v>20.348203720700958</v>
      </c>
      <c r="E40" s="6">
        <v>18.254607314611796</v>
      </c>
      <c r="F40" s="61">
        <v>27.745534795715642</v>
      </c>
      <c r="G40" s="82">
        <v>25.063589857881979</v>
      </c>
      <c r="H40" s="61">
        <v>29.418844215980254</v>
      </c>
      <c r="I40" s="82">
        <v>26.788266906741548</v>
      </c>
      <c r="K40" s="59">
        <f>C40-B40</f>
        <v>-1.0855122651285214</v>
      </c>
      <c r="L40" s="59">
        <f>E40-D40</f>
        <v>-2.0935964060891621</v>
      </c>
      <c r="M40" s="59">
        <f>G40-F40</f>
        <v>-2.6819449378336628</v>
      </c>
      <c r="N40" s="73">
        <f>I40-H40</f>
        <v>-2.6305773092387064</v>
      </c>
    </row>
    <row r="41" spans="1:14" x14ac:dyDescent="0.25">
      <c r="A41" s="1145" t="s">
        <v>498</v>
      </c>
      <c r="B41" s="6">
        <v>12.680120765920741</v>
      </c>
      <c r="C41" s="6">
        <v>13.607510661505854</v>
      </c>
      <c r="D41" s="61">
        <v>10.982718310474983</v>
      </c>
      <c r="E41" s="6">
        <v>9.0863711252468597</v>
      </c>
      <c r="F41" s="61">
        <v>19.777042626464993</v>
      </c>
      <c r="G41" s="82">
        <v>19.85588722020421</v>
      </c>
      <c r="H41" s="61">
        <v>22.568734780355214</v>
      </c>
      <c r="I41" s="82">
        <v>21.526677148591464</v>
      </c>
      <c r="K41" s="59">
        <f>C41-B41</f>
        <v>0.92738989558511342</v>
      </c>
      <c r="L41" s="59">
        <f>E41-D41</f>
        <v>-1.8963471852281231</v>
      </c>
      <c r="M41" s="59">
        <f>G41-F41</f>
        <v>7.8844593739216151E-2</v>
      </c>
      <c r="N41" s="73">
        <f>I41-H41</f>
        <v>-1.0420576317637504</v>
      </c>
    </row>
    <row r="42" spans="1:14" x14ac:dyDescent="0.25">
      <c r="A42" s="1145" t="s">
        <v>499</v>
      </c>
      <c r="B42" s="6">
        <v>5.7357073293476795</v>
      </c>
      <c r="C42" s="6">
        <v>5.2527867003173876</v>
      </c>
      <c r="D42" s="61">
        <v>4.2449604770110225</v>
      </c>
      <c r="E42" s="6">
        <v>4.120652792216708</v>
      </c>
      <c r="F42" s="61">
        <v>12.959993196535091</v>
      </c>
      <c r="G42" s="82">
        <v>9.0713534133258129</v>
      </c>
      <c r="H42" s="61">
        <v>14.49781431408417</v>
      </c>
      <c r="I42" s="82">
        <v>13.336602882139644</v>
      </c>
      <c r="K42" s="59">
        <f>C42-B42</f>
        <v>-0.48292062903029187</v>
      </c>
      <c r="L42" s="59">
        <f>E42-D42</f>
        <v>-0.12430768479431453</v>
      </c>
      <c r="M42" s="59">
        <f>G42-F42</f>
        <v>-3.8886397832092783</v>
      </c>
      <c r="N42" s="73">
        <f>I42-H42</f>
        <v>-1.1612114319445261</v>
      </c>
    </row>
    <row r="43" spans="1:14" x14ac:dyDescent="0.25">
      <c r="A43" s="371" t="s">
        <v>125</v>
      </c>
      <c r="B43" s="372"/>
      <c r="C43" s="372"/>
      <c r="D43" s="371"/>
      <c r="E43" s="372"/>
      <c r="F43" s="371"/>
      <c r="G43" s="373"/>
      <c r="H43" s="371"/>
      <c r="I43" s="373"/>
      <c r="K43" s="1149"/>
      <c r="L43" s="1149"/>
      <c r="M43" s="1149"/>
      <c r="N43" s="1150"/>
    </row>
    <row r="44" spans="1:14" x14ac:dyDescent="0.25">
      <c r="A44" s="1145" t="s">
        <v>126</v>
      </c>
      <c r="B44" s="6">
        <v>12.299497736614343</v>
      </c>
      <c r="C44" s="6">
        <v>14.075034579927268</v>
      </c>
      <c r="D44" s="61">
        <v>19.290218879931771</v>
      </c>
      <c r="E44" s="6">
        <v>12.947092595083188</v>
      </c>
      <c r="F44" s="61">
        <v>25.983571356922536</v>
      </c>
      <c r="G44" s="82">
        <v>22.670825115623433</v>
      </c>
      <c r="H44" s="61">
        <v>25.337204748132081</v>
      </c>
      <c r="I44" s="82">
        <v>23.884804943186897</v>
      </c>
      <c r="K44" s="59">
        <f t="shared" ref="K44:K62" si="1">C44-B44</f>
        <v>1.7755368433129242</v>
      </c>
      <c r="L44" s="59">
        <f t="shared" ref="L44:L62" si="2">E44-D44</f>
        <v>-6.3431262848485837</v>
      </c>
      <c r="M44" s="59">
        <f t="shared" ref="M44:M62" si="3">G44-F44</f>
        <v>-3.3127462412991022</v>
      </c>
      <c r="N44" s="73">
        <f t="shared" ref="N44:N62" si="4">I44-H44</f>
        <v>-1.4523998049451841</v>
      </c>
    </row>
    <row r="45" spans="1:14" x14ac:dyDescent="0.25">
      <c r="A45" s="1145" t="s">
        <v>127</v>
      </c>
      <c r="B45" s="6">
        <v>15.599401039372854</v>
      </c>
      <c r="C45" s="6">
        <v>9.9229838042459058</v>
      </c>
      <c r="D45" s="61">
        <v>12.828715982096799</v>
      </c>
      <c r="E45" s="6">
        <v>10.856430946523894</v>
      </c>
      <c r="F45" s="61">
        <v>22.095872670463574</v>
      </c>
      <c r="G45" s="82">
        <v>14.496509933952401</v>
      </c>
      <c r="H45" s="61">
        <v>26.535868633678433</v>
      </c>
      <c r="I45" s="82">
        <v>21.302031525566463</v>
      </c>
      <c r="K45" s="59">
        <f t="shared" si="1"/>
        <v>-5.676417235126948</v>
      </c>
      <c r="L45" s="59">
        <f t="shared" si="2"/>
        <v>-1.9722850355729058</v>
      </c>
      <c r="M45" s="59">
        <f t="shared" si="3"/>
        <v>-7.5993627365111731</v>
      </c>
      <c r="N45" s="73">
        <f t="shared" si="4"/>
        <v>-5.2338371081119703</v>
      </c>
    </row>
    <row r="46" spans="1:14" x14ac:dyDescent="0.25">
      <c r="A46" s="1145" t="s">
        <v>128</v>
      </c>
      <c r="B46" s="6">
        <v>7.5531440853450764</v>
      </c>
      <c r="C46" s="6">
        <v>12.489808359050558</v>
      </c>
      <c r="D46" s="61">
        <v>14.712784409754107</v>
      </c>
      <c r="E46" s="6">
        <v>13.287305859423862</v>
      </c>
      <c r="F46" s="61">
        <v>22.287168601857569</v>
      </c>
      <c r="G46" s="82">
        <v>14.937314107149579</v>
      </c>
      <c r="H46" s="61">
        <v>20.582627926485166</v>
      </c>
      <c r="I46" s="82">
        <v>20.363134911514592</v>
      </c>
      <c r="K46" s="59">
        <f t="shared" si="1"/>
        <v>4.9366642737054818</v>
      </c>
      <c r="L46" s="59">
        <f t="shared" si="2"/>
        <v>-1.4254785503302454</v>
      </c>
      <c r="M46" s="59">
        <f t="shared" si="3"/>
        <v>-7.3498544947079907</v>
      </c>
      <c r="N46" s="73">
        <f t="shared" si="4"/>
        <v>-0.21949301497057405</v>
      </c>
    </row>
    <row r="47" spans="1:14" x14ac:dyDescent="0.25">
      <c r="A47" s="1145" t="s">
        <v>129</v>
      </c>
      <c r="B47" s="6">
        <v>28.383206906956186</v>
      </c>
      <c r="C47" s="6">
        <v>27.894990891113775</v>
      </c>
      <c r="D47" s="61">
        <v>21.309888427040036</v>
      </c>
      <c r="E47" s="6">
        <v>24.942997960695042</v>
      </c>
      <c r="F47" s="61">
        <v>25.443383674517399</v>
      </c>
      <c r="G47" s="82">
        <v>20.361983631481902</v>
      </c>
      <c r="H47" s="61">
        <v>26.980732630498473</v>
      </c>
      <c r="I47" s="82">
        <v>23.760839215491242</v>
      </c>
      <c r="K47" s="59">
        <f t="shared" si="1"/>
        <v>-0.48821601584241137</v>
      </c>
      <c r="L47" s="59">
        <f t="shared" si="2"/>
        <v>3.6331095336550057</v>
      </c>
      <c r="M47" s="59">
        <f t="shared" si="3"/>
        <v>-5.0814000430354973</v>
      </c>
      <c r="N47" s="73">
        <f t="shared" si="4"/>
        <v>-3.2198934150072311</v>
      </c>
    </row>
    <row r="48" spans="1:14" x14ac:dyDescent="0.25">
      <c r="A48" s="1145" t="s">
        <v>130</v>
      </c>
      <c r="B48" s="6">
        <v>27.261295009157916</v>
      </c>
      <c r="C48" s="6">
        <v>27.440911692772023</v>
      </c>
      <c r="D48" s="61">
        <v>17.152073891145783</v>
      </c>
      <c r="E48" s="6">
        <v>14.26269659737263</v>
      </c>
      <c r="F48" s="61">
        <v>39.840009644197984</v>
      </c>
      <c r="G48" s="82">
        <v>25.614567047889803</v>
      </c>
      <c r="H48" s="61">
        <v>34.171809528909357</v>
      </c>
      <c r="I48" s="82">
        <v>29.041094241026816</v>
      </c>
      <c r="K48" s="59">
        <f t="shared" si="1"/>
        <v>0.17961668361410688</v>
      </c>
      <c r="L48" s="59">
        <f t="shared" si="2"/>
        <v>-2.889377293773153</v>
      </c>
      <c r="M48" s="59">
        <f t="shared" si="3"/>
        <v>-14.225442596308181</v>
      </c>
      <c r="N48" s="73">
        <f t="shared" si="4"/>
        <v>-5.1307152878825413</v>
      </c>
    </row>
    <row r="49" spans="1:14" x14ac:dyDescent="0.25">
      <c r="A49" s="1145" t="s">
        <v>131</v>
      </c>
      <c r="B49" s="6">
        <v>22.539253199630558</v>
      </c>
      <c r="C49" s="6">
        <v>9.8476571357892357</v>
      </c>
      <c r="D49" s="61">
        <v>6.4341508011612429</v>
      </c>
      <c r="E49" s="6">
        <v>8.2388218716706199</v>
      </c>
      <c r="F49" s="61">
        <v>10.800003353257271</v>
      </c>
      <c r="G49" s="82">
        <v>16.573234539014006</v>
      </c>
      <c r="H49" s="61">
        <v>18.854561677448135</v>
      </c>
      <c r="I49" s="82">
        <v>16.456319600132311</v>
      </c>
      <c r="K49" s="59">
        <f t="shared" si="1"/>
        <v>-12.691596063841322</v>
      </c>
      <c r="L49" s="59">
        <f t="shared" si="2"/>
        <v>1.8046710705093769</v>
      </c>
      <c r="M49" s="59">
        <f t="shared" si="3"/>
        <v>5.7732311857567353</v>
      </c>
      <c r="N49" s="73">
        <f t="shared" si="4"/>
        <v>-2.3982420773158246</v>
      </c>
    </row>
    <row r="50" spans="1:14" x14ac:dyDescent="0.25">
      <c r="A50" s="1145" t="s">
        <v>132</v>
      </c>
      <c r="B50" s="6">
        <v>9.4380973479334127</v>
      </c>
      <c r="C50" s="6">
        <v>6.6367842683632166</v>
      </c>
      <c r="D50" s="61">
        <v>8.8490773566932148</v>
      </c>
      <c r="E50" s="6">
        <v>8.8281392858075804</v>
      </c>
      <c r="F50" s="61">
        <v>15.634059335115394</v>
      </c>
      <c r="G50" s="82">
        <v>13.012335321535589</v>
      </c>
      <c r="H50" s="61">
        <v>14.224972646093391</v>
      </c>
      <c r="I50" s="82">
        <v>14.063521195740291</v>
      </c>
      <c r="K50" s="59">
        <f t="shared" si="1"/>
        <v>-2.8013130795701962</v>
      </c>
      <c r="L50" s="59">
        <f t="shared" si="2"/>
        <v>-2.0938070885634374E-2</v>
      </c>
      <c r="M50" s="59">
        <f t="shared" si="3"/>
        <v>-2.6217240135798043</v>
      </c>
      <c r="N50" s="73">
        <f t="shared" si="4"/>
        <v>-0.16145145035310016</v>
      </c>
    </row>
    <row r="51" spans="1:14" x14ac:dyDescent="0.25">
      <c r="A51" s="1145" t="s">
        <v>133</v>
      </c>
      <c r="B51" s="6">
        <v>14.240514699075604</v>
      </c>
      <c r="C51" s="6">
        <v>10.676596458319098</v>
      </c>
      <c r="D51" s="61">
        <v>5.9367677000499404</v>
      </c>
      <c r="E51" s="6">
        <v>4.2681880740065807</v>
      </c>
      <c r="F51" s="61">
        <v>16.307900194833763</v>
      </c>
      <c r="G51" s="82">
        <v>9.6971728684769243</v>
      </c>
      <c r="H51" s="61">
        <v>24.231201749149996</v>
      </c>
      <c r="I51" s="82">
        <v>18.469003016351802</v>
      </c>
      <c r="K51" s="59">
        <f t="shared" si="1"/>
        <v>-3.5639182407565055</v>
      </c>
      <c r="L51" s="59">
        <f t="shared" si="2"/>
        <v>-1.6685796260433596</v>
      </c>
      <c r="M51" s="59">
        <f t="shared" si="3"/>
        <v>-6.6107273263568391</v>
      </c>
      <c r="N51" s="73">
        <f t="shared" si="4"/>
        <v>-5.7621987327981934</v>
      </c>
    </row>
    <row r="52" spans="1:14" x14ac:dyDescent="0.25">
      <c r="A52" s="1145" t="s">
        <v>134</v>
      </c>
      <c r="B52" s="6">
        <v>14.321294926615549</v>
      </c>
      <c r="C52" s="6">
        <v>13.06839023799164</v>
      </c>
      <c r="D52" s="61">
        <v>15.332247153413503</v>
      </c>
      <c r="E52" s="6">
        <v>14.275470154738024</v>
      </c>
      <c r="F52" s="61">
        <v>22.281449476151899</v>
      </c>
      <c r="G52" s="82">
        <v>19.958335718478757</v>
      </c>
      <c r="H52" s="61">
        <v>29.245304534823578</v>
      </c>
      <c r="I52" s="82">
        <v>25.944016220689154</v>
      </c>
      <c r="K52" s="59">
        <f t="shared" si="1"/>
        <v>-1.252904688623909</v>
      </c>
      <c r="L52" s="59">
        <f t="shared" si="2"/>
        <v>-1.0567769986754794</v>
      </c>
      <c r="M52" s="59">
        <f t="shared" si="3"/>
        <v>-2.3231137576731413</v>
      </c>
      <c r="N52" s="73">
        <f t="shared" si="4"/>
        <v>-3.3012883141344247</v>
      </c>
    </row>
    <row r="53" spans="1:14" x14ac:dyDescent="0.25">
      <c r="A53" s="1145" t="s">
        <v>135</v>
      </c>
      <c r="B53" s="6">
        <v>23.29003850873282</v>
      </c>
      <c r="C53" s="6">
        <v>19.291873375856365</v>
      </c>
      <c r="D53" s="61">
        <v>15.401352475430544</v>
      </c>
      <c r="E53" s="6">
        <v>13.129567856970962</v>
      </c>
      <c r="F53" s="61">
        <v>23.998112531981437</v>
      </c>
      <c r="G53" s="82">
        <v>26.700336700336702</v>
      </c>
      <c r="H53" s="61">
        <v>29.58270679629425</v>
      </c>
      <c r="I53" s="82">
        <v>27.601440810953399</v>
      </c>
      <c r="K53" s="59">
        <f t="shared" si="1"/>
        <v>-3.9981651328764549</v>
      </c>
      <c r="L53" s="59">
        <f t="shared" si="2"/>
        <v>-2.2717846184595825</v>
      </c>
      <c r="M53" s="59">
        <f t="shared" si="3"/>
        <v>2.702224168355265</v>
      </c>
      <c r="N53" s="73">
        <f t="shared" si="4"/>
        <v>-1.9812659853408512</v>
      </c>
    </row>
    <row r="54" spans="1:14" x14ac:dyDescent="0.25">
      <c r="A54" s="1145" t="s">
        <v>136</v>
      </c>
      <c r="B54" s="6">
        <v>19.625138466614818</v>
      </c>
      <c r="C54" s="6">
        <v>14.241528366546868</v>
      </c>
      <c r="D54" s="61">
        <v>7.990874555694746</v>
      </c>
      <c r="E54" s="6">
        <v>5.2924320129709672</v>
      </c>
      <c r="F54" s="61">
        <v>13.907914665729306</v>
      </c>
      <c r="G54" s="82">
        <v>9.2786459650364979</v>
      </c>
      <c r="H54" s="61">
        <v>15.119011022792147</v>
      </c>
      <c r="I54" s="82">
        <v>19.378353991546753</v>
      </c>
      <c r="K54" s="59">
        <f t="shared" si="1"/>
        <v>-5.3836101000679495</v>
      </c>
      <c r="L54" s="59">
        <f t="shared" si="2"/>
        <v>-2.6984425427237788</v>
      </c>
      <c r="M54" s="59">
        <f t="shared" si="3"/>
        <v>-4.6292687006928084</v>
      </c>
      <c r="N54" s="73">
        <f t="shared" si="4"/>
        <v>4.2593429687546056</v>
      </c>
    </row>
    <row r="55" spans="1:14" x14ac:dyDescent="0.25">
      <c r="A55" s="1145" t="s">
        <v>137</v>
      </c>
      <c r="B55" s="6">
        <v>12.820385968836845</v>
      </c>
      <c r="C55" s="6">
        <v>11.047896503889501</v>
      </c>
      <c r="D55" s="61">
        <v>6.4683756947035018</v>
      </c>
      <c r="E55" s="6">
        <v>6.5905687616007462</v>
      </c>
      <c r="F55" s="61">
        <v>15.26615861806461</v>
      </c>
      <c r="G55" s="82">
        <v>12.850173895320935</v>
      </c>
      <c r="H55" s="61">
        <v>18.24724707432598</v>
      </c>
      <c r="I55" s="82">
        <v>18.560297727968326</v>
      </c>
      <c r="K55" s="59">
        <f t="shared" si="1"/>
        <v>-1.7724894649473448</v>
      </c>
      <c r="L55" s="59">
        <f t="shared" si="2"/>
        <v>0.12219306689724441</v>
      </c>
      <c r="M55" s="59">
        <f t="shared" si="3"/>
        <v>-2.4159847227436746</v>
      </c>
      <c r="N55" s="73">
        <f t="shared" si="4"/>
        <v>0.31305065364234608</v>
      </c>
    </row>
    <row r="56" spans="1:14" x14ac:dyDescent="0.25">
      <c r="A56" s="1145" t="s">
        <v>138</v>
      </c>
      <c r="B56" s="6">
        <v>18.867065963130354</v>
      </c>
      <c r="C56" s="6">
        <v>22.813473617567183</v>
      </c>
      <c r="D56" s="61">
        <v>21.030007827091961</v>
      </c>
      <c r="E56" s="6">
        <v>16.666021021291076</v>
      </c>
      <c r="F56" s="61">
        <v>28.654671937892768</v>
      </c>
      <c r="G56" s="82">
        <v>26.964199412126671</v>
      </c>
      <c r="H56" s="61">
        <v>26.678130842417563</v>
      </c>
      <c r="I56" s="82">
        <v>23.0918062371485</v>
      </c>
      <c r="K56" s="59">
        <f t="shared" si="1"/>
        <v>3.9464076544368289</v>
      </c>
      <c r="L56" s="59">
        <f t="shared" si="2"/>
        <v>-4.3639868058008844</v>
      </c>
      <c r="M56" s="59">
        <f t="shared" si="3"/>
        <v>-1.6904725257660971</v>
      </c>
      <c r="N56" s="73">
        <f t="shared" si="4"/>
        <v>-3.5863246052690627</v>
      </c>
    </row>
    <row r="57" spans="1:14" x14ac:dyDescent="0.25">
      <c r="A57" s="1145" t="s">
        <v>139</v>
      </c>
      <c r="B57" s="6">
        <v>25.070927992208507</v>
      </c>
      <c r="C57" s="6">
        <v>20.310791250039888</v>
      </c>
      <c r="D57" s="61">
        <v>11.138350284197125</v>
      </c>
      <c r="E57" s="6">
        <v>12.784207230424624</v>
      </c>
      <c r="F57" s="61">
        <v>30.034629664317997</v>
      </c>
      <c r="G57" s="82">
        <v>33.400849703841942</v>
      </c>
      <c r="H57" s="61">
        <v>21.028811222764592</v>
      </c>
      <c r="I57" s="82">
        <v>25.007113483270587</v>
      </c>
      <c r="K57" s="59">
        <f t="shared" si="1"/>
        <v>-4.7601367421686192</v>
      </c>
      <c r="L57" s="59">
        <f t="shared" si="2"/>
        <v>1.6458569462274983</v>
      </c>
      <c r="M57" s="59">
        <f t="shared" si="3"/>
        <v>3.3662200395239452</v>
      </c>
      <c r="N57" s="73">
        <f t="shared" si="4"/>
        <v>3.9783022605059948</v>
      </c>
    </row>
    <row r="58" spans="1:14" x14ac:dyDescent="0.25">
      <c r="A58" s="1145" t="s">
        <v>140</v>
      </c>
      <c r="B58" s="6">
        <v>15.101709649376993</v>
      </c>
      <c r="C58" s="6">
        <v>14.915577293078957</v>
      </c>
      <c r="D58" s="61">
        <v>13.165217391304349</v>
      </c>
      <c r="E58" s="6">
        <v>21.627908479416917</v>
      </c>
      <c r="F58" s="61">
        <v>24.438003105004803</v>
      </c>
      <c r="G58" s="82">
        <v>15.447072163278531</v>
      </c>
      <c r="H58" s="61">
        <v>28.730382955666933</v>
      </c>
      <c r="I58" s="82">
        <v>16.27560405300078</v>
      </c>
      <c r="K58" s="59">
        <f t="shared" si="1"/>
        <v>-0.18613235629803526</v>
      </c>
      <c r="L58" s="59">
        <f t="shared" si="2"/>
        <v>8.4626910881125674</v>
      </c>
      <c r="M58" s="59">
        <f t="shared" si="3"/>
        <v>-8.9909309417262726</v>
      </c>
      <c r="N58" s="73">
        <f t="shared" si="4"/>
        <v>-12.454778902666153</v>
      </c>
    </row>
    <row r="59" spans="1:14" x14ac:dyDescent="0.25">
      <c r="A59" s="1145" t="s">
        <v>141</v>
      </c>
      <c r="B59" s="6">
        <v>11.314552391333969</v>
      </c>
      <c r="C59" s="6">
        <v>7.9043780746052796</v>
      </c>
      <c r="D59" s="61">
        <v>22.039726732249569</v>
      </c>
      <c r="E59" s="6">
        <v>18.844171138008488</v>
      </c>
      <c r="F59" s="61">
        <v>19.651314958321315</v>
      </c>
      <c r="G59" s="82">
        <v>22.09535015807549</v>
      </c>
      <c r="H59" s="61">
        <v>23.352893248102482</v>
      </c>
      <c r="I59" s="82">
        <v>21.331844385904631</v>
      </c>
      <c r="K59" s="59">
        <f t="shared" si="1"/>
        <v>-3.4101743167286891</v>
      </c>
      <c r="L59" s="59">
        <f t="shared" si="2"/>
        <v>-3.1955555942410818</v>
      </c>
      <c r="M59" s="59">
        <f t="shared" si="3"/>
        <v>2.4440351997541754</v>
      </c>
      <c r="N59" s="73">
        <f t="shared" si="4"/>
        <v>-2.0210488621978513</v>
      </c>
    </row>
    <row r="60" spans="1:14" x14ac:dyDescent="0.25">
      <c r="A60" s="1145" t="s">
        <v>142</v>
      </c>
      <c r="B60" s="6">
        <v>19.548387096774196</v>
      </c>
      <c r="C60" s="6">
        <v>13.749130225338543</v>
      </c>
      <c r="D60" s="61">
        <v>20.891843113087116</v>
      </c>
      <c r="E60" s="6">
        <v>19.205702408492549</v>
      </c>
      <c r="F60" s="61">
        <v>18.886237391461286</v>
      </c>
      <c r="G60" s="82">
        <v>22.773934935106201</v>
      </c>
      <c r="H60" s="61">
        <v>28.448275862068968</v>
      </c>
      <c r="I60" s="82">
        <v>19.453073343563258</v>
      </c>
      <c r="K60" s="59">
        <f t="shared" si="1"/>
        <v>-5.7992568714356523</v>
      </c>
      <c r="L60" s="59">
        <f t="shared" si="2"/>
        <v>-1.6861407045945676</v>
      </c>
      <c r="M60" s="59">
        <f t="shared" si="3"/>
        <v>3.887697543644915</v>
      </c>
      <c r="N60" s="73">
        <f t="shared" si="4"/>
        <v>-8.9952025185057103</v>
      </c>
    </row>
    <row r="61" spans="1:14" x14ac:dyDescent="0.25">
      <c r="A61" s="1145" t="s">
        <v>143</v>
      </c>
      <c r="B61" s="6">
        <v>52.447233314318311</v>
      </c>
      <c r="C61" s="6">
        <v>28.405891980360064</v>
      </c>
      <c r="D61" s="61">
        <v>1.5846994535519126</v>
      </c>
      <c r="E61" s="6">
        <v>9.6576267026629043</v>
      </c>
      <c r="F61" s="61">
        <v>47.892185060399378</v>
      </c>
      <c r="G61" s="82">
        <v>25.415603834989888</v>
      </c>
      <c r="H61" s="61">
        <v>38.569568452380956</v>
      </c>
      <c r="I61" s="82">
        <v>36.602216571510823</v>
      </c>
      <c r="K61" s="59">
        <f t="shared" si="1"/>
        <v>-24.041341333958247</v>
      </c>
      <c r="L61" s="59">
        <f t="shared" si="2"/>
        <v>8.0729272491109914</v>
      </c>
      <c r="M61" s="59">
        <f t="shared" si="3"/>
        <v>-22.47658122540949</v>
      </c>
      <c r="N61" s="73">
        <f t="shared" si="4"/>
        <v>-1.9673518808701331</v>
      </c>
    </row>
    <row r="62" spans="1:14" x14ac:dyDescent="0.25">
      <c r="A62" s="1147" t="s">
        <v>144</v>
      </c>
      <c r="B62" s="98">
        <v>18.147751605995719</v>
      </c>
      <c r="C62" s="98">
        <v>21.855024290462797</v>
      </c>
      <c r="D62" s="100">
        <v>28.617571059431523</v>
      </c>
      <c r="E62" s="98">
        <v>16.125076640098097</v>
      </c>
      <c r="F62" s="100">
        <v>33.428869202709741</v>
      </c>
      <c r="G62" s="99">
        <v>30.825087775295245</v>
      </c>
      <c r="H62" s="100">
        <v>23.034055727554179</v>
      </c>
      <c r="I62" s="99">
        <v>33.589520818017775</v>
      </c>
      <c r="K62" s="108">
        <f t="shared" si="1"/>
        <v>3.7072726844670782</v>
      </c>
      <c r="L62" s="108">
        <f t="shared" si="2"/>
        <v>-12.492494419333426</v>
      </c>
      <c r="M62" s="108">
        <f t="shared" si="3"/>
        <v>-2.6037814274144964</v>
      </c>
      <c r="N62" s="246">
        <f t="shared" si="4"/>
        <v>10.555465090463596</v>
      </c>
    </row>
    <row r="63" spans="1:14" x14ac:dyDescent="0.25">
      <c r="B63" s="6"/>
      <c r="C63" s="6"/>
      <c r="D63" s="6"/>
      <c r="E63" s="6"/>
      <c r="F63" s="6"/>
      <c r="G63" s="6"/>
      <c r="H63" s="6"/>
      <c r="I63" s="6"/>
      <c r="K63" s="57"/>
      <c r="L63" s="57"/>
      <c r="M63" s="57"/>
      <c r="N63" s="57"/>
    </row>
    <row r="64" spans="1:14" x14ac:dyDescent="0.25">
      <c r="B64" s="6"/>
      <c r="C64" s="6"/>
      <c r="D64" s="6"/>
      <c r="E64" s="6"/>
      <c r="F64" s="6"/>
      <c r="G64" s="6"/>
      <c r="H64" s="6"/>
      <c r="I64" s="6"/>
      <c r="K64" s="57"/>
      <c r="L64" s="57"/>
      <c r="M64" s="57"/>
      <c r="N64" s="57"/>
    </row>
    <row r="65" spans="1:7" x14ac:dyDescent="0.25">
      <c r="A65" s="1564"/>
    </row>
    <row r="66" spans="1:7" x14ac:dyDescent="0.25">
      <c r="A66" s="1550" t="s">
        <v>1140</v>
      </c>
      <c r="B66" s="1531"/>
      <c r="C66" s="1531"/>
      <c r="D66" s="1531"/>
      <c r="E66" s="1531"/>
      <c r="F66" s="1531"/>
      <c r="G66" s="1531"/>
    </row>
    <row r="67" spans="1:7" x14ac:dyDescent="0.25">
      <c r="A67" s="1746" t="s">
        <v>1269</v>
      </c>
      <c r="B67" s="1747"/>
      <c r="C67" s="1747"/>
      <c r="D67" s="1747"/>
      <c r="E67" s="1747"/>
      <c r="F67" s="1747"/>
      <c r="G67" s="1748"/>
    </row>
    <row r="68" spans="1:7" x14ac:dyDescent="0.25">
      <c r="A68" s="1746"/>
      <c r="B68" s="1747"/>
      <c r="C68" s="1747"/>
      <c r="D68" s="1747"/>
      <c r="E68" s="1747"/>
      <c r="F68" s="1747"/>
      <c r="G68" s="1748"/>
    </row>
    <row r="69" spans="1:7" x14ac:dyDescent="0.25">
      <c r="A69" s="1749"/>
      <c r="B69" s="1750"/>
      <c r="C69" s="1750"/>
      <c r="D69" s="1750"/>
      <c r="E69" s="1750"/>
      <c r="F69" s="1750"/>
      <c r="G69" s="1751"/>
    </row>
  </sheetData>
  <sheetProtection algorithmName="SHA-512" hashValue="gf9V5tnU+SVZYX4YCbUfyXd6v4khovEJrxAOaIGcsm0k/LBcOxpeLvh9ZCuDhYfoVW+r1Td6Ow67PaglcuaI4A==" saltValue="aZlE4GQnFZcYkUbRltTJ5g==" spinCount="100000" sheet="1" objects="1" scenarios="1"/>
  <mergeCells count="22">
    <mergeCell ref="A1:O2"/>
    <mergeCell ref="A67:G69"/>
    <mergeCell ref="K18:K20"/>
    <mergeCell ref="L18:L20"/>
    <mergeCell ref="M18:M20"/>
    <mergeCell ref="B17:I17"/>
    <mergeCell ref="K17:N17"/>
    <mergeCell ref="N18:N20"/>
    <mergeCell ref="B18:C18"/>
    <mergeCell ref="D18:E18"/>
    <mergeCell ref="F18:G18"/>
    <mergeCell ref="H18:I18"/>
    <mergeCell ref="B9:I9"/>
    <mergeCell ref="K9:N9"/>
    <mergeCell ref="B10:C10"/>
    <mergeCell ref="D10:E10"/>
    <mergeCell ref="N10:N11"/>
    <mergeCell ref="F10:G10"/>
    <mergeCell ref="H10:I10"/>
    <mergeCell ref="K10:K11"/>
    <mergeCell ref="L10:L11"/>
    <mergeCell ref="M10:M11"/>
  </mergeCells>
  <conditionalFormatting sqref="K12:N12">
    <cfRule type="cellIs" dxfId="54" priority="1" operator="lessThan">
      <formula>0</formula>
    </cfRule>
  </conditionalFormatting>
  <conditionalFormatting sqref="K22:N64">
    <cfRule type="cellIs" dxfId="53" priority="2" operator="lessThan">
      <formula>0</formula>
    </cfRule>
  </conditionalFormatting>
  <hyperlinks>
    <hyperlink ref="A5" location="Índice!A1" display="⌂ Volver al ÍNDICE" xr:uid="{320F5151-9DE0-4BD6-A077-1D4F9CDA8E47}"/>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E983E-A191-4526-BADD-0C0D6303BB4C}">
  <sheetPr codeName="Hoja69">
    <tabColor rgb="FFCFFDE7"/>
  </sheetPr>
  <dimension ref="A1:EP85"/>
  <sheetViews>
    <sheetView zoomScale="98" zoomScaleNormal="98" workbookViewId="0">
      <pane xSplit="1" topLeftCell="AF1" activePane="topRight" state="frozen"/>
      <selection activeCell="T12" sqref="T12"/>
      <selection pane="topRight" activeCell="Z12" sqref="Z12"/>
    </sheetView>
  </sheetViews>
  <sheetFormatPr baseColWidth="10" defaultColWidth="11.42578125" defaultRowHeight="15" x14ac:dyDescent="0.25"/>
  <cols>
    <col min="1" max="1" width="92.140625" customWidth="1"/>
    <col min="2" max="27" width="7.7109375" customWidth="1"/>
    <col min="28" max="28" width="9" customWidth="1"/>
    <col min="29" max="146" width="7.7109375" customWidth="1"/>
  </cols>
  <sheetData>
    <row r="1" spans="1:38" ht="24" customHeight="1" x14ac:dyDescent="0.25">
      <c r="A1" s="1755" t="s">
        <v>896</v>
      </c>
      <c r="B1" s="1756"/>
      <c r="C1" s="1756"/>
      <c r="D1" s="1757"/>
    </row>
    <row r="2" spans="1:38" ht="16.5" customHeight="1" thickBot="1" x14ac:dyDescent="0.3">
      <c r="A2" s="1758"/>
      <c r="B2" s="1759"/>
      <c r="C2" s="1759"/>
      <c r="D2" s="1760"/>
    </row>
    <row r="3" spans="1:38" x14ac:dyDescent="0.25">
      <c r="A3" s="42" t="s">
        <v>981</v>
      </c>
    </row>
    <row r="4" spans="1:38" x14ac:dyDescent="0.25">
      <c r="A4" s="42" t="s">
        <v>988</v>
      </c>
    </row>
    <row r="5" spans="1:38" x14ac:dyDescent="0.25">
      <c r="A5" s="132" t="s">
        <v>712</v>
      </c>
    </row>
    <row r="7" spans="1:38" x14ac:dyDescent="0.25">
      <c r="A7" s="5" t="s">
        <v>1326</v>
      </c>
    </row>
    <row r="8" spans="1:38" s="4" customFormat="1" ht="36" customHeight="1" x14ac:dyDescent="0.25">
      <c r="A8" s="166"/>
      <c r="B8" s="2113" t="s">
        <v>28</v>
      </c>
      <c r="C8" s="2113"/>
      <c r="D8" s="2113"/>
      <c r="E8" s="2113"/>
      <c r="F8" s="2113"/>
      <c r="G8" s="2113"/>
      <c r="H8" s="2113"/>
      <c r="I8" s="2113"/>
      <c r="J8" s="2113"/>
      <c r="K8" s="2113"/>
      <c r="L8" s="2"/>
      <c r="M8" s="2112" t="s">
        <v>507</v>
      </c>
      <c r="N8" s="2112"/>
      <c r="O8" s="2112"/>
      <c r="P8" s="2112"/>
      <c r="Q8" s="2112"/>
      <c r="R8" s="2112"/>
      <c r="S8" s="2112"/>
      <c r="T8" s="2112"/>
      <c r="U8" s="2112"/>
      <c r="V8" s="2112"/>
      <c r="X8" s="2087" t="s">
        <v>853</v>
      </c>
      <c r="Y8" s="2088"/>
      <c r="Z8" s="2088"/>
      <c r="AA8" s="2088"/>
      <c r="AB8" s="2089"/>
    </row>
    <row r="9" spans="1:38" x14ac:dyDescent="0.25">
      <c r="A9" s="384" t="s">
        <v>29</v>
      </c>
      <c r="B9" s="2090">
        <v>2016</v>
      </c>
      <c r="C9" s="2090"/>
      <c r="D9" s="2090">
        <v>2019</v>
      </c>
      <c r="E9" s="2090"/>
      <c r="F9" s="2090">
        <v>2020</v>
      </c>
      <c r="G9" s="2090"/>
      <c r="H9" s="2090">
        <v>2021</v>
      </c>
      <c r="I9" s="2090"/>
      <c r="J9" s="2090">
        <v>2022</v>
      </c>
      <c r="K9" s="2090"/>
      <c r="L9" s="18"/>
      <c r="M9" s="2090">
        <v>2016</v>
      </c>
      <c r="N9" s="2090"/>
      <c r="O9" s="2090">
        <v>2019</v>
      </c>
      <c r="P9" s="2090"/>
      <c r="Q9" s="2090">
        <v>2020</v>
      </c>
      <c r="R9" s="2090"/>
      <c r="S9" s="2090">
        <v>2021</v>
      </c>
      <c r="T9" s="2090"/>
      <c r="U9" s="2090">
        <v>2022</v>
      </c>
      <c r="V9" s="2090"/>
      <c r="X9" s="2091">
        <v>2016</v>
      </c>
      <c r="Y9" s="2091">
        <v>2019</v>
      </c>
      <c r="Z9" s="2091">
        <v>2020</v>
      </c>
      <c r="AA9" s="2091">
        <v>2021</v>
      </c>
      <c r="AB9" s="2091">
        <v>2022</v>
      </c>
    </row>
    <row r="10" spans="1:38" x14ac:dyDescent="0.25">
      <c r="A10" s="366" t="s">
        <v>30</v>
      </c>
      <c r="B10" s="365" t="s">
        <v>31</v>
      </c>
      <c r="C10" s="365" t="s">
        <v>32</v>
      </c>
      <c r="D10" s="365" t="s">
        <v>31</v>
      </c>
      <c r="E10" s="365" t="s">
        <v>32</v>
      </c>
      <c r="F10" s="365" t="s">
        <v>31</v>
      </c>
      <c r="G10" s="365" t="s">
        <v>32</v>
      </c>
      <c r="H10" s="365" t="s">
        <v>31</v>
      </c>
      <c r="I10" s="365" t="s">
        <v>32</v>
      </c>
      <c r="J10" s="365" t="s">
        <v>31</v>
      </c>
      <c r="K10" s="365" t="s">
        <v>32</v>
      </c>
      <c r="M10" s="365" t="s">
        <v>31</v>
      </c>
      <c r="N10" s="365" t="s">
        <v>32</v>
      </c>
      <c r="O10" s="365" t="s">
        <v>31</v>
      </c>
      <c r="P10" s="365" t="s">
        <v>32</v>
      </c>
      <c r="Q10" s="365" t="s">
        <v>31</v>
      </c>
      <c r="R10" s="365" t="s">
        <v>32</v>
      </c>
      <c r="S10" s="365" t="s">
        <v>31</v>
      </c>
      <c r="T10" s="365" t="s">
        <v>32</v>
      </c>
      <c r="U10" s="365" t="s">
        <v>31</v>
      </c>
      <c r="V10" s="365" t="s">
        <v>32</v>
      </c>
      <c r="X10" s="2091"/>
      <c r="Y10" s="2091"/>
      <c r="Z10" s="2091"/>
      <c r="AA10" s="2091"/>
      <c r="AB10" s="2091"/>
    </row>
    <row r="11" spans="1:38" x14ac:dyDescent="0.25">
      <c r="A11" s="1166" t="s">
        <v>783</v>
      </c>
      <c r="B11" s="1159">
        <f>SUM(B12:B21)</f>
        <v>18</v>
      </c>
      <c r="C11" s="1160">
        <f t="shared" ref="C11:K11" si="0">SUM(C12:C21)</f>
        <v>37</v>
      </c>
      <c r="D11" s="1159">
        <f t="shared" si="0"/>
        <v>27</v>
      </c>
      <c r="E11" s="1160">
        <f t="shared" si="0"/>
        <v>49</v>
      </c>
      <c r="F11" s="1159">
        <f t="shared" si="0"/>
        <v>8</v>
      </c>
      <c r="G11" s="1160">
        <f t="shared" si="0"/>
        <v>50</v>
      </c>
      <c r="H11" s="1159">
        <f t="shared" si="0"/>
        <v>19</v>
      </c>
      <c r="I11" s="1160">
        <f t="shared" si="0"/>
        <v>41</v>
      </c>
      <c r="J11" s="1159">
        <f t="shared" si="0"/>
        <v>69</v>
      </c>
      <c r="K11" s="1161">
        <f t="shared" si="0"/>
        <v>83</v>
      </c>
      <c r="M11" s="820">
        <f>B11/(B11+C11)*100</f>
        <v>32.727272727272727</v>
      </c>
      <c r="N11" s="940">
        <f>C11/(C11+B11)*100</f>
        <v>67.272727272727266</v>
      </c>
      <c r="O11" s="820">
        <f>D11/(D11+E11)*100</f>
        <v>35.526315789473685</v>
      </c>
      <c r="P11" s="940">
        <f>E11/(E11+D11)*100</f>
        <v>64.473684210526315</v>
      </c>
      <c r="Q11" s="820">
        <f>F11/(F11+G11)*100</f>
        <v>13.793103448275861</v>
      </c>
      <c r="R11" s="940">
        <f>G11/(G11+F11)*100</f>
        <v>86.206896551724128</v>
      </c>
      <c r="S11" s="820">
        <f>H11/(H11+I11)*100</f>
        <v>31.666666666666664</v>
      </c>
      <c r="T11" s="940">
        <f>I11/(I11+H11)*100</f>
        <v>68.333333333333329</v>
      </c>
      <c r="U11" s="820">
        <f>J11/(J11+K11)*100</f>
        <v>45.394736842105267</v>
      </c>
      <c r="V11" s="821">
        <f>K11/(K11+J11)*100</f>
        <v>54.605263157894733</v>
      </c>
      <c r="X11" s="820">
        <f>N11-M11</f>
        <v>34.54545454545454</v>
      </c>
      <c r="Y11" s="820">
        <f>P11-O11</f>
        <v>28.94736842105263</v>
      </c>
      <c r="Z11" s="820">
        <f>R11-Q11</f>
        <v>72.41379310344827</v>
      </c>
      <c r="AA11" s="820">
        <f>T11-S11</f>
        <v>36.666666666666664</v>
      </c>
      <c r="AB11" s="822">
        <f>V11-U11</f>
        <v>9.2105263157894655</v>
      </c>
      <c r="AE11" s="20"/>
      <c r="AF11" s="20"/>
      <c r="AG11" s="20"/>
      <c r="AH11" s="20"/>
      <c r="AI11" s="20"/>
      <c r="AJ11" s="20"/>
      <c r="AK11" s="20"/>
      <c r="AL11" s="20"/>
    </row>
    <row r="12" spans="1:38" x14ac:dyDescent="0.25">
      <c r="A12" s="375" t="s">
        <v>423</v>
      </c>
      <c r="B12" s="23">
        <v>13</v>
      </c>
      <c r="C12" s="20">
        <v>17</v>
      </c>
      <c r="D12" s="23">
        <v>22</v>
      </c>
      <c r="E12" s="20">
        <v>28</v>
      </c>
      <c r="F12" s="23">
        <v>7</v>
      </c>
      <c r="G12" s="20">
        <v>32</v>
      </c>
      <c r="H12" s="23">
        <v>14</v>
      </c>
      <c r="I12" s="20">
        <v>21</v>
      </c>
      <c r="J12" s="23">
        <v>62</v>
      </c>
      <c r="K12" s="21">
        <v>69</v>
      </c>
      <c r="M12" s="59">
        <f>B12/(B12+C12)*100</f>
        <v>43.333333333333336</v>
      </c>
      <c r="N12" s="57">
        <f>C12/(C12+B12)*100</f>
        <v>56.666666666666664</v>
      </c>
      <c r="O12" s="59">
        <f>D12/(D12+E12)*100</f>
        <v>44</v>
      </c>
      <c r="P12" s="57">
        <f>E12/(E12+D12)*100</f>
        <v>56.000000000000007</v>
      </c>
      <c r="Q12" s="59">
        <f>F12/(F12+G12)*100</f>
        <v>17.948717948717949</v>
      </c>
      <c r="R12" s="57">
        <f>G12/(G12+F12)*100</f>
        <v>82.051282051282044</v>
      </c>
      <c r="S12" s="59">
        <f>H12/(H12+I12)*100</f>
        <v>40</v>
      </c>
      <c r="T12" s="57">
        <f>I12/(I12+H12)*100</f>
        <v>60</v>
      </c>
      <c r="U12" s="59">
        <f>J12/(J12+K12)*100</f>
        <v>47.328244274809158</v>
      </c>
      <c r="V12" s="60">
        <f>K12/(K12+J12)*100</f>
        <v>52.671755725190842</v>
      </c>
      <c r="W12" s="6"/>
      <c r="X12" s="59">
        <f>N12-M12</f>
        <v>13.333333333333329</v>
      </c>
      <c r="Y12" s="59">
        <f>P12-O12</f>
        <v>12.000000000000007</v>
      </c>
      <c r="Z12" s="59">
        <f>R12-Q12</f>
        <v>64.102564102564088</v>
      </c>
      <c r="AA12" s="59">
        <f>T12-S12</f>
        <v>20</v>
      </c>
      <c r="AB12" s="73">
        <f>V12-U12</f>
        <v>5.3435114503816834</v>
      </c>
    </row>
    <row r="13" spans="1:38" x14ac:dyDescent="0.25">
      <c r="A13" s="375" t="s">
        <v>424</v>
      </c>
      <c r="B13" s="23">
        <v>5</v>
      </c>
      <c r="C13" s="20">
        <v>16</v>
      </c>
      <c r="D13" s="23">
        <v>5</v>
      </c>
      <c r="E13" s="20">
        <v>12</v>
      </c>
      <c r="F13" s="23">
        <v>1</v>
      </c>
      <c r="G13" s="20">
        <v>15</v>
      </c>
      <c r="H13" s="23">
        <v>4</v>
      </c>
      <c r="I13" s="20">
        <v>13</v>
      </c>
      <c r="J13" s="23">
        <v>6</v>
      </c>
      <c r="K13" s="21">
        <v>8</v>
      </c>
      <c r="M13" s="59">
        <f>B13/(B13+C13)*100</f>
        <v>23.809523809523807</v>
      </c>
      <c r="N13" s="57">
        <f>C13/(C13+B13)*100</f>
        <v>76.19047619047619</v>
      </c>
      <c r="O13" s="59">
        <f>D13/(D13+E13)*100</f>
        <v>29.411764705882355</v>
      </c>
      <c r="P13" s="57">
        <f>E13/(E13+D13)*100</f>
        <v>70.588235294117652</v>
      </c>
      <c r="Q13" s="59">
        <f>F13/(F13+G13)*100</f>
        <v>6.25</v>
      </c>
      <c r="R13" s="57">
        <f>G13/(G13+F13)*100</f>
        <v>93.75</v>
      </c>
      <c r="S13" s="59">
        <f>H13/(H13+I13)*100</f>
        <v>23.52941176470588</v>
      </c>
      <c r="T13" s="57">
        <f>I13/(I13+H13)*100</f>
        <v>76.470588235294116</v>
      </c>
      <c r="U13" s="59">
        <f>J13/(J13+K13)*100</f>
        <v>42.857142857142854</v>
      </c>
      <c r="V13" s="60">
        <f>K13/(K13+J13)*100</f>
        <v>57.142857142857139</v>
      </c>
      <c r="W13" s="6"/>
      <c r="X13" s="59">
        <f>N13-M13</f>
        <v>52.38095238095238</v>
      </c>
      <c r="Y13" s="59">
        <f>P13-O13</f>
        <v>41.176470588235297</v>
      </c>
      <c r="Z13" s="59">
        <f>R13-Q13</f>
        <v>87.5</v>
      </c>
      <c r="AA13" s="59">
        <f>T13-S13</f>
        <v>52.941176470588232</v>
      </c>
      <c r="AB13" s="73">
        <f>V13-U13</f>
        <v>14.285714285714285</v>
      </c>
      <c r="AD13" t="s">
        <v>313</v>
      </c>
    </row>
    <row r="14" spans="1:38" x14ac:dyDescent="0.25">
      <c r="A14" s="375" t="s">
        <v>425</v>
      </c>
      <c r="B14" s="25"/>
      <c r="C14" s="22"/>
      <c r="D14" s="25"/>
      <c r="E14" s="22"/>
      <c r="F14" s="25"/>
      <c r="G14" s="22"/>
      <c r="H14" s="25"/>
      <c r="I14" s="26"/>
      <c r="J14" s="25"/>
      <c r="K14" s="26"/>
      <c r="M14" s="71"/>
      <c r="N14" s="66"/>
      <c r="O14" s="71"/>
      <c r="P14" s="66"/>
      <c r="Q14" s="71"/>
      <c r="R14" s="66"/>
      <c r="S14" s="71"/>
      <c r="T14" s="66"/>
      <c r="U14" s="67"/>
      <c r="V14" s="88"/>
      <c r="W14" s="6"/>
      <c r="X14" s="71"/>
      <c r="Y14" s="71"/>
      <c r="Z14" s="71"/>
      <c r="AA14" s="71"/>
      <c r="AB14" s="887"/>
    </row>
    <row r="15" spans="1:38" x14ac:dyDescent="0.25">
      <c r="A15" s="375" t="s">
        <v>426</v>
      </c>
      <c r="B15" s="25"/>
      <c r="C15" s="20">
        <v>1</v>
      </c>
      <c r="D15" s="25"/>
      <c r="E15" s="20">
        <v>1</v>
      </c>
      <c r="F15" s="25"/>
      <c r="G15" s="20">
        <v>1</v>
      </c>
      <c r="H15" s="25"/>
      <c r="I15" s="21">
        <v>1</v>
      </c>
      <c r="J15" s="25"/>
      <c r="K15" s="21">
        <v>2</v>
      </c>
      <c r="M15" s="71"/>
      <c r="N15" s="57">
        <f>C15/(C15+B15)*100</f>
        <v>100</v>
      </c>
      <c r="O15" s="71"/>
      <c r="P15" s="57">
        <f>E15/(E15+D15)*100</f>
        <v>100</v>
      </c>
      <c r="Q15" s="71"/>
      <c r="R15" s="57">
        <f>G15/(G15+F15)*100</f>
        <v>100</v>
      </c>
      <c r="S15" s="71"/>
      <c r="T15" s="57">
        <f>I15/(I15+H15)*100</f>
        <v>100</v>
      </c>
      <c r="U15" s="67"/>
      <c r="V15" s="60">
        <f>K15/(K15+J15)*100</f>
        <v>100</v>
      </c>
      <c r="W15" s="6"/>
      <c r="X15" s="59">
        <f>N15-M15</f>
        <v>100</v>
      </c>
      <c r="Y15" s="59">
        <f>P15-O15</f>
        <v>100</v>
      </c>
      <c r="Z15" s="59">
        <f>R15-Q15</f>
        <v>100</v>
      </c>
      <c r="AA15" s="59">
        <f>T15-S15</f>
        <v>100</v>
      </c>
      <c r="AB15" s="73">
        <f>V15-U15</f>
        <v>100</v>
      </c>
    </row>
    <row r="16" spans="1:38" x14ac:dyDescent="0.25">
      <c r="A16" s="375" t="s">
        <v>427</v>
      </c>
      <c r="B16" s="25"/>
      <c r="C16" s="22"/>
      <c r="D16" s="25"/>
      <c r="E16" s="22"/>
      <c r="F16" s="25"/>
      <c r="G16" s="22"/>
      <c r="H16" s="25"/>
      <c r="I16" s="26"/>
      <c r="J16" s="25"/>
      <c r="K16" s="26"/>
      <c r="M16" s="71"/>
      <c r="N16" s="66"/>
      <c r="O16" s="71"/>
      <c r="P16" s="66"/>
      <c r="Q16" s="71"/>
      <c r="R16" s="66"/>
      <c r="S16" s="71"/>
      <c r="T16" s="66"/>
      <c r="U16" s="67"/>
      <c r="V16" s="88"/>
      <c r="W16" s="6"/>
      <c r="X16" s="71"/>
      <c r="Y16" s="71"/>
      <c r="Z16" s="71"/>
      <c r="AA16" s="71"/>
      <c r="AB16" s="887"/>
    </row>
    <row r="17" spans="1:146" x14ac:dyDescent="0.25">
      <c r="A17" s="375" t="s">
        <v>428</v>
      </c>
      <c r="B17" s="25"/>
      <c r="C17" s="22"/>
      <c r="D17" s="25"/>
      <c r="E17" s="22"/>
      <c r="F17" s="25"/>
      <c r="G17" s="22"/>
      <c r="H17" s="25"/>
      <c r="I17" s="26"/>
      <c r="J17" s="25"/>
      <c r="K17" s="26"/>
      <c r="M17" s="71"/>
      <c r="N17" s="66"/>
      <c r="O17" s="71"/>
      <c r="P17" s="66"/>
      <c r="Q17" s="71"/>
      <c r="R17" s="66"/>
      <c r="S17" s="71"/>
      <c r="T17" s="66"/>
      <c r="U17" s="67"/>
      <c r="V17" s="88"/>
      <c r="W17" s="6"/>
      <c r="X17" s="71"/>
      <c r="Y17" s="71"/>
      <c r="Z17" s="71"/>
      <c r="AA17" s="71"/>
      <c r="AB17" s="887"/>
    </row>
    <row r="18" spans="1:146" x14ac:dyDescent="0.25">
      <c r="A18" s="375" t="s">
        <v>429</v>
      </c>
      <c r="B18" s="25"/>
      <c r="C18" s="20">
        <v>3</v>
      </c>
      <c r="D18" s="25"/>
      <c r="E18" s="20">
        <v>5</v>
      </c>
      <c r="F18" s="25"/>
      <c r="G18" s="20">
        <v>1</v>
      </c>
      <c r="H18" s="25"/>
      <c r="I18" s="21">
        <v>2</v>
      </c>
      <c r="J18" s="25"/>
      <c r="K18" s="21">
        <v>2</v>
      </c>
      <c r="M18" s="71"/>
      <c r="N18" s="57">
        <f>C18/(C18+B18)*100</f>
        <v>100</v>
      </c>
      <c r="O18" s="71"/>
      <c r="P18" s="57">
        <f>E18/(E18+D18)*100</f>
        <v>100</v>
      </c>
      <c r="Q18" s="71"/>
      <c r="R18" s="57">
        <f>G18/(G18+F18)*100</f>
        <v>100</v>
      </c>
      <c r="S18" s="71"/>
      <c r="T18" s="57">
        <f>I18/(I18+H18)*100</f>
        <v>100</v>
      </c>
      <c r="U18" s="67"/>
      <c r="V18" s="60">
        <f>K18/(K18+J18)*100</f>
        <v>100</v>
      </c>
      <c r="W18" s="6"/>
      <c r="X18" s="59">
        <f>N18-M18</f>
        <v>100</v>
      </c>
      <c r="Y18" s="59">
        <f>P18-O18</f>
        <v>100</v>
      </c>
      <c r="Z18" s="59">
        <f>R18-Q18</f>
        <v>100</v>
      </c>
      <c r="AA18" s="59">
        <f>T18-S18</f>
        <v>100</v>
      </c>
      <c r="AB18" s="73">
        <f>V18-U18</f>
        <v>100</v>
      </c>
    </row>
    <row r="19" spans="1:146" x14ac:dyDescent="0.25">
      <c r="A19" s="375" t="s">
        <v>430</v>
      </c>
      <c r="B19" s="25"/>
      <c r="C19" s="22"/>
      <c r="D19" s="25"/>
      <c r="E19" s="20">
        <v>2</v>
      </c>
      <c r="F19" s="25"/>
      <c r="G19" s="22"/>
      <c r="H19" s="23">
        <v>1</v>
      </c>
      <c r="I19" s="21">
        <v>1</v>
      </c>
      <c r="J19" s="23">
        <v>1</v>
      </c>
      <c r="K19" s="26"/>
      <c r="M19" s="71"/>
      <c r="N19" s="66"/>
      <c r="O19" s="71"/>
      <c r="P19" s="57">
        <f t="shared" ref="P19:P20" si="1">E19/(E19+D19)*100</f>
        <v>100</v>
      </c>
      <c r="Q19" s="71"/>
      <c r="R19" s="66"/>
      <c r="S19" s="59">
        <f>H19/(H19+I19)*100</f>
        <v>50</v>
      </c>
      <c r="T19" s="57">
        <f>I19/(I19+H19)*100</f>
        <v>50</v>
      </c>
      <c r="U19" s="59">
        <f>J19/(J19+K19)*100</f>
        <v>100</v>
      </c>
      <c r="V19" s="88"/>
      <c r="W19" s="6"/>
      <c r="X19" s="71"/>
      <c r="Y19" s="59">
        <f t="shared" ref="Y19:Y20" si="2">P19-O19</f>
        <v>100</v>
      </c>
      <c r="Z19" s="71"/>
      <c r="AA19" s="59">
        <f>T19-S19</f>
        <v>0</v>
      </c>
      <c r="AB19" s="73">
        <f>V19-U19</f>
        <v>-100</v>
      </c>
    </row>
    <row r="20" spans="1:146" x14ac:dyDescent="0.25">
      <c r="A20" s="375" t="s">
        <v>431</v>
      </c>
      <c r="B20" s="25"/>
      <c r="C20" s="22"/>
      <c r="D20" s="25"/>
      <c r="E20" s="20">
        <v>1</v>
      </c>
      <c r="F20" s="25"/>
      <c r="G20" s="22"/>
      <c r="H20" s="25"/>
      <c r="I20" s="26"/>
      <c r="J20" s="25"/>
      <c r="K20" s="26"/>
      <c r="M20" s="71"/>
      <c r="N20" s="66"/>
      <c r="O20" s="71"/>
      <c r="P20" s="57">
        <f t="shared" si="1"/>
        <v>100</v>
      </c>
      <c r="Q20" s="71"/>
      <c r="R20" s="66"/>
      <c r="S20" s="71"/>
      <c r="T20" s="66"/>
      <c r="U20" s="71"/>
      <c r="V20" s="88"/>
      <c r="W20" s="6"/>
      <c r="X20" s="71"/>
      <c r="Y20" s="59">
        <f t="shared" si="2"/>
        <v>100</v>
      </c>
      <c r="Z20" s="71"/>
      <c r="AA20" s="71"/>
      <c r="AB20" s="887"/>
    </row>
    <row r="21" spans="1:146" x14ac:dyDescent="0.25">
      <c r="A21" s="375" t="s">
        <v>432</v>
      </c>
      <c r="B21" s="25"/>
      <c r="C21" s="22"/>
      <c r="D21" s="25"/>
      <c r="E21" s="22"/>
      <c r="F21" s="25"/>
      <c r="G21" s="20">
        <v>1</v>
      </c>
      <c r="H21" s="25"/>
      <c r="I21" s="21">
        <v>3</v>
      </c>
      <c r="J21" s="25"/>
      <c r="K21" s="21">
        <v>2</v>
      </c>
      <c r="M21" s="71"/>
      <c r="N21" s="66"/>
      <c r="O21" s="71"/>
      <c r="P21" s="66"/>
      <c r="Q21" s="71"/>
      <c r="R21" s="57">
        <f>G21/(G21+F21)*100</f>
        <v>100</v>
      </c>
      <c r="S21" s="71"/>
      <c r="T21" s="57">
        <f>I21/(I21+H21)*100</f>
        <v>100</v>
      </c>
      <c r="U21" s="71"/>
      <c r="V21" s="60">
        <f>K21/(K21+J21)*100</f>
        <v>100</v>
      </c>
      <c r="W21" s="6"/>
      <c r="X21" s="71"/>
      <c r="Y21" s="71"/>
      <c r="Z21" s="59">
        <f>R21-Q21</f>
        <v>100</v>
      </c>
      <c r="AA21" s="59">
        <f>T21-S21</f>
        <v>100</v>
      </c>
      <c r="AB21" s="73">
        <f>V21-U21</f>
        <v>100</v>
      </c>
    </row>
    <row r="22" spans="1:146" x14ac:dyDescent="0.25">
      <c r="A22" s="1167" t="s">
        <v>1142</v>
      </c>
      <c r="B22" s="110">
        <v>201618</v>
      </c>
      <c r="C22" s="56">
        <v>208993</v>
      </c>
      <c r="D22" s="110">
        <v>206020</v>
      </c>
      <c r="E22" s="116">
        <v>212683</v>
      </c>
      <c r="F22" s="56">
        <v>244112</v>
      </c>
      <c r="G22" s="116">
        <v>249664</v>
      </c>
      <c r="H22" s="56">
        <v>219334</v>
      </c>
      <c r="I22" s="116">
        <v>231410</v>
      </c>
      <c r="J22" s="56">
        <v>230055</v>
      </c>
      <c r="K22" s="116">
        <v>234362</v>
      </c>
      <c r="M22" s="332">
        <f>B22/(B22+C22)*100</f>
        <v>49.10194807250658</v>
      </c>
      <c r="N22" s="333">
        <f>C22/(C22+B22)*100</f>
        <v>50.898051927493412</v>
      </c>
      <c r="O22" s="332">
        <f>D22/(D22+E22)*100</f>
        <v>49.204328605240462</v>
      </c>
      <c r="P22" s="333">
        <f>E22/(E22+D22)*100</f>
        <v>50.795671394759538</v>
      </c>
      <c r="Q22" s="332">
        <f>F22/(F22+G22)*100</f>
        <v>49.437801756261948</v>
      </c>
      <c r="R22" s="333">
        <f>G22/(G22+F22)*100</f>
        <v>50.562198243738052</v>
      </c>
      <c r="S22" s="332">
        <f>H22/(H22+I22)*100</f>
        <v>48.660436966437715</v>
      </c>
      <c r="T22" s="333">
        <f>I22/(I22+H22)*100</f>
        <v>51.339563033562285</v>
      </c>
      <c r="U22" s="332">
        <f>J22/(J22+K22)*100</f>
        <v>49.536300350762353</v>
      </c>
      <c r="V22" s="334">
        <f>K22/(K22+J22)*100</f>
        <v>50.463699649237647</v>
      </c>
      <c r="W22" s="6"/>
      <c r="X22" s="332">
        <f>N22-M22</f>
        <v>1.796103854986832</v>
      </c>
      <c r="Y22" s="332">
        <f>P22-O22</f>
        <v>1.591342789519075</v>
      </c>
      <c r="Z22" s="332">
        <f>R22-Q22</f>
        <v>1.1243964874761048</v>
      </c>
      <c r="AA22" s="332">
        <f>T22-S22</f>
        <v>2.6791260671245709</v>
      </c>
      <c r="AB22" s="335">
        <f>V22-U22</f>
        <v>0.92739929847529368</v>
      </c>
    </row>
    <row r="25" spans="1:146" x14ac:dyDescent="0.25">
      <c r="A25" s="5" t="s">
        <v>1327</v>
      </c>
    </row>
    <row r="26" spans="1:146" x14ac:dyDescent="0.25">
      <c r="A26" s="5"/>
      <c r="B26" s="2086" t="s">
        <v>28</v>
      </c>
      <c r="C26" s="2086"/>
      <c r="D26" s="2086"/>
      <c r="E26" s="2086"/>
      <c r="F26" s="2086"/>
      <c r="G26" s="2086"/>
      <c r="H26" s="2086"/>
      <c r="I26" s="2086"/>
      <c r="J26" s="2086"/>
      <c r="K26" s="2086"/>
      <c r="L26" s="2086"/>
      <c r="M26" s="2086"/>
      <c r="N26" s="2086"/>
      <c r="O26" s="2086"/>
      <c r="P26" s="2086"/>
      <c r="Q26" s="2086"/>
      <c r="R26" s="2086"/>
      <c r="S26" s="2086"/>
      <c r="T26" s="2086"/>
      <c r="U26" s="2086"/>
      <c r="V26" s="2086"/>
      <c r="W26" s="2086"/>
      <c r="X26" s="2086"/>
      <c r="Y26" s="2086"/>
      <c r="Z26" s="2086"/>
      <c r="AA26" s="2086"/>
      <c r="AB26" s="2086"/>
      <c r="AC26" s="2086"/>
      <c r="AD26" s="2086"/>
      <c r="AE26" s="2086"/>
      <c r="AF26" s="2086"/>
      <c r="AG26" s="2086"/>
      <c r="AH26" s="2086"/>
      <c r="AI26" s="2086"/>
      <c r="AJ26" s="2086"/>
      <c r="AK26" s="2086"/>
      <c r="AL26" s="2086"/>
      <c r="AM26" s="2086"/>
      <c r="AN26" s="2086"/>
      <c r="AO26" s="2086"/>
      <c r="AP26" s="2086"/>
      <c r="AQ26" s="2086"/>
      <c r="AR26" s="2086"/>
      <c r="AS26" s="2086"/>
      <c r="AT26" s="2086"/>
      <c r="AU26" s="2086"/>
      <c r="AV26" s="2086"/>
      <c r="AW26" s="2086"/>
      <c r="AX26" s="2086"/>
      <c r="AY26" s="2086"/>
      <c r="AZ26" s="2086"/>
      <c r="BA26" s="2086"/>
      <c r="BB26" s="2086"/>
      <c r="BC26" s="2086"/>
      <c r="BD26" s="2086"/>
      <c r="BE26" s="2086"/>
      <c r="BF26" s="2086"/>
      <c r="BG26" s="2086"/>
      <c r="BH26" s="2086"/>
      <c r="BI26" s="2086"/>
      <c r="BJ26" s="2086"/>
      <c r="BK26" s="2086"/>
      <c r="BL26" s="2086"/>
      <c r="BM26" s="2086"/>
      <c r="BN26" s="2086"/>
      <c r="BO26" s="2086"/>
      <c r="BP26" s="2086"/>
      <c r="BQ26" s="2086"/>
      <c r="BR26" s="2086"/>
      <c r="BS26" s="2086"/>
      <c r="BT26" s="2086"/>
      <c r="BU26" s="2086"/>
      <c r="BV26" s="2086"/>
      <c r="BW26" s="2086"/>
      <c r="BX26" s="2086"/>
      <c r="BY26" s="2086"/>
      <c r="BZ26" s="2086"/>
      <c r="CA26" s="2086"/>
      <c r="CB26" s="2086"/>
      <c r="CC26" s="2086"/>
      <c r="CD26" s="2086"/>
      <c r="CE26" s="2086"/>
      <c r="CF26" s="2086"/>
      <c r="CG26" s="2086"/>
      <c r="CH26" s="2086"/>
      <c r="CI26" s="2086"/>
      <c r="CJ26" s="2086"/>
      <c r="CK26" s="2086"/>
      <c r="CL26" s="2086"/>
      <c r="CM26" s="2086"/>
      <c r="CN26" s="2086"/>
      <c r="CO26" s="2086"/>
      <c r="CP26" s="2086"/>
      <c r="CQ26" s="2086"/>
      <c r="CR26" s="2086"/>
      <c r="CS26" s="2086"/>
      <c r="CT26" s="2086"/>
      <c r="CU26" s="2086"/>
      <c r="CV26" s="2086"/>
      <c r="CW26" s="2086"/>
      <c r="CX26" s="2086"/>
      <c r="CY26" s="2086"/>
      <c r="CZ26" s="2086"/>
      <c r="DA26" s="2086"/>
      <c r="DB26" s="2086"/>
      <c r="DC26" s="2086"/>
      <c r="DD26" s="2086"/>
      <c r="DE26" s="2086"/>
      <c r="DF26" s="2086"/>
      <c r="DG26" s="2086"/>
      <c r="DI26" s="2086" t="s">
        <v>507</v>
      </c>
      <c r="DJ26" s="2086"/>
      <c r="DK26" s="2086"/>
      <c r="DL26" s="2086"/>
      <c r="DM26" s="2086"/>
      <c r="DN26" s="2086"/>
      <c r="DO26" s="2086"/>
      <c r="DP26" s="2086"/>
      <c r="DQ26" s="2086"/>
      <c r="DR26" s="2086"/>
      <c r="DS26" s="2086"/>
      <c r="DT26" s="2086"/>
      <c r="DU26" s="2086"/>
      <c r="DV26" s="2086"/>
      <c r="DW26" s="2086"/>
      <c r="DX26" s="2086"/>
      <c r="DY26" s="2086"/>
      <c r="DZ26" s="2086"/>
      <c r="EA26" s="2086"/>
      <c r="EB26" s="2086"/>
      <c r="EC26" s="2086"/>
      <c r="ED26" s="2086"/>
      <c r="EF26" s="2086" t="s">
        <v>631</v>
      </c>
      <c r="EG26" s="2086"/>
      <c r="EH26" s="2086"/>
      <c r="EI26" s="2086"/>
      <c r="EJ26" s="2086"/>
      <c r="EK26" s="2086"/>
      <c r="EL26" s="2086"/>
      <c r="EM26" s="2086"/>
      <c r="EN26" s="2086"/>
      <c r="EO26" s="2086"/>
      <c r="EP26" s="2086"/>
    </row>
    <row r="27" spans="1:146" x14ac:dyDescent="0.25">
      <c r="A27" s="383" t="s">
        <v>29</v>
      </c>
      <c r="B27" s="2114">
        <v>2016</v>
      </c>
      <c r="C27" s="2115"/>
      <c r="D27" s="2115"/>
      <c r="E27" s="2115"/>
      <c r="F27" s="2115"/>
      <c r="G27" s="2115"/>
      <c r="H27" s="2115"/>
      <c r="I27" s="2115"/>
      <c r="J27" s="2115"/>
      <c r="K27" s="2115"/>
      <c r="L27" s="2115"/>
      <c r="M27" s="2090"/>
      <c r="N27" s="2090"/>
      <c r="O27" s="2090"/>
      <c r="P27" s="2090"/>
      <c r="Q27" s="2090"/>
      <c r="R27" s="2090"/>
      <c r="S27" s="2090"/>
      <c r="T27" s="2090"/>
      <c r="U27" s="2090"/>
      <c r="V27" s="2090"/>
      <c r="W27" s="2090"/>
      <c r="X27" s="2090">
        <v>2019</v>
      </c>
      <c r="Y27" s="2090"/>
      <c r="Z27" s="2090"/>
      <c r="AA27" s="2090"/>
      <c r="AB27" s="2090"/>
      <c r="AC27" s="2090"/>
      <c r="AD27" s="2090"/>
      <c r="AE27" s="2090"/>
      <c r="AF27" s="2090"/>
      <c r="AG27" s="2090"/>
      <c r="AH27" s="2090"/>
      <c r="AI27" s="2090"/>
      <c r="AJ27" s="2090"/>
      <c r="AK27" s="2090"/>
      <c r="AL27" s="2090"/>
      <c r="AM27" s="2090"/>
      <c r="AN27" s="2090"/>
      <c r="AO27" s="2090"/>
      <c r="AP27" s="2090"/>
      <c r="AQ27" s="2090"/>
      <c r="AR27" s="2090"/>
      <c r="AS27" s="2090"/>
      <c r="AT27" s="2090">
        <v>2020</v>
      </c>
      <c r="AU27" s="2090"/>
      <c r="AV27" s="2090"/>
      <c r="AW27" s="2090"/>
      <c r="AX27" s="2090"/>
      <c r="AY27" s="2090"/>
      <c r="AZ27" s="2090"/>
      <c r="BA27" s="2090"/>
      <c r="BB27" s="2090"/>
      <c r="BC27" s="2090"/>
      <c r="BD27" s="2090"/>
      <c r="BE27" s="2090"/>
      <c r="BF27" s="2090"/>
      <c r="BG27" s="2090"/>
      <c r="BH27" s="2090"/>
      <c r="BI27" s="2090"/>
      <c r="BJ27" s="2090"/>
      <c r="BK27" s="2090"/>
      <c r="BL27" s="2090"/>
      <c r="BM27" s="2090"/>
      <c r="BN27" s="2090"/>
      <c r="BO27" s="2090"/>
      <c r="BP27" s="2090">
        <v>2021</v>
      </c>
      <c r="BQ27" s="2090"/>
      <c r="BR27" s="2090"/>
      <c r="BS27" s="2090"/>
      <c r="BT27" s="2090"/>
      <c r="BU27" s="2090"/>
      <c r="BV27" s="2090"/>
      <c r="BW27" s="2090"/>
      <c r="BX27" s="2090"/>
      <c r="BY27" s="2090"/>
      <c r="BZ27" s="2090"/>
      <c r="CA27" s="2090"/>
      <c r="CB27" s="2090"/>
      <c r="CC27" s="2090"/>
      <c r="CD27" s="2090"/>
      <c r="CE27" s="2090"/>
      <c r="CF27" s="2090"/>
      <c r="CG27" s="2090"/>
      <c r="CH27" s="2090"/>
      <c r="CI27" s="2090"/>
      <c r="CJ27" s="2090"/>
      <c r="CK27" s="2090"/>
      <c r="CL27" s="2090">
        <v>2022</v>
      </c>
      <c r="CM27" s="2090"/>
      <c r="CN27" s="2090"/>
      <c r="CO27" s="2090"/>
      <c r="CP27" s="2090"/>
      <c r="CQ27" s="2090"/>
      <c r="CR27" s="2090"/>
      <c r="CS27" s="2090"/>
      <c r="CT27" s="2090"/>
      <c r="CU27" s="2090"/>
      <c r="CV27" s="2090"/>
      <c r="CW27" s="2090"/>
      <c r="CX27" s="2090"/>
      <c r="CY27" s="2090"/>
      <c r="CZ27" s="2090"/>
      <c r="DA27" s="2090"/>
      <c r="DB27" s="2090"/>
      <c r="DC27" s="2090"/>
      <c r="DD27" s="2090"/>
      <c r="DE27" s="2090"/>
      <c r="DF27" s="2090"/>
      <c r="DG27" s="2090"/>
      <c r="DI27" s="2090">
        <v>2022</v>
      </c>
      <c r="DJ27" s="2090"/>
      <c r="DK27" s="2090"/>
      <c r="DL27" s="2090"/>
      <c r="DM27" s="2090"/>
      <c r="DN27" s="2090"/>
      <c r="DO27" s="2090"/>
      <c r="DP27" s="2090"/>
      <c r="DQ27" s="2090"/>
      <c r="DR27" s="2090"/>
      <c r="DS27" s="2090"/>
      <c r="DT27" s="2090"/>
      <c r="DU27" s="2090"/>
      <c r="DV27" s="2090"/>
      <c r="DW27" s="2090"/>
      <c r="DX27" s="2090"/>
      <c r="DY27" s="2090"/>
      <c r="DZ27" s="2090"/>
      <c r="EA27" s="2090"/>
      <c r="EB27" s="2090"/>
      <c r="EC27" s="2090"/>
      <c r="ED27" s="2090"/>
      <c r="EF27" s="2091">
        <v>2022</v>
      </c>
      <c r="EG27" s="2091"/>
      <c r="EH27" s="2091"/>
      <c r="EI27" s="2091"/>
      <c r="EJ27" s="2091"/>
      <c r="EK27" s="2091"/>
      <c r="EL27" s="2091"/>
      <c r="EM27" s="2091"/>
      <c r="EN27" s="2091"/>
      <c r="EO27" s="2091"/>
      <c r="EP27" s="2091"/>
    </row>
    <row r="28" spans="1:146" x14ac:dyDescent="0.25">
      <c r="A28" s="364" t="s">
        <v>30</v>
      </c>
      <c r="B28" s="2086" t="s">
        <v>31</v>
      </c>
      <c r="C28" s="2086"/>
      <c r="D28" s="2086"/>
      <c r="E28" s="2086"/>
      <c r="F28" s="2086"/>
      <c r="G28" s="2086"/>
      <c r="H28" s="2086"/>
      <c r="I28" s="2086"/>
      <c r="J28" s="2086"/>
      <c r="K28" s="2095"/>
      <c r="L28" s="647"/>
      <c r="M28" s="2097" t="s">
        <v>32</v>
      </c>
      <c r="N28" s="2086"/>
      <c r="O28" s="2086"/>
      <c r="P28" s="2086"/>
      <c r="Q28" s="2086"/>
      <c r="R28" s="2086"/>
      <c r="S28" s="2086"/>
      <c r="T28" s="2086"/>
      <c r="U28" s="2086"/>
      <c r="V28" s="2086"/>
      <c r="W28" s="2086"/>
      <c r="X28" s="2086" t="s">
        <v>31</v>
      </c>
      <c r="Y28" s="2086"/>
      <c r="Z28" s="2086"/>
      <c r="AA28" s="2086"/>
      <c r="AB28" s="2086"/>
      <c r="AC28" s="2086"/>
      <c r="AD28" s="2086"/>
      <c r="AE28" s="2086"/>
      <c r="AF28" s="2086"/>
      <c r="AG28" s="2086"/>
      <c r="AH28" s="2086"/>
      <c r="AI28" s="2086" t="s">
        <v>32</v>
      </c>
      <c r="AJ28" s="2086"/>
      <c r="AK28" s="2086"/>
      <c r="AL28" s="2086"/>
      <c r="AM28" s="2086"/>
      <c r="AN28" s="2086"/>
      <c r="AO28" s="2086"/>
      <c r="AP28" s="2086"/>
      <c r="AQ28" s="2086"/>
      <c r="AR28" s="2086"/>
      <c r="AS28" s="2086"/>
      <c r="AT28" s="2086" t="s">
        <v>31</v>
      </c>
      <c r="AU28" s="2086"/>
      <c r="AV28" s="2086"/>
      <c r="AW28" s="2086"/>
      <c r="AX28" s="2086"/>
      <c r="AY28" s="2086"/>
      <c r="AZ28" s="2086"/>
      <c r="BA28" s="2086"/>
      <c r="BB28" s="2086"/>
      <c r="BC28" s="2086"/>
      <c r="BD28" s="2086"/>
      <c r="BE28" s="2086" t="s">
        <v>32</v>
      </c>
      <c r="BF28" s="2086"/>
      <c r="BG28" s="2086"/>
      <c r="BH28" s="2086"/>
      <c r="BI28" s="2086"/>
      <c r="BJ28" s="2086"/>
      <c r="BK28" s="2086"/>
      <c r="BL28" s="2086"/>
      <c r="BM28" s="2086"/>
      <c r="BN28" s="2086"/>
      <c r="BO28" s="2086"/>
      <c r="BP28" s="2086" t="s">
        <v>31</v>
      </c>
      <c r="BQ28" s="2086"/>
      <c r="BR28" s="2086"/>
      <c r="BS28" s="2086"/>
      <c r="BT28" s="2086"/>
      <c r="BU28" s="2086"/>
      <c r="BV28" s="2086"/>
      <c r="BW28" s="2086"/>
      <c r="BX28" s="2086"/>
      <c r="BY28" s="2086"/>
      <c r="BZ28" s="2086"/>
      <c r="CA28" s="2086" t="s">
        <v>32</v>
      </c>
      <c r="CB28" s="2086"/>
      <c r="CC28" s="2086"/>
      <c r="CD28" s="2086"/>
      <c r="CE28" s="2086"/>
      <c r="CF28" s="2086"/>
      <c r="CG28" s="2086"/>
      <c r="CH28" s="2086"/>
      <c r="CI28" s="2086"/>
      <c r="CJ28" s="2086"/>
      <c r="CK28" s="2086"/>
      <c r="CL28" s="2086" t="s">
        <v>31</v>
      </c>
      <c r="CM28" s="2086"/>
      <c r="CN28" s="2086"/>
      <c r="CO28" s="2086"/>
      <c r="CP28" s="2086"/>
      <c r="CQ28" s="2086"/>
      <c r="CR28" s="2086"/>
      <c r="CS28" s="2086"/>
      <c r="CT28" s="2086"/>
      <c r="CU28" s="2086"/>
      <c r="CV28" s="2086"/>
      <c r="CW28" s="2086" t="s">
        <v>32</v>
      </c>
      <c r="CX28" s="2086"/>
      <c r="CY28" s="2086"/>
      <c r="CZ28" s="2086"/>
      <c r="DA28" s="2086"/>
      <c r="DB28" s="2086"/>
      <c r="DC28" s="2086"/>
      <c r="DD28" s="2086"/>
      <c r="DE28" s="2086"/>
      <c r="DF28" s="2086"/>
      <c r="DG28" s="2086"/>
      <c r="DI28" s="2086" t="s">
        <v>31</v>
      </c>
      <c r="DJ28" s="2086"/>
      <c r="DK28" s="2086"/>
      <c r="DL28" s="2086"/>
      <c r="DM28" s="2086"/>
      <c r="DN28" s="2086"/>
      <c r="DO28" s="2086"/>
      <c r="DP28" s="2086"/>
      <c r="DQ28" s="2086"/>
      <c r="DR28" s="2086"/>
      <c r="DS28" s="2086"/>
      <c r="DT28" s="2086" t="s">
        <v>32</v>
      </c>
      <c r="DU28" s="2086"/>
      <c r="DV28" s="2086"/>
      <c r="DW28" s="2086"/>
      <c r="DX28" s="2086"/>
      <c r="DY28" s="2086"/>
      <c r="DZ28" s="2086"/>
      <c r="EA28" s="2086"/>
      <c r="EB28" s="2086"/>
      <c r="EC28" s="2086"/>
      <c r="ED28" s="2086"/>
      <c r="EF28" s="2091"/>
      <c r="EG28" s="2091"/>
      <c r="EH28" s="2091"/>
      <c r="EI28" s="2091"/>
      <c r="EJ28" s="2091"/>
      <c r="EK28" s="2091"/>
      <c r="EL28" s="2091"/>
      <c r="EM28" s="2091"/>
      <c r="EN28" s="2091"/>
      <c r="EO28" s="2091"/>
      <c r="EP28" s="2091"/>
    </row>
    <row r="29" spans="1:146" x14ac:dyDescent="0.25">
      <c r="A29" s="1174" t="s">
        <v>433</v>
      </c>
      <c r="B29" s="1168" t="s">
        <v>434</v>
      </c>
      <c r="C29" s="1168" t="s">
        <v>435</v>
      </c>
      <c r="D29" s="1168" t="s">
        <v>436</v>
      </c>
      <c r="E29" s="1168" t="s">
        <v>437</v>
      </c>
      <c r="F29" s="1168" t="s">
        <v>438</v>
      </c>
      <c r="G29" s="1168" t="s">
        <v>439</v>
      </c>
      <c r="H29" s="1168" t="s">
        <v>440</v>
      </c>
      <c r="I29" s="1168" t="s">
        <v>441</v>
      </c>
      <c r="J29" s="1168" t="s">
        <v>442</v>
      </c>
      <c r="K29" s="1168" t="s">
        <v>443</v>
      </c>
      <c r="L29" s="1168" t="s">
        <v>1328</v>
      </c>
      <c r="M29" s="1145" t="s">
        <v>434</v>
      </c>
      <c r="N29" s="1168" t="s">
        <v>435</v>
      </c>
      <c r="O29" s="1168" t="s">
        <v>436</v>
      </c>
      <c r="P29" s="1168" t="s">
        <v>437</v>
      </c>
      <c r="Q29" s="1168" t="s">
        <v>438</v>
      </c>
      <c r="R29" s="1168" t="s">
        <v>439</v>
      </c>
      <c r="S29" s="1168" t="s">
        <v>440</v>
      </c>
      <c r="T29" s="1168" t="s">
        <v>441</v>
      </c>
      <c r="U29" s="1168" t="s">
        <v>442</v>
      </c>
      <c r="V29" s="1168" t="s">
        <v>443</v>
      </c>
      <c r="W29" s="1169" t="s">
        <v>1328</v>
      </c>
      <c r="X29" s="1168" t="s">
        <v>434</v>
      </c>
      <c r="Y29" s="1168" t="s">
        <v>435</v>
      </c>
      <c r="Z29" s="1168" t="s">
        <v>436</v>
      </c>
      <c r="AA29" s="1168" t="s">
        <v>437</v>
      </c>
      <c r="AB29" s="1168" t="s">
        <v>438</v>
      </c>
      <c r="AC29" s="1168" t="s">
        <v>439</v>
      </c>
      <c r="AD29" s="1168" t="s">
        <v>440</v>
      </c>
      <c r="AE29" s="1168" t="s">
        <v>441</v>
      </c>
      <c r="AF29" s="1168" t="s">
        <v>442</v>
      </c>
      <c r="AG29" s="1168" t="s">
        <v>443</v>
      </c>
      <c r="AH29" s="1168" t="s">
        <v>1328</v>
      </c>
      <c r="AI29" s="1145" t="s">
        <v>434</v>
      </c>
      <c r="AJ29" s="1168" t="s">
        <v>435</v>
      </c>
      <c r="AK29" s="1168" t="s">
        <v>436</v>
      </c>
      <c r="AL29" s="1168" t="s">
        <v>437</v>
      </c>
      <c r="AM29" s="1168" t="s">
        <v>438</v>
      </c>
      <c r="AN29" s="1168" t="s">
        <v>439</v>
      </c>
      <c r="AO29" s="1168" t="s">
        <v>440</v>
      </c>
      <c r="AP29" s="1168" t="s">
        <v>441</v>
      </c>
      <c r="AQ29" s="1168" t="s">
        <v>442</v>
      </c>
      <c r="AR29" s="1168" t="s">
        <v>443</v>
      </c>
      <c r="AS29" s="1169" t="s">
        <v>1328</v>
      </c>
      <c r="AT29" s="1168" t="s">
        <v>434</v>
      </c>
      <c r="AU29" s="1168" t="s">
        <v>435</v>
      </c>
      <c r="AV29" s="1168" t="s">
        <v>436</v>
      </c>
      <c r="AW29" s="1168" t="s">
        <v>437</v>
      </c>
      <c r="AX29" s="1168" t="s">
        <v>438</v>
      </c>
      <c r="AY29" s="1168" t="s">
        <v>439</v>
      </c>
      <c r="AZ29" s="1168" t="s">
        <v>440</v>
      </c>
      <c r="BA29" s="1168" t="s">
        <v>441</v>
      </c>
      <c r="BB29" s="1168" t="s">
        <v>442</v>
      </c>
      <c r="BC29" s="1168" t="s">
        <v>443</v>
      </c>
      <c r="BD29" s="1168" t="s">
        <v>1328</v>
      </c>
      <c r="BE29" s="1145" t="s">
        <v>434</v>
      </c>
      <c r="BF29" s="1168" t="s">
        <v>435</v>
      </c>
      <c r="BG29" s="1168" t="s">
        <v>436</v>
      </c>
      <c r="BH29" s="1168" t="s">
        <v>437</v>
      </c>
      <c r="BI29" s="1168" t="s">
        <v>438</v>
      </c>
      <c r="BJ29" s="1168" t="s">
        <v>439</v>
      </c>
      <c r="BK29" s="1168" t="s">
        <v>440</v>
      </c>
      <c r="BL29" s="1168" t="s">
        <v>441</v>
      </c>
      <c r="BM29" s="1168" t="s">
        <v>442</v>
      </c>
      <c r="BN29" s="1168" t="s">
        <v>443</v>
      </c>
      <c r="BO29" s="1168" t="s">
        <v>444</v>
      </c>
      <c r="BP29" s="1145" t="s">
        <v>434</v>
      </c>
      <c r="BQ29" s="1168" t="s">
        <v>435</v>
      </c>
      <c r="BR29" s="1168" t="s">
        <v>436</v>
      </c>
      <c r="BS29" s="1168" t="s">
        <v>437</v>
      </c>
      <c r="BT29" s="1168" t="s">
        <v>438</v>
      </c>
      <c r="BU29" s="1168" t="s">
        <v>439</v>
      </c>
      <c r="BV29" s="1168" t="s">
        <v>440</v>
      </c>
      <c r="BW29" s="1168" t="s">
        <v>441</v>
      </c>
      <c r="BX29" s="1168" t="s">
        <v>442</v>
      </c>
      <c r="BY29" s="1168" t="s">
        <v>443</v>
      </c>
      <c r="BZ29" s="1168" t="s">
        <v>1328</v>
      </c>
      <c r="CA29" s="1145" t="s">
        <v>434</v>
      </c>
      <c r="CB29" s="1168" t="s">
        <v>435</v>
      </c>
      <c r="CC29" s="1168" t="s">
        <v>436</v>
      </c>
      <c r="CD29" s="1168" t="s">
        <v>437</v>
      </c>
      <c r="CE29" s="1168" t="s">
        <v>438</v>
      </c>
      <c r="CF29" s="1168" t="s">
        <v>439</v>
      </c>
      <c r="CG29" s="1168" t="s">
        <v>440</v>
      </c>
      <c r="CH29" s="1168" t="s">
        <v>441</v>
      </c>
      <c r="CI29" s="1168" t="s">
        <v>442</v>
      </c>
      <c r="CJ29" s="1168" t="s">
        <v>443</v>
      </c>
      <c r="CK29" s="1168" t="s">
        <v>1328</v>
      </c>
      <c r="CL29" s="1145" t="s">
        <v>434</v>
      </c>
      <c r="CM29" s="1168" t="s">
        <v>435</v>
      </c>
      <c r="CN29" s="1168" t="s">
        <v>436</v>
      </c>
      <c r="CO29" s="1168" t="s">
        <v>437</v>
      </c>
      <c r="CP29" s="1168" t="s">
        <v>438</v>
      </c>
      <c r="CQ29" s="1168" t="s">
        <v>439</v>
      </c>
      <c r="CR29" s="1168" t="s">
        <v>440</v>
      </c>
      <c r="CS29" s="1168" t="s">
        <v>441</v>
      </c>
      <c r="CT29" s="1168" t="s">
        <v>442</v>
      </c>
      <c r="CU29" s="1168" t="s">
        <v>443</v>
      </c>
      <c r="CV29" s="1168" t="s">
        <v>1328</v>
      </c>
      <c r="CW29" s="1170" t="s">
        <v>434</v>
      </c>
      <c r="CX29" s="1171" t="s">
        <v>435</v>
      </c>
      <c r="CY29" s="1171" t="s">
        <v>436</v>
      </c>
      <c r="CZ29" s="1171" t="s">
        <v>437</v>
      </c>
      <c r="DA29" s="1171" t="s">
        <v>438</v>
      </c>
      <c r="DB29" s="1171" t="s">
        <v>439</v>
      </c>
      <c r="DC29" s="1171" t="s">
        <v>440</v>
      </c>
      <c r="DD29" s="1171" t="s">
        <v>441</v>
      </c>
      <c r="DE29" s="1171" t="s">
        <v>442</v>
      </c>
      <c r="DF29" s="1171" t="s">
        <v>443</v>
      </c>
      <c r="DG29" s="1172" t="s">
        <v>1328</v>
      </c>
      <c r="DI29" s="1170" t="s">
        <v>434</v>
      </c>
      <c r="DJ29" s="1171" t="s">
        <v>435</v>
      </c>
      <c r="DK29" s="1171" t="s">
        <v>436</v>
      </c>
      <c r="DL29" s="1171" t="s">
        <v>437</v>
      </c>
      <c r="DM29" s="1171" t="s">
        <v>438</v>
      </c>
      <c r="DN29" s="1171" t="s">
        <v>439</v>
      </c>
      <c r="DO29" s="1171" t="s">
        <v>440</v>
      </c>
      <c r="DP29" s="1171" t="s">
        <v>441</v>
      </c>
      <c r="DQ29" s="1171" t="s">
        <v>442</v>
      </c>
      <c r="DR29" s="1171" t="s">
        <v>443</v>
      </c>
      <c r="DS29" s="1171" t="s">
        <v>1328</v>
      </c>
      <c r="DT29" s="1170" t="s">
        <v>434</v>
      </c>
      <c r="DU29" s="1171" t="s">
        <v>435</v>
      </c>
      <c r="DV29" s="1171" t="s">
        <v>436</v>
      </c>
      <c r="DW29" s="1171" t="s">
        <v>437</v>
      </c>
      <c r="DX29" s="1171" t="s">
        <v>438</v>
      </c>
      <c r="DY29" s="1171" t="s">
        <v>439</v>
      </c>
      <c r="DZ29" s="1171" t="s">
        <v>440</v>
      </c>
      <c r="EA29" s="1171" t="s">
        <v>441</v>
      </c>
      <c r="EB29" s="1171" t="s">
        <v>442</v>
      </c>
      <c r="EC29" s="1171" t="s">
        <v>443</v>
      </c>
      <c r="ED29" s="1172" t="s">
        <v>1328</v>
      </c>
      <c r="EF29" s="1170" t="s">
        <v>434</v>
      </c>
      <c r="EG29" s="1171" t="s">
        <v>435</v>
      </c>
      <c r="EH29" s="1171" t="s">
        <v>436</v>
      </c>
      <c r="EI29" s="1171" t="s">
        <v>437</v>
      </c>
      <c r="EJ29" s="1171" t="s">
        <v>438</v>
      </c>
      <c r="EK29" s="1171" t="s">
        <v>439</v>
      </c>
      <c r="EL29" s="1171" t="s">
        <v>440</v>
      </c>
      <c r="EM29" s="1171" t="s">
        <v>441</v>
      </c>
      <c r="EN29" s="1171" t="s">
        <v>442</v>
      </c>
      <c r="EO29" s="1171" t="s">
        <v>443</v>
      </c>
      <c r="EP29" s="1172" t="s">
        <v>1328</v>
      </c>
    </row>
    <row r="30" spans="1:146" x14ac:dyDescent="0.25">
      <c r="A30" s="364" t="s">
        <v>35</v>
      </c>
      <c r="B30" s="1162"/>
      <c r="C30" s="1163"/>
      <c r="D30" s="1163"/>
      <c r="E30" s="1163"/>
      <c r="F30" s="1163"/>
      <c r="G30" s="1163"/>
      <c r="H30" s="1163"/>
      <c r="I30" s="1163"/>
      <c r="J30" s="1163"/>
      <c r="K30" s="1163"/>
      <c r="L30" s="1164"/>
      <c r="M30" s="1162"/>
      <c r="N30" s="1163"/>
      <c r="O30" s="1163"/>
      <c r="P30" s="1163"/>
      <c r="Q30" s="1163"/>
      <c r="R30" s="1163"/>
      <c r="S30" s="1163"/>
      <c r="T30" s="1163"/>
      <c r="U30" s="1163"/>
      <c r="V30" s="1163"/>
      <c r="W30" s="1164"/>
      <c r="X30" s="1162"/>
      <c r="Y30" s="1163"/>
      <c r="Z30" s="1163"/>
      <c r="AA30" s="1163"/>
      <c r="AB30" s="1163"/>
      <c r="AC30" s="1163"/>
      <c r="AD30" s="1163"/>
      <c r="AE30" s="1163"/>
      <c r="AF30" s="1163"/>
      <c r="AG30" s="1163"/>
      <c r="AH30" s="1164"/>
      <c r="AI30" s="1162"/>
      <c r="AJ30" s="1163"/>
      <c r="AK30" s="1163"/>
      <c r="AL30" s="1163"/>
      <c r="AM30" s="1163"/>
      <c r="AN30" s="1163"/>
      <c r="AO30" s="1163"/>
      <c r="AP30" s="1163"/>
      <c r="AQ30" s="1163"/>
      <c r="AR30" s="1163"/>
      <c r="AS30" s="1164"/>
      <c r="AT30" s="1163"/>
      <c r="AU30" s="1163"/>
      <c r="AV30" s="1163"/>
      <c r="AW30" s="1163"/>
      <c r="AX30" s="1163"/>
      <c r="AY30" s="1163"/>
      <c r="AZ30" s="1163"/>
      <c r="BA30" s="1163"/>
      <c r="BB30" s="1163"/>
      <c r="BC30" s="1163"/>
      <c r="BD30" s="1163"/>
      <c r="BE30" s="1162"/>
      <c r="BF30" s="1163"/>
      <c r="BG30" s="1163"/>
      <c r="BH30" s="1163"/>
      <c r="BI30" s="1163"/>
      <c r="BJ30" s="1163"/>
      <c r="BK30" s="1163"/>
      <c r="BL30" s="1163"/>
      <c r="BM30" s="1163"/>
      <c r="BN30" s="1163"/>
      <c r="BO30" s="1163"/>
      <c r="BP30" s="1162"/>
      <c r="BQ30" s="1163"/>
      <c r="BR30" s="1163"/>
      <c r="BS30" s="1163"/>
      <c r="BT30" s="1163"/>
      <c r="BU30" s="1163"/>
      <c r="BV30" s="1163"/>
      <c r="BW30" s="1163"/>
      <c r="BX30" s="1163"/>
      <c r="BY30" s="1163"/>
      <c r="BZ30" s="1163"/>
      <c r="CA30" s="1162"/>
      <c r="CB30" s="1163"/>
      <c r="CC30" s="1163"/>
      <c r="CD30" s="1163"/>
      <c r="CE30" s="1163"/>
      <c r="CF30" s="1163"/>
      <c r="CG30" s="1163"/>
      <c r="CH30" s="1163"/>
      <c r="CI30" s="1163"/>
      <c r="CJ30" s="1163"/>
      <c r="CK30" s="1164"/>
      <c r="CL30" s="1163"/>
      <c r="CM30" s="1163"/>
      <c r="CN30" s="1163"/>
      <c r="CO30" s="1163"/>
      <c r="CP30" s="1163"/>
      <c r="CQ30" s="1163"/>
      <c r="CR30" s="1163"/>
      <c r="CS30" s="1163"/>
      <c r="CT30" s="1163"/>
      <c r="CU30" s="1163"/>
      <c r="CV30" s="1163"/>
      <c r="CW30" s="1162"/>
      <c r="CX30" s="1163"/>
      <c r="CY30" s="1163"/>
      <c r="CZ30" s="1163"/>
      <c r="DA30" s="1163"/>
      <c r="DB30" s="1163"/>
      <c r="DC30" s="1163"/>
      <c r="DD30" s="1163"/>
      <c r="DE30" s="1163"/>
      <c r="DF30" s="1163"/>
      <c r="DG30" s="1164"/>
      <c r="DI30" s="1162"/>
      <c r="DJ30" s="1163"/>
      <c r="DK30" s="1163"/>
      <c r="DL30" s="1163"/>
      <c r="DM30" s="1163"/>
      <c r="DN30" s="1163"/>
      <c r="DO30" s="1163"/>
      <c r="DP30" s="1163"/>
      <c r="DQ30" s="1163"/>
      <c r="DR30" s="1163"/>
      <c r="DS30" s="1163"/>
      <c r="DT30" s="1162"/>
      <c r="DU30" s="1163"/>
      <c r="DV30" s="1163"/>
      <c r="DW30" s="1163"/>
      <c r="DX30" s="1163"/>
      <c r="DY30" s="1163"/>
      <c r="DZ30" s="1163"/>
      <c r="EA30" s="1163"/>
      <c r="EB30" s="1163"/>
      <c r="EC30" s="1163"/>
      <c r="ED30" s="1164"/>
      <c r="EF30" s="1162"/>
      <c r="EG30" s="1163"/>
      <c r="EH30" s="1163"/>
      <c r="EI30" s="1163"/>
      <c r="EJ30" s="1163"/>
      <c r="EK30" s="1163"/>
      <c r="EL30" s="1163"/>
      <c r="EM30" s="1163"/>
      <c r="EN30" s="1163"/>
      <c r="EO30" s="1163"/>
      <c r="EP30" s="1164"/>
    </row>
    <row r="31" spans="1:146" x14ac:dyDescent="0.25">
      <c r="A31" s="1168" t="s">
        <v>445</v>
      </c>
      <c r="B31" s="875"/>
      <c r="C31" s="876"/>
      <c r="D31" s="876"/>
      <c r="E31" s="876"/>
      <c r="F31" s="876"/>
      <c r="G31" s="876"/>
      <c r="H31" s="876"/>
      <c r="I31" s="876"/>
      <c r="J31" s="876"/>
      <c r="K31" s="876"/>
      <c r="L31" s="305">
        <v>725</v>
      </c>
      <c r="M31" s="875"/>
      <c r="N31" s="876"/>
      <c r="O31" s="876"/>
      <c r="P31" s="876"/>
      <c r="Q31" s="876"/>
      <c r="R31" s="876"/>
      <c r="S31" s="876"/>
      <c r="T31" s="876"/>
      <c r="U31" s="876"/>
      <c r="V31" s="876"/>
      <c r="W31" s="306">
        <v>1005</v>
      </c>
      <c r="X31" s="876"/>
      <c r="Y31" s="876"/>
      <c r="Z31" s="876"/>
      <c r="AA31" s="876"/>
      <c r="AB31" s="876"/>
      <c r="AC31" s="876"/>
      <c r="AD31" s="876"/>
      <c r="AE31" s="876"/>
      <c r="AF31" s="876"/>
      <c r="AG31" s="876"/>
      <c r="AH31" s="305">
        <v>686</v>
      </c>
      <c r="AI31" s="875"/>
      <c r="AJ31" s="876"/>
      <c r="AK31" s="876"/>
      <c r="AL31" s="876"/>
      <c r="AM31" s="876"/>
      <c r="AN31" s="876"/>
      <c r="AO31" s="876"/>
      <c r="AP31" s="876"/>
      <c r="AQ31" s="876"/>
      <c r="AR31" s="876"/>
      <c r="AS31" s="306">
        <v>899</v>
      </c>
      <c r="AT31" s="305">
        <v>7</v>
      </c>
      <c r="AU31" s="305">
        <v>1</v>
      </c>
      <c r="AV31" s="876"/>
      <c r="AW31" s="876"/>
      <c r="AX31" s="876"/>
      <c r="AY31" s="876"/>
      <c r="AZ31" s="876"/>
      <c r="BA31" s="876"/>
      <c r="BB31" s="876"/>
      <c r="BC31" s="876"/>
      <c r="BD31" s="305">
        <v>617</v>
      </c>
      <c r="BE31" s="161">
        <v>32</v>
      </c>
      <c r="BF31" s="305">
        <v>15</v>
      </c>
      <c r="BG31" s="876"/>
      <c r="BH31" s="305">
        <v>1</v>
      </c>
      <c r="BI31" s="876"/>
      <c r="BJ31" s="876"/>
      <c r="BK31" s="305">
        <v>1</v>
      </c>
      <c r="BL31" s="876"/>
      <c r="BM31" s="876"/>
      <c r="BN31" s="305">
        <v>1</v>
      </c>
      <c r="BO31" s="305">
        <v>789</v>
      </c>
      <c r="BP31" s="161">
        <v>14</v>
      </c>
      <c r="BQ31" s="305">
        <v>4</v>
      </c>
      <c r="BR31" s="876"/>
      <c r="BS31" s="876"/>
      <c r="BT31" s="876"/>
      <c r="BU31" s="876"/>
      <c r="BV31" s="876"/>
      <c r="BW31" s="305">
        <v>1</v>
      </c>
      <c r="BX31" s="876"/>
      <c r="BY31" s="876"/>
      <c r="BZ31" s="305">
        <v>650</v>
      </c>
      <c r="CA31" s="161">
        <v>21</v>
      </c>
      <c r="CB31" s="305">
        <v>13</v>
      </c>
      <c r="CC31" s="876"/>
      <c r="CD31" s="305">
        <v>1</v>
      </c>
      <c r="CE31" s="876"/>
      <c r="CF31" s="876"/>
      <c r="CG31" s="305">
        <v>2</v>
      </c>
      <c r="CH31" s="305">
        <v>1</v>
      </c>
      <c r="CI31" s="876"/>
      <c r="CJ31" s="305">
        <v>2</v>
      </c>
      <c r="CK31" s="306">
        <v>785</v>
      </c>
      <c r="CL31" s="305">
        <v>1</v>
      </c>
      <c r="CM31" s="876"/>
      <c r="CN31" s="876"/>
      <c r="CO31" s="876"/>
      <c r="CP31" s="876"/>
      <c r="CQ31" s="876"/>
      <c r="CR31" s="876"/>
      <c r="CS31" s="305">
        <v>1</v>
      </c>
      <c r="CT31" s="876"/>
      <c r="CU31" s="876"/>
      <c r="CV31" s="305">
        <v>646</v>
      </c>
      <c r="CW31" s="875"/>
      <c r="CX31" s="876"/>
      <c r="CY31" s="876"/>
      <c r="CZ31" s="876"/>
      <c r="DA31" s="876"/>
      <c r="DB31" s="876"/>
      <c r="DC31" s="876"/>
      <c r="DD31" s="876"/>
      <c r="DE31" s="876"/>
      <c r="DF31" s="876"/>
      <c r="DG31" s="306">
        <v>902</v>
      </c>
      <c r="DI31" s="68">
        <f>CL31/(CL31+CW31)*100</f>
        <v>100</v>
      </c>
      <c r="DJ31" s="65"/>
      <c r="DK31" s="65"/>
      <c r="DL31" s="65"/>
      <c r="DM31" s="65"/>
      <c r="DN31" s="65"/>
      <c r="DO31" s="65"/>
      <c r="DP31" s="69">
        <v>0</v>
      </c>
      <c r="DQ31" s="65"/>
      <c r="DR31" s="65"/>
      <c r="DS31" s="69">
        <f>CV31/(CV31+DG31)*100</f>
        <v>41.731266149870798</v>
      </c>
      <c r="DT31" s="68">
        <f>CW31/(CW31+CL31)*100</f>
        <v>0</v>
      </c>
      <c r="DU31" s="65"/>
      <c r="DV31" s="65"/>
      <c r="DW31" s="65"/>
      <c r="DX31" s="65"/>
      <c r="DY31" s="65"/>
      <c r="DZ31" s="65"/>
      <c r="EA31" s="69">
        <v>100</v>
      </c>
      <c r="EB31" s="65"/>
      <c r="EC31" s="65"/>
      <c r="ED31" s="298">
        <f>DG31/(DG31+CV31)*100</f>
        <v>58.268733850129195</v>
      </c>
      <c r="EE31" s="6"/>
      <c r="EF31" s="59">
        <f>DT31-DI31</f>
        <v>-100</v>
      </c>
      <c r="EG31" s="66"/>
      <c r="EH31" s="66"/>
      <c r="EI31" s="66"/>
      <c r="EJ31" s="66"/>
      <c r="EK31" s="66"/>
      <c r="EL31" s="66"/>
      <c r="EM31" s="57">
        <f>EA31-DP31</f>
        <v>100</v>
      </c>
      <c r="EN31" s="66"/>
      <c r="EO31" s="66"/>
      <c r="EP31" s="60">
        <f>ED31-DS31</f>
        <v>16.537467700258397</v>
      </c>
    </row>
    <row r="32" spans="1:146" x14ac:dyDescent="0.25">
      <c r="A32" s="1168" t="s">
        <v>446</v>
      </c>
      <c r="B32" s="23">
        <v>1</v>
      </c>
      <c r="C32" s="20">
        <v>3</v>
      </c>
      <c r="D32" s="22"/>
      <c r="E32" s="22"/>
      <c r="F32" s="22"/>
      <c r="G32" s="22"/>
      <c r="H32" s="22"/>
      <c r="I32" s="22"/>
      <c r="J32" s="22"/>
      <c r="K32" s="22"/>
      <c r="L32" s="20">
        <v>12995</v>
      </c>
      <c r="M32" s="23">
        <v>10</v>
      </c>
      <c r="N32" s="20">
        <v>5</v>
      </c>
      <c r="O32" s="22"/>
      <c r="P32" s="20">
        <v>1</v>
      </c>
      <c r="Q32" s="22"/>
      <c r="R32" s="22"/>
      <c r="S32" s="20">
        <v>3</v>
      </c>
      <c r="T32" s="22"/>
      <c r="U32" s="22"/>
      <c r="V32" s="22"/>
      <c r="W32" s="21">
        <v>26131</v>
      </c>
      <c r="X32" s="22"/>
      <c r="Y32" s="20">
        <v>1</v>
      </c>
      <c r="Z32" s="22"/>
      <c r="AA32" s="22"/>
      <c r="AB32" s="22"/>
      <c r="AC32" s="22"/>
      <c r="AD32" s="22"/>
      <c r="AE32" s="22"/>
      <c r="AF32" s="22"/>
      <c r="AG32" s="22"/>
      <c r="AH32" s="20">
        <v>12792</v>
      </c>
      <c r="AI32" s="23">
        <v>8</v>
      </c>
      <c r="AJ32" s="20">
        <v>7</v>
      </c>
      <c r="AK32" s="22"/>
      <c r="AL32" s="20">
        <v>1</v>
      </c>
      <c r="AM32" s="22"/>
      <c r="AN32" s="22"/>
      <c r="AO32" s="20">
        <v>5</v>
      </c>
      <c r="AP32" s="22"/>
      <c r="AQ32" s="20">
        <v>1</v>
      </c>
      <c r="AR32" s="22"/>
      <c r="AS32" s="21">
        <v>25233</v>
      </c>
      <c r="AT32" s="22"/>
      <c r="AU32" s="22"/>
      <c r="AV32" s="22"/>
      <c r="AW32" s="22"/>
      <c r="AX32" s="22"/>
      <c r="AY32" s="22"/>
      <c r="AZ32" s="22"/>
      <c r="BA32" s="22"/>
      <c r="BB32" s="22"/>
      <c r="BC32" s="22"/>
      <c r="BD32" s="20">
        <v>13760</v>
      </c>
      <c r="BE32" s="25"/>
      <c r="BF32" s="22"/>
      <c r="BG32" s="22"/>
      <c r="BH32" s="22"/>
      <c r="BI32" s="22"/>
      <c r="BJ32" s="22"/>
      <c r="BK32" s="22"/>
      <c r="BL32" s="22"/>
      <c r="BM32" s="22"/>
      <c r="BN32" s="22"/>
      <c r="BO32" s="20">
        <v>26993</v>
      </c>
      <c r="BP32" s="25"/>
      <c r="BQ32" s="22"/>
      <c r="BR32" s="22"/>
      <c r="BS32" s="22"/>
      <c r="BT32" s="22"/>
      <c r="BU32" s="22"/>
      <c r="BV32" s="22"/>
      <c r="BW32" s="22"/>
      <c r="BX32" s="22"/>
      <c r="BY32" s="22"/>
      <c r="BZ32" s="20">
        <v>13254</v>
      </c>
      <c r="CA32" s="25"/>
      <c r="CB32" s="22"/>
      <c r="CC32" s="22"/>
      <c r="CD32" s="22"/>
      <c r="CE32" s="22"/>
      <c r="CF32" s="22"/>
      <c r="CG32" s="22"/>
      <c r="CH32" s="22"/>
      <c r="CI32" s="22"/>
      <c r="CJ32" s="22"/>
      <c r="CK32" s="21">
        <v>26429</v>
      </c>
      <c r="CL32" s="20">
        <v>10</v>
      </c>
      <c r="CM32" s="20">
        <v>3</v>
      </c>
      <c r="CN32" s="22"/>
      <c r="CO32" s="22"/>
      <c r="CP32" s="22"/>
      <c r="CQ32" s="22"/>
      <c r="CR32" s="22"/>
      <c r="CS32" s="22"/>
      <c r="CT32" s="22"/>
      <c r="CU32" s="22"/>
      <c r="CV32" s="20">
        <v>13363</v>
      </c>
      <c r="CW32" s="23">
        <v>32</v>
      </c>
      <c r="CX32" s="20">
        <v>3</v>
      </c>
      <c r="CY32" s="22"/>
      <c r="CZ32" s="20">
        <v>1</v>
      </c>
      <c r="DA32" s="22"/>
      <c r="DB32" s="22"/>
      <c r="DC32" s="20">
        <v>2</v>
      </c>
      <c r="DD32" s="22"/>
      <c r="DE32" s="22"/>
      <c r="DF32" s="20">
        <v>2</v>
      </c>
      <c r="DG32" s="21">
        <v>25959</v>
      </c>
      <c r="DI32" s="68">
        <f t="shared" ref="DI32:DI34" si="3">CL32/(CL32+CW32)*100</f>
        <v>23.809523809523807</v>
      </c>
      <c r="DJ32" s="69">
        <f>CM32/(CM32+CX32)*100</f>
        <v>50</v>
      </c>
      <c r="DK32" s="65"/>
      <c r="DL32" s="69">
        <v>0</v>
      </c>
      <c r="DM32" s="65"/>
      <c r="DN32" s="65"/>
      <c r="DO32" s="69">
        <v>0</v>
      </c>
      <c r="DP32" s="65"/>
      <c r="DQ32" s="65"/>
      <c r="DR32" s="69">
        <v>0</v>
      </c>
      <c r="DS32" s="69">
        <f t="shared" ref="DS32:DS35" si="4">CV32/(CV32+DG32)*100</f>
        <v>33.983520675448858</v>
      </c>
      <c r="DT32" s="68">
        <f t="shared" ref="DT32:DT34" si="5">CW32/(CW32+CL32)*100</f>
        <v>76.19047619047619</v>
      </c>
      <c r="DU32" s="69">
        <f>CM32/(CM32+CX32)*100</f>
        <v>50</v>
      </c>
      <c r="DV32" s="65"/>
      <c r="DW32" s="69">
        <v>100</v>
      </c>
      <c r="DX32" s="65"/>
      <c r="DY32" s="65"/>
      <c r="DZ32" s="69">
        <v>100</v>
      </c>
      <c r="EA32" s="65"/>
      <c r="EB32" s="65"/>
      <c r="EC32" s="69">
        <v>100</v>
      </c>
      <c r="ED32" s="298">
        <f t="shared" ref="ED32:ED49" si="6">DG32/(DG32+CV32)*100</f>
        <v>66.016479324551142</v>
      </c>
      <c r="EE32" s="6"/>
      <c r="EF32" s="59">
        <f t="shared" ref="EF32:EF49" si="7">DT32-DI32</f>
        <v>52.38095238095238</v>
      </c>
      <c r="EG32" s="57">
        <f>DU32-DJ32</f>
        <v>0</v>
      </c>
      <c r="EH32" s="66"/>
      <c r="EI32" s="57">
        <f>DW32-DL32</f>
        <v>100</v>
      </c>
      <c r="EJ32" s="66"/>
      <c r="EK32" s="66"/>
      <c r="EL32" s="57">
        <f>DZ32-DO32</f>
        <v>100</v>
      </c>
      <c r="EM32" s="66"/>
      <c r="EN32" s="66"/>
      <c r="EO32" s="57">
        <f>EC32-DR32</f>
        <v>100</v>
      </c>
      <c r="EP32" s="60">
        <f t="shared" ref="EP32:EP49" si="8">ED32-DS32</f>
        <v>32.032958649102284</v>
      </c>
    </row>
    <row r="33" spans="1:146" x14ac:dyDescent="0.25">
      <c r="A33" s="1168" t="s">
        <v>447</v>
      </c>
      <c r="B33" s="23">
        <v>6</v>
      </c>
      <c r="C33" s="20">
        <v>1</v>
      </c>
      <c r="D33" s="22"/>
      <c r="E33" s="22"/>
      <c r="F33" s="22"/>
      <c r="G33" s="22"/>
      <c r="H33" s="22"/>
      <c r="I33" s="22"/>
      <c r="J33" s="22"/>
      <c r="K33" s="22"/>
      <c r="L33" s="20">
        <v>40546</v>
      </c>
      <c r="M33" s="23">
        <v>6</v>
      </c>
      <c r="N33" s="20">
        <v>9</v>
      </c>
      <c r="O33" s="22"/>
      <c r="P33" s="22"/>
      <c r="Q33" s="22"/>
      <c r="R33" s="22"/>
      <c r="S33" s="22"/>
      <c r="T33" s="22"/>
      <c r="U33" s="22"/>
      <c r="V33" s="22"/>
      <c r="W33" s="21">
        <v>75764</v>
      </c>
      <c r="X33" s="20">
        <v>2</v>
      </c>
      <c r="Y33" s="20">
        <v>2</v>
      </c>
      <c r="Z33" s="22"/>
      <c r="AA33" s="22"/>
      <c r="AB33" s="22"/>
      <c r="AC33" s="22"/>
      <c r="AD33" s="22"/>
      <c r="AE33" s="22"/>
      <c r="AF33" s="22"/>
      <c r="AG33" s="22"/>
      <c r="AH33" s="20">
        <v>41712</v>
      </c>
      <c r="AI33" s="23">
        <v>11</v>
      </c>
      <c r="AJ33" s="20">
        <v>3</v>
      </c>
      <c r="AK33" s="22"/>
      <c r="AL33" s="22"/>
      <c r="AM33" s="22"/>
      <c r="AN33" s="22"/>
      <c r="AO33" s="22"/>
      <c r="AP33" s="20">
        <v>2</v>
      </c>
      <c r="AQ33" s="22"/>
      <c r="AR33" s="22"/>
      <c r="AS33" s="21">
        <v>77213</v>
      </c>
      <c r="AT33" s="22"/>
      <c r="AU33" s="22"/>
      <c r="AV33" s="22"/>
      <c r="AW33" s="22"/>
      <c r="AX33" s="22"/>
      <c r="AY33" s="22"/>
      <c r="AZ33" s="22"/>
      <c r="BA33" s="22"/>
      <c r="BB33" s="22"/>
      <c r="BC33" s="22"/>
      <c r="BD33" s="20">
        <v>49389</v>
      </c>
      <c r="BE33" s="25"/>
      <c r="BF33" s="22"/>
      <c r="BG33" s="22"/>
      <c r="BH33" s="22"/>
      <c r="BI33" s="22"/>
      <c r="BJ33" s="22"/>
      <c r="BK33" s="22"/>
      <c r="BL33" s="22"/>
      <c r="BM33" s="22"/>
      <c r="BN33" s="22"/>
      <c r="BO33" s="20">
        <v>91305</v>
      </c>
      <c r="BP33" s="25"/>
      <c r="BQ33" s="22"/>
      <c r="BR33" s="22"/>
      <c r="BS33" s="22"/>
      <c r="BT33" s="22"/>
      <c r="BU33" s="22"/>
      <c r="BV33" s="22"/>
      <c r="BW33" s="22"/>
      <c r="BX33" s="22"/>
      <c r="BY33" s="22"/>
      <c r="BZ33" s="20">
        <v>47296</v>
      </c>
      <c r="CA33" s="25"/>
      <c r="CB33" s="22"/>
      <c r="CC33" s="22"/>
      <c r="CD33" s="22"/>
      <c r="CE33" s="22"/>
      <c r="CF33" s="22"/>
      <c r="CG33" s="22"/>
      <c r="CH33" s="22"/>
      <c r="CI33" s="22"/>
      <c r="CJ33" s="22"/>
      <c r="CK33" s="21">
        <v>87365</v>
      </c>
      <c r="CL33" s="20">
        <v>15</v>
      </c>
      <c r="CM33" s="20">
        <v>1</v>
      </c>
      <c r="CN33" s="22"/>
      <c r="CO33" s="22"/>
      <c r="CP33" s="22"/>
      <c r="CQ33" s="22"/>
      <c r="CR33" s="22"/>
      <c r="CS33" s="22"/>
      <c r="CT33" s="22"/>
      <c r="CU33" s="22"/>
      <c r="CV33" s="20">
        <v>48854</v>
      </c>
      <c r="CW33" s="23">
        <v>22</v>
      </c>
      <c r="CX33" s="20">
        <v>5</v>
      </c>
      <c r="CY33" s="22"/>
      <c r="CZ33" s="20">
        <v>1</v>
      </c>
      <c r="DA33" s="22"/>
      <c r="DB33" s="22"/>
      <c r="DC33" s="22"/>
      <c r="DD33" s="22"/>
      <c r="DE33" s="22"/>
      <c r="DF33" s="22"/>
      <c r="DG33" s="21">
        <v>87511</v>
      </c>
      <c r="DI33" s="68">
        <f t="shared" si="3"/>
        <v>40.54054054054054</v>
      </c>
      <c r="DJ33" s="69">
        <f t="shared" ref="DJ33:DJ34" si="9">CM33/(CM33+CX33)*100</f>
        <v>16.666666666666664</v>
      </c>
      <c r="DK33" s="65"/>
      <c r="DL33" s="69">
        <v>0</v>
      </c>
      <c r="DM33" s="65"/>
      <c r="DN33" s="65"/>
      <c r="DO33" s="65"/>
      <c r="DP33" s="65"/>
      <c r="DQ33" s="65"/>
      <c r="DR33" s="65"/>
      <c r="DS33" s="69">
        <f t="shared" si="4"/>
        <v>35.825908407582588</v>
      </c>
      <c r="DT33" s="68">
        <f t="shared" si="5"/>
        <v>59.45945945945946</v>
      </c>
      <c r="DU33" s="69">
        <f t="shared" ref="DU33:DU34" si="10">CM33/(CM33+CX33)*100</f>
        <v>16.666666666666664</v>
      </c>
      <c r="DV33" s="65"/>
      <c r="DW33" s="69">
        <v>100</v>
      </c>
      <c r="DX33" s="65"/>
      <c r="DY33" s="65"/>
      <c r="DZ33" s="65"/>
      <c r="EA33" s="65"/>
      <c r="EB33" s="65"/>
      <c r="EC33" s="65"/>
      <c r="ED33" s="298">
        <f t="shared" si="6"/>
        <v>64.174091592417398</v>
      </c>
      <c r="EE33" s="6"/>
      <c r="EF33" s="59">
        <f t="shared" si="7"/>
        <v>18.918918918918919</v>
      </c>
      <c r="EG33" s="57">
        <f t="shared" ref="EG33:EG34" si="11">DU33-DJ33</f>
        <v>0</v>
      </c>
      <c r="EH33" s="66"/>
      <c r="EI33" s="57">
        <f>DW33-DL33</f>
        <v>100</v>
      </c>
      <c r="EJ33" s="66"/>
      <c r="EK33" s="66"/>
      <c r="EL33" s="66"/>
      <c r="EM33" s="66"/>
      <c r="EN33" s="66"/>
      <c r="EO33" s="66"/>
      <c r="EP33" s="60">
        <f t="shared" si="8"/>
        <v>28.348183184834809</v>
      </c>
    </row>
    <row r="34" spans="1:146" x14ac:dyDescent="0.25">
      <c r="A34" s="1168" t="s">
        <v>448</v>
      </c>
      <c r="B34" s="23">
        <v>6</v>
      </c>
      <c r="C34" s="20">
        <v>1</v>
      </c>
      <c r="D34" s="22"/>
      <c r="E34" s="22"/>
      <c r="F34" s="22"/>
      <c r="G34" s="22"/>
      <c r="H34" s="22"/>
      <c r="I34" s="22"/>
      <c r="J34" s="22"/>
      <c r="K34" s="22"/>
      <c r="L34" s="20">
        <v>147323</v>
      </c>
      <c r="M34" s="23">
        <v>1</v>
      </c>
      <c r="N34" s="20">
        <v>2</v>
      </c>
      <c r="O34" s="22"/>
      <c r="P34" s="22"/>
      <c r="Q34" s="22"/>
      <c r="R34" s="22"/>
      <c r="S34" s="22"/>
      <c r="T34" s="22"/>
      <c r="U34" s="22"/>
      <c r="V34" s="22"/>
      <c r="W34" s="21">
        <v>106061</v>
      </c>
      <c r="X34" s="20">
        <v>20</v>
      </c>
      <c r="Y34" s="20">
        <v>2</v>
      </c>
      <c r="Z34" s="22"/>
      <c r="AA34" s="22"/>
      <c r="AB34" s="22"/>
      <c r="AC34" s="22"/>
      <c r="AD34" s="22"/>
      <c r="AE34" s="22"/>
      <c r="AF34" s="22"/>
      <c r="AG34" s="22"/>
      <c r="AH34" s="20">
        <v>150816</v>
      </c>
      <c r="AI34" s="23">
        <v>9</v>
      </c>
      <c r="AJ34" s="20">
        <v>2</v>
      </c>
      <c r="AK34" s="22"/>
      <c r="AL34" s="22"/>
      <c r="AM34" s="22"/>
      <c r="AN34" s="22"/>
      <c r="AO34" s="22"/>
      <c r="AP34" s="22"/>
      <c r="AQ34" s="22"/>
      <c r="AR34" s="22"/>
      <c r="AS34" s="21">
        <v>109300</v>
      </c>
      <c r="AT34" s="22"/>
      <c r="AU34" s="22"/>
      <c r="AV34" s="22"/>
      <c r="AW34" s="22"/>
      <c r="AX34" s="22"/>
      <c r="AY34" s="22"/>
      <c r="AZ34" s="22"/>
      <c r="BA34" s="22"/>
      <c r="BB34" s="22"/>
      <c r="BC34" s="22"/>
      <c r="BD34" s="20">
        <v>180318</v>
      </c>
      <c r="BE34" s="25"/>
      <c r="BF34" s="22"/>
      <c r="BG34" s="22"/>
      <c r="BH34" s="22"/>
      <c r="BI34" s="22"/>
      <c r="BJ34" s="22"/>
      <c r="BK34" s="22"/>
      <c r="BL34" s="22"/>
      <c r="BM34" s="22"/>
      <c r="BN34" s="22"/>
      <c r="BO34" s="20">
        <v>130551</v>
      </c>
      <c r="BP34" s="25"/>
      <c r="BQ34" s="22"/>
      <c r="BR34" s="22"/>
      <c r="BS34" s="22"/>
      <c r="BT34" s="22"/>
      <c r="BU34" s="22"/>
      <c r="BV34" s="22"/>
      <c r="BW34" s="22"/>
      <c r="BX34" s="22"/>
      <c r="BY34" s="22"/>
      <c r="BZ34" s="20">
        <v>158110</v>
      </c>
      <c r="CA34" s="25"/>
      <c r="CB34" s="22"/>
      <c r="CC34" s="22"/>
      <c r="CD34" s="22"/>
      <c r="CE34" s="22"/>
      <c r="CF34" s="22"/>
      <c r="CG34" s="22"/>
      <c r="CH34" s="22"/>
      <c r="CI34" s="22"/>
      <c r="CJ34" s="22"/>
      <c r="CK34" s="21">
        <v>116785</v>
      </c>
      <c r="CL34" s="20">
        <v>36</v>
      </c>
      <c r="CM34" s="20">
        <v>2</v>
      </c>
      <c r="CN34" s="22"/>
      <c r="CO34" s="22"/>
      <c r="CP34" s="22"/>
      <c r="CQ34" s="22"/>
      <c r="CR34" s="22"/>
      <c r="CS34" s="22"/>
      <c r="CT34" s="22"/>
      <c r="CU34" s="22"/>
      <c r="CV34" s="20">
        <v>167166</v>
      </c>
      <c r="CW34" s="23">
        <v>15</v>
      </c>
      <c r="CX34" s="22"/>
      <c r="CY34" s="22"/>
      <c r="CZ34" s="22"/>
      <c r="DA34" s="22"/>
      <c r="DB34" s="22"/>
      <c r="DC34" s="22"/>
      <c r="DD34" s="22"/>
      <c r="DE34" s="22"/>
      <c r="DF34" s="22"/>
      <c r="DG34" s="21">
        <v>119946</v>
      </c>
      <c r="DI34" s="68">
        <f t="shared" si="3"/>
        <v>70.588235294117652</v>
      </c>
      <c r="DJ34" s="69">
        <f t="shared" si="9"/>
        <v>100</v>
      </c>
      <c r="DK34" s="65"/>
      <c r="DL34" s="65"/>
      <c r="DM34" s="65"/>
      <c r="DN34" s="65"/>
      <c r="DO34" s="65"/>
      <c r="DP34" s="65"/>
      <c r="DQ34" s="65"/>
      <c r="DR34" s="65"/>
      <c r="DS34" s="69">
        <f t="shared" si="4"/>
        <v>58.223271754576608</v>
      </c>
      <c r="DT34" s="68">
        <f t="shared" si="5"/>
        <v>29.411764705882355</v>
      </c>
      <c r="DU34" s="69">
        <f t="shared" si="10"/>
        <v>100</v>
      </c>
      <c r="DV34" s="65"/>
      <c r="DW34" s="65"/>
      <c r="DX34" s="65"/>
      <c r="DY34" s="65"/>
      <c r="DZ34" s="65"/>
      <c r="EA34" s="65"/>
      <c r="EB34" s="65"/>
      <c r="EC34" s="65"/>
      <c r="ED34" s="298">
        <f t="shared" si="6"/>
        <v>41.776728245423392</v>
      </c>
      <c r="EE34" s="6"/>
      <c r="EF34" s="59">
        <f t="shared" si="7"/>
        <v>-41.176470588235297</v>
      </c>
      <c r="EG34" s="57">
        <f t="shared" si="11"/>
        <v>0</v>
      </c>
      <c r="EH34" s="66"/>
      <c r="EI34" s="66"/>
      <c r="EJ34" s="66"/>
      <c r="EK34" s="66"/>
      <c r="EL34" s="66"/>
      <c r="EM34" s="66"/>
      <c r="EN34" s="66"/>
      <c r="EO34" s="66"/>
      <c r="EP34" s="60">
        <f t="shared" si="8"/>
        <v>-16.446543509153216</v>
      </c>
    </row>
    <row r="35" spans="1:146" x14ac:dyDescent="0.25">
      <c r="A35" s="1168" t="s">
        <v>449</v>
      </c>
      <c r="B35" s="23"/>
      <c r="C35" s="22"/>
      <c r="D35" s="22"/>
      <c r="E35" s="22"/>
      <c r="F35" s="22"/>
      <c r="G35" s="22"/>
      <c r="H35" s="22"/>
      <c r="I35" s="22"/>
      <c r="J35" s="22"/>
      <c r="K35" s="22"/>
      <c r="L35" s="20">
        <v>29</v>
      </c>
      <c r="M35" s="25"/>
      <c r="N35" s="22"/>
      <c r="O35" s="22"/>
      <c r="P35" s="22"/>
      <c r="Q35" s="22"/>
      <c r="R35" s="22"/>
      <c r="S35" s="22"/>
      <c r="T35" s="22"/>
      <c r="U35" s="22"/>
      <c r="V35" s="22"/>
      <c r="W35" s="21">
        <v>32</v>
      </c>
      <c r="X35" s="22"/>
      <c r="Y35" s="22"/>
      <c r="Z35" s="22"/>
      <c r="AA35" s="22"/>
      <c r="AB35" s="22"/>
      <c r="AC35" s="22"/>
      <c r="AD35" s="22"/>
      <c r="AE35" s="22"/>
      <c r="AF35" s="22"/>
      <c r="AG35" s="22"/>
      <c r="AH35" s="20">
        <v>14</v>
      </c>
      <c r="AI35" s="25"/>
      <c r="AJ35" s="22"/>
      <c r="AK35" s="22"/>
      <c r="AL35" s="22"/>
      <c r="AM35" s="22"/>
      <c r="AN35" s="22"/>
      <c r="AO35" s="22"/>
      <c r="AP35" s="22"/>
      <c r="AQ35" s="22"/>
      <c r="AR35" s="22"/>
      <c r="AS35" s="21">
        <v>38</v>
      </c>
      <c r="AT35" s="22"/>
      <c r="AU35" s="22"/>
      <c r="AV35" s="22"/>
      <c r="AW35" s="22"/>
      <c r="AX35" s="22"/>
      <c r="AY35" s="22"/>
      <c r="AZ35" s="22"/>
      <c r="BA35" s="22"/>
      <c r="BB35" s="22"/>
      <c r="BC35" s="22"/>
      <c r="BD35" s="20">
        <v>28</v>
      </c>
      <c r="BE35" s="25"/>
      <c r="BF35" s="22"/>
      <c r="BG35" s="22"/>
      <c r="BH35" s="22"/>
      <c r="BI35" s="22"/>
      <c r="BJ35" s="22"/>
      <c r="BK35" s="22"/>
      <c r="BL35" s="22"/>
      <c r="BM35" s="22"/>
      <c r="BN35" s="22"/>
      <c r="BO35" s="20">
        <v>26</v>
      </c>
      <c r="BP35" s="25"/>
      <c r="BQ35" s="22"/>
      <c r="BR35" s="22"/>
      <c r="BS35" s="22"/>
      <c r="BT35" s="22"/>
      <c r="BU35" s="22"/>
      <c r="BV35" s="22"/>
      <c r="BW35" s="22"/>
      <c r="BX35" s="22"/>
      <c r="BY35" s="22"/>
      <c r="BZ35" s="20">
        <v>24</v>
      </c>
      <c r="CA35" s="25"/>
      <c r="CB35" s="22"/>
      <c r="CC35" s="22"/>
      <c r="CD35" s="22"/>
      <c r="CE35" s="22"/>
      <c r="CF35" s="22"/>
      <c r="CG35" s="22"/>
      <c r="CH35" s="22"/>
      <c r="CI35" s="22"/>
      <c r="CJ35" s="22"/>
      <c r="CK35" s="21">
        <v>46</v>
      </c>
      <c r="CL35" s="22"/>
      <c r="CM35" s="22"/>
      <c r="CN35" s="22"/>
      <c r="CO35" s="22"/>
      <c r="CP35" s="22"/>
      <c r="CQ35" s="22"/>
      <c r="CR35" s="22"/>
      <c r="CS35" s="22"/>
      <c r="CT35" s="22"/>
      <c r="CU35" s="22"/>
      <c r="CV35" s="20">
        <v>26</v>
      </c>
      <c r="CW35" s="25"/>
      <c r="CX35" s="22"/>
      <c r="CY35" s="22"/>
      <c r="CZ35" s="22"/>
      <c r="DA35" s="22"/>
      <c r="DB35" s="22"/>
      <c r="DC35" s="22"/>
      <c r="DD35" s="22"/>
      <c r="DE35" s="22"/>
      <c r="DF35" s="22"/>
      <c r="DG35" s="21">
        <v>44</v>
      </c>
      <c r="DI35" s="67"/>
      <c r="DJ35" s="65"/>
      <c r="DK35" s="65"/>
      <c r="DL35" s="65"/>
      <c r="DM35" s="65"/>
      <c r="DN35" s="65"/>
      <c r="DO35" s="65"/>
      <c r="DP35" s="65"/>
      <c r="DQ35" s="65"/>
      <c r="DR35" s="65"/>
      <c r="DS35" s="69">
        <f t="shared" si="4"/>
        <v>37.142857142857146</v>
      </c>
      <c r="DT35" s="67"/>
      <c r="DU35" s="65"/>
      <c r="DV35" s="65"/>
      <c r="DW35" s="65"/>
      <c r="DX35" s="65"/>
      <c r="DY35" s="65"/>
      <c r="DZ35" s="65"/>
      <c r="EA35" s="65"/>
      <c r="EB35" s="65"/>
      <c r="EC35" s="65"/>
      <c r="ED35" s="298">
        <f t="shared" si="6"/>
        <v>62.857142857142854</v>
      </c>
      <c r="EE35" s="6"/>
      <c r="EF35" s="59">
        <f t="shared" si="7"/>
        <v>0</v>
      </c>
      <c r="EG35" s="66"/>
      <c r="EH35" s="66"/>
      <c r="EI35" s="66"/>
      <c r="EJ35" s="66"/>
      <c r="EK35" s="66"/>
      <c r="EL35" s="66"/>
      <c r="EM35" s="66"/>
      <c r="EN35" s="66"/>
      <c r="EO35" s="66"/>
      <c r="EP35" s="60">
        <f t="shared" si="8"/>
        <v>25.714285714285708</v>
      </c>
    </row>
    <row r="36" spans="1:146" x14ac:dyDescent="0.25">
      <c r="A36" s="371" t="s">
        <v>42</v>
      </c>
      <c r="B36" s="1162"/>
      <c r="C36" s="1163"/>
      <c r="D36" s="1163"/>
      <c r="E36" s="1163"/>
      <c r="F36" s="1163"/>
      <c r="G36" s="1163"/>
      <c r="H36" s="1163"/>
      <c r="I36" s="1163"/>
      <c r="J36" s="1163"/>
      <c r="K36" s="1163"/>
      <c r="L36" s="1163"/>
      <c r="M36" s="1162"/>
      <c r="N36" s="1163"/>
      <c r="O36" s="1163"/>
      <c r="P36" s="1163"/>
      <c r="Q36" s="1163"/>
      <c r="R36" s="1163"/>
      <c r="S36" s="1163"/>
      <c r="T36" s="1163"/>
      <c r="U36" s="1163"/>
      <c r="V36" s="1163"/>
      <c r="W36" s="1164"/>
      <c r="X36" s="1163"/>
      <c r="Y36" s="1163"/>
      <c r="Z36" s="1163"/>
      <c r="AA36" s="1163"/>
      <c r="AB36" s="1163"/>
      <c r="AC36" s="1163"/>
      <c r="AD36" s="1163"/>
      <c r="AE36" s="1163"/>
      <c r="AF36" s="1163"/>
      <c r="AG36" s="1163"/>
      <c r="AH36" s="1163"/>
      <c r="AI36" s="1162"/>
      <c r="AJ36" s="1163"/>
      <c r="AK36" s="1163"/>
      <c r="AL36" s="1163"/>
      <c r="AM36" s="1163"/>
      <c r="AN36" s="1163"/>
      <c r="AO36" s="1163"/>
      <c r="AP36" s="1163"/>
      <c r="AQ36" s="1163"/>
      <c r="AR36" s="1163"/>
      <c r="AS36" s="1164"/>
      <c r="AT36" s="1163"/>
      <c r="AU36" s="1163"/>
      <c r="AV36" s="1163"/>
      <c r="AW36" s="1163"/>
      <c r="AX36" s="1163"/>
      <c r="AY36" s="1163"/>
      <c r="AZ36" s="1163"/>
      <c r="BA36" s="1163"/>
      <c r="BB36" s="1163"/>
      <c r="BC36" s="1163"/>
      <c r="BD36" s="1163"/>
      <c r="BE36" s="1162"/>
      <c r="BF36" s="1163"/>
      <c r="BG36" s="1163"/>
      <c r="BH36" s="1163"/>
      <c r="BI36" s="1163"/>
      <c r="BJ36" s="1163"/>
      <c r="BK36" s="1163"/>
      <c r="BL36" s="1163"/>
      <c r="BM36" s="1163"/>
      <c r="BN36" s="1163"/>
      <c r="BO36" s="1163"/>
      <c r="BP36" s="1162"/>
      <c r="BQ36" s="1163"/>
      <c r="BR36" s="1163"/>
      <c r="BS36" s="1163"/>
      <c r="BT36" s="1163"/>
      <c r="BU36" s="1163"/>
      <c r="BV36" s="1163"/>
      <c r="BW36" s="1163"/>
      <c r="BX36" s="1163"/>
      <c r="BY36" s="1163"/>
      <c r="BZ36" s="1163"/>
      <c r="CA36" s="1162"/>
      <c r="CB36" s="1163"/>
      <c r="CC36" s="1163"/>
      <c r="CD36" s="1163"/>
      <c r="CE36" s="1163"/>
      <c r="CF36" s="1163"/>
      <c r="CG36" s="1163"/>
      <c r="CH36" s="1163"/>
      <c r="CI36" s="1163"/>
      <c r="CJ36" s="1163"/>
      <c r="CK36" s="1164"/>
      <c r="CL36" s="1163"/>
      <c r="CM36" s="1163"/>
      <c r="CN36" s="1163"/>
      <c r="CO36" s="1163"/>
      <c r="CP36" s="1163"/>
      <c r="CQ36" s="1163"/>
      <c r="CR36" s="1163"/>
      <c r="CS36" s="1163"/>
      <c r="CT36" s="1163"/>
      <c r="CU36" s="1163"/>
      <c r="CV36" s="1163"/>
      <c r="CW36" s="1162"/>
      <c r="CX36" s="1163"/>
      <c r="CY36" s="1163"/>
      <c r="CZ36" s="1163"/>
      <c r="DA36" s="1163"/>
      <c r="DB36" s="1163"/>
      <c r="DC36" s="1163"/>
      <c r="DD36" s="1163"/>
      <c r="DE36" s="1163"/>
      <c r="DF36" s="1163"/>
      <c r="DG36" s="1164"/>
      <c r="DI36" s="1136"/>
      <c r="DJ36" s="1137"/>
      <c r="DK36" s="1137"/>
      <c r="DL36" s="1137"/>
      <c r="DM36" s="1137"/>
      <c r="DN36" s="1137"/>
      <c r="DO36" s="1137"/>
      <c r="DP36" s="1137"/>
      <c r="DQ36" s="1137"/>
      <c r="DR36" s="1137"/>
      <c r="DS36" s="1137"/>
      <c r="DT36" s="1136"/>
      <c r="DU36" s="1137"/>
      <c r="DV36" s="1137"/>
      <c r="DW36" s="1137"/>
      <c r="DX36" s="1137"/>
      <c r="DY36" s="1137"/>
      <c r="DZ36" s="1137"/>
      <c r="EA36" s="1137"/>
      <c r="EB36" s="1137"/>
      <c r="EC36" s="1137"/>
      <c r="ED36" s="1138"/>
      <c r="EE36" s="6"/>
      <c r="EF36" s="380"/>
      <c r="EG36" s="381"/>
      <c r="EH36" s="381"/>
      <c r="EI36" s="381"/>
      <c r="EJ36" s="381"/>
      <c r="EK36" s="381"/>
      <c r="EL36" s="381"/>
      <c r="EM36" s="381"/>
      <c r="EN36" s="381"/>
      <c r="EO36" s="381"/>
      <c r="EP36" s="382"/>
    </row>
    <row r="37" spans="1:146" x14ac:dyDescent="0.25">
      <c r="A37" s="1168" t="s">
        <v>44</v>
      </c>
      <c r="B37" s="23">
        <v>11</v>
      </c>
      <c r="C37" s="22"/>
      <c r="D37" s="22"/>
      <c r="E37" s="22"/>
      <c r="F37" s="22"/>
      <c r="G37" s="22"/>
      <c r="H37" s="22"/>
      <c r="I37" s="22"/>
      <c r="J37" s="22"/>
      <c r="K37" s="22"/>
      <c r="L37" s="20">
        <v>196445</v>
      </c>
      <c r="M37" s="23">
        <v>14</v>
      </c>
      <c r="N37" s="22"/>
      <c r="O37" s="22"/>
      <c r="P37" s="22"/>
      <c r="Q37" s="22"/>
      <c r="R37" s="22"/>
      <c r="S37" s="22"/>
      <c r="T37" s="22"/>
      <c r="U37" s="22"/>
      <c r="V37" s="22"/>
      <c r="W37" s="21">
        <v>200947</v>
      </c>
      <c r="X37" s="20">
        <v>22</v>
      </c>
      <c r="Y37" s="22"/>
      <c r="Z37" s="22"/>
      <c r="AA37" s="22"/>
      <c r="AB37" s="22"/>
      <c r="AC37" s="22"/>
      <c r="AD37" s="22"/>
      <c r="AE37" s="22"/>
      <c r="AF37" s="22"/>
      <c r="AG37" s="22"/>
      <c r="AH37" s="20">
        <v>200051</v>
      </c>
      <c r="AI37" s="23">
        <v>26</v>
      </c>
      <c r="AJ37" s="22"/>
      <c r="AK37" s="22"/>
      <c r="AL37" s="22"/>
      <c r="AM37" s="22"/>
      <c r="AN37" s="22"/>
      <c r="AO37" s="22"/>
      <c r="AP37" s="22"/>
      <c r="AQ37" s="22"/>
      <c r="AR37" s="22"/>
      <c r="AS37" s="21">
        <v>203234</v>
      </c>
      <c r="AT37" s="20">
        <v>7</v>
      </c>
      <c r="AU37" s="22"/>
      <c r="AV37" s="22"/>
      <c r="AW37" s="22"/>
      <c r="AX37" s="22"/>
      <c r="AY37" s="22"/>
      <c r="AZ37" s="22"/>
      <c r="BA37" s="22"/>
      <c r="BB37" s="22"/>
      <c r="BC37" s="22"/>
      <c r="BD37" s="20">
        <v>237498</v>
      </c>
      <c r="BE37" s="23">
        <v>26</v>
      </c>
      <c r="BF37" s="22"/>
      <c r="BG37" s="22"/>
      <c r="BH37" s="22"/>
      <c r="BI37" s="22"/>
      <c r="BJ37" s="22"/>
      <c r="BK37" s="22"/>
      <c r="BL37" s="22"/>
      <c r="BM37" s="22"/>
      <c r="BN37" s="22"/>
      <c r="BO37" s="20">
        <v>239501</v>
      </c>
      <c r="BP37" s="23">
        <v>14</v>
      </c>
      <c r="BQ37" s="22"/>
      <c r="BR37" s="22"/>
      <c r="BS37" s="22"/>
      <c r="BT37" s="22"/>
      <c r="BU37" s="22"/>
      <c r="BV37" s="22"/>
      <c r="BW37" s="22"/>
      <c r="BX37" s="22"/>
      <c r="BY37" s="22"/>
      <c r="BZ37" s="20">
        <v>212437</v>
      </c>
      <c r="CA37" s="23">
        <v>20</v>
      </c>
      <c r="CB37" s="22"/>
      <c r="CC37" s="22"/>
      <c r="CD37" s="22"/>
      <c r="CE37" s="22"/>
      <c r="CF37" s="22"/>
      <c r="CG37" s="22"/>
      <c r="CH37" s="22"/>
      <c r="CI37" s="22"/>
      <c r="CJ37" s="22"/>
      <c r="CK37" s="21">
        <v>220703</v>
      </c>
      <c r="CL37" s="20">
        <v>60</v>
      </c>
      <c r="CM37" s="22"/>
      <c r="CN37" s="22"/>
      <c r="CO37" s="22"/>
      <c r="CP37" s="22"/>
      <c r="CQ37" s="22"/>
      <c r="CR37" s="22"/>
      <c r="CS37" s="22"/>
      <c r="CT37" s="22"/>
      <c r="CU37" s="22"/>
      <c r="CV37" s="20">
        <v>222543</v>
      </c>
      <c r="CW37" s="23">
        <v>60</v>
      </c>
      <c r="CX37" s="22"/>
      <c r="CY37" s="22"/>
      <c r="CZ37" s="22"/>
      <c r="DA37" s="22"/>
      <c r="DB37" s="22"/>
      <c r="DC37" s="22"/>
      <c r="DD37" s="22"/>
      <c r="DE37" s="22"/>
      <c r="DF37" s="22"/>
      <c r="DG37" s="21">
        <v>222846</v>
      </c>
      <c r="DI37" s="68">
        <f>CL37/(CL37+CW37)*100</f>
        <v>50</v>
      </c>
      <c r="DJ37" s="65"/>
      <c r="DK37" s="65"/>
      <c r="DL37" s="65"/>
      <c r="DM37" s="65"/>
      <c r="DN37" s="65"/>
      <c r="DO37" s="65"/>
      <c r="DP37" s="65"/>
      <c r="DQ37" s="65"/>
      <c r="DR37" s="65"/>
      <c r="DS37" s="69">
        <f>CV37/(CV37+DG37)*100</f>
        <v>49.965984790823306</v>
      </c>
      <c r="DT37" s="68">
        <f>CW37/(CW37+CL37)*100</f>
        <v>50</v>
      </c>
      <c r="DU37" s="65"/>
      <c r="DV37" s="65"/>
      <c r="DW37" s="65"/>
      <c r="DX37" s="65"/>
      <c r="DY37" s="65"/>
      <c r="DZ37" s="65"/>
      <c r="EA37" s="65"/>
      <c r="EB37" s="65"/>
      <c r="EC37" s="65"/>
      <c r="ED37" s="298">
        <f t="shared" si="6"/>
        <v>50.034015209176694</v>
      </c>
      <c r="EE37" s="6"/>
      <c r="EF37" s="59">
        <f t="shared" si="7"/>
        <v>0</v>
      </c>
      <c r="EG37" s="66"/>
      <c r="EH37" s="66"/>
      <c r="EI37" s="66"/>
      <c r="EJ37" s="66"/>
      <c r="EK37" s="66"/>
      <c r="EL37" s="66"/>
      <c r="EM37" s="66"/>
      <c r="EN37" s="66"/>
      <c r="EO37" s="66"/>
      <c r="EP37" s="60">
        <f t="shared" si="8"/>
        <v>6.8030418353387745E-2</v>
      </c>
    </row>
    <row r="38" spans="1:146" x14ac:dyDescent="0.25">
      <c r="A38" s="1168" t="s">
        <v>43</v>
      </c>
      <c r="B38" s="23">
        <v>2</v>
      </c>
      <c r="C38" s="22"/>
      <c r="D38" s="22"/>
      <c r="E38" s="22"/>
      <c r="F38" s="22"/>
      <c r="G38" s="22"/>
      <c r="H38" s="22"/>
      <c r="I38" s="22"/>
      <c r="J38" s="22"/>
      <c r="K38" s="22"/>
      <c r="L38" s="20">
        <v>5167</v>
      </c>
      <c r="M38" s="23">
        <v>3</v>
      </c>
      <c r="N38" s="22"/>
      <c r="O38" s="22"/>
      <c r="P38" s="22"/>
      <c r="Q38" s="22"/>
      <c r="R38" s="22"/>
      <c r="S38" s="22"/>
      <c r="T38" s="22"/>
      <c r="U38" s="22"/>
      <c r="V38" s="22"/>
      <c r="W38" s="21">
        <v>8033</v>
      </c>
      <c r="X38" s="22"/>
      <c r="Y38" s="22"/>
      <c r="Z38" s="22"/>
      <c r="AA38" s="22"/>
      <c r="AB38" s="22"/>
      <c r="AC38" s="22"/>
      <c r="AD38" s="22"/>
      <c r="AE38" s="22"/>
      <c r="AF38" s="22"/>
      <c r="AG38" s="22"/>
      <c r="AH38" s="20">
        <v>5961</v>
      </c>
      <c r="AI38" s="23">
        <v>2</v>
      </c>
      <c r="AJ38" s="22"/>
      <c r="AK38" s="22"/>
      <c r="AL38" s="22"/>
      <c r="AM38" s="22"/>
      <c r="AN38" s="22"/>
      <c r="AO38" s="22"/>
      <c r="AP38" s="22"/>
      <c r="AQ38" s="22"/>
      <c r="AR38" s="22"/>
      <c r="AS38" s="21">
        <v>9423</v>
      </c>
      <c r="AT38" s="22"/>
      <c r="AU38" s="22"/>
      <c r="AV38" s="22"/>
      <c r="AW38" s="22"/>
      <c r="AX38" s="22"/>
      <c r="AY38" s="22"/>
      <c r="AZ38" s="22"/>
      <c r="BA38" s="22"/>
      <c r="BB38" s="22"/>
      <c r="BC38" s="22"/>
      <c r="BD38" s="20">
        <v>6606</v>
      </c>
      <c r="BE38" s="23">
        <v>6</v>
      </c>
      <c r="BF38" s="22"/>
      <c r="BG38" s="22"/>
      <c r="BH38" s="22"/>
      <c r="BI38" s="22"/>
      <c r="BJ38" s="22"/>
      <c r="BK38" s="22"/>
      <c r="BL38" s="22"/>
      <c r="BM38" s="22"/>
      <c r="BN38" s="22"/>
      <c r="BO38" s="20">
        <v>10128</v>
      </c>
      <c r="BP38" s="25"/>
      <c r="BQ38" s="22"/>
      <c r="BR38" s="22"/>
      <c r="BS38" s="22"/>
      <c r="BT38" s="22"/>
      <c r="BU38" s="22"/>
      <c r="BV38" s="22"/>
      <c r="BW38" s="22"/>
      <c r="BX38" s="22"/>
      <c r="BY38" s="22"/>
      <c r="BZ38" s="20">
        <v>6897</v>
      </c>
      <c r="CA38" s="23">
        <v>1</v>
      </c>
      <c r="CB38" s="22"/>
      <c r="CC38" s="22"/>
      <c r="CD38" s="22"/>
      <c r="CE38" s="22"/>
      <c r="CF38" s="22"/>
      <c r="CG38" s="22"/>
      <c r="CH38" s="22"/>
      <c r="CI38" s="22"/>
      <c r="CJ38" s="22"/>
      <c r="CK38" s="21">
        <v>10707</v>
      </c>
      <c r="CL38" s="20">
        <v>2</v>
      </c>
      <c r="CM38" s="22"/>
      <c r="CN38" s="22"/>
      <c r="CO38" s="22"/>
      <c r="CP38" s="22"/>
      <c r="CQ38" s="22"/>
      <c r="CR38" s="22"/>
      <c r="CS38" s="22"/>
      <c r="CT38" s="22"/>
      <c r="CU38" s="22"/>
      <c r="CV38" s="20">
        <v>7512</v>
      </c>
      <c r="CW38" s="23">
        <v>9</v>
      </c>
      <c r="CX38" s="22"/>
      <c r="CY38" s="22"/>
      <c r="CZ38" s="22"/>
      <c r="DA38" s="22"/>
      <c r="DB38" s="22"/>
      <c r="DC38" s="22"/>
      <c r="DD38" s="22"/>
      <c r="DE38" s="22"/>
      <c r="DF38" s="22"/>
      <c r="DG38" s="21">
        <v>11511</v>
      </c>
      <c r="DI38" s="68">
        <f>CL38/(CL38+CW38)*100</f>
        <v>18.181818181818183</v>
      </c>
      <c r="DJ38" s="65"/>
      <c r="DK38" s="65"/>
      <c r="DL38" s="65"/>
      <c r="DM38" s="65"/>
      <c r="DN38" s="65"/>
      <c r="DO38" s="65"/>
      <c r="DP38" s="65"/>
      <c r="DQ38" s="65"/>
      <c r="DR38" s="65"/>
      <c r="DS38" s="69">
        <f t="shared" ref="DS38:DS39" si="12">CV38/(CV38+DG38)*100</f>
        <v>39.489039583661885</v>
      </c>
      <c r="DT38" s="68">
        <f>CW38/(CW38+CL38)*100</f>
        <v>81.818181818181827</v>
      </c>
      <c r="DU38" s="65"/>
      <c r="DV38" s="65"/>
      <c r="DW38" s="65"/>
      <c r="DX38" s="65"/>
      <c r="DY38" s="65"/>
      <c r="DZ38" s="65"/>
      <c r="EA38" s="65"/>
      <c r="EB38" s="65"/>
      <c r="EC38" s="65"/>
      <c r="ED38" s="298">
        <f t="shared" si="6"/>
        <v>60.510960416338122</v>
      </c>
      <c r="EE38" s="6"/>
      <c r="EF38" s="59">
        <f t="shared" si="7"/>
        <v>63.63636363636364</v>
      </c>
      <c r="EG38" s="66"/>
      <c r="EH38" s="66"/>
      <c r="EI38" s="66"/>
      <c r="EJ38" s="66"/>
      <c r="EK38" s="66"/>
      <c r="EL38" s="66"/>
      <c r="EM38" s="66"/>
      <c r="EN38" s="66"/>
      <c r="EO38" s="66"/>
      <c r="EP38" s="60">
        <f t="shared" si="8"/>
        <v>21.021920832676237</v>
      </c>
    </row>
    <row r="39" spans="1:146" x14ac:dyDescent="0.25">
      <c r="A39" s="1168" t="s">
        <v>449</v>
      </c>
      <c r="B39" s="25" t="s">
        <v>313</v>
      </c>
      <c r="C39" s="22"/>
      <c r="D39" s="22"/>
      <c r="E39" s="22"/>
      <c r="F39" s="22"/>
      <c r="G39" s="22"/>
      <c r="H39" s="22"/>
      <c r="I39" s="22"/>
      <c r="J39" s="22"/>
      <c r="K39" s="22"/>
      <c r="L39" s="20">
        <v>6</v>
      </c>
      <c r="M39" s="25"/>
      <c r="N39" s="22"/>
      <c r="O39" s="22"/>
      <c r="P39" s="22"/>
      <c r="Q39" s="22"/>
      <c r="R39" s="22"/>
      <c r="S39" s="22"/>
      <c r="T39" s="22"/>
      <c r="U39" s="22"/>
      <c r="V39" s="22"/>
      <c r="W39" s="21">
        <v>13</v>
      </c>
      <c r="X39" s="22"/>
      <c r="Y39" s="22"/>
      <c r="Z39" s="22"/>
      <c r="AA39" s="22"/>
      <c r="AB39" s="22"/>
      <c r="AC39" s="22"/>
      <c r="AD39" s="22"/>
      <c r="AE39" s="22"/>
      <c r="AF39" s="22"/>
      <c r="AG39" s="22"/>
      <c r="AH39" s="20">
        <v>8</v>
      </c>
      <c r="AI39" s="25"/>
      <c r="AJ39" s="22"/>
      <c r="AK39" s="22"/>
      <c r="AL39" s="22"/>
      <c r="AM39" s="22"/>
      <c r="AN39" s="22"/>
      <c r="AO39" s="22"/>
      <c r="AP39" s="22"/>
      <c r="AQ39" s="22"/>
      <c r="AR39" s="22"/>
      <c r="AS39" s="21">
        <v>26</v>
      </c>
      <c r="AT39" s="22"/>
      <c r="AU39" s="22"/>
      <c r="AV39" s="22"/>
      <c r="AW39" s="22"/>
      <c r="AX39" s="22"/>
      <c r="AY39" s="22"/>
      <c r="AZ39" s="22"/>
      <c r="BA39" s="22"/>
      <c r="BB39" s="22"/>
      <c r="BC39" s="22"/>
      <c r="BD39" s="20">
        <v>8</v>
      </c>
      <c r="BE39" s="25"/>
      <c r="BF39" s="22"/>
      <c r="BG39" s="22"/>
      <c r="BH39" s="22"/>
      <c r="BI39" s="22"/>
      <c r="BJ39" s="22"/>
      <c r="BK39" s="22"/>
      <c r="BL39" s="22"/>
      <c r="BM39" s="22"/>
      <c r="BN39" s="22"/>
      <c r="BO39" s="20">
        <v>35</v>
      </c>
      <c r="BP39" s="25"/>
      <c r="BQ39" s="22"/>
      <c r="BR39" s="22"/>
      <c r="BS39" s="22"/>
      <c r="BT39" s="22"/>
      <c r="BU39" s="22"/>
      <c r="BV39" s="22"/>
      <c r="BW39" s="22"/>
      <c r="BX39" s="22"/>
      <c r="BY39" s="22"/>
      <c r="BZ39" s="20"/>
      <c r="CA39" s="25"/>
      <c r="CB39" s="22"/>
      <c r="CC39" s="22"/>
      <c r="CD39" s="22"/>
      <c r="CE39" s="22"/>
      <c r="CF39" s="22"/>
      <c r="CG39" s="22"/>
      <c r="CH39" s="22"/>
      <c r="CI39" s="22"/>
      <c r="CJ39" s="22"/>
      <c r="CK39" s="21"/>
      <c r="CL39" s="22"/>
      <c r="CM39" s="22"/>
      <c r="CN39" s="22"/>
      <c r="CO39" s="22"/>
      <c r="CP39" s="22"/>
      <c r="CQ39" s="22"/>
      <c r="CR39" s="22"/>
      <c r="CS39" s="22"/>
      <c r="CT39" s="22"/>
      <c r="CU39" s="22"/>
      <c r="CV39" s="22"/>
      <c r="CW39" s="25"/>
      <c r="CX39" s="22"/>
      <c r="CY39" s="22"/>
      <c r="CZ39" s="22"/>
      <c r="DA39" s="22"/>
      <c r="DB39" s="22"/>
      <c r="DC39" s="22"/>
      <c r="DD39" s="22"/>
      <c r="DE39" s="22"/>
      <c r="DF39" s="22"/>
      <c r="DG39" s="21">
        <v>5</v>
      </c>
      <c r="DI39" s="67"/>
      <c r="DJ39" s="65"/>
      <c r="DK39" s="65"/>
      <c r="DL39" s="65"/>
      <c r="DM39" s="65"/>
      <c r="DN39" s="65"/>
      <c r="DO39" s="65"/>
      <c r="DP39" s="65"/>
      <c r="DQ39" s="65"/>
      <c r="DR39" s="65"/>
      <c r="DS39" s="69">
        <f t="shared" si="12"/>
        <v>0</v>
      </c>
      <c r="DT39" s="67"/>
      <c r="DU39" s="65"/>
      <c r="DV39" s="65"/>
      <c r="DW39" s="65"/>
      <c r="DX39" s="65"/>
      <c r="DY39" s="65"/>
      <c r="DZ39" s="65"/>
      <c r="EA39" s="65"/>
      <c r="EB39" s="65"/>
      <c r="EC39" s="65"/>
      <c r="ED39" s="298">
        <f t="shared" si="6"/>
        <v>100</v>
      </c>
      <c r="EE39" s="6"/>
      <c r="EF39" s="59">
        <f t="shared" si="7"/>
        <v>0</v>
      </c>
      <c r="EG39" s="66"/>
      <c r="EH39" s="66"/>
      <c r="EI39" s="66"/>
      <c r="EJ39" s="66"/>
      <c r="EK39" s="66"/>
      <c r="EL39" s="66"/>
      <c r="EM39" s="66"/>
      <c r="EN39" s="66"/>
      <c r="EO39" s="66"/>
      <c r="EP39" s="60">
        <f t="shared" si="8"/>
        <v>100</v>
      </c>
    </row>
    <row r="40" spans="1:146" x14ac:dyDescent="0.25">
      <c r="A40" s="371" t="s">
        <v>45</v>
      </c>
      <c r="B40" s="1162"/>
      <c r="C40" s="1163"/>
      <c r="D40" s="1163"/>
      <c r="E40" s="1163"/>
      <c r="F40" s="1163"/>
      <c r="G40" s="1163"/>
      <c r="H40" s="1163"/>
      <c r="I40" s="1163"/>
      <c r="J40" s="1163"/>
      <c r="K40" s="1163"/>
      <c r="L40" s="1163"/>
      <c r="M40" s="1162"/>
      <c r="N40" s="1163"/>
      <c r="O40" s="1163"/>
      <c r="P40" s="1163"/>
      <c r="Q40" s="1163"/>
      <c r="R40" s="1163"/>
      <c r="S40" s="1163"/>
      <c r="T40" s="1163"/>
      <c r="U40" s="1163"/>
      <c r="V40" s="1163"/>
      <c r="W40" s="1164"/>
      <c r="X40" s="1163"/>
      <c r="Y40" s="1163"/>
      <c r="Z40" s="1163"/>
      <c r="AA40" s="1163"/>
      <c r="AB40" s="1163"/>
      <c r="AC40" s="1163"/>
      <c r="AD40" s="1163"/>
      <c r="AE40" s="1163"/>
      <c r="AF40" s="1163"/>
      <c r="AG40" s="1163"/>
      <c r="AH40" s="1163"/>
      <c r="AI40" s="1162"/>
      <c r="AJ40" s="1163"/>
      <c r="AK40" s="1163"/>
      <c r="AL40" s="1163"/>
      <c r="AM40" s="1163"/>
      <c r="AN40" s="1163"/>
      <c r="AO40" s="1163"/>
      <c r="AP40" s="1163"/>
      <c r="AQ40" s="1163"/>
      <c r="AR40" s="1163"/>
      <c r="AS40" s="1164"/>
      <c r="AT40" s="1163"/>
      <c r="AU40" s="1163"/>
      <c r="AV40" s="1163"/>
      <c r="AW40" s="1163"/>
      <c r="AX40" s="1163"/>
      <c r="AY40" s="1163"/>
      <c r="AZ40" s="1163"/>
      <c r="BA40" s="1163"/>
      <c r="BB40" s="1163"/>
      <c r="BC40" s="1163"/>
      <c r="BD40" s="1163"/>
      <c r="BE40" s="1162"/>
      <c r="BF40" s="1163"/>
      <c r="BG40" s="1163"/>
      <c r="BH40" s="1163"/>
      <c r="BI40" s="1163"/>
      <c r="BJ40" s="1163"/>
      <c r="BK40" s="1163"/>
      <c r="BL40" s="1163"/>
      <c r="BM40" s="1163"/>
      <c r="BN40" s="1163"/>
      <c r="BO40" s="1163"/>
      <c r="BP40" s="1162"/>
      <c r="BQ40" s="1163"/>
      <c r="BR40" s="1163"/>
      <c r="BS40" s="1163"/>
      <c r="BT40" s="1163"/>
      <c r="BU40" s="1163"/>
      <c r="BV40" s="1163"/>
      <c r="BW40" s="1163"/>
      <c r="BX40" s="1163"/>
      <c r="BY40" s="1163"/>
      <c r="BZ40" s="1163"/>
      <c r="CA40" s="1162"/>
      <c r="CB40" s="1163"/>
      <c r="CC40" s="1163"/>
      <c r="CD40" s="1163"/>
      <c r="CE40" s="1163"/>
      <c r="CF40" s="1163"/>
      <c r="CG40" s="1163"/>
      <c r="CH40" s="1163"/>
      <c r="CI40" s="1163"/>
      <c r="CJ40" s="1163"/>
      <c r="CK40" s="1164"/>
      <c r="CL40" s="1163"/>
      <c r="CM40" s="1163"/>
      <c r="CN40" s="1163"/>
      <c r="CO40" s="1163"/>
      <c r="CP40" s="1163"/>
      <c r="CQ40" s="1163"/>
      <c r="CR40" s="1163"/>
      <c r="CS40" s="1163"/>
      <c r="CT40" s="1163"/>
      <c r="CU40" s="1163"/>
      <c r="CV40" s="1163"/>
      <c r="CW40" s="1162"/>
      <c r="CX40" s="1163"/>
      <c r="CY40" s="1163"/>
      <c r="CZ40" s="1163"/>
      <c r="DA40" s="1163"/>
      <c r="DB40" s="1163"/>
      <c r="DC40" s="1163"/>
      <c r="DD40" s="1163"/>
      <c r="DE40" s="1163"/>
      <c r="DF40" s="1163"/>
      <c r="DG40" s="1164"/>
      <c r="DI40" s="1136"/>
      <c r="DJ40" s="1137"/>
      <c r="DK40" s="1137"/>
      <c r="DL40" s="1137"/>
      <c r="DM40" s="1137"/>
      <c r="DN40" s="1137"/>
      <c r="DO40" s="1137"/>
      <c r="DP40" s="1137"/>
      <c r="DQ40" s="1137"/>
      <c r="DR40" s="1137"/>
      <c r="DS40" s="1137"/>
      <c r="DT40" s="1136"/>
      <c r="DU40" s="1137"/>
      <c r="DV40" s="1137"/>
      <c r="DW40" s="1137"/>
      <c r="DX40" s="1137"/>
      <c r="DY40" s="1137"/>
      <c r="DZ40" s="1137"/>
      <c r="EA40" s="1137"/>
      <c r="EB40" s="1137"/>
      <c r="EC40" s="1137"/>
      <c r="ED40" s="1138"/>
      <c r="EE40" s="6"/>
      <c r="EF40" s="380"/>
      <c r="EG40" s="381"/>
      <c r="EH40" s="381"/>
      <c r="EI40" s="381"/>
      <c r="EJ40" s="381"/>
      <c r="EK40" s="381"/>
      <c r="EL40" s="381"/>
      <c r="EM40" s="381"/>
      <c r="EN40" s="381"/>
      <c r="EO40" s="381"/>
      <c r="EP40" s="382"/>
    </row>
    <row r="41" spans="1:146" x14ac:dyDescent="0.25">
      <c r="A41" s="1168" t="s">
        <v>46</v>
      </c>
      <c r="B41" s="23">
        <v>12</v>
      </c>
      <c r="C41" s="22"/>
      <c r="D41" s="22"/>
      <c r="E41" s="22"/>
      <c r="F41" s="22"/>
      <c r="G41" s="22"/>
      <c r="H41" s="22"/>
      <c r="I41" s="22"/>
      <c r="J41" s="22"/>
      <c r="K41" s="22"/>
      <c r="L41" s="20">
        <v>173823</v>
      </c>
      <c r="M41" s="23">
        <v>14</v>
      </c>
      <c r="N41" s="22"/>
      <c r="O41" s="22"/>
      <c r="P41" s="22"/>
      <c r="Q41" s="22"/>
      <c r="R41" s="22"/>
      <c r="S41" s="22"/>
      <c r="T41" s="22"/>
      <c r="U41" s="22"/>
      <c r="V41" s="22"/>
      <c r="W41" s="21">
        <v>158930</v>
      </c>
      <c r="X41" s="20">
        <v>22</v>
      </c>
      <c r="Y41" s="22"/>
      <c r="Z41" s="22"/>
      <c r="AA41" s="22"/>
      <c r="AB41" s="22"/>
      <c r="AC41" s="22"/>
      <c r="AD41" s="22"/>
      <c r="AE41" s="22"/>
      <c r="AF41" s="22"/>
      <c r="AG41" s="22"/>
      <c r="AH41" s="20">
        <v>173796</v>
      </c>
      <c r="AI41" s="23">
        <v>25</v>
      </c>
      <c r="AJ41" s="22"/>
      <c r="AK41" s="22"/>
      <c r="AL41" s="22"/>
      <c r="AM41" s="22"/>
      <c r="AN41" s="22"/>
      <c r="AO41" s="22"/>
      <c r="AP41" s="22"/>
      <c r="AQ41" s="22"/>
      <c r="AR41" s="22"/>
      <c r="AS41" s="21">
        <v>156098</v>
      </c>
      <c r="AT41" s="20">
        <v>7</v>
      </c>
      <c r="AU41" s="22"/>
      <c r="AV41" s="22"/>
      <c r="AW41" s="22"/>
      <c r="AX41" s="22"/>
      <c r="AY41" s="22"/>
      <c r="AZ41" s="22"/>
      <c r="BA41" s="22"/>
      <c r="BB41" s="22"/>
      <c r="BC41" s="22"/>
      <c r="BD41" s="20">
        <v>205310</v>
      </c>
      <c r="BE41" s="23">
        <v>27</v>
      </c>
      <c r="BF41" s="22"/>
      <c r="BG41" s="22"/>
      <c r="BH41" s="22"/>
      <c r="BI41" s="22"/>
      <c r="BJ41" s="22"/>
      <c r="BK41" s="22"/>
      <c r="BL41" s="22"/>
      <c r="BM41" s="22"/>
      <c r="BN41" s="22"/>
      <c r="BO41" s="20">
        <v>182185</v>
      </c>
      <c r="BP41" s="23">
        <v>13</v>
      </c>
      <c r="BQ41" s="22"/>
      <c r="BR41" s="22"/>
      <c r="BS41" s="22"/>
      <c r="BT41" s="22"/>
      <c r="BU41" s="22"/>
      <c r="BV41" s="22"/>
      <c r="BW41" s="22"/>
      <c r="BX41" s="22"/>
      <c r="BY41" s="22"/>
      <c r="BZ41" s="20">
        <v>182882</v>
      </c>
      <c r="CA41" s="23">
        <v>17</v>
      </c>
      <c r="CB41" s="22"/>
      <c r="CC41" s="22"/>
      <c r="CD41" s="22"/>
      <c r="CE41" s="22"/>
      <c r="CF41" s="22"/>
      <c r="CG41" s="22"/>
      <c r="CH41" s="22"/>
      <c r="CI41" s="22"/>
      <c r="CJ41" s="22"/>
      <c r="CK41" s="21">
        <v>166117</v>
      </c>
      <c r="CL41" s="20">
        <v>52</v>
      </c>
      <c r="CM41" s="22"/>
      <c r="CN41" s="22"/>
      <c r="CO41" s="22"/>
      <c r="CP41" s="22"/>
      <c r="CQ41" s="22"/>
      <c r="CR41" s="22"/>
      <c r="CS41" s="22"/>
      <c r="CT41" s="22"/>
      <c r="CU41" s="22"/>
      <c r="CV41" s="20">
        <v>190222</v>
      </c>
      <c r="CW41" s="23">
        <v>45</v>
      </c>
      <c r="CX41" s="22"/>
      <c r="CY41" s="22"/>
      <c r="CZ41" s="22"/>
      <c r="DA41" s="22"/>
      <c r="DB41" s="22"/>
      <c r="DC41" s="22"/>
      <c r="DD41" s="22"/>
      <c r="DE41" s="22"/>
      <c r="DF41" s="22"/>
      <c r="DG41" s="21">
        <v>166269</v>
      </c>
      <c r="DI41" s="68">
        <f>CL41/(CL41+CW41)*100</f>
        <v>53.608247422680414</v>
      </c>
      <c r="DJ41" s="65"/>
      <c r="DK41" s="65"/>
      <c r="DL41" s="65"/>
      <c r="DM41" s="65"/>
      <c r="DN41" s="65"/>
      <c r="DO41" s="65"/>
      <c r="DP41" s="65"/>
      <c r="DQ41" s="65"/>
      <c r="DR41" s="65"/>
      <c r="DS41" s="69">
        <f>CV41/(CV41+DG41)*100</f>
        <v>53.359551854044</v>
      </c>
      <c r="DT41" s="68">
        <f>CW41/(CW41+CL41)*100</f>
        <v>46.391752577319586</v>
      </c>
      <c r="DU41" s="65"/>
      <c r="DV41" s="65"/>
      <c r="DW41" s="65"/>
      <c r="DX41" s="65"/>
      <c r="DY41" s="65"/>
      <c r="DZ41" s="65"/>
      <c r="EA41" s="65"/>
      <c r="EB41" s="65"/>
      <c r="EC41" s="65"/>
      <c r="ED41" s="298">
        <f t="shared" si="6"/>
        <v>46.640448145956</v>
      </c>
      <c r="EE41" s="6"/>
      <c r="EF41" s="59">
        <f t="shared" si="7"/>
        <v>-7.2164948453608275</v>
      </c>
      <c r="EG41" s="66"/>
      <c r="EH41" s="66"/>
      <c r="EI41" s="66"/>
      <c r="EJ41" s="66"/>
      <c r="EK41" s="66"/>
      <c r="EL41" s="66"/>
      <c r="EM41" s="66"/>
      <c r="EN41" s="66"/>
      <c r="EO41" s="66"/>
      <c r="EP41" s="60">
        <f t="shared" si="8"/>
        <v>-6.7191037080879994</v>
      </c>
    </row>
    <row r="42" spans="1:146" x14ac:dyDescent="0.25">
      <c r="A42" s="1168" t="s">
        <v>47</v>
      </c>
      <c r="B42" s="25"/>
      <c r="C42" s="22"/>
      <c r="D42" s="22"/>
      <c r="E42" s="22"/>
      <c r="F42" s="22"/>
      <c r="G42" s="22"/>
      <c r="H42" s="22"/>
      <c r="I42" s="22"/>
      <c r="J42" s="22"/>
      <c r="K42" s="22"/>
      <c r="L42" s="20">
        <v>12395</v>
      </c>
      <c r="M42" s="25"/>
      <c r="N42" s="22"/>
      <c r="O42" s="22"/>
      <c r="P42" s="22"/>
      <c r="Q42" s="22"/>
      <c r="R42" s="22"/>
      <c r="S42" s="22"/>
      <c r="T42" s="22"/>
      <c r="U42" s="22"/>
      <c r="V42" s="22"/>
      <c r="W42" s="21">
        <v>20649</v>
      </c>
      <c r="X42" s="22"/>
      <c r="Y42" s="22"/>
      <c r="Z42" s="22"/>
      <c r="AA42" s="22"/>
      <c r="AB42" s="22"/>
      <c r="AC42" s="22"/>
      <c r="AD42" s="22"/>
      <c r="AE42" s="22"/>
      <c r="AF42" s="22"/>
      <c r="AG42" s="22"/>
      <c r="AH42" s="20">
        <v>14291</v>
      </c>
      <c r="AI42" s="25"/>
      <c r="AJ42" s="22"/>
      <c r="AK42" s="22"/>
      <c r="AL42" s="22"/>
      <c r="AM42" s="22"/>
      <c r="AN42" s="22"/>
      <c r="AO42" s="22"/>
      <c r="AP42" s="22"/>
      <c r="AQ42" s="22"/>
      <c r="AR42" s="22"/>
      <c r="AS42" s="21">
        <v>23162</v>
      </c>
      <c r="AT42" s="22"/>
      <c r="AU42" s="22"/>
      <c r="AV42" s="22"/>
      <c r="AW42" s="22"/>
      <c r="AX42" s="22"/>
      <c r="AY42" s="22"/>
      <c r="AZ42" s="22"/>
      <c r="BA42" s="22"/>
      <c r="BB42" s="22"/>
      <c r="BC42" s="22"/>
      <c r="BD42" s="20">
        <v>17463</v>
      </c>
      <c r="BE42" s="25"/>
      <c r="BF42" s="22"/>
      <c r="BG42" s="22"/>
      <c r="BH42" s="22"/>
      <c r="BI42" s="22"/>
      <c r="BJ42" s="22"/>
      <c r="BK42" s="22"/>
      <c r="BL42" s="22"/>
      <c r="BM42" s="22"/>
      <c r="BN42" s="22"/>
      <c r="BO42" s="20">
        <v>27759</v>
      </c>
      <c r="BP42" s="25"/>
      <c r="BQ42" s="22"/>
      <c r="BR42" s="22"/>
      <c r="BS42" s="22"/>
      <c r="BT42" s="22"/>
      <c r="BU42" s="22"/>
      <c r="BV42" s="22"/>
      <c r="BW42" s="22"/>
      <c r="BX42" s="22"/>
      <c r="BY42" s="22"/>
      <c r="BZ42" s="20">
        <v>16736</v>
      </c>
      <c r="CA42" s="25"/>
      <c r="CB42" s="22"/>
      <c r="CC42" s="22"/>
      <c r="CD42" s="22"/>
      <c r="CE42" s="22"/>
      <c r="CF42" s="22"/>
      <c r="CG42" s="22"/>
      <c r="CH42" s="22"/>
      <c r="CI42" s="22"/>
      <c r="CJ42" s="22"/>
      <c r="CK42" s="21">
        <v>27612</v>
      </c>
      <c r="CL42" s="22"/>
      <c r="CM42" s="22"/>
      <c r="CN42" s="22"/>
      <c r="CO42" s="22"/>
      <c r="CP42" s="22"/>
      <c r="CQ42" s="22"/>
      <c r="CR42" s="22"/>
      <c r="CS42" s="22"/>
      <c r="CT42" s="22"/>
      <c r="CU42" s="22"/>
      <c r="CV42" s="20">
        <v>18022</v>
      </c>
      <c r="CW42" s="23">
        <v>9</v>
      </c>
      <c r="CX42" s="22"/>
      <c r="CY42" s="22"/>
      <c r="CZ42" s="22"/>
      <c r="DA42" s="22"/>
      <c r="DB42" s="22"/>
      <c r="DC42" s="22"/>
      <c r="DD42" s="22"/>
      <c r="DE42" s="22"/>
      <c r="DF42" s="22"/>
      <c r="DG42" s="21">
        <v>28774</v>
      </c>
      <c r="DI42" s="68">
        <f t="shared" ref="DI42:DI44" si="13">CL42/(CL42+CW42)*100</f>
        <v>0</v>
      </c>
      <c r="DJ42" s="65"/>
      <c r="DK42" s="65"/>
      <c r="DL42" s="65"/>
      <c r="DM42" s="65"/>
      <c r="DN42" s="65"/>
      <c r="DO42" s="65"/>
      <c r="DP42" s="65"/>
      <c r="DQ42" s="65"/>
      <c r="DR42" s="65"/>
      <c r="DS42" s="69">
        <f t="shared" ref="DS42:DS44" si="14">CV42/(CV42+DG42)*100</f>
        <v>38.51183861868536</v>
      </c>
      <c r="DT42" s="68">
        <f t="shared" ref="DT42:DT44" si="15">CW42/(CW42+CL42)*100</f>
        <v>100</v>
      </c>
      <c r="DU42" s="65"/>
      <c r="DV42" s="65"/>
      <c r="DW42" s="65"/>
      <c r="DX42" s="65"/>
      <c r="DY42" s="65"/>
      <c r="DZ42" s="65"/>
      <c r="EA42" s="65"/>
      <c r="EB42" s="65"/>
      <c r="EC42" s="65"/>
      <c r="ED42" s="298">
        <f t="shared" si="6"/>
        <v>61.48816138131464</v>
      </c>
      <c r="EE42" s="6"/>
      <c r="EF42" s="59">
        <f t="shared" si="7"/>
        <v>100</v>
      </c>
      <c r="EG42" s="66"/>
      <c r="EH42" s="66"/>
      <c r="EI42" s="66"/>
      <c r="EJ42" s="66"/>
      <c r="EK42" s="66"/>
      <c r="EL42" s="66"/>
      <c r="EM42" s="66"/>
      <c r="EN42" s="66"/>
      <c r="EO42" s="66"/>
      <c r="EP42" s="60">
        <f t="shared" si="8"/>
        <v>22.97632276262928</v>
      </c>
    </row>
    <row r="43" spans="1:146" x14ac:dyDescent="0.25">
      <c r="A43" s="1168" t="s">
        <v>48</v>
      </c>
      <c r="B43" s="25"/>
      <c r="C43" s="22"/>
      <c r="D43" s="22"/>
      <c r="E43" s="22"/>
      <c r="F43" s="22"/>
      <c r="G43" s="22"/>
      <c r="H43" s="22"/>
      <c r="I43" s="22"/>
      <c r="J43" s="22"/>
      <c r="K43" s="22"/>
      <c r="L43" s="20">
        <v>10985</v>
      </c>
      <c r="M43" s="25"/>
      <c r="N43" s="22"/>
      <c r="O43" s="22"/>
      <c r="P43" s="22"/>
      <c r="Q43" s="22"/>
      <c r="R43" s="22"/>
      <c r="S43" s="22"/>
      <c r="T43" s="22"/>
      <c r="U43" s="22"/>
      <c r="V43" s="22"/>
      <c r="W43" s="21">
        <v>22825</v>
      </c>
      <c r="X43" s="22"/>
      <c r="Y43" s="22"/>
      <c r="Z43" s="22"/>
      <c r="AA43" s="22"/>
      <c r="AB43" s="22"/>
      <c r="AC43" s="22"/>
      <c r="AD43" s="22"/>
      <c r="AE43" s="22"/>
      <c r="AF43" s="22"/>
      <c r="AG43" s="22"/>
      <c r="AH43" s="20">
        <v>13537</v>
      </c>
      <c r="AI43" s="25"/>
      <c r="AJ43" s="22"/>
      <c r="AK43" s="22"/>
      <c r="AL43" s="22"/>
      <c r="AM43" s="22"/>
      <c r="AN43" s="22"/>
      <c r="AO43" s="22"/>
      <c r="AP43" s="22"/>
      <c r="AQ43" s="22"/>
      <c r="AR43" s="22"/>
      <c r="AS43" s="21">
        <v>26553</v>
      </c>
      <c r="AT43" s="22"/>
      <c r="AU43" s="22"/>
      <c r="AV43" s="22"/>
      <c r="AW43" s="22"/>
      <c r="AX43" s="22"/>
      <c r="AY43" s="22"/>
      <c r="AZ43" s="22"/>
      <c r="BA43" s="22"/>
      <c r="BB43" s="22"/>
      <c r="BC43" s="22"/>
      <c r="BD43" s="20">
        <v>16735</v>
      </c>
      <c r="BE43" s="25"/>
      <c r="BF43" s="22"/>
      <c r="BG43" s="22"/>
      <c r="BH43" s="22"/>
      <c r="BI43" s="22"/>
      <c r="BJ43" s="22"/>
      <c r="BK43" s="22"/>
      <c r="BL43" s="22"/>
      <c r="BM43" s="22"/>
      <c r="BN43" s="22"/>
      <c r="BO43" s="20">
        <v>33320</v>
      </c>
      <c r="BP43" s="25"/>
      <c r="BQ43" s="22"/>
      <c r="BR43" s="22"/>
      <c r="BS43" s="22"/>
      <c r="BT43" s="22"/>
      <c r="BU43" s="22"/>
      <c r="BV43" s="22"/>
      <c r="BW43" s="22"/>
      <c r="BX43" s="22"/>
      <c r="BY43" s="22"/>
      <c r="BZ43" s="20">
        <v>16325</v>
      </c>
      <c r="CA43" s="25"/>
      <c r="CB43" s="22"/>
      <c r="CC43" s="22"/>
      <c r="CD43" s="22"/>
      <c r="CE43" s="22"/>
      <c r="CF43" s="22"/>
      <c r="CG43" s="22"/>
      <c r="CH43" s="22"/>
      <c r="CI43" s="22"/>
      <c r="CJ43" s="22"/>
      <c r="CK43" s="21">
        <v>32170</v>
      </c>
      <c r="CL43" s="20">
        <v>5</v>
      </c>
      <c r="CM43" s="22"/>
      <c r="CN43" s="22"/>
      <c r="CO43" s="22"/>
      <c r="CP43" s="22"/>
      <c r="CQ43" s="22"/>
      <c r="CR43" s="22"/>
      <c r="CS43" s="22"/>
      <c r="CT43" s="22"/>
      <c r="CU43" s="22"/>
      <c r="CV43" s="20">
        <v>17987</v>
      </c>
      <c r="CW43" s="23">
        <v>5</v>
      </c>
      <c r="CX43" s="22"/>
      <c r="CY43" s="22"/>
      <c r="CZ43" s="22"/>
      <c r="DA43" s="22"/>
      <c r="DB43" s="22"/>
      <c r="DC43" s="22"/>
      <c r="DD43" s="22"/>
      <c r="DE43" s="22"/>
      <c r="DF43" s="22"/>
      <c r="DG43" s="21">
        <v>33460</v>
      </c>
      <c r="DI43" s="68">
        <f t="shared" si="13"/>
        <v>50</v>
      </c>
      <c r="DJ43" s="65"/>
      <c r="DK43" s="65"/>
      <c r="DL43" s="65"/>
      <c r="DM43" s="65"/>
      <c r="DN43" s="65"/>
      <c r="DO43" s="65"/>
      <c r="DP43" s="65"/>
      <c r="DQ43" s="65"/>
      <c r="DR43" s="65"/>
      <c r="DS43" s="69">
        <f t="shared" si="14"/>
        <v>34.962194102668761</v>
      </c>
      <c r="DT43" s="68">
        <f t="shared" si="15"/>
        <v>50</v>
      </c>
      <c r="DU43" s="65"/>
      <c r="DV43" s="65"/>
      <c r="DW43" s="65"/>
      <c r="DX43" s="65"/>
      <c r="DY43" s="65"/>
      <c r="DZ43" s="65"/>
      <c r="EA43" s="65"/>
      <c r="EB43" s="65"/>
      <c r="EC43" s="65"/>
      <c r="ED43" s="298">
        <f t="shared" si="6"/>
        <v>65.037805897331239</v>
      </c>
      <c r="EE43" s="6"/>
      <c r="EF43" s="59">
        <f t="shared" si="7"/>
        <v>0</v>
      </c>
      <c r="EG43" s="66"/>
      <c r="EH43" s="66"/>
      <c r="EI43" s="66"/>
      <c r="EJ43" s="66"/>
      <c r="EK43" s="66"/>
      <c r="EL43" s="66"/>
      <c r="EM43" s="66"/>
      <c r="EN43" s="66"/>
      <c r="EO43" s="66"/>
      <c r="EP43" s="60">
        <f t="shared" si="8"/>
        <v>30.075611794662478</v>
      </c>
    </row>
    <row r="44" spans="1:146" x14ac:dyDescent="0.25">
      <c r="A44" s="1168" t="s">
        <v>449</v>
      </c>
      <c r="B44" s="23">
        <v>1</v>
      </c>
      <c r="C44" s="22"/>
      <c r="D44" s="22"/>
      <c r="E44" s="22"/>
      <c r="F44" s="22"/>
      <c r="G44" s="22"/>
      <c r="H44" s="22"/>
      <c r="I44" s="22"/>
      <c r="J44" s="22"/>
      <c r="K44" s="22"/>
      <c r="L44" s="20">
        <v>4415</v>
      </c>
      <c r="M44" s="23">
        <v>3</v>
      </c>
      <c r="N44" s="22"/>
      <c r="O44" s="22"/>
      <c r="P44" s="22"/>
      <c r="Q44" s="22"/>
      <c r="R44" s="22"/>
      <c r="S44" s="22"/>
      <c r="T44" s="22"/>
      <c r="U44" s="22"/>
      <c r="V44" s="22"/>
      <c r="W44" s="21">
        <v>6589</v>
      </c>
      <c r="X44" s="22"/>
      <c r="Y44" s="22"/>
      <c r="Z44" s="22"/>
      <c r="AA44" s="22"/>
      <c r="AB44" s="22"/>
      <c r="AC44" s="22"/>
      <c r="AD44" s="22"/>
      <c r="AE44" s="22"/>
      <c r="AF44" s="22"/>
      <c r="AG44" s="22"/>
      <c r="AH44" s="20">
        <v>4396</v>
      </c>
      <c r="AI44" s="23">
        <v>3</v>
      </c>
      <c r="AJ44" s="22"/>
      <c r="AK44" s="22"/>
      <c r="AL44" s="22"/>
      <c r="AM44" s="22"/>
      <c r="AN44" s="22"/>
      <c r="AO44" s="22"/>
      <c r="AP44" s="22"/>
      <c r="AQ44" s="22"/>
      <c r="AR44" s="22"/>
      <c r="AS44" s="21">
        <v>6870</v>
      </c>
      <c r="AT44" s="22"/>
      <c r="AU44" s="22"/>
      <c r="AV44" s="22"/>
      <c r="AW44" s="22"/>
      <c r="AX44" s="22"/>
      <c r="AY44" s="22"/>
      <c r="AZ44" s="22"/>
      <c r="BA44" s="22"/>
      <c r="BB44" s="22"/>
      <c r="BC44" s="22"/>
      <c r="BD44" s="20">
        <v>4604</v>
      </c>
      <c r="BE44" s="23">
        <v>5</v>
      </c>
      <c r="BF44" s="22"/>
      <c r="BG44" s="22"/>
      <c r="BH44" s="22"/>
      <c r="BI44" s="22"/>
      <c r="BJ44" s="22"/>
      <c r="BK44" s="22"/>
      <c r="BL44" s="22"/>
      <c r="BM44" s="22"/>
      <c r="BN44" s="22"/>
      <c r="BO44" s="20">
        <v>6400</v>
      </c>
      <c r="BP44" s="23">
        <v>1</v>
      </c>
      <c r="BQ44" s="22"/>
      <c r="BR44" s="22"/>
      <c r="BS44" s="22"/>
      <c r="BT44" s="22"/>
      <c r="BU44" s="22"/>
      <c r="BV44" s="22"/>
      <c r="BW44" s="22"/>
      <c r="BX44" s="22"/>
      <c r="BY44" s="22"/>
      <c r="BZ44" s="20">
        <v>3391</v>
      </c>
      <c r="CA44" s="23">
        <v>4</v>
      </c>
      <c r="CB44" s="22"/>
      <c r="CC44" s="22"/>
      <c r="CD44" s="22"/>
      <c r="CE44" s="22"/>
      <c r="CF44" s="22"/>
      <c r="CG44" s="22"/>
      <c r="CH44" s="22"/>
      <c r="CI44" s="22"/>
      <c r="CJ44" s="22"/>
      <c r="CK44" s="21">
        <v>5511</v>
      </c>
      <c r="CL44" s="20">
        <v>5</v>
      </c>
      <c r="CM44" s="22"/>
      <c r="CN44" s="22"/>
      <c r="CO44" s="22"/>
      <c r="CP44" s="22"/>
      <c r="CQ44" s="22"/>
      <c r="CR44" s="22"/>
      <c r="CS44" s="22"/>
      <c r="CT44" s="22"/>
      <c r="CU44" s="22"/>
      <c r="CV44" s="20">
        <v>3824</v>
      </c>
      <c r="CW44" s="23">
        <v>10</v>
      </c>
      <c r="CX44" s="22"/>
      <c r="CY44" s="22"/>
      <c r="CZ44" s="22"/>
      <c r="DA44" s="22"/>
      <c r="DB44" s="22"/>
      <c r="DC44" s="22"/>
      <c r="DD44" s="22"/>
      <c r="DE44" s="22"/>
      <c r="DF44" s="22"/>
      <c r="DG44" s="21">
        <v>5859</v>
      </c>
      <c r="DI44" s="68">
        <f t="shared" si="13"/>
        <v>33.333333333333329</v>
      </c>
      <c r="DJ44" s="65"/>
      <c r="DK44" s="65"/>
      <c r="DL44" s="65"/>
      <c r="DM44" s="65"/>
      <c r="DN44" s="65"/>
      <c r="DO44" s="65"/>
      <c r="DP44" s="65"/>
      <c r="DQ44" s="65"/>
      <c r="DR44" s="65"/>
      <c r="DS44" s="69">
        <f t="shared" si="14"/>
        <v>39.491893008365174</v>
      </c>
      <c r="DT44" s="68">
        <f t="shared" si="15"/>
        <v>66.666666666666657</v>
      </c>
      <c r="DU44" s="65"/>
      <c r="DV44" s="65"/>
      <c r="DW44" s="65"/>
      <c r="DX44" s="65"/>
      <c r="DY44" s="65"/>
      <c r="DZ44" s="65"/>
      <c r="EA44" s="65"/>
      <c r="EB44" s="65"/>
      <c r="EC44" s="65"/>
      <c r="ED44" s="298">
        <f t="shared" si="6"/>
        <v>60.508106991634826</v>
      </c>
      <c r="EE44" s="6"/>
      <c r="EF44" s="59">
        <f t="shared" si="7"/>
        <v>33.333333333333329</v>
      </c>
      <c r="EG44" s="66"/>
      <c r="EH44" s="66"/>
      <c r="EI44" s="66"/>
      <c r="EJ44" s="66"/>
      <c r="EK44" s="66"/>
      <c r="EL44" s="66"/>
      <c r="EM44" s="66"/>
      <c r="EN44" s="66"/>
      <c r="EO44" s="66"/>
      <c r="EP44" s="60">
        <f t="shared" si="8"/>
        <v>21.016213983269651</v>
      </c>
    </row>
    <row r="45" spans="1:146" x14ac:dyDescent="0.25">
      <c r="A45" s="371" t="s">
        <v>563</v>
      </c>
      <c r="B45" s="1162"/>
      <c r="C45" s="1163"/>
      <c r="D45" s="1163"/>
      <c r="E45" s="1163"/>
      <c r="F45" s="1163"/>
      <c r="G45" s="1163"/>
      <c r="H45" s="1163"/>
      <c r="I45" s="1163"/>
      <c r="J45" s="1163"/>
      <c r="K45" s="1163"/>
      <c r="L45" s="1163"/>
      <c r="M45" s="1162"/>
      <c r="N45" s="1163"/>
      <c r="O45" s="1163"/>
      <c r="P45" s="1163"/>
      <c r="Q45" s="1163"/>
      <c r="R45" s="1163"/>
      <c r="S45" s="1163"/>
      <c r="T45" s="1163"/>
      <c r="U45" s="1163"/>
      <c r="V45" s="1163"/>
      <c r="W45" s="1164"/>
      <c r="X45" s="1163"/>
      <c r="Y45" s="1163"/>
      <c r="Z45" s="1163"/>
      <c r="AA45" s="1163"/>
      <c r="AB45" s="1163"/>
      <c r="AC45" s="1163"/>
      <c r="AD45" s="1163"/>
      <c r="AE45" s="1163"/>
      <c r="AF45" s="1163"/>
      <c r="AG45" s="1163"/>
      <c r="AH45" s="1163"/>
      <c r="AI45" s="1162"/>
      <c r="AJ45" s="1163"/>
      <c r="AK45" s="1163"/>
      <c r="AL45" s="1163"/>
      <c r="AM45" s="1163"/>
      <c r="AN45" s="1163"/>
      <c r="AO45" s="1163"/>
      <c r="AP45" s="1163"/>
      <c r="AQ45" s="1163"/>
      <c r="AR45" s="1163"/>
      <c r="AS45" s="1164"/>
      <c r="AT45" s="1163"/>
      <c r="AU45" s="1163"/>
      <c r="AV45" s="1163"/>
      <c r="AW45" s="1163"/>
      <c r="AX45" s="1163"/>
      <c r="AY45" s="1163"/>
      <c r="AZ45" s="1163"/>
      <c r="BA45" s="1163"/>
      <c r="BB45" s="1163"/>
      <c r="BC45" s="1163"/>
      <c r="BD45" s="1163"/>
      <c r="BE45" s="1162"/>
      <c r="BF45" s="1163"/>
      <c r="BG45" s="1163"/>
      <c r="BH45" s="1163"/>
      <c r="BI45" s="1163"/>
      <c r="BJ45" s="1163"/>
      <c r="BK45" s="1163"/>
      <c r="BL45" s="1163"/>
      <c r="BM45" s="1163"/>
      <c r="BN45" s="1163"/>
      <c r="BO45" s="1163"/>
      <c r="BP45" s="1162"/>
      <c r="BQ45" s="1163"/>
      <c r="BR45" s="1163"/>
      <c r="BS45" s="1163"/>
      <c r="BT45" s="1163"/>
      <c r="BU45" s="1163"/>
      <c r="BV45" s="1163"/>
      <c r="BW45" s="1163"/>
      <c r="BX45" s="1163"/>
      <c r="BY45" s="1163"/>
      <c r="BZ45" s="1163"/>
      <c r="CA45" s="1162"/>
      <c r="CB45" s="1163"/>
      <c r="CC45" s="1163"/>
      <c r="CD45" s="1163"/>
      <c r="CE45" s="1163"/>
      <c r="CF45" s="1163"/>
      <c r="CG45" s="1163"/>
      <c r="CH45" s="1163"/>
      <c r="CI45" s="1163"/>
      <c r="CJ45" s="1163"/>
      <c r="CK45" s="1164"/>
      <c r="CL45" s="1163"/>
      <c r="CM45" s="1163"/>
      <c r="CN45" s="1163"/>
      <c r="CO45" s="1163"/>
      <c r="CP45" s="1163"/>
      <c r="CQ45" s="1163"/>
      <c r="CR45" s="1163"/>
      <c r="CS45" s="1163"/>
      <c r="CT45" s="1163"/>
      <c r="CU45" s="1163"/>
      <c r="CV45" s="1163"/>
      <c r="CW45" s="1162"/>
      <c r="CX45" s="1163"/>
      <c r="CY45" s="1163"/>
      <c r="CZ45" s="1163"/>
      <c r="DA45" s="1163"/>
      <c r="DB45" s="1163"/>
      <c r="DC45" s="1163"/>
      <c r="DD45" s="1163"/>
      <c r="DE45" s="1163"/>
      <c r="DF45" s="1163"/>
      <c r="DG45" s="1164"/>
      <c r="DI45" s="1136"/>
      <c r="DJ45" s="1137"/>
      <c r="DK45" s="1137"/>
      <c r="DL45" s="1137"/>
      <c r="DM45" s="1137"/>
      <c r="DN45" s="1137"/>
      <c r="DO45" s="1137"/>
      <c r="DP45" s="1137"/>
      <c r="DQ45" s="1137"/>
      <c r="DR45" s="1137"/>
      <c r="DS45" s="1137"/>
      <c r="DT45" s="1136"/>
      <c r="DU45" s="1137"/>
      <c r="DV45" s="1137"/>
      <c r="DW45" s="1137"/>
      <c r="DX45" s="1137"/>
      <c r="DY45" s="1137"/>
      <c r="DZ45" s="1137"/>
      <c r="EA45" s="1137"/>
      <c r="EB45" s="1137"/>
      <c r="EC45" s="1137"/>
      <c r="ED45" s="1138"/>
      <c r="EE45" s="6"/>
      <c r="EF45" s="380"/>
      <c r="EG45" s="381"/>
      <c r="EH45" s="381"/>
      <c r="EI45" s="381"/>
      <c r="EJ45" s="381"/>
      <c r="EK45" s="381"/>
      <c r="EL45" s="381"/>
      <c r="EM45" s="381"/>
      <c r="EN45" s="381"/>
      <c r="EO45" s="381"/>
      <c r="EP45" s="382"/>
    </row>
    <row r="46" spans="1:146" x14ac:dyDescent="0.25">
      <c r="A46" s="374" t="s">
        <v>497</v>
      </c>
      <c r="B46" s="23">
        <v>6</v>
      </c>
      <c r="C46" s="22"/>
      <c r="D46" s="22"/>
      <c r="E46" s="22"/>
      <c r="F46" s="22"/>
      <c r="G46" s="22"/>
      <c r="H46" s="22"/>
      <c r="I46" s="22"/>
      <c r="J46" s="22"/>
      <c r="K46" s="22"/>
      <c r="L46" s="20">
        <v>104677</v>
      </c>
      <c r="M46" s="23">
        <v>5</v>
      </c>
      <c r="N46" s="22"/>
      <c r="O46" s="22"/>
      <c r="P46" s="22"/>
      <c r="Q46" s="22"/>
      <c r="R46" s="22"/>
      <c r="S46" s="22"/>
      <c r="T46" s="22"/>
      <c r="U46" s="22"/>
      <c r="V46" s="22"/>
      <c r="W46" s="21">
        <v>103926</v>
      </c>
      <c r="X46" s="20">
        <v>12</v>
      </c>
      <c r="Y46" s="22"/>
      <c r="Z46" s="22"/>
      <c r="AA46" s="22"/>
      <c r="AB46" s="22"/>
      <c r="AC46" s="22"/>
      <c r="AD46" s="22"/>
      <c r="AE46" s="22"/>
      <c r="AF46" s="22"/>
      <c r="AG46" s="22"/>
      <c r="AH46" s="20">
        <v>106964</v>
      </c>
      <c r="AI46" s="23">
        <v>15</v>
      </c>
      <c r="AJ46" s="22"/>
      <c r="AK46" s="22"/>
      <c r="AL46" s="22"/>
      <c r="AM46" s="22"/>
      <c r="AN46" s="22"/>
      <c r="AO46" s="22"/>
      <c r="AP46" s="22"/>
      <c r="AQ46" s="22"/>
      <c r="AR46" s="22"/>
      <c r="AS46" s="21">
        <v>105516</v>
      </c>
      <c r="AT46" s="20">
        <v>4</v>
      </c>
      <c r="AU46" s="22"/>
      <c r="AV46" s="22"/>
      <c r="AW46" s="22"/>
      <c r="AX46" s="22"/>
      <c r="AY46" s="22"/>
      <c r="AZ46" s="22"/>
      <c r="BA46" s="22"/>
      <c r="BB46" s="22"/>
      <c r="BC46" s="22"/>
      <c r="BD46" s="20">
        <v>130980</v>
      </c>
      <c r="BE46" s="23">
        <v>9</v>
      </c>
      <c r="BF46" s="22"/>
      <c r="BG46" s="22"/>
      <c r="BH46" s="22"/>
      <c r="BI46" s="22"/>
      <c r="BJ46" s="22"/>
      <c r="BK46" s="22"/>
      <c r="BL46" s="22"/>
      <c r="BM46" s="22"/>
      <c r="BN46" s="22"/>
      <c r="BO46" s="20">
        <v>128625</v>
      </c>
      <c r="BP46" s="23">
        <v>3</v>
      </c>
      <c r="BQ46" s="22"/>
      <c r="BR46" s="22"/>
      <c r="BS46" s="22"/>
      <c r="BT46" s="22"/>
      <c r="BU46" s="22"/>
      <c r="BV46" s="22"/>
      <c r="BW46" s="22"/>
      <c r="BX46" s="22"/>
      <c r="BY46" s="22"/>
      <c r="BZ46" s="20">
        <v>114078</v>
      </c>
      <c r="CA46" s="23">
        <v>13</v>
      </c>
      <c r="CB46" s="22"/>
      <c r="CC46" s="22"/>
      <c r="CD46" s="22"/>
      <c r="CE46" s="22"/>
      <c r="CF46" s="22"/>
      <c r="CG46" s="22"/>
      <c r="CH46" s="22"/>
      <c r="CI46" s="22"/>
      <c r="CJ46" s="22"/>
      <c r="CK46" s="21">
        <v>115661</v>
      </c>
      <c r="CL46" s="20">
        <v>36</v>
      </c>
      <c r="CM46" s="22"/>
      <c r="CN46" s="22"/>
      <c r="CO46" s="22"/>
      <c r="CP46" s="22"/>
      <c r="CQ46" s="22"/>
      <c r="CR46" s="22"/>
      <c r="CS46" s="22"/>
      <c r="CT46" s="22"/>
      <c r="CU46" s="22"/>
      <c r="CV46" s="20">
        <v>119797</v>
      </c>
      <c r="CW46" s="23">
        <v>34</v>
      </c>
      <c r="CX46" s="22"/>
      <c r="CY46" s="22"/>
      <c r="CZ46" s="22"/>
      <c r="DA46" s="22"/>
      <c r="DB46" s="22"/>
      <c r="DC46" s="22"/>
      <c r="DD46" s="22"/>
      <c r="DE46" s="22"/>
      <c r="DF46" s="22"/>
      <c r="DG46" s="21">
        <v>116613</v>
      </c>
      <c r="DI46" s="68">
        <f>CL46/(CL46+CW46)*100</f>
        <v>51.428571428571423</v>
      </c>
      <c r="DJ46" s="65"/>
      <c r="DK46" s="65"/>
      <c r="DL46" s="65"/>
      <c r="DM46" s="65"/>
      <c r="DN46" s="65"/>
      <c r="DO46" s="65"/>
      <c r="DP46" s="65"/>
      <c r="DQ46" s="65"/>
      <c r="DR46" s="65"/>
      <c r="DS46" s="69">
        <f>CV46/(CV46+DG46)*100</f>
        <v>50.673406370288909</v>
      </c>
      <c r="DT46" s="68">
        <f>CW46/(CW46+CL46)*100</f>
        <v>48.571428571428569</v>
      </c>
      <c r="DU46" s="65"/>
      <c r="DV46" s="65"/>
      <c r="DW46" s="65"/>
      <c r="DX46" s="65"/>
      <c r="DY46" s="65"/>
      <c r="DZ46" s="65"/>
      <c r="EA46" s="65"/>
      <c r="EB46" s="65"/>
      <c r="EC46" s="65"/>
      <c r="ED46" s="298">
        <f t="shared" si="6"/>
        <v>49.326593629711098</v>
      </c>
      <c r="EE46" s="6"/>
      <c r="EF46" s="59">
        <f t="shared" si="7"/>
        <v>-2.8571428571428541</v>
      </c>
      <c r="EG46" s="66"/>
      <c r="EH46" s="66"/>
      <c r="EI46" s="66"/>
      <c r="EJ46" s="66"/>
      <c r="EK46" s="66"/>
      <c r="EL46" s="66"/>
      <c r="EM46" s="66"/>
      <c r="EN46" s="66"/>
      <c r="EO46" s="66"/>
      <c r="EP46" s="60">
        <f t="shared" si="8"/>
        <v>-1.3468127405778105</v>
      </c>
    </row>
    <row r="47" spans="1:146" x14ac:dyDescent="0.25">
      <c r="A47" s="375" t="s">
        <v>498</v>
      </c>
      <c r="B47" s="23">
        <v>3</v>
      </c>
      <c r="C47" s="22"/>
      <c r="D47" s="22"/>
      <c r="E47" s="22"/>
      <c r="F47" s="22"/>
      <c r="G47" s="22"/>
      <c r="H47" s="22"/>
      <c r="I47" s="22"/>
      <c r="J47" s="22"/>
      <c r="K47" s="22"/>
      <c r="L47" s="20">
        <v>58431</v>
      </c>
      <c r="M47" s="23">
        <v>2</v>
      </c>
      <c r="N47" s="22"/>
      <c r="O47" s="22"/>
      <c r="P47" s="22"/>
      <c r="Q47" s="22"/>
      <c r="R47" s="22"/>
      <c r="S47" s="22"/>
      <c r="T47" s="22"/>
      <c r="U47" s="22"/>
      <c r="V47" s="22"/>
      <c r="W47" s="21">
        <v>62825</v>
      </c>
      <c r="X47" s="20">
        <v>5</v>
      </c>
      <c r="Y47" s="22"/>
      <c r="Z47" s="22"/>
      <c r="AA47" s="22"/>
      <c r="AB47" s="22"/>
      <c r="AC47" s="22"/>
      <c r="AD47" s="22"/>
      <c r="AE47" s="22"/>
      <c r="AF47" s="22"/>
      <c r="AG47" s="22"/>
      <c r="AH47" s="20">
        <v>60785</v>
      </c>
      <c r="AI47" s="23">
        <v>6</v>
      </c>
      <c r="AJ47" s="22"/>
      <c r="AK47" s="22"/>
      <c r="AL47" s="22"/>
      <c r="AM47" s="22"/>
      <c r="AN47" s="22"/>
      <c r="AO47" s="22"/>
      <c r="AP47" s="22"/>
      <c r="AQ47" s="22"/>
      <c r="AR47" s="22"/>
      <c r="AS47" s="21">
        <v>65116</v>
      </c>
      <c r="AT47" s="20">
        <v>2</v>
      </c>
      <c r="AU47" s="22"/>
      <c r="AV47" s="22"/>
      <c r="AW47" s="22"/>
      <c r="AX47" s="22"/>
      <c r="AY47" s="22"/>
      <c r="AZ47" s="22"/>
      <c r="BA47" s="22"/>
      <c r="BB47" s="22"/>
      <c r="BC47" s="22"/>
      <c r="BD47" s="20">
        <v>69842</v>
      </c>
      <c r="BE47" s="23">
        <v>14</v>
      </c>
      <c r="BF47" s="22"/>
      <c r="BG47" s="22"/>
      <c r="BH47" s="22"/>
      <c r="BI47" s="22"/>
      <c r="BJ47" s="22"/>
      <c r="BK47" s="22"/>
      <c r="BL47" s="22"/>
      <c r="BM47" s="22"/>
      <c r="BN47" s="22"/>
      <c r="BO47" s="20">
        <v>74089</v>
      </c>
      <c r="BP47" s="23">
        <v>8</v>
      </c>
      <c r="BQ47" s="22"/>
      <c r="BR47" s="22"/>
      <c r="BS47" s="22"/>
      <c r="BT47" s="22"/>
      <c r="BU47" s="22"/>
      <c r="BV47" s="22"/>
      <c r="BW47" s="22"/>
      <c r="BX47" s="22"/>
      <c r="BY47" s="22"/>
      <c r="BZ47" s="20">
        <v>65294</v>
      </c>
      <c r="CA47" s="23">
        <v>3</v>
      </c>
      <c r="CB47" s="22"/>
      <c r="CC47" s="22"/>
      <c r="CD47" s="22"/>
      <c r="CE47" s="22"/>
      <c r="CF47" s="22"/>
      <c r="CG47" s="22"/>
      <c r="CH47" s="22"/>
      <c r="CI47" s="22"/>
      <c r="CJ47" s="22"/>
      <c r="CK47" s="21">
        <v>71565</v>
      </c>
      <c r="CL47" s="20">
        <v>13</v>
      </c>
      <c r="CM47" s="22"/>
      <c r="CN47" s="22"/>
      <c r="CO47" s="22"/>
      <c r="CP47" s="22"/>
      <c r="CQ47" s="22"/>
      <c r="CR47" s="22"/>
      <c r="CS47" s="22"/>
      <c r="CT47" s="22"/>
      <c r="CU47" s="22"/>
      <c r="CV47" s="20">
        <v>68460</v>
      </c>
      <c r="CW47" s="23">
        <v>22</v>
      </c>
      <c r="CX47" s="22"/>
      <c r="CY47" s="22"/>
      <c r="CZ47" s="22"/>
      <c r="DA47" s="22"/>
      <c r="DB47" s="22"/>
      <c r="DC47" s="22"/>
      <c r="DD47" s="22"/>
      <c r="DE47" s="22"/>
      <c r="DF47" s="22"/>
      <c r="DG47" s="21">
        <v>72669</v>
      </c>
      <c r="DI47" s="68">
        <f t="shared" ref="DI47:DI49" si="16">CL47/(CL47+CW47)*100</f>
        <v>37.142857142857146</v>
      </c>
      <c r="DJ47" s="65"/>
      <c r="DK47" s="65"/>
      <c r="DL47" s="65"/>
      <c r="DM47" s="65"/>
      <c r="DN47" s="65"/>
      <c r="DO47" s="65"/>
      <c r="DP47" s="65"/>
      <c r="DQ47" s="65"/>
      <c r="DR47" s="65"/>
      <c r="DS47" s="69">
        <f t="shared" ref="DS47:DS49" si="17">CV47/(CV47+DG47)*100</f>
        <v>48.508811087728247</v>
      </c>
      <c r="DT47" s="68">
        <f t="shared" ref="DT47:DT49" si="18">CW47/(CW47+CL47)*100</f>
        <v>62.857142857142854</v>
      </c>
      <c r="DU47" s="65"/>
      <c r="DV47" s="65"/>
      <c r="DW47" s="65"/>
      <c r="DX47" s="65"/>
      <c r="DY47" s="65"/>
      <c r="DZ47" s="65"/>
      <c r="EA47" s="65"/>
      <c r="EB47" s="65"/>
      <c r="EC47" s="65"/>
      <c r="ED47" s="298">
        <f t="shared" si="6"/>
        <v>51.491188912271745</v>
      </c>
      <c r="EE47" s="6"/>
      <c r="EF47" s="59">
        <f t="shared" si="7"/>
        <v>25.714285714285708</v>
      </c>
      <c r="EG47" s="66"/>
      <c r="EH47" s="66"/>
      <c r="EI47" s="66"/>
      <c r="EJ47" s="66"/>
      <c r="EK47" s="66"/>
      <c r="EL47" s="66"/>
      <c r="EM47" s="66"/>
      <c r="EN47" s="66"/>
      <c r="EO47" s="66"/>
      <c r="EP47" s="60">
        <f t="shared" si="8"/>
        <v>2.982377824543498</v>
      </c>
    </row>
    <row r="48" spans="1:146" x14ac:dyDescent="0.25">
      <c r="A48" s="375" t="s">
        <v>499</v>
      </c>
      <c r="B48" s="23">
        <v>3</v>
      </c>
      <c r="C48" s="22"/>
      <c r="D48" s="22"/>
      <c r="E48" s="22"/>
      <c r="F48" s="22"/>
      <c r="G48" s="22"/>
      <c r="H48" s="22"/>
      <c r="I48" s="22"/>
      <c r="J48" s="22"/>
      <c r="K48" s="22"/>
      <c r="L48" s="20">
        <v>37753</v>
      </c>
      <c r="M48" s="23">
        <v>8</v>
      </c>
      <c r="N48" s="22"/>
      <c r="O48" s="22"/>
      <c r="P48" s="22"/>
      <c r="Q48" s="22"/>
      <c r="R48" s="22"/>
      <c r="S48" s="22"/>
      <c r="T48" s="22"/>
      <c r="U48" s="22"/>
      <c r="V48" s="22"/>
      <c r="W48" s="21">
        <v>40575</v>
      </c>
      <c r="X48" s="20">
        <v>5</v>
      </c>
      <c r="Y48" s="22"/>
      <c r="Z48" s="22"/>
      <c r="AA48" s="22"/>
      <c r="AB48" s="22"/>
      <c r="AC48" s="22"/>
      <c r="AD48" s="22"/>
      <c r="AE48" s="22"/>
      <c r="AF48" s="22"/>
      <c r="AG48" s="22"/>
      <c r="AH48" s="20">
        <v>37460</v>
      </c>
      <c r="AI48" s="23">
        <v>5</v>
      </c>
      <c r="AJ48" s="22"/>
      <c r="AK48" s="22"/>
      <c r="AL48" s="22"/>
      <c r="AM48" s="22"/>
      <c r="AN48" s="22"/>
      <c r="AO48" s="22"/>
      <c r="AP48" s="22"/>
      <c r="AQ48" s="22"/>
      <c r="AR48" s="22"/>
      <c r="AS48" s="21">
        <v>40261</v>
      </c>
      <c r="AT48" s="20">
        <v>1</v>
      </c>
      <c r="AU48" s="22"/>
      <c r="AV48" s="22"/>
      <c r="AW48" s="22"/>
      <c r="AX48" s="22"/>
      <c r="AY48" s="22"/>
      <c r="AZ48" s="22"/>
      <c r="BA48" s="22"/>
      <c r="BB48" s="22"/>
      <c r="BC48" s="22"/>
      <c r="BD48" s="20">
        <v>42893</v>
      </c>
      <c r="BE48" s="23">
        <v>7</v>
      </c>
      <c r="BF48" s="22"/>
      <c r="BG48" s="22"/>
      <c r="BH48" s="22"/>
      <c r="BI48" s="22"/>
      <c r="BJ48" s="22"/>
      <c r="BK48" s="22"/>
      <c r="BL48" s="22"/>
      <c r="BM48" s="22"/>
      <c r="BN48" s="22"/>
      <c r="BO48" s="20">
        <v>46018</v>
      </c>
      <c r="BP48" s="23">
        <v>2</v>
      </c>
      <c r="BQ48" s="22"/>
      <c r="BR48" s="22"/>
      <c r="BS48" s="22"/>
      <c r="BT48" s="22"/>
      <c r="BU48" s="22"/>
      <c r="BV48" s="22"/>
      <c r="BW48" s="22"/>
      <c r="BX48" s="22"/>
      <c r="BY48" s="22"/>
      <c r="BZ48" s="20">
        <v>39500</v>
      </c>
      <c r="CA48" s="23">
        <v>4</v>
      </c>
      <c r="CB48" s="22"/>
      <c r="CC48" s="22"/>
      <c r="CD48" s="22"/>
      <c r="CE48" s="22"/>
      <c r="CF48" s="22"/>
      <c r="CG48" s="22"/>
      <c r="CH48" s="22"/>
      <c r="CI48" s="22"/>
      <c r="CJ48" s="22"/>
      <c r="CK48" s="21">
        <v>43051</v>
      </c>
      <c r="CL48" s="20">
        <v>13</v>
      </c>
      <c r="CM48" s="22"/>
      <c r="CN48" s="22"/>
      <c r="CO48" s="22"/>
      <c r="CP48" s="22"/>
      <c r="CQ48" s="22"/>
      <c r="CR48" s="22"/>
      <c r="CS48" s="22"/>
      <c r="CT48" s="22"/>
      <c r="CU48" s="22"/>
      <c r="CV48" s="20">
        <v>41016</v>
      </c>
      <c r="CW48" s="23">
        <v>12</v>
      </c>
      <c r="CX48" s="22"/>
      <c r="CY48" s="22"/>
      <c r="CZ48" s="22"/>
      <c r="DA48" s="22"/>
      <c r="DB48" s="22"/>
      <c r="DC48" s="22"/>
      <c r="DD48" s="22"/>
      <c r="DE48" s="22"/>
      <c r="DF48" s="22"/>
      <c r="DG48" s="21">
        <v>43399</v>
      </c>
      <c r="DI48" s="68">
        <f t="shared" si="16"/>
        <v>52</v>
      </c>
      <c r="DJ48" s="65"/>
      <c r="DK48" s="65"/>
      <c r="DL48" s="65"/>
      <c r="DM48" s="65"/>
      <c r="DN48" s="65"/>
      <c r="DO48" s="65"/>
      <c r="DP48" s="65"/>
      <c r="DQ48" s="65"/>
      <c r="DR48" s="65"/>
      <c r="DS48" s="69">
        <f t="shared" si="17"/>
        <v>48.58852099745306</v>
      </c>
      <c r="DT48" s="68">
        <f t="shared" si="18"/>
        <v>48</v>
      </c>
      <c r="DU48" s="65"/>
      <c r="DV48" s="65"/>
      <c r="DW48" s="65"/>
      <c r="DX48" s="65"/>
      <c r="DY48" s="65"/>
      <c r="DZ48" s="65"/>
      <c r="EA48" s="65"/>
      <c r="EB48" s="65"/>
      <c r="EC48" s="65"/>
      <c r="ED48" s="298">
        <f t="shared" si="6"/>
        <v>51.411479002546947</v>
      </c>
      <c r="EE48" s="6"/>
      <c r="EF48" s="59">
        <f t="shared" si="7"/>
        <v>-4</v>
      </c>
      <c r="EG48" s="66"/>
      <c r="EH48" s="66"/>
      <c r="EI48" s="66"/>
      <c r="EJ48" s="66"/>
      <c r="EK48" s="66"/>
      <c r="EL48" s="66"/>
      <c r="EM48" s="66"/>
      <c r="EN48" s="66"/>
      <c r="EO48" s="66"/>
      <c r="EP48" s="60">
        <f t="shared" si="8"/>
        <v>2.8229580050938878</v>
      </c>
    </row>
    <row r="49" spans="1:146" x14ac:dyDescent="0.25">
      <c r="A49" s="376" t="s">
        <v>449</v>
      </c>
      <c r="B49" s="110">
        <v>1</v>
      </c>
      <c r="C49" s="304"/>
      <c r="D49" s="304"/>
      <c r="E49" s="304"/>
      <c r="F49" s="304"/>
      <c r="G49" s="304"/>
      <c r="H49" s="304"/>
      <c r="I49" s="304"/>
      <c r="J49" s="304"/>
      <c r="K49" s="304"/>
      <c r="L49" s="116">
        <v>757</v>
      </c>
      <c r="M49" s="56">
        <v>2</v>
      </c>
      <c r="N49" s="304"/>
      <c r="O49" s="304"/>
      <c r="P49" s="304"/>
      <c r="Q49" s="304"/>
      <c r="R49" s="304"/>
      <c r="S49" s="304"/>
      <c r="T49" s="304"/>
      <c r="U49" s="304"/>
      <c r="V49" s="304"/>
      <c r="W49" s="116">
        <v>1667</v>
      </c>
      <c r="X49" s="304"/>
      <c r="Y49" s="304"/>
      <c r="Z49" s="304"/>
      <c r="AA49" s="304"/>
      <c r="AB49" s="304"/>
      <c r="AC49" s="304"/>
      <c r="AD49" s="304"/>
      <c r="AE49" s="304"/>
      <c r="AF49" s="304"/>
      <c r="AG49" s="304"/>
      <c r="AH49" s="116">
        <v>811</v>
      </c>
      <c r="AI49" s="56">
        <v>2</v>
      </c>
      <c r="AJ49" s="304"/>
      <c r="AK49" s="304"/>
      <c r="AL49" s="304"/>
      <c r="AM49" s="304"/>
      <c r="AN49" s="304"/>
      <c r="AO49" s="304"/>
      <c r="AP49" s="304"/>
      <c r="AQ49" s="304"/>
      <c r="AR49" s="304"/>
      <c r="AS49" s="116">
        <v>1790</v>
      </c>
      <c r="AT49" s="304"/>
      <c r="AU49" s="304"/>
      <c r="AV49" s="304"/>
      <c r="AW49" s="304"/>
      <c r="AX49" s="304"/>
      <c r="AY49" s="304"/>
      <c r="AZ49" s="304"/>
      <c r="BA49" s="304"/>
      <c r="BB49" s="304"/>
      <c r="BC49" s="304"/>
      <c r="BD49" s="116">
        <v>397</v>
      </c>
      <c r="BE49" s="56">
        <v>2</v>
      </c>
      <c r="BF49" s="304"/>
      <c r="BG49" s="304"/>
      <c r="BH49" s="304"/>
      <c r="BI49" s="304"/>
      <c r="BJ49" s="304"/>
      <c r="BK49" s="304"/>
      <c r="BL49" s="304"/>
      <c r="BM49" s="304"/>
      <c r="BN49" s="304"/>
      <c r="BO49" s="56">
        <v>932</v>
      </c>
      <c r="BP49" s="110">
        <v>1</v>
      </c>
      <c r="BQ49" s="304"/>
      <c r="BR49" s="304"/>
      <c r="BS49" s="304"/>
      <c r="BT49" s="304"/>
      <c r="BU49" s="304"/>
      <c r="BV49" s="304"/>
      <c r="BW49" s="304"/>
      <c r="BX49" s="304"/>
      <c r="BY49" s="304"/>
      <c r="BZ49" s="116">
        <v>462</v>
      </c>
      <c r="CA49" s="56">
        <v>1</v>
      </c>
      <c r="CB49" s="304"/>
      <c r="CC49" s="304"/>
      <c r="CD49" s="304"/>
      <c r="CE49" s="304"/>
      <c r="CF49" s="304"/>
      <c r="CG49" s="304"/>
      <c r="CH49" s="304"/>
      <c r="CI49" s="304"/>
      <c r="CJ49" s="304"/>
      <c r="CK49" s="116">
        <v>1133</v>
      </c>
      <c r="CL49" s="304"/>
      <c r="CM49" s="304"/>
      <c r="CN49" s="304"/>
      <c r="CO49" s="304"/>
      <c r="CP49" s="304"/>
      <c r="CQ49" s="304"/>
      <c r="CR49" s="304"/>
      <c r="CS49" s="304"/>
      <c r="CT49" s="304"/>
      <c r="CU49" s="304"/>
      <c r="CV49" s="116">
        <v>782</v>
      </c>
      <c r="CW49" s="56">
        <v>1</v>
      </c>
      <c r="CX49" s="304"/>
      <c r="CY49" s="304"/>
      <c r="CZ49" s="304"/>
      <c r="DA49" s="304"/>
      <c r="DB49" s="304"/>
      <c r="DC49" s="304"/>
      <c r="DD49" s="304"/>
      <c r="DE49" s="304"/>
      <c r="DF49" s="304"/>
      <c r="DG49" s="116">
        <v>1681</v>
      </c>
      <c r="DI49" s="299">
        <f t="shared" si="16"/>
        <v>0</v>
      </c>
      <c r="DJ49" s="302"/>
      <c r="DK49" s="302"/>
      <c r="DL49" s="302"/>
      <c r="DM49" s="302"/>
      <c r="DN49" s="302"/>
      <c r="DO49" s="302"/>
      <c r="DP49" s="302"/>
      <c r="DQ49" s="302"/>
      <c r="DR49" s="302"/>
      <c r="DS49" s="300">
        <f t="shared" si="17"/>
        <v>31.749898497766949</v>
      </c>
      <c r="DT49" s="299">
        <f t="shared" si="18"/>
        <v>100</v>
      </c>
      <c r="DU49" s="302"/>
      <c r="DV49" s="302"/>
      <c r="DW49" s="302"/>
      <c r="DX49" s="302"/>
      <c r="DY49" s="302"/>
      <c r="DZ49" s="302"/>
      <c r="EA49" s="302"/>
      <c r="EB49" s="302"/>
      <c r="EC49" s="302"/>
      <c r="ED49" s="303">
        <f t="shared" si="6"/>
        <v>68.250101502233051</v>
      </c>
      <c r="EE49" s="6"/>
      <c r="EF49" s="108">
        <f t="shared" si="7"/>
        <v>100</v>
      </c>
      <c r="EG49" s="770"/>
      <c r="EH49" s="770"/>
      <c r="EI49" s="770"/>
      <c r="EJ49" s="770"/>
      <c r="EK49" s="770"/>
      <c r="EL49" s="770"/>
      <c r="EM49" s="770"/>
      <c r="EN49" s="770"/>
      <c r="EO49" s="770"/>
      <c r="EP49" s="236">
        <f t="shared" si="8"/>
        <v>36.500203004466101</v>
      </c>
    </row>
    <row r="52" spans="1:146" x14ac:dyDescent="0.25">
      <c r="A52" s="5" t="s">
        <v>1332</v>
      </c>
    </row>
    <row r="53" spans="1:146" ht="38.25" customHeight="1" x14ac:dyDescent="0.25">
      <c r="A53" s="1692" t="s">
        <v>1329</v>
      </c>
    </row>
    <row r="54" spans="1:146" x14ac:dyDescent="0.25">
      <c r="A54" s="10"/>
      <c r="B54" s="2086" t="s">
        <v>28</v>
      </c>
      <c r="C54" s="2086"/>
      <c r="D54" s="2086"/>
      <c r="E54" s="2086"/>
      <c r="F54" s="2086"/>
      <c r="G54" s="2086"/>
      <c r="H54" s="2086"/>
      <c r="I54" s="2086"/>
      <c r="J54" s="2086"/>
      <c r="K54" s="2086"/>
      <c r="M54" s="2112" t="s">
        <v>507</v>
      </c>
      <c r="N54" s="2112"/>
      <c r="O54" s="2112"/>
      <c r="P54" s="2112"/>
      <c r="Q54" s="2112"/>
      <c r="R54" s="2112"/>
      <c r="S54" s="2112"/>
      <c r="T54" s="2112"/>
      <c r="U54" s="2112"/>
      <c r="V54" s="2112"/>
      <c r="W54" s="4"/>
      <c r="X54" s="2112" t="s">
        <v>1015</v>
      </c>
      <c r="Y54" s="2112"/>
      <c r="Z54" s="2112"/>
      <c r="AA54" s="2112"/>
      <c r="AB54" s="2112"/>
    </row>
    <row r="55" spans="1:146" x14ac:dyDescent="0.25">
      <c r="A55" s="383" t="s">
        <v>29</v>
      </c>
      <c r="B55" s="2090">
        <v>2016</v>
      </c>
      <c r="C55" s="2090"/>
      <c r="D55" s="2090">
        <v>2019</v>
      </c>
      <c r="E55" s="2090"/>
      <c r="F55" s="2090">
        <v>2020</v>
      </c>
      <c r="G55" s="2090"/>
      <c r="H55" s="2090">
        <v>2021</v>
      </c>
      <c r="I55" s="2090"/>
      <c r="J55" s="2090">
        <v>2022</v>
      </c>
      <c r="K55" s="2090"/>
      <c r="M55" s="2090">
        <v>2016</v>
      </c>
      <c r="N55" s="2090"/>
      <c r="O55" s="2090">
        <v>2019</v>
      </c>
      <c r="P55" s="2090"/>
      <c r="Q55" s="2090">
        <v>2020</v>
      </c>
      <c r="R55" s="2090"/>
      <c r="S55" s="2090">
        <v>2021</v>
      </c>
      <c r="T55" s="2090"/>
      <c r="U55" s="2090">
        <v>2022</v>
      </c>
      <c r="V55" s="2090"/>
      <c r="X55" s="2091">
        <v>2016</v>
      </c>
      <c r="Y55" s="2091">
        <v>2019</v>
      </c>
      <c r="Z55" s="2091">
        <v>2020</v>
      </c>
      <c r="AA55" s="2091">
        <v>2021</v>
      </c>
      <c r="AB55" s="2091">
        <v>2022</v>
      </c>
    </row>
    <row r="56" spans="1:146" x14ac:dyDescent="0.25">
      <c r="A56" s="364" t="s">
        <v>30</v>
      </c>
      <c r="B56" s="365" t="s">
        <v>31</v>
      </c>
      <c r="C56" s="365" t="s">
        <v>32</v>
      </c>
      <c r="D56" s="365" t="s">
        <v>31</v>
      </c>
      <c r="E56" s="365" t="s">
        <v>32</v>
      </c>
      <c r="F56" s="365" t="s">
        <v>31</v>
      </c>
      <c r="G56" s="365" t="s">
        <v>32</v>
      </c>
      <c r="H56" s="365" t="s">
        <v>31</v>
      </c>
      <c r="I56" s="365" t="s">
        <v>32</v>
      </c>
      <c r="J56" s="365" t="s">
        <v>31</v>
      </c>
      <c r="K56" s="365" t="s">
        <v>32</v>
      </c>
      <c r="M56" s="365" t="s">
        <v>31</v>
      </c>
      <c r="N56" s="365" t="s">
        <v>32</v>
      </c>
      <c r="O56" s="365" t="s">
        <v>31</v>
      </c>
      <c r="P56" s="365" t="s">
        <v>32</v>
      </c>
      <c r="Q56" s="365" t="s">
        <v>31</v>
      </c>
      <c r="R56" s="365" t="s">
        <v>32</v>
      </c>
      <c r="S56" s="365" t="s">
        <v>31</v>
      </c>
      <c r="T56" s="365" t="s">
        <v>32</v>
      </c>
      <c r="U56" s="365" t="s">
        <v>31</v>
      </c>
      <c r="V56" s="365" t="s">
        <v>32</v>
      </c>
      <c r="X56" s="2091"/>
      <c r="Y56" s="2091"/>
      <c r="Z56" s="2091"/>
      <c r="AA56" s="2091"/>
      <c r="AB56" s="2091"/>
    </row>
    <row r="57" spans="1:146" x14ac:dyDescent="0.25">
      <c r="A57" s="374" t="s">
        <v>450</v>
      </c>
      <c r="B57" s="413">
        <v>3</v>
      </c>
      <c r="C57" s="739"/>
      <c r="D57" s="414">
        <v>2</v>
      </c>
      <c r="E57" s="414">
        <v>3</v>
      </c>
      <c r="F57" s="658"/>
      <c r="G57" s="414">
        <v>2</v>
      </c>
      <c r="H57" s="413">
        <v>2</v>
      </c>
      <c r="I57" s="414">
        <v>5</v>
      </c>
      <c r="J57" s="413">
        <v>18</v>
      </c>
      <c r="K57" s="415">
        <v>13</v>
      </c>
      <c r="M57" s="177">
        <f>B57/(B57+C57)*100</f>
        <v>100</v>
      </c>
      <c r="N57" s="1109">
        <f>C57/(C57+B57)*100</f>
        <v>0</v>
      </c>
      <c r="O57" s="177">
        <f>D57/(D57+E57)*100</f>
        <v>40</v>
      </c>
      <c r="P57" s="1109">
        <f>E57/(E57+D57)*100</f>
        <v>60</v>
      </c>
      <c r="Q57" s="177">
        <f>F57/(F57+G57)*100</f>
        <v>0</v>
      </c>
      <c r="R57" s="1109">
        <f>G57/(G57+F57)*100</f>
        <v>100</v>
      </c>
      <c r="S57" s="177">
        <f>H57/(H57+I57)*100</f>
        <v>28.571428571428569</v>
      </c>
      <c r="T57" s="1109">
        <f>I57/(I57+H57)*100</f>
        <v>71.428571428571431</v>
      </c>
      <c r="U57" s="177">
        <f>J57/(J57+K57)*100</f>
        <v>58.064516129032263</v>
      </c>
      <c r="V57" s="1110">
        <f>K57/(K57+J57)*100</f>
        <v>41.935483870967744</v>
      </c>
      <c r="X57" s="177">
        <f>N57-M57</f>
        <v>-100</v>
      </c>
      <c r="Y57" s="177">
        <f>P57-O57</f>
        <v>20</v>
      </c>
      <c r="Z57" s="177">
        <f>R57-Q57</f>
        <v>100</v>
      </c>
      <c r="AA57" s="177">
        <f>T57-S57</f>
        <v>42.857142857142861</v>
      </c>
      <c r="AB57" s="277">
        <f>V57-U57</f>
        <v>-16.12903225806452</v>
      </c>
    </row>
    <row r="58" spans="1:146" x14ac:dyDescent="0.25">
      <c r="A58" s="375" t="s">
        <v>598</v>
      </c>
      <c r="B58" s="27"/>
      <c r="C58" s="28"/>
      <c r="D58" s="11"/>
      <c r="E58" s="11"/>
      <c r="F58" s="27"/>
      <c r="G58">
        <v>1</v>
      </c>
      <c r="H58" s="27"/>
      <c r="I58" s="11"/>
      <c r="J58" s="8">
        <v>5</v>
      </c>
      <c r="K58" s="9">
        <v>3</v>
      </c>
      <c r="M58" s="642"/>
      <c r="N58" s="643"/>
      <c r="O58" s="642"/>
      <c r="P58" s="643"/>
      <c r="Q58" s="107">
        <f t="shared" ref="Q58:Q66" si="19">F58/(F58+G58)*100</f>
        <v>0</v>
      </c>
      <c r="R58" s="106">
        <f t="shared" ref="R58:R66" si="20">G58/(G58+F58)*100</f>
        <v>100</v>
      </c>
      <c r="S58" s="642"/>
      <c r="T58" s="643"/>
      <c r="U58" s="107">
        <f t="shared" ref="U58:U66" si="21">J58/(J58+K58)*100</f>
        <v>62.5</v>
      </c>
      <c r="V58" s="1111">
        <f t="shared" ref="V58:V66" si="22">K58/(K58+J58)*100</f>
        <v>37.5</v>
      </c>
      <c r="X58" s="642"/>
      <c r="Y58" s="642"/>
      <c r="Z58" s="107">
        <f t="shared" ref="Z58:Z66" si="23">R58-Q58</f>
        <v>100</v>
      </c>
      <c r="AA58" s="642"/>
      <c r="AB58" s="126">
        <f t="shared" ref="AB58:AB66" si="24">V58-U58</f>
        <v>-25</v>
      </c>
    </row>
    <row r="59" spans="1:146" x14ac:dyDescent="0.25">
      <c r="A59" s="375" t="s">
        <v>599</v>
      </c>
      <c r="B59" s="27"/>
      <c r="C59" s="9">
        <v>1</v>
      </c>
      <c r="D59">
        <v>1</v>
      </c>
      <c r="E59">
        <v>2</v>
      </c>
      <c r="F59" s="27"/>
      <c r="G59" s="11"/>
      <c r="H59" s="27"/>
      <c r="I59" s="11"/>
      <c r="J59" s="27"/>
      <c r="K59" s="28"/>
      <c r="M59" s="107">
        <f t="shared" ref="M59:M66" si="25">B59/(B59+C59)*100</f>
        <v>0</v>
      </c>
      <c r="N59" s="106">
        <f t="shared" ref="N59:N66" si="26">C59/(C59+B59)*100</f>
        <v>100</v>
      </c>
      <c r="O59" s="107">
        <f t="shared" ref="O59:O66" si="27">D59/(D59+E59)*100</f>
        <v>33.333333333333329</v>
      </c>
      <c r="P59" s="106">
        <f t="shared" ref="P59:P66" si="28">E59/(E59+D59)*100</f>
        <v>66.666666666666657</v>
      </c>
      <c r="Q59" s="642"/>
      <c r="R59" s="643"/>
      <c r="S59" s="642"/>
      <c r="T59" s="643"/>
      <c r="U59" s="642"/>
      <c r="V59" s="1151"/>
      <c r="X59" s="107">
        <f t="shared" ref="X59:X66" si="29">N59-M59</f>
        <v>100</v>
      </c>
      <c r="Y59" s="107">
        <f t="shared" ref="Y59:Y66" si="30">P59-O59</f>
        <v>33.333333333333329</v>
      </c>
      <c r="Z59" s="642"/>
      <c r="AA59" s="642"/>
      <c r="AB59" s="644"/>
    </row>
    <row r="60" spans="1:146" x14ac:dyDescent="0.25">
      <c r="A60" s="375" t="s">
        <v>451</v>
      </c>
      <c r="B60" s="27"/>
      <c r="C60" s="28"/>
      <c r="D60" s="11"/>
      <c r="E60" s="11"/>
      <c r="F60" s="27"/>
      <c r="G60" s="11"/>
      <c r="H60" s="27"/>
      <c r="I60" s="11"/>
      <c r="J60" s="27"/>
      <c r="K60" s="28"/>
      <c r="M60" s="642"/>
      <c r="N60" s="643"/>
      <c r="O60" s="642"/>
      <c r="P60" s="643"/>
      <c r="Q60" s="642"/>
      <c r="R60" s="643"/>
      <c r="S60" s="642"/>
      <c r="T60" s="643"/>
      <c r="U60" s="642"/>
      <c r="V60" s="1151"/>
      <c r="X60" s="642"/>
      <c r="Y60" s="642"/>
      <c r="Z60" s="642"/>
      <c r="AA60" s="642"/>
      <c r="AB60" s="644"/>
    </row>
    <row r="61" spans="1:146" x14ac:dyDescent="0.25">
      <c r="A61" s="375" t="s">
        <v>452</v>
      </c>
      <c r="B61" s="27"/>
      <c r="C61" s="9">
        <v>1</v>
      </c>
      <c r="D61">
        <v>1</v>
      </c>
      <c r="E61">
        <v>3</v>
      </c>
      <c r="F61" s="27"/>
      <c r="G61">
        <v>1</v>
      </c>
      <c r="H61" s="8">
        <v>1</v>
      </c>
      <c r="I61" s="11"/>
      <c r="J61" s="8">
        <v>1</v>
      </c>
      <c r="K61" s="9">
        <v>9</v>
      </c>
      <c r="M61" s="107">
        <f t="shared" si="25"/>
        <v>0</v>
      </c>
      <c r="N61" s="106">
        <f t="shared" si="26"/>
        <v>100</v>
      </c>
      <c r="O61" s="107">
        <f t="shared" si="27"/>
        <v>25</v>
      </c>
      <c r="P61" s="106">
        <f t="shared" si="28"/>
        <v>75</v>
      </c>
      <c r="Q61" s="107">
        <f t="shared" si="19"/>
        <v>0</v>
      </c>
      <c r="R61" s="106">
        <f t="shared" si="20"/>
        <v>100</v>
      </c>
      <c r="S61" s="107">
        <f t="shared" ref="S61:S66" si="31">H61/(H61+I61)*100</f>
        <v>100</v>
      </c>
      <c r="T61" s="106">
        <f t="shared" ref="T61:T66" si="32">I61/(I61+H61)*100</f>
        <v>0</v>
      </c>
      <c r="U61" s="107">
        <f t="shared" si="21"/>
        <v>10</v>
      </c>
      <c r="V61" s="1111">
        <f t="shared" si="22"/>
        <v>90</v>
      </c>
      <c r="X61" s="107">
        <f t="shared" si="29"/>
        <v>100</v>
      </c>
      <c r="Y61" s="107">
        <f t="shared" si="30"/>
        <v>50</v>
      </c>
      <c r="Z61" s="107">
        <f t="shared" si="23"/>
        <v>100</v>
      </c>
      <c r="AA61" s="107">
        <f t="shared" ref="AA61:AA66" si="33">T61-S61</f>
        <v>-100</v>
      </c>
      <c r="AB61" s="126">
        <f t="shared" si="24"/>
        <v>80</v>
      </c>
    </row>
    <row r="62" spans="1:146" x14ac:dyDescent="0.25">
      <c r="A62" s="375" t="s">
        <v>453</v>
      </c>
      <c r="B62" s="8">
        <v>1</v>
      </c>
      <c r="C62" s="28"/>
      <c r="D62" s="11"/>
      <c r="E62" s="11"/>
      <c r="F62" s="27"/>
      <c r="G62" s="11"/>
      <c r="H62" s="27"/>
      <c r="I62" s="11"/>
      <c r="J62" s="27"/>
      <c r="K62" s="28"/>
      <c r="M62" s="107">
        <f t="shared" si="25"/>
        <v>100</v>
      </c>
      <c r="N62" s="106">
        <f t="shared" si="26"/>
        <v>0</v>
      </c>
      <c r="O62" s="642"/>
      <c r="P62" s="643"/>
      <c r="Q62" s="642"/>
      <c r="R62" s="643"/>
      <c r="S62" s="642"/>
      <c r="T62" s="643"/>
      <c r="U62" s="642"/>
      <c r="V62" s="1151"/>
      <c r="X62" s="107">
        <f t="shared" si="29"/>
        <v>-100</v>
      </c>
      <c r="Y62" s="642"/>
      <c r="Z62" s="642"/>
      <c r="AA62" s="642"/>
      <c r="AB62" s="644"/>
    </row>
    <row r="63" spans="1:146" x14ac:dyDescent="0.25">
      <c r="A63" s="375" t="s">
        <v>454</v>
      </c>
      <c r="B63" s="27"/>
      <c r="C63" s="28"/>
      <c r="D63" s="11"/>
      <c r="E63" s="11"/>
      <c r="F63" s="27"/>
      <c r="G63">
        <v>4</v>
      </c>
      <c r="H63" s="27"/>
      <c r="I63" s="11"/>
      <c r="J63" s="27"/>
      <c r="K63" s="9">
        <v>2</v>
      </c>
      <c r="M63" s="642"/>
      <c r="N63" s="643"/>
      <c r="O63" s="642"/>
      <c r="P63" s="643"/>
      <c r="Q63" s="107">
        <f t="shared" si="19"/>
        <v>0</v>
      </c>
      <c r="R63" s="106">
        <f t="shared" si="20"/>
        <v>100</v>
      </c>
      <c r="S63" s="642"/>
      <c r="T63" s="643"/>
      <c r="U63" s="107">
        <f t="shared" si="21"/>
        <v>0</v>
      </c>
      <c r="V63" s="1111">
        <f t="shared" si="22"/>
        <v>100</v>
      </c>
      <c r="X63" s="642"/>
      <c r="Y63" s="642"/>
      <c r="Z63" s="107">
        <f t="shared" si="23"/>
        <v>100</v>
      </c>
      <c r="AA63" s="642"/>
      <c r="AB63" s="126">
        <f t="shared" si="24"/>
        <v>100</v>
      </c>
    </row>
    <row r="64" spans="1:146" x14ac:dyDescent="0.25">
      <c r="A64" s="375" t="s">
        <v>455</v>
      </c>
      <c r="B64" s="27"/>
      <c r="C64" s="9">
        <v>2</v>
      </c>
      <c r="D64" s="11"/>
      <c r="E64">
        <v>1</v>
      </c>
      <c r="F64" s="27"/>
      <c r="G64">
        <v>1</v>
      </c>
      <c r="H64" s="27"/>
      <c r="I64">
        <v>3</v>
      </c>
      <c r="J64" s="8">
        <v>1</v>
      </c>
      <c r="K64" s="9">
        <v>1</v>
      </c>
      <c r="M64" s="107">
        <f t="shared" si="25"/>
        <v>0</v>
      </c>
      <c r="N64" s="106">
        <f t="shared" si="26"/>
        <v>100</v>
      </c>
      <c r="O64" s="107">
        <f t="shared" si="27"/>
        <v>0</v>
      </c>
      <c r="P64" s="106">
        <f t="shared" si="28"/>
        <v>100</v>
      </c>
      <c r="Q64" s="107">
        <f t="shared" si="19"/>
        <v>0</v>
      </c>
      <c r="R64" s="106">
        <f t="shared" si="20"/>
        <v>100</v>
      </c>
      <c r="S64" s="107">
        <f t="shared" si="31"/>
        <v>0</v>
      </c>
      <c r="T64" s="106">
        <f t="shared" si="32"/>
        <v>100</v>
      </c>
      <c r="U64" s="107">
        <f t="shared" si="21"/>
        <v>50</v>
      </c>
      <c r="V64" s="1111">
        <f t="shared" si="22"/>
        <v>50</v>
      </c>
      <c r="X64" s="107">
        <f t="shared" si="29"/>
        <v>100</v>
      </c>
      <c r="Y64" s="107">
        <f t="shared" si="30"/>
        <v>100</v>
      </c>
      <c r="Z64" s="107">
        <f t="shared" si="23"/>
        <v>100</v>
      </c>
      <c r="AA64" s="107">
        <f t="shared" si="33"/>
        <v>100</v>
      </c>
      <c r="AB64" s="126">
        <f t="shared" si="24"/>
        <v>0</v>
      </c>
    </row>
    <row r="65" spans="1:28" x14ac:dyDescent="0.25">
      <c r="A65" s="375" t="s">
        <v>456</v>
      </c>
      <c r="B65" s="27"/>
      <c r="C65" s="9">
        <v>3</v>
      </c>
      <c r="D65" s="11"/>
      <c r="E65" s="11"/>
      <c r="F65" s="27"/>
      <c r="G65">
        <v>3</v>
      </c>
      <c r="H65" s="8">
        <v>3</v>
      </c>
      <c r="I65">
        <v>4</v>
      </c>
      <c r="J65" s="27"/>
      <c r="K65" s="9">
        <v>7</v>
      </c>
      <c r="M65" s="107">
        <f t="shared" si="25"/>
        <v>0</v>
      </c>
      <c r="N65" s="106">
        <f t="shared" si="26"/>
        <v>100</v>
      </c>
      <c r="O65" s="642"/>
      <c r="P65" s="643"/>
      <c r="Q65" s="107">
        <f t="shared" si="19"/>
        <v>0</v>
      </c>
      <c r="R65" s="106">
        <f t="shared" si="20"/>
        <v>100</v>
      </c>
      <c r="S65" s="107">
        <f t="shared" si="31"/>
        <v>42.857142857142854</v>
      </c>
      <c r="T65" s="106">
        <f t="shared" si="32"/>
        <v>57.142857142857139</v>
      </c>
      <c r="U65" s="107">
        <f t="shared" si="21"/>
        <v>0</v>
      </c>
      <c r="V65" s="1111">
        <f t="shared" si="22"/>
        <v>100</v>
      </c>
      <c r="X65" s="107">
        <f t="shared" si="29"/>
        <v>100</v>
      </c>
      <c r="Y65" s="642"/>
      <c r="Z65" s="107">
        <f t="shared" si="23"/>
        <v>100</v>
      </c>
      <c r="AA65" s="107">
        <f t="shared" si="33"/>
        <v>14.285714285714285</v>
      </c>
      <c r="AB65" s="126">
        <f t="shared" si="24"/>
        <v>100</v>
      </c>
    </row>
    <row r="66" spans="1:28" x14ac:dyDescent="0.25">
      <c r="A66" s="376" t="s">
        <v>457</v>
      </c>
      <c r="B66" s="659">
        <v>9</v>
      </c>
      <c r="C66" s="662">
        <v>10</v>
      </c>
      <c r="D66" s="660">
        <v>18</v>
      </c>
      <c r="E66" s="660">
        <v>19</v>
      </c>
      <c r="F66" s="659">
        <v>7</v>
      </c>
      <c r="G66" s="660">
        <v>20</v>
      </c>
      <c r="H66" s="659">
        <v>8</v>
      </c>
      <c r="I66" s="660">
        <v>9</v>
      </c>
      <c r="J66" s="659">
        <v>37</v>
      </c>
      <c r="K66" s="662">
        <v>34</v>
      </c>
      <c r="M66" s="332">
        <f t="shared" si="25"/>
        <v>47.368421052631575</v>
      </c>
      <c r="N66" s="333">
        <f t="shared" si="26"/>
        <v>52.631578947368418</v>
      </c>
      <c r="O66" s="332">
        <f t="shared" si="27"/>
        <v>48.648648648648653</v>
      </c>
      <c r="P66" s="333">
        <f t="shared" si="28"/>
        <v>51.351351351351347</v>
      </c>
      <c r="Q66" s="332">
        <f t="shared" si="19"/>
        <v>25.925925925925924</v>
      </c>
      <c r="R66" s="333">
        <f t="shared" si="20"/>
        <v>74.074074074074076</v>
      </c>
      <c r="S66" s="332">
        <f t="shared" si="31"/>
        <v>47.058823529411761</v>
      </c>
      <c r="T66" s="333">
        <f t="shared" si="32"/>
        <v>52.941176470588239</v>
      </c>
      <c r="U66" s="332">
        <f t="shared" si="21"/>
        <v>52.112676056338024</v>
      </c>
      <c r="V66" s="334">
        <f t="shared" si="22"/>
        <v>47.887323943661968</v>
      </c>
      <c r="X66" s="332">
        <f t="shared" si="29"/>
        <v>5.2631578947368425</v>
      </c>
      <c r="Y66" s="332">
        <f t="shared" si="30"/>
        <v>2.7027027027026946</v>
      </c>
      <c r="Z66" s="332">
        <f t="shared" si="23"/>
        <v>48.148148148148152</v>
      </c>
      <c r="AA66" s="332">
        <f t="shared" si="33"/>
        <v>5.8823529411764781</v>
      </c>
      <c r="AB66" s="335">
        <f t="shared" si="24"/>
        <v>-4.225352112676056</v>
      </c>
    </row>
    <row r="69" spans="1:28" x14ac:dyDescent="0.25">
      <c r="A69" s="5" t="s">
        <v>1333</v>
      </c>
    </row>
    <row r="70" spans="1:28" x14ac:dyDescent="0.25">
      <c r="A70" s="10" t="s">
        <v>987</v>
      </c>
    </row>
    <row r="71" spans="1:28" x14ac:dyDescent="0.25">
      <c r="A71" s="10"/>
    </row>
    <row r="72" spans="1:28" x14ac:dyDescent="0.25">
      <c r="B72" s="2086" t="s">
        <v>28</v>
      </c>
      <c r="C72" s="2086"/>
      <c r="D72" s="2086"/>
      <c r="E72" s="2086"/>
      <c r="F72" s="2086"/>
      <c r="G72" s="2086"/>
      <c r="H72" s="2086"/>
      <c r="I72" s="2086"/>
      <c r="J72" s="2086"/>
      <c r="K72" s="2086"/>
      <c r="M72" s="2112" t="s">
        <v>507</v>
      </c>
      <c r="N72" s="2112"/>
      <c r="O72" s="2112"/>
      <c r="P72" s="2112"/>
      <c r="Q72" s="2112"/>
      <c r="R72" s="2112"/>
      <c r="S72" s="2112"/>
      <c r="T72" s="2112"/>
      <c r="U72" s="2112"/>
      <c r="V72" s="2112"/>
      <c r="W72" s="4"/>
      <c r="X72" s="2112" t="s">
        <v>1015</v>
      </c>
      <c r="Y72" s="2112"/>
      <c r="Z72" s="2112"/>
      <c r="AA72" s="2112"/>
      <c r="AB72" s="2112"/>
    </row>
    <row r="73" spans="1:28" x14ac:dyDescent="0.25">
      <c r="A73" s="1165" t="s">
        <v>29</v>
      </c>
      <c r="B73" s="2090">
        <v>2016</v>
      </c>
      <c r="C73" s="2090"/>
      <c r="D73" s="2090">
        <v>2019</v>
      </c>
      <c r="E73" s="2090"/>
      <c r="F73" s="2090">
        <v>2020</v>
      </c>
      <c r="G73" s="2090"/>
      <c r="H73" s="2090">
        <v>2021</v>
      </c>
      <c r="I73" s="2090"/>
      <c r="J73" s="2090">
        <v>2022</v>
      </c>
      <c r="K73" s="2090"/>
      <c r="M73" s="2090">
        <v>2016</v>
      </c>
      <c r="N73" s="2090"/>
      <c r="O73" s="2090">
        <v>2019</v>
      </c>
      <c r="P73" s="2090"/>
      <c r="Q73" s="2090">
        <v>2020</v>
      </c>
      <c r="R73" s="2090"/>
      <c r="S73" s="2090">
        <v>2021</v>
      </c>
      <c r="T73" s="2090"/>
      <c r="U73" s="2090">
        <v>2022</v>
      </c>
      <c r="V73" s="2090"/>
      <c r="X73" s="2091">
        <v>2016</v>
      </c>
      <c r="Y73" s="2091">
        <v>2019</v>
      </c>
      <c r="Z73" s="2091">
        <v>2020</v>
      </c>
      <c r="AA73" s="2091">
        <v>2021</v>
      </c>
      <c r="AB73" s="2091">
        <v>2022</v>
      </c>
    </row>
    <row r="74" spans="1:28" x14ac:dyDescent="0.25">
      <c r="A74" s="371" t="s">
        <v>30</v>
      </c>
      <c r="B74" s="365" t="s">
        <v>31</v>
      </c>
      <c r="C74" s="365" t="s">
        <v>32</v>
      </c>
      <c r="D74" s="365" t="s">
        <v>31</v>
      </c>
      <c r="E74" s="365" t="s">
        <v>32</v>
      </c>
      <c r="F74" s="365" t="s">
        <v>31</v>
      </c>
      <c r="G74" s="365" t="s">
        <v>32</v>
      </c>
      <c r="H74" s="365" t="s">
        <v>31</v>
      </c>
      <c r="I74" s="365" t="s">
        <v>32</v>
      </c>
      <c r="J74" s="365" t="s">
        <v>31</v>
      </c>
      <c r="K74" s="365" t="s">
        <v>32</v>
      </c>
      <c r="M74" s="365" t="s">
        <v>31</v>
      </c>
      <c r="N74" s="365" t="s">
        <v>32</v>
      </c>
      <c r="O74" s="365" t="s">
        <v>31</v>
      </c>
      <c r="P74" s="365" t="s">
        <v>32</v>
      </c>
      <c r="Q74" s="365" t="s">
        <v>31</v>
      </c>
      <c r="R74" s="365" t="s">
        <v>32</v>
      </c>
      <c r="S74" s="365" t="s">
        <v>31</v>
      </c>
      <c r="T74" s="365" t="s">
        <v>32</v>
      </c>
      <c r="U74" s="365" t="s">
        <v>31</v>
      </c>
      <c r="V74" s="365" t="s">
        <v>32</v>
      </c>
      <c r="X74" s="2091"/>
      <c r="Y74" s="2091"/>
      <c r="Z74" s="2091"/>
      <c r="AA74" s="2091"/>
      <c r="AB74" s="2091"/>
    </row>
    <row r="75" spans="1:28" x14ac:dyDescent="0.25">
      <c r="A75" s="1173" t="s">
        <v>982</v>
      </c>
      <c r="B75" s="556"/>
      <c r="C75" s="556"/>
      <c r="D75" s="658"/>
      <c r="E75" s="556"/>
      <c r="F75" s="658"/>
      <c r="G75" s="556"/>
      <c r="H75" s="658"/>
      <c r="I75" s="556"/>
      <c r="J75" s="413">
        <f>SUM(J57:J58)</f>
        <v>23</v>
      </c>
      <c r="K75" s="1158">
        <f>SUM(K57:K58)</f>
        <v>16</v>
      </c>
      <c r="M75" s="1152"/>
      <c r="N75" s="1153"/>
      <c r="O75" s="1152"/>
      <c r="P75" s="1153"/>
      <c r="Q75" s="1152"/>
      <c r="R75" s="1153"/>
      <c r="S75" s="1152"/>
      <c r="T75" s="1153"/>
      <c r="U75" s="177">
        <f>J75/(J75+K75)*100</f>
        <v>58.974358974358978</v>
      </c>
      <c r="V75" s="1110">
        <f>K75/(K75+J75)*100</f>
        <v>41.025641025641022</v>
      </c>
      <c r="X75" s="1152"/>
      <c r="Y75" s="1152"/>
      <c r="Z75" s="1152"/>
      <c r="AA75" s="1156"/>
      <c r="AB75" s="277">
        <f>V75-U75</f>
        <v>-17.948717948717956</v>
      </c>
    </row>
    <row r="76" spans="1:28" x14ac:dyDescent="0.25">
      <c r="A76" s="1147" t="s">
        <v>983</v>
      </c>
      <c r="B76" s="553"/>
      <c r="C76" s="553"/>
      <c r="D76" s="661"/>
      <c r="E76" s="553"/>
      <c r="F76" s="661"/>
      <c r="G76" s="553"/>
      <c r="H76" s="661"/>
      <c r="I76" s="553"/>
      <c r="J76" s="659">
        <f>SUM(J59:J65)</f>
        <v>2</v>
      </c>
      <c r="K76" s="1074">
        <f>SUM(K59:K65)</f>
        <v>19</v>
      </c>
      <c r="M76" s="1154"/>
      <c r="N76" s="1155"/>
      <c r="O76" s="1154"/>
      <c r="P76" s="1155"/>
      <c r="Q76" s="1154"/>
      <c r="R76" s="1155"/>
      <c r="S76" s="1154"/>
      <c r="T76" s="1155"/>
      <c r="U76" s="332">
        <f>J76/(J76+K76)*100</f>
        <v>9.5238095238095237</v>
      </c>
      <c r="V76" s="334">
        <f>K76/(K76+J76)*100</f>
        <v>90.476190476190482</v>
      </c>
      <c r="X76" s="1154"/>
      <c r="Y76" s="1154"/>
      <c r="Z76" s="1154"/>
      <c r="AA76" s="1157"/>
      <c r="AB76" s="335">
        <f>V76-U76</f>
        <v>80.952380952380963</v>
      </c>
    </row>
    <row r="77" spans="1:28" x14ac:dyDescent="0.25">
      <c r="A77" s="414"/>
    </row>
    <row r="80" spans="1:28" x14ac:dyDescent="0.25">
      <c r="A80" s="1552" t="s">
        <v>1330</v>
      </c>
    </row>
    <row r="81" spans="1:13" x14ac:dyDescent="0.25">
      <c r="A81" s="1553" t="s">
        <v>984</v>
      </c>
    </row>
    <row r="82" spans="1:13" x14ac:dyDescent="0.25">
      <c r="A82" s="1554" t="s">
        <v>1331</v>
      </c>
      <c r="B82" s="1531"/>
      <c r="C82" s="1531"/>
      <c r="D82" s="1531"/>
      <c r="E82" s="1531"/>
      <c r="F82" s="1531"/>
      <c r="G82" s="1531"/>
    </row>
    <row r="83" spans="1:13" x14ac:dyDescent="0.25">
      <c r="A83" s="1746" t="s">
        <v>1269</v>
      </c>
      <c r="B83" s="1747"/>
      <c r="C83" s="1747"/>
      <c r="D83" s="1747"/>
      <c r="E83" s="1747"/>
      <c r="F83" s="1747"/>
      <c r="G83" s="1748"/>
    </row>
    <row r="84" spans="1:13" x14ac:dyDescent="0.25">
      <c r="A84" s="1746"/>
      <c r="B84" s="1747"/>
      <c r="C84" s="1747"/>
      <c r="D84" s="1747"/>
      <c r="E84" s="1747"/>
      <c r="F84" s="1747"/>
      <c r="G84" s="1748"/>
    </row>
    <row r="85" spans="1:13" x14ac:dyDescent="0.25">
      <c r="A85" s="1749"/>
      <c r="B85" s="1750"/>
      <c r="C85" s="1750"/>
      <c r="D85" s="1750"/>
      <c r="E85" s="1750"/>
      <c r="F85" s="1750"/>
      <c r="G85" s="1751"/>
      <c r="M85" s="654"/>
    </row>
  </sheetData>
  <sheetProtection algorithmName="SHA-512" hashValue="8LLPEaJaTw5TPQc7C12Vld/ZAgNidtwQlArB9WCkjWn7gw0FnoTMzSU3DoJWUACxPtP15/1epIDemYY0lA6Z1A==" saltValue="YHzOV+4Uq/jZ40vJBWcThw==" spinCount="100000" sheet="1" objects="1" scenarios="1"/>
  <mergeCells count="78">
    <mergeCell ref="A1:D2"/>
    <mergeCell ref="A83:G85"/>
    <mergeCell ref="B72:K72"/>
    <mergeCell ref="M72:V72"/>
    <mergeCell ref="X72:AB72"/>
    <mergeCell ref="B73:C73"/>
    <mergeCell ref="D73:E73"/>
    <mergeCell ref="F73:G73"/>
    <mergeCell ref="H73:I73"/>
    <mergeCell ref="J73:K73"/>
    <mergeCell ref="M73:N73"/>
    <mergeCell ref="O73:P73"/>
    <mergeCell ref="Q73:R73"/>
    <mergeCell ref="S73:T73"/>
    <mergeCell ref="U73:V73"/>
    <mergeCell ref="X73:X74"/>
    <mergeCell ref="Y73:Y74"/>
    <mergeCell ref="M54:V54"/>
    <mergeCell ref="X54:AB54"/>
    <mergeCell ref="M55:N55"/>
    <mergeCell ref="O55:P55"/>
    <mergeCell ref="Q55:R55"/>
    <mergeCell ref="S55:T55"/>
    <mergeCell ref="U55:V55"/>
    <mergeCell ref="X55:X56"/>
    <mergeCell ref="Y55:Y56"/>
    <mergeCell ref="Z55:Z56"/>
    <mergeCell ref="AA55:AA56"/>
    <mergeCell ref="Z73:Z74"/>
    <mergeCell ref="AA73:AA74"/>
    <mergeCell ref="AB73:AB74"/>
    <mergeCell ref="AB55:AB56"/>
    <mergeCell ref="B55:C55"/>
    <mergeCell ref="D55:E55"/>
    <mergeCell ref="F55:G55"/>
    <mergeCell ref="H55:I55"/>
    <mergeCell ref="J55:K55"/>
    <mergeCell ref="DI28:DS28"/>
    <mergeCell ref="DT28:ED28"/>
    <mergeCell ref="DI27:ED27"/>
    <mergeCell ref="EF27:EP28"/>
    <mergeCell ref="EF26:EP26"/>
    <mergeCell ref="DI26:ED26"/>
    <mergeCell ref="B8:K8"/>
    <mergeCell ref="B9:C9"/>
    <mergeCell ref="D9:E9"/>
    <mergeCell ref="B28:K28"/>
    <mergeCell ref="M28:W28"/>
    <mergeCell ref="B27:W27"/>
    <mergeCell ref="F9:G9"/>
    <mergeCell ref="H9:I9"/>
    <mergeCell ref="J9:K9"/>
    <mergeCell ref="B26:DG26"/>
    <mergeCell ref="CL27:DG27"/>
    <mergeCell ref="CL28:CV28"/>
    <mergeCell ref="CW28:DG28"/>
    <mergeCell ref="X27:AS27"/>
    <mergeCell ref="X28:AH28"/>
    <mergeCell ref="AI28:AS28"/>
    <mergeCell ref="B54:K54"/>
    <mergeCell ref="BP27:CK27"/>
    <mergeCell ref="BP28:BZ28"/>
    <mergeCell ref="CA28:CK28"/>
    <mergeCell ref="AT27:BO27"/>
    <mergeCell ref="AT28:BD28"/>
    <mergeCell ref="BE28:BO28"/>
    <mergeCell ref="AB9:AB10"/>
    <mergeCell ref="X8:AB8"/>
    <mergeCell ref="M8:V8"/>
    <mergeCell ref="X9:X10"/>
    <mergeCell ref="Y9:Y10"/>
    <mergeCell ref="Z9:Z10"/>
    <mergeCell ref="AA9:AA10"/>
    <mergeCell ref="M9:N9"/>
    <mergeCell ref="O9:P9"/>
    <mergeCell ref="Q9:R9"/>
    <mergeCell ref="S9:T9"/>
    <mergeCell ref="U9:V9"/>
  </mergeCells>
  <conditionalFormatting sqref="X11:AB22">
    <cfRule type="cellIs" dxfId="52" priority="3" operator="lessThan">
      <formula>0</formula>
    </cfRule>
  </conditionalFormatting>
  <conditionalFormatting sqref="X57:AB66">
    <cfRule type="cellIs" dxfId="51" priority="2" operator="lessThan">
      <formula>0</formula>
    </cfRule>
  </conditionalFormatting>
  <conditionalFormatting sqref="X75:AB76">
    <cfRule type="cellIs" dxfId="50" priority="1" operator="lessThan">
      <formula>0</formula>
    </cfRule>
  </conditionalFormatting>
  <conditionalFormatting sqref="EF31:EP49">
    <cfRule type="cellIs" dxfId="49" priority="4" operator="lessThan">
      <formula>0</formula>
    </cfRule>
  </conditionalFormatting>
  <hyperlinks>
    <hyperlink ref="A5" location="Índice!A1" display="⌂ Volver al ÍNDICE" xr:uid="{5536F81F-D381-4645-9F41-E0A6BD3EDBA8}"/>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ACBB6-67EA-4504-ABB2-2CD3A6BD6229}">
  <sheetPr codeName="Hoja70">
    <tabColor rgb="FFCFFDE7"/>
  </sheetPr>
  <dimension ref="A1:AM40"/>
  <sheetViews>
    <sheetView zoomScale="106" zoomScaleNormal="106" workbookViewId="0">
      <pane xSplit="1" topLeftCell="B1" activePane="topRight" state="frozen"/>
      <selection activeCell="A3" sqref="A3"/>
      <selection pane="topRight" activeCell="N16" sqref="N16"/>
    </sheetView>
  </sheetViews>
  <sheetFormatPr baseColWidth="10" defaultColWidth="11.42578125" defaultRowHeight="15" x14ac:dyDescent="0.25"/>
  <cols>
    <col min="1" max="1" width="43.7109375" customWidth="1"/>
    <col min="2" max="38" width="6.7109375" customWidth="1"/>
    <col min="39" max="39" width="7.42578125" customWidth="1"/>
    <col min="40" max="40" width="6.7109375" customWidth="1"/>
  </cols>
  <sheetData>
    <row r="1" spans="1:39" ht="24" customHeight="1" x14ac:dyDescent="0.25">
      <c r="A1" s="1755" t="s">
        <v>898</v>
      </c>
      <c r="B1" s="1756"/>
      <c r="C1" s="1756"/>
      <c r="D1" s="1756"/>
      <c r="E1" s="1756"/>
      <c r="F1" s="1756"/>
      <c r="G1" s="1756"/>
      <c r="H1" s="1756"/>
      <c r="I1" s="1756"/>
      <c r="J1" s="1756"/>
      <c r="K1" s="1756"/>
      <c r="L1" s="1757"/>
    </row>
    <row r="2" spans="1:39" ht="12.75" customHeight="1" thickBot="1" x14ac:dyDescent="0.3">
      <c r="A2" s="1758"/>
      <c r="B2" s="1759"/>
      <c r="C2" s="1759"/>
      <c r="D2" s="1759"/>
      <c r="E2" s="1759"/>
      <c r="F2" s="1759"/>
      <c r="G2" s="1759"/>
      <c r="H2" s="1759"/>
      <c r="I2" s="1759"/>
      <c r="J2" s="1759"/>
      <c r="K2" s="1759"/>
      <c r="L2" s="1760"/>
    </row>
    <row r="3" spans="1:39" x14ac:dyDescent="0.25">
      <c r="A3" s="42" t="s">
        <v>1041</v>
      </c>
    </row>
    <row r="4" spans="1:39" x14ac:dyDescent="0.25">
      <c r="A4" s="42" t="s">
        <v>988</v>
      </c>
    </row>
    <row r="5" spans="1:39" x14ac:dyDescent="0.25">
      <c r="A5" s="132" t="s">
        <v>712</v>
      </c>
    </row>
    <row r="6" spans="1:39" x14ac:dyDescent="0.25">
      <c r="A6" s="132"/>
    </row>
    <row r="7" spans="1:39" x14ac:dyDescent="0.25">
      <c r="A7" s="5" t="s">
        <v>1334</v>
      </c>
    </row>
    <row r="9" spans="1:39" s="1" customFormat="1" ht="28.9" customHeight="1" x14ac:dyDescent="0.25">
      <c r="B9" s="2109" t="s">
        <v>28</v>
      </c>
      <c r="C9" s="2110"/>
      <c r="D9" s="2110"/>
      <c r="E9" s="2110"/>
      <c r="F9" s="2110"/>
      <c r="G9" s="2110"/>
      <c r="H9" s="2110"/>
      <c r="I9" s="2110"/>
      <c r="J9" s="2110"/>
      <c r="K9" s="2110"/>
      <c r="L9" s="2110"/>
      <c r="M9" s="2110"/>
      <c r="N9" s="2110"/>
      <c r="O9" s="2110"/>
      <c r="P9" s="2110"/>
      <c r="Q9" s="2110"/>
      <c r="R9" s="2110"/>
      <c r="S9" s="2111"/>
      <c r="U9" s="2092" t="s">
        <v>507</v>
      </c>
      <c r="V9" s="2093"/>
      <c r="W9" s="2093"/>
      <c r="X9" s="2093"/>
      <c r="Y9" s="2093"/>
      <c r="Z9" s="2093"/>
      <c r="AA9" s="2093"/>
      <c r="AB9" s="2093"/>
      <c r="AC9" s="2093"/>
      <c r="AD9" s="2093"/>
      <c r="AE9" s="2093"/>
      <c r="AF9" s="2094"/>
      <c r="AH9" s="2087" t="s">
        <v>853</v>
      </c>
      <c r="AI9" s="2093"/>
      <c r="AJ9" s="2093"/>
      <c r="AK9" s="2093"/>
      <c r="AL9" s="2093"/>
      <c r="AM9" s="2094"/>
    </row>
    <row r="10" spans="1:39" x14ac:dyDescent="0.25">
      <c r="A10" s="384" t="s">
        <v>29</v>
      </c>
      <c r="B10" s="2090">
        <v>2015</v>
      </c>
      <c r="C10" s="2090"/>
      <c r="D10" s="2090"/>
      <c r="E10" s="2090">
        <v>2019</v>
      </c>
      <c r="F10" s="2090"/>
      <c r="G10" s="2090"/>
      <c r="H10" s="2090">
        <v>2020</v>
      </c>
      <c r="I10" s="2090"/>
      <c r="J10" s="2090"/>
      <c r="K10" s="2090">
        <v>2021</v>
      </c>
      <c r="L10" s="2090"/>
      <c r="M10" s="2090"/>
      <c r="N10" s="2090">
        <v>2022</v>
      </c>
      <c r="O10" s="2090"/>
      <c r="P10" s="2090"/>
      <c r="Q10" s="2090">
        <v>2023</v>
      </c>
      <c r="R10" s="2090"/>
      <c r="S10" s="2090"/>
      <c r="U10" s="2090">
        <v>2015</v>
      </c>
      <c r="V10" s="2090"/>
      <c r="W10" s="2090">
        <v>2019</v>
      </c>
      <c r="X10" s="2090"/>
      <c r="Y10" s="2090">
        <v>2020</v>
      </c>
      <c r="Z10" s="2090"/>
      <c r="AA10" s="2090">
        <v>2021</v>
      </c>
      <c r="AB10" s="2090"/>
      <c r="AC10" s="2090">
        <v>2022</v>
      </c>
      <c r="AD10" s="2090"/>
      <c r="AE10" s="2090">
        <v>2023</v>
      </c>
      <c r="AF10" s="2090"/>
      <c r="AH10" s="2091">
        <v>2015</v>
      </c>
      <c r="AI10" s="2091">
        <v>2019</v>
      </c>
      <c r="AJ10" s="2091">
        <v>2020</v>
      </c>
      <c r="AK10" s="2091">
        <v>2021</v>
      </c>
      <c r="AL10" s="2091">
        <v>2022</v>
      </c>
      <c r="AM10" s="2091">
        <v>2023</v>
      </c>
    </row>
    <row r="11" spans="1:39" x14ac:dyDescent="0.25">
      <c r="A11" s="366" t="s">
        <v>30</v>
      </c>
      <c r="B11" s="365" t="s">
        <v>31</v>
      </c>
      <c r="C11" s="365" t="s">
        <v>32</v>
      </c>
      <c r="D11" s="365" t="s">
        <v>33</v>
      </c>
      <c r="E11" s="365" t="s">
        <v>31</v>
      </c>
      <c r="F11" s="365" t="s">
        <v>32</v>
      </c>
      <c r="G11" s="365" t="s">
        <v>33</v>
      </c>
      <c r="H11" s="365" t="s">
        <v>31</v>
      </c>
      <c r="I11" s="365" t="s">
        <v>32</v>
      </c>
      <c r="J11" s="365" t="s">
        <v>33</v>
      </c>
      <c r="K11" s="365" t="s">
        <v>31</v>
      </c>
      <c r="L11" s="365" t="s">
        <v>32</v>
      </c>
      <c r="M11" s="365" t="s">
        <v>33</v>
      </c>
      <c r="N11" s="365" t="s">
        <v>31</v>
      </c>
      <c r="O11" s="365" t="s">
        <v>32</v>
      </c>
      <c r="P11" s="365" t="s">
        <v>33</v>
      </c>
      <c r="Q11" s="365" t="s">
        <v>31</v>
      </c>
      <c r="R11" s="365" t="s">
        <v>32</v>
      </c>
      <c r="S11" s="365" t="s">
        <v>33</v>
      </c>
      <c r="U11" s="365" t="s">
        <v>31</v>
      </c>
      <c r="V11" s="365" t="s">
        <v>32</v>
      </c>
      <c r="W11" s="365" t="s">
        <v>31</v>
      </c>
      <c r="X11" s="365" t="s">
        <v>32</v>
      </c>
      <c r="Y11" s="365" t="s">
        <v>31</v>
      </c>
      <c r="Z11" s="365" t="s">
        <v>32</v>
      </c>
      <c r="AA11" s="365" t="s">
        <v>31</v>
      </c>
      <c r="AB11" s="365" t="s">
        <v>32</v>
      </c>
      <c r="AC11" s="365" t="s">
        <v>31</v>
      </c>
      <c r="AD11" s="365" t="s">
        <v>32</v>
      </c>
      <c r="AE11" s="365" t="s">
        <v>31</v>
      </c>
      <c r="AF11" s="365" t="s">
        <v>32</v>
      </c>
      <c r="AH11" s="2091"/>
      <c r="AI11" s="2091"/>
      <c r="AJ11" s="2091"/>
      <c r="AK11" s="2091"/>
      <c r="AL11" s="2091"/>
      <c r="AM11" s="2091"/>
    </row>
    <row r="12" spans="1:39" x14ac:dyDescent="0.25">
      <c r="A12" s="1170" t="s">
        <v>165</v>
      </c>
      <c r="B12" s="289">
        <v>1848</v>
      </c>
      <c r="C12" s="289">
        <v>1204</v>
      </c>
      <c r="D12" s="289">
        <v>3052</v>
      </c>
      <c r="E12" s="288">
        <v>1683</v>
      </c>
      <c r="F12" s="289">
        <v>1341</v>
      </c>
      <c r="G12" s="289">
        <v>3023</v>
      </c>
      <c r="H12" s="288">
        <v>1242</v>
      </c>
      <c r="I12" s="289">
        <v>911</v>
      </c>
      <c r="J12" s="289">
        <v>2152</v>
      </c>
      <c r="K12" s="288">
        <v>1936</v>
      </c>
      <c r="L12" s="289">
        <v>1614</v>
      </c>
      <c r="M12" s="289">
        <v>3550</v>
      </c>
      <c r="N12" s="288">
        <v>3367</v>
      </c>
      <c r="O12" s="289">
        <v>2508</v>
      </c>
      <c r="P12" s="289">
        <v>5876</v>
      </c>
      <c r="Q12" s="288">
        <v>4339</v>
      </c>
      <c r="R12" s="289">
        <v>3441</v>
      </c>
      <c r="S12" s="292">
        <v>7780</v>
      </c>
      <c r="U12" s="283">
        <f>B12/D12*100</f>
        <v>60.550458715596335</v>
      </c>
      <c r="V12" s="284">
        <f>C12/D12*100</f>
        <v>39.449541284403672</v>
      </c>
      <c r="W12" s="283">
        <f>E12/G12*100</f>
        <v>55.673172345352299</v>
      </c>
      <c r="X12" s="284">
        <f>F12/G12*100</f>
        <v>44.359907376778033</v>
      </c>
      <c r="Y12" s="283">
        <f>H12/J12*100</f>
        <v>57.713754646840151</v>
      </c>
      <c r="Z12" s="284">
        <f>I12/J12*100</f>
        <v>42.332713754646839</v>
      </c>
      <c r="AA12" s="283">
        <f>K12/M12*100</f>
        <v>54.535211267605632</v>
      </c>
      <c r="AB12" s="284">
        <f>L12/M12*100</f>
        <v>45.464788732394368</v>
      </c>
      <c r="AC12" s="283">
        <f>N12/P12*100</f>
        <v>57.30088495575221</v>
      </c>
      <c r="AD12" s="284">
        <f>O12/P12*100</f>
        <v>42.682096664397548</v>
      </c>
      <c r="AE12" s="283">
        <f>Q12/S12*100</f>
        <v>55.771208226221077</v>
      </c>
      <c r="AF12" s="650">
        <f>R12/S12*100</f>
        <v>44.228791773778923</v>
      </c>
      <c r="AG12" s="6"/>
      <c r="AH12" s="283">
        <f>V12-U12</f>
        <v>-21.100917431192663</v>
      </c>
      <c r="AI12" s="283">
        <f>X12-W12</f>
        <v>-11.313264968574266</v>
      </c>
      <c r="AJ12" s="283">
        <f>Z12-Y12</f>
        <v>-15.381040892193312</v>
      </c>
      <c r="AK12" s="283">
        <f>AB12-AA12</f>
        <v>-9.0704225352112644</v>
      </c>
      <c r="AL12" s="283">
        <f>AD12-AC12</f>
        <v>-14.618788291354662</v>
      </c>
      <c r="AM12" s="281">
        <f>AF12-AE12</f>
        <v>-11.542416452442154</v>
      </c>
    </row>
    <row r="15" spans="1:39" x14ac:dyDescent="0.25">
      <c r="A15" s="5" t="s">
        <v>1337</v>
      </c>
    </row>
    <row r="17" spans="1:39" s="1" customFormat="1" ht="28.9" customHeight="1" x14ac:dyDescent="0.25">
      <c r="B17" s="2092" t="s">
        <v>28</v>
      </c>
      <c r="C17" s="2093"/>
      <c r="D17" s="2093"/>
      <c r="E17" s="2093"/>
      <c r="F17" s="2093"/>
      <c r="G17" s="2093"/>
      <c r="H17" s="2093"/>
      <c r="I17" s="2093"/>
      <c r="J17" s="2093"/>
      <c r="K17" s="2093"/>
      <c r="L17" s="2093"/>
      <c r="M17" s="2093"/>
      <c r="N17" s="2093"/>
      <c r="O17" s="2093"/>
      <c r="P17" s="2093"/>
      <c r="Q17" s="2093"/>
      <c r="R17" s="2093"/>
      <c r="S17" s="2094"/>
      <c r="U17" s="2092" t="s">
        <v>507</v>
      </c>
      <c r="V17" s="2093"/>
      <c r="W17" s="2093"/>
      <c r="X17" s="2093"/>
      <c r="Y17" s="2093"/>
      <c r="Z17" s="2093"/>
      <c r="AA17" s="2093"/>
      <c r="AB17" s="2093"/>
      <c r="AC17" s="2093"/>
      <c r="AD17" s="2093"/>
      <c r="AE17" s="2093"/>
      <c r="AF17" s="2094"/>
      <c r="AH17" s="2087" t="s">
        <v>853</v>
      </c>
      <c r="AI17" s="2093"/>
      <c r="AJ17" s="2093"/>
      <c r="AK17" s="2093"/>
      <c r="AL17" s="2093"/>
      <c r="AM17" s="2094"/>
    </row>
    <row r="18" spans="1:39" x14ac:dyDescent="0.25">
      <c r="A18" s="383" t="s">
        <v>29</v>
      </c>
      <c r="B18" s="2090">
        <v>2015</v>
      </c>
      <c r="C18" s="2090"/>
      <c r="D18" s="2090"/>
      <c r="E18" s="2090">
        <v>2019</v>
      </c>
      <c r="F18" s="2090"/>
      <c r="G18" s="2090"/>
      <c r="H18" s="2090">
        <v>2020</v>
      </c>
      <c r="I18" s="2090"/>
      <c r="J18" s="2090"/>
      <c r="K18" s="2090">
        <v>2021</v>
      </c>
      <c r="L18" s="2090"/>
      <c r="M18" s="2090"/>
      <c r="N18" s="2090">
        <v>2022</v>
      </c>
      <c r="O18" s="2090"/>
      <c r="P18" s="2090"/>
      <c r="Q18" s="2090">
        <v>2023</v>
      </c>
      <c r="R18" s="2090"/>
      <c r="S18" s="2090"/>
      <c r="U18" s="2090">
        <v>2015</v>
      </c>
      <c r="V18" s="2090"/>
      <c r="W18" s="2090">
        <v>2019</v>
      </c>
      <c r="X18" s="2090"/>
      <c r="Y18" s="2090">
        <v>2020</v>
      </c>
      <c r="Z18" s="2090"/>
      <c r="AA18" s="2090">
        <v>2021</v>
      </c>
      <c r="AB18" s="2090"/>
      <c r="AC18" s="2090">
        <v>2022</v>
      </c>
      <c r="AD18" s="2090"/>
      <c r="AE18" s="2090">
        <v>2023</v>
      </c>
      <c r="AF18" s="2090"/>
      <c r="AH18" s="2091">
        <v>2015</v>
      </c>
      <c r="AI18" s="2091">
        <v>2019</v>
      </c>
      <c r="AJ18" s="2091">
        <v>2020</v>
      </c>
      <c r="AK18" s="2091">
        <v>2021</v>
      </c>
      <c r="AL18" s="2091">
        <v>2022</v>
      </c>
      <c r="AM18" s="2091">
        <v>2023</v>
      </c>
    </row>
    <row r="19" spans="1:39" x14ac:dyDescent="0.25">
      <c r="A19" s="364" t="s">
        <v>30</v>
      </c>
      <c r="B19" s="365" t="s">
        <v>31</v>
      </c>
      <c r="C19" s="365" t="s">
        <v>32</v>
      </c>
      <c r="D19" s="365" t="s">
        <v>33</v>
      </c>
      <c r="E19" s="365" t="s">
        <v>31</v>
      </c>
      <c r="F19" s="365" t="s">
        <v>32</v>
      </c>
      <c r="G19" s="365" t="s">
        <v>33</v>
      </c>
      <c r="H19" s="365" t="s">
        <v>31</v>
      </c>
      <c r="I19" s="365" t="s">
        <v>32</v>
      </c>
      <c r="J19" s="365" t="s">
        <v>33</v>
      </c>
      <c r="K19" s="365" t="s">
        <v>31</v>
      </c>
      <c r="L19" s="365" t="s">
        <v>32</v>
      </c>
      <c r="M19" s="365" t="s">
        <v>33</v>
      </c>
      <c r="N19" s="365" t="s">
        <v>31</v>
      </c>
      <c r="O19" s="365" t="s">
        <v>32</v>
      </c>
      <c r="P19" s="365" t="s">
        <v>33</v>
      </c>
      <c r="Q19" s="365" t="s">
        <v>31</v>
      </c>
      <c r="R19" s="365" t="s">
        <v>32</v>
      </c>
      <c r="S19" s="365" t="s">
        <v>33</v>
      </c>
      <c r="U19" s="365" t="s">
        <v>31</v>
      </c>
      <c r="V19" s="365" t="s">
        <v>32</v>
      </c>
      <c r="W19" s="365" t="s">
        <v>31</v>
      </c>
      <c r="X19" s="365" t="s">
        <v>32</v>
      </c>
      <c r="Y19" s="365" t="s">
        <v>31</v>
      </c>
      <c r="Z19" s="365" t="s">
        <v>32</v>
      </c>
      <c r="AA19" s="365" t="s">
        <v>31</v>
      </c>
      <c r="AB19" s="365" t="s">
        <v>32</v>
      </c>
      <c r="AC19" s="365" t="s">
        <v>31</v>
      </c>
      <c r="AD19" s="365" t="s">
        <v>32</v>
      </c>
      <c r="AE19" s="365" t="s">
        <v>31</v>
      </c>
      <c r="AF19" s="365" t="s">
        <v>32</v>
      </c>
      <c r="AH19" s="2091"/>
      <c r="AI19" s="2091"/>
      <c r="AJ19" s="2091"/>
      <c r="AK19" s="2091"/>
      <c r="AL19" s="2091"/>
      <c r="AM19" s="2091"/>
    </row>
    <row r="20" spans="1:39" x14ac:dyDescent="0.25">
      <c r="A20" s="383" t="s">
        <v>35</v>
      </c>
      <c r="B20" s="1165"/>
      <c r="C20" s="1177"/>
      <c r="D20" s="1177"/>
      <c r="E20" s="1165"/>
      <c r="F20" s="1177"/>
      <c r="G20" s="1177"/>
      <c r="H20" s="1165"/>
      <c r="I20" s="1177"/>
      <c r="J20" s="1177"/>
      <c r="K20" s="1165"/>
      <c r="L20" s="1177"/>
      <c r="M20" s="1177"/>
      <c r="N20" s="1165"/>
      <c r="O20" s="1177"/>
      <c r="P20" s="1177"/>
      <c r="Q20" s="1165"/>
      <c r="R20" s="1177"/>
      <c r="S20" s="1178"/>
      <c r="U20" s="1179"/>
      <c r="V20" s="1180"/>
      <c r="W20" s="1179"/>
      <c r="X20" s="1180"/>
      <c r="Y20" s="1179"/>
      <c r="Z20" s="1180"/>
      <c r="AA20" s="1179"/>
      <c r="AB20" s="1180"/>
      <c r="AC20" s="1179"/>
      <c r="AD20" s="1180"/>
      <c r="AE20" s="1179"/>
      <c r="AF20" s="1181"/>
      <c r="AH20" s="371"/>
      <c r="AI20" s="371"/>
      <c r="AJ20" s="371"/>
      <c r="AK20" s="371"/>
      <c r="AL20" s="371"/>
      <c r="AM20" s="364"/>
    </row>
    <row r="21" spans="1:39" x14ac:dyDescent="0.25">
      <c r="A21" s="1173" t="s">
        <v>458</v>
      </c>
      <c r="B21" s="305">
        <v>10</v>
      </c>
      <c r="C21" s="305">
        <v>16</v>
      </c>
      <c r="D21" s="305">
        <v>26</v>
      </c>
      <c r="E21" s="161">
        <v>5</v>
      </c>
      <c r="F21" s="305">
        <v>8</v>
      </c>
      <c r="G21" s="305">
        <v>13</v>
      </c>
      <c r="H21" s="161">
        <v>4</v>
      </c>
      <c r="I21" s="305">
        <v>5</v>
      </c>
      <c r="J21" s="305">
        <v>9</v>
      </c>
      <c r="K21" s="161">
        <v>4</v>
      </c>
      <c r="L21" s="305">
        <v>9</v>
      </c>
      <c r="M21" s="305">
        <v>13</v>
      </c>
      <c r="N21" s="161">
        <v>13</v>
      </c>
      <c r="O21" s="305">
        <v>10</v>
      </c>
      <c r="P21" s="305">
        <v>23</v>
      </c>
      <c r="Q21" s="161">
        <v>9</v>
      </c>
      <c r="R21" s="305">
        <v>20</v>
      </c>
      <c r="S21" s="306">
        <v>30</v>
      </c>
      <c r="U21" s="178">
        <f>B21/D21*100</f>
        <v>38.461538461538467</v>
      </c>
      <c r="V21" s="174">
        <f t="shared" ref="V21:V26" si="0">C21/D21*100</f>
        <v>61.53846153846154</v>
      </c>
      <c r="W21" s="178">
        <f>E21/G21*100</f>
        <v>38.461538461538467</v>
      </c>
      <c r="X21" s="174">
        <f>F21/G21*100</f>
        <v>61.53846153846154</v>
      </c>
      <c r="Y21" s="178">
        <f>H21/J21*100</f>
        <v>44.444444444444443</v>
      </c>
      <c r="Z21" s="174">
        <f>I21/J21*100</f>
        <v>55.555555555555557</v>
      </c>
      <c r="AA21" s="178">
        <f>K21/M21*100</f>
        <v>30.76923076923077</v>
      </c>
      <c r="AB21" s="174">
        <f>L21/M21*100</f>
        <v>69.230769230769226</v>
      </c>
      <c r="AC21" s="178">
        <f>N21/P21*100</f>
        <v>56.521739130434781</v>
      </c>
      <c r="AD21" s="174">
        <f>O21/P21*100</f>
        <v>43.478260869565219</v>
      </c>
      <c r="AE21" s="178">
        <f>Q21/S21*100</f>
        <v>30</v>
      </c>
      <c r="AF21" s="179">
        <f>R21/S21*100</f>
        <v>66.666666666666657</v>
      </c>
      <c r="AG21" s="6"/>
      <c r="AH21" s="178">
        <f>V21-U21</f>
        <v>23.076923076923073</v>
      </c>
      <c r="AI21" s="178">
        <f>X21-W21</f>
        <v>23.076923076923073</v>
      </c>
      <c r="AJ21" s="178">
        <f>Z21-Y21</f>
        <v>11.111111111111114</v>
      </c>
      <c r="AK21" s="178">
        <f>AB21-AA21</f>
        <v>38.461538461538453</v>
      </c>
      <c r="AL21" s="178">
        <f>AD21-AC21</f>
        <v>-13.043478260869563</v>
      </c>
      <c r="AM21" s="180">
        <f>AF21-AE21</f>
        <v>36.666666666666657</v>
      </c>
    </row>
    <row r="22" spans="1:39" x14ac:dyDescent="0.25">
      <c r="A22" s="1145" t="s">
        <v>459</v>
      </c>
      <c r="B22" s="20">
        <v>6</v>
      </c>
      <c r="C22" s="20">
        <v>37</v>
      </c>
      <c r="D22" s="20">
        <v>43</v>
      </c>
      <c r="E22" s="23">
        <v>9</v>
      </c>
      <c r="F22" s="20">
        <v>25</v>
      </c>
      <c r="G22" s="20">
        <v>34</v>
      </c>
      <c r="H22" s="23">
        <v>5</v>
      </c>
      <c r="I22" s="20">
        <v>22</v>
      </c>
      <c r="J22" s="20">
        <v>27</v>
      </c>
      <c r="K22" s="23">
        <v>8</v>
      </c>
      <c r="L22" s="20">
        <v>26</v>
      </c>
      <c r="M22" s="20">
        <v>34</v>
      </c>
      <c r="N22" s="23">
        <v>11</v>
      </c>
      <c r="O22" s="20">
        <v>36</v>
      </c>
      <c r="P22" s="20">
        <v>47</v>
      </c>
      <c r="Q22" s="23">
        <v>7</v>
      </c>
      <c r="R22" s="20">
        <v>36</v>
      </c>
      <c r="S22" s="21">
        <v>43</v>
      </c>
      <c r="U22" s="59">
        <f t="shared" ref="U22:U26" si="1">B22/D22*100</f>
        <v>13.953488372093023</v>
      </c>
      <c r="V22" s="57">
        <f t="shared" si="0"/>
        <v>86.04651162790698</v>
      </c>
      <c r="W22" s="59">
        <f t="shared" ref="W22:W26" si="2">E22/G22*100</f>
        <v>26.47058823529412</v>
      </c>
      <c r="X22" s="57">
        <f t="shared" ref="X22:X26" si="3">F22/G22*100</f>
        <v>73.529411764705884</v>
      </c>
      <c r="Y22" s="59">
        <f t="shared" ref="Y22:Y26" si="4">H22/J22*100</f>
        <v>18.518518518518519</v>
      </c>
      <c r="Z22" s="57">
        <f t="shared" ref="Z22:Z26" si="5">I22/J22*100</f>
        <v>81.481481481481481</v>
      </c>
      <c r="AA22" s="59">
        <f t="shared" ref="AA22:AA26" si="6">K22/M22*100</f>
        <v>23.52941176470588</v>
      </c>
      <c r="AB22" s="57">
        <f t="shared" ref="AB22:AB26" si="7">L22/M22*100</f>
        <v>76.470588235294116</v>
      </c>
      <c r="AC22" s="59">
        <f t="shared" ref="AC22:AC26" si="8">N22/P22*100</f>
        <v>23.404255319148938</v>
      </c>
      <c r="AD22" s="57">
        <f t="shared" ref="AD22:AD26" si="9">O22/P22*100</f>
        <v>76.59574468085107</v>
      </c>
      <c r="AE22" s="59">
        <f t="shared" ref="AE22:AE26" si="10">Q22/S22*100</f>
        <v>16.279069767441861</v>
      </c>
      <c r="AF22" s="60">
        <f t="shared" ref="AF22:AF26" si="11">R22/S22*100</f>
        <v>83.720930232558146</v>
      </c>
      <c r="AG22" s="6"/>
      <c r="AH22" s="59">
        <f t="shared" ref="AH22:AH26" si="12">V22-U22</f>
        <v>72.093023255813961</v>
      </c>
      <c r="AI22" s="59">
        <f t="shared" ref="AI22:AI26" si="13">X22-W22</f>
        <v>47.058823529411768</v>
      </c>
      <c r="AJ22" s="59">
        <f t="shared" ref="AJ22:AJ26" si="14">Z22-Y22</f>
        <v>62.962962962962962</v>
      </c>
      <c r="AK22" s="59">
        <f t="shared" ref="AK22:AK26" si="15">AB22-AA22</f>
        <v>52.941176470588232</v>
      </c>
      <c r="AL22" s="59">
        <f t="shared" ref="AL22:AL26" si="16">AD22-AC22</f>
        <v>53.191489361702132</v>
      </c>
      <c r="AM22" s="73">
        <f t="shared" ref="AM22:AM26" si="17">AF22-AE22</f>
        <v>67.441860465116292</v>
      </c>
    </row>
    <row r="23" spans="1:39" x14ac:dyDescent="0.25">
      <c r="A23" s="1145" t="s">
        <v>460</v>
      </c>
      <c r="B23" s="20">
        <v>58</v>
      </c>
      <c r="C23" s="20">
        <v>86</v>
      </c>
      <c r="D23" s="20">
        <v>144</v>
      </c>
      <c r="E23" s="23">
        <v>71</v>
      </c>
      <c r="F23" s="20">
        <v>110</v>
      </c>
      <c r="G23" s="20">
        <v>181</v>
      </c>
      <c r="H23" s="23">
        <v>40</v>
      </c>
      <c r="I23" s="20">
        <v>73</v>
      </c>
      <c r="J23" s="20">
        <v>113</v>
      </c>
      <c r="K23" s="23">
        <v>67</v>
      </c>
      <c r="L23" s="20">
        <v>142</v>
      </c>
      <c r="M23" s="20">
        <v>209</v>
      </c>
      <c r="N23" s="23">
        <v>88</v>
      </c>
      <c r="O23" s="20">
        <v>207</v>
      </c>
      <c r="P23" s="20">
        <v>295</v>
      </c>
      <c r="Q23" s="23">
        <v>164</v>
      </c>
      <c r="R23" s="20">
        <v>294</v>
      </c>
      <c r="S23" s="21">
        <v>458</v>
      </c>
      <c r="U23" s="59">
        <f t="shared" si="1"/>
        <v>40.277777777777779</v>
      </c>
      <c r="V23" s="57">
        <f t="shared" si="0"/>
        <v>59.722222222222221</v>
      </c>
      <c r="W23" s="59">
        <f t="shared" si="2"/>
        <v>39.226519337016576</v>
      </c>
      <c r="X23" s="57">
        <f t="shared" si="3"/>
        <v>60.773480662983424</v>
      </c>
      <c r="Y23" s="59">
        <f t="shared" si="4"/>
        <v>35.398230088495573</v>
      </c>
      <c r="Z23" s="57">
        <f t="shared" si="5"/>
        <v>64.601769911504419</v>
      </c>
      <c r="AA23" s="59">
        <f t="shared" si="6"/>
        <v>32.057416267942585</v>
      </c>
      <c r="AB23" s="57">
        <f t="shared" si="7"/>
        <v>67.942583732057415</v>
      </c>
      <c r="AC23" s="59">
        <f t="shared" si="8"/>
        <v>29.830508474576273</v>
      </c>
      <c r="AD23" s="57">
        <f t="shared" si="9"/>
        <v>70.169491525423737</v>
      </c>
      <c r="AE23" s="59">
        <f t="shared" si="10"/>
        <v>35.807860262008731</v>
      </c>
      <c r="AF23" s="60">
        <f t="shared" si="11"/>
        <v>64.192139737991269</v>
      </c>
      <c r="AG23" s="6"/>
      <c r="AH23" s="59">
        <f t="shared" si="12"/>
        <v>19.444444444444443</v>
      </c>
      <c r="AI23" s="59">
        <f t="shared" si="13"/>
        <v>21.546961325966848</v>
      </c>
      <c r="AJ23" s="59">
        <f t="shared" si="14"/>
        <v>29.203539823008846</v>
      </c>
      <c r="AK23" s="59">
        <f t="shared" si="15"/>
        <v>35.885167464114829</v>
      </c>
      <c r="AL23" s="59">
        <f t="shared" si="16"/>
        <v>40.33898305084746</v>
      </c>
      <c r="AM23" s="73">
        <f t="shared" si="17"/>
        <v>28.384279475982538</v>
      </c>
    </row>
    <row r="24" spans="1:39" x14ac:dyDescent="0.25">
      <c r="A24" s="1145" t="s">
        <v>461</v>
      </c>
      <c r="B24" s="20">
        <v>118</v>
      </c>
      <c r="C24" s="20">
        <v>117</v>
      </c>
      <c r="D24" s="20">
        <v>235</v>
      </c>
      <c r="E24" s="23">
        <v>113</v>
      </c>
      <c r="F24" s="20">
        <v>194</v>
      </c>
      <c r="G24" s="20">
        <v>307</v>
      </c>
      <c r="H24" s="23">
        <v>66</v>
      </c>
      <c r="I24" s="20">
        <v>129</v>
      </c>
      <c r="J24" s="20">
        <v>195</v>
      </c>
      <c r="K24" s="23">
        <v>131</v>
      </c>
      <c r="L24" s="20">
        <v>238</v>
      </c>
      <c r="M24" s="20">
        <v>369</v>
      </c>
      <c r="N24" s="23">
        <v>201</v>
      </c>
      <c r="O24" s="20">
        <v>385</v>
      </c>
      <c r="P24" s="20">
        <v>586</v>
      </c>
      <c r="Q24" s="23">
        <v>222</v>
      </c>
      <c r="R24" s="20">
        <v>425</v>
      </c>
      <c r="S24" s="21">
        <v>647</v>
      </c>
      <c r="U24" s="59">
        <f t="shared" si="1"/>
        <v>50.212765957446805</v>
      </c>
      <c r="V24" s="57">
        <f t="shared" si="0"/>
        <v>49.787234042553195</v>
      </c>
      <c r="W24" s="59">
        <f t="shared" si="2"/>
        <v>36.807817589576544</v>
      </c>
      <c r="X24" s="57">
        <f t="shared" si="3"/>
        <v>63.192182410423449</v>
      </c>
      <c r="Y24" s="59">
        <f t="shared" si="4"/>
        <v>33.846153846153847</v>
      </c>
      <c r="Z24" s="57">
        <f t="shared" si="5"/>
        <v>66.153846153846146</v>
      </c>
      <c r="AA24" s="59">
        <f t="shared" si="6"/>
        <v>35.501355013550132</v>
      </c>
      <c r="AB24" s="57">
        <f t="shared" si="7"/>
        <v>64.498644986449861</v>
      </c>
      <c r="AC24" s="59">
        <f t="shared" si="8"/>
        <v>34.30034129692833</v>
      </c>
      <c r="AD24" s="57">
        <f t="shared" si="9"/>
        <v>65.699658703071677</v>
      </c>
      <c r="AE24" s="59">
        <f t="shared" si="10"/>
        <v>34.312210200927353</v>
      </c>
      <c r="AF24" s="60">
        <f t="shared" si="11"/>
        <v>65.687789799072632</v>
      </c>
      <c r="AG24" s="6"/>
      <c r="AH24" s="59">
        <f t="shared" si="12"/>
        <v>-0.42553191489361097</v>
      </c>
      <c r="AI24" s="59">
        <f t="shared" si="13"/>
        <v>26.384364820846905</v>
      </c>
      <c r="AJ24" s="59">
        <f t="shared" si="14"/>
        <v>32.307692307692299</v>
      </c>
      <c r="AK24" s="59">
        <f t="shared" si="15"/>
        <v>28.997289972899729</v>
      </c>
      <c r="AL24" s="59">
        <f t="shared" si="16"/>
        <v>31.399317406143346</v>
      </c>
      <c r="AM24" s="73">
        <f t="shared" si="17"/>
        <v>31.375579598145279</v>
      </c>
    </row>
    <row r="25" spans="1:39" x14ac:dyDescent="0.25">
      <c r="A25" s="1145" t="s">
        <v>462</v>
      </c>
      <c r="B25" s="20">
        <v>455</v>
      </c>
      <c r="C25" s="20">
        <v>443</v>
      </c>
      <c r="D25" s="20">
        <v>898</v>
      </c>
      <c r="E25" s="23">
        <v>338</v>
      </c>
      <c r="F25" s="20">
        <v>457</v>
      </c>
      <c r="G25" s="20">
        <v>795</v>
      </c>
      <c r="H25" s="23">
        <v>240</v>
      </c>
      <c r="I25" s="20">
        <v>295</v>
      </c>
      <c r="J25" s="20">
        <v>535</v>
      </c>
      <c r="K25" s="23">
        <v>383</v>
      </c>
      <c r="L25" s="20">
        <v>466</v>
      </c>
      <c r="M25" s="20">
        <v>849</v>
      </c>
      <c r="N25" s="23">
        <v>609</v>
      </c>
      <c r="O25" s="20">
        <v>778</v>
      </c>
      <c r="P25" s="20">
        <v>1387</v>
      </c>
      <c r="Q25" s="23">
        <v>853</v>
      </c>
      <c r="R25" s="20">
        <v>1040</v>
      </c>
      <c r="S25" s="21">
        <v>1893</v>
      </c>
      <c r="U25" s="59">
        <f t="shared" si="1"/>
        <v>50.668151447661472</v>
      </c>
      <c r="V25" s="57">
        <f t="shared" si="0"/>
        <v>49.331848552338528</v>
      </c>
      <c r="W25" s="59">
        <f t="shared" si="2"/>
        <v>42.515723270440255</v>
      </c>
      <c r="X25" s="57">
        <f t="shared" si="3"/>
        <v>57.484276729559745</v>
      </c>
      <c r="Y25" s="59">
        <f t="shared" si="4"/>
        <v>44.859813084112147</v>
      </c>
      <c r="Z25" s="57">
        <f t="shared" si="5"/>
        <v>55.140186915887845</v>
      </c>
      <c r="AA25" s="59">
        <f t="shared" si="6"/>
        <v>45.111896348645466</v>
      </c>
      <c r="AB25" s="57">
        <f t="shared" si="7"/>
        <v>54.888103651354534</v>
      </c>
      <c r="AC25" s="59">
        <f t="shared" si="8"/>
        <v>43.907714491708724</v>
      </c>
      <c r="AD25" s="57">
        <f t="shared" si="9"/>
        <v>56.092285508291276</v>
      </c>
      <c r="AE25" s="59">
        <f t="shared" si="10"/>
        <v>45.0607501320655</v>
      </c>
      <c r="AF25" s="60">
        <f t="shared" si="11"/>
        <v>54.939249867934492</v>
      </c>
      <c r="AG25" s="6"/>
      <c r="AH25" s="59">
        <f t="shared" si="12"/>
        <v>-1.3363028953229446</v>
      </c>
      <c r="AI25" s="59">
        <f t="shared" si="13"/>
        <v>14.968553459119491</v>
      </c>
      <c r="AJ25" s="59">
        <f t="shared" si="14"/>
        <v>10.280373831775698</v>
      </c>
      <c r="AK25" s="59">
        <f t="shared" si="15"/>
        <v>9.7762073027090679</v>
      </c>
      <c r="AL25" s="59">
        <f t="shared" si="16"/>
        <v>12.184571016582552</v>
      </c>
      <c r="AM25" s="73">
        <f t="shared" si="17"/>
        <v>9.8784997358689921</v>
      </c>
    </row>
    <row r="26" spans="1:39" x14ac:dyDescent="0.25">
      <c r="A26" s="1175" t="s">
        <v>939</v>
      </c>
      <c r="B26" s="20">
        <v>1271</v>
      </c>
      <c r="C26" s="20">
        <v>459</v>
      </c>
      <c r="D26" s="20">
        <v>1730</v>
      </c>
      <c r="E26" s="23">
        <v>1191</v>
      </c>
      <c r="F26" s="20">
        <v>659</v>
      </c>
      <c r="G26" s="20">
        <v>1850</v>
      </c>
      <c r="H26" s="23">
        <v>877</v>
      </c>
      <c r="I26" s="20">
        <v>453</v>
      </c>
      <c r="J26" s="20">
        <v>1330</v>
      </c>
      <c r="K26" s="23">
        <v>1269</v>
      </c>
      <c r="L26" s="20">
        <v>785</v>
      </c>
      <c r="M26" s="20">
        <v>2054</v>
      </c>
      <c r="N26" s="23">
        <v>2422</v>
      </c>
      <c r="O26" s="20">
        <v>1246</v>
      </c>
      <c r="P26" s="20">
        <v>3668</v>
      </c>
      <c r="Q26" s="23">
        <v>2803</v>
      </c>
      <c r="R26" s="20">
        <v>1942</v>
      </c>
      <c r="S26" s="21">
        <v>4745</v>
      </c>
      <c r="U26" s="108">
        <f t="shared" si="1"/>
        <v>73.468208092485554</v>
      </c>
      <c r="V26" s="109">
        <f t="shared" si="0"/>
        <v>26.531791907514453</v>
      </c>
      <c r="W26" s="108">
        <f t="shared" si="2"/>
        <v>64.378378378378372</v>
      </c>
      <c r="X26" s="109">
        <f t="shared" si="3"/>
        <v>35.621621621621621</v>
      </c>
      <c r="Y26" s="108">
        <f t="shared" si="4"/>
        <v>65.939849624060159</v>
      </c>
      <c r="Z26" s="109">
        <f t="shared" si="5"/>
        <v>34.060150375939848</v>
      </c>
      <c r="AA26" s="108">
        <f t="shared" si="6"/>
        <v>61.781888997078873</v>
      </c>
      <c r="AB26" s="109">
        <f t="shared" si="7"/>
        <v>38.218111002921127</v>
      </c>
      <c r="AC26" s="108">
        <f t="shared" si="8"/>
        <v>66.030534351145036</v>
      </c>
      <c r="AD26" s="109">
        <f t="shared" si="9"/>
        <v>33.969465648854964</v>
      </c>
      <c r="AE26" s="108">
        <f t="shared" si="10"/>
        <v>59.072708113804005</v>
      </c>
      <c r="AF26" s="236">
        <f t="shared" si="11"/>
        <v>40.927291886195995</v>
      </c>
      <c r="AG26" s="6"/>
      <c r="AH26" s="108">
        <f t="shared" si="12"/>
        <v>-46.936416184971101</v>
      </c>
      <c r="AI26" s="108">
        <f t="shared" si="13"/>
        <v>-28.756756756756751</v>
      </c>
      <c r="AJ26" s="108">
        <f t="shared" si="14"/>
        <v>-31.879699248120311</v>
      </c>
      <c r="AK26" s="108">
        <f t="shared" si="15"/>
        <v>-23.563777994157746</v>
      </c>
      <c r="AL26" s="108">
        <f t="shared" si="16"/>
        <v>-32.061068702290072</v>
      </c>
      <c r="AM26" s="246">
        <f t="shared" si="17"/>
        <v>-18.14541622760801</v>
      </c>
    </row>
    <row r="27" spans="1:39" x14ac:dyDescent="0.25">
      <c r="A27" s="1176" t="s">
        <v>165</v>
      </c>
      <c r="B27" s="446">
        <f>SUM(B21:B26)</f>
        <v>1918</v>
      </c>
      <c r="C27" s="446">
        <f t="shared" ref="C27:S27" si="18">SUM(C21:C26)</f>
        <v>1158</v>
      </c>
      <c r="D27" s="446">
        <f t="shared" si="18"/>
        <v>3076</v>
      </c>
      <c r="E27" s="445">
        <f t="shared" si="18"/>
        <v>1727</v>
      </c>
      <c r="F27" s="446">
        <f t="shared" si="18"/>
        <v>1453</v>
      </c>
      <c r="G27" s="446">
        <f t="shared" si="18"/>
        <v>3180</v>
      </c>
      <c r="H27" s="445">
        <f t="shared" si="18"/>
        <v>1232</v>
      </c>
      <c r="I27" s="446">
        <f t="shared" si="18"/>
        <v>977</v>
      </c>
      <c r="J27" s="446">
        <f t="shared" si="18"/>
        <v>2209</v>
      </c>
      <c r="K27" s="445">
        <f t="shared" si="18"/>
        <v>1862</v>
      </c>
      <c r="L27" s="446">
        <f t="shared" si="18"/>
        <v>1666</v>
      </c>
      <c r="M27" s="446">
        <f t="shared" si="18"/>
        <v>3528</v>
      </c>
      <c r="N27" s="445">
        <f t="shared" si="18"/>
        <v>3344</v>
      </c>
      <c r="O27" s="446">
        <f t="shared" si="18"/>
        <v>2662</v>
      </c>
      <c r="P27" s="446">
        <f t="shared" si="18"/>
        <v>6006</v>
      </c>
      <c r="Q27" s="445">
        <f t="shared" si="18"/>
        <v>4058</v>
      </c>
      <c r="R27" s="446">
        <f t="shared" si="18"/>
        <v>3757</v>
      </c>
      <c r="S27" s="447">
        <f t="shared" si="18"/>
        <v>7816</v>
      </c>
      <c r="T27" s="20"/>
      <c r="U27" s="20"/>
      <c r="V27" s="20"/>
      <c r="W27" s="20"/>
      <c r="X27" s="20"/>
      <c r="Y27" s="20"/>
      <c r="Z27" s="20"/>
      <c r="AA27" s="20"/>
      <c r="AB27" s="20"/>
      <c r="AC27" s="20"/>
      <c r="AD27" s="20"/>
      <c r="AE27" s="20"/>
      <c r="AF27" s="20"/>
    </row>
    <row r="28" spans="1:39" x14ac:dyDescent="0.25">
      <c r="B28" s="20"/>
      <c r="C28" s="20"/>
      <c r="D28" s="20"/>
    </row>
    <row r="29" spans="1:39" x14ac:dyDescent="0.25">
      <c r="B29" s="20"/>
      <c r="C29" s="20"/>
      <c r="D29" s="20"/>
    </row>
    <row r="30" spans="1:39" x14ac:dyDescent="0.25">
      <c r="A30" s="1531"/>
      <c r="B30" s="1555"/>
      <c r="C30" s="1555"/>
      <c r="D30" s="1555"/>
      <c r="E30" s="1531"/>
      <c r="F30" s="1531"/>
      <c r="G30" s="1531"/>
      <c r="H30" s="1531"/>
      <c r="I30" s="1531"/>
    </row>
    <row r="31" spans="1:39" x14ac:dyDescent="0.25">
      <c r="A31" s="1746" t="s">
        <v>1336</v>
      </c>
      <c r="B31" s="1747"/>
      <c r="C31" s="1747"/>
      <c r="D31" s="1747"/>
      <c r="E31" s="1747"/>
      <c r="F31" s="1747"/>
      <c r="G31" s="1747"/>
      <c r="H31" s="1747"/>
      <c r="I31" s="1748"/>
      <c r="J31" s="155"/>
      <c r="K31" s="155"/>
      <c r="L31" s="155"/>
      <c r="M31" s="155"/>
      <c r="N31" s="155"/>
      <c r="O31" s="155"/>
      <c r="P31" s="155"/>
      <c r="Q31" s="155"/>
      <c r="R31" s="155"/>
      <c r="S31" s="155"/>
    </row>
    <row r="32" spans="1:39" x14ac:dyDescent="0.25">
      <c r="A32" s="1749"/>
      <c r="B32" s="1750"/>
      <c r="C32" s="1750"/>
      <c r="D32" s="1750"/>
      <c r="E32" s="1750"/>
      <c r="F32" s="1750"/>
      <c r="G32" s="1750"/>
      <c r="H32" s="1750"/>
      <c r="I32" s="1751"/>
      <c r="J32" s="1526"/>
      <c r="K32" s="1526"/>
      <c r="L32" s="1526"/>
      <c r="M32" s="1526"/>
      <c r="N32" s="1526"/>
      <c r="O32" s="1526"/>
      <c r="P32" s="1526"/>
      <c r="Q32" s="1526"/>
      <c r="R32" s="155"/>
      <c r="S32" s="155"/>
    </row>
    <row r="33" spans="1:17" ht="15" customHeight="1" x14ac:dyDescent="0.25">
      <c r="A33" s="1743" t="s">
        <v>1335</v>
      </c>
      <c r="B33" s="1744"/>
      <c r="C33" s="1744"/>
      <c r="D33" s="1744"/>
      <c r="E33" s="1744"/>
      <c r="F33" s="1744"/>
      <c r="G33" s="1744"/>
      <c r="H33" s="1744"/>
      <c r="I33" s="1744"/>
      <c r="J33" s="1744"/>
      <c r="K33" s="1744"/>
      <c r="L33" s="1744"/>
      <c r="M33" s="1744"/>
      <c r="N33" s="1744"/>
      <c r="O33" s="1744"/>
      <c r="P33" s="1744"/>
      <c r="Q33" s="1745"/>
    </row>
    <row r="34" spans="1:17" x14ac:dyDescent="0.25">
      <c r="A34" s="1746"/>
      <c r="B34" s="1747"/>
      <c r="C34" s="1747"/>
      <c r="D34" s="1747"/>
      <c r="E34" s="1747"/>
      <c r="F34" s="1747"/>
      <c r="G34" s="1747"/>
      <c r="H34" s="1747"/>
      <c r="I34" s="1747"/>
      <c r="J34" s="1747"/>
      <c r="K34" s="1747"/>
      <c r="L34" s="1747"/>
      <c r="M34" s="1747"/>
      <c r="N34" s="1747"/>
      <c r="O34" s="1747"/>
      <c r="P34" s="1747"/>
      <c r="Q34" s="1748"/>
    </row>
    <row r="35" spans="1:17" x14ac:dyDescent="0.25">
      <c r="A35" s="1746"/>
      <c r="B35" s="1747"/>
      <c r="C35" s="1747"/>
      <c r="D35" s="1747"/>
      <c r="E35" s="1747"/>
      <c r="F35" s="1747"/>
      <c r="G35" s="1747"/>
      <c r="H35" s="1747"/>
      <c r="I35" s="1747"/>
      <c r="J35" s="1747"/>
      <c r="K35" s="1747"/>
      <c r="L35" s="1747"/>
      <c r="M35" s="1747"/>
      <c r="N35" s="1747"/>
      <c r="O35" s="1747"/>
      <c r="P35" s="1747"/>
      <c r="Q35" s="1748"/>
    </row>
    <row r="36" spans="1:17" x14ac:dyDescent="0.25">
      <c r="A36" s="1746"/>
      <c r="B36" s="1747"/>
      <c r="C36" s="1747"/>
      <c r="D36" s="1747"/>
      <c r="E36" s="1747"/>
      <c r="F36" s="1747"/>
      <c r="G36" s="1747"/>
      <c r="H36" s="1747"/>
      <c r="I36" s="1747"/>
      <c r="J36" s="1747"/>
      <c r="K36" s="1747"/>
      <c r="L36" s="1747"/>
      <c r="M36" s="1747"/>
      <c r="N36" s="1747"/>
      <c r="O36" s="1747"/>
      <c r="P36" s="1747"/>
      <c r="Q36" s="1748"/>
    </row>
    <row r="37" spans="1:17" x14ac:dyDescent="0.25">
      <c r="A37" s="1749"/>
      <c r="B37" s="1750"/>
      <c r="C37" s="1750"/>
      <c r="D37" s="1750"/>
      <c r="E37" s="1750"/>
      <c r="F37" s="1750"/>
      <c r="G37" s="1750"/>
      <c r="H37" s="1750"/>
      <c r="I37" s="1750"/>
      <c r="J37" s="1750"/>
      <c r="K37" s="1750"/>
      <c r="L37" s="1750"/>
      <c r="M37" s="1750"/>
      <c r="N37" s="1750"/>
      <c r="O37" s="1750"/>
      <c r="P37" s="1750"/>
      <c r="Q37" s="1751"/>
    </row>
    <row r="38" spans="1:17" ht="15" customHeight="1" x14ac:dyDescent="0.25">
      <c r="A38" s="1743" t="s">
        <v>1268</v>
      </c>
      <c r="B38" s="1744"/>
      <c r="C38" s="1744"/>
      <c r="D38" s="1744"/>
      <c r="E38" s="1744"/>
      <c r="F38" s="1744"/>
      <c r="G38" s="1744"/>
      <c r="H38" s="1744"/>
      <c r="I38" s="1744"/>
      <c r="J38" s="1744"/>
      <c r="K38" s="1744"/>
      <c r="L38" s="1744"/>
      <c r="M38" s="1744"/>
      <c r="N38" s="1744"/>
      <c r="O38" s="1745"/>
    </row>
    <row r="39" spans="1:17" x14ac:dyDescent="0.25">
      <c r="A39" s="1746"/>
      <c r="B39" s="1747"/>
      <c r="C39" s="1747"/>
      <c r="D39" s="1747"/>
      <c r="E39" s="1747"/>
      <c r="F39" s="1747"/>
      <c r="G39" s="1747"/>
      <c r="H39" s="1747"/>
      <c r="I39" s="1747"/>
      <c r="J39" s="1747"/>
      <c r="K39" s="1747"/>
      <c r="L39" s="1747"/>
      <c r="M39" s="1747"/>
      <c r="N39" s="1747"/>
      <c r="O39" s="1748"/>
    </row>
    <row r="40" spans="1:17" x14ac:dyDescent="0.25">
      <c r="A40" s="1749"/>
      <c r="B40" s="1750"/>
      <c r="C40" s="1750"/>
      <c r="D40" s="1750"/>
      <c r="E40" s="1750"/>
      <c r="F40" s="1750"/>
      <c r="G40" s="1750"/>
      <c r="H40" s="1750"/>
      <c r="I40" s="1750"/>
      <c r="J40" s="1750"/>
      <c r="K40" s="1750"/>
      <c r="L40" s="1750"/>
      <c r="M40" s="1750"/>
      <c r="N40" s="1750"/>
      <c r="O40" s="1751"/>
    </row>
  </sheetData>
  <sheetProtection algorithmName="SHA-512" hashValue="OJW9ld0IkSMYfjCAwNiKKSGjqrh5WPrMoptDY4arLtb0ED9wJ56Qdkl+Ebf3eKgOi09RDYeaQVumYS6jDEW0Aw==" saltValue="YJH9MYwyYGpeV39Yp5YUaA==" spinCount="100000" sheet="1" objects="1" scenarios="1"/>
  <mergeCells count="46">
    <mergeCell ref="A33:Q37"/>
    <mergeCell ref="A38:O40"/>
    <mergeCell ref="A1:L2"/>
    <mergeCell ref="A31:I32"/>
    <mergeCell ref="AE10:AF10"/>
    <mergeCell ref="Q10:S10"/>
    <mergeCell ref="B9:S9"/>
    <mergeCell ref="B18:D18"/>
    <mergeCell ref="E18:G18"/>
    <mergeCell ref="H18:J18"/>
    <mergeCell ref="K18:M18"/>
    <mergeCell ref="N18:P18"/>
    <mergeCell ref="Q18:S18"/>
    <mergeCell ref="B17:S17"/>
    <mergeCell ref="B10:D10"/>
    <mergeCell ref="E10:G10"/>
    <mergeCell ref="H10:J10"/>
    <mergeCell ref="K10:M10"/>
    <mergeCell ref="N10:P10"/>
    <mergeCell ref="AC18:AD18"/>
    <mergeCell ref="U10:V10"/>
    <mergeCell ref="W10:X10"/>
    <mergeCell ref="Y10:Z10"/>
    <mergeCell ref="AA10:AB10"/>
    <mergeCell ref="AC10:AD10"/>
    <mergeCell ref="AM18:AM19"/>
    <mergeCell ref="AE18:AF18"/>
    <mergeCell ref="AH9:AM9"/>
    <mergeCell ref="AM10:AM11"/>
    <mergeCell ref="AL10:AL11"/>
    <mergeCell ref="AK10:AK11"/>
    <mergeCell ref="AJ10:AJ11"/>
    <mergeCell ref="AI10:AI11"/>
    <mergeCell ref="AH10:AH11"/>
    <mergeCell ref="AH17:AM17"/>
    <mergeCell ref="AH18:AH19"/>
    <mergeCell ref="U9:AF9"/>
    <mergeCell ref="U18:V18"/>
    <mergeCell ref="U17:AF17"/>
    <mergeCell ref="W18:X18"/>
    <mergeCell ref="Y18:Z18"/>
    <mergeCell ref="AI18:AI19"/>
    <mergeCell ref="AJ18:AJ19"/>
    <mergeCell ref="AK18:AK19"/>
    <mergeCell ref="AL18:AL19"/>
    <mergeCell ref="AA18:AB18"/>
  </mergeCells>
  <conditionalFormatting sqref="AH12:AM12">
    <cfRule type="cellIs" dxfId="48" priority="2" operator="lessThan">
      <formula>0</formula>
    </cfRule>
  </conditionalFormatting>
  <conditionalFormatting sqref="AH21:AM26">
    <cfRule type="cellIs" dxfId="47" priority="1" operator="lessThan">
      <formula>0</formula>
    </cfRule>
  </conditionalFormatting>
  <hyperlinks>
    <hyperlink ref="A5" location="Índice!A1" display="⌂ Volver al ÍNDICE" xr:uid="{6827F79C-4E8D-4469-926A-39B58AC90A09}"/>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367CB-BB36-4918-B7A3-20FF983EE8F6}">
  <sheetPr codeName="Hoja71">
    <tabColor rgb="FFCFFDE7"/>
  </sheetPr>
  <dimension ref="A1:AZ88"/>
  <sheetViews>
    <sheetView zoomScale="82" zoomScaleNormal="82" workbookViewId="0">
      <pane xSplit="1" topLeftCell="B1" activePane="topRight" state="frozen"/>
      <selection activeCell="A3" sqref="A3"/>
      <selection pane="topRight" activeCell="J82" sqref="J82"/>
    </sheetView>
  </sheetViews>
  <sheetFormatPr baseColWidth="10" defaultRowHeight="15" x14ac:dyDescent="0.25"/>
  <cols>
    <col min="1" max="1" width="69.28515625" customWidth="1"/>
    <col min="2" max="71" width="7.7109375" customWidth="1"/>
  </cols>
  <sheetData>
    <row r="1" spans="1:26" ht="24" customHeight="1" x14ac:dyDescent="0.25">
      <c r="A1" s="1755" t="s">
        <v>900</v>
      </c>
      <c r="B1" s="1756"/>
      <c r="C1" s="1756"/>
      <c r="D1" s="1756"/>
      <c r="E1" s="1756"/>
      <c r="F1" s="1756"/>
      <c r="G1" s="1756"/>
      <c r="H1" s="1756"/>
      <c r="I1" s="1756"/>
      <c r="J1" s="1756"/>
      <c r="K1" s="1756"/>
      <c r="L1" s="1756"/>
      <c r="M1" s="1756"/>
      <c r="N1" s="1756"/>
      <c r="O1" s="1756"/>
      <c r="P1" s="1756"/>
      <c r="Q1" s="1756"/>
      <c r="R1" s="1756"/>
      <c r="S1" s="1756"/>
      <c r="T1" s="1756"/>
      <c r="U1" s="1756"/>
      <c r="V1" s="1756"/>
      <c r="W1" s="1756"/>
      <c r="X1" s="1756"/>
      <c r="Y1" s="1756"/>
      <c r="Z1" s="1757"/>
    </row>
    <row r="2" spans="1:26" ht="19.5" customHeight="1" thickBot="1" x14ac:dyDescent="0.3">
      <c r="A2" s="1758"/>
      <c r="B2" s="1759"/>
      <c r="C2" s="1759"/>
      <c r="D2" s="1759"/>
      <c r="E2" s="1759"/>
      <c r="F2" s="1759"/>
      <c r="G2" s="1759"/>
      <c r="H2" s="1759"/>
      <c r="I2" s="1759"/>
      <c r="J2" s="1759"/>
      <c r="K2" s="1759"/>
      <c r="L2" s="1759"/>
      <c r="M2" s="1759"/>
      <c r="N2" s="1759"/>
      <c r="O2" s="1759"/>
      <c r="P2" s="1759"/>
      <c r="Q2" s="1759"/>
      <c r="R2" s="1759"/>
      <c r="S2" s="1759"/>
      <c r="T2" s="1759"/>
      <c r="U2" s="1759"/>
      <c r="V2" s="1759"/>
      <c r="W2" s="1759"/>
      <c r="X2" s="1759"/>
      <c r="Y2" s="1759"/>
      <c r="Z2" s="1760"/>
    </row>
    <row r="3" spans="1:26" x14ac:dyDescent="0.25">
      <c r="A3" s="42" t="s">
        <v>1043</v>
      </c>
    </row>
    <row r="4" spans="1:26" x14ac:dyDescent="0.25">
      <c r="A4" s="42" t="s">
        <v>988</v>
      </c>
    </row>
    <row r="5" spans="1:26" x14ac:dyDescent="0.25">
      <c r="A5" s="132" t="s">
        <v>712</v>
      </c>
    </row>
    <row r="6" spans="1:26" x14ac:dyDescent="0.25">
      <c r="A6" s="132"/>
    </row>
    <row r="7" spans="1:26" x14ac:dyDescent="0.25">
      <c r="A7" s="5" t="s">
        <v>1225</v>
      </c>
    </row>
    <row r="9" spans="1:26" ht="84" customHeight="1" x14ac:dyDescent="0.25">
      <c r="A9" s="5"/>
      <c r="B9" s="2117" t="s">
        <v>997</v>
      </c>
      <c r="C9" s="2118"/>
      <c r="D9" s="2118"/>
      <c r="E9" s="2118"/>
      <c r="F9" s="2118"/>
      <c r="G9" s="2119"/>
      <c r="H9" s="2"/>
      <c r="I9" s="2087" t="s">
        <v>508</v>
      </c>
      <c r="J9" s="2088"/>
      <c r="K9" s="2088"/>
      <c r="L9" s="2089"/>
      <c r="M9" s="2"/>
      <c r="N9" s="2116" t="s">
        <v>853</v>
      </c>
      <c r="O9" s="2116"/>
    </row>
    <row r="10" spans="1:26" x14ac:dyDescent="0.25">
      <c r="A10" s="384" t="s">
        <v>29</v>
      </c>
      <c r="B10" s="2090">
        <v>2019</v>
      </c>
      <c r="C10" s="2090"/>
      <c r="D10" s="2090"/>
      <c r="E10" s="2090">
        <v>2022</v>
      </c>
      <c r="F10" s="2090"/>
      <c r="G10" s="2090"/>
      <c r="I10" s="2090">
        <v>2019</v>
      </c>
      <c r="J10" s="2090"/>
      <c r="K10" s="2090">
        <v>2022</v>
      </c>
      <c r="L10" s="2090"/>
      <c r="N10" s="2091">
        <v>2019</v>
      </c>
      <c r="O10" s="2091">
        <v>2022</v>
      </c>
    </row>
    <row r="11" spans="1:26" x14ac:dyDescent="0.25">
      <c r="A11" s="366" t="s">
        <v>30</v>
      </c>
      <c r="B11" s="365" t="s">
        <v>31</v>
      </c>
      <c r="C11" s="365" t="s">
        <v>32</v>
      </c>
      <c r="D11" s="365" t="s">
        <v>33</v>
      </c>
      <c r="E11" s="365" t="s">
        <v>31</v>
      </c>
      <c r="F11" s="365" t="s">
        <v>32</v>
      </c>
      <c r="G11" s="365" t="s">
        <v>33</v>
      </c>
      <c r="H11" s="18"/>
      <c r="I11" s="365" t="s">
        <v>31</v>
      </c>
      <c r="J11" s="365" t="s">
        <v>32</v>
      </c>
      <c r="K11" s="365" t="s">
        <v>31</v>
      </c>
      <c r="L11" s="365" t="s">
        <v>32</v>
      </c>
      <c r="N11" s="2091"/>
      <c r="O11" s="2091"/>
    </row>
    <row r="12" spans="1:26" x14ac:dyDescent="0.25">
      <c r="A12" s="374" t="s">
        <v>558</v>
      </c>
      <c r="B12" s="413">
        <v>316</v>
      </c>
      <c r="C12" s="414">
        <v>276</v>
      </c>
      <c r="D12" s="414">
        <v>592</v>
      </c>
      <c r="E12" s="413">
        <v>365</v>
      </c>
      <c r="F12" s="414">
        <v>291</v>
      </c>
      <c r="G12" s="415">
        <v>656</v>
      </c>
      <c r="I12" s="176">
        <v>61.598440545808963</v>
      </c>
      <c r="J12" s="175">
        <v>57.740585774058573</v>
      </c>
      <c r="K12" s="176">
        <v>70.599613152804636</v>
      </c>
      <c r="L12" s="181">
        <v>61.263157894736842</v>
      </c>
      <c r="N12" s="177">
        <f>J12-I12</f>
        <v>-3.8578547717503895</v>
      </c>
      <c r="O12" s="277">
        <f>L12-K12</f>
        <v>-9.3364552580677937</v>
      </c>
    </row>
    <row r="13" spans="1:26" x14ac:dyDescent="0.25">
      <c r="A13" s="375" t="s">
        <v>559</v>
      </c>
      <c r="B13" s="8">
        <v>285</v>
      </c>
      <c r="C13">
        <v>270</v>
      </c>
      <c r="D13">
        <v>555</v>
      </c>
      <c r="E13" s="8">
        <v>316</v>
      </c>
      <c r="F13">
        <v>235</v>
      </c>
      <c r="G13" s="9">
        <v>551</v>
      </c>
      <c r="I13" s="61">
        <v>56.435643564356432</v>
      </c>
      <c r="J13" s="6">
        <v>57.692307692307686</v>
      </c>
      <c r="K13" s="61">
        <v>62.948207171314742</v>
      </c>
      <c r="L13" s="82">
        <v>50.865800865800871</v>
      </c>
      <c r="N13" s="107">
        <f>J13-I13</f>
        <v>1.2566641279512538</v>
      </c>
      <c r="O13" s="126">
        <f>L13-K13</f>
        <v>-12.082406305513871</v>
      </c>
    </row>
    <row r="14" spans="1:26" x14ac:dyDescent="0.25">
      <c r="A14" s="376" t="s">
        <v>730</v>
      </c>
      <c r="B14" s="659">
        <v>297</v>
      </c>
      <c r="C14" s="660">
        <v>264</v>
      </c>
      <c r="D14" s="660">
        <v>561</v>
      </c>
      <c r="E14" s="659">
        <v>356</v>
      </c>
      <c r="F14" s="660">
        <v>292</v>
      </c>
      <c r="G14" s="662">
        <v>648</v>
      </c>
      <c r="I14" s="100">
        <v>58.0078125</v>
      </c>
      <c r="J14" s="98">
        <v>55.000000000000007</v>
      </c>
      <c r="K14" s="100">
        <v>69.395711500974656</v>
      </c>
      <c r="L14" s="99">
        <v>61.603375527426167</v>
      </c>
      <c r="N14" s="332">
        <f>J14-I14</f>
        <v>-3.0078124999999929</v>
      </c>
      <c r="O14" s="335">
        <f>L14-K14</f>
        <v>-7.7923359735484894</v>
      </c>
    </row>
    <row r="19" spans="1:52" s="47" customFormat="1" ht="28.9" customHeight="1" x14ac:dyDescent="0.25"/>
    <row r="21" spans="1:52" s="4" customFormat="1" x14ac:dyDescent="0.25">
      <c r="A21" s="5" t="s">
        <v>1226</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row>
    <row r="22" spans="1:52" s="18" customFormat="1" ht="16.5" customHeight="1" x14ac:dyDescent="0.25">
      <c r="A22" s="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row>
    <row r="23" spans="1:52" ht="36.75" customHeight="1" x14ac:dyDescent="0.25">
      <c r="A23" s="167"/>
      <c r="B23" s="2116" t="s">
        <v>997</v>
      </c>
      <c r="C23" s="2116"/>
      <c r="D23" s="2116"/>
      <c r="E23" s="2116"/>
      <c r="F23" s="2116"/>
      <c r="G23" s="2116"/>
      <c r="H23" s="2116"/>
      <c r="I23" s="2116"/>
      <c r="J23" s="2116"/>
      <c r="K23" s="2116"/>
      <c r="L23" s="2116"/>
      <c r="M23" s="2116"/>
      <c r="N23" s="2116"/>
      <c r="O23" s="2116"/>
      <c r="P23" s="2116"/>
      <c r="Q23" s="2116"/>
      <c r="R23" s="2116"/>
      <c r="S23" s="2116"/>
      <c r="T23" s="2116"/>
      <c r="U23" s="2116"/>
      <c r="V23" s="2116"/>
      <c r="W23" s="2116"/>
      <c r="X23" s="2116"/>
      <c r="Y23" s="2116"/>
      <c r="Z23" s="2116"/>
      <c r="AA23" s="2116"/>
      <c r="AB23" s="2116"/>
      <c r="AC23" s="2116"/>
      <c r="AD23" s="2116"/>
      <c r="AE23" s="2116"/>
      <c r="AF23" s="47"/>
      <c r="AG23" s="2116" t="s">
        <v>508</v>
      </c>
      <c r="AH23" s="2116"/>
      <c r="AI23" s="2116"/>
      <c r="AJ23" s="2116"/>
      <c r="AK23" s="2116"/>
      <c r="AL23" s="2116"/>
      <c r="AM23" s="2116"/>
      <c r="AN23" s="2116"/>
      <c r="AO23" s="2116"/>
      <c r="AP23" s="2116"/>
      <c r="AQ23" s="2116"/>
      <c r="AR23" s="2116"/>
      <c r="AS23" s="47"/>
      <c r="AT23" s="2116" t="s">
        <v>1134</v>
      </c>
      <c r="AU23" s="2116"/>
      <c r="AV23" s="2116"/>
      <c r="AW23" s="2116"/>
      <c r="AX23" s="2116"/>
      <c r="AY23" s="2116"/>
    </row>
    <row r="24" spans="1:52" x14ac:dyDescent="0.25">
      <c r="A24" s="1183" t="s">
        <v>29</v>
      </c>
      <c r="B24" s="2090">
        <v>2019</v>
      </c>
      <c r="C24" s="2090"/>
      <c r="D24" s="2090"/>
      <c r="E24" s="2090"/>
      <c r="F24" s="2090"/>
      <c r="G24" s="2090"/>
      <c r="H24" s="2090"/>
      <c r="I24" s="2090"/>
      <c r="J24" s="2090"/>
      <c r="K24" s="2090"/>
      <c r="L24" s="2090"/>
      <c r="M24" s="2090"/>
      <c r="N24" s="2090"/>
      <c r="O24" s="2090"/>
      <c r="P24" s="2090"/>
      <c r="Q24" s="2090">
        <v>2022</v>
      </c>
      <c r="R24" s="2090"/>
      <c r="S24" s="2090"/>
      <c r="T24" s="2090"/>
      <c r="U24" s="2090"/>
      <c r="V24" s="2090"/>
      <c r="W24" s="2090"/>
      <c r="X24" s="2090"/>
      <c r="Y24" s="2090"/>
      <c r="Z24" s="2090"/>
      <c r="AA24" s="2090"/>
      <c r="AB24" s="2090"/>
      <c r="AC24" s="2090"/>
      <c r="AD24" s="2090"/>
      <c r="AE24" s="2090"/>
      <c r="AG24" s="2090">
        <v>2019</v>
      </c>
      <c r="AH24" s="2090"/>
      <c r="AI24" s="2090"/>
      <c r="AJ24" s="2090"/>
      <c r="AK24" s="2090"/>
      <c r="AL24" s="2090"/>
      <c r="AM24" s="2090">
        <v>2022</v>
      </c>
      <c r="AN24" s="2090"/>
      <c r="AO24" s="2090"/>
      <c r="AP24" s="2090"/>
      <c r="AQ24" s="2090"/>
      <c r="AR24" s="2090"/>
      <c r="AT24" s="2091">
        <v>2019</v>
      </c>
      <c r="AU24" s="2091"/>
      <c r="AV24" s="2091"/>
      <c r="AW24" s="2091">
        <v>2022</v>
      </c>
      <c r="AX24" s="2091"/>
      <c r="AY24" s="2091"/>
    </row>
    <row r="25" spans="1:52" x14ac:dyDescent="0.25">
      <c r="A25" s="1182" t="s">
        <v>30</v>
      </c>
      <c r="B25" s="2112" t="s">
        <v>722</v>
      </c>
      <c r="C25" s="2112"/>
      <c r="D25" s="2112"/>
      <c r="E25" s="2112" t="s">
        <v>723</v>
      </c>
      <c r="F25" s="2112"/>
      <c r="G25" s="2112"/>
      <c r="H25" s="2112" t="s">
        <v>724</v>
      </c>
      <c r="I25" s="2112"/>
      <c r="J25" s="2112"/>
      <c r="K25" s="2112" t="s">
        <v>560</v>
      </c>
      <c r="L25" s="2112"/>
      <c r="M25" s="2112"/>
      <c r="N25" s="2112" t="s">
        <v>561</v>
      </c>
      <c r="O25" s="2112"/>
      <c r="P25" s="2112"/>
      <c r="Q25" s="2112" t="s">
        <v>722</v>
      </c>
      <c r="R25" s="2112"/>
      <c r="S25" s="2112"/>
      <c r="T25" s="2112" t="s">
        <v>723</v>
      </c>
      <c r="U25" s="2112"/>
      <c r="V25" s="2112"/>
      <c r="W25" s="2112" t="s">
        <v>724</v>
      </c>
      <c r="X25" s="2112"/>
      <c r="Y25" s="2112"/>
      <c r="Z25" s="2112" t="s">
        <v>560</v>
      </c>
      <c r="AA25" s="2112"/>
      <c r="AB25" s="2112"/>
      <c r="AC25" s="2112" t="s">
        <v>561</v>
      </c>
      <c r="AD25" s="2112"/>
      <c r="AE25" s="2112"/>
      <c r="AF25" s="4"/>
      <c r="AG25" s="2112" t="s">
        <v>722</v>
      </c>
      <c r="AH25" s="2112"/>
      <c r="AI25" s="2112"/>
      <c r="AJ25" s="2112" t="s">
        <v>723</v>
      </c>
      <c r="AK25" s="2112"/>
      <c r="AL25" s="2112"/>
      <c r="AM25" s="2112" t="s">
        <v>731</v>
      </c>
      <c r="AN25" s="2112"/>
      <c r="AO25" s="2112"/>
      <c r="AP25" s="2112" t="s">
        <v>723</v>
      </c>
      <c r="AQ25" s="2112"/>
      <c r="AR25" s="2112"/>
      <c r="AS25" s="4"/>
      <c r="AT25" s="2091"/>
      <c r="AU25" s="2091"/>
      <c r="AV25" s="2091"/>
      <c r="AW25" s="2091"/>
      <c r="AX25" s="2091"/>
      <c r="AY25" s="2091"/>
    </row>
    <row r="26" spans="1:52" ht="393" x14ac:dyDescent="0.25">
      <c r="A26" s="1183" t="s">
        <v>34</v>
      </c>
      <c r="B26" s="1141" t="s">
        <v>558</v>
      </c>
      <c r="C26" s="1142" t="s">
        <v>559</v>
      </c>
      <c r="D26" s="1142" t="s">
        <v>562</v>
      </c>
      <c r="E26" s="1142" t="s">
        <v>558</v>
      </c>
      <c r="F26" s="1142" t="s">
        <v>559</v>
      </c>
      <c r="G26" s="1142" t="s">
        <v>562</v>
      </c>
      <c r="H26" s="1142" t="s">
        <v>558</v>
      </c>
      <c r="I26" s="1142" t="s">
        <v>559</v>
      </c>
      <c r="J26" s="1142" t="s">
        <v>562</v>
      </c>
      <c r="K26" s="1142" t="s">
        <v>725</v>
      </c>
      <c r="L26" s="1142" t="s">
        <v>726</v>
      </c>
      <c r="M26" s="1142" t="s">
        <v>727</v>
      </c>
      <c r="N26" s="1142" t="s">
        <v>725</v>
      </c>
      <c r="O26" s="1142" t="s">
        <v>728</v>
      </c>
      <c r="P26" s="1142" t="s">
        <v>729</v>
      </c>
      <c r="Q26" s="1141" t="s">
        <v>558</v>
      </c>
      <c r="R26" s="1142" t="s">
        <v>559</v>
      </c>
      <c r="S26" s="1142" t="s">
        <v>562</v>
      </c>
      <c r="T26" s="1142" t="s">
        <v>558</v>
      </c>
      <c r="U26" s="1142" t="s">
        <v>559</v>
      </c>
      <c r="V26" s="1142" t="s">
        <v>562</v>
      </c>
      <c r="W26" s="1142" t="s">
        <v>558</v>
      </c>
      <c r="X26" s="1142" t="s">
        <v>559</v>
      </c>
      <c r="Y26" s="1142" t="s">
        <v>562</v>
      </c>
      <c r="Z26" s="1142" t="s">
        <v>725</v>
      </c>
      <c r="AA26" s="1142" t="s">
        <v>726</v>
      </c>
      <c r="AB26" s="1142" t="s">
        <v>727</v>
      </c>
      <c r="AC26" s="1142" t="s">
        <v>725</v>
      </c>
      <c r="AD26" s="1142" t="s">
        <v>728</v>
      </c>
      <c r="AE26" s="1143" t="s">
        <v>729</v>
      </c>
      <c r="AF26" s="18"/>
      <c r="AG26" s="1141" t="s">
        <v>558</v>
      </c>
      <c r="AH26" s="1142" t="s">
        <v>559</v>
      </c>
      <c r="AI26" s="1142" t="s">
        <v>562</v>
      </c>
      <c r="AJ26" s="1142" t="s">
        <v>558</v>
      </c>
      <c r="AK26" s="1142" t="s">
        <v>559</v>
      </c>
      <c r="AL26" s="1142" t="s">
        <v>562</v>
      </c>
      <c r="AM26" s="1141" t="s">
        <v>558</v>
      </c>
      <c r="AN26" s="1142" t="s">
        <v>559</v>
      </c>
      <c r="AO26" s="1142" t="s">
        <v>562</v>
      </c>
      <c r="AP26" s="1142" t="s">
        <v>558</v>
      </c>
      <c r="AQ26" s="1142" t="s">
        <v>559</v>
      </c>
      <c r="AR26" s="1143" t="s">
        <v>562</v>
      </c>
      <c r="AS26" s="18"/>
      <c r="AT26" s="1141" t="s">
        <v>558</v>
      </c>
      <c r="AU26" s="1142" t="s">
        <v>559</v>
      </c>
      <c r="AV26" s="1142" t="s">
        <v>562</v>
      </c>
      <c r="AW26" s="1141" t="s">
        <v>558</v>
      </c>
      <c r="AX26" s="1142" t="s">
        <v>559</v>
      </c>
      <c r="AY26" s="1143" t="s">
        <v>562</v>
      </c>
    </row>
    <row r="27" spans="1:52" x14ac:dyDescent="0.25">
      <c r="A27" s="364" t="s">
        <v>35</v>
      </c>
      <c r="B27" s="371"/>
      <c r="C27" s="372"/>
      <c r="D27" s="372"/>
      <c r="E27" s="372"/>
      <c r="F27" s="372"/>
      <c r="G27" s="372"/>
      <c r="H27" s="372"/>
      <c r="I27" s="372"/>
      <c r="J27" s="372"/>
      <c r="K27" s="372"/>
      <c r="L27" s="372"/>
      <c r="M27" s="372"/>
      <c r="N27" s="372"/>
      <c r="O27" s="372"/>
      <c r="P27" s="372"/>
      <c r="Q27" s="371"/>
      <c r="R27" s="372"/>
      <c r="S27" s="372"/>
      <c r="T27" s="372"/>
      <c r="U27" s="372"/>
      <c r="V27" s="372"/>
      <c r="W27" s="372"/>
      <c r="X27" s="372"/>
      <c r="Y27" s="372"/>
      <c r="Z27" s="372"/>
      <c r="AA27" s="372"/>
      <c r="AB27" s="372"/>
      <c r="AC27" s="372"/>
      <c r="AD27" s="372"/>
      <c r="AE27" s="373"/>
      <c r="AG27" s="371"/>
      <c r="AH27" s="372"/>
      <c r="AI27" s="372"/>
      <c r="AJ27" s="372"/>
      <c r="AK27" s="372"/>
      <c r="AL27" s="372"/>
      <c r="AM27" s="371"/>
      <c r="AN27" s="372"/>
      <c r="AO27" s="372"/>
      <c r="AP27" s="372"/>
      <c r="AQ27" s="372"/>
      <c r="AR27" s="373"/>
      <c r="AT27" s="371"/>
      <c r="AU27" s="372"/>
      <c r="AV27" s="372"/>
      <c r="AW27" s="371"/>
      <c r="AX27" s="372"/>
      <c r="AY27" s="373"/>
    </row>
    <row r="28" spans="1:52" x14ac:dyDescent="0.25">
      <c r="A28" s="374" t="s">
        <v>36</v>
      </c>
      <c r="B28" s="228">
        <v>2</v>
      </c>
      <c r="C28" s="229">
        <v>1</v>
      </c>
      <c r="D28" s="229">
        <v>0</v>
      </c>
      <c r="E28" s="229">
        <v>3</v>
      </c>
      <c r="F28" s="229">
        <v>3</v>
      </c>
      <c r="G28" s="229">
        <v>2</v>
      </c>
      <c r="H28" s="229">
        <f t="shared" ref="H28:J32" si="0">B28+E28</f>
        <v>5</v>
      </c>
      <c r="I28" s="229">
        <f t="shared" si="0"/>
        <v>4</v>
      </c>
      <c r="J28" s="229">
        <f t="shared" si="0"/>
        <v>2</v>
      </c>
      <c r="K28" s="229">
        <v>2</v>
      </c>
      <c r="L28" s="229">
        <v>2</v>
      </c>
      <c r="M28" s="229">
        <v>2</v>
      </c>
      <c r="N28" s="229">
        <v>3</v>
      </c>
      <c r="O28" s="229">
        <v>3</v>
      </c>
      <c r="P28" s="229">
        <v>3</v>
      </c>
      <c r="Q28" s="228">
        <v>4</v>
      </c>
      <c r="R28" s="229">
        <v>4</v>
      </c>
      <c r="S28" s="229">
        <v>5</v>
      </c>
      <c r="T28" s="229">
        <v>3</v>
      </c>
      <c r="U28" s="229">
        <v>3</v>
      </c>
      <c r="V28" s="229">
        <v>3</v>
      </c>
      <c r="W28" s="229">
        <f t="shared" ref="W28:Y32" si="1">Q28+T28</f>
        <v>7</v>
      </c>
      <c r="X28" s="229">
        <f t="shared" si="1"/>
        <v>7</v>
      </c>
      <c r="Y28" s="229">
        <f t="shared" si="1"/>
        <v>8</v>
      </c>
      <c r="Z28" s="229">
        <v>6</v>
      </c>
      <c r="AA28" s="229">
        <v>5</v>
      </c>
      <c r="AB28" s="229">
        <v>5</v>
      </c>
      <c r="AC28" s="229">
        <v>4</v>
      </c>
      <c r="AD28" s="229">
        <v>4</v>
      </c>
      <c r="AE28" s="230">
        <v>4</v>
      </c>
      <c r="AG28" s="231">
        <f t="shared" ref="AG28:AL32" si="2">B28/K28*100</f>
        <v>100</v>
      </c>
      <c r="AH28" s="232">
        <f t="shared" si="2"/>
        <v>50</v>
      </c>
      <c r="AI28" s="232">
        <f t="shared" si="2"/>
        <v>0</v>
      </c>
      <c r="AJ28" s="232">
        <f t="shared" si="2"/>
        <v>100</v>
      </c>
      <c r="AK28" s="232">
        <f t="shared" si="2"/>
        <v>100</v>
      </c>
      <c r="AL28" s="232">
        <f t="shared" si="2"/>
        <v>66.666666666666657</v>
      </c>
      <c r="AM28" s="231">
        <f t="shared" ref="AM28:AR32" si="3">Q28/Z28*100</f>
        <v>66.666666666666657</v>
      </c>
      <c r="AN28" s="232">
        <f t="shared" si="3"/>
        <v>80</v>
      </c>
      <c r="AO28" s="232">
        <f t="shared" si="3"/>
        <v>100</v>
      </c>
      <c r="AP28" s="232">
        <f t="shared" si="3"/>
        <v>75</v>
      </c>
      <c r="AQ28" s="232">
        <f t="shared" si="3"/>
        <v>75</v>
      </c>
      <c r="AR28" s="233">
        <f t="shared" si="3"/>
        <v>75</v>
      </c>
      <c r="AT28" s="619">
        <f t="shared" ref="AT28:AV32" si="4">AJ28-AG28</f>
        <v>0</v>
      </c>
      <c r="AU28" s="358">
        <f t="shared" si="4"/>
        <v>50</v>
      </c>
      <c r="AV28" s="358">
        <f t="shared" si="4"/>
        <v>66.666666666666657</v>
      </c>
      <c r="AW28" s="619">
        <f t="shared" ref="AW28:AY32" si="5">AP28-AM28</f>
        <v>8.3333333333333428</v>
      </c>
      <c r="AX28" s="358">
        <f t="shared" si="5"/>
        <v>-5</v>
      </c>
      <c r="AY28" s="620">
        <f t="shared" si="5"/>
        <v>-25</v>
      </c>
    </row>
    <row r="29" spans="1:52" x14ac:dyDescent="0.25">
      <c r="A29" s="375" t="s">
        <v>38</v>
      </c>
      <c r="B29" s="93">
        <v>64</v>
      </c>
      <c r="C29" s="80">
        <v>50</v>
      </c>
      <c r="D29" s="80">
        <v>59</v>
      </c>
      <c r="E29" s="80">
        <v>50</v>
      </c>
      <c r="F29" s="80">
        <v>50</v>
      </c>
      <c r="G29" s="80">
        <v>43</v>
      </c>
      <c r="H29" s="80">
        <f t="shared" si="0"/>
        <v>114</v>
      </c>
      <c r="I29" s="80">
        <f t="shared" si="0"/>
        <v>100</v>
      </c>
      <c r="J29" s="80">
        <f t="shared" si="0"/>
        <v>102</v>
      </c>
      <c r="K29" s="80">
        <v>94</v>
      </c>
      <c r="L29" s="80">
        <v>93</v>
      </c>
      <c r="M29" s="80">
        <v>96</v>
      </c>
      <c r="N29" s="80">
        <v>90</v>
      </c>
      <c r="O29" s="80">
        <v>87</v>
      </c>
      <c r="P29" s="80">
        <v>91</v>
      </c>
      <c r="Q29" s="93">
        <v>59</v>
      </c>
      <c r="R29" s="80">
        <v>53</v>
      </c>
      <c r="S29" s="80">
        <v>51</v>
      </c>
      <c r="T29" s="80">
        <v>49</v>
      </c>
      <c r="U29" s="80">
        <v>38</v>
      </c>
      <c r="V29" s="80">
        <v>49</v>
      </c>
      <c r="W29" s="80">
        <f t="shared" si="1"/>
        <v>108</v>
      </c>
      <c r="X29" s="80">
        <f t="shared" si="1"/>
        <v>91</v>
      </c>
      <c r="Y29" s="80">
        <f t="shared" si="1"/>
        <v>100</v>
      </c>
      <c r="Z29" s="80">
        <v>82</v>
      </c>
      <c r="AA29" s="80">
        <v>80</v>
      </c>
      <c r="AB29" s="80">
        <v>82</v>
      </c>
      <c r="AC29" s="80">
        <v>89</v>
      </c>
      <c r="AD29" s="80">
        <v>89</v>
      </c>
      <c r="AE29" s="81">
        <v>91</v>
      </c>
      <c r="AG29" s="61">
        <f t="shared" si="2"/>
        <v>68.085106382978722</v>
      </c>
      <c r="AH29" s="6">
        <f t="shared" si="2"/>
        <v>53.763440860215049</v>
      </c>
      <c r="AI29" s="6">
        <f t="shared" si="2"/>
        <v>61.458333333333336</v>
      </c>
      <c r="AJ29" s="6">
        <f t="shared" si="2"/>
        <v>55.555555555555557</v>
      </c>
      <c r="AK29" s="6">
        <f t="shared" si="2"/>
        <v>57.47126436781609</v>
      </c>
      <c r="AL29" s="6">
        <f t="shared" si="2"/>
        <v>47.252747252747248</v>
      </c>
      <c r="AM29" s="61">
        <f t="shared" si="3"/>
        <v>71.951219512195124</v>
      </c>
      <c r="AN29" s="6">
        <f t="shared" si="3"/>
        <v>66.25</v>
      </c>
      <c r="AO29" s="6">
        <f t="shared" si="3"/>
        <v>62.195121951219512</v>
      </c>
      <c r="AP29" s="6">
        <f t="shared" si="3"/>
        <v>55.056179775280903</v>
      </c>
      <c r="AQ29" s="6">
        <f t="shared" si="3"/>
        <v>42.696629213483142</v>
      </c>
      <c r="AR29" s="82">
        <f t="shared" si="3"/>
        <v>53.846153846153847</v>
      </c>
      <c r="AT29" s="59">
        <f t="shared" si="4"/>
        <v>-12.529550827423165</v>
      </c>
      <c r="AU29" s="57">
        <f t="shared" si="4"/>
        <v>3.7078235076010415</v>
      </c>
      <c r="AV29" s="57">
        <f t="shared" si="4"/>
        <v>-14.205586080586087</v>
      </c>
      <c r="AW29" s="59">
        <f t="shared" si="5"/>
        <v>-16.895039736914221</v>
      </c>
      <c r="AX29" s="57">
        <f t="shared" si="5"/>
        <v>-23.553370786516858</v>
      </c>
      <c r="AY29" s="60">
        <f t="shared" si="5"/>
        <v>-8.3489681050656657</v>
      </c>
    </row>
    <row r="30" spans="1:52" x14ac:dyDescent="0.25">
      <c r="A30" s="375" t="s">
        <v>39</v>
      </c>
      <c r="B30" s="93">
        <v>68</v>
      </c>
      <c r="C30" s="80">
        <v>63</v>
      </c>
      <c r="D30" s="80">
        <v>70</v>
      </c>
      <c r="E30" s="80">
        <v>68</v>
      </c>
      <c r="F30" s="80">
        <v>72</v>
      </c>
      <c r="G30" s="80">
        <v>69</v>
      </c>
      <c r="H30" s="80">
        <f t="shared" si="0"/>
        <v>136</v>
      </c>
      <c r="I30" s="80">
        <f t="shared" si="0"/>
        <v>135</v>
      </c>
      <c r="J30" s="80">
        <f t="shared" si="0"/>
        <v>139</v>
      </c>
      <c r="K30" s="80">
        <v>118</v>
      </c>
      <c r="L30" s="80">
        <v>119</v>
      </c>
      <c r="M30" s="80">
        <v>119</v>
      </c>
      <c r="N30" s="80">
        <v>127</v>
      </c>
      <c r="O30" s="80">
        <v>125</v>
      </c>
      <c r="P30" s="80">
        <v>126</v>
      </c>
      <c r="Q30" s="93">
        <v>77</v>
      </c>
      <c r="R30" s="80">
        <v>62</v>
      </c>
      <c r="S30" s="80">
        <v>78</v>
      </c>
      <c r="T30" s="80">
        <v>74</v>
      </c>
      <c r="U30" s="80">
        <v>63</v>
      </c>
      <c r="V30" s="80">
        <v>72</v>
      </c>
      <c r="W30" s="80">
        <f t="shared" si="1"/>
        <v>151</v>
      </c>
      <c r="X30" s="80">
        <f t="shared" si="1"/>
        <v>125</v>
      </c>
      <c r="Y30" s="80">
        <f t="shared" si="1"/>
        <v>150</v>
      </c>
      <c r="Z30" s="80">
        <v>113</v>
      </c>
      <c r="AA30" s="80">
        <v>111</v>
      </c>
      <c r="AB30" s="80">
        <v>114</v>
      </c>
      <c r="AC30" s="80">
        <v>117</v>
      </c>
      <c r="AD30" s="80">
        <v>115</v>
      </c>
      <c r="AE30" s="81">
        <v>117</v>
      </c>
      <c r="AG30" s="61">
        <f t="shared" si="2"/>
        <v>57.627118644067799</v>
      </c>
      <c r="AH30" s="6">
        <f t="shared" si="2"/>
        <v>52.941176470588239</v>
      </c>
      <c r="AI30" s="6">
        <f t="shared" si="2"/>
        <v>58.82352941176471</v>
      </c>
      <c r="AJ30" s="6">
        <f t="shared" si="2"/>
        <v>53.543307086614178</v>
      </c>
      <c r="AK30" s="6">
        <f t="shared" si="2"/>
        <v>57.599999999999994</v>
      </c>
      <c r="AL30" s="6">
        <f t="shared" si="2"/>
        <v>54.761904761904766</v>
      </c>
      <c r="AM30" s="61">
        <f t="shared" si="3"/>
        <v>68.141592920353972</v>
      </c>
      <c r="AN30" s="6">
        <f t="shared" si="3"/>
        <v>55.85585585585585</v>
      </c>
      <c r="AO30" s="6">
        <f t="shared" si="3"/>
        <v>68.421052631578945</v>
      </c>
      <c r="AP30" s="6">
        <f t="shared" si="3"/>
        <v>63.247863247863243</v>
      </c>
      <c r="AQ30" s="6">
        <f t="shared" si="3"/>
        <v>54.782608695652172</v>
      </c>
      <c r="AR30" s="82">
        <f t="shared" si="3"/>
        <v>61.53846153846154</v>
      </c>
      <c r="AT30" s="59">
        <f t="shared" si="4"/>
        <v>-4.0838115574536218</v>
      </c>
      <c r="AU30" s="57">
        <f t="shared" si="4"/>
        <v>4.6588235294117553</v>
      </c>
      <c r="AV30" s="57">
        <f t="shared" si="4"/>
        <v>-4.0616246498599438</v>
      </c>
      <c r="AW30" s="59">
        <f t="shared" si="5"/>
        <v>-4.8937296724907284</v>
      </c>
      <c r="AX30" s="57">
        <f t="shared" si="5"/>
        <v>-1.0732471602036782</v>
      </c>
      <c r="AY30" s="60">
        <f t="shared" si="5"/>
        <v>-6.882591093117405</v>
      </c>
    </row>
    <row r="31" spans="1:52" x14ac:dyDescent="0.25">
      <c r="A31" s="375" t="s">
        <v>40</v>
      </c>
      <c r="B31" s="93">
        <v>95</v>
      </c>
      <c r="C31" s="80">
        <v>84</v>
      </c>
      <c r="D31" s="80">
        <v>92</v>
      </c>
      <c r="E31" s="80">
        <v>100</v>
      </c>
      <c r="F31" s="80">
        <v>92</v>
      </c>
      <c r="G31" s="80">
        <v>97</v>
      </c>
      <c r="H31" s="80">
        <f t="shared" si="0"/>
        <v>195</v>
      </c>
      <c r="I31" s="80">
        <f t="shared" si="0"/>
        <v>176</v>
      </c>
      <c r="J31" s="80">
        <f t="shared" si="0"/>
        <v>189</v>
      </c>
      <c r="K31" s="80">
        <v>169</v>
      </c>
      <c r="L31" s="80">
        <v>165</v>
      </c>
      <c r="M31" s="80">
        <v>169</v>
      </c>
      <c r="N31" s="80">
        <v>161</v>
      </c>
      <c r="O31" s="80">
        <v>157</v>
      </c>
      <c r="P31" s="80">
        <v>162</v>
      </c>
      <c r="Q31" s="93">
        <v>127</v>
      </c>
      <c r="R31" s="80">
        <v>108</v>
      </c>
      <c r="S31" s="80">
        <v>125</v>
      </c>
      <c r="T31" s="80">
        <v>98</v>
      </c>
      <c r="U31" s="80">
        <v>79</v>
      </c>
      <c r="V31" s="80">
        <v>100</v>
      </c>
      <c r="W31" s="80">
        <f t="shared" si="1"/>
        <v>225</v>
      </c>
      <c r="X31" s="80">
        <f t="shared" si="1"/>
        <v>187</v>
      </c>
      <c r="Y31" s="80">
        <f t="shared" si="1"/>
        <v>225</v>
      </c>
      <c r="Z31" s="80">
        <v>171</v>
      </c>
      <c r="AA31" s="80">
        <v>165</v>
      </c>
      <c r="AB31" s="80">
        <v>169</v>
      </c>
      <c r="AC31" s="80">
        <v>157</v>
      </c>
      <c r="AD31" s="80">
        <v>151</v>
      </c>
      <c r="AE31" s="81">
        <v>157</v>
      </c>
      <c r="AG31" s="61">
        <f t="shared" si="2"/>
        <v>56.213017751479285</v>
      </c>
      <c r="AH31" s="6">
        <f t="shared" si="2"/>
        <v>50.909090909090907</v>
      </c>
      <c r="AI31" s="6">
        <f t="shared" si="2"/>
        <v>54.437869822485204</v>
      </c>
      <c r="AJ31" s="6">
        <f t="shared" si="2"/>
        <v>62.11180124223602</v>
      </c>
      <c r="AK31" s="6">
        <f t="shared" si="2"/>
        <v>58.598726114649679</v>
      </c>
      <c r="AL31" s="6">
        <f t="shared" si="2"/>
        <v>59.876543209876544</v>
      </c>
      <c r="AM31" s="61">
        <f t="shared" si="3"/>
        <v>74.269005847953224</v>
      </c>
      <c r="AN31" s="6">
        <f t="shared" si="3"/>
        <v>65.454545454545453</v>
      </c>
      <c r="AO31" s="6">
        <f t="shared" si="3"/>
        <v>73.964497041420117</v>
      </c>
      <c r="AP31" s="6">
        <f t="shared" si="3"/>
        <v>62.420382165605091</v>
      </c>
      <c r="AQ31" s="6">
        <f t="shared" si="3"/>
        <v>52.317880794701985</v>
      </c>
      <c r="AR31" s="82">
        <f t="shared" si="3"/>
        <v>63.694267515923563</v>
      </c>
      <c r="AT31" s="59">
        <f t="shared" si="4"/>
        <v>5.8987834907567347</v>
      </c>
      <c r="AU31" s="57">
        <f t="shared" si="4"/>
        <v>7.6896352055587727</v>
      </c>
      <c r="AV31" s="57">
        <f t="shared" si="4"/>
        <v>5.43867338739134</v>
      </c>
      <c r="AW31" s="59">
        <f t="shared" si="5"/>
        <v>-11.848623682348133</v>
      </c>
      <c r="AX31" s="57">
        <f t="shared" si="5"/>
        <v>-13.136664659843468</v>
      </c>
      <c r="AY31" s="60">
        <f t="shared" si="5"/>
        <v>-10.270229525496553</v>
      </c>
    </row>
    <row r="32" spans="1:52" x14ac:dyDescent="0.25">
      <c r="A32" s="375" t="s">
        <v>41</v>
      </c>
      <c r="B32" s="93">
        <v>86</v>
      </c>
      <c r="C32" s="80">
        <v>86</v>
      </c>
      <c r="D32" s="80">
        <v>76</v>
      </c>
      <c r="E32" s="80">
        <v>55</v>
      </c>
      <c r="F32" s="80">
        <v>54</v>
      </c>
      <c r="G32" s="80">
        <v>53</v>
      </c>
      <c r="H32" s="80">
        <f t="shared" si="0"/>
        <v>141</v>
      </c>
      <c r="I32" s="80">
        <f t="shared" si="0"/>
        <v>140</v>
      </c>
      <c r="J32" s="80">
        <f t="shared" si="0"/>
        <v>129</v>
      </c>
      <c r="K32" s="80">
        <v>127</v>
      </c>
      <c r="L32" s="80">
        <v>127</v>
      </c>
      <c r="M32" s="80">
        <v>126</v>
      </c>
      <c r="N32" s="80">
        <v>95</v>
      </c>
      <c r="O32" s="80">
        <v>97</v>
      </c>
      <c r="P32" s="80">
        <v>97</v>
      </c>
      <c r="Q32" s="93">
        <v>99</v>
      </c>
      <c r="R32" s="80">
        <v>89</v>
      </c>
      <c r="S32" s="80">
        <v>97</v>
      </c>
      <c r="T32" s="80">
        <v>67</v>
      </c>
      <c r="U32" s="80">
        <v>52</v>
      </c>
      <c r="V32" s="80">
        <v>69</v>
      </c>
      <c r="W32" s="80">
        <f t="shared" si="1"/>
        <v>166</v>
      </c>
      <c r="X32" s="80">
        <f t="shared" si="1"/>
        <v>141</v>
      </c>
      <c r="Y32" s="80">
        <f t="shared" si="1"/>
        <v>166</v>
      </c>
      <c r="Z32" s="80">
        <v>146</v>
      </c>
      <c r="AA32" s="80">
        <v>141</v>
      </c>
      <c r="AB32" s="80">
        <v>144</v>
      </c>
      <c r="AC32" s="80">
        <v>107</v>
      </c>
      <c r="AD32" s="80">
        <v>105</v>
      </c>
      <c r="AE32" s="81">
        <v>107</v>
      </c>
      <c r="AG32" s="61">
        <f t="shared" si="2"/>
        <v>67.716535433070874</v>
      </c>
      <c r="AH32" s="6">
        <f t="shared" si="2"/>
        <v>67.716535433070874</v>
      </c>
      <c r="AI32" s="6">
        <f t="shared" si="2"/>
        <v>60.317460317460316</v>
      </c>
      <c r="AJ32" s="6">
        <f t="shared" si="2"/>
        <v>57.894736842105267</v>
      </c>
      <c r="AK32" s="6">
        <f t="shared" si="2"/>
        <v>55.670103092783506</v>
      </c>
      <c r="AL32" s="6">
        <f t="shared" si="2"/>
        <v>54.639175257731956</v>
      </c>
      <c r="AM32" s="61">
        <f t="shared" si="3"/>
        <v>67.808219178082197</v>
      </c>
      <c r="AN32" s="6">
        <f t="shared" si="3"/>
        <v>63.12056737588653</v>
      </c>
      <c r="AO32" s="6">
        <f t="shared" si="3"/>
        <v>67.361111111111114</v>
      </c>
      <c r="AP32" s="6">
        <f t="shared" si="3"/>
        <v>62.616822429906534</v>
      </c>
      <c r="AQ32" s="6">
        <f t="shared" si="3"/>
        <v>49.523809523809526</v>
      </c>
      <c r="AR32" s="82">
        <f t="shared" si="3"/>
        <v>64.485981308411212</v>
      </c>
      <c r="AT32" s="59">
        <f t="shared" si="4"/>
        <v>-9.8217985909656065</v>
      </c>
      <c r="AU32" s="57">
        <f t="shared" si="4"/>
        <v>-12.046432340287367</v>
      </c>
      <c r="AV32" s="57">
        <f t="shared" si="4"/>
        <v>-5.6782850597283598</v>
      </c>
      <c r="AW32" s="59">
        <f t="shared" si="5"/>
        <v>-5.1913967481756629</v>
      </c>
      <c r="AX32" s="57">
        <f t="shared" si="5"/>
        <v>-13.596757852077005</v>
      </c>
      <c r="AY32" s="60">
        <f t="shared" si="5"/>
        <v>-2.8751298026999024</v>
      </c>
    </row>
    <row r="33" spans="1:51" x14ac:dyDescent="0.25">
      <c r="A33" s="364" t="s">
        <v>42</v>
      </c>
      <c r="B33" s="1133"/>
      <c r="C33" s="1134"/>
      <c r="D33" s="1134"/>
      <c r="E33" s="1134"/>
      <c r="F33" s="1134"/>
      <c r="G33" s="1134"/>
      <c r="H33" s="1134"/>
      <c r="I33" s="1134"/>
      <c r="J33" s="1134"/>
      <c r="K33" s="1134"/>
      <c r="L33" s="1134"/>
      <c r="M33" s="1134"/>
      <c r="N33" s="1134"/>
      <c r="O33" s="1134"/>
      <c r="P33" s="1134"/>
      <c r="Q33" s="1133"/>
      <c r="R33" s="1134"/>
      <c r="S33" s="1134"/>
      <c r="T33" s="1134"/>
      <c r="U33" s="1134"/>
      <c r="V33" s="1134"/>
      <c r="W33" s="1134"/>
      <c r="X33" s="1134"/>
      <c r="Y33" s="1134"/>
      <c r="Z33" s="1134"/>
      <c r="AA33" s="1134"/>
      <c r="AB33" s="1134"/>
      <c r="AC33" s="1134"/>
      <c r="AD33" s="1134"/>
      <c r="AE33" s="1135"/>
      <c r="AG33" s="380"/>
      <c r="AH33" s="381"/>
      <c r="AI33" s="381"/>
      <c r="AJ33" s="381"/>
      <c r="AK33" s="381"/>
      <c r="AL33" s="381"/>
      <c r="AM33" s="380"/>
      <c r="AN33" s="381"/>
      <c r="AO33" s="381"/>
      <c r="AP33" s="381"/>
      <c r="AQ33" s="381"/>
      <c r="AR33" s="382"/>
      <c r="AT33" s="380"/>
      <c r="AU33" s="381"/>
      <c r="AV33" s="381"/>
      <c r="AW33" s="380"/>
      <c r="AX33" s="381"/>
      <c r="AY33" s="382"/>
    </row>
    <row r="34" spans="1:51" x14ac:dyDescent="0.25">
      <c r="A34" s="375" t="s">
        <v>43</v>
      </c>
      <c r="B34" s="93">
        <v>9</v>
      </c>
      <c r="C34" s="80">
        <v>9</v>
      </c>
      <c r="D34" s="80">
        <v>9</v>
      </c>
      <c r="E34" s="80">
        <v>9</v>
      </c>
      <c r="F34" s="80">
        <v>7</v>
      </c>
      <c r="G34" s="80">
        <v>7</v>
      </c>
      <c r="H34" s="80">
        <f t="shared" ref="H34:J35" si="6">B34+E34</f>
        <v>18</v>
      </c>
      <c r="I34" s="80">
        <f t="shared" si="6"/>
        <v>16</v>
      </c>
      <c r="J34" s="80">
        <f t="shared" si="6"/>
        <v>16</v>
      </c>
      <c r="K34" s="80">
        <v>14</v>
      </c>
      <c r="L34" s="80">
        <v>14</v>
      </c>
      <c r="M34" s="80">
        <v>14</v>
      </c>
      <c r="N34" s="80">
        <v>17</v>
      </c>
      <c r="O34" s="80">
        <v>17</v>
      </c>
      <c r="P34" s="80">
        <v>17</v>
      </c>
      <c r="Q34" s="93">
        <v>9</v>
      </c>
      <c r="R34" s="80">
        <v>5</v>
      </c>
      <c r="S34" s="80">
        <v>9</v>
      </c>
      <c r="T34" s="80">
        <v>6</v>
      </c>
      <c r="U34" s="80">
        <v>5</v>
      </c>
      <c r="V34" s="80">
        <v>6</v>
      </c>
      <c r="W34" s="80">
        <f t="shared" ref="W34:Y35" si="7">Q34+T34</f>
        <v>15</v>
      </c>
      <c r="X34" s="80">
        <f t="shared" si="7"/>
        <v>10</v>
      </c>
      <c r="Y34" s="80">
        <f t="shared" si="7"/>
        <v>15</v>
      </c>
      <c r="Z34" s="80">
        <v>15</v>
      </c>
      <c r="AA34" s="80">
        <v>13</v>
      </c>
      <c r="AB34" s="80">
        <v>15</v>
      </c>
      <c r="AC34" s="80">
        <v>8</v>
      </c>
      <c r="AD34" s="80">
        <v>8</v>
      </c>
      <c r="AE34" s="81">
        <v>8</v>
      </c>
      <c r="AG34" s="61">
        <f t="shared" ref="AG34:AL35" si="8">B34/K34*100</f>
        <v>64.285714285714292</v>
      </c>
      <c r="AH34" s="6">
        <f t="shared" si="8"/>
        <v>64.285714285714292</v>
      </c>
      <c r="AI34" s="6">
        <f t="shared" si="8"/>
        <v>64.285714285714292</v>
      </c>
      <c r="AJ34" s="6">
        <f t="shared" si="8"/>
        <v>52.941176470588239</v>
      </c>
      <c r="AK34" s="6">
        <f t="shared" si="8"/>
        <v>41.17647058823529</v>
      </c>
      <c r="AL34" s="6">
        <f t="shared" si="8"/>
        <v>41.17647058823529</v>
      </c>
      <c r="AM34" s="61">
        <f t="shared" ref="AM34:AR35" si="9">Q34/Z34*100</f>
        <v>60</v>
      </c>
      <c r="AN34" s="187">
        <f t="shared" si="9"/>
        <v>38.461538461538467</v>
      </c>
      <c r="AO34" s="6">
        <f t="shared" si="9"/>
        <v>60</v>
      </c>
      <c r="AP34" s="6">
        <f t="shared" si="9"/>
        <v>75</v>
      </c>
      <c r="AQ34" s="187">
        <f t="shared" si="9"/>
        <v>62.5</v>
      </c>
      <c r="AR34" s="82">
        <f t="shared" si="9"/>
        <v>75</v>
      </c>
      <c r="AT34" s="59">
        <f t="shared" ref="AT34:AV35" si="10">AJ34-AG34</f>
        <v>-11.344537815126053</v>
      </c>
      <c r="AU34" s="57">
        <f t="shared" si="10"/>
        <v>-23.109243697479002</v>
      </c>
      <c r="AV34" s="57">
        <f t="shared" si="10"/>
        <v>-23.109243697479002</v>
      </c>
      <c r="AW34" s="59">
        <f t="shared" ref="AW34:AY35" si="11">AP34-AM34</f>
        <v>15</v>
      </c>
      <c r="AX34" s="194">
        <f t="shared" si="11"/>
        <v>24.038461538461533</v>
      </c>
      <c r="AY34" s="60">
        <f t="shared" si="11"/>
        <v>15</v>
      </c>
    </row>
    <row r="35" spans="1:51" x14ac:dyDescent="0.25">
      <c r="A35" s="375" t="s">
        <v>44</v>
      </c>
      <c r="B35" s="93">
        <v>307</v>
      </c>
      <c r="C35" s="80">
        <v>276</v>
      </c>
      <c r="D35" s="80">
        <v>288</v>
      </c>
      <c r="E35" s="80">
        <v>267</v>
      </c>
      <c r="F35" s="80">
        <v>263</v>
      </c>
      <c r="G35" s="80">
        <v>257</v>
      </c>
      <c r="H35" s="80">
        <f t="shared" si="6"/>
        <v>574</v>
      </c>
      <c r="I35" s="80">
        <f t="shared" si="6"/>
        <v>539</v>
      </c>
      <c r="J35" s="80">
        <f t="shared" si="6"/>
        <v>545</v>
      </c>
      <c r="K35" s="80">
        <v>499</v>
      </c>
      <c r="L35" s="80">
        <v>491</v>
      </c>
      <c r="M35" s="80">
        <v>497</v>
      </c>
      <c r="N35" s="80">
        <v>462</v>
      </c>
      <c r="O35" s="80">
        <v>452</v>
      </c>
      <c r="P35" s="80">
        <v>462</v>
      </c>
      <c r="Q35" s="93">
        <v>356</v>
      </c>
      <c r="R35" s="80">
        <v>311</v>
      </c>
      <c r="S35" s="80">
        <v>348</v>
      </c>
      <c r="T35" s="80">
        <v>285</v>
      </c>
      <c r="U35" s="80">
        <v>230</v>
      </c>
      <c r="V35" s="80">
        <v>286</v>
      </c>
      <c r="W35" s="80">
        <f t="shared" si="7"/>
        <v>641</v>
      </c>
      <c r="X35" s="80">
        <f t="shared" si="7"/>
        <v>541</v>
      </c>
      <c r="Y35" s="80">
        <f t="shared" si="7"/>
        <v>634</v>
      </c>
      <c r="Z35" s="80">
        <v>502</v>
      </c>
      <c r="AA35" s="80">
        <v>489</v>
      </c>
      <c r="AB35" s="80">
        <v>499</v>
      </c>
      <c r="AC35" s="80">
        <v>467</v>
      </c>
      <c r="AD35" s="80">
        <v>454</v>
      </c>
      <c r="AE35" s="81">
        <v>466</v>
      </c>
      <c r="AG35" s="61">
        <f t="shared" si="8"/>
        <v>61.523046092184366</v>
      </c>
      <c r="AH35" s="6">
        <f t="shared" si="8"/>
        <v>56.211812627291245</v>
      </c>
      <c r="AI35" s="6">
        <f t="shared" si="8"/>
        <v>57.947686116700204</v>
      </c>
      <c r="AJ35" s="6">
        <f t="shared" si="8"/>
        <v>57.792207792207797</v>
      </c>
      <c r="AK35" s="6">
        <f t="shared" si="8"/>
        <v>58.185840707964601</v>
      </c>
      <c r="AL35" s="6">
        <f t="shared" si="8"/>
        <v>55.627705627705623</v>
      </c>
      <c r="AM35" s="61">
        <f t="shared" si="9"/>
        <v>70.916334661354583</v>
      </c>
      <c r="AN35" s="6">
        <f t="shared" si="9"/>
        <v>63.599182004089982</v>
      </c>
      <c r="AO35" s="6">
        <f t="shared" si="9"/>
        <v>69.739478957915836</v>
      </c>
      <c r="AP35" s="6">
        <f t="shared" si="9"/>
        <v>61.02783725910065</v>
      </c>
      <c r="AQ35" s="6">
        <f t="shared" si="9"/>
        <v>50.660792951541858</v>
      </c>
      <c r="AR35" s="82">
        <f t="shared" si="9"/>
        <v>61.373390557939913</v>
      </c>
      <c r="AT35" s="59">
        <f t="shared" si="10"/>
        <v>-3.7308382999765684</v>
      </c>
      <c r="AU35" s="57">
        <f t="shared" si="10"/>
        <v>1.9740280806733566</v>
      </c>
      <c r="AV35" s="57">
        <f t="shared" si="10"/>
        <v>-2.319980488994581</v>
      </c>
      <c r="AW35" s="59">
        <f t="shared" si="11"/>
        <v>-9.8884974022539325</v>
      </c>
      <c r="AX35" s="57">
        <f t="shared" si="11"/>
        <v>-12.938389052548125</v>
      </c>
      <c r="AY35" s="60">
        <f t="shared" si="11"/>
        <v>-8.3660883999759221</v>
      </c>
    </row>
    <row r="36" spans="1:51" x14ac:dyDescent="0.25">
      <c r="A36" s="364" t="s">
        <v>563</v>
      </c>
      <c r="B36" s="1133"/>
      <c r="C36" s="1134"/>
      <c r="D36" s="1134"/>
      <c r="E36" s="1134"/>
      <c r="F36" s="1134"/>
      <c r="G36" s="1134"/>
      <c r="H36" s="1134"/>
      <c r="I36" s="1134"/>
      <c r="J36" s="1134"/>
      <c r="K36" s="1134"/>
      <c r="L36" s="1134"/>
      <c r="M36" s="1134"/>
      <c r="N36" s="1134"/>
      <c r="O36" s="1134"/>
      <c r="P36" s="1134"/>
      <c r="Q36" s="1133"/>
      <c r="R36" s="1134"/>
      <c r="S36" s="1134"/>
      <c r="T36" s="1134"/>
      <c r="U36" s="1134"/>
      <c r="V36" s="1134"/>
      <c r="W36" s="1134"/>
      <c r="X36" s="1134"/>
      <c r="Y36" s="1134"/>
      <c r="Z36" s="1134"/>
      <c r="AA36" s="1134"/>
      <c r="AB36" s="1134"/>
      <c r="AC36" s="1134"/>
      <c r="AD36" s="1134"/>
      <c r="AE36" s="1135"/>
      <c r="AG36" s="380"/>
      <c r="AH36" s="381"/>
      <c r="AI36" s="381"/>
      <c r="AJ36" s="381"/>
      <c r="AK36" s="381"/>
      <c r="AL36" s="381"/>
      <c r="AM36" s="380"/>
      <c r="AN36" s="381"/>
      <c r="AO36" s="381"/>
      <c r="AP36" s="381"/>
      <c r="AQ36" s="381"/>
      <c r="AR36" s="382"/>
      <c r="AT36" s="380"/>
      <c r="AU36" s="381"/>
      <c r="AV36" s="381"/>
      <c r="AW36" s="380"/>
      <c r="AX36" s="381"/>
      <c r="AY36" s="382"/>
    </row>
    <row r="37" spans="1:51" x14ac:dyDescent="0.25">
      <c r="A37" s="375" t="s">
        <v>51</v>
      </c>
      <c r="B37" s="93">
        <v>137</v>
      </c>
      <c r="C37" s="80">
        <v>119</v>
      </c>
      <c r="D37" s="80">
        <v>119</v>
      </c>
      <c r="E37" s="80">
        <v>109</v>
      </c>
      <c r="F37" s="80">
        <v>105</v>
      </c>
      <c r="G37" s="80">
        <v>103</v>
      </c>
      <c r="H37" s="80">
        <f t="shared" ref="H37:J39" si="12">B37+E37</f>
        <v>246</v>
      </c>
      <c r="I37" s="80">
        <f t="shared" si="12"/>
        <v>224</v>
      </c>
      <c r="J37" s="80">
        <f t="shared" si="12"/>
        <v>222</v>
      </c>
      <c r="K37" s="80">
        <v>200</v>
      </c>
      <c r="L37" s="80">
        <v>197</v>
      </c>
      <c r="M37" s="80">
        <v>198</v>
      </c>
      <c r="N37" s="80">
        <v>176</v>
      </c>
      <c r="O37" s="80">
        <v>175</v>
      </c>
      <c r="P37" s="80">
        <v>177</v>
      </c>
      <c r="Q37" s="93">
        <v>176</v>
      </c>
      <c r="R37" s="80">
        <v>153</v>
      </c>
      <c r="S37" s="80">
        <v>177</v>
      </c>
      <c r="T37" s="80">
        <v>135</v>
      </c>
      <c r="U37" s="80">
        <v>109</v>
      </c>
      <c r="V37" s="80">
        <v>128</v>
      </c>
      <c r="W37" s="80">
        <f t="shared" ref="W37:Y39" si="13">Q37+T37</f>
        <v>311</v>
      </c>
      <c r="X37" s="80">
        <f t="shared" si="13"/>
        <v>262</v>
      </c>
      <c r="Y37" s="80">
        <f t="shared" si="13"/>
        <v>305</v>
      </c>
      <c r="Z37" s="80">
        <v>225</v>
      </c>
      <c r="AA37" s="80">
        <v>217</v>
      </c>
      <c r="AB37" s="80">
        <v>221</v>
      </c>
      <c r="AC37" s="80">
        <v>195</v>
      </c>
      <c r="AD37" s="80">
        <v>191</v>
      </c>
      <c r="AE37" s="81">
        <v>194</v>
      </c>
      <c r="AG37" s="61">
        <f t="shared" ref="AG37:AL39" si="14">B37/K37*100</f>
        <v>68.5</v>
      </c>
      <c r="AH37" s="6">
        <f t="shared" si="14"/>
        <v>60.406091370558379</v>
      </c>
      <c r="AI37" s="6">
        <f t="shared" si="14"/>
        <v>60.101010101010097</v>
      </c>
      <c r="AJ37" s="6">
        <f t="shared" si="14"/>
        <v>61.93181818181818</v>
      </c>
      <c r="AK37" s="6">
        <f t="shared" si="14"/>
        <v>60</v>
      </c>
      <c r="AL37" s="6">
        <f t="shared" si="14"/>
        <v>58.192090395480221</v>
      </c>
      <c r="AM37" s="61">
        <f t="shared" ref="AM37:AR39" si="15">Q37/Z37*100</f>
        <v>78.222222222222229</v>
      </c>
      <c r="AN37" s="6">
        <f t="shared" si="15"/>
        <v>70.506912442396313</v>
      </c>
      <c r="AO37" s="6">
        <f t="shared" si="15"/>
        <v>80.090497737556561</v>
      </c>
      <c r="AP37" s="6">
        <f t="shared" si="15"/>
        <v>69.230769230769226</v>
      </c>
      <c r="AQ37" s="6">
        <f t="shared" si="15"/>
        <v>57.068062827225127</v>
      </c>
      <c r="AR37" s="82">
        <f t="shared" si="15"/>
        <v>65.979381443298962</v>
      </c>
      <c r="AT37" s="59">
        <f t="shared" ref="AT37:AV39" si="16">AJ37-AG37</f>
        <v>-6.5681818181818201</v>
      </c>
      <c r="AU37" s="57">
        <f t="shared" si="16"/>
        <v>-0.40609137055837863</v>
      </c>
      <c r="AV37" s="57">
        <f t="shared" si="16"/>
        <v>-1.9089197055298754</v>
      </c>
      <c r="AW37" s="59">
        <f t="shared" ref="AW37:AY39" si="17">AP37-AM37</f>
        <v>-8.9914529914530021</v>
      </c>
      <c r="AX37" s="57">
        <f t="shared" si="17"/>
        <v>-13.438849615171186</v>
      </c>
      <c r="AY37" s="60">
        <f t="shared" si="17"/>
        <v>-14.111116294257599</v>
      </c>
    </row>
    <row r="38" spans="1:51" x14ac:dyDescent="0.25">
      <c r="A38" s="375" t="s">
        <v>52</v>
      </c>
      <c r="B38" s="93">
        <v>110</v>
      </c>
      <c r="C38" s="80">
        <v>102</v>
      </c>
      <c r="D38" s="80">
        <v>107</v>
      </c>
      <c r="E38" s="80">
        <v>105</v>
      </c>
      <c r="F38" s="80">
        <v>104</v>
      </c>
      <c r="G38" s="80">
        <v>99</v>
      </c>
      <c r="H38" s="80">
        <f t="shared" si="12"/>
        <v>215</v>
      </c>
      <c r="I38" s="80">
        <f t="shared" si="12"/>
        <v>206</v>
      </c>
      <c r="J38" s="80">
        <f t="shared" si="12"/>
        <v>206</v>
      </c>
      <c r="K38" s="80">
        <v>193</v>
      </c>
      <c r="L38" s="80">
        <v>193</v>
      </c>
      <c r="M38" s="80">
        <v>194</v>
      </c>
      <c r="N38" s="80">
        <v>186</v>
      </c>
      <c r="O38" s="80">
        <v>181</v>
      </c>
      <c r="P38" s="80">
        <v>186</v>
      </c>
      <c r="Q38" s="93">
        <v>118</v>
      </c>
      <c r="R38" s="80">
        <v>99</v>
      </c>
      <c r="S38" s="80">
        <v>108</v>
      </c>
      <c r="T38" s="80">
        <v>92</v>
      </c>
      <c r="U38" s="80">
        <v>77</v>
      </c>
      <c r="V38" s="80">
        <v>95</v>
      </c>
      <c r="W38" s="80">
        <f t="shared" si="13"/>
        <v>210</v>
      </c>
      <c r="X38" s="80">
        <f t="shared" si="13"/>
        <v>176</v>
      </c>
      <c r="Y38" s="80">
        <f t="shared" si="13"/>
        <v>203</v>
      </c>
      <c r="Z38" s="80">
        <v>191</v>
      </c>
      <c r="AA38" s="80">
        <v>182</v>
      </c>
      <c r="AB38" s="80">
        <v>187</v>
      </c>
      <c r="AC38" s="80">
        <v>176</v>
      </c>
      <c r="AD38" s="80">
        <v>171</v>
      </c>
      <c r="AE38" s="81">
        <v>177</v>
      </c>
      <c r="AG38" s="61">
        <f t="shared" si="14"/>
        <v>56.994818652849744</v>
      </c>
      <c r="AH38" s="6">
        <f t="shared" si="14"/>
        <v>52.849740932642483</v>
      </c>
      <c r="AI38" s="6">
        <f t="shared" si="14"/>
        <v>55.154639175257735</v>
      </c>
      <c r="AJ38" s="6">
        <f t="shared" si="14"/>
        <v>56.451612903225815</v>
      </c>
      <c r="AK38" s="6">
        <f t="shared" si="14"/>
        <v>57.458563535911601</v>
      </c>
      <c r="AL38" s="6">
        <f t="shared" si="14"/>
        <v>53.225806451612897</v>
      </c>
      <c r="AM38" s="61">
        <f t="shared" si="15"/>
        <v>61.780104712041883</v>
      </c>
      <c r="AN38" s="6">
        <f t="shared" si="15"/>
        <v>54.395604395604394</v>
      </c>
      <c r="AO38" s="6">
        <f t="shared" si="15"/>
        <v>57.754010695187162</v>
      </c>
      <c r="AP38" s="6">
        <f t="shared" si="15"/>
        <v>52.272727272727273</v>
      </c>
      <c r="AQ38" s="6">
        <f t="shared" si="15"/>
        <v>45.029239766081872</v>
      </c>
      <c r="AR38" s="82">
        <f t="shared" si="15"/>
        <v>53.672316384180796</v>
      </c>
      <c r="AT38" s="59">
        <f t="shared" si="16"/>
        <v>-0.54320574962392953</v>
      </c>
      <c r="AU38" s="57">
        <f t="shared" si="16"/>
        <v>4.6088226032691182</v>
      </c>
      <c r="AV38" s="57">
        <f t="shared" si="16"/>
        <v>-1.9288327236448382</v>
      </c>
      <c r="AW38" s="59">
        <f t="shared" si="17"/>
        <v>-9.5073774393146095</v>
      </c>
      <c r="AX38" s="57">
        <f t="shared" si="17"/>
        <v>-9.366364629522522</v>
      </c>
      <c r="AY38" s="60">
        <f t="shared" si="17"/>
        <v>-4.0816943110063661</v>
      </c>
    </row>
    <row r="39" spans="1:51" x14ac:dyDescent="0.25">
      <c r="A39" s="376" t="s">
        <v>53</v>
      </c>
      <c r="B39" s="145">
        <v>69</v>
      </c>
      <c r="C39" s="141">
        <v>64</v>
      </c>
      <c r="D39" s="141">
        <v>71</v>
      </c>
      <c r="E39" s="141">
        <v>62</v>
      </c>
      <c r="F39" s="141">
        <v>61</v>
      </c>
      <c r="G39" s="141">
        <v>61</v>
      </c>
      <c r="H39" s="141">
        <f t="shared" si="12"/>
        <v>131</v>
      </c>
      <c r="I39" s="141">
        <f t="shared" si="12"/>
        <v>125</v>
      </c>
      <c r="J39" s="141">
        <f t="shared" si="12"/>
        <v>132</v>
      </c>
      <c r="K39" s="141">
        <v>120</v>
      </c>
      <c r="L39" s="141">
        <v>116</v>
      </c>
      <c r="M39" s="141">
        <v>119</v>
      </c>
      <c r="N39" s="141">
        <v>116</v>
      </c>
      <c r="O39" s="141">
        <v>112</v>
      </c>
      <c r="P39" s="141">
        <v>116</v>
      </c>
      <c r="Q39" s="145">
        <v>71</v>
      </c>
      <c r="R39" s="141">
        <v>64</v>
      </c>
      <c r="S39" s="141">
        <v>71</v>
      </c>
      <c r="T39" s="141">
        <v>65</v>
      </c>
      <c r="U39" s="141">
        <v>49</v>
      </c>
      <c r="V39" s="141">
        <v>69</v>
      </c>
      <c r="W39" s="141">
        <f t="shared" si="13"/>
        <v>136</v>
      </c>
      <c r="X39" s="141">
        <f t="shared" si="13"/>
        <v>113</v>
      </c>
      <c r="Y39" s="141">
        <f t="shared" si="13"/>
        <v>140</v>
      </c>
      <c r="Z39" s="141">
        <v>106</v>
      </c>
      <c r="AA39" s="141">
        <v>104</v>
      </c>
      <c r="AB39" s="141">
        <v>104</v>
      </c>
      <c r="AC39" s="141">
        <v>105</v>
      </c>
      <c r="AD39" s="141">
        <v>102</v>
      </c>
      <c r="AE39" s="142">
        <v>103</v>
      </c>
      <c r="AG39" s="100">
        <f t="shared" si="14"/>
        <v>57.499999999999993</v>
      </c>
      <c r="AH39" s="98">
        <f t="shared" si="14"/>
        <v>55.172413793103445</v>
      </c>
      <c r="AI39" s="98">
        <f t="shared" si="14"/>
        <v>59.663865546218489</v>
      </c>
      <c r="AJ39" s="98">
        <f t="shared" si="14"/>
        <v>53.448275862068961</v>
      </c>
      <c r="AK39" s="98">
        <f t="shared" si="14"/>
        <v>54.464285714285708</v>
      </c>
      <c r="AL39" s="98">
        <f t="shared" si="14"/>
        <v>52.586206896551722</v>
      </c>
      <c r="AM39" s="100">
        <f t="shared" si="15"/>
        <v>66.981132075471692</v>
      </c>
      <c r="AN39" s="98">
        <f t="shared" si="15"/>
        <v>61.53846153846154</v>
      </c>
      <c r="AO39" s="98">
        <f t="shared" si="15"/>
        <v>68.269230769230774</v>
      </c>
      <c r="AP39" s="98">
        <f t="shared" si="15"/>
        <v>61.904761904761905</v>
      </c>
      <c r="AQ39" s="98">
        <f t="shared" si="15"/>
        <v>48.03921568627451</v>
      </c>
      <c r="AR39" s="99">
        <f t="shared" si="15"/>
        <v>66.990291262135926</v>
      </c>
      <c r="AT39" s="108">
        <f t="shared" si="16"/>
        <v>-4.051724137931032</v>
      </c>
      <c r="AU39" s="109">
        <f t="shared" si="16"/>
        <v>-0.70812807881773665</v>
      </c>
      <c r="AV39" s="109">
        <f t="shared" si="16"/>
        <v>-7.0776586496667662</v>
      </c>
      <c r="AW39" s="108">
        <f t="shared" si="17"/>
        <v>-5.0763701707097866</v>
      </c>
      <c r="AX39" s="109">
        <f t="shared" si="17"/>
        <v>-13.49924585218703</v>
      </c>
      <c r="AY39" s="236">
        <f t="shared" si="17"/>
        <v>-1.2789395070948473</v>
      </c>
    </row>
    <row r="40" spans="1:51" x14ac:dyDescent="0.25">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row>
    <row r="41" spans="1:51" x14ac:dyDescent="0.25">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row>
    <row r="42" spans="1:51" x14ac:dyDescent="0.2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row>
    <row r="43" spans="1:51" x14ac:dyDescent="0.25">
      <c r="A43" s="97" t="s">
        <v>1227</v>
      </c>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row>
    <row r="44" spans="1:51" x14ac:dyDescent="0.25">
      <c r="A44" s="97"/>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row>
    <row r="45" spans="1:51" ht="30.75" customHeight="1" x14ac:dyDescent="0.25">
      <c r="A45" s="167"/>
      <c r="B45" s="2116" t="s">
        <v>997</v>
      </c>
      <c r="C45" s="2116"/>
      <c r="D45" s="2116"/>
      <c r="E45" s="2116"/>
      <c r="F45" s="2116"/>
      <c r="G45" s="2116"/>
      <c r="H45" s="2116"/>
      <c r="I45" s="2116"/>
      <c r="J45" s="2116"/>
      <c r="K45" s="2116"/>
      <c r="L45" s="2116"/>
      <c r="M45" s="2116"/>
      <c r="N45" s="2116"/>
      <c r="O45" s="2116"/>
      <c r="P45" s="2116"/>
      <c r="Q45" s="2116"/>
      <c r="R45" s="2116"/>
      <c r="S45" s="2116"/>
      <c r="T45" s="2116"/>
      <c r="U45" s="2116"/>
      <c r="V45" s="2116"/>
      <c r="W45" s="2116"/>
      <c r="X45" s="2116"/>
      <c r="Y45" s="2116"/>
      <c r="Z45" s="2116"/>
      <c r="AA45" s="2116"/>
      <c r="AB45" s="2116"/>
      <c r="AC45" s="2116"/>
      <c r="AD45" s="2116"/>
      <c r="AE45" s="2116"/>
      <c r="AF45" s="47"/>
      <c r="AG45" s="2116" t="s">
        <v>508</v>
      </c>
      <c r="AH45" s="2116"/>
      <c r="AI45" s="2116"/>
      <c r="AJ45" s="2116"/>
      <c r="AK45" s="2116"/>
      <c r="AL45" s="2116"/>
      <c r="AM45" s="2116"/>
      <c r="AN45" s="2116"/>
      <c r="AO45" s="2116"/>
      <c r="AP45" s="2116"/>
      <c r="AQ45" s="2116"/>
      <c r="AR45" s="2116"/>
      <c r="AS45" s="47"/>
      <c r="AT45" s="2116" t="s">
        <v>1135</v>
      </c>
      <c r="AU45" s="2116"/>
      <c r="AV45" s="2116"/>
      <c r="AW45" s="2116"/>
      <c r="AX45" s="2116"/>
      <c r="AY45" s="2116"/>
    </row>
    <row r="46" spans="1:51" x14ac:dyDescent="0.25">
      <c r="A46" s="1183" t="s">
        <v>29</v>
      </c>
      <c r="B46" s="2090">
        <v>2019</v>
      </c>
      <c r="C46" s="2090"/>
      <c r="D46" s="2090"/>
      <c r="E46" s="2090"/>
      <c r="F46" s="2090"/>
      <c r="G46" s="2090"/>
      <c r="H46" s="2090"/>
      <c r="I46" s="2090"/>
      <c r="J46" s="2090"/>
      <c r="K46" s="2090"/>
      <c r="L46" s="2090"/>
      <c r="M46" s="2090"/>
      <c r="N46" s="2090"/>
      <c r="O46" s="2090"/>
      <c r="P46" s="2090"/>
      <c r="Q46" s="2090">
        <v>2022</v>
      </c>
      <c r="R46" s="2090"/>
      <c r="S46" s="2090"/>
      <c r="T46" s="2090"/>
      <c r="U46" s="2090"/>
      <c r="V46" s="2090"/>
      <c r="W46" s="2090"/>
      <c r="X46" s="2090"/>
      <c r="Y46" s="2090"/>
      <c r="Z46" s="2090"/>
      <c r="AA46" s="2090"/>
      <c r="AB46" s="2090"/>
      <c r="AC46" s="2090"/>
      <c r="AD46" s="2090"/>
      <c r="AE46" s="2090"/>
      <c r="AG46" s="2090">
        <v>2019</v>
      </c>
      <c r="AH46" s="2090"/>
      <c r="AI46" s="2090"/>
      <c r="AJ46" s="2090"/>
      <c r="AK46" s="2090"/>
      <c r="AL46" s="2090"/>
      <c r="AM46" s="2090">
        <v>2022</v>
      </c>
      <c r="AN46" s="2090"/>
      <c r="AO46" s="2090"/>
      <c r="AP46" s="2090"/>
      <c r="AQ46" s="2090"/>
      <c r="AR46" s="2090"/>
      <c r="AT46" s="2091">
        <v>2019</v>
      </c>
      <c r="AU46" s="2091"/>
      <c r="AV46" s="2091"/>
      <c r="AW46" s="2091">
        <v>2022</v>
      </c>
      <c r="AX46" s="2091"/>
      <c r="AY46" s="2091"/>
    </row>
    <row r="47" spans="1:51" x14ac:dyDescent="0.25">
      <c r="A47" s="1182" t="s">
        <v>30</v>
      </c>
      <c r="B47" s="2112" t="s">
        <v>722</v>
      </c>
      <c r="C47" s="2112"/>
      <c r="D47" s="2112"/>
      <c r="E47" s="2112" t="s">
        <v>723</v>
      </c>
      <c r="F47" s="2112"/>
      <c r="G47" s="2112"/>
      <c r="H47" s="2112" t="s">
        <v>724</v>
      </c>
      <c r="I47" s="2112"/>
      <c r="J47" s="2112"/>
      <c r="K47" s="2112" t="s">
        <v>560</v>
      </c>
      <c r="L47" s="2112"/>
      <c r="M47" s="2112"/>
      <c r="N47" s="2112" t="s">
        <v>561</v>
      </c>
      <c r="O47" s="2112"/>
      <c r="P47" s="2112"/>
      <c r="Q47" s="2112" t="s">
        <v>722</v>
      </c>
      <c r="R47" s="2112"/>
      <c r="S47" s="2112"/>
      <c r="T47" s="2112" t="s">
        <v>723</v>
      </c>
      <c r="U47" s="2112"/>
      <c r="V47" s="2112"/>
      <c r="W47" s="2112" t="s">
        <v>724</v>
      </c>
      <c r="X47" s="2112"/>
      <c r="Y47" s="2112"/>
      <c r="Z47" s="2112" t="s">
        <v>560</v>
      </c>
      <c r="AA47" s="2112"/>
      <c r="AB47" s="2112"/>
      <c r="AC47" s="2112" t="s">
        <v>561</v>
      </c>
      <c r="AD47" s="2112"/>
      <c r="AE47" s="2112"/>
      <c r="AF47" s="4"/>
      <c r="AG47" s="2112" t="s">
        <v>722</v>
      </c>
      <c r="AH47" s="2112"/>
      <c r="AI47" s="2112"/>
      <c r="AJ47" s="2112" t="s">
        <v>723</v>
      </c>
      <c r="AK47" s="2112"/>
      <c r="AL47" s="2112"/>
      <c r="AM47" s="2112" t="s">
        <v>731</v>
      </c>
      <c r="AN47" s="2112"/>
      <c r="AO47" s="2112"/>
      <c r="AP47" s="2112" t="s">
        <v>723</v>
      </c>
      <c r="AQ47" s="2112"/>
      <c r="AR47" s="2112"/>
      <c r="AS47" s="4"/>
      <c r="AT47" s="2091"/>
      <c r="AU47" s="2091"/>
      <c r="AV47" s="2091"/>
      <c r="AW47" s="2091"/>
      <c r="AX47" s="2091"/>
      <c r="AY47" s="2091"/>
    </row>
    <row r="48" spans="1:51" ht="393" x14ac:dyDescent="0.25">
      <c r="A48" s="1183" t="s">
        <v>34</v>
      </c>
      <c r="B48" s="1141" t="s">
        <v>558</v>
      </c>
      <c r="C48" s="1142" t="s">
        <v>559</v>
      </c>
      <c r="D48" s="1142" t="s">
        <v>562</v>
      </c>
      <c r="E48" s="1142" t="s">
        <v>558</v>
      </c>
      <c r="F48" s="1142" t="s">
        <v>559</v>
      </c>
      <c r="G48" s="1142" t="s">
        <v>562</v>
      </c>
      <c r="H48" s="1142" t="s">
        <v>558</v>
      </c>
      <c r="I48" s="1142" t="s">
        <v>559</v>
      </c>
      <c r="J48" s="1142" t="s">
        <v>562</v>
      </c>
      <c r="K48" s="1142" t="s">
        <v>725</v>
      </c>
      <c r="L48" s="1142" t="s">
        <v>726</v>
      </c>
      <c r="M48" s="1142" t="s">
        <v>727</v>
      </c>
      <c r="N48" s="1142" t="s">
        <v>725</v>
      </c>
      <c r="O48" s="1142" t="s">
        <v>728</v>
      </c>
      <c r="P48" s="1142" t="s">
        <v>729</v>
      </c>
      <c r="Q48" s="1141" t="s">
        <v>558</v>
      </c>
      <c r="R48" s="1142" t="s">
        <v>559</v>
      </c>
      <c r="S48" s="1142" t="s">
        <v>562</v>
      </c>
      <c r="T48" s="1142" t="s">
        <v>558</v>
      </c>
      <c r="U48" s="1142" t="s">
        <v>559</v>
      </c>
      <c r="V48" s="1142" t="s">
        <v>562</v>
      </c>
      <c r="W48" s="1142" t="s">
        <v>558</v>
      </c>
      <c r="X48" s="1142" t="s">
        <v>559</v>
      </c>
      <c r="Y48" s="1142" t="s">
        <v>562</v>
      </c>
      <c r="Z48" s="1142" t="s">
        <v>725</v>
      </c>
      <c r="AA48" s="1142" t="s">
        <v>726</v>
      </c>
      <c r="AB48" s="1142" t="s">
        <v>727</v>
      </c>
      <c r="AC48" s="1142" t="s">
        <v>725</v>
      </c>
      <c r="AD48" s="1142" t="s">
        <v>728</v>
      </c>
      <c r="AE48" s="1143" t="s">
        <v>729</v>
      </c>
      <c r="AF48" s="18"/>
      <c r="AG48" s="1141" t="s">
        <v>558</v>
      </c>
      <c r="AH48" s="1142" t="s">
        <v>559</v>
      </c>
      <c r="AI48" s="1142" t="s">
        <v>562</v>
      </c>
      <c r="AJ48" s="1142" t="s">
        <v>558</v>
      </c>
      <c r="AK48" s="1142" t="s">
        <v>559</v>
      </c>
      <c r="AL48" s="1142" t="s">
        <v>562</v>
      </c>
      <c r="AM48" s="1141" t="s">
        <v>558</v>
      </c>
      <c r="AN48" s="1142" t="s">
        <v>559</v>
      </c>
      <c r="AO48" s="1142" t="s">
        <v>562</v>
      </c>
      <c r="AP48" s="1142" t="s">
        <v>558</v>
      </c>
      <c r="AQ48" s="1142" t="s">
        <v>559</v>
      </c>
      <c r="AR48" s="1143" t="s">
        <v>562</v>
      </c>
      <c r="AS48" s="18"/>
      <c r="AT48" s="1141" t="s">
        <v>558</v>
      </c>
      <c r="AU48" s="1142" t="s">
        <v>559</v>
      </c>
      <c r="AV48" s="1142" t="s">
        <v>562</v>
      </c>
      <c r="AW48" s="1141" t="s">
        <v>558</v>
      </c>
      <c r="AX48" s="1142" t="s">
        <v>559</v>
      </c>
      <c r="AY48" s="1143" t="s">
        <v>562</v>
      </c>
    </row>
    <row r="49" spans="1:51" x14ac:dyDescent="0.25">
      <c r="A49" s="374" t="s">
        <v>992</v>
      </c>
      <c r="B49" s="228">
        <v>115</v>
      </c>
      <c r="C49" s="229">
        <v>115</v>
      </c>
      <c r="D49" s="229">
        <v>136</v>
      </c>
      <c r="E49" s="229">
        <v>101</v>
      </c>
      <c r="F49" s="229">
        <v>98</v>
      </c>
      <c r="G49" s="229">
        <v>106</v>
      </c>
      <c r="H49" s="229">
        <v>216</v>
      </c>
      <c r="I49" s="229">
        <v>213</v>
      </c>
      <c r="J49" s="229">
        <v>242</v>
      </c>
      <c r="K49" s="229">
        <v>271</v>
      </c>
      <c r="L49" s="229">
        <v>264</v>
      </c>
      <c r="M49" s="229">
        <v>272</v>
      </c>
      <c r="N49" s="229">
        <v>257</v>
      </c>
      <c r="O49" s="229">
        <v>255</v>
      </c>
      <c r="P49" s="229">
        <v>258</v>
      </c>
      <c r="Q49" s="228">
        <v>103</v>
      </c>
      <c r="R49" s="229">
        <v>83</v>
      </c>
      <c r="S49" s="229">
        <v>108</v>
      </c>
      <c r="T49" s="229">
        <v>93</v>
      </c>
      <c r="U49" s="229">
        <v>80</v>
      </c>
      <c r="V49" s="229">
        <v>88</v>
      </c>
      <c r="W49" s="229">
        <v>196</v>
      </c>
      <c r="X49" s="229">
        <v>163</v>
      </c>
      <c r="Y49" s="229">
        <v>196</v>
      </c>
      <c r="Z49" s="229">
        <v>237</v>
      </c>
      <c r="AA49" s="229">
        <v>231</v>
      </c>
      <c r="AB49" s="229">
        <v>238</v>
      </c>
      <c r="AC49" s="229">
        <v>225</v>
      </c>
      <c r="AD49" s="229">
        <v>225</v>
      </c>
      <c r="AE49" s="230">
        <v>222</v>
      </c>
      <c r="AG49" s="176">
        <v>42.435424354243544</v>
      </c>
      <c r="AH49" s="175">
        <v>43.560606060606062</v>
      </c>
      <c r="AI49" s="175">
        <v>50</v>
      </c>
      <c r="AJ49" s="175">
        <v>39.299610894941637</v>
      </c>
      <c r="AK49" s="175">
        <v>38.431372549019613</v>
      </c>
      <c r="AL49" s="175">
        <v>41.085271317829459</v>
      </c>
      <c r="AM49" s="176">
        <v>43.459915611814345</v>
      </c>
      <c r="AN49" s="175">
        <v>35.930735930735928</v>
      </c>
      <c r="AO49" s="175">
        <v>45.378151260504204</v>
      </c>
      <c r="AP49" s="175">
        <v>41.333333333333336</v>
      </c>
      <c r="AQ49" s="175">
        <v>35.555555555555557</v>
      </c>
      <c r="AR49" s="181">
        <v>39.63963963963964</v>
      </c>
      <c r="AT49" s="178">
        <v>-3.1358134593019074</v>
      </c>
      <c r="AU49" s="174">
        <v>-5.1292335115864489</v>
      </c>
      <c r="AV49" s="174">
        <v>-8.9147286821705407</v>
      </c>
      <c r="AW49" s="178">
        <v>-2.1265822784810098</v>
      </c>
      <c r="AX49" s="174">
        <v>-0.37518037518037062</v>
      </c>
      <c r="AY49" s="179">
        <v>-5.7385116208645641</v>
      </c>
    </row>
    <row r="50" spans="1:51" x14ac:dyDescent="0.25">
      <c r="A50" s="375" t="s">
        <v>993</v>
      </c>
      <c r="B50" s="93">
        <v>195</v>
      </c>
      <c r="C50" s="80">
        <v>198</v>
      </c>
      <c r="D50" s="80">
        <v>211</v>
      </c>
      <c r="E50" s="80">
        <v>157</v>
      </c>
      <c r="F50" s="80">
        <v>180</v>
      </c>
      <c r="G50" s="80">
        <v>170</v>
      </c>
      <c r="H50" s="80">
        <v>352</v>
      </c>
      <c r="I50" s="80">
        <v>378</v>
      </c>
      <c r="J50" s="80">
        <v>381</v>
      </c>
      <c r="K50" s="80">
        <v>503</v>
      </c>
      <c r="L50" s="80">
        <v>508</v>
      </c>
      <c r="M50" s="80">
        <v>507</v>
      </c>
      <c r="N50" s="80">
        <v>479</v>
      </c>
      <c r="O50" s="80">
        <v>473</v>
      </c>
      <c r="P50" s="80">
        <v>475</v>
      </c>
      <c r="Q50" s="93">
        <v>151</v>
      </c>
      <c r="R50" s="80">
        <v>128</v>
      </c>
      <c r="S50" s="80">
        <v>166</v>
      </c>
      <c r="T50" s="80">
        <v>151</v>
      </c>
      <c r="U50" s="80">
        <v>133</v>
      </c>
      <c r="V50" s="80">
        <v>153</v>
      </c>
      <c r="W50" s="80">
        <v>302</v>
      </c>
      <c r="X50" s="80">
        <v>261</v>
      </c>
      <c r="Y50" s="80">
        <v>319</v>
      </c>
      <c r="Z50" s="80">
        <v>482</v>
      </c>
      <c r="AA50" s="80">
        <v>470</v>
      </c>
      <c r="AB50" s="80">
        <v>477</v>
      </c>
      <c r="AC50" s="80">
        <v>464</v>
      </c>
      <c r="AD50" s="80">
        <v>455</v>
      </c>
      <c r="AE50" s="81">
        <v>461</v>
      </c>
      <c r="AG50" s="61">
        <v>38.767395626242546</v>
      </c>
      <c r="AH50" s="6">
        <v>38.976377952755904</v>
      </c>
      <c r="AI50" s="6">
        <v>41.617357001972387</v>
      </c>
      <c r="AJ50" s="6">
        <v>32.776617954070979</v>
      </c>
      <c r="AK50" s="6">
        <v>38.054968287526428</v>
      </c>
      <c r="AL50" s="6">
        <v>35.789473684210527</v>
      </c>
      <c r="AM50" s="61">
        <v>31.327800829875518</v>
      </c>
      <c r="AN50" s="6">
        <v>27.23404255319149</v>
      </c>
      <c r="AO50" s="6">
        <v>34.80083857442348</v>
      </c>
      <c r="AP50" s="6">
        <v>32.543103448275865</v>
      </c>
      <c r="AQ50" s="6">
        <v>29.230769230769234</v>
      </c>
      <c r="AR50" s="82">
        <v>33.188720173535792</v>
      </c>
      <c r="AT50" s="59">
        <v>-5.9907776721715678</v>
      </c>
      <c r="AU50" s="57">
        <v>-0.92140966522947565</v>
      </c>
      <c r="AV50" s="57">
        <v>-5.8278833177618594</v>
      </c>
      <c r="AW50" s="59">
        <v>1.2153026184003473</v>
      </c>
      <c r="AX50" s="57">
        <v>1.9967266775777439</v>
      </c>
      <c r="AY50" s="60">
        <v>-1.6121184008876881</v>
      </c>
    </row>
    <row r="51" spans="1:51" x14ac:dyDescent="0.25">
      <c r="A51" s="375" t="s">
        <v>54</v>
      </c>
      <c r="B51" s="93">
        <v>271</v>
      </c>
      <c r="C51" s="80">
        <v>236</v>
      </c>
      <c r="D51" s="80">
        <v>268</v>
      </c>
      <c r="E51" s="80">
        <v>233</v>
      </c>
      <c r="F51" s="80">
        <v>224</v>
      </c>
      <c r="G51" s="80">
        <v>211</v>
      </c>
      <c r="H51" s="80">
        <f t="shared" ref="H51:H68" si="18">B51+E51</f>
        <v>504</v>
      </c>
      <c r="I51" s="80">
        <f t="shared" ref="I51:I68" si="19">C51+F51</f>
        <v>460</v>
      </c>
      <c r="J51" s="80">
        <f t="shared" ref="J51:J68" si="20">D51+G51</f>
        <v>479</v>
      </c>
      <c r="K51" s="80">
        <v>530</v>
      </c>
      <c r="L51" s="80">
        <v>529</v>
      </c>
      <c r="M51" s="80">
        <v>532</v>
      </c>
      <c r="N51" s="80">
        <v>502</v>
      </c>
      <c r="O51" s="80">
        <v>502</v>
      </c>
      <c r="P51" s="80">
        <v>506</v>
      </c>
      <c r="Q51" s="93">
        <v>267</v>
      </c>
      <c r="R51" s="80">
        <v>224</v>
      </c>
      <c r="S51" s="80">
        <v>245</v>
      </c>
      <c r="T51" s="80">
        <v>218</v>
      </c>
      <c r="U51" s="80">
        <v>178</v>
      </c>
      <c r="V51" s="80">
        <v>196</v>
      </c>
      <c r="W51" s="80">
        <f t="shared" ref="W51:W68" si="21">Q51+T51</f>
        <v>485</v>
      </c>
      <c r="X51" s="80">
        <f t="shared" ref="X51:X68" si="22">R51+U51</f>
        <v>402</v>
      </c>
      <c r="Y51" s="80">
        <f t="shared" ref="Y51:Y68" si="23">S51+V51</f>
        <v>441</v>
      </c>
      <c r="Z51" s="80">
        <v>525</v>
      </c>
      <c r="AA51" s="80">
        <v>520</v>
      </c>
      <c r="AB51" s="80">
        <v>524</v>
      </c>
      <c r="AC51" s="80">
        <v>490</v>
      </c>
      <c r="AD51" s="80">
        <v>485</v>
      </c>
      <c r="AE51" s="81">
        <v>487</v>
      </c>
      <c r="AG51" s="61">
        <f t="shared" ref="AG51:AG68" si="24">B51/K51*100</f>
        <v>51.132075471698116</v>
      </c>
      <c r="AH51" s="6">
        <f t="shared" ref="AH51:AH68" si="25">C51/L51*100</f>
        <v>44.612476370510393</v>
      </c>
      <c r="AI51" s="6">
        <f t="shared" ref="AI51:AI68" si="26">D51/M51*100</f>
        <v>50.375939849624061</v>
      </c>
      <c r="AJ51" s="6">
        <f t="shared" ref="AJ51:AJ68" si="27">E51/N51*100</f>
        <v>46.414342629482071</v>
      </c>
      <c r="AK51" s="6">
        <f t="shared" ref="AK51:AK68" si="28">F51/O51*100</f>
        <v>44.621513944223103</v>
      </c>
      <c r="AL51" s="6">
        <f t="shared" ref="AL51:AL68" si="29">G51/P51*100</f>
        <v>41.699604743083</v>
      </c>
      <c r="AM51" s="61">
        <f t="shared" ref="AM51:AM68" si="30">Q51/Z51*100</f>
        <v>50.857142857142854</v>
      </c>
      <c r="AN51" s="6">
        <f t="shared" ref="AN51:AN68" si="31">R51/AA51*100</f>
        <v>43.07692307692308</v>
      </c>
      <c r="AO51" s="6">
        <f t="shared" ref="AO51:AO68" si="32">S51/AB51*100</f>
        <v>46.755725190839691</v>
      </c>
      <c r="AP51" s="6">
        <f t="shared" ref="AP51:AP68" si="33">T51/AC51*100</f>
        <v>44.489795918367349</v>
      </c>
      <c r="AQ51" s="6">
        <f t="shared" ref="AQ51:AQ68" si="34">U51/AD51*100</f>
        <v>36.701030927835049</v>
      </c>
      <c r="AR51" s="82">
        <f t="shared" ref="AR51:AR68" si="35">V51/AE51*100</f>
        <v>40.246406570841891</v>
      </c>
      <c r="AT51" s="59">
        <f t="shared" ref="AT51:AT68" si="36">AJ51-AG51</f>
        <v>-4.7177328422160443</v>
      </c>
      <c r="AU51" s="57">
        <f t="shared" ref="AU51:AU68" si="37">AK51-AH51</f>
        <v>9.0375737127104117E-3</v>
      </c>
      <c r="AV51" s="57">
        <f t="shared" ref="AV51:AV68" si="38">AL51-AI51</f>
        <v>-8.6763351065410603</v>
      </c>
      <c r="AW51" s="59">
        <f t="shared" ref="AW51:AW68" si="39">AP51-AM51</f>
        <v>-6.3673469387755048</v>
      </c>
      <c r="AX51" s="57">
        <f t="shared" ref="AX51:AX68" si="40">AQ51-AN51</f>
        <v>-6.3758921490880311</v>
      </c>
      <c r="AY51" s="60">
        <f t="shared" ref="AY51:AY68" si="41">AR51-AO51</f>
        <v>-6.5093186199977993</v>
      </c>
    </row>
    <row r="52" spans="1:51" x14ac:dyDescent="0.25">
      <c r="A52" s="375" t="s">
        <v>55</v>
      </c>
      <c r="B52" s="93">
        <v>390</v>
      </c>
      <c r="C52" s="80">
        <v>418</v>
      </c>
      <c r="D52" s="80">
        <v>392</v>
      </c>
      <c r="E52" s="80">
        <v>329</v>
      </c>
      <c r="F52" s="80">
        <v>360</v>
      </c>
      <c r="G52" s="80">
        <v>322</v>
      </c>
      <c r="H52" s="80">
        <f t="shared" si="18"/>
        <v>719</v>
      </c>
      <c r="I52" s="80">
        <f t="shared" si="19"/>
        <v>778</v>
      </c>
      <c r="J52" s="80">
        <f t="shared" si="20"/>
        <v>714</v>
      </c>
      <c r="K52" s="80">
        <v>516</v>
      </c>
      <c r="L52" s="80">
        <v>523</v>
      </c>
      <c r="M52" s="80">
        <v>513</v>
      </c>
      <c r="N52" s="80">
        <v>481</v>
      </c>
      <c r="O52" s="80">
        <v>487</v>
      </c>
      <c r="P52" s="80">
        <v>480</v>
      </c>
      <c r="Q52" s="93">
        <v>391</v>
      </c>
      <c r="R52" s="80">
        <v>361</v>
      </c>
      <c r="S52" s="80">
        <v>382</v>
      </c>
      <c r="T52" s="80">
        <v>323</v>
      </c>
      <c r="U52" s="80">
        <v>312</v>
      </c>
      <c r="V52" s="80">
        <v>325</v>
      </c>
      <c r="W52" s="80">
        <f t="shared" si="21"/>
        <v>714</v>
      </c>
      <c r="X52" s="80">
        <f t="shared" si="22"/>
        <v>673</v>
      </c>
      <c r="Y52" s="80">
        <f t="shared" si="23"/>
        <v>707</v>
      </c>
      <c r="Z52" s="80">
        <v>536</v>
      </c>
      <c r="AA52" s="80">
        <v>537</v>
      </c>
      <c r="AB52" s="80">
        <v>532</v>
      </c>
      <c r="AC52" s="80">
        <v>488</v>
      </c>
      <c r="AD52" s="80">
        <v>478</v>
      </c>
      <c r="AE52" s="81">
        <v>477</v>
      </c>
      <c r="AG52" s="61">
        <f t="shared" si="24"/>
        <v>75.581395348837205</v>
      </c>
      <c r="AH52" s="6">
        <f t="shared" si="25"/>
        <v>79.923518164435947</v>
      </c>
      <c r="AI52" s="6">
        <f t="shared" si="26"/>
        <v>76.413255360623779</v>
      </c>
      <c r="AJ52" s="6">
        <f t="shared" si="27"/>
        <v>68.399168399168403</v>
      </c>
      <c r="AK52" s="6">
        <f t="shared" si="28"/>
        <v>73.921971252566735</v>
      </c>
      <c r="AL52" s="6">
        <f t="shared" si="29"/>
        <v>67.083333333333329</v>
      </c>
      <c r="AM52" s="61">
        <f t="shared" si="30"/>
        <v>72.947761194029852</v>
      </c>
      <c r="AN52" s="6">
        <f t="shared" si="31"/>
        <v>67.225325884543764</v>
      </c>
      <c r="AO52" s="6">
        <f t="shared" si="32"/>
        <v>71.804511278195491</v>
      </c>
      <c r="AP52" s="6">
        <f t="shared" si="33"/>
        <v>66.188524590163937</v>
      </c>
      <c r="AQ52" s="6">
        <f t="shared" si="34"/>
        <v>65.271966527196653</v>
      </c>
      <c r="AR52" s="82">
        <f t="shared" si="35"/>
        <v>68.134171907756809</v>
      </c>
      <c r="AT52" s="59">
        <f t="shared" si="36"/>
        <v>-7.1822269496688023</v>
      </c>
      <c r="AU52" s="57">
        <f t="shared" si="37"/>
        <v>-6.0015469118692124</v>
      </c>
      <c r="AV52" s="57">
        <f t="shared" si="38"/>
        <v>-9.3299220272904506</v>
      </c>
      <c r="AW52" s="59">
        <f t="shared" si="39"/>
        <v>-6.7592366038659151</v>
      </c>
      <c r="AX52" s="57">
        <f t="shared" si="40"/>
        <v>-1.9533593573471109</v>
      </c>
      <c r="AY52" s="60">
        <f t="shared" si="41"/>
        <v>-3.6703393704386826</v>
      </c>
    </row>
    <row r="53" spans="1:51" x14ac:dyDescent="0.25">
      <c r="A53" s="375" t="s">
        <v>56</v>
      </c>
      <c r="B53" s="93">
        <v>193</v>
      </c>
      <c r="C53" s="80">
        <v>191</v>
      </c>
      <c r="D53" s="80">
        <v>175</v>
      </c>
      <c r="E53" s="80">
        <v>146</v>
      </c>
      <c r="F53" s="80">
        <v>150</v>
      </c>
      <c r="G53" s="80">
        <v>139</v>
      </c>
      <c r="H53" s="80">
        <f t="shared" si="18"/>
        <v>339</v>
      </c>
      <c r="I53" s="80">
        <f t="shared" si="19"/>
        <v>341</v>
      </c>
      <c r="J53" s="80">
        <f t="shared" si="20"/>
        <v>314</v>
      </c>
      <c r="K53" s="80">
        <v>260</v>
      </c>
      <c r="L53" s="80">
        <v>256</v>
      </c>
      <c r="M53" s="80">
        <v>259</v>
      </c>
      <c r="N53" s="80">
        <v>242</v>
      </c>
      <c r="O53" s="80">
        <v>237</v>
      </c>
      <c r="P53" s="80">
        <v>241</v>
      </c>
      <c r="Q53" s="93">
        <v>184</v>
      </c>
      <c r="R53" s="80">
        <v>166</v>
      </c>
      <c r="S53" s="80">
        <v>193</v>
      </c>
      <c r="T53" s="80">
        <v>142</v>
      </c>
      <c r="U53" s="80">
        <v>128</v>
      </c>
      <c r="V53" s="80">
        <v>154</v>
      </c>
      <c r="W53" s="80">
        <f t="shared" si="21"/>
        <v>326</v>
      </c>
      <c r="X53" s="80">
        <f t="shared" si="22"/>
        <v>294</v>
      </c>
      <c r="Y53" s="80">
        <f t="shared" si="23"/>
        <v>347</v>
      </c>
      <c r="Z53" s="80">
        <v>259</v>
      </c>
      <c r="AA53" s="80">
        <v>256</v>
      </c>
      <c r="AB53" s="80">
        <v>257</v>
      </c>
      <c r="AC53" s="80">
        <v>243</v>
      </c>
      <c r="AD53" s="80">
        <v>235</v>
      </c>
      <c r="AE53" s="81">
        <v>241</v>
      </c>
      <c r="AG53" s="61">
        <f t="shared" si="24"/>
        <v>74.230769230769226</v>
      </c>
      <c r="AH53" s="6">
        <f t="shared" si="25"/>
        <v>74.609375</v>
      </c>
      <c r="AI53" s="6">
        <f t="shared" si="26"/>
        <v>67.567567567567565</v>
      </c>
      <c r="AJ53" s="6">
        <f t="shared" si="27"/>
        <v>60.330578512396691</v>
      </c>
      <c r="AK53" s="6">
        <f t="shared" si="28"/>
        <v>63.291139240506332</v>
      </c>
      <c r="AL53" s="6">
        <f t="shared" si="29"/>
        <v>57.676348547717836</v>
      </c>
      <c r="AM53" s="61">
        <f t="shared" si="30"/>
        <v>71.04247104247105</v>
      </c>
      <c r="AN53" s="6">
        <f t="shared" si="31"/>
        <v>64.84375</v>
      </c>
      <c r="AO53" s="6">
        <f t="shared" si="32"/>
        <v>75.097276264591443</v>
      </c>
      <c r="AP53" s="6">
        <f t="shared" si="33"/>
        <v>58.436213991769549</v>
      </c>
      <c r="AQ53" s="6">
        <f t="shared" si="34"/>
        <v>54.468085106382979</v>
      </c>
      <c r="AR53" s="82">
        <f t="shared" si="35"/>
        <v>63.900414937759329</v>
      </c>
      <c r="AT53" s="59">
        <f t="shared" si="36"/>
        <v>-13.900190718372535</v>
      </c>
      <c r="AU53" s="57">
        <f t="shared" si="37"/>
        <v>-11.318235759493668</v>
      </c>
      <c r="AV53" s="57">
        <f t="shared" si="38"/>
        <v>-9.8912190198497285</v>
      </c>
      <c r="AW53" s="59">
        <f t="shared" si="39"/>
        <v>-12.606257050701501</v>
      </c>
      <c r="AX53" s="57">
        <f t="shared" si="40"/>
        <v>-10.375664893617021</v>
      </c>
      <c r="AY53" s="60">
        <f t="shared" si="41"/>
        <v>-11.196861326832114</v>
      </c>
    </row>
    <row r="54" spans="1:51" x14ac:dyDescent="0.25">
      <c r="A54" s="375" t="s">
        <v>57</v>
      </c>
      <c r="B54" s="93">
        <v>333</v>
      </c>
      <c r="C54" s="80">
        <v>343</v>
      </c>
      <c r="D54" s="80">
        <v>351</v>
      </c>
      <c r="E54" s="80">
        <v>266</v>
      </c>
      <c r="F54" s="80">
        <v>285</v>
      </c>
      <c r="G54" s="80">
        <v>274</v>
      </c>
      <c r="H54" s="80">
        <f t="shared" si="18"/>
        <v>599</v>
      </c>
      <c r="I54" s="80">
        <f t="shared" si="19"/>
        <v>628</v>
      </c>
      <c r="J54" s="80">
        <f t="shared" si="20"/>
        <v>625</v>
      </c>
      <c r="K54" s="80">
        <v>541</v>
      </c>
      <c r="L54" s="80">
        <v>539</v>
      </c>
      <c r="M54" s="80">
        <v>541</v>
      </c>
      <c r="N54" s="80">
        <v>493</v>
      </c>
      <c r="O54" s="80">
        <v>489</v>
      </c>
      <c r="P54" s="80">
        <v>493</v>
      </c>
      <c r="Q54" s="93">
        <v>315</v>
      </c>
      <c r="R54" s="80">
        <v>302</v>
      </c>
      <c r="S54" s="80">
        <v>308</v>
      </c>
      <c r="T54" s="80">
        <v>282</v>
      </c>
      <c r="U54" s="80">
        <v>260</v>
      </c>
      <c r="V54" s="80">
        <v>270</v>
      </c>
      <c r="W54" s="80">
        <f t="shared" si="21"/>
        <v>597</v>
      </c>
      <c r="X54" s="80">
        <f t="shared" si="22"/>
        <v>562</v>
      </c>
      <c r="Y54" s="80">
        <f t="shared" si="23"/>
        <v>578</v>
      </c>
      <c r="Z54" s="80">
        <v>520</v>
      </c>
      <c r="AA54" s="80">
        <v>515</v>
      </c>
      <c r="AB54" s="80">
        <v>519</v>
      </c>
      <c r="AC54" s="80">
        <v>470</v>
      </c>
      <c r="AD54" s="80">
        <v>467</v>
      </c>
      <c r="AE54" s="81">
        <v>470</v>
      </c>
      <c r="AG54" s="61">
        <f t="shared" si="24"/>
        <v>61.552680221811464</v>
      </c>
      <c r="AH54" s="6">
        <f t="shared" si="25"/>
        <v>63.636363636363633</v>
      </c>
      <c r="AI54" s="6">
        <f t="shared" si="26"/>
        <v>64.879852125693162</v>
      </c>
      <c r="AJ54" s="6">
        <f t="shared" si="27"/>
        <v>53.955375253549697</v>
      </c>
      <c r="AK54" s="6">
        <f t="shared" si="28"/>
        <v>58.282208588957054</v>
      </c>
      <c r="AL54" s="6">
        <f t="shared" si="29"/>
        <v>55.578093306288032</v>
      </c>
      <c r="AM54" s="61">
        <f t="shared" si="30"/>
        <v>60.576923076923073</v>
      </c>
      <c r="AN54" s="6">
        <f t="shared" si="31"/>
        <v>58.640776699029132</v>
      </c>
      <c r="AO54" s="6">
        <f t="shared" si="32"/>
        <v>59.344894026974949</v>
      </c>
      <c r="AP54" s="6">
        <f t="shared" si="33"/>
        <v>60</v>
      </c>
      <c r="AQ54" s="6">
        <f t="shared" si="34"/>
        <v>55.674518201284798</v>
      </c>
      <c r="AR54" s="82">
        <f t="shared" si="35"/>
        <v>57.446808510638306</v>
      </c>
      <c r="AT54" s="59">
        <f t="shared" si="36"/>
        <v>-7.597304968261767</v>
      </c>
      <c r="AU54" s="57">
        <f t="shared" si="37"/>
        <v>-5.3541550474065787</v>
      </c>
      <c r="AV54" s="57">
        <f t="shared" si="38"/>
        <v>-9.3017588194051299</v>
      </c>
      <c r="AW54" s="59">
        <f t="shared" si="39"/>
        <v>-0.5769230769230731</v>
      </c>
      <c r="AX54" s="57">
        <f t="shared" si="40"/>
        <v>-2.9662584977443345</v>
      </c>
      <c r="AY54" s="60">
        <f t="shared" si="41"/>
        <v>-1.8980855163366428</v>
      </c>
    </row>
    <row r="55" spans="1:51" x14ac:dyDescent="0.25">
      <c r="A55" s="375" t="s">
        <v>58</v>
      </c>
      <c r="B55" s="93">
        <v>230</v>
      </c>
      <c r="C55" s="80">
        <v>217</v>
      </c>
      <c r="D55" s="80">
        <v>243</v>
      </c>
      <c r="E55" s="80">
        <v>185</v>
      </c>
      <c r="F55" s="80">
        <v>179</v>
      </c>
      <c r="G55" s="80">
        <v>174</v>
      </c>
      <c r="H55" s="80">
        <f t="shared" si="18"/>
        <v>415</v>
      </c>
      <c r="I55" s="80">
        <f t="shared" si="19"/>
        <v>396</v>
      </c>
      <c r="J55" s="80">
        <f t="shared" si="20"/>
        <v>417</v>
      </c>
      <c r="K55" s="80">
        <v>497</v>
      </c>
      <c r="L55" s="80">
        <v>487</v>
      </c>
      <c r="M55" s="80">
        <v>500</v>
      </c>
      <c r="N55" s="80">
        <v>478</v>
      </c>
      <c r="O55" s="80">
        <v>464</v>
      </c>
      <c r="P55" s="80">
        <v>482</v>
      </c>
      <c r="Q55" s="93">
        <v>183</v>
      </c>
      <c r="R55" s="80">
        <v>137</v>
      </c>
      <c r="S55" s="80">
        <v>209</v>
      </c>
      <c r="T55" s="80">
        <v>142</v>
      </c>
      <c r="U55" s="80">
        <v>121</v>
      </c>
      <c r="V55" s="80">
        <v>133</v>
      </c>
      <c r="W55" s="80">
        <f t="shared" si="21"/>
        <v>325</v>
      </c>
      <c r="X55" s="80">
        <f t="shared" si="22"/>
        <v>258</v>
      </c>
      <c r="Y55" s="80">
        <f t="shared" si="23"/>
        <v>342</v>
      </c>
      <c r="Z55" s="80">
        <v>527</v>
      </c>
      <c r="AA55" s="80">
        <v>497</v>
      </c>
      <c r="AB55" s="80">
        <v>526</v>
      </c>
      <c r="AC55" s="80">
        <v>507</v>
      </c>
      <c r="AD55" s="80">
        <v>481</v>
      </c>
      <c r="AE55" s="81">
        <v>506</v>
      </c>
      <c r="AG55" s="61">
        <f t="shared" si="24"/>
        <v>46.277665995975852</v>
      </c>
      <c r="AH55" s="6">
        <f t="shared" si="25"/>
        <v>44.558521560574945</v>
      </c>
      <c r="AI55" s="6">
        <f t="shared" si="26"/>
        <v>48.6</v>
      </c>
      <c r="AJ55" s="6">
        <f t="shared" si="27"/>
        <v>38.702928870292887</v>
      </c>
      <c r="AK55" s="6">
        <f t="shared" si="28"/>
        <v>38.577586206896555</v>
      </c>
      <c r="AL55" s="6">
        <f t="shared" si="29"/>
        <v>36.099585062240664</v>
      </c>
      <c r="AM55" s="61">
        <f t="shared" si="30"/>
        <v>34.724857685009489</v>
      </c>
      <c r="AN55" s="6">
        <f t="shared" si="31"/>
        <v>27.565392354124747</v>
      </c>
      <c r="AO55" s="6">
        <f t="shared" si="32"/>
        <v>39.733840304182507</v>
      </c>
      <c r="AP55" s="6">
        <f t="shared" si="33"/>
        <v>28.007889546351084</v>
      </c>
      <c r="AQ55" s="6">
        <f t="shared" si="34"/>
        <v>25.155925155925157</v>
      </c>
      <c r="AR55" s="82">
        <f t="shared" si="35"/>
        <v>26.284584980237153</v>
      </c>
      <c r="AT55" s="59">
        <f t="shared" si="36"/>
        <v>-7.5747371256829652</v>
      </c>
      <c r="AU55" s="57">
        <f t="shared" si="37"/>
        <v>-5.9809353536783902</v>
      </c>
      <c r="AV55" s="57">
        <f t="shared" si="38"/>
        <v>-12.500414937759338</v>
      </c>
      <c r="AW55" s="59">
        <f t="shared" si="39"/>
        <v>-6.7169681386584053</v>
      </c>
      <c r="AX55" s="57">
        <f t="shared" si="40"/>
        <v>-2.4094671981995894</v>
      </c>
      <c r="AY55" s="60">
        <f t="shared" si="41"/>
        <v>-13.449255323945355</v>
      </c>
    </row>
    <row r="56" spans="1:51" x14ac:dyDescent="0.25">
      <c r="A56" s="375" t="s">
        <v>59</v>
      </c>
      <c r="B56" s="93">
        <v>297</v>
      </c>
      <c r="C56" s="80">
        <v>344</v>
      </c>
      <c r="D56" s="80">
        <v>307</v>
      </c>
      <c r="E56" s="80">
        <v>249</v>
      </c>
      <c r="F56" s="80">
        <v>289</v>
      </c>
      <c r="G56" s="80">
        <v>269</v>
      </c>
      <c r="H56" s="80">
        <f t="shared" si="18"/>
        <v>546</v>
      </c>
      <c r="I56" s="80">
        <f t="shared" si="19"/>
        <v>633</v>
      </c>
      <c r="J56" s="80">
        <f t="shared" si="20"/>
        <v>576</v>
      </c>
      <c r="K56" s="80">
        <v>530</v>
      </c>
      <c r="L56" s="80">
        <v>531</v>
      </c>
      <c r="M56" s="80">
        <v>533</v>
      </c>
      <c r="N56" s="80">
        <v>495</v>
      </c>
      <c r="O56" s="80">
        <v>499</v>
      </c>
      <c r="P56" s="80">
        <v>498</v>
      </c>
      <c r="Q56" s="93">
        <v>316</v>
      </c>
      <c r="R56" s="80">
        <v>291</v>
      </c>
      <c r="S56" s="80">
        <v>310</v>
      </c>
      <c r="T56" s="80">
        <v>273</v>
      </c>
      <c r="U56" s="80">
        <v>256</v>
      </c>
      <c r="V56" s="80">
        <v>265</v>
      </c>
      <c r="W56" s="80">
        <f t="shared" si="21"/>
        <v>589</v>
      </c>
      <c r="X56" s="80">
        <f t="shared" si="22"/>
        <v>547</v>
      </c>
      <c r="Y56" s="80">
        <f t="shared" si="23"/>
        <v>575</v>
      </c>
      <c r="Z56" s="80">
        <v>508</v>
      </c>
      <c r="AA56" s="80">
        <v>496</v>
      </c>
      <c r="AB56" s="80">
        <v>508</v>
      </c>
      <c r="AC56" s="80">
        <v>468</v>
      </c>
      <c r="AD56" s="80">
        <v>459</v>
      </c>
      <c r="AE56" s="81">
        <v>466</v>
      </c>
      <c r="AG56" s="61">
        <f t="shared" si="24"/>
        <v>56.037735849056602</v>
      </c>
      <c r="AH56" s="6">
        <f t="shared" si="25"/>
        <v>64.783427495291903</v>
      </c>
      <c r="AI56" s="6">
        <f t="shared" si="26"/>
        <v>57.598499061913699</v>
      </c>
      <c r="AJ56" s="6">
        <f t="shared" si="27"/>
        <v>50.303030303030305</v>
      </c>
      <c r="AK56" s="6">
        <f t="shared" si="28"/>
        <v>57.915831663326657</v>
      </c>
      <c r="AL56" s="6">
        <f t="shared" si="29"/>
        <v>54.01606425702812</v>
      </c>
      <c r="AM56" s="61">
        <f t="shared" si="30"/>
        <v>62.204724409448822</v>
      </c>
      <c r="AN56" s="6">
        <f t="shared" si="31"/>
        <v>58.669354838709673</v>
      </c>
      <c r="AO56" s="6">
        <f t="shared" si="32"/>
        <v>61.023622047244096</v>
      </c>
      <c r="AP56" s="6">
        <f t="shared" si="33"/>
        <v>58.333333333333336</v>
      </c>
      <c r="AQ56" s="6">
        <f t="shared" si="34"/>
        <v>55.773420479302835</v>
      </c>
      <c r="AR56" s="82">
        <f t="shared" si="35"/>
        <v>56.866952789699575</v>
      </c>
      <c r="AT56" s="59">
        <f t="shared" si="36"/>
        <v>-5.7347055460262979</v>
      </c>
      <c r="AU56" s="57">
        <f t="shared" si="37"/>
        <v>-6.8675958319652466</v>
      </c>
      <c r="AV56" s="57">
        <f t="shared" si="38"/>
        <v>-3.5824348048855796</v>
      </c>
      <c r="AW56" s="59">
        <f t="shared" si="39"/>
        <v>-3.8713910761154864</v>
      </c>
      <c r="AX56" s="57">
        <f t="shared" si="40"/>
        <v>-2.8959343594068372</v>
      </c>
      <c r="AY56" s="60">
        <f t="shared" si="41"/>
        <v>-4.1566692575445217</v>
      </c>
    </row>
    <row r="57" spans="1:51" x14ac:dyDescent="0.25">
      <c r="A57" s="375" t="s">
        <v>60</v>
      </c>
      <c r="B57" s="93">
        <v>248</v>
      </c>
      <c r="C57" s="80">
        <v>252</v>
      </c>
      <c r="D57" s="80">
        <v>255</v>
      </c>
      <c r="E57" s="80">
        <v>202</v>
      </c>
      <c r="F57" s="80">
        <v>209</v>
      </c>
      <c r="G57" s="80">
        <v>198</v>
      </c>
      <c r="H57" s="80">
        <f t="shared" si="18"/>
        <v>450</v>
      </c>
      <c r="I57" s="80">
        <f t="shared" si="19"/>
        <v>461</v>
      </c>
      <c r="J57" s="80">
        <f t="shared" si="20"/>
        <v>453</v>
      </c>
      <c r="K57" s="80">
        <v>491</v>
      </c>
      <c r="L57" s="80">
        <v>488</v>
      </c>
      <c r="M57" s="80">
        <v>490</v>
      </c>
      <c r="N57" s="80">
        <v>469</v>
      </c>
      <c r="O57" s="80">
        <v>463</v>
      </c>
      <c r="P57" s="80">
        <v>474</v>
      </c>
      <c r="Q57" s="93">
        <v>233</v>
      </c>
      <c r="R57" s="80">
        <v>199</v>
      </c>
      <c r="S57" s="80">
        <v>222</v>
      </c>
      <c r="T57" s="80">
        <v>216</v>
      </c>
      <c r="U57" s="80">
        <v>192</v>
      </c>
      <c r="V57" s="80">
        <v>197</v>
      </c>
      <c r="W57" s="80">
        <f t="shared" si="21"/>
        <v>449</v>
      </c>
      <c r="X57" s="80">
        <f t="shared" si="22"/>
        <v>391</v>
      </c>
      <c r="Y57" s="80">
        <f t="shared" si="23"/>
        <v>419</v>
      </c>
      <c r="Z57" s="80">
        <v>507</v>
      </c>
      <c r="AA57" s="80">
        <v>497</v>
      </c>
      <c r="AB57" s="80">
        <v>507</v>
      </c>
      <c r="AC57" s="80">
        <v>491</v>
      </c>
      <c r="AD57" s="80">
        <v>488</v>
      </c>
      <c r="AE57" s="81">
        <v>486</v>
      </c>
      <c r="AG57" s="61">
        <f t="shared" si="24"/>
        <v>50.509164969450104</v>
      </c>
      <c r="AH57" s="6">
        <f t="shared" si="25"/>
        <v>51.639344262295083</v>
      </c>
      <c r="AI57" s="6">
        <f t="shared" si="26"/>
        <v>52.040816326530617</v>
      </c>
      <c r="AJ57" s="6">
        <f t="shared" si="27"/>
        <v>43.070362473347544</v>
      </c>
      <c r="AK57" s="6">
        <f t="shared" si="28"/>
        <v>45.14038876889849</v>
      </c>
      <c r="AL57" s="6">
        <f t="shared" si="29"/>
        <v>41.77215189873418</v>
      </c>
      <c r="AM57" s="61">
        <f t="shared" si="30"/>
        <v>45.956607495069036</v>
      </c>
      <c r="AN57" s="6">
        <f t="shared" si="31"/>
        <v>40.040241448692157</v>
      </c>
      <c r="AO57" s="6">
        <f t="shared" si="32"/>
        <v>43.786982248520715</v>
      </c>
      <c r="AP57" s="6">
        <f t="shared" si="33"/>
        <v>43.991853360488797</v>
      </c>
      <c r="AQ57" s="6">
        <f t="shared" si="34"/>
        <v>39.344262295081968</v>
      </c>
      <c r="AR57" s="82">
        <f t="shared" si="35"/>
        <v>40.534979423868315</v>
      </c>
      <c r="AT57" s="59">
        <f t="shared" si="36"/>
        <v>-7.4388024961025607</v>
      </c>
      <c r="AU57" s="57">
        <f t="shared" si="37"/>
        <v>-6.4989554933965934</v>
      </c>
      <c r="AV57" s="57">
        <f t="shared" si="38"/>
        <v>-10.268664427796438</v>
      </c>
      <c r="AW57" s="59">
        <f t="shared" si="39"/>
        <v>-1.9647541345802395</v>
      </c>
      <c r="AX57" s="57">
        <f t="shared" si="40"/>
        <v>-0.69597915361018892</v>
      </c>
      <c r="AY57" s="60">
        <f t="shared" si="41"/>
        <v>-3.2520028246524006</v>
      </c>
    </row>
    <row r="58" spans="1:51" x14ac:dyDescent="0.25">
      <c r="A58" s="375" t="s">
        <v>61</v>
      </c>
      <c r="B58" s="93">
        <v>316</v>
      </c>
      <c r="C58" s="80">
        <v>285</v>
      </c>
      <c r="D58" s="80">
        <v>297</v>
      </c>
      <c r="E58" s="80">
        <v>276</v>
      </c>
      <c r="F58" s="80">
        <v>270</v>
      </c>
      <c r="G58" s="80">
        <v>264</v>
      </c>
      <c r="H58" s="80">
        <f t="shared" si="18"/>
        <v>592</v>
      </c>
      <c r="I58" s="80">
        <f t="shared" si="19"/>
        <v>555</v>
      </c>
      <c r="J58" s="80">
        <f t="shared" si="20"/>
        <v>561</v>
      </c>
      <c r="K58" s="80">
        <v>513</v>
      </c>
      <c r="L58" s="80">
        <v>505</v>
      </c>
      <c r="M58" s="80">
        <v>512</v>
      </c>
      <c r="N58" s="80">
        <v>478</v>
      </c>
      <c r="O58" s="80">
        <v>468</v>
      </c>
      <c r="P58" s="80">
        <v>480</v>
      </c>
      <c r="Q58" s="93">
        <v>365</v>
      </c>
      <c r="R58" s="80">
        <v>316</v>
      </c>
      <c r="S58" s="80">
        <v>356</v>
      </c>
      <c r="T58" s="80">
        <v>291</v>
      </c>
      <c r="U58" s="80">
        <v>235</v>
      </c>
      <c r="V58" s="80">
        <v>292</v>
      </c>
      <c r="W58" s="80">
        <f t="shared" si="21"/>
        <v>656</v>
      </c>
      <c r="X58" s="80">
        <f t="shared" si="22"/>
        <v>551</v>
      </c>
      <c r="Y58" s="80">
        <f t="shared" si="23"/>
        <v>648</v>
      </c>
      <c r="Z58" s="80">
        <v>517</v>
      </c>
      <c r="AA58" s="80">
        <v>502</v>
      </c>
      <c r="AB58" s="80">
        <v>513</v>
      </c>
      <c r="AC58" s="80">
        <v>475</v>
      </c>
      <c r="AD58" s="80">
        <v>462</v>
      </c>
      <c r="AE58" s="81">
        <v>474</v>
      </c>
      <c r="AG58" s="61">
        <f t="shared" si="24"/>
        <v>61.598440545808963</v>
      </c>
      <c r="AH58" s="6">
        <f t="shared" si="25"/>
        <v>56.435643564356432</v>
      </c>
      <c r="AI58" s="6">
        <f t="shared" si="26"/>
        <v>58.0078125</v>
      </c>
      <c r="AJ58" s="6">
        <f t="shared" si="27"/>
        <v>57.740585774058573</v>
      </c>
      <c r="AK58" s="6">
        <f t="shared" si="28"/>
        <v>57.692307692307686</v>
      </c>
      <c r="AL58" s="6">
        <f t="shared" si="29"/>
        <v>55.000000000000007</v>
      </c>
      <c r="AM58" s="61">
        <f t="shared" si="30"/>
        <v>70.599613152804636</v>
      </c>
      <c r="AN58" s="6">
        <f t="shared" si="31"/>
        <v>62.948207171314742</v>
      </c>
      <c r="AO58" s="6">
        <f t="shared" si="32"/>
        <v>69.395711500974656</v>
      </c>
      <c r="AP58" s="6">
        <f t="shared" si="33"/>
        <v>61.263157894736842</v>
      </c>
      <c r="AQ58" s="6">
        <f t="shared" si="34"/>
        <v>50.865800865800871</v>
      </c>
      <c r="AR58" s="82">
        <f t="shared" si="35"/>
        <v>61.603375527426167</v>
      </c>
      <c r="AT58" s="59">
        <f t="shared" si="36"/>
        <v>-3.8578547717503895</v>
      </c>
      <c r="AU58" s="57">
        <f t="shared" si="37"/>
        <v>1.2566641279512538</v>
      </c>
      <c r="AV58" s="57">
        <f t="shared" si="38"/>
        <v>-3.0078124999999929</v>
      </c>
      <c r="AW58" s="59">
        <f t="shared" si="39"/>
        <v>-9.3364552580677937</v>
      </c>
      <c r="AX58" s="57">
        <f t="shared" si="40"/>
        <v>-12.082406305513871</v>
      </c>
      <c r="AY58" s="60">
        <f t="shared" si="41"/>
        <v>-7.7923359735484894</v>
      </c>
    </row>
    <row r="59" spans="1:51" x14ac:dyDescent="0.25">
      <c r="A59" s="375" t="s">
        <v>62</v>
      </c>
      <c r="B59" s="93">
        <v>151</v>
      </c>
      <c r="C59" s="80">
        <v>225</v>
      </c>
      <c r="D59" s="80">
        <v>194</v>
      </c>
      <c r="E59" s="80">
        <v>97</v>
      </c>
      <c r="F59" s="80">
        <v>140</v>
      </c>
      <c r="G59" s="80">
        <v>111</v>
      </c>
      <c r="H59" s="80">
        <f t="shared" si="18"/>
        <v>248</v>
      </c>
      <c r="I59" s="80">
        <f t="shared" si="19"/>
        <v>365</v>
      </c>
      <c r="J59" s="80">
        <f t="shared" si="20"/>
        <v>305</v>
      </c>
      <c r="K59" s="80">
        <v>514</v>
      </c>
      <c r="L59" s="80">
        <v>520</v>
      </c>
      <c r="M59" s="80">
        <v>523</v>
      </c>
      <c r="N59" s="80">
        <v>393</v>
      </c>
      <c r="O59" s="80">
        <v>409</v>
      </c>
      <c r="P59" s="80">
        <v>411</v>
      </c>
      <c r="Q59" s="93">
        <v>131</v>
      </c>
      <c r="R59" s="80">
        <v>128</v>
      </c>
      <c r="S59" s="80">
        <v>150</v>
      </c>
      <c r="T59" s="80">
        <v>76</v>
      </c>
      <c r="U59" s="80">
        <v>82</v>
      </c>
      <c r="V59" s="80">
        <v>91</v>
      </c>
      <c r="W59" s="80">
        <f t="shared" si="21"/>
        <v>207</v>
      </c>
      <c r="X59" s="80">
        <f t="shared" si="22"/>
        <v>210</v>
      </c>
      <c r="Y59" s="80">
        <f t="shared" si="23"/>
        <v>241</v>
      </c>
      <c r="Z59" s="80">
        <v>500</v>
      </c>
      <c r="AA59" s="80">
        <v>489</v>
      </c>
      <c r="AB59" s="80">
        <v>502</v>
      </c>
      <c r="AC59" s="80">
        <v>421</v>
      </c>
      <c r="AD59" s="80">
        <v>405</v>
      </c>
      <c r="AE59" s="81">
        <v>399</v>
      </c>
      <c r="AG59" s="61">
        <f t="shared" si="24"/>
        <v>29.377431906614788</v>
      </c>
      <c r="AH59" s="6">
        <f t="shared" si="25"/>
        <v>43.269230769230774</v>
      </c>
      <c r="AI59" s="6">
        <f t="shared" si="26"/>
        <v>37.093690248565963</v>
      </c>
      <c r="AJ59" s="6">
        <f t="shared" si="27"/>
        <v>24.681933842239186</v>
      </c>
      <c r="AK59" s="6">
        <f t="shared" si="28"/>
        <v>34.229828850855746</v>
      </c>
      <c r="AL59" s="6">
        <f t="shared" si="29"/>
        <v>27.007299270072991</v>
      </c>
      <c r="AM59" s="61">
        <f t="shared" si="30"/>
        <v>26.200000000000003</v>
      </c>
      <c r="AN59" s="6">
        <f t="shared" si="31"/>
        <v>26.175869120654401</v>
      </c>
      <c r="AO59" s="6">
        <f t="shared" si="32"/>
        <v>29.880478087649404</v>
      </c>
      <c r="AP59" s="6">
        <f t="shared" si="33"/>
        <v>18.052256532066508</v>
      </c>
      <c r="AQ59" s="6">
        <f t="shared" si="34"/>
        <v>20.246913580246915</v>
      </c>
      <c r="AR59" s="82">
        <f t="shared" si="35"/>
        <v>22.807017543859647</v>
      </c>
      <c r="AT59" s="59">
        <f t="shared" si="36"/>
        <v>-4.6954980643756024</v>
      </c>
      <c r="AU59" s="57">
        <f t="shared" si="37"/>
        <v>-9.0394019183750274</v>
      </c>
      <c r="AV59" s="57">
        <f t="shared" si="38"/>
        <v>-10.086390978492972</v>
      </c>
      <c r="AW59" s="59">
        <f t="shared" si="39"/>
        <v>-8.1477434679334948</v>
      </c>
      <c r="AX59" s="57">
        <f t="shared" si="40"/>
        <v>-5.9289555404074861</v>
      </c>
      <c r="AY59" s="60">
        <f t="shared" si="41"/>
        <v>-7.0734605437897571</v>
      </c>
    </row>
    <row r="60" spans="1:51" x14ac:dyDescent="0.25">
      <c r="A60" s="375" t="s">
        <v>63</v>
      </c>
      <c r="B60" s="93">
        <v>93</v>
      </c>
      <c r="C60" s="80">
        <v>179</v>
      </c>
      <c r="D60" s="80">
        <v>104</v>
      </c>
      <c r="E60" s="80">
        <v>63</v>
      </c>
      <c r="F60" s="80">
        <v>142</v>
      </c>
      <c r="G60" s="80">
        <v>65</v>
      </c>
      <c r="H60" s="80">
        <f t="shared" si="18"/>
        <v>156</v>
      </c>
      <c r="I60" s="80">
        <f t="shared" si="19"/>
        <v>321</v>
      </c>
      <c r="J60" s="80">
        <f t="shared" si="20"/>
        <v>169</v>
      </c>
      <c r="K60" s="80">
        <v>505</v>
      </c>
      <c r="L60" s="80">
        <v>506</v>
      </c>
      <c r="M60" s="80">
        <v>503</v>
      </c>
      <c r="N60" s="80">
        <v>483</v>
      </c>
      <c r="O60" s="80">
        <v>492</v>
      </c>
      <c r="P60" s="80">
        <v>486</v>
      </c>
      <c r="Q60" s="93">
        <v>75</v>
      </c>
      <c r="R60" s="80">
        <v>77</v>
      </c>
      <c r="S60" s="80">
        <v>81</v>
      </c>
      <c r="T60" s="80">
        <v>43</v>
      </c>
      <c r="U60" s="80">
        <v>67</v>
      </c>
      <c r="V60" s="80">
        <v>52</v>
      </c>
      <c r="W60" s="80">
        <f t="shared" si="21"/>
        <v>118</v>
      </c>
      <c r="X60" s="80">
        <f t="shared" si="22"/>
        <v>144</v>
      </c>
      <c r="Y60" s="80">
        <f t="shared" si="23"/>
        <v>133</v>
      </c>
      <c r="Z60" s="80">
        <v>505</v>
      </c>
      <c r="AA60" s="80">
        <v>491</v>
      </c>
      <c r="AB60" s="80">
        <v>502</v>
      </c>
      <c r="AC60" s="80">
        <v>467</v>
      </c>
      <c r="AD60" s="80">
        <v>469</v>
      </c>
      <c r="AE60" s="81">
        <v>463</v>
      </c>
      <c r="AG60" s="61">
        <f t="shared" si="24"/>
        <v>18.415841584158414</v>
      </c>
      <c r="AH60" s="6">
        <f t="shared" si="25"/>
        <v>35.37549407114625</v>
      </c>
      <c r="AI60" s="6">
        <f t="shared" si="26"/>
        <v>20.675944333996025</v>
      </c>
      <c r="AJ60" s="6">
        <f t="shared" si="27"/>
        <v>13.043478260869565</v>
      </c>
      <c r="AK60" s="6">
        <f t="shared" si="28"/>
        <v>28.86178861788618</v>
      </c>
      <c r="AL60" s="6">
        <f t="shared" si="29"/>
        <v>13.374485596707819</v>
      </c>
      <c r="AM60" s="61">
        <f t="shared" si="30"/>
        <v>14.85148514851485</v>
      </c>
      <c r="AN60" s="6">
        <f t="shared" si="31"/>
        <v>15.682281059063136</v>
      </c>
      <c r="AO60" s="6">
        <f t="shared" si="32"/>
        <v>16.135458167330675</v>
      </c>
      <c r="AP60" s="6">
        <f t="shared" si="33"/>
        <v>9.2077087794432551</v>
      </c>
      <c r="AQ60" s="6">
        <f t="shared" si="34"/>
        <v>14.285714285714285</v>
      </c>
      <c r="AR60" s="82">
        <f t="shared" si="35"/>
        <v>11.23110151187905</v>
      </c>
      <c r="AT60" s="59">
        <f t="shared" si="36"/>
        <v>-5.3723633232888499</v>
      </c>
      <c r="AU60" s="57">
        <f t="shared" si="37"/>
        <v>-6.5137054532600693</v>
      </c>
      <c r="AV60" s="57">
        <f t="shared" si="38"/>
        <v>-7.3014587372882058</v>
      </c>
      <c r="AW60" s="59">
        <f t="shared" si="39"/>
        <v>-5.6437763690715954</v>
      </c>
      <c r="AX60" s="57">
        <f t="shared" si="40"/>
        <v>-1.3965667733488516</v>
      </c>
      <c r="AY60" s="60">
        <f t="shared" si="41"/>
        <v>-4.9043566554516254</v>
      </c>
    </row>
    <row r="61" spans="1:51" x14ac:dyDescent="0.25">
      <c r="A61" s="375" t="s">
        <v>64</v>
      </c>
      <c r="B61" s="93">
        <v>364</v>
      </c>
      <c r="C61" s="80">
        <v>357</v>
      </c>
      <c r="D61" s="80">
        <v>336</v>
      </c>
      <c r="E61" s="80">
        <v>331</v>
      </c>
      <c r="F61" s="80">
        <v>328</v>
      </c>
      <c r="G61" s="80">
        <v>282</v>
      </c>
      <c r="H61" s="80">
        <f t="shared" si="18"/>
        <v>695</v>
      </c>
      <c r="I61" s="80">
        <f t="shared" si="19"/>
        <v>685</v>
      </c>
      <c r="J61" s="80">
        <f t="shared" si="20"/>
        <v>618</v>
      </c>
      <c r="K61" s="80">
        <v>519</v>
      </c>
      <c r="L61" s="80">
        <v>517</v>
      </c>
      <c r="M61" s="80">
        <v>521</v>
      </c>
      <c r="N61" s="80">
        <v>479</v>
      </c>
      <c r="O61" s="80">
        <v>472</v>
      </c>
      <c r="P61" s="80">
        <v>474</v>
      </c>
      <c r="Q61" s="93">
        <v>391</v>
      </c>
      <c r="R61" s="80">
        <v>323</v>
      </c>
      <c r="S61" s="80">
        <v>384</v>
      </c>
      <c r="T61" s="80">
        <v>301</v>
      </c>
      <c r="U61" s="80">
        <v>256</v>
      </c>
      <c r="V61" s="80">
        <v>300</v>
      </c>
      <c r="W61" s="80">
        <f t="shared" si="21"/>
        <v>692</v>
      </c>
      <c r="X61" s="80">
        <f t="shared" si="22"/>
        <v>579</v>
      </c>
      <c r="Y61" s="80">
        <f t="shared" si="23"/>
        <v>684</v>
      </c>
      <c r="Z61" s="80">
        <v>544</v>
      </c>
      <c r="AA61" s="80">
        <v>526</v>
      </c>
      <c r="AB61" s="80">
        <v>543</v>
      </c>
      <c r="AC61" s="80">
        <v>483</v>
      </c>
      <c r="AD61" s="80">
        <v>467</v>
      </c>
      <c r="AE61" s="81">
        <v>480</v>
      </c>
      <c r="AG61" s="61">
        <f t="shared" si="24"/>
        <v>70.134874759152211</v>
      </c>
      <c r="AH61" s="6">
        <f t="shared" si="25"/>
        <v>69.052224371373299</v>
      </c>
      <c r="AI61" s="6">
        <f t="shared" si="26"/>
        <v>64.491362763915546</v>
      </c>
      <c r="AJ61" s="6">
        <f t="shared" si="27"/>
        <v>69.102296450939463</v>
      </c>
      <c r="AK61" s="6">
        <f t="shared" si="28"/>
        <v>69.491525423728817</v>
      </c>
      <c r="AL61" s="6">
        <f t="shared" si="29"/>
        <v>59.493670886075947</v>
      </c>
      <c r="AM61" s="61">
        <f t="shared" si="30"/>
        <v>71.875</v>
      </c>
      <c r="AN61" s="6">
        <f t="shared" si="31"/>
        <v>61.406844106463879</v>
      </c>
      <c r="AO61" s="6">
        <f t="shared" si="32"/>
        <v>70.718232044198885</v>
      </c>
      <c r="AP61" s="6">
        <f t="shared" si="33"/>
        <v>62.318840579710141</v>
      </c>
      <c r="AQ61" s="6">
        <f t="shared" si="34"/>
        <v>54.817987152034263</v>
      </c>
      <c r="AR61" s="82">
        <f t="shared" si="35"/>
        <v>62.5</v>
      </c>
      <c r="AT61" s="59">
        <f t="shared" si="36"/>
        <v>-1.0325783082127487</v>
      </c>
      <c r="AU61" s="57">
        <f t="shared" si="37"/>
        <v>0.43930105235551764</v>
      </c>
      <c r="AV61" s="57">
        <f t="shared" si="38"/>
        <v>-4.9976918778395998</v>
      </c>
      <c r="AW61" s="59">
        <f t="shared" si="39"/>
        <v>-9.556159420289859</v>
      </c>
      <c r="AX61" s="57">
        <f t="shared" si="40"/>
        <v>-6.5888569544296161</v>
      </c>
      <c r="AY61" s="60">
        <f t="shared" si="41"/>
        <v>-8.218232044198885</v>
      </c>
    </row>
    <row r="62" spans="1:51" x14ac:dyDescent="0.25">
      <c r="A62" s="375" t="s">
        <v>65</v>
      </c>
      <c r="B62" s="93">
        <v>380</v>
      </c>
      <c r="C62" s="80">
        <v>376</v>
      </c>
      <c r="D62" s="80">
        <v>367</v>
      </c>
      <c r="E62" s="80">
        <v>297</v>
      </c>
      <c r="F62" s="80">
        <v>310</v>
      </c>
      <c r="G62" s="80">
        <v>293</v>
      </c>
      <c r="H62" s="80">
        <f t="shared" si="18"/>
        <v>677</v>
      </c>
      <c r="I62" s="80">
        <f t="shared" si="19"/>
        <v>686</v>
      </c>
      <c r="J62" s="80">
        <f t="shared" si="20"/>
        <v>660</v>
      </c>
      <c r="K62" s="80">
        <v>526</v>
      </c>
      <c r="L62" s="80">
        <v>525</v>
      </c>
      <c r="M62" s="80">
        <v>524</v>
      </c>
      <c r="N62" s="80">
        <v>484</v>
      </c>
      <c r="O62" s="80">
        <v>487</v>
      </c>
      <c r="P62" s="80">
        <v>484</v>
      </c>
      <c r="Q62" s="93">
        <v>386</v>
      </c>
      <c r="R62" s="80">
        <v>358</v>
      </c>
      <c r="S62" s="80">
        <v>369</v>
      </c>
      <c r="T62" s="80">
        <v>327</v>
      </c>
      <c r="U62" s="80">
        <v>308</v>
      </c>
      <c r="V62" s="80">
        <v>319</v>
      </c>
      <c r="W62" s="80">
        <f t="shared" si="21"/>
        <v>713</v>
      </c>
      <c r="X62" s="80">
        <f t="shared" si="22"/>
        <v>666</v>
      </c>
      <c r="Y62" s="80">
        <f t="shared" si="23"/>
        <v>688</v>
      </c>
      <c r="Z62" s="80">
        <v>527</v>
      </c>
      <c r="AA62" s="80">
        <v>521</v>
      </c>
      <c r="AB62" s="80">
        <v>525</v>
      </c>
      <c r="AC62" s="80">
        <v>482</v>
      </c>
      <c r="AD62" s="80">
        <v>477</v>
      </c>
      <c r="AE62" s="81">
        <v>482</v>
      </c>
      <c r="AG62" s="61">
        <f t="shared" si="24"/>
        <v>72.243346007604558</v>
      </c>
      <c r="AH62" s="6">
        <f t="shared" si="25"/>
        <v>71.61904761904762</v>
      </c>
      <c r="AI62" s="6">
        <f t="shared" si="26"/>
        <v>70.038167938931295</v>
      </c>
      <c r="AJ62" s="6">
        <f t="shared" si="27"/>
        <v>61.363636363636367</v>
      </c>
      <c r="AK62" s="6">
        <f t="shared" si="28"/>
        <v>63.655030800821358</v>
      </c>
      <c r="AL62" s="6">
        <f t="shared" si="29"/>
        <v>60.537190082644635</v>
      </c>
      <c r="AM62" s="61">
        <f t="shared" si="30"/>
        <v>73.244781783681219</v>
      </c>
      <c r="AN62" s="6">
        <f t="shared" si="31"/>
        <v>68.71401151631477</v>
      </c>
      <c r="AO62" s="6">
        <f t="shared" si="32"/>
        <v>70.285714285714278</v>
      </c>
      <c r="AP62" s="6">
        <f t="shared" si="33"/>
        <v>67.84232365145229</v>
      </c>
      <c r="AQ62" s="6">
        <f t="shared" si="34"/>
        <v>64.570230607966465</v>
      </c>
      <c r="AR62" s="82">
        <f t="shared" si="35"/>
        <v>66.182572614107883</v>
      </c>
      <c r="AT62" s="59">
        <f t="shared" si="36"/>
        <v>-10.879709643968191</v>
      </c>
      <c r="AU62" s="57">
        <f t="shared" si="37"/>
        <v>-7.9640168182262627</v>
      </c>
      <c r="AV62" s="57">
        <f t="shared" si="38"/>
        <v>-9.50097785628666</v>
      </c>
      <c r="AW62" s="59">
        <f t="shared" si="39"/>
        <v>-5.4024581322289293</v>
      </c>
      <c r="AX62" s="57">
        <f t="shared" si="40"/>
        <v>-4.1437809083483046</v>
      </c>
      <c r="AY62" s="60">
        <f t="shared" si="41"/>
        <v>-4.1031416716063944</v>
      </c>
    </row>
    <row r="63" spans="1:51" x14ac:dyDescent="0.25">
      <c r="A63" s="375" t="s">
        <v>66</v>
      </c>
      <c r="B63" s="93">
        <v>292</v>
      </c>
      <c r="C63" s="80">
        <v>298</v>
      </c>
      <c r="D63" s="80">
        <v>305</v>
      </c>
      <c r="E63" s="80">
        <v>235</v>
      </c>
      <c r="F63" s="80">
        <v>267</v>
      </c>
      <c r="G63" s="80">
        <v>228</v>
      </c>
      <c r="H63" s="80">
        <f t="shared" si="18"/>
        <v>527</v>
      </c>
      <c r="I63" s="80">
        <f t="shared" si="19"/>
        <v>565</v>
      </c>
      <c r="J63" s="80">
        <f t="shared" si="20"/>
        <v>533</v>
      </c>
      <c r="K63" s="80">
        <v>527</v>
      </c>
      <c r="L63" s="80">
        <v>527</v>
      </c>
      <c r="M63" s="80">
        <v>531</v>
      </c>
      <c r="N63" s="80">
        <v>466</v>
      </c>
      <c r="O63" s="80">
        <v>460</v>
      </c>
      <c r="P63" s="80">
        <v>467</v>
      </c>
      <c r="Q63" s="93">
        <v>321</v>
      </c>
      <c r="R63" s="80">
        <v>318</v>
      </c>
      <c r="S63" s="80">
        <v>317</v>
      </c>
      <c r="T63" s="80">
        <v>274</v>
      </c>
      <c r="U63" s="80">
        <v>268</v>
      </c>
      <c r="V63" s="80">
        <v>261</v>
      </c>
      <c r="W63" s="80">
        <f t="shared" si="21"/>
        <v>595</v>
      </c>
      <c r="X63" s="80">
        <f t="shared" si="22"/>
        <v>586</v>
      </c>
      <c r="Y63" s="80">
        <f t="shared" si="23"/>
        <v>578</v>
      </c>
      <c r="Z63" s="80">
        <v>537</v>
      </c>
      <c r="AA63" s="80">
        <v>529</v>
      </c>
      <c r="AB63" s="80">
        <v>534</v>
      </c>
      <c r="AC63" s="80">
        <v>474</v>
      </c>
      <c r="AD63" s="80">
        <v>462</v>
      </c>
      <c r="AE63" s="81">
        <v>472</v>
      </c>
      <c r="AG63" s="61">
        <f t="shared" si="24"/>
        <v>55.407969639468689</v>
      </c>
      <c r="AH63" s="6">
        <f t="shared" si="25"/>
        <v>56.546489563567363</v>
      </c>
      <c r="AI63" s="6">
        <f t="shared" si="26"/>
        <v>57.438794726930318</v>
      </c>
      <c r="AJ63" s="6">
        <f t="shared" si="27"/>
        <v>50.429184549356222</v>
      </c>
      <c r="AK63" s="6">
        <f t="shared" si="28"/>
        <v>58.043478260869563</v>
      </c>
      <c r="AL63" s="6">
        <f t="shared" si="29"/>
        <v>48.822269807280513</v>
      </c>
      <c r="AM63" s="61">
        <f t="shared" si="30"/>
        <v>59.77653631284916</v>
      </c>
      <c r="AN63" s="6">
        <f t="shared" si="31"/>
        <v>60.113421550094515</v>
      </c>
      <c r="AO63" s="6">
        <f t="shared" si="32"/>
        <v>59.363295880149813</v>
      </c>
      <c r="AP63" s="6">
        <f t="shared" si="33"/>
        <v>57.805907172995788</v>
      </c>
      <c r="AQ63" s="6">
        <f t="shared" si="34"/>
        <v>58.00865800865801</v>
      </c>
      <c r="AR63" s="82">
        <f t="shared" si="35"/>
        <v>55.296610169491522</v>
      </c>
      <c r="AT63" s="59">
        <f t="shared" si="36"/>
        <v>-4.9787850901124671</v>
      </c>
      <c r="AU63" s="57">
        <f t="shared" si="37"/>
        <v>1.4969886973022</v>
      </c>
      <c r="AV63" s="57">
        <f t="shared" si="38"/>
        <v>-8.6165249196498053</v>
      </c>
      <c r="AW63" s="59">
        <f t="shared" si="39"/>
        <v>-1.9706291398533722</v>
      </c>
      <c r="AX63" s="57">
        <f t="shared" si="40"/>
        <v>-2.1047635414365047</v>
      </c>
      <c r="AY63" s="60">
        <f t="shared" si="41"/>
        <v>-4.066685710658291</v>
      </c>
    </row>
    <row r="64" spans="1:51" x14ac:dyDescent="0.25">
      <c r="A64" s="375" t="s">
        <v>67</v>
      </c>
      <c r="B64" s="93">
        <v>293</v>
      </c>
      <c r="C64" s="80">
        <v>305</v>
      </c>
      <c r="D64" s="80">
        <v>302</v>
      </c>
      <c r="E64" s="80">
        <v>242</v>
      </c>
      <c r="F64" s="80">
        <v>260</v>
      </c>
      <c r="G64" s="80">
        <v>225</v>
      </c>
      <c r="H64" s="80">
        <f t="shared" si="18"/>
        <v>535</v>
      </c>
      <c r="I64" s="80">
        <f t="shared" si="19"/>
        <v>565</v>
      </c>
      <c r="J64" s="80">
        <f t="shared" si="20"/>
        <v>527</v>
      </c>
      <c r="K64" s="80">
        <v>510</v>
      </c>
      <c r="L64" s="80">
        <v>508</v>
      </c>
      <c r="M64" s="80">
        <v>512</v>
      </c>
      <c r="N64" s="80">
        <v>481</v>
      </c>
      <c r="O64" s="80">
        <v>479</v>
      </c>
      <c r="P64" s="80">
        <v>480</v>
      </c>
      <c r="Q64" s="93">
        <v>232</v>
      </c>
      <c r="R64" s="80">
        <v>209</v>
      </c>
      <c r="S64" s="80">
        <v>253</v>
      </c>
      <c r="T64" s="80">
        <v>247</v>
      </c>
      <c r="U64" s="80">
        <v>225</v>
      </c>
      <c r="V64" s="80">
        <v>246</v>
      </c>
      <c r="W64" s="80">
        <f t="shared" si="21"/>
        <v>479</v>
      </c>
      <c r="X64" s="80">
        <f t="shared" si="22"/>
        <v>434</v>
      </c>
      <c r="Y64" s="80">
        <f t="shared" si="23"/>
        <v>499</v>
      </c>
      <c r="Z64" s="80">
        <v>488</v>
      </c>
      <c r="AA64" s="80">
        <v>472</v>
      </c>
      <c r="AB64" s="80">
        <v>494</v>
      </c>
      <c r="AC64" s="80">
        <v>467</v>
      </c>
      <c r="AD64" s="80">
        <v>459</v>
      </c>
      <c r="AE64" s="81">
        <v>468</v>
      </c>
      <c r="AG64" s="61">
        <f t="shared" si="24"/>
        <v>57.450980392156858</v>
      </c>
      <c r="AH64" s="6">
        <f t="shared" si="25"/>
        <v>60.039370078740163</v>
      </c>
      <c r="AI64" s="6">
        <f t="shared" si="26"/>
        <v>58.984375</v>
      </c>
      <c r="AJ64" s="6">
        <f t="shared" si="27"/>
        <v>50.311850311850314</v>
      </c>
      <c r="AK64" s="6">
        <f t="shared" si="28"/>
        <v>54.279749478079331</v>
      </c>
      <c r="AL64" s="6">
        <f t="shared" si="29"/>
        <v>46.875</v>
      </c>
      <c r="AM64" s="61">
        <f t="shared" si="30"/>
        <v>47.540983606557376</v>
      </c>
      <c r="AN64" s="6">
        <f t="shared" si="31"/>
        <v>44.279661016949149</v>
      </c>
      <c r="AO64" s="6">
        <f t="shared" si="32"/>
        <v>51.214574898785429</v>
      </c>
      <c r="AP64" s="6">
        <f t="shared" si="33"/>
        <v>52.890792291220556</v>
      </c>
      <c r="AQ64" s="6">
        <f t="shared" si="34"/>
        <v>49.019607843137251</v>
      </c>
      <c r="AR64" s="82">
        <f t="shared" si="35"/>
        <v>52.564102564102569</v>
      </c>
      <c r="AT64" s="59">
        <f t="shared" si="36"/>
        <v>-7.1391300803065434</v>
      </c>
      <c r="AU64" s="57">
        <f t="shared" si="37"/>
        <v>-5.7596206006608313</v>
      </c>
      <c r="AV64" s="57">
        <f t="shared" si="38"/>
        <v>-12.109375</v>
      </c>
      <c r="AW64" s="59">
        <f t="shared" si="39"/>
        <v>5.3498086846631807</v>
      </c>
      <c r="AX64" s="57">
        <f t="shared" si="40"/>
        <v>4.7399468261881026</v>
      </c>
      <c r="AY64" s="60">
        <f t="shared" si="41"/>
        <v>1.3495276653171402</v>
      </c>
    </row>
    <row r="65" spans="1:51" x14ac:dyDescent="0.25">
      <c r="A65" s="375" t="s">
        <v>68</v>
      </c>
      <c r="B65" s="93">
        <v>379</v>
      </c>
      <c r="C65" s="80">
        <v>362</v>
      </c>
      <c r="D65" s="80">
        <v>359</v>
      </c>
      <c r="E65" s="80">
        <v>324</v>
      </c>
      <c r="F65" s="80">
        <v>320</v>
      </c>
      <c r="G65" s="80">
        <v>306</v>
      </c>
      <c r="H65" s="80">
        <f t="shared" si="18"/>
        <v>703</v>
      </c>
      <c r="I65" s="80">
        <f t="shared" si="19"/>
        <v>682</v>
      </c>
      <c r="J65" s="80">
        <f t="shared" si="20"/>
        <v>665</v>
      </c>
      <c r="K65" s="80">
        <v>526</v>
      </c>
      <c r="L65" s="80">
        <v>525</v>
      </c>
      <c r="M65" s="80">
        <v>527</v>
      </c>
      <c r="N65" s="80">
        <v>487</v>
      </c>
      <c r="O65" s="80">
        <v>486</v>
      </c>
      <c r="P65" s="80">
        <v>485</v>
      </c>
      <c r="Q65" s="93">
        <v>388</v>
      </c>
      <c r="R65" s="80">
        <v>343</v>
      </c>
      <c r="S65" s="80">
        <v>366</v>
      </c>
      <c r="T65" s="80">
        <v>321</v>
      </c>
      <c r="U65" s="80">
        <v>296</v>
      </c>
      <c r="V65" s="80">
        <v>305</v>
      </c>
      <c r="W65" s="80">
        <f t="shared" si="21"/>
        <v>709</v>
      </c>
      <c r="X65" s="80">
        <f t="shared" si="22"/>
        <v>639</v>
      </c>
      <c r="Y65" s="80">
        <f t="shared" si="23"/>
        <v>671</v>
      </c>
      <c r="Z65" s="80">
        <v>529</v>
      </c>
      <c r="AA65" s="80">
        <v>527</v>
      </c>
      <c r="AB65" s="80">
        <v>530</v>
      </c>
      <c r="AC65" s="80">
        <v>484</v>
      </c>
      <c r="AD65" s="80">
        <v>481</v>
      </c>
      <c r="AE65" s="81">
        <v>482</v>
      </c>
      <c r="AG65" s="61">
        <f t="shared" si="24"/>
        <v>72.053231939163496</v>
      </c>
      <c r="AH65" s="6">
        <f t="shared" si="25"/>
        <v>68.952380952380949</v>
      </c>
      <c r="AI65" s="6">
        <f t="shared" si="26"/>
        <v>68.121442125237195</v>
      </c>
      <c r="AJ65" s="6">
        <f t="shared" si="27"/>
        <v>66.529774127310063</v>
      </c>
      <c r="AK65" s="6">
        <f t="shared" si="28"/>
        <v>65.843621399176953</v>
      </c>
      <c r="AL65" s="6">
        <f t="shared" si="29"/>
        <v>63.092783505154635</v>
      </c>
      <c r="AM65" s="61">
        <f t="shared" si="30"/>
        <v>73.345935727788287</v>
      </c>
      <c r="AN65" s="6">
        <f t="shared" si="31"/>
        <v>65.085388994307408</v>
      </c>
      <c r="AO65" s="6">
        <f t="shared" si="32"/>
        <v>69.056603773584897</v>
      </c>
      <c r="AP65" s="6">
        <f t="shared" si="33"/>
        <v>66.322314049586765</v>
      </c>
      <c r="AQ65" s="6">
        <f t="shared" si="34"/>
        <v>61.53846153846154</v>
      </c>
      <c r="AR65" s="82">
        <f t="shared" si="35"/>
        <v>63.278008298755182</v>
      </c>
      <c r="AT65" s="59">
        <f t="shared" si="36"/>
        <v>-5.523457811853433</v>
      </c>
      <c r="AU65" s="57">
        <f t="shared" si="37"/>
        <v>-3.1087595532039956</v>
      </c>
      <c r="AV65" s="57">
        <f t="shared" si="38"/>
        <v>-5.0286586200825596</v>
      </c>
      <c r="AW65" s="59">
        <f t="shared" si="39"/>
        <v>-7.0236216782015219</v>
      </c>
      <c r="AX65" s="57">
        <f t="shared" si="40"/>
        <v>-3.5469274558458679</v>
      </c>
      <c r="AY65" s="60">
        <f t="shared" si="41"/>
        <v>-5.7785954748297144</v>
      </c>
    </row>
    <row r="66" spans="1:51" x14ac:dyDescent="0.25">
      <c r="A66" s="375" t="s">
        <v>69</v>
      </c>
      <c r="B66" s="93">
        <v>252</v>
      </c>
      <c r="C66" s="80">
        <v>302</v>
      </c>
      <c r="D66" s="80">
        <v>290</v>
      </c>
      <c r="E66" s="80">
        <v>129</v>
      </c>
      <c r="F66" s="80">
        <v>174</v>
      </c>
      <c r="G66" s="80">
        <v>145</v>
      </c>
      <c r="H66" s="80">
        <f t="shared" si="18"/>
        <v>381</v>
      </c>
      <c r="I66" s="80">
        <f t="shared" si="19"/>
        <v>476</v>
      </c>
      <c r="J66" s="80">
        <f t="shared" si="20"/>
        <v>435</v>
      </c>
      <c r="K66" s="80">
        <v>534</v>
      </c>
      <c r="L66" s="80">
        <v>533</v>
      </c>
      <c r="M66" s="80">
        <v>539</v>
      </c>
      <c r="N66" s="80">
        <v>436</v>
      </c>
      <c r="O66" s="80">
        <v>431</v>
      </c>
      <c r="P66" s="80">
        <v>431</v>
      </c>
      <c r="Q66" s="93">
        <v>217</v>
      </c>
      <c r="R66" s="80">
        <v>221</v>
      </c>
      <c r="S66" s="80">
        <v>254</v>
      </c>
      <c r="T66" s="80">
        <v>135</v>
      </c>
      <c r="U66" s="80">
        <v>151</v>
      </c>
      <c r="V66" s="80">
        <v>134</v>
      </c>
      <c r="W66" s="80">
        <f t="shared" si="21"/>
        <v>352</v>
      </c>
      <c r="X66" s="80">
        <f t="shared" si="22"/>
        <v>372</v>
      </c>
      <c r="Y66" s="80">
        <f t="shared" si="23"/>
        <v>388</v>
      </c>
      <c r="Z66" s="80">
        <v>543</v>
      </c>
      <c r="AA66" s="80">
        <v>536</v>
      </c>
      <c r="AB66" s="80">
        <v>547</v>
      </c>
      <c r="AC66" s="80">
        <v>434</v>
      </c>
      <c r="AD66" s="80">
        <v>431</v>
      </c>
      <c r="AE66" s="81">
        <v>428</v>
      </c>
      <c r="AG66" s="61">
        <f t="shared" si="24"/>
        <v>47.191011235955052</v>
      </c>
      <c r="AH66" s="6">
        <f t="shared" si="25"/>
        <v>56.660412757973731</v>
      </c>
      <c r="AI66" s="6">
        <f t="shared" si="26"/>
        <v>53.80333951762524</v>
      </c>
      <c r="AJ66" s="6">
        <f t="shared" si="27"/>
        <v>29.587155963302752</v>
      </c>
      <c r="AK66" s="6">
        <f t="shared" si="28"/>
        <v>40.37122969837587</v>
      </c>
      <c r="AL66" s="6">
        <f t="shared" si="29"/>
        <v>33.642691415313223</v>
      </c>
      <c r="AM66" s="61">
        <f t="shared" si="30"/>
        <v>39.963167587476974</v>
      </c>
      <c r="AN66" s="6">
        <f t="shared" si="31"/>
        <v>41.231343283582092</v>
      </c>
      <c r="AO66" s="6">
        <f t="shared" si="32"/>
        <v>46.435100548446066</v>
      </c>
      <c r="AP66" s="6">
        <f t="shared" si="33"/>
        <v>31.105990783410135</v>
      </c>
      <c r="AQ66" s="6">
        <f t="shared" si="34"/>
        <v>35.034802784222741</v>
      </c>
      <c r="AR66" s="82">
        <f t="shared" si="35"/>
        <v>31.308411214953267</v>
      </c>
      <c r="AT66" s="59">
        <f t="shared" si="36"/>
        <v>-17.6038552726523</v>
      </c>
      <c r="AU66" s="57">
        <f t="shared" si="37"/>
        <v>-16.28918305959786</v>
      </c>
      <c r="AV66" s="57">
        <f t="shared" si="38"/>
        <v>-20.160648102312017</v>
      </c>
      <c r="AW66" s="59">
        <f t="shared" si="39"/>
        <v>-8.8571768040668388</v>
      </c>
      <c r="AX66" s="57">
        <f t="shared" si="40"/>
        <v>-6.1965404993593509</v>
      </c>
      <c r="AY66" s="60">
        <f t="shared" si="41"/>
        <v>-15.126689333492799</v>
      </c>
    </row>
    <row r="67" spans="1:51" x14ac:dyDescent="0.25">
      <c r="A67" s="375" t="s">
        <v>70</v>
      </c>
      <c r="B67" s="93">
        <v>293</v>
      </c>
      <c r="C67" s="80">
        <v>391</v>
      </c>
      <c r="D67" s="80">
        <v>307</v>
      </c>
      <c r="E67" s="80">
        <v>215</v>
      </c>
      <c r="F67" s="80">
        <v>274</v>
      </c>
      <c r="G67" s="80">
        <v>229</v>
      </c>
      <c r="H67" s="80">
        <f t="shared" si="18"/>
        <v>508</v>
      </c>
      <c r="I67" s="80">
        <f t="shared" si="19"/>
        <v>665</v>
      </c>
      <c r="J67" s="80">
        <f t="shared" si="20"/>
        <v>536</v>
      </c>
      <c r="K67" s="80">
        <v>536</v>
      </c>
      <c r="L67" s="80">
        <v>539</v>
      </c>
      <c r="M67" s="80">
        <v>535</v>
      </c>
      <c r="N67" s="80">
        <v>446</v>
      </c>
      <c r="O67" s="80">
        <v>441</v>
      </c>
      <c r="P67" s="80">
        <v>438</v>
      </c>
      <c r="Q67" s="93">
        <v>270</v>
      </c>
      <c r="R67" s="80">
        <v>274</v>
      </c>
      <c r="S67" s="80">
        <v>269</v>
      </c>
      <c r="T67" s="80">
        <v>167</v>
      </c>
      <c r="U67" s="80">
        <v>186</v>
      </c>
      <c r="V67" s="80">
        <v>171</v>
      </c>
      <c r="W67" s="80">
        <f t="shared" si="21"/>
        <v>437</v>
      </c>
      <c r="X67" s="80">
        <f t="shared" si="22"/>
        <v>460</v>
      </c>
      <c r="Y67" s="80">
        <f t="shared" si="23"/>
        <v>440</v>
      </c>
      <c r="Z67" s="80">
        <v>545</v>
      </c>
      <c r="AA67" s="80">
        <v>538</v>
      </c>
      <c r="AB67" s="80">
        <v>541</v>
      </c>
      <c r="AC67" s="80">
        <v>443</v>
      </c>
      <c r="AD67" s="80">
        <v>431</v>
      </c>
      <c r="AE67" s="81">
        <v>438</v>
      </c>
      <c r="AG67" s="61">
        <f t="shared" si="24"/>
        <v>54.664179104477618</v>
      </c>
      <c r="AH67" s="6">
        <f t="shared" si="25"/>
        <v>72.541743970315395</v>
      </c>
      <c r="AI67" s="6">
        <f t="shared" si="26"/>
        <v>57.383177570093459</v>
      </c>
      <c r="AJ67" s="6">
        <f t="shared" si="27"/>
        <v>48.206278026905828</v>
      </c>
      <c r="AK67" s="6">
        <f t="shared" si="28"/>
        <v>62.131519274376416</v>
      </c>
      <c r="AL67" s="6">
        <f t="shared" si="29"/>
        <v>52.283105022831059</v>
      </c>
      <c r="AM67" s="61">
        <f t="shared" si="30"/>
        <v>49.541284403669728</v>
      </c>
      <c r="AN67" s="6">
        <f t="shared" si="31"/>
        <v>50.929368029739777</v>
      </c>
      <c r="AO67" s="6">
        <f t="shared" si="32"/>
        <v>49.722735674676528</v>
      </c>
      <c r="AP67" s="6">
        <f t="shared" si="33"/>
        <v>37.697516930022573</v>
      </c>
      <c r="AQ67" s="6">
        <f t="shared" si="34"/>
        <v>43.155452436194899</v>
      </c>
      <c r="AR67" s="82">
        <f t="shared" si="35"/>
        <v>39.041095890410958</v>
      </c>
      <c r="AT67" s="59">
        <f t="shared" si="36"/>
        <v>-6.4579010775717904</v>
      </c>
      <c r="AU67" s="57">
        <f t="shared" si="37"/>
        <v>-10.410224695938979</v>
      </c>
      <c r="AV67" s="57">
        <f t="shared" si="38"/>
        <v>-5.1000725472623998</v>
      </c>
      <c r="AW67" s="59">
        <f t="shared" si="39"/>
        <v>-11.843767473647155</v>
      </c>
      <c r="AX67" s="57">
        <f t="shared" si="40"/>
        <v>-7.7739155935448778</v>
      </c>
      <c r="AY67" s="60">
        <f t="shared" si="41"/>
        <v>-10.68163978426557</v>
      </c>
    </row>
    <row r="68" spans="1:51" x14ac:dyDescent="0.25">
      <c r="A68" s="375" t="s">
        <v>71</v>
      </c>
      <c r="B68" s="93">
        <v>101</v>
      </c>
      <c r="C68" s="80">
        <v>93</v>
      </c>
      <c r="D68" s="80">
        <v>112</v>
      </c>
      <c r="E68" s="80">
        <v>90</v>
      </c>
      <c r="F68" s="80">
        <v>95</v>
      </c>
      <c r="G68" s="80">
        <v>86</v>
      </c>
      <c r="H68" s="80">
        <f t="shared" si="18"/>
        <v>191</v>
      </c>
      <c r="I68" s="80">
        <f t="shared" si="19"/>
        <v>188</v>
      </c>
      <c r="J68" s="80">
        <f t="shared" si="20"/>
        <v>198</v>
      </c>
      <c r="K68" s="80">
        <v>236</v>
      </c>
      <c r="L68" s="80">
        <v>229</v>
      </c>
      <c r="M68" s="80">
        <v>244</v>
      </c>
      <c r="N68" s="80">
        <v>236</v>
      </c>
      <c r="O68" s="80">
        <v>226</v>
      </c>
      <c r="P68" s="80">
        <v>234</v>
      </c>
      <c r="Q68" s="93">
        <v>121</v>
      </c>
      <c r="R68" s="80">
        <v>83</v>
      </c>
      <c r="S68" s="80">
        <v>115</v>
      </c>
      <c r="T68" s="80">
        <v>109</v>
      </c>
      <c r="U68" s="80">
        <v>88</v>
      </c>
      <c r="V68" s="80">
        <v>114</v>
      </c>
      <c r="W68" s="80">
        <f t="shared" si="21"/>
        <v>230</v>
      </c>
      <c r="X68" s="80">
        <f t="shared" si="22"/>
        <v>171</v>
      </c>
      <c r="Y68" s="80">
        <f t="shared" si="23"/>
        <v>229</v>
      </c>
      <c r="Z68" s="80">
        <v>252</v>
      </c>
      <c r="AA68" s="80">
        <v>236</v>
      </c>
      <c r="AB68" s="80">
        <v>248</v>
      </c>
      <c r="AC68" s="80">
        <v>245</v>
      </c>
      <c r="AD68" s="80">
        <v>240</v>
      </c>
      <c r="AE68" s="81">
        <v>244</v>
      </c>
      <c r="AG68" s="61">
        <f t="shared" si="24"/>
        <v>42.79661016949153</v>
      </c>
      <c r="AH68" s="6">
        <f t="shared" si="25"/>
        <v>40.611353711790393</v>
      </c>
      <c r="AI68" s="6">
        <f t="shared" si="26"/>
        <v>45.901639344262293</v>
      </c>
      <c r="AJ68" s="6">
        <f t="shared" si="27"/>
        <v>38.135593220338983</v>
      </c>
      <c r="AK68" s="6">
        <f t="shared" si="28"/>
        <v>42.035398230088497</v>
      </c>
      <c r="AL68" s="6">
        <f t="shared" si="29"/>
        <v>36.752136752136757</v>
      </c>
      <c r="AM68" s="61">
        <f t="shared" si="30"/>
        <v>48.015873015873019</v>
      </c>
      <c r="AN68" s="6">
        <f t="shared" si="31"/>
        <v>35.16949152542373</v>
      </c>
      <c r="AO68" s="6">
        <f t="shared" si="32"/>
        <v>46.37096774193548</v>
      </c>
      <c r="AP68" s="6">
        <f t="shared" si="33"/>
        <v>44.489795918367349</v>
      </c>
      <c r="AQ68" s="6">
        <f t="shared" si="34"/>
        <v>36.666666666666664</v>
      </c>
      <c r="AR68" s="82">
        <f t="shared" si="35"/>
        <v>46.721311475409841</v>
      </c>
      <c r="AT68" s="59">
        <f t="shared" si="36"/>
        <v>-4.6610169491525468</v>
      </c>
      <c r="AU68" s="57">
        <f t="shared" si="37"/>
        <v>1.4240445182981034</v>
      </c>
      <c r="AV68" s="57">
        <f t="shared" si="38"/>
        <v>-9.1495025921255362</v>
      </c>
      <c r="AW68" s="59">
        <f t="shared" si="39"/>
        <v>-3.5260770975056701</v>
      </c>
      <c r="AX68" s="57">
        <f t="shared" si="40"/>
        <v>1.4971751412429342</v>
      </c>
      <c r="AY68" s="60">
        <f t="shared" si="41"/>
        <v>0.35034373347436087</v>
      </c>
    </row>
    <row r="69" spans="1:51" x14ac:dyDescent="0.25">
      <c r="A69" s="375" t="s">
        <v>72</v>
      </c>
      <c r="B69" s="93" t="s">
        <v>37</v>
      </c>
      <c r="C69" s="80" t="s">
        <v>37</v>
      </c>
      <c r="D69" s="80" t="s">
        <v>37</v>
      </c>
      <c r="E69" s="80" t="s">
        <v>37</v>
      </c>
      <c r="F69" s="80" t="s">
        <v>37</v>
      </c>
      <c r="G69" s="80" t="s">
        <v>37</v>
      </c>
      <c r="H69" s="80" t="s">
        <v>37</v>
      </c>
      <c r="I69" s="80" t="s">
        <v>37</v>
      </c>
      <c r="J69" s="80" t="s">
        <v>37</v>
      </c>
      <c r="K69" s="80" t="s">
        <v>37</v>
      </c>
      <c r="L69" s="80" t="s">
        <v>37</v>
      </c>
      <c r="M69" s="80" t="s">
        <v>37</v>
      </c>
      <c r="N69" s="80" t="s">
        <v>37</v>
      </c>
      <c r="O69" s="80" t="s">
        <v>37</v>
      </c>
      <c r="P69" s="80" t="s">
        <v>37</v>
      </c>
      <c r="Q69" s="93" t="s">
        <v>37</v>
      </c>
      <c r="R69" s="80" t="s">
        <v>37</v>
      </c>
      <c r="S69" s="80" t="s">
        <v>37</v>
      </c>
      <c r="T69" s="80" t="s">
        <v>37</v>
      </c>
      <c r="U69" s="80" t="s">
        <v>37</v>
      </c>
      <c r="V69" s="80" t="s">
        <v>37</v>
      </c>
      <c r="W69" s="80" t="s">
        <v>37</v>
      </c>
      <c r="X69" s="80" t="s">
        <v>37</v>
      </c>
      <c r="Y69" s="80" t="s">
        <v>37</v>
      </c>
      <c r="Z69" s="80" t="s">
        <v>37</v>
      </c>
      <c r="AA69" s="80" t="s">
        <v>37</v>
      </c>
      <c r="AB69" s="80" t="s">
        <v>37</v>
      </c>
      <c r="AC69" s="80" t="s">
        <v>37</v>
      </c>
      <c r="AD69" s="80" t="s">
        <v>37</v>
      </c>
      <c r="AE69" s="81" t="s">
        <v>37</v>
      </c>
      <c r="AG69" s="25"/>
      <c r="AH69" s="22"/>
      <c r="AI69" s="22"/>
      <c r="AJ69" s="22"/>
      <c r="AK69" s="22"/>
      <c r="AL69" s="22"/>
      <c r="AM69" s="25"/>
      <c r="AN69" s="22"/>
      <c r="AO69" s="22"/>
      <c r="AP69" s="22"/>
      <c r="AQ69" s="22"/>
      <c r="AR69" s="26"/>
      <c r="AT69" s="25"/>
      <c r="AU69" s="22"/>
      <c r="AV69" s="22"/>
      <c r="AW69" s="25"/>
      <c r="AX69" s="22"/>
      <c r="AY69" s="26"/>
    </row>
    <row r="70" spans="1:51" x14ac:dyDescent="0.25">
      <c r="A70" s="375" t="s">
        <v>73</v>
      </c>
      <c r="B70" s="93">
        <v>254</v>
      </c>
      <c r="C70" s="80">
        <v>216</v>
      </c>
      <c r="D70" s="80">
        <v>245</v>
      </c>
      <c r="E70" s="80">
        <v>185</v>
      </c>
      <c r="F70" s="80">
        <v>141</v>
      </c>
      <c r="G70" s="80">
        <v>187</v>
      </c>
      <c r="H70" s="80">
        <f t="shared" ref="H70:J75" si="42">B70+E70</f>
        <v>439</v>
      </c>
      <c r="I70" s="80">
        <f t="shared" si="42"/>
        <v>357</v>
      </c>
      <c r="J70" s="80">
        <f t="shared" si="42"/>
        <v>432</v>
      </c>
      <c r="K70" s="80">
        <v>570</v>
      </c>
      <c r="L70" s="80">
        <v>554</v>
      </c>
      <c r="M70" s="80">
        <v>563</v>
      </c>
      <c r="N70" s="80">
        <v>476</v>
      </c>
      <c r="O70" s="80">
        <v>473</v>
      </c>
      <c r="P70" s="80">
        <v>475</v>
      </c>
      <c r="Q70" s="93">
        <v>241</v>
      </c>
      <c r="R70" s="80">
        <v>115</v>
      </c>
      <c r="S70" s="80">
        <v>238</v>
      </c>
      <c r="T70" s="80">
        <v>168</v>
      </c>
      <c r="U70" s="80">
        <v>82</v>
      </c>
      <c r="V70" s="80">
        <v>175</v>
      </c>
      <c r="W70" s="80">
        <f t="shared" ref="W70:Y75" si="43">Q70+T70</f>
        <v>409</v>
      </c>
      <c r="X70" s="80">
        <f t="shared" si="43"/>
        <v>197</v>
      </c>
      <c r="Y70" s="80">
        <f t="shared" si="43"/>
        <v>413</v>
      </c>
      <c r="Z70" s="80">
        <v>508</v>
      </c>
      <c r="AA70" s="80">
        <v>483</v>
      </c>
      <c r="AB70" s="80">
        <v>507</v>
      </c>
      <c r="AC70" s="80">
        <v>486</v>
      </c>
      <c r="AD70" s="80">
        <v>470</v>
      </c>
      <c r="AE70" s="81">
        <v>488</v>
      </c>
      <c r="AG70" s="61">
        <f t="shared" ref="AG70:AL76" si="44">B70/K70*100</f>
        <v>44.561403508771932</v>
      </c>
      <c r="AH70" s="6">
        <f t="shared" si="44"/>
        <v>38.989169675090253</v>
      </c>
      <c r="AI70" s="6">
        <f t="shared" si="44"/>
        <v>43.516873889875669</v>
      </c>
      <c r="AJ70" s="6">
        <f t="shared" si="44"/>
        <v>38.865546218487395</v>
      </c>
      <c r="AK70" s="6">
        <f t="shared" si="44"/>
        <v>29.809725158562365</v>
      </c>
      <c r="AL70" s="6">
        <f t="shared" si="44"/>
        <v>39.368421052631582</v>
      </c>
      <c r="AM70" s="61">
        <f t="shared" ref="AM70:AR76" si="45">Q70/Z70*100</f>
        <v>47.440944881889763</v>
      </c>
      <c r="AN70" s="6">
        <f t="shared" si="45"/>
        <v>23.809523809523807</v>
      </c>
      <c r="AO70" s="6">
        <f t="shared" si="45"/>
        <v>46.942800788954635</v>
      </c>
      <c r="AP70" s="6">
        <f t="shared" si="45"/>
        <v>34.567901234567898</v>
      </c>
      <c r="AQ70" s="6">
        <f t="shared" si="45"/>
        <v>17.446808510638299</v>
      </c>
      <c r="AR70" s="82">
        <f t="shared" si="45"/>
        <v>35.860655737704917</v>
      </c>
      <c r="AT70" s="59">
        <f t="shared" ref="AT70:AV76" si="46">AJ70-AG70</f>
        <v>-5.6958572902845361</v>
      </c>
      <c r="AU70" s="57">
        <f t="shared" si="46"/>
        <v>-9.1794445165278873</v>
      </c>
      <c r="AV70" s="57">
        <f t="shared" si="46"/>
        <v>-4.1484528372440863</v>
      </c>
      <c r="AW70" s="59">
        <f t="shared" ref="AW70:AY76" si="47">AP70-AM70</f>
        <v>-12.873043647321865</v>
      </c>
      <c r="AX70" s="57">
        <f t="shared" si="47"/>
        <v>-6.362715298885508</v>
      </c>
      <c r="AY70" s="60">
        <f t="shared" si="47"/>
        <v>-11.082145051249718</v>
      </c>
    </row>
    <row r="71" spans="1:51" x14ac:dyDescent="0.25">
      <c r="A71" s="375" t="s">
        <v>74</v>
      </c>
      <c r="B71" s="93">
        <v>311</v>
      </c>
      <c r="C71" s="80">
        <v>325</v>
      </c>
      <c r="D71" s="80">
        <v>315</v>
      </c>
      <c r="E71" s="80">
        <v>248</v>
      </c>
      <c r="F71" s="80">
        <v>275</v>
      </c>
      <c r="G71" s="80">
        <v>269</v>
      </c>
      <c r="H71" s="80">
        <f t="shared" si="42"/>
        <v>559</v>
      </c>
      <c r="I71" s="80">
        <f t="shared" si="42"/>
        <v>600</v>
      </c>
      <c r="J71" s="80">
        <f t="shared" si="42"/>
        <v>584</v>
      </c>
      <c r="K71" s="80">
        <v>513</v>
      </c>
      <c r="L71" s="80">
        <v>512</v>
      </c>
      <c r="M71" s="80">
        <v>514</v>
      </c>
      <c r="N71" s="80">
        <v>465</v>
      </c>
      <c r="O71" s="80">
        <v>468</v>
      </c>
      <c r="P71" s="80">
        <v>469</v>
      </c>
      <c r="Q71" s="93">
        <v>304</v>
      </c>
      <c r="R71" s="80">
        <v>308</v>
      </c>
      <c r="S71" s="80">
        <v>300</v>
      </c>
      <c r="T71" s="80">
        <v>277</v>
      </c>
      <c r="U71" s="80">
        <v>261</v>
      </c>
      <c r="V71" s="80">
        <v>245</v>
      </c>
      <c r="W71" s="80">
        <f t="shared" si="43"/>
        <v>581</v>
      </c>
      <c r="X71" s="80">
        <f t="shared" si="43"/>
        <v>569</v>
      </c>
      <c r="Y71" s="80">
        <f t="shared" si="43"/>
        <v>545</v>
      </c>
      <c r="Z71" s="80">
        <v>523</v>
      </c>
      <c r="AA71" s="80">
        <v>523</v>
      </c>
      <c r="AB71" s="80">
        <v>521</v>
      </c>
      <c r="AC71" s="80">
        <v>477</v>
      </c>
      <c r="AD71" s="80">
        <v>473</v>
      </c>
      <c r="AE71" s="81">
        <v>472</v>
      </c>
      <c r="AG71" s="61">
        <f t="shared" si="44"/>
        <v>60.623781676413259</v>
      </c>
      <c r="AH71" s="6">
        <f t="shared" si="44"/>
        <v>63.4765625</v>
      </c>
      <c r="AI71" s="6">
        <f t="shared" si="44"/>
        <v>61.284046692607006</v>
      </c>
      <c r="AJ71" s="6">
        <f t="shared" si="44"/>
        <v>53.333333333333336</v>
      </c>
      <c r="AK71" s="6">
        <f t="shared" si="44"/>
        <v>58.760683760683762</v>
      </c>
      <c r="AL71" s="6">
        <f t="shared" si="44"/>
        <v>57.356076759061835</v>
      </c>
      <c r="AM71" s="61">
        <f t="shared" si="45"/>
        <v>58.126195028680691</v>
      </c>
      <c r="AN71" s="6">
        <f t="shared" si="45"/>
        <v>58.891013384321219</v>
      </c>
      <c r="AO71" s="6">
        <f t="shared" si="45"/>
        <v>57.581573896353163</v>
      </c>
      <c r="AP71" s="6">
        <f t="shared" si="45"/>
        <v>58.071278825995812</v>
      </c>
      <c r="AQ71" s="6">
        <f t="shared" si="45"/>
        <v>55.17970401691332</v>
      </c>
      <c r="AR71" s="82">
        <f t="shared" si="45"/>
        <v>51.906779661016941</v>
      </c>
      <c r="AT71" s="59">
        <f t="shared" si="46"/>
        <v>-7.2904483430799232</v>
      </c>
      <c r="AU71" s="57">
        <f t="shared" si="46"/>
        <v>-4.7158787393162385</v>
      </c>
      <c r="AV71" s="57">
        <f t="shared" si="46"/>
        <v>-3.927969933545171</v>
      </c>
      <c r="AW71" s="59">
        <f t="shared" si="47"/>
        <v>-5.4916202684879067E-2</v>
      </c>
      <c r="AX71" s="57">
        <f t="shared" si="47"/>
        <v>-3.7113093674078996</v>
      </c>
      <c r="AY71" s="60">
        <f t="shared" si="47"/>
        <v>-5.674794235336222</v>
      </c>
    </row>
    <row r="72" spans="1:51" x14ac:dyDescent="0.25">
      <c r="A72" s="375" t="s">
        <v>75</v>
      </c>
      <c r="B72" s="93">
        <v>314</v>
      </c>
      <c r="C72" s="80">
        <v>311</v>
      </c>
      <c r="D72" s="80">
        <v>292</v>
      </c>
      <c r="E72" s="80">
        <v>263</v>
      </c>
      <c r="F72" s="80">
        <v>256</v>
      </c>
      <c r="G72" s="80">
        <v>245</v>
      </c>
      <c r="H72" s="80">
        <f t="shared" si="42"/>
        <v>577</v>
      </c>
      <c r="I72" s="80">
        <f t="shared" si="42"/>
        <v>567</v>
      </c>
      <c r="J72" s="80">
        <f t="shared" si="42"/>
        <v>537</v>
      </c>
      <c r="K72" s="80">
        <v>539</v>
      </c>
      <c r="L72" s="80">
        <v>540</v>
      </c>
      <c r="M72" s="80">
        <v>540</v>
      </c>
      <c r="N72" s="80">
        <v>476</v>
      </c>
      <c r="O72" s="80">
        <v>476</v>
      </c>
      <c r="P72" s="80">
        <v>475</v>
      </c>
      <c r="Q72" s="93">
        <v>350</v>
      </c>
      <c r="R72" s="80">
        <v>315</v>
      </c>
      <c r="S72" s="80">
        <v>336</v>
      </c>
      <c r="T72" s="80">
        <v>240</v>
      </c>
      <c r="U72" s="80">
        <v>215</v>
      </c>
      <c r="V72" s="80">
        <v>230</v>
      </c>
      <c r="W72" s="80">
        <f t="shared" si="43"/>
        <v>590</v>
      </c>
      <c r="X72" s="80">
        <f t="shared" si="43"/>
        <v>530</v>
      </c>
      <c r="Y72" s="80">
        <f t="shared" si="43"/>
        <v>566</v>
      </c>
      <c r="Z72" s="80">
        <v>540</v>
      </c>
      <c r="AA72" s="80">
        <v>532</v>
      </c>
      <c r="AB72" s="80">
        <v>537</v>
      </c>
      <c r="AC72" s="80">
        <v>456</v>
      </c>
      <c r="AD72" s="80">
        <v>451</v>
      </c>
      <c r="AE72" s="81">
        <v>456</v>
      </c>
      <c r="AG72" s="61">
        <f t="shared" si="44"/>
        <v>58.256029684601117</v>
      </c>
      <c r="AH72" s="6">
        <f t="shared" si="44"/>
        <v>57.592592592592595</v>
      </c>
      <c r="AI72" s="6">
        <f t="shared" si="44"/>
        <v>54.074074074074076</v>
      </c>
      <c r="AJ72" s="6">
        <f t="shared" si="44"/>
        <v>55.252100840336141</v>
      </c>
      <c r="AK72" s="6">
        <f t="shared" si="44"/>
        <v>53.781512605042018</v>
      </c>
      <c r="AL72" s="6">
        <f t="shared" si="44"/>
        <v>51.578947368421055</v>
      </c>
      <c r="AM72" s="61">
        <f t="shared" si="45"/>
        <v>64.81481481481481</v>
      </c>
      <c r="AN72" s="6">
        <f t="shared" si="45"/>
        <v>59.210526315789465</v>
      </c>
      <c r="AO72" s="6">
        <f t="shared" si="45"/>
        <v>62.569832402234638</v>
      </c>
      <c r="AP72" s="6">
        <f t="shared" si="45"/>
        <v>52.631578947368418</v>
      </c>
      <c r="AQ72" s="6">
        <f t="shared" si="45"/>
        <v>47.671840354767184</v>
      </c>
      <c r="AR72" s="82">
        <f t="shared" si="45"/>
        <v>50.438596491228068</v>
      </c>
      <c r="AT72" s="59">
        <f t="shared" si="46"/>
        <v>-3.0039288442649763</v>
      </c>
      <c r="AU72" s="57">
        <f t="shared" si="46"/>
        <v>-3.8110799875505776</v>
      </c>
      <c r="AV72" s="57">
        <f t="shared" si="46"/>
        <v>-2.4951267056530213</v>
      </c>
      <c r="AW72" s="59">
        <f t="shared" si="47"/>
        <v>-12.183235867446392</v>
      </c>
      <c r="AX72" s="57">
        <f t="shared" si="47"/>
        <v>-11.538685961022281</v>
      </c>
      <c r="AY72" s="60">
        <f t="shared" si="47"/>
        <v>-12.13123591100657</v>
      </c>
    </row>
    <row r="73" spans="1:51" x14ac:dyDescent="0.25">
      <c r="A73" s="375" t="s">
        <v>76</v>
      </c>
      <c r="B73" s="93">
        <v>262</v>
      </c>
      <c r="C73" s="80">
        <v>277</v>
      </c>
      <c r="D73" s="80">
        <v>279</v>
      </c>
      <c r="E73" s="80">
        <v>238</v>
      </c>
      <c r="F73" s="80">
        <v>243</v>
      </c>
      <c r="G73" s="80">
        <v>219</v>
      </c>
      <c r="H73" s="80">
        <f t="shared" si="42"/>
        <v>500</v>
      </c>
      <c r="I73" s="80">
        <f t="shared" si="42"/>
        <v>520</v>
      </c>
      <c r="J73" s="80">
        <f t="shared" si="42"/>
        <v>498</v>
      </c>
      <c r="K73" s="80">
        <v>515</v>
      </c>
      <c r="L73" s="80">
        <v>511</v>
      </c>
      <c r="M73" s="80">
        <v>510</v>
      </c>
      <c r="N73" s="80">
        <v>488</v>
      </c>
      <c r="O73" s="80">
        <v>486</v>
      </c>
      <c r="P73" s="80">
        <v>488</v>
      </c>
      <c r="Q73" s="93">
        <v>215</v>
      </c>
      <c r="R73" s="80">
        <v>215</v>
      </c>
      <c r="S73" s="80">
        <v>226</v>
      </c>
      <c r="T73" s="80">
        <v>203</v>
      </c>
      <c r="U73" s="80">
        <v>181</v>
      </c>
      <c r="V73" s="80">
        <v>195</v>
      </c>
      <c r="W73" s="80">
        <f t="shared" si="43"/>
        <v>418</v>
      </c>
      <c r="X73" s="80">
        <f t="shared" si="43"/>
        <v>396</v>
      </c>
      <c r="Y73" s="80">
        <f t="shared" si="43"/>
        <v>421</v>
      </c>
      <c r="Z73" s="80">
        <v>526</v>
      </c>
      <c r="AA73" s="80">
        <v>521</v>
      </c>
      <c r="AB73" s="80">
        <v>527</v>
      </c>
      <c r="AC73" s="80">
        <v>494</v>
      </c>
      <c r="AD73" s="80">
        <v>497</v>
      </c>
      <c r="AE73" s="81">
        <v>493</v>
      </c>
      <c r="AG73" s="61">
        <f t="shared" si="44"/>
        <v>50.873786407766985</v>
      </c>
      <c r="AH73" s="6">
        <f t="shared" si="44"/>
        <v>54.207436399217222</v>
      </c>
      <c r="AI73" s="6">
        <f t="shared" si="44"/>
        <v>54.705882352941181</v>
      </c>
      <c r="AJ73" s="6">
        <f t="shared" si="44"/>
        <v>48.770491803278688</v>
      </c>
      <c r="AK73" s="6">
        <f t="shared" si="44"/>
        <v>50</v>
      </c>
      <c r="AL73" s="6">
        <f t="shared" si="44"/>
        <v>44.877049180327873</v>
      </c>
      <c r="AM73" s="61">
        <f t="shared" si="45"/>
        <v>40.874524714828894</v>
      </c>
      <c r="AN73" s="6">
        <f t="shared" si="45"/>
        <v>41.266794625719768</v>
      </c>
      <c r="AO73" s="6">
        <f t="shared" si="45"/>
        <v>42.8842504743833</v>
      </c>
      <c r="AP73" s="6">
        <f t="shared" si="45"/>
        <v>41.093117408906885</v>
      </c>
      <c r="AQ73" s="6">
        <f t="shared" si="45"/>
        <v>36.418511066398388</v>
      </c>
      <c r="AR73" s="82">
        <f t="shared" si="45"/>
        <v>39.553752535496955</v>
      </c>
      <c r="AT73" s="59">
        <f t="shared" si="46"/>
        <v>-2.1032946044882976</v>
      </c>
      <c r="AU73" s="57">
        <f t="shared" si="46"/>
        <v>-4.2074363992172223</v>
      </c>
      <c r="AV73" s="57">
        <f t="shared" si="46"/>
        <v>-9.828833172613308</v>
      </c>
      <c r="AW73" s="59">
        <f t="shared" si="47"/>
        <v>0.21859269407799076</v>
      </c>
      <c r="AX73" s="57">
        <f t="shared" si="47"/>
        <v>-4.8482835593213807</v>
      </c>
      <c r="AY73" s="60">
        <f t="shared" si="47"/>
        <v>-3.3304979388863458</v>
      </c>
    </row>
    <row r="74" spans="1:51" x14ac:dyDescent="0.25">
      <c r="A74" s="375" t="s">
        <v>77</v>
      </c>
      <c r="B74" s="93">
        <v>329</v>
      </c>
      <c r="C74" s="80">
        <v>341</v>
      </c>
      <c r="D74" s="80">
        <v>322</v>
      </c>
      <c r="E74" s="80">
        <v>299</v>
      </c>
      <c r="F74" s="80">
        <v>307</v>
      </c>
      <c r="G74" s="80">
        <v>290</v>
      </c>
      <c r="H74" s="80">
        <f t="shared" si="42"/>
        <v>628</v>
      </c>
      <c r="I74" s="80">
        <f t="shared" si="42"/>
        <v>648</v>
      </c>
      <c r="J74" s="80">
        <f t="shared" si="42"/>
        <v>612</v>
      </c>
      <c r="K74" s="80">
        <v>522</v>
      </c>
      <c r="L74" s="80">
        <v>520</v>
      </c>
      <c r="M74" s="80">
        <v>516</v>
      </c>
      <c r="N74" s="80">
        <v>489</v>
      </c>
      <c r="O74" s="80">
        <v>493</v>
      </c>
      <c r="P74" s="80">
        <v>489</v>
      </c>
      <c r="Q74" s="93">
        <v>287</v>
      </c>
      <c r="R74" s="80">
        <v>292</v>
      </c>
      <c r="S74" s="80">
        <v>280</v>
      </c>
      <c r="T74" s="80">
        <v>275</v>
      </c>
      <c r="U74" s="80">
        <v>274</v>
      </c>
      <c r="V74" s="80">
        <v>253</v>
      </c>
      <c r="W74" s="80">
        <f t="shared" si="43"/>
        <v>562</v>
      </c>
      <c r="X74" s="80">
        <f t="shared" si="43"/>
        <v>566</v>
      </c>
      <c r="Y74" s="80">
        <f t="shared" si="43"/>
        <v>533</v>
      </c>
      <c r="Z74" s="80">
        <v>532</v>
      </c>
      <c r="AA74" s="80">
        <v>530</v>
      </c>
      <c r="AB74" s="80">
        <v>530</v>
      </c>
      <c r="AC74" s="80">
        <v>496</v>
      </c>
      <c r="AD74" s="80">
        <v>495</v>
      </c>
      <c r="AE74" s="81">
        <v>496</v>
      </c>
      <c r="AG74" s="61">
        <f t="shared" si="44"/>
        <v>63.026819923371647</v>
      </c>
      <c r="AH74" s="6">
        <f t="shared" si="44"/>
        <v>65.57692307692308</v>
      </c>
      <c r="AI74" s="6">
        <f t="shared" si="44"/>
        <v>62.403100775193799</v>
      </c>
      <c r="AJ74" s="6">
        <f t="shared" si="44"/>
        <v>61.145194274028626</v>
      </c>
      <c r="AK74" s="6">
        <f t="shared" si="44"/>
        <v>62.271805273833671</v>
      </c>
      <c r="AL74" s="6">
        <f t="shared" si="44"/>
        <v>59.304703476482622</v>
      </c>
      <c r="AM74" s="61">
        <f t="shared" si="45"/>
        <v>53.94736842105263</v>
      </c>
      <c r="AN74" s="6">
        <f t="shared" si="45"/>
        <v>55.094339622641506</v>
      </c>
      <c r="AO74" s="6">
        <f t="shared" si="45"/>
        <v>52.830188679245282</v>
      </c>
      <c r="AP74" s="6">
        <f t="shared" si="45"/>
        <v>55.443548387096776</v>
      </c>
      <c r="AQ74" s="6">
        <f t="shared" si="45"/>
        <v>55.353535353535356</v>
      </c>
      <c r="AR74" s="82">
        <f t="shared" si="45"/>
        <v>51.008064516129039</v>
      </c>
      <c r="AT74" s="59">
        <f t="shared" si="46"/>
        <v>-1.8816256493430217</v>
      </c>
      <c r="AU74" s="57">
        <f t="shared" si="46"/>
        <v>-3.3051178030894093</v>
      </c>
      <c r="AV74" s="57">
        <f t="shared" si="46"/>
        <v>-3.098397298711177</v>
      </c>
      <c r="AW74" s="59">
        <f t="shared" si="47"/>
        <v>1.4961799660441457</v>
      </c>
      <c r="AX74" s="57">
        <f t="shared" si="47"/>
        <v>0.2591957308938504</v>
      </c>
      <c r="AY74" s="60">
        <f t="shared" si="47"/>
        <v>-1.8221241631162428</v>
      </c>
    </row>
    <row r="75" spans="1:51" x14ac:dyDescent="0.25">
      <c r="A75" s="375" t="s">
        <v>78</v>
      </c>
      <c r="B75" s="93">
        <v>140</v>
      </c>
      <c r="C75" s="80">
        <v>222</v>
      </c>
      <c r="D75" s="80">
        <v>164</v>
      </c>
      <c r="E75" s="80">
        <v>147</v>
      </c>
      <c r="F75" s="80">
        <v>205</v>
      </c>
      <c r="G75" s="80">
        <v>157</v>
      </c>
      <c r="H75" s="80">
        <f t="shared" si="42"/>
        <v>287</v>
      </c>
      <c r="I75" s="80">
        <f t="shared" si="42"/>
        <v>427</v>
      </c>
      <c r="J75" s="80">
        <f t="shared" si="42"/>
        <v>321</v>
      </c>
      <c r="K75" s="80">
        <v>479</v>
      </c>
      <c r="L75" s="80">
        <v>489</v>
      </c>
      <c r="M75" s="80">
        <v>487</v>
      </c>
      <c r="N75" s="80">
        <v>511</v>
      </c>
      <c r="O75" s="80">
        <v>519</v>
      </c>
      <c r="P75" s="80">
        <v>529</v>
      </c>
      <c r="Q75" s="93">
        <v>174</v>
      </c>
      <c r="R75" s="80">
        <v>147</v>
      </c>
      <c r="S75" s="80">
        <v>158</v>
      </c>
      <c r="T75" s="80">
        <v>126</v>
      </c>
      <c r="U75" s="80">
        <v>106</v>
      </c>
      <c r="V75" s="80">
        <v>123</v>
      </c>
      <c r="W75" s="80">
        <f t="shared" si="43"/>
        <v>300</v>
      </c>
      <c r="X75" s="80">
        <f t="shared" si="43"/>
        <v>253</v>
      </c>
      <c r="Y75" s="80">
        <f t="shared" si="43"/>
        <v>281</v>
      </c>
      <c r="Z75" s="80">
        <v>527</v>
      </c>
      <c r="AA75" s="80">
        <v>515</v>
      </c>
      <c r="AB75" s="80">
        <v>523</v>
      </c>
      <c r="AC75" s="80">
        <v>521</v>
      </c>
      <c r="AD75" s="80">
        <v>510</v>
      </c>
      <c r="AE75" s="81">
        <v>519</v>
      </c>
      <c r="AG75" s="61">
        <f t="shared" si="44"/>
        <v>29.227557411273487</v>
      </c>
      <c r="AH75" s="6">
        <f t="shared" si="44"/>
        <v>45.398773006134967</v>
      </c>
      <c r="AI75" s="6">
        <f t="shared" si="44"/>
        <v>33.675564681724843</v>
      </c>
      <c r="AJ75" s="6">
        <f t="shared" si="44"/>
        <v>28.767123287671232</v>
      </c>
      <c r="AK75" s="6">
        <f t="shared" si="44"/>
        <v>39.4990366088632</v>
      </c>
      <c r="AL75" s="6">
        <f t="shared" si="44"/>
        <v>29.678638941398866</v>
      </c>
      <c r="AM75" s="61">
        <f t="shared" si="45"/>
        <v>33.017077798861486</v>
      </c>
      <c r="AN75" s="6">
        <f t="shared" si="45"/>
        <v>28.543689320388349</v>
      </c>
      <c r="AO75" s="6">
        <f t="shared" si="45"/>
        <v>30.210325047801145</v>
      </c>
      <c r="AP75" s="6">
        <f t="shared" si="45"/>
        <v>24.184261036468328</v>
      </c>
      <c r="AQ75" s="6">
        <f t="shared" si="45"/>
        <v>20.784313725490197</v>
      </c>
      <c r="AR75" s="82">
        <f t="shared" si="45"/>
        <v>23.699421965317917</v>
      </c>
      <c r="AT75" s="59">
        <f t="shared" si="46"/>
        <v>-0.46043412360225489</v>
      </c>
      <c r="AU75" s="57">
        <f t="shared" si="46"/>
        <v>-5.8997363972717665</v>
      </c>
      <c r="AV75" s="57">
        <f t="shared" si="46"/>
        <v>-3.9969257403259775</v>
      </c>
      <c r="AW75" s="59">
        <f t="shared" si="47"/>
        <v>-8.8328167623931577</v>
      </c>
      <c r="AX75" s="57">
        <f t="shared" si="47"/>
        <v>-7.7593755948981524</v>
      </c>
      <c r="AY75" s="60">
        <f t="shared" si="47"/>
        <v>-6.5109030824832281</v>
      </c>
    </row>
    <row r="76" spans="1:51" x14ac:dyDescent="0.25">
      <c r="A76" s="1139" t="s">
        <v>79</v>
      </c>
      <c r="B76" s="145">
        <f t="shared" ref="B76:AE76" si="48">SUM(B47:B75)/26</f>
        <v>261.38461538461536</v>
      </c>
      <c r="C76" s="141">
        <f t="shared" si="48"/>
        <v>276.11538461538464</v>
      </c>
      <c r="D76" s="141">
        <f t="shared" si="48"/>
        <v>266.46153846153845</v>
      </c>
      <c r="E76" s="141">
        <f t="shared" si="48"/>
        <v>213.34615384615384</v>
      </c>
      <c r="F76" s="141">
        <f t="shared" si="48"/>
        <v>230.03846153846155</v>
      </c>
      <c r="G76" s="141">
        <f t="shared" si="48"/>
        <v>210.15384615384616</v>
      </c>
      <c r="H76" s="141">
        <f t="shared" si="48"/>
        <v>474.73076923076923</v>
      </c>
      <c r="I76" s="141">
        <f t="shared" si="48"/>
        <v>506.15384615384613</v>
      </c>
      <c r="J76" s="141">
        <f t="shared" si="48"/>
        <v>476.61538461538464</v>
      </c>
      <c r="K76" s="141">
        <f t="shared" si="48"/>
        <v>489.34615384615387</v>
      </c>
      <c r="L76" s="141">
        <f t="shared" si="48"/>
        <v>487.88461538461536</v>
      </c>
      <c r="M76" s="141">
        <f t="shared" si="48"/>
        <v>490.30769230769232</v>
      </c>
      <c r="N76" s="141">
        <f t="shared" si="48"/>
        <v>448.84615384615387</v>
      </c>
      <c r="O76" s="141">
        <f t="shared" si="48"/>
        <v>447.5</v>
      </c>
      <c r="P76" s="141">
        <f t="shared" si="48"/>
        <v>450.07692307692309</v>
      </c>
      <c r="Q76" s="145">
        <f t="shared" si="48"/>
        <v>254.26923076923077</v>
      </c>
      <c r="R76" s="141">
        <f t="shared" si="48"/>
        <v>228.19230769230768</v>
      </c>
      <c r="S76" s="141">
        <f t="shared" si="48"/>
        <v>253.65384615384616</v>
      </c>
      <c r="T76" s="141">
        <f t="shared" si="48"/>
        <v>208.46153846153845</v>
      </c>
      <c r="U76" s="141">
        <f t="shared" si="48"/>
        <v>190.03846153846155</v>
      </c>
      <c r="V76" s="141">
        <f t="shared" si="48"/>
        <v>203.34615384615384</v>
      </c>
      <c r="W76" s="141">
        <f t="shared" si="48"/>
        <v>462.73076923076923</v>
      </c>
      <c r="X76" s="141">
        <f t="shared" si="48"/>
        <v>418.23076923076923</v>
      </c>
      <c r="Y76" s="141">
        <f t="shared" si="48"/>
        <v>457</v>
      </c>
      <c r="Z76" s="141">
        <f t="shared" si="48"/>
        <v>490.15384615384613</v>
      </c>
      <c r="AA76" s="141">
        <f t="shared" si="48"/>
        <v>480.38461538461536</v>
      </c>
      <c r="AB76" s="141">
        <f t="shared" si="48"/>
        <v>488.92307692307691</v>
      </c>
      <c r="AC76" s="141">
        <f t="shared" si="48"/>
        <v>448.11538461538464</v>
      </c>
      <c r="AD76" s="141">
        <f t="shared" si="48"/>
        <v>440.5</v>
      </c>
      <c r="AE76" s="142">
        <f t="shared" si="48"/>
        <v>445</v>
      </c>
      <c r="AG76" s="100">
        <f t="shared" si="44"/>
        <v>53.415075060913296</v>
      </c>
      <c r="AH76" s="98">
        <f t="shared" si="44"/>
        <v>56.594402837997649</v>
      </c>
      <c r="AI76" s="98">
        <f t="shared" si="44"/>
        <v>54.345779730153744</v>
      </c>
      <c r="AJ76" s="98">
        <f t="shared" si="44"/>
        <v>47.532133676092542</v>
      </c>
      <c r="AK76" s="98">
        <f t="shared" si="44"/>
        <v>51.40524280189085</v>
      </c>
      <c r="AL76" s="98">
        <f t="shared" si="44"/>
        <v>46.692873013160138</v>
      </c>
      <c r="AM76" s="100">
        <f t="shared" si="45"/>
        <v>51.875392341494042</v>
      </c>
      <c r="AN76" s="98">
        <f t="shared" si="45"/>
        <v>47.502001601281023</v>
      </c>
      <c r="AO76" s="98">
        <f t="shared" si="45"/>
        <v>51.880113278791697</v>
      </c>
      <c r="AP76" s="98">
        <f t="shared" si="45"/>
        <v>46.519612050467771</v>
      </c>
      <c r="AQ76" s="98">
        <f t="shared" si="45"/>
        <v>43.141534969003757</v>
      </c>
      <c r="AR76" s="99">
        <f t="shared" si="45"/>
        <v>45.695764909248055</v>
      </c>
      <c r="AT76" s="108">
        <f t="shared" si="46"/>
        <v>-5.8829413848207537</v>
      </c>
      <c r="AU76" s="109">
        <f t="shared" si="46"/>
        <v>-5.1891600361067987</v>
      </c>
      <c r="AV76" s="109">
        <f t="shared" si="46"/>
        <v>-7.6529067169936056</v>
      </c>
      <c r="AW76" s="108">
        <f t="shared" si="47"/>
        <v>-5.3557802910262708</v>
      </c>
      <c r="AX76" s="109">
        <f t="shared" si="47"/>
        <v>-4.3604666322772658</v>
      </c>
      <c r="AY76" s="236">
        <f t="shared" si="47"/>
        <v>-6.1843483695436419</v>
      </c>
    </row>
    <row r="77" spans="1:51" x14ac:dyDescent="0.25">
      <c r="A77" s="414"/>
      <c r="B77" s="414"/>
      <c r="C77" s="414"/>
      <c r="D77" s="414"/>
      <c r="E77" s="414"/>
    </row>
    <row r="79" spans="1:51" x14ac:dyDescent="0.25">
      <c r="A79" s="1531"/>
      <c r="B79" s="1531"/>
      <c r="C79" s="1531"/>
      <c r="D79" s="1531"/>
      <c r="E79" s="1531"/>
    </row>
    <row r="80" spans="1:51" x14ac:dyDescent="0.25">
      <c r="A80" s="1746" t="s">
        <v>1351</v>
      </c>
      <c r="B80" s="1747"/>
      <c r="C80" s="1747"/>
      <c r="D80" s="1747"/>
      <c r="E80" s="1748"/>
    </row>
    <row r="81" spans="1:7" x14ac:dyDescent="0.25">
      <c r="A81" s="1746"/>
      <c r="B81" s="1747"/>
      <c r="C81" s="1747"/>
      <c r="D81" s="1747"/>
      <c r="E81" s="1748"/>
    </row>
    <row r="82" spans="1:7" x14ac:dyDescent="0.25">
      <c r="A82" s="1519" t="s">
        <v>1338</v>
      </c>
      <c r="B82" s="1518"/>
      <c r="C82" s="1518"/>
      <c r="D82" s="1518"/>
      <c r="E82" s="1556"/>
    </row>
    <row r="83" spans="1:7" x14ac:dyDescent="0.25">
      <c r="A83" s="1519" t="s">
        <v>1339</v>
      </c>
      <c r="B83" s="1518"/>
      <c r="C83" s="1518"/>
      <c r="D83" s="1518"/>
      <c r="E83" s="1556"/>
    </row>
    <row r="84" spans="1:7" x14ac:dyDescent="0.25">
      <c r="A84" s="1522" t="s">
        <v>1340</v>
      </c>
      <c r="B84" s="1523"/>
      <c r="C84" s="1523"/>
      <c r="D84" s="1523"/>
      <c r="E84" s="1533"/>
    </row>
    <row r="85" spans="1:7" x14ac:dyDescent="0.25">
      <c r="A85" s="1749" t="s">
        <v>819</v>
      </c>
      <c r="B85" s="1750"/>
      <c r="C85" s="1750"/>
      <c r="D85" s="1751"/>
      <c r="E85" s="1531"/>
      <c r="F85" s="1531"/>
      <c r="G85" s="1531"/>
    </row>
    <row r="86" spans="1:7" x14ac:dyDescent="0.25">
      <c r="A86" s="1746" t="s">
        <v>1268</v>
      </c>
      <c r="B86" s="1747"/>
      <c r="C86" s="1747"/>
      <c r="D86" s="1747"/>
      <c r="E86" s="1747"/>
      <c r="F86" s="1747"/>
      <c r="G86" s="1748"/>
    </row>
    <row r="87" spans="1:7" x14ac:dyDescent="0.25">
      <c r="A87" s="1746"/>
      <c r="B87" s="1747"/>
      <c r="C87" s="1747"/>
      <c r="D87" s="1747"/>
      <c r="E87" s="1747"/>
      <c r="F87" s="1747"/>
      <c r="G87" s="1748"/>
    </row>
    <row r="88" spans="1:7" x14ac:dyDescent="0.25">
      <c r="A88" s="1749"/>
      <c r="B88" s="1750"/>
      <c r="C88" s="1750"/>
      <c r="D88" s="1750"/>
      <c r="E88" s="1750"/>
      <c r="F88" s="1750"/>
      <c r="G88" s="1751"/>
    </row>
  </sheetData>
  <sheetProtection algorithmName="SHA-512" hashValue="rDi/R1Z/y29n1naDdRTW/nW1kwsqRbujR7XeHJdbepGYNVa+nyceLpf5KmQxN/9qFoOvHQKoC/6HwFLwdOsN/g==" saltValue="0PuE4807OYwGTWLrn4pc5g==" spinCount="100000" sheet="1" objects="1" scenarios="1"/>
  <mergeCells count="59">
    <mergeCell ref="A1:Z2"/>
    <mergeCell ref="A86:G88"/>
    <mergeCell ref="A85:D85"/>
    <mergeCell ref="W25:Y25"/>
    <mergeCell ref="Z25:AB25"/>
    <mergeCell ref="B23:AE23"/>
    <mergeCell ref="B24:P24"/>
    <mergeCell ref="Q24:AE24"/>
    <mergeCell ref="B9:G9"/>
    <mergeCell ref="B10:D10"/>
    <mergeCell ref="O10:O11"/>
    <mergeCell ref="E10:G10"/>
    <mergeCell ref="K10:L10"/>
    <mergeCell ref="I9:L9"/>
    <mergeCell ref="I10:J10"/>
    <mergeCell ref="N9:O9"/>
    <mergeCell ref="AT45:AY45"/>
    <mergeCell ref="B46:P46"/>
    <mergeCell ref="Q46:AE46"/>
    <mergeCell ref="AG46:AL46"/>
    <mergeCell ref="AM46:AR46"/>
    <mergeCell ref="AT46:AV47"/>
    <mergeCell ref="AW46:AY47"/>
    <mergeCell ref="AM47:AO47"/>
    <mergeCell ref="AP47:AR47"/>
    <mergeCell ref="T47:V47"/>
    <mergeCell ref="W47:Y47"/>
    <mergeCell ref="Z47:AB47"/>
    <mergeCell ref="AC47:AE47"/>
    <mergeCell ref="AG47:AI47"/>
    <mergeCell ref="B45:AE45"/>
    <mergeCell ref="AG45:AR45"/>
    <mergeCell ref="B25:D25"/>
    <mergeCell ref="AM25:AO25"/>
    <mergeCell ref="E25:G25"/>
    <mergeCell ref="AC25:AE25"/>
    <mergeCell ref="AG25:AI25"/>
    <mergeCell ref="AJ25:AL25"/>
    <mergeCell ref="H25:J25"/>
    <mergeCell ref="K25:M25"/>
    <mergeCell ref="N25:P25"/>
    <mergeCell ref="Q25:S25"/>
    <mergeCell ref="T25:V25"/>
    <mergeCell ref="A80:E81"/>
    <mergeCell ref="N10:N11"/>
    <mergeCell ref="AT23:AY23"/>
    <mergeCell ref="AG24:AL24"/>
    <mergeCell ref="AM24:AR24"/>
    <mergeCell ref="AT24:AV25"/>
    <mergeCell ref="AW24:AY25"/>
    <mergeCell ref="AP25:AR25"/>
    <mergeCell ref="AG23:AR23"/>
    <mergeCell ref="AJ47:AL47"/>
    <mergeCell ref="B47:D47"/>
    <mergeCell ref="E47:G47"/>
    <mergeCell ref="H47:J47"/>
    <mergeCell ref="K47:M47"/>
    <mergeCell ref="N47:P47"/>
    <mergeCell ref="Q47:S47"/>
  </mergeCells>
  <conditionalFormatting sqref="B28:AE44 A40:A44 AF40:AS44 B51:AE76">
    <cfRule type="cellIs" dxfId="46" priority="4" operator="lessThanOrEqual">
      <formula>5</formula>
    </cfRule>
  </conditionalFormatting>
  <conditionalFormatting sqref="N12:O14">
    <cfRule type="cellIs" dxfId="45" priority="2" operator="lessThan">
      <formula>0</formula>
    </cfRule>
  </conditionalFormatting>
  <conditionalFormatting sqref="AT28:AY39">
    <cfRule type="cellIs" dxfId="44" priority="3" operator="lessThan">
      <formula>0</formula>
    </cfRule>
  </conditionalFormatting>
  <conditionalFormatting sqref="AT49:AY76">
    <cfRule type="cellIs" dxfId="43" priority="1" operator="lessThan">
      <formula>0</formula>
    </cfRule>
  </conditionalFormatting>
  <hyperlinks>
    <hyperlink ref="A5" location="Índice!A1" display="⌂ Volver al ÍNDICE" xr:uid="{15D90B7C-92B1-4160-8740-4A1ABD69FDC6}"/>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1542F-4616-4B32-847B-BFA667D0A9E5}">
  <sheetPr codeName="Hoja61">
    <tabColor rgb="FFCFFDE7"/>
  </sheetPr>
  <dimension ref="A1:BG86"/>
  <sheetViews>
    <sheetView zoomScale="70" zoomScaleNormal="70" workbookViewId="0">
      <pane xSplit="1" topLeftCell="B1" activePane="topRight" state="frozen"/>
      <selection activeCell="A3" sqref="A3"/>
      <selection pane="topRight" activeCell="L77" sqref="L77"/>
    </sheetView>
  </sheetViews>
  <sheetFormatPr baseColWidth="10" defaultRowHeight="15" x14ac:dyDescent="0.25"/>
  <cols>
    <col min="1" max="1" width="57.85546875" customWidth="1"/>
    <col min="2" max="13" width="7.7109375" customWidth="1"/>
    <col min="14" max="14" width="9.42578125" customWidth="1"/>
    <col min="15" max="15" width="9.7109375" customWidth="1"/>
    <col min="16" max="77" width="7.7109375" customWidth="1"/>
  </cols>
  <sheetData>
    <row r="1" spans="1:25" ht="24" customHeight="1" x14ac:dyDescent="0.25">
      <c r="A1" s="1786" t="s">
        <v>902</v>
      </c>
      <c r="B1" s="1787"/>
      <c r="C1" s="1787"/>
      <c r="D1" s="1787"/>
      <c r="E1" s="1787"/>
      <c r="F1" s="1787"/>
      <c r="G1" s="1787"/>
      <c r="H1" s="1787"/>
      <c r="I1" s="1787"/>
      <c r="J1" s="1787"/>
      <c r="K1" s="1787"/>
      <c r="L1" s="1787"/>
      <c r="M1" s="1787"/>
      <c r="N1" s="1787"/>
      <c r="O1" s="1787"/>
      <c r="P1" s="1787"/>
      <c r="Q1" s="1787"/>
      <c r="R1" s="1787"/>
      <c r="S1" s="1787"/>
      <c r="T1" s="1787"/>
      <c r="U1" s="1787"/>
      <c r="V1" s="1787"/>
      <c r="W1" s="1787"/>
      <c r="X1" s="1788"/>
    </row>
    <row r="2" spans="1:25" ht="15.75" customHeight="1" thickBot="1" x14ac:dyDescent="0.3">
      <c r="A2" s="1789"/>
      <c r="B2" s="1790"/>
      <c r="C2" s="1790"/>
      <c r="D2" s="1790"/>
      <c r="E2" s="1790"/>
      <c r="F2" s="1790"/>
      <c r="G2" s="1790"/>
      <c r="H2" s="1790"/>
      <c r="I2" s="1790"/>
      <c r="J2" s="1790"/>
      <c r="K2" s="1790"/>
      <c r="L2" s="1790"/>
      <c r="M2" s="1790"/>
      <c r="N2" s="1790"/>
      <c r="O2" s="1790"/>
      <c r="P2" s="1790"/>
      <c r="Q2" s="1790"/>
      <c r="R2" s="1790"/>
      <c r="S2" s="1790"/>
      <c r="T2" s="1790"/>
      <c r="U2" s="1790"/>
      <c r="V2" s="1790"/>
      <c r="W2" s="1790"/>
      <c r="X2" s="1791"/>
    </row>
    <row r="3" spans="1:25" x14ac:dyDescent="0.25">
      <c r="A3" s="42" t="s">
        <v>1040</v>
      </c>
    </row>
    <row r="4" spans="1:25" x14ac:dyDescent="0.25">
      <c r="A4" s="42" t="s">
        <v>988</v>
      </c>
    </row>
    <row r="5" spans="1:25" x14ac:dyDescent="0.25">
      <c r="A5" s="132" t="s">
        <v>712</v>
      </c>
    </row>
    <row r="7" spans="1:25" x14ac:dyDescent="0.25">
      <c r="A7" s="5" t="s">
        <v>1222</v>
      </c>
    </row>
    <row r="8" spans="1:25" x14ac:dyDescent="0.25">
      <c r="A8" s="5"/>
    </row>
    <row r="9" spans="1:25" ht="65.25" customHeight="1" x14ac:dyDescent="0.25">
      <c r="A9" s="5"/>
      <c r="B9" s="2113" t="s">
        <v>997</v>
      </c>
      <c r="C9" s="2113"/>
      <c r="D9" s="2113"/>
      <c r="E9" s="2113"/>
      <c r="F9" s="2113"/>
      <c r="G9" s="2113"/>
      <c r="H9" s="7"/>
      <c r="I9" s="2116" t="s">
        <v>508</v>
      </c>
      <c r="J9" s="2116"/>
      <c r="K9" s="2116"/>
      <c r="L9" s="2116"/>
      <c r="M9" s="7"/>
      <c r="N9" s="2116" t="s">
        <v>853</v>
      </c>
      <c r="O9" s="2116"/>
    </row>
    <row r="10" spans="1:25" x14ac:dyDescent="0.25">
      <c r="A10" s="383" t="s">
        <v>29</v>
      </c>
      <c r="B10" s="2090">
        <v>2017</v>
      </c>
      <c r="C10" s="2090"/>
      <c r="D10" s="2090"/>
      <c r="E10" s="2090">
        <v>2020</v>
      </c>
      <c r="F10" s="2090"/>
      <c r="G10" s="2090"/>
      <c r="I10" s="2090">
        <v>2017</v>
      </c>
      <c r="J10" s="2090"/>
      <c r="K10" s="2090">
        <v>2020</v>
      </c>
      <c r="L10" s="2090"/>
      <c r="N10" s="2091">
        <v>2017</v>
      </c>
      <c r="O10" s="2091">
        <v>2020</v>
      </c>
    </row>
    <row r="11" spans="1:25" x14ac:dyDescent="0.25">
      <c r="A11" s="364" t="s">
        <v>30</v>
      </c>
      <c r="B11" s="365" t="s">
        <v>31</v>
      </c>
      <c r="C11" s="365" t="s">
        <v>32</v>
      </c>
      <c r="D11" s="365" t="s">
        <v>33</v>
      </c>
      <c r="E11" s="365" t="s">
        <v>31</v>
      </c>
      <c r="F11" s="365" t="s">
        <v>32</v>
      </c>
      <c r="G11" s="365" t="s">
        <v>33</v>
      </c>
      <c r="I11" s="365" t="s">
        <v>31</v>
      </c>
      <c r="J11" s="365" t="s">
        <v>32</v>
      </c>
      <c r="K11" s="365" t="s">
        <v>31</v>
      </c>
      <c r="L11" s="365" t="s">
        <v>32</v>
      </c>
      <c r="N11" s="2091"/>
      <c r="O11" s="2091"/>
    </row>
    <row r="12" spans="1:25" x14ac:dyDescent="0.25">
      <c r="A12" s="1184" t="s">
        <v>564</v>
      </c>
      <c r="B12" s="1620">
        <v>235</v>
      </c>
      <c r="C12" s="1620">
        <v>232</v>
      </c>
      <c r="D12" s="1672">
        <f>B12+C12</f>
        <v>467</v>
      </c>
      <c r="E12" s="1620">
        <v>326</v>
      </c>
      <c r="F12" s="1620">
        <v>294</v>
      </c>
      <c r="G12" s="1672">
        <v>620</v>
      </c>
      <c r="H12" s="5"/>
      <c r="I12" s="1666">
        <f t="shared" ref="I12:J15" si="0">B12/SUM(B$12:B$15)*100</f>
        <v>46.078431372549019</v>
      </c>
      <c r="J12" s="1667">
        <f t="shared" si="0"/>
        <v>48.033126293995856</v>
      </c>
      <c r="K12" s="1668">
        <f t="shared" ref="K12:L15" si="1">E12/SUM(E$12:E$15)*100</f>
        <v>62.692307692307693</v>
      </c>
      <c r="L12" s="1667">
        <f t="shared" si="1"/>
        <v>59.634888438133871</v>
      </c>
      <c r="M12" s="5"/>
      <c r="N12" s="1666">
        <f>J12-I12</f>
        <v>1.954694921446837</v>
      </c>
      <c r="O12" s="1669">
        <f>L12-K12</f>
        <v>-3.0574192541738228</v>
      </c>
    </row>
    <row r="13" spans="1:25" x14ac:dyDescent="0.25">
      <c r="A13" s="1670" t="s">
        <v>418</v>
      </c>
      <c r="B13" s="5">
        <v>236</v>
      </c>
      <c r="C13" s="5">
        <v>201</v>
      </c>
      <c r="D13" s="1673">
        <f>B13+C13</f>
        <v>437</v>
      </c>
      <c r="E13" s="5">
        <v>167</v>
      </c>
      <c r="F13" s="5">
        <v>167</v>
      </c>
      <c r="G13" s="1673">
        <v>334</v>
      </c>
      <c r="H13" s="5"/>
      <c r="I13" s="757">
        <f t="shared" si="0"/>
        <v>46.274509803921568</v>
      </c>
      <c r="J13" s="744">
        <f t="shared" si="0"/>
        <v>41.614906832298139</v>
      </c>
      <c r="K13" s="748">
        <f t="shared" si="1"/>
        <v>32.11538461538462</v>
      </c>
      <c r="L13" s="744">
        <f t="shared" si="1"/>
        <v>33.874239350912774</v>
      </c>
      <c r="M13" s="5"/>
      <c r="N13" s="757">
        <f>J13-I13</f>
        <v>-4.6596029716234284</v>
      </c>
      <c r="O13" s="1671">
        <f>L13-K13</f>
        <v>1.7588547355281534</v>
      </c>
    </row>
    <row r="14" spans="1:25" x14ac:dyDescent="0.25">
      <c r="A14" s="1145" t="s">
        <v>419</v>
      </c>
      <c r="B14">
        <v>32</v>
      </c>
      <c r="C14">
        <v>41</v>
      </c>
      <c r="D14" s="9">
        <f>B14+C14</f>
        <v>73</v>
      </c>
      <c r="E14">
        <v>20</v>
      </c>
      <c r="F14">
        <v>19</v>
      </c>
      <c r="G14" s="9">
        <v>39</v>
      </c>
      <c r="I14" s="79">
        <f t="shared" si="0"/>
        <v>6.2745098039215685</v>
      </c>
      <c r="J14" s="78">
        <f t="shared" si="0"/>
        <v>8.4886128364389233</v>
      </c>
      <c r="K14" s="62">
        <f t="shared" si="1"/>
        <v>3.8461538461538463</v>
      </c>
      <c r="L14" s="78">
        <f t="shared" si="1"/>
        <v>3.8539553752535496</v>
      </c>
      <c r="N14" s="79">
        <f>J14-I14</f>
        <v>2.2141030325173547</v>
      </c>
      <c r="O14" s="210">
        <f>L14-K14</f>
        <v>7.8015290997033304E-3</v>
      </c>
    </row>
    <row r="15" spans="1:25" x14ac:dyDescent="0.25">
      <c r="A15" s="1147" t="s">
        <v>420</v>
      </c>
      <c r="B15" s="660">
        <v>7</v>
      </c>
      <c r="C15" s="660">
        <v>9</v>
      </c>
      <c r="D15" s="662">
        <f>B15+C15</f>
        <v>16</v>
      </c>
      <c r="E15" s="660">
        <v>7</v>
      </c>
      <c r="F15" s="660">
        <v>13</v>
      </c>
      <c r="G15" s="662">
        <v>20</v>
      </c>
      <c r="I15" s="1006">
        <f t="shared" si="0"/>
        <v>1.3725490196078431</v>
      </c>
      <c r="J15" s="1004">
        <f t="shared" si="0"/>
        <v>1.8633540372670807</v>
      </c>
      <c r="K15" s="1007">
        <f t="shared" si="1"/>
        <v>1.3461538461538463</v>
      </c>
      <c r="L15" s="1004">
        <f t="shared" si="1"/>
        <v>2.6369168356997972</v>
      </c>
      <c r="N15" s="1006">
        <f>J15-I15</f>
        <v>0.49080501765923756</v>
      </c>
      <c r="O15" s="1003">
        <f>L15-K15</f>
        <v>1.2907629895459509</v>
      </c>
    </row>
    <row r="16" spans="1:25" x14ac:dyDescent="0.25">
      <c r="L16" s="103"/>
      <c r="M16" s="103"/>
      <c r="N16" s="103"/>
      <c r="O16" s="103"/>
      <c r="P16" s="103"/>
      <c r="Q16" s="103"/>
      <c r="R16" s="44"/>
      <c r="S16" s="103"/>
      <c r="T16" s="103"/>
      <c r="U16" s="103"/>
      <c r="V16" s="44"/>
      <c r="W16" s="103"/>
      <c r="X16" s="103"/>
      <c r="Y16" s="103"/>
    </row>
    <row r="18" spans="1:51" x14ac:dyDescent="0.25">
      <c r="A18" s="5" t="s">
        <v>1223</v>
      </c>
    </row>
    <row r="19" spans="1:51" x14ac:dyDescent="0.25">
      <c r="A19" s="5"/>
    </row>
    <row r="20" spans="1:51" x14ac:dyDescent="0.25">
      <c r="B20" s="2086" t="s">
        <v>997</v>
      </c>
      <c r="C20" s="2086"/>
      <c r="D20" s="2086"/>
      <c r="E20" s="2086"/>
      <c r="F20" s="2086"/>
      <c r="G20" s="2086"/>
      <c r="H20" s="2086"/>
      <c r="I20" s="2086"/>
      <c r="J20" s="2086"/>
      <c r="K20" s="2086"/>
      <c r="L20" s="2086"/>
      <c r="M20" s="2086"/>
      <c r="N20" s="2086"/>
      <c r="O20" s="2086"/>
      <c r="P20" s="2086"/>
      <c r="Q20" s="2086"/>
      <c r="R20" s="2086"/>
      <c r="S20" s="2086"/>
      <c r="T20" s="2086"/>
      <c r="U20" s="2086"/>
      <c r="V20" s="2086"/>
      <c r="W20" s="2086"/>
      <c r="X20" s="2086"/>
      <c r="Y20" s="2086"/>
      <c r="AA20" s="2086" t="s">
        <v>555</v>
      </c>
      <c r="AB20" s="2086"/>
      <c r="AC20" s="2086"/>
      <c r="AD20" s="2086"/>
      <c r="AE20" s="2086"/>
      <c r="AF20" s="2086"/>
      <c r="AG20" s="2086"/>
      <c r="AH20" s="2086"/>
      <c r="AI20" s="2086"/>
      <c r="AJ20" s="2086"/>
      <c r="AK20" s="2086"/>
      <c r="AL20" s="2086"/>
      <c r="AM20" s="2086"/>
      <c r="AN20" s="2086"/>
      <c r="AO20" s="2086"/>
      <c r="AP20" s="2086"/>
      <c r="AQ20" s="20"/>
      <c r="AR20" s="2120" t="s">
        <v>631</v>
      </c>
      <c r="AS20" s="2120"/>
      <c r="AT20" s="2120"/>
      <c r="AU20" s="2120"/>
      <c r="AV20" s="2120"/>
      <c r="AW20" s="2120"/>
      <c r="AX20" s="2120"/>
      <c r="AY20" s="2120"/>
    </row>
    <row r="21" spans="1:51" x14ac:dyDescent="0.25">
      <c r="A21" s="383" t="s">
        <v>29</v>
      </c>
      <c r="B21" s="2090">
        <v>2017</v>
      </c>
      <c r="C21" s="2090"/>
      <c r="D21" s="2090"/>
      <c r="E21" s="2090"/>
      <c r="F21" s="2090"/>
      <c r="G21" s="2090"/>
      <c r="H21" s="2090"/>
      <c r="I21" s="2090"/>
      <c r="J21" s="2090"/>
      <c r="K21" s="2090"/>
      <c r="L21" s="2090"/>
      <c r="M21" s="2090"/>
      <c r="N21" s="2090">
        <v>2020</v>
      </c>
      <c r="O21" s="2090"/>
      <c r="P21" s="2090"/>
      <c r="Q21" s="2090"/>
      <c r="R21" s="2090"/>
      <c r="S21" s="2090"/>
      <c r="T21" s="2090"/>
      <c r="U21" s="2090"/>
      <c r="V21" s="2090"/>
      <c r="W21" s="2090"/>
      <c r="X21" s="2090"/>
      <c r="Y21" s="2090"/>
      <c r="AA21" s="2090">
        <v>2017</v>
      </c>
      <c r="AB21" s="2090"/>
      <c r="AC21" s="2090"/>
      <c r="AD21" s="2090"/>
      <c r="AE21" s="2090"/>
      <c r="AF21" s="2090"/>
      <c r="AG21" s="2090"/>
      <c r="AH21" s="2090"/>
      <c r="AI21" s="2090">
        <v>2020</v>
      </c>
      <c r="AJ21" s="2090"/>
      <c r="AK21" s="2090"/>
      <c r="AL21" s="2090"/>
      <c r="AM21" s="2090"/>
      <c r="AN21" s="2090"/>
      <c r="AO21" s="2090"/>
      <c r="AP21" s="2090"/>
      <c r="AR21" s="2091">
        <v>2019</v>
      </c>
      <c r="AS21" s="2091"/>
      <c r="AT21" s="2091"/>
      <c r="AU21" s="2091"/>
      <c r="AV21" s="2091">
        <v>2020</v>
      </c>
      <c r="AW21" s="2091"/>
      <c r="AX21" s="2091"/>
      <c r="AY21" s="2091"/>
    </row>
    <row r="22" spans="1:51" x14ac:dyDescent="0.25">
      <c r="A22" s="364" t="s">
        <v>30</v>
      </c>
      <c r="B22" s="2086" t="s">
        <v>31</v>
      </c>
      <c r="C22" s="2086"/>
      <c r="D22" s="2086"/>
      <c r="E22" s="2086"/>
      <c r="F22" s="2086" t="s">
        <v>32</v>
      </c>
      <c r="G22" s="2086"/>
      <c r="H22" s="2086"/>
      <c r="I22" s="2086"/>
      <c r="J22" s="2086" t="s">
        <v>33</v>
      </c>
      <c r="K22" s="2086"/>
      <c r="L22" s="2086"/>
      <c r="M22" s="2086"/>
      <c r="N22" s="2086" t="s">
        <v>31</v>
      </c>
      <c r="O22" s="2086"/>
      <c r="P22" s="2086"/>
      <c r="Q22" s="2086"/>
      <c r="R22" s="2086" t="s">
        <v>32</v>
      </c>
      <c r="S22" s="2086"/>
      <c r="T22" s="2086"/>
      <c r="U22" s="2086"/>
      <c r="V22" s="2086" t="s">
        <v>33</v>
      </c>
      <c r="W22" s="2086"/>
      <c r="X22" s="2086"/>
      <c r="Y22" s="2086"/>
      <c r="AA22" s="2086" t="s">
        <v>31</v>
      </c>
      <c r="AB22" s="2086"/>
      <c r="AC22" s="2086"/>
      <c r="AD22" s="2086"/>
      <c r="AE22" s="2086" t="s">
        <v>32</v>
      </c>
      <c r="AF22" s="2086"/>
      <c r="AG22" s="2086"/>
      <c r="AH22" s="2086"/>
      <c r="AI22" s="2086" t="s">
        <v>31</v>
      </c>
      <c r="AJ22" s="2086"/>
      <c r="AK22" s="2086"/>
      <c r="AL22" s="2086"/>
      <c r="AM22" s="2086" t="s">
        <v>32</v>
      </c>
      <c r="AN22" s="2086"/>
      <c r="AO22" s="2086"/>
      <c r="AP22" s="2086"/>
      <c r="AR22" s="2091"/>
      <c r="AS22" s="2091"/>
      <c r="AT22" s="2091"/>
      <c r="AU22" s="2091"/>
      <c r="AV22" s="2091"/>
      <c r="AW22" s="2091"/>
      <c r="AX22" s="2091"/>
      <c r="AY22" s="2091"/>
    </row>
    <row r="23" spans="1:51" ht="129" x14ac:dyDescent="0.25">
      <c r="A23" s="1186" t="s">
        <v>34</v>
      </c>
      <c r="B23" s="1652" t="s">
        <v>564</v>
      </c>
      <c r="C23" s="1653" t="s">
        <v>418</v>
      </c>
      <c r="D23" s="1142" t="s">
        <v>419</v>
      </c>
      <c r="E23" s="1142" t="s">
        <v>420</v>
      </c>
      <c r="F23" s="1653" t="s">
        <v>564</v>
      </c>
      <c r="G23" s="1653" t="s">
        <v>418</v>
      </c>
      <c r="H23" s="1142" t="s">
        <v>419</v>
      </c>
      <c r="I23" s="1142" t="s">
        <v>420</v>
      </c>
      <c r="J23" s="1653" t="s">
        <v>564</v>
      </c>
      <c r="K23" s="1653" t="s">
        <v>418</v>
      </c>
      <c r="L23" s="1142" t="s">
        <v>419</v>
      </c>
      <c r="M23" s="1142" t="s">
        <v>420</v>
      </c>
      <c r="N23" s="1652" t="s">
        <v>564</v>
      </c>
      <c r="O23" s="1653" t="s">
        <v>418</v>
      </c>
      <c r="P23" s="1142" t="s">
        <v>419</v>
      </c>
      <c r="Q23" s="1142" t="s">
        <v>420</v>
      </c>
      <c r="R23" s="1653" t="s">
        <v>564</v>
      </c>
      <c r="S23" s="1653" t="s">
        <v>418</v>
      </c>
      <c r="T23" s="1142" t="s">
        <v>419</v>
      </c>
      <c r="U23" s="1142" t="s">
        <v>420</v>
      </c>
      <c r="V23" s="1653" t="s">
        <v>564</v>
      </c>
      <c r="W23" s="1653" t="s">
        <v>418</v>
      </c>
      <c r="X23" s="1142" t="s">
        <v>419</v>
      </c>
      <c r="Y23" s="1143" t="s">
        <v>420</v>
      </c>
      <c r="AA23" s="1652" t="s">
        <v>564</v>
      </c>
      <c r="AB23" s="1653" t="s">
        <v>418</v>
      </c>
      <c r="AC23" s="1142" t="s">
        <v>419</v>
      </c>
      <c r="AD23" s="1142" t="s">
        <v>420</v>
      </c>
      <c r="AE23" s="1653" t="s">
        <v>564</v>
      </c>
      <c r="AF23" s="1653" t="s">
        <v>418</v>
      </c>
      <c r="AG23" s="1142" t="s">
        <v>419</v>
      </c>
      <c r="AH23" s="1143" t="s">
        <v>420</v>
      </c>
      <c r="AI23" s="1653" t="s">
        <v>564</v>
      </c>
      <c r="AJ23" s="1653" t="s">
        <v>418</v>
      </c>
      <c r="AK23" s="1142" t="s">
        <v>419</v>
      </c>
      <c r="AL23" s="1142" t="s">
        <v>420</v>
      </c>
      <c r="AM23" s="1653" t="s">
        <v>564</v>
      </c>
      <c r="AN23" s="1653" t="s">
        <v>418</v>
      </c>
      <c r="AO23" s="1142" t="s">
        <v>419</v>
      </c>
      <c r="AP23" s="1143" t="s">
        <v>420</v>
      </c>
      <c r="AQ23" s="18"/>
      <c r="AR23" s="1652" t="s">
        <v>564</v>
      </c>
      <c r="AS23" s="1653" t="s">
        <v>418</v>
      </c>
      <c r="AT23" s="1142" t="s">
        <v>419</v>
      </c>
      <c r="AU23" s="1143" t="s">
        <v>420</v>
      </c>
      <c r="AV23" s="1653" t="s">
        <v>564</v>
      </c>
      <c r="AW23" s="1653" t="s">
        <v>418</v>
      </c>
      <c r="AX23" s="1142" t="s">
        <v>419</v>
      </c>
      <c r="AY23" s="1143" t="s">
        <v>420</v>
      </c>
    </row>
    <row r="24" spans="1:51" x14ac:dyDescent="0.25">
      <c r="A24" s="364" t="s">
        <v>35</v>
      </c>
      <c r="B24" s="1655"/>
      <c r="C24" s="1655"/>
      <c r="D24" s="372"/>
      <c r="E24" s="372"/>
      <c r="F24" s="1655"/>
      <c r="G24" s="1655"/>
      <c r="H24" s="372"/>
      <c r="I24" s="372"/>
      <c r="J24" s="1655"/>
      <c r="K24" s="1655"/>
      <c r="L24" s="372"/>
      <c r="M24" s="372"/>
      <c r="N24" s="1654"/>
      <c r="O24" s="1655"/>
      <c r="P24" s="372"/>
      <c r="Q24" s="372"/>
      <c r="R24" s="1655"/>
      <c r="S24" s="1655"/>
      <c r="T24" s="372"/>
      <c r="U24" s="372"/>
      <c r="V24" s="1655"/>
      <c r="W24" s="1655"/>
      <c r="X24" s="372"/>
      <c r="Y24" s="373"/>
      <c r="AA24" s="1654"/>
      <c r="AB24" s="1655"/>
      <c r="AC24" s="372"/>
      <c r="AD24" s="372"/>
      <c r="AE24" s="1655"/>
      <c r="AF24" s="1655"/>
      <c r="AG24" s="372"/>
      <c r="AH24" s="373"/>
      <c r="AI24" s="1655"/>
      <c r="AJ24" s="1655"/>
      <c r="AK24" s="372"/>
      <c r="AL24" s="372"/>
      <c r="AM24" s="1655"/>
      <c r="AN24" s="1655"/>
      <c r="AO24" s="372"/>
      <c r="AP24" s="373"/>
      <c r="AR24" s="1654"/>
      <c r="AS24" s="1655"/>
      <c r="AT24" s="372"/>
      <c r="AU24" s="373"/>
      <c r="AV24" s="1655"/>
      <c r="AW24" s="1655"/>
      <c r="AX24" s="372"/>
      <c r="AY24" s="373"/>
    </row>
    <row r="25" spans="1:51" x14ac:dyDescent="0.25">
      <c r="A25" s="1173" t="s">
        <v>36</v>
      </c>
      <c r="B25" s="792">
        <v>0</v>
      </c>
      <c r="C25" s="792">
        <v>1</v>
      </c>
      <c r="D25" s="229">
        <v>0</v>
      </c>
      <c r="E25" s="229">
        <v>0</v>
      </c>
      <c r="F25" s="792">
        <v>1</v>
      </c>
      <c r="G25" s="792">
        <v>1</v>
      </c>
      <c r="H25" s="229">
        <v>0</v>
      </c>
      <c r="I25" s="229">
        <v>0</v>
      </c>
      <c r="J25" s="792">
        <v>1</v>
      </c>
      <c r="K25" s="792">
        <v>2</v>
      </c>
      <c r="L25" s="229">
        <v>0</v>
      </c>
      <c r="M25" s="229">
        <v>0</v>
      </c>
      <c r="N25" s="795">
        <v>3</v>
      </c>
      <c r="O25" s="792">
        <v>2</v>
      </c>
      <c r="P25" s="229">
        <v>1</v>
      </c>
      <c r="Q25" s="229">
        <v>0</v>
      </c>
      <c r="R25" s="792">
        <v>0</v>
      </c>
      <c r="S25" s="792">
        <v>0</v>
      </c>
      <c r="T25" s="229">
        <v>0</v>
      </c>
      <c r="U25" s="229">
        <v>0</v>
      </c>
      <c r="V25" s="792">
        <v>3</v>
      </c>
      <c r="W25" s="792">
        <v>2</v>
      </c>
      <c r="X25" s="229">
        <v>1</v>
      </c>
      <c r="Y25" s="230">
        <v>0</v>
      </c>
      <c r="AA25" s="1658">
        <f t="shared" ref="AA25:AD29" si="2">IFERROR(B25/SUM($B25:$E25)*100,0)</f>
        <v>0</v>
      </c>
      <c r="AB25" s="1659">
        <f t="shared" si="2"/>
        <v>100</v>
      </c>
      <c r="AC25" s="232">
        <f t="shared" si="2"/>
        <v>0</v>
      </c>
      <c r="AD25" s="232">
        <f t="shared" si="2"/>
        <v>0</v>
      </c>
      <c r="AE25" s="1659">
        <f t="shared" ref="AE25:AH29" si="3">IFERROR(F25/SUM($F25:$I25)*100,0)</f>
        <v>50</v>
      </c>
      <c r="AF25" s="1659">
        <f t="shared" si="3"/>
        <v>50</v>
      </c>
      <c r="AG25" s="232">
        <f t="shared" si="3"/>
        <v>0</v>
      </c>
      <c r="AH25" s="233">
        <f t="shared" si="3"/>
        <v>0</v>
      </c>
      <c r="AI25" s="1659">
        <f t="shared" ref="AI25:AL29" si="4">IFERROR(N25/SUM($N25:$Q25)*100,0)</f>
        <v>50</v>
      </c>
      <c r="AJ25" s="1659">
        <f t="shared" si="4"/>
        <v>33.333333333333329</v>
      </c>
      <c r="AK25" s="232">
        <f t="shared" si="4"/>
        <v>16.666666666666664</v>
      </c>
      <c r="AL25" s="232">
        <f t="shared" si="4"/>
        <v>0</v>
      </c>
      <c r="AM25" s="1659">
        <f t="shared" ref="AM25:AP29" si="5">IFERROR(R25/SUM($R25:$U25)*100,0)</f>
        <v>0</v>
      </c>
      <c r="AN25" s="1659">
        <f t="shared" si="5"/>
        <v>0</v>
      </c>
      <c r="AO25" s="232">
        <f t="shared" si="5"/>
        <v>0</v>
      </c>
      <c r="AP25" s="233">
        <f t="shared" si="5"/>
        <v>0</v>
      </c>
      <c r="AR25" s="1650">
        <f t="shared" ref="AR25:AU29" si="6">AE25-AA25</f>
        <v>50</v>
      </c>
      <c r="AS25" s="1645">
        <f t="shared" si="6"/>
        <v>-50</v>
      </c>
      <c r="AT25" s="358">
        <f t="shared" si="6"/>
        <v>0</v>
      </c>
      <c r="AU25" s="620">
        <f t="shared" si="6"/>
        <v>0</v>
      </c>
      <c r="AV25" s="1645">
        <f>AM25-AI25</f>
        <v>-50</v>
      </c>
      <c r="AW25" s="1645">
        <f t="shared" ref="AW25:AY25" si="7">AN25-AJ25</f>
        <v>-33.333333333333329</v>
      </c>
      <c r="AX25" s="358">
        <f t="shared" si="7"/>
        <v>-16.666666666666664</v>
      </c>
      <c r="AY25" s="620">
        <f t="shared" si="7"/>
        <v>0</v>
      </c>
    </row>
    <row r="26" spans="1:51" x14ac:dyDescent="0.25">
      <c r="A26" s="1145" t="s">
        <v>38</v>
      </c>
      <c r="B26" s="143">
        <v>43</v>
      </c>
      <c r="C26" s="143">
        <v>42</v>
      </c>
      <c r="D26" s="80">
        <v>3</v>
      </c>
      <c r="E26" s="80">
        <v>3</v>
      </c>
      <c r="F26" s="143">
        <v>50</v>
      </c>
      <c r="G26" s="143">
        <v>31</v>
      </c>
      <c r="H26" s="80">
        <v>10</v>
      </c>
      <c r="I26" s="80">
        <v>3</v>
      </c>
      <c r="J26" s="143">
        <v>93</v>
      </c>
      <c r="K26" s="143">
        <v>73</v>
      </c>
      <c r="L26" s="80">
        <v>13</v>
      </c>
      <c r="M26" s="80">
        <v>6</v>
      </c>
      <c r="N26" s="794">
        <v>50</v>
      </c>
      <c r="O26" s="143">
        <v>27</v>
      </c>
      <c r="P26" s="80">
        <v>5</v>
      </c>
      <c r="Q26" s="80">
        <v>1</v>
      </c>
      <c r="R26" s="143">
        <v>50</v>
      </c>
      <c r="S26" s="143">
        <v>33</v>
      </c>
      <c r="T26" s="80">
        <v>5</v>
      </c>
      <c r="U26" s="80">
        <v>4</v>
      </c>
      <c r="V26" s="143">
        <v>100</v>
      </c>
      <c r="W26" s="143">
        <v>60</v>
      </c>
      <c r="X26" s="80">
        <v>10</v>
      </c>
      <c r="Y26" s="81">
        <v>5</v>
      </c>
      <c r="AA26" s="769">
        <f t="shared" si="2"/>
        <v>47.252747252747248</v>
      </c>
      <c r="AB26" s="87">
        <f t="shared" si="2"/>
        <v>46.153846153846153</v>
      </c>
      <c r="AC26" s="187">
        <f t="shared" si="2"/>
        <v>3.296703296703297</v>
      </c>
      <c r="AD26" s="187">
        <f t="shared" si="2"/>
        <v>3.296703296703297</v>
      </c>
      <c r="AE26" s="87">
        <f t="shared" si="3"/>
        <v>53.191489361702125</v>
      </c>
      <c r="AF26" s="87">
        <f t="shared" si="3"/>
        <v>32.978723404255319</v>
      </c>
      <c r="AG26" s="6">
        <f t="shared" si="3"/>
        <v>10.638297872340425</v>
      </c>
      <c r="AH26" s="189">
        <f t="shared" si="3"/>
        <v>3.1914893617021276</v>
      </c>
      <c r="AI26" s="87">
        <f t="shared" si="4"/>
        <v>60.24096385542169</v>
      </c>
      <c r="AJ26" s="87">
        <f t="shared" si="4"/>
        <v>32.53012048192771</v>
      </c>
      <c r="AK26" s="187">
        <f t="shared" si="4"/>
        <v>6.024096385542169</v>
      </c>
      <c r="AL26" s="187">
        <f t="shared" si="4"/>
        <v>1.2048192771084338</v>
      </c>
      <c r="AM26" s="87">
        <f t="shared" si="5"/>
        <v>54.347826086956516</v>
      </c>
      <c r="AN26" s="87">
        <f t="shared" si="5"/>
        <v>35.869565217391305</v>
      </c>
      <c r="AO26" s="187">
        <f t="shared" si="5"/>
        <v>5.4347826086956523</v>
      </c>
      <c r="AP26" s="189">
        <f t="shared" si="5"/>
        <v>4.3478260869565215</v>
      </c>
      <c r="AR26" s="105">
        <f t="shared" si="6"/>
        <v>5.9387421089548766</v>
      </c>
      <c r="AS26" s="104">
        <f t="shared" si="6"/>
        <v>-13.175122749590834</v>
      </c>
      <c r="AT26" s="57">
        <f t="shared" si="6"/>
        <v>7.3415945756371279</v>
      </c>
      <c r="AU26" s="359">
        <f t="shared" si="6"/>
        <v>-0.10521393500116938</v>
      </c>
      <c r="AV26" s="104">
        <f t="shared" ref="AV26:AV72" si="8">AM26-AI26</f>
        <v>-5.8931377684651736</v>
      </c>
      <c r="AW26" s="104">
        <f t="shared" ref="AW26:AW72" si="9">AN26-AJ26</f>
        <v>3.3394447354635943</v>
      </c>
      <c r="AX26" s="194">
        <f t="shared" ref="AX26:AX72" si="10">AO26-AK26</f>
        <v>-0.58931377684651665</v>
      </c>
      <c r="AY26" s="359">
        <f t="shared" ref="AY26:AY72" si="11">AP26-AL26</f>
        <v>3.1430068098480879</v>
      </c>
    </row>
    <row r="27" spans="1:51" x14ac:dyDescent="0.25">
      <c r="A27" s="1145" t="s">
        <v>39</v>
      </c>
      <c r="B27" s="143">
        <v>59</v>
      </c>
      <c r="C27" s="143">
        <v>60</v>
      </c>
      <c r="D27" s="80">
        <v>8</v>
      </c>
      <c r="E27" s="80">
        <v>2</v>
      </c>
      <c r="F27" s="143">
        <v>73</v>
      </c>
      <c r="G27" s="143">
        <v>60</v>
      </c>
      <c r="H27" s="80">
        <v>9</v>
      </c>
      <c r="I27" s="80">
        <v>1</v>
      </c>
      <c r="J27" s="143">
        <v>132</v>
      </c>
      <c r="K27" s="143">
        <v>120</v>
      </c>
      <c r="L27" s="80">
        <v>17</v>
      </c>
      <c r="M27" s="80">
        <v>3</v>
      </c>
      <c r="N27" s="794">
        <v>81</v>
      </c>
      <c r="O27" s="143">
        <v>41</v>
      </c>
      <c r="P27" s="80">
        <v>1</v>
      </c>
      <c r="Q27" s="80">
        <v>1</v>
      </c>
      <c r="R27" s="143">
        <v>77</v>
      </c>
      <c r="S27" s="143">
        <v>46</v>
      </c>
      <c r="T27" s="80">
        <v>7</v>
      </c>
      <c r="U27" s="80">
        <v>3</v>
      </c>
      <c r="V27" s="143">
        <v>158</v>
      </c>
      <c r="W27" s="143">
        <v>87</v>
      </c>
      <c r="X27" s="80">
        <v>8</v>
      </c>
      <c r="Y27" s="81">
        <v>4</v>
      </c>
      <c r="AA27" s="769">
        <f t="shared" si="2"/>
        <v>45.736434108527128</v>
      </c>
      <c r="AB27" s="87">
        <f t="shared" si="2"/>
        <v>46.511627906976742</v>
      </c>
      <c r="AC27" s="6">
        <f t="shared" si="2"/>
        <v>6.2015503875968996</v>
      </c>
      <c r="AD27" s="187">
        <f t="shared" si="2"/>
        <v>1.5503875968992249</v>
      </c>
      <c r="AE27" s="87">
        <f t="shared" si="3"/>
        <v>51.048951048951054</v>
      </c>
      <c r="AF27" s="87">
        <f t="shared" si="3"/>
        <v>41.95804195804196</v>
      </c>
      <c r="AG27" s="6">
        <f t="shared" si="3"/>
        <v>6.2937062937062942</v>
      </c>
      <c r="AH27" s="189">
        <f t="shared" si="3"/>
        <v>0.69930069930069927</v>
      </c>
      <c r="AI27" s="87">
        <f t="shared" si="4"/>
        <v>65.322580645161281</v>
      </c>
      <c r="AJ27" s="87">
        <f t="shared" si="4"/>
        <v>33.064516129032256</v>
      </c>
      <c r="AK27" s="187">
        <f t="shared" si="4"/>
        <v>0.80645161290322576</v>
      </c>
      <c r="AL27" s="187">
        <f t="shared" si="4"/>
        <v>0.80645161290322576</v>
      </c>
      <c r="AM27" s="87">
        <f t="shared" si="5"/>
        <v>57.894736842105267</v>
      </c>
      <c r="AN27" s="87">
        <f t="shared" si="5"/>
        <v>34.586466165413533</v>
      </c>
      <c r="AO27" s="6">
        <f t="shared" si="5"/>
        <v>5.2631578947368416</v>
      </c>
      <c r="AP27" s="189">
        <f t="shared" si="5"/>
        <v>2.2556390977443606</v>
      </c>
      <c r="AR27" s="105">
        <f t="shared" si="6"/>
        <v>5.3125169404239259</v>
      </c>
      <c r="AS27" s="104">
        <f t="shared" si="6"/>
        <v>-4.5535859489347814</v>
      </c>
      <c r="AT27" s="57">
        <f t="shared" si="6"/>
        <v>9.2155906109394614E-2</v>
      </c>
      <c r="AU27" s="359">
        <f t="shared" si="6"/>
        <v>-0.85108689759852563</v>
      </c>
      <c r="AV27" s="104">
        <f t="shared" si="8"/>
        <v>-7.4278438030560139</v>
      </c>
      <c r="AW27" s="104">
        <f t="shared" si="9"/>
        <v>1.521950036381277</v>
      </c>
      <c r="AX27" s="57">
        <f t="shared" si="10"/>
        <v>4.4567062818336156</v>
      </c>
      <c r="AY27" s="359">
        <f t="shared" si="11"/>
        <v>1.4491874848411348</v>
      </c>
    </row>
    <row r="28" spans="1:51" x14ac:dyDescent="0.25">
      <c r="A28" s="1145" t="s">
        <v>40</v>
      </c>
      <c r="B28" s="143">
        <v>78</v>
      </c>
      <c r="C28" s="143">
        <v>63</v>
      </c>
      <c r="D28" s="80">
        <v>9</v>
      </c>
      <c r="E28" s="80">
        <v>1</v>
      </c>
      <c r="F28" s="143">
        <v>58</v>
      </c>
      <c r="G28" s="143">
        <v>66</v>
      </c>
      <c r="H28" s="80">
        <v>12</v>
      </c>
      <c r="I28" s="80">
        <v>3</v>
      </c>
      <c r="J28" s="143">
        <v>136</v>
      </c>
      <c r="K28" s="143">
        <v>129</v>
      </c>
      <c r="L28" s="80">
        <v>21</v>
      </c>
      <c r="M28" s="80">
        <v>4</v>
      </c>
      <c r="N28" s="794">
        <v>111</v>
      </c>
      <c r="O28" s="143">
        <v>55</v>
      </c>
      <c r="P28" s="80">
        <v>8</v>
      </c>
      <c r="Q28" s="80">
        <v>2</v>
      </c>
      <c r="R28" s="143">
        <v>114</v>
      </c>
      <c r="S28" s="143">
        <v>50</v>
      </c>
      <c r="T28" s="80">
        <v>3</v>
      </c>
      <c r="U28" s="80">
        <v>1</v>
      </c>
      <c r="V28" s="143">
        <v>225</v>
      </c>
      <c r="W28" s="143">
        <v>105</v>
      </c>
      <c r="X28" s="80">
        <v>11</v>
      </c>
      <c r="Y28" s="81">
        <v>3</v>
      </c>
      <c r="AA28" s="769">
        <f t="shared" si="2"/>
        <v>51.655629139072843</v>
      </c>
      <c r="AB28" s="87">
        <f t="shared" si="2"/>
        <v>41.721854304635762</v>
      </c>
      <c r="AC28" s="6">
        <f t="shared" si="2"/>
        <v>5.9602649006622519</v>
      </c>
      <c r="AD28" s="187">
        <f t="shared" si="2"/>
        <v>0.66225165562913912</v>
      </c>
      <c r="AE28" s="87">
        <f t="shared" si="3"/>
        <v>41.726618705035975</v>
      </c>
      <c r="AF28" s="87">
        <f t="shared" si="3"/>
        <v>47.482014388489205</v>
      </c>
      <c r="AG28" s="6">
        <f t="shared" si="3"/>
        <v>8.6330935251798557</v>
      </c>
      <c r="AH28" s="189">
        <f t="shared" si="3"/>
        <v>2.1582733812949639</v>
      </c>
      <c r="AI28" s="87">
        <f t="shared" si="4"/>
        <v>63.06818181818182</v>
      </c>
      <c r="AJ28" s="87">
        <f t="shared" si="4"/>
        <v>31.25</v>
      </c>
      <c r="AK28" s="6">
        <f t="shared" si="4"/>
        <v>4.5454545454545459</v>
      </c>
      <c r="AL28" s="187">
        <f t="shared" si="4"/>
        <v>1.1363636363636365</v>
      </c>
      <c r="AM28" s="87">
        <f t="shared" si="5"/>
        <v>67.857142857142861</v>
      </c>
      <c r="AN28" s="87">
        <f t="shared" si="5"/>
        <v>29.761904761904763</v>
      </c>
      <c r="AO28" s="187">
        <f t="shared" si="5"/>
        <v>1.7857142857142856</v>
      </c>
      <c r="AP28" s="189">
        <f t="shared" si="5"/>
        <v>0.59523809523809523</v>
      </c>
      <c r="AR28" s="105">
        <f t="shared" si="6"/>
        <v>-9.9290104340368686</v>
      </c>
      <c r="AS28" s="104">
        <f t="shared" si="6"/>
        <v>5.7601600838534424</v>
      </c>
      <c r="AT28" s="57">
        <f t="shared" si="6"/>
        <v>2.6728286245176038</v>
      </c>
      <c r="AU28" s="359">
        <f t="shared" si="6"/>
        <v>1.4960217256658248</v>
      </c>
      <c r="AV28" s="104">
        <f t="shared" si="8"/>
        <v>4.7889610389610411</v>
      </c>
      <c r="AW28" s="104">
        <f t="shared" si="9"/>
        <v>-1.4880952380952372</v>
      </c>
      <c r="AX28" s="194">
        <f t="shared" si="10"/>
        <v>-2.7597402597402603</v>
      </c>
      <c r="AY28" s="359">
        <f t="shared" si="11"/>
        <v>-0.54112554112554123</v>
      </c>
    </row>
    <row r="29" spans="1:51" x14ac:dyDescent="0.25">
      <c r="A29" s="1147" t="s">
        <v>41</v>
      </c>
      <c r="B29" s="753">
        <v>56</v>
      </c>
      <c r="C29" s="753">
        <v>69</v>
      </c>
      <c r="D29" s="141">
        <v>11</v>
      </c>
      <c r="E29" s="141">
        <v>1</v>
      </c>
      <c r="F29" s="753">
        <v>50</v>
      </c>
      <c r="G29" s="753">
        <v>44</v>
      </c>
      <c r="H29" s="141">
        <v>10</v>
      </c>
      <c r="I29" s="141">
        <v>2</v>
      </c>
      <c r="J29" s="753">
        <v>106</v>
      </c>
      <c r="K29" s="753">
        <v>113</v>
      </c>
      <c r="L29" s="141">
        <v>21</v>
      </c>
      <c r="M29" s="141">
        <v>3</v>
      </c>
      <c r="N29" s="756">
        <v>81</v>
      </c>
      <c r="O29" s="753">
        <v>42</v>
      </c>
      <c r="P29" s="141">
        <v>4</v>
      </c>
      <c r="Q29" s="141">
        <v>2</v>
      </c>
      <c r="R29" s="753">
        <v>53</v>
      </c>
      <c r="S29" s="753">
        <v>38</v>
      </c>
      <c r="T29" s="141">
        <v>4</v>
      </c>
      <c r="U29" s="141">
        <v>4</v>
      </c>
      <c r="V29" s="753">
        <v>134</v>
      </c>
      <c r="W29" s="753">
        <v>80</v>
      </c>
      <c r="X29" s="141">
        <v>8</v>
      </c>
      <c r="Y29" s="142">
        <v>6</v>
      </c>
      <c r="AA29" s="769">
        <f t="shared" si="2"/>
        <v>40.875912408759127</v>
      </c>
      <c r="AB29" s="87">
        <f t="shared" si="2"/>
        <v>50.364963503649641</v>
      </c>
      <c r="AC29" s="6">
        <f t="shared" si="2"/>
        <v>8.0291970802919703</v>
      </c>
      <c r="AD29" s="187">
        <f t="shared" si="2"/>
        <v>0.72992700729927007</v>
      </c>
      <c r="AE29" s="87">
        <f t="shared" si="3"/>
        <v>47.169811320754718</v>
      </c>
      <c r="AF29" s="87">
        <f t="shared" si="3"/>
        <v>41.509433962264154</v>
      </c>
      <c r="AG29" s="6">
        <f t="shared" si="3"/>
        <v>9.433962264150944</v>
      </c>
      <c r="AH29" s="189">
        <f t="shared" si="3"/>
        <v>1.8867924528301887</v>
      </c>
      <c r="AI29" s="87">
        <f t="shared" si="4"/>
        <v>62.790697674418603</v>
      </c>
      <c r="AJ29" s="87">
        <f t="shared" si="4"/>
        <v>32.558139534883722</v>
      </c>
      <c r="AK29" s="187">
        <f t="shared" si="4"/>
        <v>3.1007751937984498</v>
      </c>
      <c r="AL29" s="187">
        <f t="shared" si="4"/>
        <v>1.5503875968992249</v>
      </c>
      <c r="AM29" s="87">
        <f t="shared" si="5"/>
        <v>53.535353535353536</v>
      </c>
      <c r="AN29" s="87">
        <f t="shared" si="5"/>
        <v>38.383838383838381</v>
      </c>
      <c r="AO29" s="187">
        <f t="shared" si="5"/>
        <v>4.0404040404040407</v>
      </c>
      <c r="AP29" s="189">
        <f t="shared" si="5"/>
        <v>4.0404040404040407</v>
      </c>
      <c r="AR29" s="105">
        <f t="shared" si="6"/>
        <v>6.2938989119955906</v>
      </c>
      <c r="AS29" s="104">
        <f t="shared" si="6"/>
        <v>-8.8555295413854864</v>
      </c>
      <c r="AT29" s="57">
        <f t="shared" si="6"/>
        <v>1.4047651838589736</v>
      </c>
      <c r="AU29" s="359">
        <f t="shared" si="6"/>
        <v>1.1568654455309186</v>
      </c>
      <c r="AV29" s="104">
        <f t="shared" si="8"/>
        <v>-9.2553441390650661</v>
      </c>
      <c r="AW29" s="104">
        <f t="shared" si="9"/>
        <v>5.8256988489546586</v>
      </c>
      <c r="AX29" s="194">
        <f t="shared" si="10"/>
        <v>0.93962884660559087</v>
      </c>
      <c r="AY29" s="359">
        <f t="shared" si="11"/>
        <v>2.4900164435048158</v>
      </c>
    </row>
    <row r="30" spans="1:51" x14ac:dyDescent="0.25">
      <c r="A30" s="371" t="s">
        <v>42</v>
      </c>
      <c r="B30" s="1657"/>
      <c r="C30" s="1657"/>
      <c r="D30" s="1134"/>
      <c r="E30" s="1134"/>
      <c r="F30" s="1657"/>
      <c r="G30" s="1657"/>
      <c r="H30" s="1134"/>
      <c r="I30" s="1134"/>
      <c r="J30" s="1657"/>
      <c r="K30" s="1657"/>
      <c r="L30" s="1134"/>
      <c r="M30" s="1134"/>
      <c r="N30" s="1656"/>
      <c r="O30" s="1657"/>
      <c r="P30" s="1134"/>
      <c r="Q30" s="1134"/>
      <c r="R30" s="1657"/>
      <c r="S30" s="1657"/>
      <c r="T30" s="1134"/>
      <c r="U30" s="1134"/>
      <c r="V30" s="1657"/>
      <c r="W30" s="1657"/>
      <c r="X30" s="1134"/>
      <c r="Y30" s="1135"/>
      <c r="AA30" s="1654"/>
      <c r="AB30" s="1655"/>
      <c r="AC30" s="372"/>
      <c r="AD30" s="372"/>
      <c r="AE30" s="1655"/>
      <c r="AF30" s="1655"/>
      <c r="AG30" s="372"/>
      <c r="AH30" s="373"/>
      <c r="AI30" s="1655"/>
      <c r="AJ30" s="1655"/>
      <c r="AK30" s="372"/>
      <c r="AL30" s="372"/>
      <c r="AM30" s="1655"/>
      <c r="AN30" s="1655"/>
      <c r="AO30" s="372"/>
      <c r="AP30" s="373"/>
      <c r="AR30" s="1654"/>
      <c r="AS30" s="1655"/>
      <c r="AT30" s="372"/>
      <c r="AU30" s="373"/>
      <c r="AV30" s="1655"/>
      <c r="AW30" s="1655"/>
      <c r="AX30" s="372"/>
      <c r="AY30" s="373"/>
    </row>
    <row r="31" spans="1:51" x14ac:dyDescent="0.25">
      <c r="A31" s="1173" t="s">
        <v>43</v>
      </c>
      <c r="B31" s="792">
        <v>9</v>
      </c>
      <c r="C31" s="792">
        <v>12</v>
      </c>
      <c r="D31" s="229">
        <v>0</v>
      </c>
      <c r="E31" s="229">
        <v>0</v>
      </c>
      <c r="F31" s="792">
        <v>12</v>
      </c>
      <c r="G31" s="792">
        <v>4</v>
      </c>
      <c r="H31" s="229">
        <v>1</v>
      </c>
      <c r="I31" s="229">
        <v>0</v>
      </c>
      <c r="J31" s="792">
        <v>21</v>
      </c>
      <c r="K31" s="792">
        <v>16</v>
      </c>
      <c r="L31" s="229">
        <v>1</v>
      </c>
      <c r="M31" s="229">
        <v>0</v>
      </c>
      <c r="N31" s="795">
        <v>12</v>
      </c>
      <c r="O31" s="792">
        <v>9</v>
      </c>
      <c r="P31" s="229">
        <v>0</v>
      </c>
      <c r="Q31" s="229">
        <v>0</v>
      </c>
      <c r="R31" s="792">
        <v>10</v>
      </c>
      <c r="S31" s="792">
        <v>10</v>
      </c>
      <c r="T31" s="229">
        <v>1</v>
      </c>
      <c r="U31" s="229">
        <v>1</v>
      </c>
      <c r="V31" s="792">
        <v>22</v>
      </c>
      <c r="W31" s="792">
        <v>19</v>
      </c>
      <c r="X31" s="229">
        <v>1</v>
      </c>
      <c r="Y31" s="230">
        <v>1</v>
      </c>
      <c r="AA31" s="769">
        <f t="shared" ref="AA31:AD32" si="12">IFERROR(B31/SUM($B31:$E31)*100,0)</f>
        <v>42.857142857142854</v>
      </c>
      <c r="AB31" s="87">
        <f t="shared" si="12"/>
        <v>57.142857142857139</v>
      </c>
      <c r="AC31" s="187">
        <f t="shared" si="12"/>
        <v>0</v>
      </c>
      <c r="AD31" s="187">
        <f t="shared" si="12"/>
        <v>0</v>
      </c>
      <c r="AE31" s="87">
        <f t="shared" ref="AE31:AH32" si="13">IFERROR(F31/SUM($F31:$I31)*100,0)</f>
        <v>70.588235294117652</v>
      </c>
      <c r="AF31" s="803">
        <f t="shared" si="13"/>
        <v>23.52941176470588</v>
      </c>
      <c r="AG31" s="187">
        <f t="shared" si="13"/>
        <v>5.8823529411764701</v>
      </c>
      <c r="AH31" s="189">
        <f t="shared" si="13"/>
        <v>0</v>
      </c>
      <c r="AI31" s="87">
        <f t="shared" ref="AI31:AL32" si="14">IFERROR(N31/SUM($N31:$Q31)*100,0)</f>
        <v>57.142857142857139</v>
      </c>
      <c r="AJ31" s="87">
        <f t="shared" si="14"/>
        <v>42.857142857142854</v>
      </c>
      <c r="AK31" s="187">
        <f t="shared" si="14"/>
        <v>0</v>
      </c>
      <c r="AL31" s="187">
        <f t="shared" si="14"/>
        <v>0</v>
      </c>
      <c r="AM31" s="87">
        <f t="shared" ref="AM31:AP32" si="15">IFERROR(R31/SUM($R31:$U31)*100,0)</f>
        <v>45.454545454545453</v>
      </c>
      <c r="AN31" s="87">
        <f t="shared" si="15"/>
        <v>45.454545454545453</v>
      </c>
      <c r="AO31" s="187">
        <f t="shared" si="15"/>
        <v>4.5454545454545459</v>
      </c>
      <c r="AP31" s="189">
        <f t="shared" si="15"/>
        <v>4.5454545454545459</v>
      </c>
      <c r="AR31" s="105">
        <f t="shared" ref="AR31:AU32" si="16">AE31-AA31</f>
        <v>27.731092436974798</v>
      </c>
      <c r="AS31" s="1001">
        <f t="shared" si="16"/>
        <v>-33.613445378151255</v>
      </c>
      <c r="AT31" s="194">
        <f t="shared" si="16"/>
        <v>5.8823529411764701</v>
      </c>
      <c r="AU31" s="359">
        <f t="shared" si="16"/>
        <v>0</v>
      </c>
      <c r="AV31" s="104">
        <f t="shared" si="8"/>
        <v>-11.688311688311686</v>
      </c>
      <c r="AW31" s="104">
        <f t="shared" si="9"/>
        <v>2.5974025974025992</v>
      </c>
      <c r="AX31" s="194">
        <f t="shared" si="10"/>
        <v>4.5454545454545459</v>
      </c>
      <c r="AY31" s="359">
        <f t="shared" si="11"/>
        <v>4.5454545454545459</v>
      </c>
    </row>
    <row r="32" spans="1:51" x14ac:dyDescent="0.25">
      <c r="A32" s="1147" t="s">
        <v>44</v>
      </c>
      <c r="B32" s="753">
        <v>226</v>
      </c>
      <c r="C32" s="753">
        <v>224</v>
      </c>
      <c r="D32" s="141">
        <v>32</v>
      </c>
      <c r="E32" s="141">
        <v>7</v>
      </c>
      <c r="F32" s="753">
        <v>220</v>
      </c>
      <c r="G32" s="753">
        <v>197</v>
      </c>
      <c r="H32" s="141">
        <v>40</v>
      </c>
      <c r="I32" s="141">
        <v>9</v>
      </c>
      <c r="J32" s="753">
        <v>446</v>
      </c>
      <c r="K32" s="753">
        <v>421</v>
      </c>
      <c r="L32" s="141">
        <v>72</v>
      </c>
      <c r="M32" s="141">
        <v>16</v>
      </c>
      <c r="N32" s="756">
        <v>314</v>
      </c>
      <c r="O32" s="753">
        <v>159</v>
      </c>
      <c r="P32" s="141">
        <v>20</v>
      </c>
      <c r="Q32" s="141">
        <v>7</v>
      </c>
      <c r="R32" s="753">
        <v>284</v>
      </c>
      <c r="S32" s="753">
        <v>157</v>
      </c>
      <c r="T32" s="141">
        <v>18</v>
      </c>
      <c r="U32" s="141">
        <v>12</v>
      </c>
      <c r="V32" s="753">
        <v>598</v>
      </c>
      <c r="W32" s="753">
        <v>316</v>
      </c>
      <c r="X32" s="141">
        <v>38</v>
      </c>
      <c r="Y32" s="142">
        <v>19</v>
      </c>
      <c r="AA32" s="769">
        <f t="shared" si="12"/>
        <v>46.216768916155424</v>
      </c>
      <c r="AB32" s="87">
        <f t="shared" si="12"/>
        <v>45.807770961145195</v>
      </c>
      <c r="AC32" s="6">
        <f t="shared" si="12"/>
        <v>6.5439672801636002</v>
      </c>
      <c r="AD32" s="6">
        <f t="shared" si="12"/>
        <v>1.4314928425357873</v>
      </c>
      <c r="AE32" s="87">
        <f t="shared" si="13"/>
        <v>47.210300429184549</v>
      </c>
      <c r="AF32" s="87">
        <f t="shared" si="13"/>
        <v>42.274678111587981</v>
      </c>
      <c r="AG32" s="6">
        <f t="shared" si="13"/>
        <v>8.5836909871244629</v>
      </c>
      <c r="AH32" s="82">
        <f t="shared" si="13"/>
        <v>1.9313304721030045</v>
      </c>
      <c r="AI32" s="87">
        <f t="shared" si="14"/>
        <v>62.8</v>
      </c>
      <c r="AJ32" s="87">
        <f t="shared" si="14"/>
        <v>31.8</v>
      </c>
      <c r="AK32" s="6">
        <f t="shared" si="14"/>
        <v>4</v>
      </c>
      <c r="AL32" s="6">
        <f t="shared" si="14"/>
        <v>1.4000000000000001</v>
      </c>
      <c r="AM32" s="87">
        <f t="shared" si="15"/>
        <v>60.297239915074307</v>
      </c>
      <c r="AN32" s="87">
        <f t="shared" si="15"/>
        <v>33.333333333333329</v>
      </c>
      <c r="AO32" s="6">
        <f t="shared" si="15"/>
        <v>3.8216560509554141</v>
      </c>
      <c r="AP32" s="82">
        <f t="shared" si="15"/>
        <v>2.547770700636943</v>
      </c>
      <c r="AR32" s="105">
        <f t="shared" si="16"/>
        <v>0.99353151302912579</v>
      </c>
      <c r="AS32" s="104">
        <f t="shared" si="16"/>
        <v>-3.5330928495572138</v>
      </c>
      <c r="AT32" s="57">
        <f t="shared" si="16"/>
        <v>2.0397237069608627</v>
      </c>
      <c r="AU32" s="60">
        <f t="shared" si="16"/>
        <v>0.49983762956721711</v>
      </c>
      <c r="AV32" s="104">
        <f t="shared" si="8"/>
        <v>-2.5027600849256899</v>
      </c>
      <c r="AW32" s="104">
        <f t="shared" si="9"/>
        <v>1.5333333333333279</v>
      </c>
      <c r="AX32" s="57">
        <f t="shared" si="10"/>
        <v>-0.17834394904458595</v>
      </c>
      <c r="AY32" s="60">
        <f t="shared" si="11"/>
        <v>1.1477707006369429</v>
      </c>
    </row>
    <row r="33" spans="1:59" x14ac:dyDescent="0.25">
      <c r="A33" s="371" t="s">
        <v>563</v>
      </c>
      <c r="B33" s="1657"/>
      <c r="C33" s="1657"/>
      <c r="D33" s="1134"/>
      <c r="E33" s="1134"/>
      <c r="F33" s="1657"/>
      <c r="G33" s="1657"/>
      <c r="H33" s="1134"/>
      <c r="I33" s="1134"/>
      <c r="J33" s="1657"/>
      <c r="K33" s="1657"/>
      <c r="L33" s="1134"/>
      <c r="M33" s="1134"/>
      <c r="N33" s="1656"/>
      <c r="O33" s="1657"/>
      <c r="P33" s="1134"/>
      <c r="Q33" s="1134"/>
      <c r="R33" s="1657"/>
      <c r="S33" s="1657"/>
      <c r="T33" s="1134"/>
      <c r="U33" s="1134"/>
      <c r="V33" s="1657"/>
      <c r="W33" s="1657"/>
      <c r="X33" s="1134"/>
      <c r="Y33" s="1135"/>
      <c r="AA33" s="1654"/>
      <c r="AB33" s="1655"/>
      <c r="AC33" s="372"/>
      <c r="AD33" s="372"/>
      <c r="AE33" s="1655"/>
      <c r="AF33" s="1655"/>
      <c r="AG33" s="372"/>
      <c r="AH33" s="373"/>
      <c r="AI33" s="1655"/>
      <c r="AJ33" s="1655"/>
      <c r="AK33" s="372"/>
      <c r="AL33" s="372"/>
      <c r="AM33" s="1655"/>
      <c r="AN33" s="1655"/>
      <c r="AO33" s="372"/>
      <c r="AP33" s="373"/>
      <c r="AR33" s="1660"/>
      <c r="AS33" s="1661"/>
      <c r="AT33" s="381"/>
      <c r="AU33" s="382"/>
      <c r="AV33" s="1661"/>
      <c r="AW33" s="1661"/>
      <c r="AX33" s="381"/>
      <c r="AY33" s="382"/>
    </row>
    <row r="34" spans="1:59" x14ac:dyDescent="0.25">
      <c r="A34" s="1173" t="s">
        <v>51</v>
      </c>
      <c r="B34" s="792">
        <v>121</v>
      </c>
      <c r="C34" s="792">
        <v>86</v>
      </c>
      <c r="D34" s="229">
        <v>16</v>
      </c>
      <c r="E34" s="229">
        <v>2</v>
      </c>
      <c r="F34" s="792">
        <v>113</v>
      </c>
      <c r="G34" s="792">
        <v>69</v>
      </c>
      <c r="H34" s="229">
        <v>20</v>
      </c>
      <c r="I34" s="229">
        <v>2</v>
      </c>
      <c r="J34" s="792">
        <v>234</v>
      </c>
      <c r="K34" s="792">
        <v>155</v>
      </c>
      <c r="L34" s="229">
        <v>36</v>
      </c>
      <c r="M34" s="229">
        <v>4</v>
      </c>
      <c r="N34" s="795">
        <v>150</v>
      </c>
      <c r="O34" s="792">
        <v>63</v>
      </c>
      <c r="P34" s="229">
        <v>11</v>
      </c>
      <c r="Q34" s="229">
        <v>5</v>
      </c>
      <c r="R34" s="792">
        <v>133</v>
      </c>
      <c r="S34" s="792">
        <v>64</v>
      </c>
      <c r="T34" s="229">
        <v>8</v>
      </c>
      <c r="U34" s="229">
        <v>5</v>
      </c>
      <c r="V34" s="792">
        <v>283</v>
      </c>
      <c r="W34" s="792">
        <v>127</v>
      </c>
      <c r="X34" s="229">
        <v>19</v>
      </c>
      <c r="Y34" s="230">
        <v>10</v>
      </c>
      <c r="AA34" s="769">
        <f t="shared" ref="AA34:AD36" si="17">IFERROR(B34/SUM($B34:$E34)*100,0)</f>
        <v>53.777777777777779</v>
      </c>
      <c r="AB34" s="87">
        <f t="shared" si="17"/>
        <v>38.222222222222221</v>
      </c>
      <c r="AC34" s="6">
        <f t="shared" si="17"/>
        <v>7.1111111111111107</v>
      </c>
      <c r="AD34" s="187">
        <f t="shared" si="17"/>
        <v>0.88888888888888884</v>
      </c>
      <c r="AE34" s="87">
        <f t="shared" ref="AE34:AH36" si="18">IFERROR(F34/SUM($F34:$I34)*100,0)</f>
        <v>55.392156862745104</v>
      </c>
      <c r="AF34" s="87">
        <f t="shared" si="18"/>
        <v>33.82352941176471</v>
      </c>
      <c r="AG34" s="6">
        <f t="shared" si="18"/>
        <v>9.8039215686274517</v>
      </c>
      <c r="AH34" s="189">
        <f t="shared" si="18"/>
        <v>0.98039215686274506</v>
      </c>
      <c r="AI34" s="87">
        <f t="shared" ref="AI34:AL36" si="19">IFERROR(N34/SUM($N34:$Q34)*100,0)</f>
        <v>65.502183406113531</v>
      </c>
      <c r="AJ34" s="87">
        <f t="shared" si="19"/>
        <v>27.510917030567683</v>
      </c>
      <c r="AK34" s="6">
        <f t="shared" si="19"/>
        <v>4.8034934497816595</v>
      </c>
      <c r="AL34" s="187">
        <f t="shared" si="19"/>
        <v>2.1834061135371177</v>
      </c>
      <c r="AM34" s="87">
        <f t="shared" ref="AM34:AP36" si="20">IFERROR(R34/SUM($R34:$U34)*100,0)</f>
        <v>63.333333333333329</v>
      </c>
      <c r="AN34" s="87">
        <f t="shared" si="20"/>
        <v>30.476190476190478</v>
      </c>
      <c r="AO34" s="6">
        <f t="shared" si="20"/>
        <v>3.8095238095238098</v>
      </c>
      <c r="AP34" s="189">
        <f t="shared" si="20"/>
        <v>2.3809523809523809</v>
      </c>
      <c r="AR34" s="105">
        <f t="shared" ref="AR34:AU36" si="21">AE34-AA34</f>
        <v>1.6143790849673252</v>
      </c>
      <c r="AS34" s="104">
        <f t="shared" si="21"/>
        <v>-4.3986928104575114</v>
      </c>
      <c r="AT34" s="57">
        <f t="shared" si="21"/>
        <v>2.692810457516341</v>
      </c>
      <c r="AU34" s="359">
        <f t="shared" si="21"/>
        <v>9.1503267973856217E-2</v>
      </c>
      <c r="AV34" s="104">
        <f t="shared" si="8"/>
        <v>-2.1688500727802023</v>
      </c>
      <c r="AW34" s="104">
        <f t="shared" si="9"/>
        <v>2.9652734456227954</v>
      </c>
      <c r="AX34" s="57">
        <f t="shared" si="10"/>
        <v>-0.99396964025784973</v>
      </c>
      <c r="AY34" s="359">
        <f t="shared" si="11"/>
        <v>0.19754626741526327</v>
      </c>
    </row>
    <row r="35" spans="1:59" x14ac:dyDescent="0.25">
      <c r="A35" s="1145" t="s">
        <v>52</v>
      </c>
      <c r="B35" s="143">
        <v>85</v>
      </c>
      <c r="C35" s="143">
        <v>100</v>
      </c>
      <c r="D35" s="80">
        <v>5</v>
      </c>
      <c r="E35" s="80">
        <v>4</v>
      </c>
      <c r="F35" s="143">
        <v>85</v>
      </c>
      <c r="G35" s="143">
        <v>97</v>
      </c>
      <c r="H35" s="80">
        <v>15</v>
      </c>
      <c r="I35" s="80">
        <v>4</v>
      </c>
      <c r="J35" s="143">
        <v>170</v>
      </c>
      <c r="K35" s="143">
        <v>197</v>
      </c>
      <c r="L35" s="80">
        <v>20</v>
      </c>
      <c r="M35" s="80">
        <v>8</v>
      </c>
      <c r="N35" s="794">
        <v>130</v>
      </c>
      <c r="O35" s="143">
        <v>59</v>
      </c>
      <c r="P35" s="80">
        <v>5</v>
      </c>
      <c r="Q35" s="80">
        <v>1</v>
      </c>
      <c r="R35" s="143">
        <v>102</v>
      </c>
      <c r="S35" s="143">
        <v>60</v>
      </c>
      <c r="T35" s="80">
        <v>6</v>
      </c>
      <c r="U35" s="80">
        <v>6</v>
      </c>
      <c r="V35" s="143">
        <v>232</v>
      </c>
      <c r="W35" s="143">
        <v>119</v>
      </c>
      <c r="X35" s="80">
        <v>11</v>
      </c>
      <c r="Y35" s="81">
        <v>7</v>
      </c>
      <c r="AA35" s="769">
        <f t="shared" si="17"/>
        <v>43.814432989690722</v>
      </c>
      <c r="AB35" s="87">
        <f t="shared" si="17"/>
        <v>51.546391752577314</v>
      </c>
      <c r="AC35" s="187">
        <f t="shared" si="17"/>
        <v>2.5773195876288657</v>
      </c>
      <c r="AD35" s="187">
        <f t="shared" si="17"/>
        <v>2.0618556701030926</v>
      </c>
      <c r="AE35" s="87">
        <f t="shared" si="18"/>
        <v>42.288557213930353</v>
      </c>
      <c r="AF35" s="87">
        <f t="shared" si="18"/>
        <v>48.258706467661696</v>
      </c>
      <c r="AG35" s="6">
        <f t="shared" si="18"/>
        <v>7.4626865671641784</v>
      </c>
      <c r="AH35" s="189">
        <f t="shared" si="18"/>
        <v>1.9900497512437811</v>
      </c>
      <c r="AI35" s="87">
        <f t="shared" si="19"/>
        <v>66.666666666666657</v>
      </c>
      <c r="AJ35" s="87">
        <f t="shared" si="19"/>
        <v>30.256410256410255</v>
      </c>
      <c r="AK35" s="187">
        <f t="shared" si="19"/>
        <v>2.5641025641025639</v>
      </c>
      <c r="AL35" s="187">
        <f t="shared" si="19"/>
        <v>0.51282051282051277</v>
      </c>
      <c r="AM35" s="87">
        <f t="shared" si="20"/>
        <v>58.620689655172406</v>
      </c>
      <c r="AN35" s="87">
        <f t="shared" si="20"/>
        <v>34.482758620689658</v>
      </c>
      <c r="AO35" s="6">
        <f t="shared" si="20"/>
        <v>3.4482758620689653</v>
      </c>
      <c r="AP35" s="82">
        <f t="shared" si="20"/>
        <v>3.4482758620689653</v>
      </c>
      <c r="AR35" s="105">
        <f t="shared" si="21"/>
        <v>-1.5258757757603689</v>
      </c>
      <c r="AS35" s="104">
        <f t="shared" si="21"/>
        <v>-3.287685284915618</v>
      </c>
      <c r="AT35" s="194">
        <f t="shared" si="21"/>
        <v>4.8853669795353127</v>
      </c>
      <c r="AU35" s="359">
        <f t="shared" si="21"/>
        <v>-7.1805918859311424E-2</v>
      </c>
      <c r="AV35" s="104">
        <f t="shared" si="8"/>
        <v>-8.0459770114942515</v>
      </c>
      <c r="AW35" s="104">
        <f t="shared" si="9"/>
        <v>4.2263483642794029</v>
      </c>
      <c r="AX35" s="194">
        <f t="shared" si="10"/>
        <v>0.88417329796640143</v>
      </c>
      <c r="AY35" s="359">
        <f t="shared" si="11"/>
        <v>2.9354553492484525</v>
      </c>
    </row>
    <row r="36" spans="1:59" x14ac:dyDescent="0.25">
      <c r="A36" s="1147" t="s">
        <v>53</v>
      </c>
      <c r="B36" s="753">
        <v>29</v>
      </c>
      <c r="C36" s="753">
        <v>51</v>
      </c>
      <c r="D36" s="141">
        <v>11</v>
      </c>
      <c r="E36" s="141">
        <v>1</v>
      </c>
      <c r="F36" s="753">
        <v>34</v>
      </c>
      <c r="G36" s="753">
        <v>35</v>
      </c>
      <c r="H36" s="141">
        <v>7</v>
      </c>
      <c r="I36" s="141">
        <v>3</v>
      </c>
      <c r="J36" s="753">
        <v>63</v>
      </c>
      <c r="K36" s="753">
        <v>86</v>
      </c>
      <c r="L36" s="141">
        <v>18</v>
      </c>
      <c r="M36" s="141">
        <v>4</v>
      </c>
      <c r="N36" s="756">
        <v>46</v>
      </c>
      <c r="O36" s="753">
        <v>45</v>
      </c>
      <c r="P36" s="141">
        <v>4</v>
      </c>
      <c r="Q36" s="141">
        <v>1</v>
      </c>
      <c r="R36" s="753">
        <v>59</v>
      </c>
      <c r="S36" s="753">
        <v>43</v>
      </c>
      <c r="T36" s="141">
        <v>4</v>
      </c>
      <c r="U36" s="141">
        <v>2</v>
      </c>
      <c r="V36" s="753">
        <v>105</v>
      </c>
      <c r="W36" s="753">
        <v>88</v>
      </c>
      <c r="X36" s="141">
        <v>8</v>
      </c>
      <c r="Y36" s="142">
        <v>3</v>
      </c>
      <c r="AA36" s="802">
        <f t="shared" si="17"/>
        <v>31.521739130434785</v>
      </c>
      <c r="AB36" s="805">
        <f t="shared" si="17"/>
        <v>55.434782608695656</v>
      </c>
      <c r="AC36" s="98">
        <f t="shared" si="17"/>
        <v>11.956521739130435</v>
      </c>
      <c r="AD36" s="235">
        <f t="shared" si="17"/>
        <v>1.0869565217391304</v>
      </c>
      <c r="AE36" s="805">
        <f t="shared" si="18"/>
        <v>43.037974683544306</v>
      </c>
      <c r="AF36" s="805">
        <f t="shared" si="18"/>
        <v>44.303797468354425</v>
      </c>
      <c r="AG36" s="98">
        <f t="shared" si="18"/>
        <v>8.8607594936708853</v>
      </c>
      <c r="AH36" s="420">
        <f t="shared" si="18"/>
        <v>3.79746835443038</v>
      </c>
      <c r="AI36" s="805">
        <f t="shared" si="19"/>
        <v>47.916666666666671</v>
      </c>
      <c r="AJ36" s="805">
        <f t="shared" si="19"/>
        <v>46.875</v>
      </c>
      <c r="AK36" s="235">
        <f t="shared" si="19"/>
        <v>4.1666666666666661</v>
      </c>
      <c r="AL36" s="235">
        <f t="shared" si="19"/>
        <v>1.0416666666666665</v>
      </c>
      <c r="AM36" s="805">
        <f t="shared" si="20"/>
        <v>54.629629629629626</v>
      </c>
      <c r="AN36" s="805">
        <f t="shared" si="20"/>
        <v>39.814814814814817</v>
      </c>
      <c r="AO36" s="235">
        <f t="shared" si="20"/>
        <v>3.7037037037037033</v>
      </c>
      <c r="AP36" s="420">
        <f t="shared" si="20"/>
        <v>1.8518518518518516</v>
      </c>
      <c r="AR36" s="830">
        <f t="shared" si="21"/>
        <v>11.516235553109521</v>
      </c>
      <c r="AS36" s="956">
        <f t="shared" si="21"/>
        <v>-11.130985140341231</v>
      </c>
      <c r="AT36" s="109">
        <f t="shared" si="21"/>
        <v>-3.0957622454595501</v>
      </c>
      <c r="AU36" s="1040">
        <f t="shared" si="21"/>
        <v>2.7105118326912496</v>
      </c>
      <c r="AV36" s="956">
        <f t="shared" si="8"/>
        <v>6.7129629629629548</v>
      </c>
      <c r="AW36" s="956">
        <f t="shared" si="9"/>
        <v>-7.0601851851851833</v>
      </c>
      <c r="AX36" s="360">
        <f t="shared" si="10"/>
        <v>-0.4629629629629628</v>
      </c>
      <c r="AY36" s="1040">
        <f t="shared" si="11"/>
        <v>0.81018518518518512</v>
      </c>
    </row>
    <row r="37" spans="1:59"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row>
    <row r="38" spans="1:59"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row>
    <row r="39" spans="1:59" x14ac:dyDescent="0.25">
      <c r="A39" s="97" t="s">
        <v>1224</v>
      </c>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row>
    <row r="40" spans="1:59" x14ac:dyDescent="0.25">
      <c r="A40" s="97"/>
      <c r="B40" s="8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row>
    <row r="41" spans="1:59" x14ac:dyDescent="0.25">
      <c r="B41" s="2086" t="s">
        <v>997</v>
      </c>
      <c r="C41" s="2086"/>
      <c r="D41" s="2086"/>
      <c r="E41" s="2086"/>
      <c r="F41" s="2086"/>
      <c r="G41" s="2086"/>
      <c r="H41" s="2086"/>
      <c r="I41" s="2086"/>
      <c r="J41" s="2086"/>
      <c r="K41" s="2086"/>
      <c r="L41" s="2086"/>
      <c r="M41" s="2086"/>
      <c r="N41" s="2086"/>
      <c r="O41" s="2086"/>
      <c r="P41" s="2086"/>
      <c r="Q41" s="2086"/>
      <c r="R41" s="2086"/>
      <c r="S41" s="2086"/>
      <c r="T41" s="2086"/>
      <c r="U41" s="2086"/>
      <c r="V41" s="2086"/>
      <c r="W41" s="2086"/>
      <c r="X41" s="2086"/>
      <c r="Y41" s="2086"/>
      <c r="AA41" s="2086" t="s">
        <v>555</v>
      </c>
      <c r="AB41" s="2086"/>
      <c r="AC41" s="2086"/>
      <c r="AD41" s="2086"/>
      <c r="AE41" s="2086"/>
      <c r="AF41" s="2086"/>
      <c r="AG41" s="2086"/>
      <c r="AH41" s="2086"/>
      <c r="AI41" s="2086"/>
      <c r="AJ41" s="2086"/>
      <c r="AK41" s="2086"/>
      <c r="AL41" s="2086"/>
      <c r="AM41" s="2086"/>
      <c r="AN41" s="2086"/>
      <c r="AO41" s="2086"/>
      <c r="AP41" s="2086"/>
      <c r="AQ41" s="20"/>
      <c r="AR41" s="2120" t="s">
        <v>631</v>
      </c>
      <c r="AS41" s="2120"/>
      <c r="AT41" s="2120"/>
      <c r="AU41" s="2120"/>
      <c r="AV41" s="2120"/>
      <c r="AW41" s="2120"/>
      <c r="AX41" s="2120"/>
      <c r="AY41" s="2120"/>
      <c r="AZ41" s="80"/>
      <c r="BA41" s="80"/>
      <c r="BB41" s="80"/>
      <c r="BC41" s="80"/>
      <c r="BD41" s="80"/>
      <c r="BE41" s="80"/>
      <c r="BF41" s="80"/>
      <c r="BG41" s="80"/>
    </row>
    <row r="42" spans="1:59" x14ac:dyDescent="0.25">
      <c r="A42" s="383" t="s">
        <v>29</v>
      </c>
      <c r="B42" s="2108">
        <v>2017</v>
      </c>
      <c r="C42" s="2090"/>
      <c r="D42" s="2090"/>
      <c r="E42" s="2090"/>
      <c r="F42" s="2090"/>
      <c r="G42" s="2090"/>
      <c r="H42" s="2090"/>
      <c r="I42" s="2090"/>
      <c r="J42" s="2090"/>
      <c r="K42" s="2090"/>
      <c r="L42" s="2090"/>
      <c r="M42" s="2090"/>
      <c r="N42" s="2090">
        <v>2020</v>
      </c>
      <c r="O42" s="2090"/>
      <c r="P42" s="2090"/>
      <c r="Q42" s="2090"/>
      <c r="R42" s="2090"/>
      <c r="S42" s="2090"/>
      <c r="T42" s="2090"/>
      <c r="U42" s="2090"/>
      <c r="V42" s="2090"/>
      <c r="W42" s="2090"/>
      <c r="X42" s="2090"/>
      <c r="Y42" s="2090"/>
      <c r="AA42" s="2090">
        <v>2017</v>
      </c>
      <c r="AB42" s="2090"/>
      <c r="AC42" s="2090"/>
      <c r="AD42" s="2090"/>
      <c r="AE42" s="2090"/>
      <c r="AF42" s="2090"/>
      <c r="AG42" s="2090"/>
      <c r="AH42" s="2090"/>
      <c r="AI42" s="2090">
        <v>2020</v>
      </c>
      <c r="AJ42" s="2090"/>
      <c r="AK42" s="2090"/>
      <c r="AL42" s="2090"/>
      <c r="AM42" s="2090"/>
      <c r="AN42" s="2090"/>
      <c r="AO42" s="2090"/>
      <c r="AP42" s="2090"/>
      <c r="AR42" s="2091">
        <v>2019</v>
      </c>
      <c r="AS42" s="2091"/>
      <c r="AT42" s="2091"/>
      <c r="AU42" s="2091"/>
      <c r="AV42" s="2091">
        <v>2020</v>
      </c>
      <c r="AW42" s="2091"/>
      <c r="AX42" s="2091"/>
      <c r="AY42" s="2091"/>
    </row>
    <row r="43" spans="1:59" x14ac:dyDescent="0.25">
      <c r="A43" s="364" t="s">
        <v>30</v>
      </c>
      <c r="B43" s="2097" t="s">
        <v>31</v>
      </c>
      <c r="C43" s="2086"/>
      <c r="D43" s="2086"/>
      <c r="E43" s="2086"/>
      <c r="F43" s="2086" t="s">
        <v>32</v>
      </c>
      <c r="G43" s="2086"/>
      <c r="H43" s="2086"/>
      <c r="I43" s="2086"/>
      <c r="J43" s="2086" t="s">
        <v>33</v>
      </c>
      <c r="K43" s="2086"/>
      <c r="L43" s="2086"/>
      <c r="M43" s="2086"/>
      <c r="N43" s="2086" t="s">
        <v>31</v>
      </c>
      <c r="O43" s="2086"/>
      <c r="P43" s="2086"/>
      <c r="Q43" s="2086"/>
      <c r="R43" s="2086" t="s">
        <v>32</v>
      </c>
      <c r="S43" s="2086"/>
      <c r="T43" s="2086"/>
      <c r="U43" s="2086"/>
      <c r="V43" s="2086" t="s">
        <v>33</v>
      </c>
      <c r="W43" s="2086"/>
      <c r="X43" s="2086"/>
      <c r="Y43" s="2086"/>
      <c r="AA43" s="2086" t="s">
        <v>31</v>
      </c>
      <c r="AB43" s="2086"/>
      <c r="AC43" s="2086"/>
      <c r="AD43" s="2086"/>
      <c r="AE43" s="2086" t="s">
        <v>32</v>
      </c>
      <c r="AF43" s="2086"/>
      <c r="AG43" s="2086"/>
      <c r="AH43" s="2086"/>
      <c r="AI43" s="2086" t="s">
        <v>31</v>
      </c>
      <c r="AJ43" s="2086"/>
      <c r="AK43" s="2086"/>
      <c r="AL43" s="2086"/>
      <c r="AM43" s="2086" t="s">
        <v>32</v>
      </c>
      <c r="AN43" s="2086"/>
      <c r="AO43" s="2086"/>
      <c r="AP43" s="2086"/>
      <c r="AR43" s="2091"/>
      <c r="AS43" s="2091"/>
      <c r="AT43" s="2091"/>
      <c r="AU43" s="2091"/>
      <c r="AV43" s="2091"/>
      <c r="AW43" s="2091"/>
      <c r="AX43" s="2091"/>
      <c r="AY43" s="2091"/>
    </row>
    <row r="44" spans="1:59" ht="129" x14ac:dyDescent="0.25">
      <c r="A44" s="1185" t="s">
        <v>34</v>
      </c>
      <c r="B44" s="1652" t="s">
        <v>564</v>
      </c>
      <c r="C44" s="1653" t="s">
        <v>418</v>
      </c>
      <c r="D44" s="1142" t="s">
        <v>419</v>
      </c>
      <c r="E44" s="1142" t="s">
        <v>420</v>
      </c>
      <c r="F44" s="1653" t="s">
        <v>564</v>
      </c>
      <c r="G44" s="1653" t="s">
        <v>418</v>
      </c>
      <c r="H44" s="1142" t="s">
        <v>419</v>
      </c>
      <c r="I44" s="1142" t="s">
        <v>420</v>
      </c>
      <c r="J44" s="1653" t="s">
        <v>564</v>
      </c>
      <c r="K44" s="1653" t="s">
        <v>418</v>
      </c>
      <c r="L44" s="1142" t="s">
        <v>419</v>
      </c>
      <c r="M44" s="1142" t="s">
        <v>420</v>
      </c>
      <c r="N44" s="1652" t="s">
        <v>564</v>
      </c>
      <c r="O44" s="1653" t="s">
        <v>418</v>
      </c>
      <c r="P44" s="1142" t="s">
        <v>419</v>
      </c>
      <c r="Q44" s="1142" t="s">
        <v>420</v>
      </c>
      <c r="R44" s="1653" t="s">
        <v>564</v>
      </c>
      <c r="S44" s="1653" t="s">
        <v>418</v>
      </c>
      <c r="T44" s="1142" t="s">
        <v>419</v>
      </c>
      <c r="U44" s="1142" t="s">
        <v>420</v>
      </c>
      <c r="V44" s="1653" t="s">
        <v>564</v>
      </c>
      <c r="W44" s="1653" t="s">
        <v>418</v>
      </c>
      <c r="X44" s="1142" t="s">
        <v>419</v>
      </c>
      <c r="Y44" s="1143" t="s">
        <v>420</v>
      </c>
      <c r="AA44" s="1652" t="s">
        <v>564</v>
      </c>
      <c r="AB44" s="1653" t="s">
        <v>418</v>
      </c>
      <c r="AC44" s="1142" t="s">
        <v>419</v>
      </c>
      <c r="AD44" s="1142" t="s">
        <v>420</v>
      </c>
      <c r="AE44" s="1653" t="s">
        <v>564</v>
      </c>
      <c r="AF44" s="1653" t="s">
        <v>418</v>
      </c>
      <c r="AG44" s="1142" t="s">
        <v>419</v>
      </c>
      <c r="AH44" s="1143" t="s">
        <v>420</v>
      </c>
      <c r="AI44" s="1653" t="s">
        <v>564</v>
      </c>
      <c r="AJ44" s="1653" t="s">
        <v>418</v>
      </c>
      <c r="AK44" s="1142" t="s">
        <v>419</v>
      </c>
      <c r="AL44" s="1142" t="s">
        <v>420</v>
      </c>
      <c r="AM44" s="1653" t="s">
        <v>564</v>
      </c>
      <c r="AN44" s="1653" t="s">
        <v>418</v>
      </c>
      <c r="AO44" s="1142" t="s">
        <v>419</v>
      </c>
      <c r="AP44" s="1143" t="s">
        <v>420</v>
      </c>
      <c r="AQ44" s="18"/>
      <c r="AR44" s="1652" t="s">
        <v>564</v>
      </c>
      <c r="AS44" s="1653" t="s">
        <v>418</v>
      </c>
      <c r="AT44" s="1142" t="s">
        <v>419</v>
      </c>
      <c r="AU44" s="1143" t="s">
        <v>420</v>
      </c>
      <c r="AV44" s="1653" t="s">
        <v>564</v>
      </c>
      <c r="AW44" s="1653" t="s">
        <v>418</v>
      </c>
      <c r="AX44" s="1142" t="s">
        <v>419</v>
      </c>
      <c r="AY44" s="1143" t="s">
        <v>420</v>
      </c>
    </row>
    <row r="45" spans="1:59" x14ac:dyDescent="0.25">
      <c r="A45" s="374" t="s">
        <v>992</v>
      </c>
      <c r="B45" s="795">
        <v>136</v>
      </c>
      <c r="C45" s="792">
        <v>79</v>
      </c>
      <c r="D45" s="229">
        <v>30</v>
      </c>
      <c r="E45" s="229">
        <v>11</v>
      </c>
      <c r="F45" s="792">
        <v>90</v>
      </c>
      <c r="G45" s="792">
        <v>96</v>
      </c>
      <c r="H45" s="229">
        <v>38</v>
      </c>
      <c r="I45" s="229">
        <v>21</v>
      </c>
      <c r="J45" s="792">
        <v>226</v>
      </c>
      <c r="K45" s="792">
        <v>175</v>
      </c>
      <c r="L45" s="229">
        <v>68</v>
      </c>
      <c r="M45" s="229">
        <v>32</v>
      </c>
      <c r="N45" s="795">
        <v>338</v>
      </c>
      <c r="O45" s="792">
        <v>326</v>
      </c>
      <c r="P45" s="229">
        <v>83</v>
      </c>
      <c r="Q45" s="229">
        <v>28</v>
      </c>
      <c r="R45" s="792">
        <v>273</v>
      </c>
      <c r="S45" s="792">
        <v>290</v>
      </c>
      <c r="T45" s="229">
        <v>144</v>
      </c>
      <c r="U45" s="229">
        <v>38</v>
      </c>
      <c r="V45" s="792">
        <v>611</v>
      </c>
      <c r="W45" s="792">
        <v>616</v>
      </c>
      <c r="X45" s="229">
        <v>227</v>
      </c>
      <c r="Y45" s="230">
        <v>66</v>
      </c>
      <c r="AA45" s="769">
        <v>53.125</v>
      </c>
      <c r="AB45" s="87">
        <v>30.859375</v>
      </c>
      <c r="AC45" s="6">
        <v>11.71875</v>
      </c>
      <c r="AD45" s="6">
        <v>4.296875</v>
      </c>
      <c r="AE45" s="87">
        <v>36.734693877551024</v>
      </c>
      <c r="AF45" s="87">
        <v>39.183673469387756</v>
      </c>
      <c r="AG45" s="6">
        <v>15.510204081632653</v>
      </c>
      <c r="AH45" s="82">
        <v>8.5714285714285712</v>
      </c>
      <c r="AI45" s="87">
        <v>43.612903225806456</v>
      </c>
      <c r="AJ45" s="87">
        <v>42.064516129032256</v>
      </c>
      <c r="AK45" s="6">
        <v>10.70967741935484</v>
      </c>
      <c r="AL45" s="6">
        <v>3.612903225806452</v>
      </c>
      <c r="AM45" s="87">
        <v>36.644295302013425</v>
      </c>
      <c r="AN45" s="87">
        <v>38.926174496644293</v>
      </c>
      <c r="AO45" s="6">
        <v>19.328859060402685</v>
      </c>
      <c r="AP45" s="82">
        <v>5.1006711409395971</v>
      </c>
      <c r="AR45" s="820">
        <v>-16.390306122448976</v>
      </c>
      <c r="AS45" s="940">
        <v>8.324298469387756</v>
      </c>
      <c r="AT45" s="174">
        <v>3.7914540816326525</v>
      </c>
      <c r="AU45" s="179">
        <v>4.2745535714285712</v>
      </c>
      <c r="AV45" s="940">
        <v>-6.9686079237930301</v>
      </c>
      <c r="AW45" s="940">
        <v>-3.1383416323879629</v>
      </c>
      <c r="AX45" s="174">
        <v>8.6191816410478452</v>
      </c>
      <c r="AY45" s="179">
        <v>1.4877679151331451</v>
      </c>
    </row>
    <row r="46" spans="1:59" x14ac:dyDescent="0.25">
      <c r="A46" s="375" t="s">
        <v>993</v>
      </c>
      <c r="B46" s="794">
        <v>217</v>
      </c>
      <c r="C46" s="143">
        <v>228</v>
      </c>
      <c r="D46" s="80">
        <v>58</v>
      </c>
      <c r="E46" s="80">
        <v>26</v>
      </c>
      <c r="F46" s="143">
        <v>206</v>
      </c>
      <c r="G46" s="143">
        <v>185</v>
      </c>
      <c r="H46" s="80">
        <v>76</v>
      </c>
      <c r="I46" s="80">
        <v>18</v>
      </c>
      <c r="J46" s="143">
        <v>423</v>
      </c>
      <c r="K46" s="143">
        <v>413</v>
      </c>
      <c r="L46" s="80">
        <v>134</v>
      </c>
      <c r="M46" s="80">
        <v>44</v>
      </c>
      <c r="N46" s="794">
        <v>233</v>
      </c>
      <c r="O46" s="143">
        <v>197</v>
      </c>
      <c r="P46" s="80">
        <v>58</v>
      </c>
      <c r="Q46" s="80">
        <v>29</v>
      </c>
      <c r="R46" s="143">
        <v>181</v>
      </c>
      <c r="S46" s="143">
        <v>190</v>
      </c>
      <c r="T46" s="80">
        <v>80</v>
      </c>
      <c r="U46" s="80">
        <v>41</v>
      </c>
      <c r="V46" s="143">
        <v>414</v>
      </c>
      <c r="W46" s="143">
        <v>387</v>
      </c>
      <c r="X46" s="80">
        <v>138</v>
      </c>
      <c r="Y46" s="81">
        <v>70</v>
      </c>
      <c r="AA46" s="769">
        <v>41.02079395085066</v>
      </c>
      <c r="AB46" s="87">
        <v>43.100189035916827</v>
      </c>
      <c r="AC46" s="6">
        <v>10.964083175803403</v>
      </c>
      <c r="AD46" s="6">
        <v>4.9149338374291114</v>
      </c>
      <c r="AE46" s="87">
        <v>42.47422680412371</v>
      </c>
      <c r="AF46" s="87">
        <v>38.144329896907216</v>
      </c>
      <c r="AG46" s="6">
        <v>15.670103092783505</v>
      </c>
      <c r="AH46" s="82">
        <v>3.7113402061855671</v>
      </c>
      <c r="AI46" s="87">
        <v>45.067698259187623</v>
      </c>
      <c r="AJ46" s="87">
        <v>38.104448742746619</v>
      </c>
      <c r="AK46" s="6">
        <v>11.218568665377177</v>
      </c>
      <c r="AL46" s="6">
        <v>5.6092843326885884</v>
      </c>
      <c r="AM46" s="87">
        <v>36.788617886178862</v>
      </c>
      <c r="AN46" s="87">
        <v>38.617886178861788</v>
      </c>
      <c r="AO46" s="6">
        <v>16.260162601626014</v>
      </c>
      <c r="AP46" s="82">
        <v>8.3333333333333321</v>
      </c>
      <c r="AR46" s="105">
        <v>1.4534328532730498</v>
      </c>
      <c r="AS46" s="104">
        <v>-4.9558591390096112</v>
      </c>
      <c r="AT46" s="57">
        <v>4.706019916980102</v>
      </c>
      <c r="AU46" s="60">
        <v>-1.2035936312435442</v>
      </c>
      <c r="AV46" s="104">
        <v>-8.2790803730087603</v>
      </c>
      <c r="AW46" s="104">
        <v>0.51343743611516857</v>
      </c>
      <c r="AX46" s="57">
        <v>5.0415939362488373</v>
      </c>
      <c r="AY46" s="60">
        <v>2.7240490006447438</v>
      </c>
    </row>
    <row r="47" spans="1:59" x14ac:dyDescent="0.25">
      <c r="A47" s="375" t="s">
        <v>54</v>
      </c>
      <c r="B47" s="794">
        <v>252</v>
      </c>
      <c r="C47" s="143">
        <v>211</v>
      </c>
      <c r="D47" s="80">
        <v>40</v>
      </c>
      <c r="E47" s="80">
        <v>9</v>
      </c>
      <c r="F47" s="143">
        <v>210</v>
      </c>
      <c r="G47" s="143">
        <v>204</v>
      </c>
      <c r="H47" s="80">
        <v>52</v>
      </c>
      <c r="I47" s="80">
        <v>16</v>
      </c>
      <c r="J47" s="143">
        <v>462</v>
      </c>
      <c r="K47" s="143">
        <v>415</v>
      </c>
      <c r="L47" s="80">
        <v>92</v>
      </c>
      <c r="M47" s="80">
        <v>25</v>
      </c>
      <c r="N47" s="794">
        <v>201</v>
      </c>
      <c r="O47" s="143">
        <v>233</v>
      </c>
      <c r="P47" s="80">
        <v>66</v>
      </c>
      <c r="Q47" s="80">
        <v>11</v>
      </c>
      <c r="R47" s="143">
        <v>158</v>
      </c>
      <c r="S47" s="143">
        <v>241</v>
      </c>
      <c r="T47" s="80">
        <v>75</v>
      </c>
      <c r="U47" s="80">
        <v>16</v>
      </c>
      <c r="V47" s="143">
        <v>359</v>
      </c>
      <c r="W47" s="143">
        <v>474</v>
      </c>
      <c r="X47" s="80">
        <v>141</v>
      </c>
      <c r="Y47" s="81">
        <v>27</v>
      </c>
      <c r="AA47" s="769">
        <f t="shared" ref="AA47:AA64" si="22">IFERROR(B47/SUM($B47:$E47)*100,0)</f>
        <v>49.21875</v>
      </c>
      <c r="AB47" s="87">
        <f t="shared" ref="AB47:AB64" si="23">IFERROR(C47/SUM($B47:$E47)*100,0)</f>
        <v>41.2109375</v>
      </c>
      <c r="AC47" s="6">
        <f t="shared" ref="AC47:AC64" si="24">IFERROR(D47/SUM($B47:$E47)*100,0)</f>
        <v>7.8125</v>
      </c>
      <c r="AD47" s="6">
        <f t="shared" ref="AD47:AD64" si="25">IFERROR(E47/SUM($B47:$E47)*100,0)</f>
        <v>1.7578125</v>
      </c>
      <c r="AE47" s="87">
        <f t="shared" ref="AE47:AE64" si="26">IFERROR(F47/SUM($F47:$I47)*100,0)</f>
        <v>43.568464730290458</v>
      </c>
      <c r="AF47" s="87">
        <f t="shared" ref="AF47:AF64" si="27">IFERROR(G47/SUM($F47:$I47)*100,0)</f>
        <v>42.323651452282157</v>
      </c>
      <c r="AG47" s="6">
        <f t="shared" ref="AG47:AG64" si="28">IFERROR(H47/SUM($F47:$I47)*100,0)</f>
        <v>10.78838174273859</v>
      </c>
      <c r="AH47" s="82">
        <f t="shared" ref="AH47:AH64" si="29">IFERROR(I47/SUM($F47:$I47)*100,0)</f>
        <v>3.3195020746887969</v>
      </c>
      <c r="AI47" s="87">
        <f t="shared" ref="AI47:AI64" si="30">IFERROR(N47/SUM($N47:$Q47)*100,0)</f>
        <v>39.334637964774949</v>
      </c>
      <c r="AJ47" s="87">
        <f t="shared" ref="AJ47:AJ64" si="31">IFERROR(O47/SUM($N47:$Q47)*100,0)</f>
        <v>45.596868884540115</v>
      </c>
      <c r="AK47" s="6">
        <f t="shared" ref="AK47:AK64" si="32">IFERROR(P47/SUM($N47:$Q47)*100,0)</f>
        <v>12.915851272015654</v>
      </c>
      <c r="AL47" s="6">
        <f t="shared" ref="AL47:AL64" si="33">IFERROR(Q47/SUM($N47:$Q47)*100,0)</f>
        <v>2.152641878669276</v>
      </c>
      <c r="AM47" s="87">
        <f t="shared" ref="AM47:AM64" si="34">IFERROR(R47/SUM($R47:$U47)*100,0)</f>
        <v>32.244897959183675</v>
      </c>
      <c r="AN47" s="87">
        <f t="shared" ref="AN47:AN64" si="35">IFERROR(S47/SUM($R47:$U47)*100,0)</f>
        <v>49.183673469387756</v>
      </c>
      <c r="AO47" s="6">
        <f t="shared" ref="AO47:AO64" si="36">IFERROR(T47/SUM($R47:$U47)*100,0)</f>
        <v>15.306122448979592</v>
      </c>
      <c r="AP47" s="82">
        <f t="shared" ref="AP47:AP64" si="37">IFERROR(U47/SUM($R47:$U47)*100,0)</f>
        <v>3.2653061224489797</v>
      </c>
      <c r="AR47" s="105">
        <f t="shared" ref="AR47:AR64" si="38">AE47-AA47</f>
        <v>-5.650285269709542</v>
      </c>
      <c r="AS47" s="104">
        <f t="shared" ref="AS47:AS64" si="39">AF47-AB47</f>
        <v>1.1127139522821565</v>
      </c>
      <c r="AT47" s="57">
        <f t="shared" ref="AT47:AT64" si="40">AG47-AC47</f>
        <v>2.97588174273859</v>
      </c>
      <c r="AU47" s="60">
        <f t="shared" ref="AU47:AU64" si="41">AH47-AD47</f>
        <v>1.5616895746887969</v>
      </c>
      <c r="AV47" s="104">
        <f t="shared" si="8"/>
        <v>-7.089740005591274</v>
      </c>
      <c r="AW47" s="104">
        <f t="shared" si="9"/>
        <v>3.5868045848476413</v>
      </c>
      <c r="AX47" s="57">
        <f t="shared" si="10"/>
        <v>2.3902711769639371</v>
      </c>
      <c r="AY47" s="60">
        <f t="shared" si="11"/>
        <v>1.1126642437797036</v>
      </c>
    </row>
    <row r="48" spans="1:59" x14ac:dyDescent="0.25">
      <c r="A48" s="375" t="s">
        <v>55</v>
      </c>
      <c r="B48" s="794">
        <v>335</v>
      </c>
      <c r="C48" s="143">
        <v>168</v>
      </c>
      <c r="D48" s="80">
        <v>20</v>
      </c>
      <c r="E48" s="80">
        <v>7</v>
      </c>
      <c r="F48" s="143">
        <v>264</v>
      </c>
      <c r="G48" s="143">
        <v>161</v>
      </c>
      <c r="H48" s="80">
        <v>37</v>
      </c>
      <c r="I48" s="80">
        <v>19</v>
      </c>
      <c r="J48" s="143">
        <v>599</v>
      </c>
      <c r="K48" s="143">
        <v>329</v>
      </c>
      <c r="L48" s="80">
        <v>57</v>
      </c>
      <c r="M48" s="80">
        <v>26</v>
      </c>
      <c r="N48" s="794">
        <v>294</v>
      </c>
      <c r="O48" s="143">
        <v>194</v>
      </c>
      <c r="P48" s="80">
        <v>22</v>
      </c>
      <c r="Q48" s="80">
        <v>9</v>
      </c>
      <c r="R48" s="143">
        <v>237</v>
      </c>
      <c r="S48" s="143">
        <v>193</v>
      </c>
      <c r="T48" s="80">
        <v>36</v>
      </c>
      <c r="U48" s="80">
        <v>16</v>
      </c>
      <c r="V48" s="143">
        <v>531</v>
      </c>
      <c r="W48" s="143">
        <v>387</v>
      </c>
      <c r="X48" s="80">
        <v>58</v>
      </c>
      <c r="Y48" s="81">
        <v>25</v>
      </c>
      <c r="AA48" s="769">
        <f t="shared" si="22"/>
        <v>63.20754716981132</v>
      </c>
      <c r="AB48" s="87">
        <f t="shared" si="23"/>
        <v>31.69811320754717</v>
      </c>
      <c r="AC48" s="6">
        <f t="shared" si="24"/>
        <v>3.7735849056603774</v>
      </c>
      <c r="AD48" s="6">
        <f t="shared" si="25"/>
        <v>1.3207547169811322</v>
      </c>
      <c r="AE48" s="87">
        <f t="shared" si="26"/>
        <v>54.885654885654887</v>
      </c>
      <c r="AF48" s="87">
        <f t="shared" si="27"/>
        <v>33.471933471933475</v>
      </c>
      <c r="AG48" s="6">
        <f t="shared" si="28"/>
        <v>7.6923076923076925</v>
      </c>
      <c r="AH48" s="82">
        <f t="shared" si="29"/>
        <v>3.9501039501039505</v>
      </c>
      <c r="AI48" s="87">
        <f t="shared" si="30"/>
        <v>56.647398843930638</v>
      </c>
      <c r="AJ48" s="87">
        <f t="shared" si="31"/>
        <v>37.379576107899808</v>
      </c>
      <c r="AK48" s="6">
        <f t="shared" si="32"/>
        <v>4.2389210019267818</v>
      </c>
      <c r="AL48" s="6">
        <f t="shared" si="33"/>
        <v>1.7341040462427744</v>
      </c>
      <c r="AM48" s="87">
        <f t="shared" si="34"/>
        <v>49.170124481327797</v>
      </c>
      <c r="AN48" s="87">
        <f t="shared" si="35"/>
        <v>40.04149377593361</v>
      </c>
      <c r="AO48" s="6">
        <f t="shared" si="36"/>
        <v>7.4688796680497926</v>
      </c>
      <c r="AP48" s="82">
        <f t="shared" si="37"/>
        <v>3.3195020746887969</v>
      </c>
      <c r="AR48" s="105">
        <f t="shared" si="38"/>
        <v>-8.3218922841564336</v>
      </c>
      <c r="AS48" s="104">
        <f t="shared" si="39"/>
        <v>1.7738202643863055</v>
      </c>
      <c r="AT48" s="57">
        <f t="shared" si="40"/>
        <v>3.9187227866473151</v>
      </c>
      <c r="AU48" s="60">
        <f t="shared" si="41"/>
        <v>2.6293492331228183</v>
      </c>
      <c r="AV48" s="104">
        <f t="shared" si="8"/>
        <v>-7.4772743626028415</v>
      </c>
      <c r="AW48" s="104">
        <f t="shared" si="9"/>
        <v>2.6619176680338015</v>
      </c>
      <c r="AX48" s="57">
        <f t="shared" si="10"/>
        <v>3.2299586661230109</v>
      </c>
      <c r="AY48" s="60">
        <f t="shared" si="11"/>
        <v>1.5853980284460225</v>
      </c>
    </row>
    <row r="49" spans="1:51" x14ac:dyDescent="0.25">
      <c r="A49" s="375" t="s">
        <v>56</v>
      </c>
      <c r="B49" s="794">
        <v>220</v>
      </c>
      <c r="C49" s="143">
        <v>35</v>
      </c>
      <c r="D49" s="80">
        <v>3</v>
      </c>
      <c r="E49" s="80">
        <v>0</v>
      </c>
      <c r="F49" s="143">
        <v>192</v>
      </c>
      <c r="G49" s="143">
        <v>33</v>
      </c>
      <c r="H49" s="80">
        <v>10</v>
      </c>
      <c r="I49" s="80">
        <v>5</v>
      </c>
      <c r="J49" s="143">
        <v>412</v>
      </c>
      <c r="K49" s="143">
        <v>68</v>
      </c>
      <c r="L49" s="80">
        <v>13</v>
      </c>
      <c r="M49" s="80">
        <v>5</v>
      </c>
      <c r="N49" s="794">
        <v>220</v>
      </c>
      <c r="O49" s="143">
        <v>37</v>
      </c>
      <c r="P49" s="80">
        <v>3</v>
      </c>
      <c r="Q49" s="80">
        <v>0</v>
      </c>
      <c r="R49" s="143">
        <v>190</v>
      </c>
      <c r="S49" s="143">
        <v>43</v>
      </c>
      <c r="T49" s="80">
        <v>10</v>
      </c>
      <c r="U49" s="80">
        <v>0</v>
      </c>
      <c r="V49" s="143">
        <v>410</v>
      </c>
      <c r="W49" s="143">
        <v>80</v>
      </c>
      <c r="X49" s="80">
        <v>13</v>
      </c>
      <c r="Y49" s="81">
        <v>0</v>
      </c>
      <c r="AA49" s="769">
        <f t="shared" si="22"/>
        <v>85.271317829457359</v>
      </c>
      <c r="AB49" s="87">
        <f t="shared" si="23"/>
        <v>13.565891472868216</v>
      </c>
      <c r="AC49" s="187">
        <f t="shared" si="24"/>
        <v>1.1627906976744187</v>
      </c>
      <c r="AD49" s="187">
        <f t="shared" si="25"/>
        <v>0</v>
      </c>
      <c r="AE49" s="87">
        <f t="shared" si="26"/>
        <v>80</v>
      </c>
      <c r="AF49" s="87">
        <f t="shared" si="27"/>
        <v>13.750000000000002</v>
      </c>
      <c r="AG49" s="6">
        <f t="shared" si="28"/>
        <v>4.1666666666666661</v>
      </c>
      <c r="AH49" s="189">
        <f t="shared" si="29"/>
        <v>2.083333333333333</v>
      </c>
      <c r="AI49" s="87">
        <f t="shared" si="30"/>
        <v>84.615384615384613</v>
      </c>
      <c r="AJ49" s="87">
        <f t="shared" si="31"/>
        <v>14.23076923076923</v>
      </c>
      <c r="AK49" s="187">
        <f>IFERROR(P49/SUM($N49:$Q49)*100,0)</f>
        <v>1.153846153846154</v>
      </c>
      <c r="AL49" s="187">
        <f t="shared" si="33"/>
        <v>0</v>
      </c>
      <c r="AM49" s="87">
        <f t="shared" si="34"/>
        <v>78.189300411522638</v>
      </c>
      <c r="AN49" s="87">
        <f t="shared" si="35"/>
        <v>17.695473251028808</v>
      </c>
      <c r="AO49" s="6">
        <f t="shared" si="36"/>
        <v>4.1152263374485596</v>
      </c>
      <c r="AP49" s="189">
        <f t="shared" si="37"/>
        <v>0</v>
      </c>
      <c r="AR49" s="105">
        <f t="shared" si="38"/>
        <v>-5.2713178294573595</v>
      </c>
      <c r="AS49" s="104">
        <f t="shared" si="39"/>
        <v>0.18410852713178549</v>
      </c>
      <c r="AT49" s="194">
        <f t="shared" si="40"/>
        <v>3.0038759689922472</v>
      </c>
      <c r="AU49" s="359">
        <f t="shared" si="41"/>
        <v>2.083333333333333</v>
      </c>
      <c r="AV49" s="104">
        <f t="shared" si="8"/>
        <v>-6.4260842038619757</v>
      </c>
      <c r="AW49" s="104">
        <f t="shared" si="9"/>
        <v>3.4647040202595782</v>
      </c>
      <c r="AX49" s="194">
        <f t="shared" si="10"/>
        <v>2.9613801836024054</v>
      </c>
      <c r="AY49" s="359">
        <f t="shared" si="11"/>
        <v>0</v>
      </c>
    </row>
    <row r="50" spans="1:51" x14ac:dyDescent="0.25">
      <c r="A50" s="375" t="s">
        <v>57</v>
      </c>
      <c r="B50" s="794">
        <v>301</v>
      </c>
      <c r="C50" s="143">
        <v>185</v>
      </c>
      <c r="D50" s="80">
        <v>38</v>
      </c>
      <c r="E50" s="80">
        <v>10</v>
      </c>
      <c r="F50" s="143">
        <v>219</v>
      </c>
      <c r="G50" s="143">
        <v>200</v>
      </c>
      <c r="H50" s="80">
        <v>45</v>
      </c>
      <c r="I50" s="80">
        <v>13</v>
      </c>
      <c r="J50" s="143">
        <v>520</v>
      </c>
      <c r="K50" s="143">
        <v>385</v>
      </c>
      <c r="L50" s="80">
        <v>83</v>
      </c>
      <c r="M50" s="80">
        <v>23</v>
      </c>
      <c r="N50" s="794">
        <v>305</v>
      </c>
      <c r="O50" s="143">
        <v>183</v>
      </c>
      <c r="P50" s="80">
        <v>37</v>
      </c>
      <c r="Q50" s="80">
        <v>11</v>
      </c>
      <c r="R50" s="143">
        <v>248</v>
      </c>
      <c r="S50" s="143">
        <v>186</v>
      </c>
      <c r="T50" s="80">
        <v>46</v>
      </c>
      <c r="U50" s="80">
        <v>8</v>
      </c>
      <c r="V50" s="143">
        <v>553</v>
      </c>
      <c r="W50" s="143">
        <v>369</v>
      </c>
      <c r="X50" s="80">
        <v>83</v>
      </c>
      <c r="Y50" s="81">
        <v>19</v>
      </c>
      <c r="AA50" s="769">
        <f t="shared" si="22"/>
        <v>56.36704119850188</v>
      </c>
      <c r="AB50" s="87">
        <f t="shared" si="23"/>
        <v>34.644194756554306</v>
      </c>
      <c r="AC50" s="6">
        <f t="shared" si="24"/>
        <v>7.1161048689138573</v>
      </c>
      <c r="AD50" s="6">
        <f t="shared" si="25"/>
        <v>1.8726591760299627</v>
      </c>
      <c r="AE50" s="87">
        <f t="shared" si="26"/>
        <v>45.911949685534594</v>
      </c>
      <c r="AF50" s="87">
        <f t="shared" si="27"/>
        <v>41.928721174004188</v>
      </c>
      <c r="AG50" s="6">
        <f t="shared" si="28"/>
        <v>9.433962264150944</v>
      </c>
      <c r="AH50" s="82">
        <f t="shared" si="29"/>
        <v>2.7253668763102725</v>
      </c>
      <c r="AI50" s="87">
        <f t="shared" si="30"/>
        <v>56.902985074626869</v>
      </c>
      <c r="AJ50" s="87">
        <f t="shared" si="31"/>
        <v>34.14179104477612</v>
      </c>
      <c r="AK50" s="6">
        <f t="shared" si="32"/>
        <v>6.9029850746268657</v>
      </c>
      <c r="AL50" s="6">
        <f t="shared" si="33"/>
        <v>2.0522388059701493</v>
      </c>
      <c r="AM50" s="87">
        <f t="shared" si="34"/>
        <v>50.819672131147541</v>
      </c>
      <c r="AN50" s="87">
        <f t="shared" si="35"/>
        <v>38.114754098360656</v>
      </c>
      <c r="AO50" s="6">
        <f t="shared" si="36"/>
        <v>9.4262295081967213</v>
      </c>
      <c r="AP50" s="82">
        <f t="shared" si="37"/>
        <v>1.639344262295082</v>
      </c>
      <c r="AR50" s="105">
        <f t="shared" si="38"/>
        <v>-10.455091512967286</v>
      </c>
      <c r="AS50" s="104">
        <f t="shared" si="39"/>
        <v>7.2845264174498823</v>
      </c>
      <c r="AT50" s="57">
        <f t="shared" si="40"/>
        <v>2.3178573952370867</v>
      </c>
      <c r="AU50" s="60">
        <f t="shared" si="41"/>
        <v>0.85270770028030984</v>
      </c>
      <c r="AV50" s="104">
        <f t="shared" si="8"/>
        <v>-6.0833129434793278</v>
      </c>
      <c r="AW50" s="104">
        <f t="shared" si="9"/>
        <v>3.9729630535845359</v>
      </c>
      <c r="AX50" s="57">
        <f t="shared" si="10"/>
        <v>2.5232444335698556</v>
      </c>
      <c r="AY50" s="60">
        <f t="shared" si="11"/>
        <v>-0.41289454367506728</v>
      </c>
    </row>
    <row r="51" spans="1:51" x14ac:dyDescent="0.25">
      <c r="A51" s="375" t="s">
        <v>58</v>
      </c>
      <c r="B51" s="794">
        <v>214</v>
      </c>
      <c r="C51" s="143">
        <v>175</v>
      </c>
      <c r="D51" s="80">
        <v>60</v>
      </c>
      <c r="E51" s="80">
        <v>38</v>
      </c>
      <c r="F51" s="143">
        <v>181</v>
      </c>
      <c r="G51" s="143">
        <v>178</v>
      </c>
      <c r="H51" s="80">
        <v>81</v>
      </c>
      <c r="I51" s="80">
        <v>55</v>
      </c>
      <c r="J51" s="143">
        <v>395</v>
      </c>
      <c r="K51" s="143">
        <v>353</v>
      </c>
      <c r="L51" s="80">
        <v>141</v>
      </c>
      <c r="M51" s="80">
        <v>93</v>
      </c>
      <c r="N51" s="794">
        <v>240</v>
      </c>
      <c r="O51" s="143">
        <v>183</v>
      </c>
      <c r="P51" s="80">
        <v>58</v>
      </c>
      <c r="Q51" s="80">
        <v>26</v>
      </c>
      <c r="R51" s="143">
        <v>179</v>
      </c>
      <c r="S51" s="143">
        <v>177</v>
      </c>
      <c r="T51" s="80">
        <v>95</v>
      </c>
      <c r="U51" s="80">
        <v>56</v>
      </c>
      <c r="V51" s="143">
        <v>419</v>
      </c>
      <c r="W51" s="143">
        <v>360</v>
      </c>
      <c r="X51" s="80">
        <v>153</v>
      </c>
      <c r="Y51" s="81">
        <v>82</v>
      </c>
      <c r="AA51" s="769">
        <f t="shared" si="22"/>
        <v>43.942505133470227</v>
      </c>
      <c r="AB51" s="87">
        <f t="shared" si="23"/>
        <v>35.93429158110883</v>
      </c>
      <c r="AC51" s="6">
        <f t="shared" si="24"/>
        <v>12.320328542094455</v>
      </c>
      <c r="AD51" s="6">
        <f t="shared" si="25"/>
        <v>7.8028747433264893</v>
      </c>
      <c r="AE51" s="87">
        <f t="shared" si="26"/>
        <v>36.565656565656568</v>
      </c>
      <c r="AF51" s="87">
        <f t="shared" si="27"/>
        <v>35.959595959595958</v>
      </c>
      <c r="AG51" s="6">
        <f t="shared" si="28"/>
        <v>16.363636363636363</v>
      </c>
      <c r="AH51" s="82">
        <f t="shared" si="29"/>
        <v>11.111111111111111</v>
      </c>
      <c r="AI51" s="87">
        <f t="shared" si="30"/>
        <v>47.337278106508876</v>
      </c>
      <c r="AJ51" s="87">
        <f t="shared" si="31"/>
        <v>36.094674556213022</v>
      </c>
      <c r="AK51" s="6">
        <f t="shared" si="32"/>
        <v>11.439842209072978</v>
      </c>
      <c r="AL51" s="6">
        <f t="shared" si="33"/>
        <v>5.1282051282051277</v>
      </c>
      <c r="AM51" s="87">
        <f t="shared" si="34"/>
        <v>35.30571992110454</v>
      </c>
      <c r="AN51" s="87">
        <f t="shared" si="35"/>
        <v>34.911242603550299</v>
      </c>
      <c r="AO51" s="6">
        <f t="shared" si="36"/>
        <v>18.737672583826431</v>
      </c>
      <c r="AP51" s="82">
        <f t="shared" si="37"/>
        <v>11.045364891518737</v>
      </c>
      <c r="AR51" s="105">
        <f t="shared" si="38"/>
        <v>-7.3768485678136599</v>
      </c>
      <c r="AS51" s="104">
        <f t="shared" si="39"/>
        <v>2.5304378487128076E-2</v>
      </c>
      <c r="AT51" s="57">
        <f t="shared" si="40"/>
        <v>4.0433078215419087</v>
      </c>
      <c r="AU51" s="60">
        <f t="shared" si="41"/>
        <v>3.3082363677846214</v>
      </c>
      <c r="AV51" s="104">
        <f t="shared" si="8"/>
        <v>-12.031558185404336</v>
      </c>
      <c r="AW51" s="104">
        <f t="shared" si="9"/>
        <v>-1.1834319526627226</v>
      </c>
      <c r="AX51" s="57">
        <f t="shared" si="10"/>
        <v>7.2978303747534525</v>
      </c>
      <c r="AY51" s="60">
        <f t="shared" si="11"/>
        <v>5.9171597633136095</v>
      </c>
    </row>
    <row r="52" spans="1:51" x14ac:dyDescent="0.25">
      <c r="A52" s="375" t="s">
        <v>59</v>
      </c>
      <c r="B52" s="794">
        <v>232</v>
      </c>
      <c r="C52" s="143">
        <v>263</v>
      </c>
      <c r="D52" s="80">
        <v>40</v>
      </c>
      <c r="E52" s="80">
        <v>8</v>
      </c>
      <c r="F52" s="143">
        <v>165</v>
      </c>
      <c r="G52" s="143">
        <v>268</v>
      </c>
      <c r="H52" s="80">
        <v>53</v>
      </c>
      <c r="I52" s="80">
        <v>11</v>
      </c>
      <c r="J52" s="143">
        <v>397</v>
      </c>
      <c r="K52" s="143">
        <v>531</v>
      </c>
      <c r="L52" s="80">
        <v>93</v>
      </c>
      <c r="M52" s="80">
        <v>19</v>
      </c>
      <c r="N52" s="794">
        <v>213</v>
      </c>
      <c r="O52" s="143">
        <v>281</v>
      </c>
      <c r="P52" s="80">
        <v>17</v>
      </c>
      <c r="Q52" s="80">
        <v>12</v>
      </c>
      <c r="R52" s="143">
        <v>171</v>
      </c>
      <c r="S52" s="143">
        <v>286</v>
      </c>
      <c r="T52" s="80">
        <v>37</v>
      </c>
      <c r="U52" s="80">
        <v>4</v>
      </c>
      <c r="V52" s="143">
        <v>384</v>
      </c>
      <c r="W52" s="143">
        <v>567</v>
      </c>
      <c r="X52" s="80">
        <v>54</v>
      </c>
      <c r="Y52" s="81">
        <v>16</v>
      </c>
      <c r="AA52" s="769">
        <f t="shared" si="22"/>
        <v>42.7255985267035</v>
      </c>
      <c r="AB52" s="87">
        <f t="shared" si="23"/>
        <v>48.434622467771639</v>
      </c>
      <c r="AC52" s="6">
        <f t="shared" si="24"/>
        <v>7.3664825046040523</v>
      </c>
      <c r="AD52" s="6">
        <f t="shared" si="25"/>
        <v>1.4732965009208103</v>
      </c>
      <c r="AE52" s="87">
        <f t="shared" si="26"/>
        <v>33.199195171026155</v>
      </c>
      <c r="AF52" s="87">
        <f t="shared" si="27"/>
        <v>53.923541247484906</v>
      </c>
      <c r="AG52" s="6">
        <f t="shared" si="28"/>
        <v>10.663983903420524</v>
      </c>
      <c r="AH52" s="82">
        <f t="shared" si="29"/>
        <v>2.2132796780684103</v>
      </c>
      <c r="AI52" s="87">
        <f t="shared" si="30"/>
        <v>40.726577437858509</v>
      </c>
      <c r="AJ52" s="87">
        <f t="shared" si="31"/>
        <v>53.728489483747609</v>
      </c>
      <c r="AK52" s="6">
        <f t="shared" si="32"/>
        <v>3.2504780114722758</v>
      </c>
      <c r="AL52" s="6">
        <f t="shared" si="33"/>
        <v>2.2944550669216062</v>
      </c>
      <c r="AM52" s="87">
        <f t="shared" si="34"/>
        <v>34.337349397590359</v>
      </c>
      <c r="AN52" s="87">
        <f t="shared" si="35"/>
        <v>57.429718875502012</v>
      </c>
      <c r="AO52" s="6">
        <f t="shared" si="36"/>
        <v>7.4297188755020072</v>
      </c>
      <c r="AP52" s="189">
        <f t="shared" si="37"/>
        <v>0.80321285140562237</v>
      </c>
      <c r="AR52" s="105">
        <f t="shared" si="38"/>
        <v>-9.5264033556773455</v>
      </c>
      <c r="AS52" s="104">
        <f t="shared" si="39"/>
        <v>5.4889187797132664</v>
      </c>
      <c r="AT52" s="57">
        <f t="shared" si="40"/>
        <v>3.2975013988164719</v>
      </c>
      <c r="AU52" s="60">
        <f t="shared" si="41"/>
        <v>0.73998317714759998</v>
      </c>
      <c r="AV52" s="104">
        <f t="shared" si="8"/>
        <v>-6.3892280402681507</v>
      </c>
      <c r="AW52" s="104">
        <f t="shared" si="9"/>
        <v>3.7012293917544028</v>
      </c>
      <c r="AX52" s="57">
        <f t="shared" si="10"/>
        <v>4.1792408640297314</v>
      </c>
      <c r="AY52" s="359">
        <f t="shared" si="11"/>
        <v>-1.4912422155159839</v>
      </c>
    </row>
    <row r="53" spans="1:51" x14ac:dyDescent="0.25">
      <c r="A53" s="375" t="s">
        <v>60</v>
      </c>
      <c r="B53" s="794">
        <v>336</v>
      </c>
      <c r="C53" s="143">
        <v>143</v>
      </c>
      <c r="D53" s="80">
        <v>37</v>
      </c>
      <c r="E53" s="80">
        <v>7</v>
      </c>
      <c r="F53" s="143">
        <v>285</v>
      </c>
      <c r="G53" s="143">
        <v>162</v>
      </c>
      <c r="H53" s="80">
        <v>45</v>
      </c>
      <c r="I53" s="80">
        <v>8</v>
      </c>
      <c r="J53" s="143">
        <v>621</v>
      </c>
      <c r="K53" s="143">
        <v>305</v>
      </c>
      <c r="L53" s="80">
        <v>82</v>
      </c>
      <c r="M53" s="80">
        <v>15</v>
      </c>
      <c r="N53" s="794">
        <v>309</v>
      </c>
      <c r="O53" s="143">
        <v>161</v>
      </c>
      <c r="P53" s="80">
        <v>33</v>
      </c>
      <c r="Q53" s="80">
        <v>3</v>
      </c>
      <c r="R53" s="143">
        <v>253</v>
      </c>
      <c r="S53" s="143">
        <v>186</v>
      </c>
      <c r="T53" s="80">
        <v>46</v>
      </c>
      <c r="U53" s="80">
        <v>9</v>
      </c>
      <c r="V53" s="143">
        <v>562</v>
      </c>
      <c r="W53" s="143">
        <v>347</v>
      </c>
      <c r="X53" s="80">
        <v>79</v>
      </c>
      <c r="Y53" s="81">
        <v>12</v>
      </c>
      <c r="AA53" s="769">
        <f t="shared" si="22"/>
        <v>64.244741873804969</v>
      </c>
      <c r="AB53" s="87">
        <f t="shared" si="23"/>
        <v>27.342256214149142</v>
      </c>
      <c r="AC53" s="6">
        <f t="shared" si="24"/>
        <v>7.0745697896749515</v>
      </c>
      <c r="AD53" s="6">
        <f t="shared" si="25"/>
        <v>1.338432122370937</v>
      </c>
      <c r="AE53" s="87">
        <f t="shared" si="26"/>
        <v>56.999999999999993</v>
      </c>
      <c r="AF53" s="87">
        <f t="shared" si="27"/>
        <v>32.4</v>
      </c>
      <c r="AG53" s="6">
        <f t="shared" si="28"/>
        <v>9</v>
      </c>
      <c r="AH53" s="82">
        <f t="shared" si="29"/>
        <v>1.6</v>
      </c>
      <c r="AI53" s="87">
        <f t="shared" si="30"/>
        <v>61.067193675889328</v>
      </c>
      <c r="AJ53" s="87">
        <f t="shared" si="31"/>
        <v>31.818181818181817</v>
      </c>
      <c r="AK53" s="6">
        <f t="shared" si="32"/>
        <v>6.5217391304347823</v>
      </c>
      <c r="AL53" s="187">
        <f t="shared" si="33"/>
        <v>0.59288537549407105</v>
      </c>
      <c r="AM53" s="87">
        <f t="shared" si="34"/>
        <v>51.214574898785429</v>
      </c>
      <c r="AN53" s="87">
        <f t="shared" si="35"/>
        <v>37.651821862348179</v>
      </c>
      <c r="AO53" s="6">
        <f t="shared" si="36"/>
        <v>9.3117408906882595</v>
      </c>
      <c r="AP53" s="82">
        <f t="shared" si="37"/>
        <v>1.8218623481781375</v>
      </c>
      <c r="AR53" s="105">
        <f t="shared" si="38"/>
        <v>-7.2447418738049763</v>
      </c>
      <c r="AS53" s="104">
        <f t="shared" si="39"/>
        <v>5.0577437858508567</v>
      </c>
      <c r="AT53" s="57">
        <f t="shared" si="40"/>
        <v>1.9254302103250485</v>
      </c>
      <c r="AU53" s="60">
        <f t="shared" si="41"/>
        <v>0.26156787762906308</v>
      </c>
      <c r="AV53" s="104">
        <f t="shared" si="8"/>
        <v>-9.8526187771038991</v>
      </c>
      <c r="AW53" s="104">
        <f t="shared" si="9"/>
        <v>5.8336400441663621</v>
      </c>
      <c r="AX53" s="57">
        <f t="shared" si="10"/>
        <v>2.7900017602534772</v>
      </c>
      <c r="AY53" s="359">
        <f t="shared" si="11"/>
        <v>1.2289769726840665</v>
      </c>
    </row>
    <row r="54" spans="1:51" x14ac:dyDescent="0.25">
      <c r="A54" s="375" t="s">
        <v>61</v>
      </c>
      <c r="B54" s="794">
        <v>235</v>
      </c>
      <c r="C54" s="143">
        <v>236</v>
      </c>
      <c r="D54" s="80">
        <v>32</v>
      </c>
      <c r="E54" s="80">
        <v>7</v>
      </c>
      <c r="F54" s="143">
        <v>232</v>
      </c>
      <c r="G54" s="143">
        <v>201</v>
      </c>
      <c r="H54" s="80">
        <v>41</v>
      </c>
      <c r="I54" s="80">
        <v>9</v>
      </c>
      <c r="J54" s="143">
        <v>467</v>
      </c>
      <c r="K54" s="143">
        <v>437</v>
      </c>
      <c r="L54" s="80">
        <v>73</v>
      </c>
      <c r="M54" s="80">
        <v>16</v>
      </c>
      <c r="N54" s="794">
        <v>326</v>
      </c>
      <c r="O54" s="143">
        <v>167</v>
      </c>
      <c r="P54" s="80">
        <v>20</v>
      </c>
      <c r="Q54" s="80">
        <v>7</v>
      </c>
      <c r="R54" s="143">
        <v>294</v>
      </c>
      <c r="S54" s="143">
        <v>167</v>
      </c>
      <c r="T54" s="80">
        <v>19</v>
      </c>
      <c r="U54" s="80">
        <v>13</v>
      </c>
      <c r="V54" s="143">
        <v>620</v>
      </c>
      <c r="W54" s="143">
        <v>334</v>
      </c>
      <c r="X54" s="80">
        <v>39</v>
      </c>
      <c r="Y54" s="81">
        <v>20</v>
      </c>
      <c r="AA54" s="769">
        <f t="shared" si="22"/>
        <v>46.078431372549019</v>
      </c>
      <c r="AB54" s="87">
        <f t="shared" si="23"/>
        <v>46.274509803921568</v>
      </c>
      <c r="AC54" s="6">
        <f t="shared" si="24"/>
        <v>6.2745098039215685</v>
      </c>
      <c r="AD54" s="6">
        <f t="shared" si="25"/>
        <v>1.3725490196078431</v>
      </c>
      <c r="AE54" s="87">
        <f t="shared" si="26"/>
        <v>48.033126293995856</v>
      </c>
      <c r="AF54" s="87">
        <f t="shared" si="27"/>
        <v>41.614906832298139</v>
      </c>
      <c r="AG54" s="6">
        <f t="shared" si="28"/>
        <v>8.4886128364389233</v>
      </c>
      <c r="AH54" s="82">
        <f t="shared" si="29"/>
        <v>1.8633540372670807</v>
      </c>
      <c r="AI54" s="87">
        <f t="shared" si="30"/>
        <v>62.692307692307693</v>
      </c>
      <c r="AJ54" s="87">
        <f t="shared" si="31"/>
        <v>32.11538461538462</v>
      </c>
      <c r="AK54" s="6">
        <f t="shared" si="32"/>
        <v>3.8461538461538463</v>
      </c>
      <c r="AL54" s="6">
        <f t="shared" si="33"/>
        <v>1.3461538461538463</v>
      </c>
      <c r="AM54" s="87">
        <f t="shared" si="34"/>
        <v>59.634888438133871</v>
      </c>
      <c r="AN54" s="87">
        <f t="shared" si="35"/>
        <v>33.874239350912774</v>
      </c>
      <c r="AO54" s="6">
        <f t="shared" si="36"/>
        <v>3.8539553752535496</v>
      </c>
      <c r="AP54" s="82">
        <f t="shared" si="37"/>
        <v>2.6369168356997972</v>
      </c>
      <c r="AR54" s="105">
        <f t="shared" si="38"/>
        <v>1.954694921446837</v>
      </c>
      <c r="AS54" s="104">
        <f t="shared" si="39"/>
        <v>-4.6596029716234284</v>
      </c>
      <c r="AT54" s="57">
        <f t="shared" si="40"/>
        <v>2.2141030325173547</v>
      </c>
      <c r="AU54" s="60">
        <f t="shared" si="41"/>
        <v>0.49080501765923756</v>
      </c>
      <c r="AV54" s="104">
        <f t="shared" si="8"/>
        <v>-3.0574192541738228</v>
      </c>
      <c r="AW54" s="104">
        <f t="shared" si="9"/>
        <v>1.7588547355281534</v>
      </c>
      <c r="AX54" s="57">
        <f t="shared" si="10"/>
        <v>7.8015290997033304E-3</v>
      </c>
      <c r="AY54" s="60">
        <f t="shared" si="11"/>
        <v>1.2907629895459509</v>
      </c>
    </row>
    <row r="55" spans="1:51" x14ac:dyDescent="0.25">
      <c r="A55" s="375" t="s">
        <v>62</v>
      </c>
      <c r="B55" s="794">
        <v>251</v>
      </c>
      <c r="C55" s="143">
        <v>205</v>
      </c>
      <c r="D55" s="80">
        <v>59</v>
      </c>
      <c r="E55" s="80">
        <v>26</v>
      </c>
      <c r="F55" s="143">
        <v>144</v>
      </c>
      <c r="G55" s="143">
        <v>183</v>
      </c>
      <c r="H55" s="80">
        <v>71</v>
      </c>
      <c r="I55" s="80">
        <v>51</v>
      </c>
      <c r="J55" s="143">
        <v>395</v>
      </c>
      <c r="K55" s="143">
        <v>388</v>
      </c>
      <c r="L55" s="80">
        <v>130</v>
      </c>
      <c r="M55" s="80">
        <v>77</v>
      </c>
      <c r="N55" s="794">
        <v>204</v>
      </c>
      <c r="O55" s="143">
        <v>256</v>
      </c>
      <c r="P55" s="80">
        <v>61</v>
      </c>
      <c r="Q55" s="80">
        <v>13</v>
      </c>
      <c r="R55" s="143">
        <v>113</v>
      </c>
      <c r="S55" s="143">
        <v>202</v>
      </c>
      <c r="T55" s="80">
        <v>103</v>
      </c>
      <c r="U55" s="80">
        <v>31</v>
      </c>
      <c r="V55" s="143">
        <v>317</v>
      </c>
      <c r="W55" s="143">
        <v>458</v>
      </c>
      <c r="X55" s="80">
        <v>164</v>
      </c>
      <c r="Y55" s="81">
        <v>44</v>
      </c>
      <c r="AA55" s="769">
        <f t="shared" si="22"/>
        <v>46.395563770794823</v>
      </c>
      <c r="AB55" s="87">
        <f t="shared" si="23"/>
        <v>37.892791127541592</v>
      </c>
      <c r="AC55" s="6">
        <f t="shared" si="24"/>
        <v>10.905730129390019</v>
      </c>
      <c r="AD55" s="6">
        <f t="shared" si="25"/>
        <v>4.805914972273567</v>
      </c>
      <c r="AE55" s="87">
        <f t="shared" si="26"/>
        <v>32.071269487750556</v>
      </c>
      <c r="AF55" s="87">
        <f t="shared" si="27"/>
        <v>40.757238307349667</v>
      </c>
      <c r="AG55" s="6">
        <f t="shared" si="28"/>
        <v>15.812917594654788</v>
      </c>
      <c r="AH55" s="82">
        <f t="shared" si="29"/>
        <v>11.358574610244988</v>
      </c>
      <c r="AI55" s="87">
        <f t="shared" si="30"/>
        <v>38.202247191011232</v>
      </c>
      <c r="AJ55" s="87">
        <f t="shared" si="31"/>
        <v>47.940074906367045</v>
      </c>
      <c r="AK55" s="6">
        <f t="shared" si="32"/>
        <v>11.423220973782772</v>
      </c>
      <c r="AL55" s="6">
        <f t="shared" si="33"/>
        <v>2.4344569288389515</v>
      </c>
      <c r="AM55" s="87">
        <f t="shared" si="34"/>
        <v>25.167037861915372</v>
      </c>
      <c r="AN55" s="87">
        <f t="shared" si="35"/>
        <v>44.988864142538972</v>
      </c>
      <c r="AO55" s="6">
        <f t="shared" si="36"/>
        <v>22.939866369710469</v>
      </c>
      <c r="AP55" s="82">
        <f t="shared" si="37"/>
        <v>6.9042316258351892</v>
      </c>
      <c r="AR55" s="105">
        <f t="shared" si="38"/>
        <v>-14.324294283044267</v>
      </c>
      <c r="AS55" s="104">
        <f t="shared" si="39"/>
        <v>2.8644471798080744</v>
      </c>
      <c r="AT55" s="57">
        <f t="shared" si="40"/>
        <v>4.9071874652647693</v>
      </c>
      <c r="AU55" s="60">
        <f t="shared" si="41"/>
        <v>6.5526596379714208</v>
      </c>
      <c r="AV55" s="104">
        <f t="shared" si="8"/>
        <v>-13.03520932909586</v>
      </c>
      <c r="AW55" s="104">
        <f t="shared" si="9"/>
        <v>-2.9512107638280725</v>
      </c>
      <c r="AX55" s="57">
        <f t="shared" si="10"/>
        <v>11.516645395927696</v>
      </c>
      <c r="AY55" s="60">
        <f t="shared" si="11"/>
        <v>4.4697746969962378</v>
      </c>
    </row>
    <row r="56" spans="1:51" x14ac:dyDescent="0.25">
      <c r="A56" s="375" t="s">
        <v>63</v>
      </c>
      <c r="B56" s="794">
        <v>191</v>
      </c>
      <c r="C56" s="143">
        <v>208</v>
      </c>
      <c r="D56" s="80">
        <v>109</v>
      </c>
      <c r="E56" s="80">
        <v>8</v>
      </c>
      <c r="F56" s="143">
        <v>128</v>
      </c>
      <c r="G56" s="143">
        <v>187</v>
      </c>
      <c r="H56" s="80">
        <v>129</v>
      </c>
      <c r="I56" s="80">
        <v>44</v>
      </c>
      <c r="J56" s="143">
        <v>319</v>
      </c>
      <c r="K56" s="143">
        <v>395</v>
      </c>
      <c r="L56" s="80">
        <v>238</v>
      </c>
      <c r="M56" s="80">
        <v>52</v>
      </c>
      <c r="N56" s="794">
        <v>140</v>
      </c>
      <c r="O56" s="143">
        <v>238</v>
      </c>
      <c r="P56" s="80">
        <v>111</v>
      </c>
      <c r="Q56" s="80">
        <v>23</v>
      </c>
      <c r="R56" s="143">
        <v>107</v>
      </c>
      <c r="S56" s="143">
        <v>202</v>
      </c>
      <c r="T56" s="80">
        <v>138</v>
      </c>
      <c r="U56" s="80">
        <v>40</v>
      </c>
      <c r="V56" s="143">
        <v>247</v>
      </c>
      <c r="W56" s="143">
        <v>440</v>
      </c>
      <c r="X56" s="80">
        <v>249</v>
      </c>
      <c r="Y56" s="81">
        <v>63</v>
      </c>
      <c r="AA56" s="769">
        <f t="shared" si="22"/>
        <v>37.015503875968989</v>
      </c>
      <c r="AB56" s="87">
        <f t="shared" si="23"/>
        <v>40.310077519379846</v>
      </c>
      <c r="AC56" s="6">
        <f t="shared" si="24"/>
        <v>21.124031007751938</v>
      </c>
      <c r="AD56" s="6">
        <f t="shared" si="25"/>
        <v>1.5503875968992249</v>
      </c>
      <c r="AE56" s="87">
        <f t="shared" si="26"/>
        <v>26.229508196721312</v>
      </c>
      <c r="AF56" s="87">
        <f t="shared" si="27"/>
        <v>38.319672131147541</v>
      </c>
      <c r="AG56" s="6">
        <f t="shared" si="28"/>
        <v>26.434426229508194</v>
      </c>
      <c r="AH56" s="82">
        <f t="shared" si="29"/>
        <v>9.0163934426229506</v>
      </c>
      <c r="AI56" s="87">
        <f t="shared" si="30"/>
        <v>27.34375</v>
      </c>
      <c r="AJ56" s="87">
        <f t="shared" si="31"/>
        <v>46.484375</v>
      </c>
      <c r="AK56" s="6">
        <f t="shared" si="32"/>
        <v>21.6796875</v>
      </c>
      <c r="AL56" s="6">
        <f t="shared" si="33"/>
        <v>4.4921875</v>
      </c>
      <c r="AM56" s="87">
        <f t="shared" si="34"/>
        <v>21.971252566735114</v>
      </c>
      <c r="AN56" s="87">
        <f t="shared" si="35"/>
        <v>41.478439425051334</v>
      </c>
      <c r="AO56" s="6">
        <f t="shared" si="36"/>
        <v>28.336755646817245</v>
      </c>
      <c r="AP56" s="82">
        <f t="shared" si="37"/>
        <v>8.2135523613963031</v>
      </c>
      <c r="AR56" s="105">
        <f t="shared" si="38"/>
        <v>-10.785995679247677</v>
      </c>
      <c r="AS56" s="104">
        <f t="shared" si="39"/>
        <v>-1.9904053882323041</v>
      </c>
      <c r="AT56" s="57">
        <f t="shared" si="40"/>
        <v>5.3103952217562558</v>
      </c>
      <c r="AU56" s="60">
        <f t="shared" si="41"/>
        <v>7.4660058457237257</v>
      </c>
      <c r="AV56" s="104">
        <f t="shared" si="8"/>
        <v>-5.3724974332648863</v>
      </c>
      <c r="AW56" s="104">
        <f t="shared" si="9"/>
        <v>-5.0059355749486656</v>
      </c>
      <c r="AX56" s="57">
        <f t="shared" si="10"/>
        <v>6.6570681468172452</v>
      </c>
      <c r="AY56" s="60">
        <f t="shared" si="11"/>
        <v>3.7213648613963031</v>
      </c>
    </row>
    <row r="57" spans="1:51" x14ac:dyDescent="0.25">
      <c r="A57" s="375" t="s">
        <v>64</v>
      </c>
      <c r="B57" s="794">
        <v>302</v>
      </c>
      <c r="C57" s="143">
        <v>169</v>
      </c>
      <c r="D57" s="80">
        <v>37</v>
      </c>
      <c r="E57" s="80">
        <v>19</v>
      </c>
      <c r="F57" s="143">
        <v>252</v>
      </c>
      <c r="G57" s="143">
        <v>161</v>
      </c>
      <c r="H57" s="80">
        <v>44</v>
      </c>
      <c r="I57" s="80">
        <v>24</v>
      </c>
      <c r="J57" s="143">
        <v>554</v>
      </c>
      <c r="K57" s="143">
        <v>330</v>
      </c>
      <c r="L57" s="80">
        <v>81</v>
      </c>
      <c r="M57" s="80">
        <v>43</v>
      </c>
      <c r="N57" s="794">
        <v>299</v>
      </c>
      <c r="O57" s="143">
        <v>180</v>
      </c>
      <c r="P57" s="80">
        <v>35</v>
      </c>
      <c r="Q57" s="80">
        <v>19</v>
      </c>
      <c r="R57" s="143">
        <v>232</v>
      </c>
      <c r="S57" s="143">
        <v>188</v>
      </c>
      <c r="T57" s="80">
        <v>40</v>
      </c>
      <c r="U57" s="80">
        <v>24</v>
      </c>
      <c r="V57" s="143">
        <v>531</v>
      </c>
      <c r="W57" s="143">
        <v>368</v>
      </c>
      <c r="X57" s="80">
        <v>75</v>
      </c>
      <c r="Y57" s="81">
        <v>43</v>
      </c>
      <c r="AA57" s="769">
        <f t="shared" si="22"/>
        <v>57.305502846299802</v>
      </c>
      <c r="AB57" s="87">
        <f t="shared" si="23"/>
        <v>32.068311195445922</v>
      </c>
      <c r="AC57" s="6">
        <f t="shared" si="24"/>
        <v>7.020872865275142</v>
      </c>
      <c r="AD57" s="6">
        <f t="shared" si="25"/>
        <v>3.6053130929791273</v>
      </c>
      <c r="AE57" s="87">
        <f t="shared" si="26"/>
        <v>52.390852390852395</v>
      </c>
      <c r="AF57" s="87">
        <f t="shared" si="27"/>
        <v>33.471933471933475</v>
      </c>
      <c r="AG57" s="6">
        <f t="shared" si="28"/>
        <v>9.147609147609149</v>
      </c>
      <c r="AH57" s="82">
        <f t="shared" si="29"/>
        <v>4.9896049896049899</v>
      </c>
      <c r="AI57" s="87">
        <f t="shared" si="30"/>
        <v>56.09756097560976</v>
      </c>
      <c r="AJ57" s="87">
        <f t="shared" si="31"/>
        <v>33.771106941838646</v>
      </c>
      <c r="AK57" s="6">
        <f t="shared" si="32"/>
        <v>6.5666041275797378</v>
      </c>
      <c r="AL57" s="6">
        <f t="shared" si="33"/>
        <v>3.5647279549718571</v>
      </c>
      <c r="AM57" s="87">
        <f t="shared" si="34"/>
        <v>47.933884297520663</v>
      </c>
      <c r="AN57" s="87">
        <f t="shared" si="35"/>
        <v>38.84297520661157</v>
      </c>
      <c r="AO57" s="6">
        <f t="shared" si="36"/>
        <v>8.2644628099173563</v>
      </c>
      <c r="AP57" s="82">
        <f t="shared" si="37"/>
        <v>4.9586776859504136</v>
      </c>
      <c r="AR57" s="105">
        <f t="shared" si="38"/>
        <v>-4.9146504554474078</v>
      </c>
      <c r="AS57" s="104">
        <f t="shared" si="39"/>
        <v>1.4036222764875532</v>
      </c>
      <c r="AT57" s="57">
        <f t="shared" si="40"/>
        <v>2.126736282334007</v>
      </c>
      <c r="AU57" s="60">
        <f t="shared" si="41"/>
        <v>1.3842918966258626</v>
      </c>
      <c r="AV57" s="104">
        <f t="shared" si="8"/>
        <v>-8.1636766780890966</v>
      </c>
      <c r="AW57" s="104">
        <f t="shared" si="9"/>
        <v>5.0718682647729239</v>
      </c>
      <c r="AX57" s="57">
        <f t="shared" si="10"/>
        <v>1.6978586823376185</v>
      </c>
      <c r="AY57" s="60">
        <f t="shared" si="11"/>
        <v>1.3939497309785565</v>
      </c>
    </row>
    <row r="58" spans="1:51" x14ac:dyDescent="0.25">
      <c r="A58" s="375" t="s">
        <v>65</v>
      </c>
      <c r="B58" s="794">
        <v>358</v>
      </c>
      <c r="C58" s="143">
        <v>150</v>
      </c>
      <c r="D58" s="80">
        <v>11</v>
      </c>
      <c r="E58" s="80">
        <v>1</v>
      </c>
      <c r="F58" s="143">
        <v>310</v>
      </c>
      <c r="G58" s="143">
        <v>153</v>
      </c>
      <c r="H58" s="80">
        <v>21</v>
      </c>
      <c r="I58" s="80">
        <v>2</v>
      </c>
      <c r="J58" s="143">
        <v>668</v>
      </c>
      <c r="K58" s="143">
        <v>303</v>
      </c>
      <c r="L58" s="80">
        <v>32</v>
      </c>
      <c r="M58" s="80">
        <v>3</v>
      </c>
      <c r="N58" s="794">
        <v>360</v>
      </c>
      <c r="O58" s="143">
        <v>145</v>
      </c>
      <c r="P58" s="80">
        <v>11</v>
      </c>
      <c r="Q58" s="80">
        <v>5</v>
      </c>
      <c r="R58" s="143">
        <v>304</v>
      </c>
      <c r="S58" s="143">
        <v>150</v>
      </c>
      <c r="T58" s="80">
        <v>25</v>
      </c>
      <c r="U58" s="80">
        <v>4</v>
      </c>
      <c r="V58" s="143">
        <v>664</v>
      </c>
      <c r="W58" s="143">
        <v>295</v>
      </c>
      <c r="X58" s="80">
        <v>36</v>
      </c>
      <c r="Y58" s="81">
        <v>9</v>
      </c>
      <c r="AA58" s="769">
        <f t="shared" si="22"/>
        <v>68.84615384615384</v>
      </c>
      <c r="AB58" s="87">
        <f t="shared" si="23"/>
        <v>28.846153846153843</v>
      </c>
      <c r="AC58" s="6">
        <f t="shared" si="24"/>
        <v>2.1153846153846154</v>
      </c>
      <c r="AD58" s="187">
        <f t="shared" si="25"/>
        <v>0.19230769230769232</v>
      </c>
      <c r="AE58" s="87">
        <f t="shared" si="26"/>
        <v>63.786008230452673</v>
      </c>
      <c r="AF58" s="87">
        <f t="shared" si="27"/>
        <v>31.481481481481481</v>
      </c>
      <c r="AG58" s="6">
        <f t="shared" si="28"/>
        <v>4.3209876543209873</v>
      </c>
      <c r="AH58" s="189">
        <f t="shared" si="29"/>
        <v>0.41152263374485598</v>
      </c>
      <c r="AI58" s="87">
        <f t="shared" si="30"/>
        <v>69.097888675623793</v>
      </c>
      <c r="AJ58" s="87">
        <f t="shared" si="31"/>
        <v>27.831094049904031</v>
      </c>
      <c r="AK58" s="6">
        <f t="shared" si="32"/>
        <v>2.1113243761996161</v>
      </c>
      <c r="AL58" s="187">
        <f t="shared" si="33"/>
        <v>0.95969289827255266</v>
      </c>
      <c r="AM58" s="87">
        <f t="shared" si="34"/>
        <v>62.939958592132506</v>
      </c>
      <c r="AN58" s="87">
        <f t="shared" si="35"/>
        <v>31.05590062111801</v>
      </c>
      <c r="AO58" s="6">
        <f t="shared" si="36"/>
        <v>5.1759834368530022</v>
      </c>
      <c r="AP58" s="189">
        <f t="shared" si="37"/>
        <v>0.82815734989648038</v>
      </c>
      <c r="AR58" s="105">
        <f t="shared" si="38"/>
        <v>-5.0601456157011668</v>
      </c>
      <c r="AS58" s="104">
        <f t="shared" si="39"/>
        <v>2.6353276353276378</v>
      </c>
      <c r="AT58" s="57">
        <f t="shared" si="40"/>
        <v>2.2056030389363719</v>
      </c>
      <c r="AU58" s="359">
        <f t="shared" si="41"/>
        <v>0.21921494143716366</v>
      </c>
      <c r="AV58" s="104">
        <f t="shared" si="8"/>
        <v>-6.1579300834912871</v>
      </c>
      <c r="AW58" s="104">
        <f t="shared" si="9"/>
        <v>3.2248065712139784</v>
      </c>
      <c r="AX58" s="57">
        <f t="shared" si="10"/>
        <v>3.0646590606533861</v>
      </c>
      <c r="AY58" s="359">
        <f t="shared" si="11"/>
        <v>-0.13153554837607229</v>
      </c>
    </row>
    <row r="59" spans="1:51" x14ac:dyDescent="0.25">
      <c r="A59" s="375" t="s">
        <v>66</v>
      </c>
      <c r="B59" s="794">
        <v>248</v>
      </c>
      <c r="C59" s="143">
        <v>243</v>
      </c>
      <c r="D59" s="80">
        <v>58</v>
      </c>
      <c r="E59" s="80">
        <v>8</v>
      </c>
      <c r="F59" s="143">
        <v>212</v>
      </c>
      <c r="G59" s="143">
        <v>197</v>
      </c>
      <c r="H59" s="80">
        <v>51</v>
      </c>
      <c r="I59" s="80">
        <v>22</v>
      </c>
      <c r="J59" s="143">
        <v>460</v>
      </c>
      <c r="K59" s="143">
        <v>440</v>
      </c>
      <c r="L59" s="80">
        <v>109</v>
      </c>
      <c r="M59" s="80">
        <v>30</v>
      </c>
      <c r="N59" s="794">
        <v>246</v>
      </c>
      <c r="O59" s="143">
        <v>231</v>
      </c>
      <c r="P59" s="80">
        <v>54</v>
      </c>
      <c r="Q59" s="80">
        <v>11</v>
      </c>
      <c r="R59" s="143">
        <v>180</v>
      </c>
      <c r="S59" s="143">
        <v>239</v>
      </c>
      <c r="T59" s="80">
        <v>52</v>
      </c>
      <c r="U59" s="80">
        <v>13</v>
      </c>
      <c r="V59" s="143">
        <v>426</v>
      </c>
      <c r="W59" s="143">
        <v>470</v>
      </c>
      <c r="X59" s="80">
        <v>106</v>
      </c>
      <c r="Y59" s="81">
        <v>24</v>
      </c>
      <c r="AA59" s="769">
        <f t="shared" si="22"/>
        <v>44.524236983842009</v>
      </c>
      <c r="AB59" s="87">
        <f t="shared" si="23"/>
        <v>43.626570915619389</v>
      </c>
      <c r="AC59" s="6">
        <f t="shared" si="24"/>
        <v>10.412926391382406</v>
      </c>
      <c r="AD59" s="6">
        <f t="shared" si="25"/>
        <v>1.4362657091561939</v>
      </c>
      <c r="AE59" s="87">
        <f t="shared" si="26"/>
        <v>43.983402489626556</v>
      </c>
      <c r="AF59" s="87">
        <f t="shared" si="27"/>
        <v>40.871369294605806</v>
      </c>
      <c r="AG59" s="6">
        <f t="shared" si="28"/>
        <v>10.580912863070539</v>
      </c>
      <c r="AH59" s="82">
        <f t="shared" si="29"/>
        <v>4.5643153526970952</v>
      </c>
      <c r="AI59" s="87">
        <f t="shared" si="30"/>
        <v>45.38745387453875</v>
      </c>
      <c r="AJ59" s="87">
        <f t="shared" si="31"/>
        <v>42.61992619926199</v>
      </c>
      <c r="AK59" s="6">
        <f t="shared" si="32"/>
        <v>9.9630996309963091</v>
      </c>
      <c r="AL59" s="6">
        <f t="shared" si="33"/>
        <v>2.0295202952029521</v>
      </c>
      <c r="AM59" s="87">
        <f t="shared" si="34"/>
        <v>37.190082644628099</v>
      </c>
      <c r="AN59" s="87">
        <f t="shared" si="35"/>
        <v>49.380165289256198</v>
      </c>
      <c r="AO59" s="6">
        <f t="shared" si="36"/>
        <v>10.743801652892563</v>
      </c>
      <c r="AP59" s="82">
        <f t="shared" si="37"/>
        <v>2.6859504132231407</v>
      </c>
      <c r="AR59" s="105">
        <f t="shared" si="38"/>
        <v>-0.54083449421545282</v>
      </c>
      <c r="AS59" s="104">
        <f t="shared" si="39"/>
        <v>-2.7552016210135832</v>
      </c>
      <c r="AT59" s="57">
        <f t="shared" si="40"/>
        <v>0.16798647168813297</v>
      </c>
      <c r="AU59" s="60">
        <f t="shared" si="41"/>
        <v>3.1280496435409013</v>
      </c>
      <c r="AV59" s="104">
        <f t="shared" si="8"/>
        <v>-8.1973712299106509</v>
      </c>
      <c r="AW59" s="104">
        <f t="shared" si="9"/>
        <v>6.760239089994208</v>
      </c>
      <c r="AX59" s="57">
        <f t="shared" si="10"/>
        <v>0.78070202189625348</v>
      </c>
      <c r="AY59" s="60">
        <f t="shared" si="11"/>
        <v>0.65643011802018858</v>
      </c>
    </row>
    <row r="60" spans="1:51" x14ac:dyDescent="0.25">
      <c r="A60" s="375" t="s">
        <v>67</v>
      </c>
      <c r="B60" s="794">
        <v>254</v>
      </c>
      <c r="C60" s="143">
        <v>205</v>
      </c>
      <c r="D60" s="80">
        <v>37</v>
      </c>
      <c r="E60" s="80">
        <v>5</v>
      </c>
      <c r="F60" s="143">
        <v>239</v>
      </c>
      <c r="G60" s="143">
        <v>194</v>
      </c>
      <c r="H60" s="80">
        <v>37</v>
      </c>
      <c r="I60" s="80">
        <v>11</v>
      </c>
      <c r="J60" s="143">
        <v>493</v>
      </c>
      <c r="K60" s="143">
        <v>399</v>
      </c>
      <c r="L60" s="80">
        <v>74</v>
      </c>
      <c r="M60" s="80">
        <v>16</v>
      </c>
      <c r="N60" s="794">
        <v>231</v>
      </c>
      <c r="O60" s="143">
        <v>226</v>
      </c>
      <c r="P60" s="80">
        <v>44</v>
      </c>
      <c r="Q60" s="80">
        <v>7</v>
      </c>
      <c r="R60" s="143">
        <v>213</v>
      </c>
      <c r="S60" s="143">
        <v>221</v>
      </c>
      <c r="T60" s="80">
        <v>54</v>
      </c>
      <c r="U60" s="80">
        <v>11</v>
      </c>
      <c r="V60" s="143">
        <v>444</v>
      </c>
      <c r="W60" s="143">
        <v>447</v>
      </c>
      <c r="X60" s="80">
        <v>98</v>
      </c>
      <c r="Y60" s="81">
        <v>18</v>
      </c>
      <c r="AA60" s="769">
        <f t="shared" si="22"/>
        <v>50.698602794411173</v>
      </c>
      <c r="AB60" s="87">
        <f t="shared" si="23"/>
        <v>40.918163672654693</v>
      </c>
      <c r="AC60" s="6">
        <f t="shared" si="24"/>
        <v>7.3852295409181634</v>
      </c>
      <c r="AD60" s="187">
        <f t="shared" si="25"/>
        <v>0.99800399201596801</v>
      </c>
      <c r="AE60" s="87">
        <f t="shared" si="26"/>
        <v>49.688149688149693</v>
      </c>
      <c r="AF60" s="87">
        <f t="shared" si="27"/>
        <v>40.332640332640338</v>
      </c>
      <c r="AG60" s="6">
        <f t="shared" si="28"/>
        <v>7.6923076923076925</v>
      </c>
      <c r="AH60" s="82">
        <f t="shared" si="29"/>
        <v>2.2869022869022873</v>
      </c>
      <c r="AI60" s="87">
        <f t="shared" si="30"/>
        <v>45.472440944881889</v>
      </c>
      <c r="AJ60" s="87">
        <f t="shared" si="31"/>
        <v>44.488188976377948</v>
      </c>
      <c r="AK60" s="6">
        <f t="shared" si="32"/>
        <v>8.6614173228346463</v>
      </c>
      <c r="AL60" s="6">
        <f t="shared" si="33"/>
        <v>1.3779527559055118</v>
      </c>
      <c r="AM60" s="87">
        <f t="shared" si="34"/>
        <v>42.685370741482963</v>
      </c>
      <c r="AN60" s="87">
        <f t="shared" si="35"/>
        <v>44.288577154308619</v>
      </c>
      <c r="AO60" s="6">
        <f t="shared" si="36"/>
        <v>10.821643286573146</v>
      </c>
      <c r="AP60" s="82">
        <f t="shared" si="37"/>
        <v>2.2044088176352705</v>
      </c>
      <c r="AR60" s="105">
        <f t="shared" si="38"/>
        <v>-1.0104531062614797</v>
      </c>
      <c r="AS60" s="104">
        <f t="shared" si="39"/>
        <v>-0.58552334001435469</v>
      </c>
      <c r="AT60" s="57">
        <f t="shared" si="40"/>
        <v>0.3070781513895291</v>
      </c>
      <c r="AU60" s="359">
        <f t="shared" si="41"/>
        <v>1.2888982948863192</v>
      </c>
      <c r="AV60" s="104">
        <f t="shared" si="8"/>
        <v>-2.7870702033989261</v>
      </c>
      <c r="AW60" s="104">
        <f t="shared" si="9"/>
        <v>-0.19961182206932904</v>
      </c>
      <c r="AX60" s="57">
        <f t="shared" si="10"/>
        <v>2.1602259637384993</v>
      </c>
      <c r="AY60" s="60">
        <f t="shared" si="11"/>
        <v>0.82645606172975872</v>
      </c>
    </row>
    <row r="61" spans="1:51" x14ac:dyDescent="0.25">
      <c r="A61" s="375" t="s">
        <v>68</v>
      </c>
      <c r="B61" s="794">
        <v>252</v>
      </c>
      <c r="C61" s="143">
        <v>245</v>
      </c>
      <c r="D61" s="80">
        <v>21</v>
      </c>
      <c r="E61" s="80">
        <v>10</v>
      </c>
      <c r="F61" s="143">
        <v>224</v>
      </c>
      <c r="G61" s="143">
        <v>221</v>
      </c>
      <c r="H61" s="80">
        <v>29</v>
      </c>
      <c r="I61" s="80">
        <v>5</v>
      </c>
      <c r="J61" s="143">
        <v>476</v>
      </c>
      <c r="K61" s="143">
        <v>466</v>
      </c>
      <c r="L61" s="80">
        <v>50</v>
      </c>
      <c r="M61" s="80">
        <v>15</v>
      </c>
      <c r="N61" s="794">
        <v>221</v>
      </c>
      <c r="O61" s="143">
        <v>257</v>
      </c>
      <c r="P61" s="80">
        <v>38</v>
      </c>
      <c r="Q61" s="80">
        <v>9</v>
      </c>
      <c r="R61" s="143">
        <v>176</v>
      </c>
      <c r="S61" s="143">
        <v>251</v>
      </c>
      <c r="T61" s="80">
        <v>53</v>
      </c>
      <c r="U61" s="80">
        <v>8</v>
      </c>
      <c r="V61" s="143">
        <v>397</v>
      </c>
      <c r="W61" s="143">
        <v>508</v>
      </c>
      <c r="X61" s="80">
        <v>91</v>
      </c>
      <c r="Y61" s="81">
        <v>17</v>
      </c>
      <c r="AA61" s="769">
        <f t="shared" si="22"/>
        <v>47.727272727272727</v>
      </c>
      <c r="AB61" s="87">
        <f t="shared" si="23"/>
        <v>46.401515151515149</v>
      </c>
      <c r="AC61" s="6">
        <f t="shared" si="24"/>
        <v>3.9772727272727271</v>
      </c>
      <c r="AD61" s="6">
        <f t="shared" si="25"/>
        <v>1.893939393939394</v>
      </c>
      <c r="AE61" s="87">
        <f t="shared" si="26"/>
        <v>46.764091858037574</v>
      </c>
      <c r="AF61" s="87">
        <f t="shared" si="27"/>
        <v>46.137787056367429</v>
      </c>
      <c r="AG61" s="6">
        <f t="shared" si="28"/>
        <v>6.0542797494780798</v>
      </c>
      <c r="AH61" s="189">
        <f t="shared" si="29"/>
        <v>1.0438413361169103</v>
      </c>
      <c r="AI61" s="87">
        <f t="shared" si="30"/>
        <v>42.095238095238095</v>
      </c>
      <c r="AJ61" s="87">
        <f t="shared" si="31"/>
        <v>48.952380952380956</v>
      </c>
      <c r="AK61" s="6">
        <f t="shared" si="32"/>
        <v>7.2380952380952381</v>
      </c>
      <c r="AL61" s="6">
        <f t="shared" si="33"/>
        <v>1.7142857142857144</v>
      </c>
      <c r="AM61" s="87">
        <f t="shared" si="34"/>
        <v>36.065573770491802</v>
      </c>
      <c r="AN61" s="87">
        <f t="shared" si="35"/>
        <v>51.434426229508205</v>
      </c>
      <c r="AO61" s="6">
        <f t="shared" si="36"/>
        <v>10.860655737704917</v>
      </c>
      <c r="AP61" s="82">
        <f t="shared" si="37"/>
        <v>1.639344262295082</v>
      </c>
      <c r="AR61" s="105">
        <f t="shared" si="38"/>
        <v>-0.96318086923515267</v>
      </c>
      <c r="AS61" s="104">
        <f t="shared" si="39"/>
        <v>-0.26372809514771944</v>
      </c>
      <c r="AT61" s="57">
        <f t="shared" si="40"/>
        <v>2.0770070222053527</v>
      </c>
      <c r="AU61" s="60">
        <f t="shared" si="41"/>
        <v>-0.85009805782248371</v>
      </c>
      <c r="AV61" s="104">
        <f t="shared" si="8"/>
        <v>-6.0296643247462924</v>
      </c>
      <c r="AW61" s="104">
        <f t="shared" si="9"/>
        <v>2.4820452771272485</v>
      </c>
      <c r="AX61" s="57">
        <f t="shared" si="10"/>
        <v>3.622560499609679</v>
      </c>
      <c r="AY61" s="60">
        <f t="shared" si="11"/>
        <v>-7.4941451990632402E-2</v>
      </c>
    </row>
    <row r="62" spans="1:51" x14ac:dyDescent="0.25">
      <c r="A62" s="375" t="s">
        <v>69</v>
      </c>
      <c r="B62" s="794">
        <v>393</v>
      </c>
      <c r="C62" s="143">
        <v>128</v>
      </c>
      <c r="D62" s="80">
        <v>24</v>
      </c>
      <c r="E62" s="80">
        <v>7</v>
      </c>
      <c r="F62" s="143">
        <v>245</v>
      </c>
      <c r="G62" s="143">
        <v>112</v>
      </c>
      <c r="H62" s="80">
        <v>38</v>
      </c>
      <c r="I62" s="80">
        <v>35</v>
      </c>
      <c r="J62" s="143">
        <v>638</v>
      </c>
      <c r="K62" s="143">
        <v>240</v>
      </c>
      <c r="L62" s="80">
        <v>62</v>
      </c>
      <c r="M62" s="80">
        <v>42</v>
      </c>
      <c r="N62" s="794">
        <v>359</v>
      </c>
      <c r="O62" s="143">
        <v>146</v>
      </c>
      <c r="P62" s="80">
        <v>38</v>
      </c>
      <c r="Q62" s="80">
        <v>7</v>
      </c>
      <c r="R62" s="143">
        <v>244</v>
      </c>
      <c r="S62" s="143">
        <v>150</v>
      </c>
      <c r="T62" s="80">
        <v>37</v>
      </c>
      <c r="U62" s="80">
        <v>14</v>
      </c>
      <c r="V62" s="143">
        <v>603</v>
      </c>
      <c r="W62" s="143">
        <v>296</v>
      </c>
      <c r="X62" s="80">
        <v>75</v>
      </c>
      <c r="Y62" s="81">
        <v>21</v>
      </c>
      <c r="AA62" s="769">
        <f t="shared" si="22"/>
        <v>71.195652173913047</v>
      </c>
      <c r="AB62" s="87">
        <f t="shared" si="23"/>
        <v>23.188405797101449</v>
      </c>
      <c r="AC62" s="6">
        <f t="shared" si="24"/>
        <v>4.3478260869565215</v>
      </c>
      <c r="AD62" s="6">
        <f t="shared" si="25"/>
        <v>1.2681159420289856</v>
      </c>
      <c r="AE62" s="87">
        <f t="shared" si="26"/>
        <v>56.97674418604651</v>
      </c>
      <c r="AF62" s="87">
        <f t="shared" si="27"/>
        <v>26.046511627906977</v>
      </c>
      <c r="AG62" s="6">
        <f t="shared" si="28"/>
        <v>8.8372093023255811</v>
      </c>
      <c r="AH62" s="82">
        <f t="shared" si="29"/>
        <v>8.1395348837209305</v>
      </c>
      <c r="AI62" s="87">
        <f t="shared" si="30"/>
        <v>65.272727272727266</v>
      </c>
      <c r="AJ62" s="87">
        <f t="shared" si="31"/>
        <v>26.545454545454543</v>
      </c>
      <c r="AK62" s="6">
        <f t="shared" si="32"/>
        <v>6.9090909090909092</v>
      </c>
      <c r="AL62" s="6">
        <f t="shared" si="33"/>
        <v>1.2727272727272727</v>
      </c>
      <c r="AM62" s="87">
        <f t="shared" si="34"/>
        <v>54.831460674157306</v>
      </c>
      <c r="AN62" s="87">
        <f t="shared" si="35"/>
        <v>33.707865168539328</v>
      </c>
      <c r="AO62" s="6">
        <f t="shared" si="36"/>
        <v>8.3146067415730336</v>
      </c>
      <c r="AP62" s="82">
        <f t="shared" si="37"/>
        <v>3.1460674157303372</v>
      </c>
      <c r="AR62" s="105">
        <f t="shared" si="38"/>
        <v>-14.218907987866537</v>
      </c>
      <c r="AS62" s="104">
        <f t="shared" si="39"/>
        <v>2.8581058308055276</v>
      </c>
      <c r="AT62" s="57">
        <f t="shared" si="40"/>
        <v>4.4893832153690596</v>
      </c>
      <c r="AU62" s="60">
        <f t="shared" si="41"/>
        <v>6.8714189416919451</v>
      </c>
      <c r="AV62" s="104">
        <f t="shared" si="8"/>
        <v>-10.44126659856996</v>
      </c>
      <c r="AW62" s="104">
        <f t="shared" si="9"/>
        <v>7.162410623084785</v>
      </c>
      <c r="AX62" s="57">
        <f t="shared" si="10"/>
        <v>1.4055158324821244</v>
      </c>
      <c r="AY62" s="60">
        <f t="shared" si="11"/>
        <v>1.8733401430030645</v>
      </c>
    </row>
    <row r="63" spans="1:51" x14ac:dyDescent="0.25">
      <c r="A63" s="375" t="s">
        <v>70</v>
      </c>
      <c r="B63" s="794">
        <v>295</v>
      </c>
      <c r="C63" s="143">
        <v>213</v>
      </c>
      <c r="D63" s="80">
        <v>36</v>
      </c>
      <c r="E63" s="80">
        <v>8</v>
      </c>
      <c r="F63" s="143">
        <v>220</v>
      </c>
      <c r="G63" s="143">
        <v>178</v>
      </c>
      <c r="H63" s="80">
        <v>39</v>
      </c>
      <c r="I63" s="80">
        <v>6</v>
      </c>
      <c r="J63" s="143">
        <v>515</v>
      </c>
      <c r="K63" s="143">
        <v>391</v>
      </c>
      <c r="L63" s="80">
        <v>75</v>
      </c>
      <c r="M63" s="80">
        <v>14</v>
      </c>
      <c r="N63" s="794">
        <v>303</v>
      </c>
      <c r="O63" s="143">
        <v>196</v>
      </c>
      <c r="P63" s="80">
        <v>38</v>
      </c>
      <c r="Q63" s="80">
        <v>8</v>
      </c>
      <c r="R63" s="143">
        <v>166</v>
      </c>
      <c r="S63" s="143">
        <v>205</v>
      </c>
      <c r="T63" s="80">
        <v>56</v>
      </c>
      <c r="U63" s="80">
        <v>21</v>
      </c>
      <c r="V63" s="143">
        <v>469</v>
      </c>
      <c r="W63" s="143">
        <v>401</v>
      </c>
      <c r="X63" s="80">
        <v>94</v>
      </c>
      <c r="Y63" s="81">
        <v>29</v>
      </c>
      <c r="AA63" s="769">
        <f t="shared" si="22"/>
        <v>53.44202898550725</v>
      </c>
      <c r="AB63" s="87">
        <f t="shared" si="23"/>
        <v>38.586956521739133</v>
      </c>
      <c r="AC63" s="6">
        <f t="shared" si="24"/>
        <v>6.5217391304347823</v>
      </c>
      <c r="AD63" s="6">
        <f t="shared" si="25"/>
        <v>1.4492753623188406</v>
      </c>
      <c r="AE63" s="87">
        <f t="shared" si="26"/>
        <v>49.661399548532728</v>
      </c>
      <c r="AF63" s="87">
        <f t="shared" si="27"/>
        <v>40.180586907449211</v>
      </c>
      <c r="AG63" s="6">
        <f t="shared" si="28"/>
        <v>8.8036117381489838</v>
      </c>
      <c r="AH63" s="82">
        <f t="shared" si="29"/>
        <v>1.3544018058690745</v>
      </c>
      <c r="AI63" s="87">
        <f t="shared" si="30"/>
        <v>55.596330275229356</v>
      </c>
      <c r="AJ63" s="87">
        <f t="shared" si="31"/>
        <v>35.963302752293579</v>
      </c>
      <c r="AK63" s="6">
        <f t="shared" si="32"/>
        <v>6.9724770642201843</v>
      </c>
      <c r="AL63" s="6">
        <f t="shared" si="33"/>
        <v>1.4678899082568808</v>
      </c>
      <c r="AM63" s="87">
        <f t="shared" si="34"/>
        <v>37.053571428571431</v>
      </c>
      <c r="AN63" s="87">
        <f t="shared" si="35"/>
        <v>45.758928571428569</v>
      </c>
      <c r="AO63" s="6">
        <f t="shared" si="36"/>
        <v>12.5</v>
      </c>
      <c r="AP63" s="82">
        <f t="shared" si="37"/>
        <v>4.6875</v>
      </c>
      <c r="AR63" s="105">
        <f t="shared" si="38"/>
        <v>-3.7806294369745217</v>
      </c>
      <c r="AS63" s="104">
        <f t="shared" si="39"/>
        <v>1.5936303857100782</v>
      </c>
      <c r="AT63" s="57">
        <f t="shared" si="40"/>
        <v>2.2818726077142015</v>
      </c>
      <c r="AU63" s="60">
        <f t="shared" si="41"/>
        <v>-9.4873556449766028E-2</v>
      </c>
      <c r="AV63" s="104">
        <f t="shared" si="8"/>
        <v>-18.542758846657925</v>
      </c>
      <c r="AW63" s="104">
        <f t="shared" si="9"/>
        <v>9.7956258191349903</v>
      </c>
      <c r="AX63" s="57">
        <f t="shared" si="10"/>
        <v>5.5275229357798157</v>
      </c>
      <c r="AY63" s="60">
        <f t="shared" si="11"/>
        <v>3.2196100917431192</v>
      </c>
    </row>
    <row r="64" spans="1:51" x14ac:dyDescent="0.25">
      <c r="A64" s="375" t="s">
        <v>71</v>
      </c>
      <c r="B64" s="794">
        <v>135</v>
      </c>
      <c r="C64" s="143">
        <v>92</v>
      </c>
      <c r="D64" s="80">
        <v>22</v>
      </c>
      <c r="E64" s="80">
        <v>3</v>
      </c>
      <c r="F64" s="143">
        <v>112</v>
      </c>
      <c r="G64" s="143">
        <v>103</v>
      </c>
      <c r="H64" s="80">
        <v>30</v>
      </c>
      <c r="I64" s="80">
        <v>4</v>
      </c>
      <c r="J64" s="143">
        <v>247</v>
      </c>
      <c r="K64" s="143">
        <v>195</v>
      </c>
      <c r="L64" s="80">
        <v>52</v>
      </c>
      <c r="M64" s="80">
        <v>7</v>
      </c>
      <c r="N64" s="794">
        <v>141</v>
      </c>
      <c r="O64" s="143">
        <v>89</v>
      </c>
      <c r="P64" s="80">
        <v>15</v>
      </c>
      <c r="Q64" s="80">
        <v>2</v>
      </c>
      <c r="R64" s="143">
        <v>113</v>
      </c>
      <c r="S64" s="143">
        <v>115</v>
      </c>
      <c r="T64" s="80">
        <v>19</v>
      </c>
      <c r="U64" s="80">
        <v>7</v>
      </c>
      <c r="V64" s="143">
        <v>254</v>
      </c>
      <c r="W64" s="143">
        <v>204</v>
      </c>
      <c r="X64" s="80">
        <v>34</v>
      </c>
      <c r="Y64" s="81">
        <v>9</v>
      </c>
      <c r="AA64" s="769">
        <f t="shared" si="22"/>
        <v>53.571428571428569</v>
      </c>
      <c r="AB64" s="87">
        <f t="shared" si="23"/>
        <v>36.507936507936506</v>
      </c>
      <c r="AC64" s="6">
        <f t="shared" si="24"/>
        <v>8.7301587301587293</v>
      </c>
      <c r="AD64" s="187">
        <f t="shared" si="25"/>
        <v>1.1904761904761905</v>
      </c>
      <c r="AE64" s="87">
        <f t="shared" si="26"/>
        <v>44.979919678714857</v>
      </c>
      <c r="AF64" s="87">
        <f t="shared" si="27"/>
        <v>41.365461847389554</v>
      </c>
      <c r="AG64" s="6">
        <f t="shared" si="28"/>
        <v>12.048192771084338</v>
      </c>
      <c r="AH64" s="189">
        <f t="shared" si="29"/>
        <v>1.6064257028112447</v>
      </c>
      <c r="AI64" s="87">
        <f t="shared" si="30"/>
        <v>57.085020242914972</v>
      </c>
      <c r="AJ64" s="87">
        <f t="shared" si="31"/>
        <v>36.032388663967616</v>
      </c>
      <c r="AK64" s="6">
        <f t="shared" si="32"/>
        <v>6.0728744939271255</v>
      </c>
      <c r="AL64" s="187">
        <f t="shared" si="33"/>
        <v>0.80971659919028338</v>
      </c>
      <c r="AM64" s="87">
        <f t="shared" si="34"/>
        <v>44.488188976377948</v>
      </c>
      <c r="AN64" s="87">
        <f t="shared" si="35"/>
        <v>45.275590551181097</v>
      </c>
      <c r="AO64" s="6">
        <f t="shared" si="36"/>
        <v>7.4803149606299222</v>
      </c>
      <c r="AP64" s="82">
        <f t="shared" si="37"/>
        <v>2.7559055118110236</v>
      </c>
      <c r="AR64" s="105">
        <f t="shared" si="38"/>
        <v>-8.591508892713712</v>
      </c>
      <c r="AS64" s="104">
        <f t="shared" si="39"/>
        <v>4.8575253394530478</v>
      </c>
      <c r="AT64" s="57">
        <f t="shared" si="40"/>
        <v>3.3180340409256086</v>
      </c>
      <c r="AU64" s="359">
        <f t="shared" si="41"/>
        <v>0.41594951233505428</v>
      </c>
      <c r="AV64" s="104">
        <f t="shared" si="8"/>
        <v>-12.596831266537023</v>
      </c>
      <c r="AW64" s="104">
        <f t="shared" si="9"/>
        <v>9.2432018872134805</v>
      </c>
      <c r="AX64" s="57">
        <f t="shared" si="10"/>
        <v>1.4074404667027967</v>
      </c>
      <c r="AY64" s="359">
        <f t="shared" si="11"/>
        <v>1.9461889126207401</v>
      </c>
    </row>
    <row r="65" spans="1:51" x14ac:dyDescent="0.25">
      <c r="A65" s="375" t="s">
        <v>72</v>
      </c>
      <c r="B65" s="794" t="s">
        <v>37</v>
      </c>
      <c r="C65" s="143" t="s">
        <v>37</v>
      </c>
      <c r="D65" s="80" t="s">
        <v>37</v>
      </c>
      <c r="E65" s="80" t="s">
        <v>37</v>
      </c>
      <c r="F65" s="143" t="s">
        <v>37</v>
      </c>
      <c r="G65" s="143" t="s">
        <v>37</v>
      </c>
      <c r="H65" s="80" t="s">
        <v>37</v>
      </c>
      <c r="I65" s="80" t="s">
        <v>37</v>
      </c>
      <c r="J65" s="143" t="s">
        <v>37</v>
      </c>
      <c r="K65" s="143" t="s">
        <v>37</v>
      </c>
      <c r="L65" s="80" t="s">
        <v>37</v>
      </c>
      <c r="M65" s="80" t="s">
        <v>37</v>
      </c>
      <c r="N65" s="794" t="s">
        <v>37</v>
      </c>
      <c r="O65" s="143" t="s">
        <v>37</v>
      </c>
      <c r="P65" s="80" t="s">
        <v>37</v>
      </c>
      <c r="Q65" s="80" t="s">
        <v>37</v>
      </c>
      <c r="R65" s="143" t="s">
        <v>37</v>
      </c>
      <c r="S65" s="143" t="s">
        <v>37</v>
      </c>
      <c r="T65" s="80" t="s">
        <v>37</v>
      </c>
      <c r="U65" s="80" t="s">
        <v>37</v>
      </c>
      <c r="V65" s="143" t="s">
        <v>37</v>
      </c>
      <c r="W65" s="143" t="s">
        <v>37</v>
      </c>
      <c r="X65" s="80" t="s">
        <v>37</v>
      </c>
      <c r="Y65" s="81" t="s">
        <v>37</v>
      </c>
      <c r="AA65" s="812"/>
      <c r="AB65" s="814"/>
      <c r="AC65" s="66"/>
      <c r="AD65" s="66"/>
      <c r="AE65" s="814"/>
      <c r="AF65" s="814"/>
      <c r="AG65" s="66"/>
      <c r="AH65" s="88"/>
      <c r="AI65" s="812"/>
      <c r="AJ65" s="814"/>
      <c r="AK65" s="66"/>
      <c r="AL65" s="66"/>
      <c r="AM65" s="814"/>
      <c r="AN65" s="814"/>
      <c r="AO65" s="66"/>
      <c r="AP65" s="88"/>
      <c r="AR65" s="812"/>
      <c r="AS65" s="814"/>
      <c r="AT65" s="66"/>
      <c r="AU65" s="66"/>
      <c r="AV65" s="812"/>
      <c r="AW65" s="814"/>
      <c r="AX65" s="66"/>
      <c r="AY65" s="88"/>
    </row>
    <row r="66" spans="1:51" x14ac:dyDescent="0.25">
      <c r="A66" s="375" t="s">
        <v>73</v>
      </c>
      <c r="B66" s="794">
        <v>178</v>
      </c>
      <c r="C66" s="143">
        <v>195</v>
      </c>
      <c r="D66" s="80">
        <v>103</v>
      </c>
      <c r="E66" s="80">
        <v>37</v>
      </c>
      <c r="F66" s="143">
        <v>145</v>
      </c>
      <c r="G66" s="143">
        <v>167</v>
      </c>
      <c r="H66" s="80">
        <v>137</v>
      </c>
      <c r="I66" s="80">
        <v>48</v>
      </c>
      <c r="J66" s="143">
        <v>323</v>
      </c>
      <c r="K66" s="143">
        <v>362</v>
      </c>
      <c r="L66" s="80">
        <v>240</v>
      </c>
      <c r="M66" s="80">
        <v>85</v>
      </c>
      <c r="N66" s="794">
        <v>196</v>
      </c>
      <c r="O66" s="143">
        <v>200</v>
      </c>
      <c r="P66" s="80">
        <v>98</v>
      </c>
      <c r="Q66" s="80">
        <v>35</v>
      </c>
      <c r="R66" s="143">
        <v>165</v>
      </c>
      <c r="S66" s="143">
        <v>174</v>
      </c>
      <c r="T66" s="80">
        <v>124</v>
      </c>
      <c r="U66" s="80">
        <v>37</v>
      </c>
      <c r="V66" s="143">
        <v>361</v>
      </c>
      <c r="W66" s="143">
        <v>374</v>
      </c>
      <c r="X66" s="80">
        <v>222</v>
      </c>
      <c r="Y66" s="81">
        <v>72</v>
      </c>
      <c r="AA66" s="769">
        <f t="shared" ref="AA66:AD72" si="42">IFERROR(B66/SUM($B66:$E66)*100,0)</f>
        <v>34.697855750487328</v>
      </c>
      <c r="AB66" s="87">
        <f t="shared" si="42"/>
        <v>38.011695906432749</v>
      </c>
      <c r="AC66" s="6">
        <f t="shared" si="42"/>
        <v>20.077972709551656</v>
      </c>
      <c r="AD66" s="6">
        <f t="shared" si="42"/>
        <v>7.2124756335282649</v>
      </c>
      <c r="AE66" s="87">
        <f t="shared" ref="AE66:AH72" si="43">IFERROR(F66/SUM($F66:$I66)*100,0)</f>
        <v>29.175050301810867</v>
      </c>
      <c r="AF66" s="87">
        <f t="shared" si="43"/>
        <v>33.601609657947684</v>
      </c>
      <c r="AG66" s="6">
        <f t="shared" si="43"/>
        <v>27.565392354124747</v>
      </c>
      <c r="AH66" s="82">
        <f t="shared" si="43"/>
        <v>9.6579476861166995</v>
      </c>
      <c r="AI66" s="87">
        <f t="shared" ref="AI66:AL72" si="44">IFERROR(N66/SUM($N66:$Q66)*100,0)</f>
        <v>37.051039697542535</v>
      </c>
      <c r="AJ66" s="87">
        <f t="shared" si="44"/>
        <v>37.807183364839318</v>
      </c>
      <c r="AK66" s="6">
        <f t="shared" si="44"/>
        <v>18.525519848771268</v>
      </c>
      <c r="AL66" s="6">
        <f t="shared" si="44"/>
        <v>6.6162570888468801</v>
      </c>
      <c r="AM66" s="87">
        <f t="shared" ref="AM66:AP72" si="45">IFERROR(R66/SUM($R66:$U66)*100,0)</f>
        <v>33</v>
      </c>
      <c r="AN66" s="87">
        <f t="shared" si="45"/>
        <v>34.799999999999997</v>
      </c>
      <c r="AO66" s="6">
        <f t="shared" si="45"/>
        <v>24.8</v>
      </c>
      <c r="AP66" s="82">
        <f t="shared" si="45"/>
        <v>7.3999999999999995</v>
      </c>
      <c r="AR66" s="105">
        <f t="shared" ref="AR66:AU72" si="46">AE66-AA66</f>
        <v>-5.5228054486764613</v>
      </c>
      <c r="AS66" s="104">
        <f t="shared" si="46"/>
        <v>-4.4100862484850651</v>
      </c>
      <c r="AT66" s="57">
        <f t="shared" si="46"/>
        <v>7.4874196445730909</v>
      </c>
      <c r="AU66" s="60">
        <f t="shared" si="46"/>
        <v>2.4454720525884346</v>
      </c>
      <c r="AV66" s="104">
        <f t="shared" si="8"/>
        <v>-4.0510396975425351</v>
      </c>
      <c r="AW66" s="104">
        <f t="shared" si="9"/>
        <v>-3.0071833648393209</v>
      </c>
      <c r="AX66" s="57">
        <f t="shared" si="10"/>
        <v>6.2744801512287331</v>
      </c>
      <c r="AY66" s="60">
        <f t="shared" si="11"/>
        <v>0.78374291115311934</v>
      </c>
    </row>
    <row r="67" spans="1:51" x14ac:dyDescent="0.25">
      <c r="A67" s="375" t="s">
        <v>74</v>
      </c>
      <c r="B67" s="794">
        <v>208</v>
      </c>
      <c r="C67" s="143">
        <v>251</v>
      </c>
      <c r="D67" s="80">
        <v>42</v>
      </c>
      <c r="E67" s="80">
        <v>11</v>
      </c>
      <c r="F67" s="143">
        <v>192</v>
      </c>
      <c r="G67" s="143">
        <v>233</v>
      </c>
      <c r="H67" s="80">
        <v>36</v>
      </c>
      <c r="I67" s="80">
        <v>9</v>
      </c>
      <c r="J67" s="143">
        <v>400</v>
      </c>
      <c r="K67" s="143">
        <v>484</v>
      </c>
      <c r="L67" s="80">
        <v>78</v>
      </c>
      <c r="M67" s="80">
        <v>20</v>
      </c>
      <c r="N67" s="794">
        <v>220</v>
      </c>
      <c r="O67" s="143">
        <v>257</v>
      </c>
      <c r="P67" s="80">
        <v>52</v>
      </c>
      <c r="Q67" s="80">
        <v>8</v>
      </c>
      <c r="R67" s="143">
        <v>186</v>
      </c>
      <c r="S67" s="143">
        <v>226</v>
      </c>
      <c r="T67" s="80">
        <v>67</v>
      </c>
      <c r="U67" s="80">
        <v>7</v>
      </c>
      <c r="V67" s="143">
        <v>406</v>
      </c>
      <c r="W67" s="143">
        <v>483</v>
      </c>
      <c r="X67" s="80">
        <v>119</v>
      </c>
      <c r="Y67" s="81">
        <v>15</v>
      </c>
      <c r="AA67" s="769">
        <f t="shared" si="42"/>
        <v>40.625</v>
      </c>
      <c r="AB67" s="87">
        <f t="shared" si="42"/>
        <v>49.0234375</v>
      </c>
      <c r="AC67" s="6">
        <f t="shared" si="42"/>
        <v>8.203125</v>
      </c>
      <c r="AD67" s="6">
        <f t="shared" si="42"/>
        <v>2.1484375</v>
      </c>
      <c r="AE67" s="87">
        <f t="shared" si="43"/>
        <v>40.851063829787229</v>
      </c>
      <c r="AF67" s="87">
        <f t="shared" si="43"/>
        <v>49.574468085106382</v>
      </c>
      <c r="AG67" s="6">
        <f t="shared" si="43"/>
        <v>7.6595744680851059</v>
      </c>
      <c r="AH67" s="82">
        <f t="shared" si="43"/>
        <v>1.9148936170212765</v>
      </c>
      <c r="AI67" s="87">
        <f t="shared" si="44"/>
        <v>40.968342644320302</v>
      </c>
      <c r="AJ67" s="87">
        <f t="shared" si="44"/>
        <v>47.858472998137799</v>
      </c>
      <c r="AK67" s="6">
        <f t="shared" si="44"/>
        <v>9.6834264432029791</v>
      </c>
      <c r="AL67" s="6">
        <f t="shared" si="44"/>
        <v>1.4897579143389199</v>
      </c>
      <c r="AM67" s="87">
        <f t="shared" si="45"/>
        <v>38.271604938271601</v>
      </c>
      <c r="AN67" s="87">
        <f t="shared" si="45"/>
        <v>46.502057613168724</v>
      </c>
      <c r="AO67" s="6">
        <f t="shared" si="45"/>
        <v>13.786008230452676</v>
      </c>
      <c r="AP67" s="82">
        <f t="shared" si="45"/>
        <v>1.440329218106996</v>
      </c>
      <c r="AR67" s="105">
        <f t="shared" si="46"/>
        <v>0.22606382978722905</v>
      </c>
      <c r="AS67" s="104">
        <f t="shared" si="46"/>
        <v>0.55103058510638192</v>
      </c>
      <c r="AT67" s="57">
        <f t="shared" si="46"/>
        <v>-0.54355053191489411</v>
      </c>
      <c r="AU67" s="60">
        <f t="shared" si="46"/>
        <v>-0.23354388297872353</v>
      </c>
      <c r="AV67" s="104">
        <f t="shared" si="8"/>
        <v>-2.696737706048701</v>
      </c>
      <c r="AW67" s="104">
        <f t="shared" si="9"/>
        <v>-1.3564153849690754</v>
      </c>
      <c r="AX67" s="57">
        <f t="shared" si="10"/>
        <v>4.1025817872496972</v>
      </c>
      <c r="AY67" s="60">
        <f t="shared" si="11"/>
        <v>-4.9428696231923919E-2</v>
      </c>
    </row>
    <row r="68" spans="1:51" x14ac:dyDescent="0.25">
      <c r="A68" s="375" t="s">
        <v>75</v>
      </c>
      <c r="B68" s="794">
        <v>242</v>
      </c>
      <c r="C68" s="143">
        <v>289</v>
      </c>
      <c r="D68" s="80">
        <v>28</v>
      </c>
      <c r="E68" s="80">
        <v>0</v>
      </c>
      <c r="F68" s="143">
        <v>165</v>
      </c>
      <c r="G68" s="143">
        <v>291</v>
      </c>
      <c r="H68" s="80">
        <v>37</v>
      </c>
      <c r="I68" s="80">
        <v>1</v>
      </c>
      <c r="J68" s="143">
        <v>407</v>
      </c>
      <c r="K68" s="143">
        <v>580</v>
      </c>
      <c r="L68" s="80">
        <v>65</v>
      </c>
      <c r="M68" s="80">
        <v>1</v>
      </c>
      <c r="N68" s="794">
        <v>237</v>
      </c>
      <c r="O68" s="143">
        <v>274</v>
      </c>
      <c r="P68" s="80">
        <v>12</v>
      </c>
      <c r="Q68" s="80">
        <v>2</v>
      </c>
      <c r="R68" s="143">
        <v>204</v>
      </c>
      <c r="S68" s="143">
        <v>251</v>
      </c>
      <c r="T68" s="80">
        <v>11</v>
      </c>
      <c r="U68" s="80">
        <v>2</v>
      </c>
      <c r="V68" s="143">
        <v>441</v>
      </c>
      <c r="W68" s="143">
        <v>525</v>
      </c>
      <c r="X68" s="80">
        <v>23</v>
      </c>
      <c r="Y68" s="81">
        <v>4</v>
      </c>
      <c r="AA68" s="769">
        <f t="shared" si="42"/>
        <v>43.291592128801433</v>
      </c>
      <c r="AB68" s="87">
        <f t="shared" si="42"/>
        <v>51.699463327370296</v>
      </c>
      <c r="AC68" s="6">
        <f t="shared" si="42"/>
        <v>5.0089445438282647</v>
      </c>
      <c r="AD68" s="6">
        <f t="shared" si="42"/>
        <v>0</v>
      </c>
      <c r="AE68" s="87">
        <f t="shared" si="43"/>
        <v>33.400809716599191</v>
      </c>
      <c r="AF68" s="87">
        <f t="shared" si="43"/>
        <v>58.906882591093115</v>
      </c>
      <c r="AG68" s="6">
        <f t="shared" si="43"/>
        <v>7.4898785425101213</v>
      </c>
      <c r="AH68" s="82">
        <f t="shared" si="43"/>
        <v>0.20242914979757085</v>
      </c>
      <c r="AI68" s="87">
        <f t="shared" si="44"/>
        <v>45.142857142857139</v>
      </c>
      <c r="AJ68" s="87">
        <f t="shared" si="44"/>
        <v>52.19047619047619</v>
      </c>
      <c r="AK68" s="6">
        <f t="shared" si="44"/>
        <v>2.2857142857142856</v>
      </c>
      <c r="AL68" s="187">
        <f t="shared" si="44"/>
        <v>0.38095238095238093</v>
      </c>
      <c r="AM68" s="87">
        <f t="shared" si="45"/>
        <v>43.589743589743591</v>
      </c>
      <c r="AN68" s="87">
        <f t="shared" si="45"/>
        <v>53.63247863247863</v>
      </c>
      <c r="AO68" s="6">
        <f t="shared" si="45"/>
        <v>2.3504273504273505</v>
      </c>
      <c r="AP68" s="189">
        <f t="shared" si="45"/>
        <v>0.42735042735042739</v>
      </c>
      <c r="AR68" s="105">
        <f t="shared" si="46"/>
        <v>-9.8907824122022419</v>
      </c>
      <c r="AS68" s="104">
        <f t="shared" si="46"/>
        <v>7.2074192637228194</v>
      </c>
      <c r="AT68" s="57">
        <f t="shared" si="46"/>
        <v>2.4809339986818566</v>
      </c>
      <c r="AU68" s="60">
        <f t="shared" si="46"/>
        <v>0.20242914979757085</v>
      </c>
      <c r="AV68" s="104">
        <f t="shared" si="8"/>
        <v>-1.5531135531135476</v>
      </c>
      <c r="AW68" s="104">
        <f t="shared" si="9"/>
        <v>1.4420024420024404</v>
      </c>
      <c r="AX68" s="57">
        <f t="shared" si="10"/>
        <v>6.4713064713064927E-2</v>
      </c>
      <c r="AY68" s="359">
        <f t="shared" si="11"/>
        <v>4.6398046398046455E-2</v>
      </c>
    </row>
    <row r="69" spans="1:51" x14ac:dyDescent="0.25">
      <c r="A69" s="375" t="s">
        <v>76</v>
      </c>
      <c r="B69" s="794">
        <v>227</v>
      </c>
      <c r="C69" s="143">
        <v>209</v>
      </c>
      <c r="D69" s="80">
        <v>65</v>
      </c>
      <c r="E69" s="80">
        <v>15</v>
      </c>
      <c r="F69" s="143">
        <v>195</v>
      </c>
      <c r="G69" s="143">
        <v>209</v>
      </c>
      <c r="H69" s="80">
        <v>60</v>
      </c>
      <c r="I69" s="80">
        <v>17</v>
      </c>
      <c r="J69" s="143">
        <v>422</v>
      </c>
      <c r="K69" s="143">
        <v>418</v>
      </c>
      <c r="L69" s="80">
        <v>125</v>
      </c>
      <c r="M69" s="80">
        <v>32</v>
      </c>
      <c r="N69" s="794">
        <v>252</v>
      </c>
      <c r="O69" s="143">
        <v>201</v>
      </c>
      <c r="P69" s="80">
        <v>51</v>
      </c>
      <c r="Q69" s="80">
        <v>6</v>
      </c>
      <c r="R69" s="143">
        <v>188</v>
      </c>
      <c r="S69" s="143">
        <v>198</v>
      </c>
      <c r="T69" s="80">
        <v>81</v>
      </c>
      <c r="U69" s="80">
        <v>18</v>
      </c>
      <c r="V69" s="143">
        <v>440</v>
      </c>
      <c r="W69" s="143">
        <v>399</v>
      </c>
      <c r="X69" s="80">
        <v>132</v>
      </c>
      <c r="Y69" s="81">
        <v>24</v>
      </c>
      <c r="AA69" s="769">
        <f t="shared" si="42"/>
        <v>43.992248062015506</v>
      </c>
      <c r="AB69" s="87">
        <f t="shared" si="42"/>
        <v>40.503875968992247</v>
      </c>
      <c r="AC69" s="6">
        <f t="shared" si="42"/>
        <v>12.596899224806201</v>
      </c>
      <c r="AD69" s="6">
        <f t="shared" si="42"/>
        <v>2.9069767441860463</v>
      </c>
      <c r="AE69" s="87">
        <f t="shared" si="43"/>
        <v>40.54054054054054</v>
      </c>
      <c r="AF69" s="87">
        <f t="shared" si="43"/>
        <v>43.451143451143452</v>
      </c>
      <c r="AG69" s="6">
        <f t="shared" si="43"/>
        <v>12.474012474012476</v>
      </c>
      <c r="AH69" s="82">
        <f t="shared" si="43"/>
        <v>3.5343035343035343</v>
      </c>
      <c r="AI69" s="87">
        <f t="shared" si="44"/>
        <v>49.411764705882355</v>
      </c>
      <c r="AJ69" s="87">
        <f t="shared" si="44"/>
        <v>39.411764705882355</v>
      </c>
      <c r="AK69" s="6">
        <f t="shared" si="44"/>
        <v>10</v>
      </c>
      <c r="AL69" s="6">
        <f t="shared" si="44"/>
        <v>1.1764705882352942</v>
      </c>
      <c r="AM69" s="87">
        <f t="shared" si="45"/>
        <v>38.762886597938149</v>
      </c>
      <c r="AN69" s="87">
        <f t="shared" si="45"/>
        <v>40.824742268041234</v>
      </c>
      <c r="AO69" s="6">
        <f t="shared" si="45"/>
        <v>16.701030927835049</v>
      </c>
      <c r="AP69" s="82">
        <f t="shared" si="45"/>
        <v>3.7113402061855671</v>
      </c>
      <c r="AR69" s="105">
        <f t="shared" si="46"/>
        <v>-3.4517075214749653</v>
      </c>
      <c r="AS69" s="104">
        <f t="shared" si="46"/>
        <v>2.9472674821512044</v>
      </c>
      <c r="AT69" s="57">
        <f t="shared" si="46"/>
        <v>-0.12288675079372524</v>
      </c>
      <c r="AU69" s="60">
        <f t="shared" si="46"/>
        <v>0.62732679011748793</v>
      </c>
      <c r="AV69" s="104">
        <f t="shared" si="8"/>
        <v>-10.648878107944206</v>
      </c>
      <c r="AW69" s="104">
        <f t="shared" si="9"/>
        <v>1.4129775621588792</v>
      </c>
      <c r="AX69" s="57">
        <f t="shared" si="10"/>
        <v>6.7010309278350491</v>
      </c>
      <c r="AY69" s="60">
        <f t="shared" si="11"/>
        <v>2.5348696179502728</v>
      </c>
    </row>
    <row r="70" spans="1:51" x14ac:dyDescent="0.25">
      <c r="A70" s="375" t="s">
        <v>77</v>
      </c>
      <c r="B70" s="794">
        <v>247</v>
      </c>
      <c r="C70" s="143">
        <v>220</v>
      </c>
      <c r="D70" s="80">
        <v>49</v>
      </c>
      <c r="E70" s="80">
        <v>14</v>
      </c>
      <c r="F70" s="143">
        <v>253</v>
      </c>
      <c r="G70" s="143">
        <v>168</v>
      </c>
      <c r="H70" s="80">
        <v>54</v>
      </c>
      <c r="I70" s="80">
        <v>7</v>
      </c>
      <c r="J70" s="143">
        <v>500</v>
      </c>
      <c r="K70" s="143">
        <v>388</v>
      </c>
      <c r="L70" s="80">
        <v>103</v>
      </c>
      <c r="M70" s="80">
        <v>21</v>
      </c>
      <c r="N70" s="794">
        <v>269</v>
      </c>
      <c r="O70" s="143">
        <v>209</v>
      </c>
      <c r="P70" s="80">
        <v>50</v>
      </c>
      <c r="Q70" s="80">
        <v>17</v>
      </c>
      <c r="R70" s="143">
        <v>254</v>
      </c>
      <c r="S70" s="143">
        <v>175</v>
      </c>
      <c r="T70" s="80">
        <v>71</v>
      </c>
      <c r="U70" s="80">
        <v>20</v>
      </c>
      <c r="V70" s="143">
        <v>523</v>
      </c>
      <c r="W70" s="143">
        <v>384</v>
      </c>
      <c r="X70" s="80">
        <v>121</v>
      </c>
      <c r="Y70" s="81">
        <v>37</v>
      </c>
      <c r="AA70" s="769">
        <f t="shared" si="42"/>
        <v>46.60377358490566</v>
      </c>
      <c r="AB70" s="87">
        <f t="shared" si="42"/>
        <v>41.509433962264154</v>
      </c>
      <c r="AC70" s="6">
        <f t="shared" si="42"/>
        <v>9.2452830188679247</v>
      </c>
      <c r="AD70" s="6">
        <f t="shared" si="42"/>
        <v>2.6415094339622645</v>
      </c>
      <c r="AE70" s="87">
        <f t="shared" si="43"/>
        <v>52.489626556016603</v>
      </c>
      <c r="AF70" s="87">
        <f t="shared" si="43"/>
        <v>34.854771784232362</v>
      </c>
      <c r="AG70" s="6">
        <f t="shared" si="43"/>
        <v>11.20331950207469</v>
      </c>
      <c r="AH70" s="82">
        <f t="shared" si="43"/>
        <v>1.4522821576763485</v>
      </c>
      <c r="AI70" s="87">
        <f t="shared" si="44"/>
        <v>49.357798165137616</v>
      </c>
      <c r="AJ70" s="87">
        <f t="shared" si="44"/>
        <v>38.348623853211009</v>
      </c>
      <c r="AK70" s="6">
        <f t="shared" si="44"/>
        <v>9.1743119266055047</v>
      </c>
      <c r="AL70" s="6">
        <f t="shared" si="44"/>
        <v>3.1192660550458715</v>
      </c>
      <c r="AM70" s="87">
        <f t="shared" si="45"/>
        <v>48.846153846153847</v>
      </c>
      <c r="AN70" s="87">
        <f t="shared" si="45"/>
        <v>33.653846153846153</v>
      </c>
      <c r="AO70" s="6">
        <f t="shared" si="45"/>
        <v>13.653846153846153</v>
      </c>
      <c r="AP70" s="82">
        <f t="shared" si="45"/>
        <v>3.8461538461538463</v>
      </c>
      <c r="AR70" s="105">
        <f t="shared" si="46"/>
        <v>5.8858529711109426</v>
      </c>
      <c r="AS70" s="104">
        <f t="shared" si="46"/>
        <v>-6.6546621780317921</v>
      </c>
      <c r="AT70" s="57">
        <f t="shared" si="46"/>
        <v>1.9580364832067652</v>
      </c>
      <c r="AU70" s="60">
        <f t="shared" si="46"/>
        <v>-1.189227276285916</v>
      </c>
      <c r="AV70" s="104">
        <f t="shared" si="8"/>
        <v>-0.51164431898376961</v>
      </c>
      <c r="AW70" s="104">
        <f t="shared" si="9"/>
        <v>-4.694777699364856</v>
      </c>
      <c r="AX70" s="57">
        <f t="shared" si="10"/>
        <v>4.4795342272406486</v>
      </c>
      <c r="AY70" s="60">
        <f t="shared" si="11"/>
        <v>0.72688779110797475</v>
      </c>
    </row>
    <row r="71" spans="1:51" x14ac:dyDescent="0.25">
      <c r="A71" s="375" t="s">
        <v>78</v>
      </c>
      <c r="B71" s="794">
        <v>219</v>
      </c>
      <c r="C71" s="143">
        <v>209</v>
      </c>
      <c r="D71" s="80">
        <v>40</v>
      </c>
      <c r="E71" s="80">
        <v>50</v>
      </c>
      <c r="F71" s="143">
        <v>152</v>
      </c>
      <c r="G71" s="143">
        <v>215</v>
      </c>
      <c r="H71" s="80">
        <v>81</v>
      </c>
      <c r="I71" s="80">
        <v>56</v>
      </c>
      <c r="J71" s="143">
        <v>371</v>
      </c>
      <c r="K71" s="143">
        <v>424</v>
      </c>
      <c r="L71" s="80">
        <v>121</v>
      </c>
      <c r="M71" s="80">
        <v>106</v>
      </c>
      <c r="N71" s="794">
        <v>192</v>
      </c>
      <c r="O71" s="143">
        <v>209</v>
      </c>
      <c r="P71" s="80">
        <v>65</v>
      </c>
      <c r="Q71" s="80">
        <v>35</v>
      </c>
      <c r="R71" s="143">
        <v>129</v>
      </c>
      <c r="S71" s="143">
        <v>230</v>
      </c>
      <c r="T71" s="80">
        <v>94</v>
      </c>
      <c r="U71" s="80">
        <v>56</v>
      </c>
      <c r="V71" s="143">
        <v>321</v>
      </c>
      <c r="W71" s="143">
        <v>439</v>
      </c>
      <c r="X71" s="80">
        <v>159</v>
      </c>
      <c r="Y71" s="81">
        <v>91</v>
      </c>
      <c r="AA71" s="769">
        <f t="shared" si="42"/>
        <v>42.277992277992276</v>
      </c>
      <c r="AB71" s="87">
        <f t="shared" si="42"/>
        <v>40.34749034749035</v>
      </c>
      <c r="AC71" s="6">
        <f t="shared" si="42"/>
        <v>7.7220077220077217</v>
      </c>
      <c r="AD71" s="6">
        <f t="shared" si="42"/>
        <v>9.6525096525096519</v>
      </c>
      <c r="AE71" s="87">
        <f t="shared" si="43"/>
        <v>30.158730158730158</v>
      </c>
      <c r="AF71" s="87">
        <f t="shared" si="43"/>
        <v>42.658730158730158</v>
      </c>
      <c r="AG71" s="6">
        <f t="shared" si="43"/>
        <v>16.071428571428573</v>
      </c>
      <c r="AH71" s="82">
        <f t="shared" si="43"/>
        <v>11.111111111111111</v>
      </c>
      <c r="AI71" s="87">
        <f t="shared" si="44"/>
        <v>38.323353293413177</v>
      </c>
      <c r="AJ71" s="87">
        <f t="shared" si="44"/>
        <v>41.716566866267463</v>
      </c>
      <c r="AK71" s="6">
        <f t="shared" si="44"/>
        <v>12.974051896207584</v>
      </c>
      <c r="AL71" s="6">
        <f t="shared" si="44"/>
        <v>6.9860279441117763</v>
      </c>
      <c r="AM71" s="87">
        <f t="shared" si="45"/>
        <v>25.343811394891947</v>
      </c>
      <c r="AN71" s="87">
        <f t="shared" si="45"/>
        <v>45.186640471512767</v>
      </c>
      <c r="AO71" s="6">
        <f t="shared" si="45"/>
        <v>18.467583497053045</v>
      </c>
      <c r="AP71" s="82">
        <f t="shared" si="45"/>
        <v>11.00196463654224</v>
      </c>
      <c r="AR71" s="105">
        <f t="shared" si="46"/>
        <v>-12.119262119262117</v>
      </c>
      <c r="AS71" s="104">
        <f t="shared" si="46"/>
        <v>2.3112398112398083</v>
      </c>
      <c r="AT71" s="57">
        <f t="shared" si="46"/>
        <v>8.3494208494208522</v>
      </c>
      <c r="AU71" s="60">
        <f t="shared" si="46"/>
        <v>1.4586014586014588</v>
      </c>
      <c r="AV71" s="104">
        <f t="shared" si="8"/>
        <v>-12.97954189852123</v>
      </c>
      <c r="AW71" s="104">
        <f t="shared" si="9"/>
        <v>3.4700736052453038</v>
      </c>
      <c r="AX71" s="57">
        <f t="shared" si="10"/>
        <v>5.4935316008454613</v>
      </c>
      <c r="AY71" s="60">
        <f t="shared" si="11"/>
        <v>4.015936692430464</v>
      </c>
    </row>
    <row r="72" spans="1:51" x14ac:dyDescent="0.25">
      <c r="A72" s="1139" t="s">
        <v>79</v>
      </c>
      <c r="B72" s="756">
        <f t="shared" ref="B72:Y72" si="47">SUM(B43:B71)/26</f>
        <v>249.15384615384616</v>
      </c>
      <c r="C72" s="753">
        <f t="shared" si="47"/>
        <v>190.53846153846155</v>
      </c>
      <c r="D72" s="141">
        <f t="shared" si="47"/>
        <v>42.269230769230766</v>
      </c>
      <c r="E72" s="141">
        <f t="shared" si="47"/>
        <v>13.26923076923077</v>
      </c>
      <c r="F72" s="753">
        <f t="shared" si="47"/>
        <v>201.23076923076923</v>
      </c>
      <c r="G72" s="753">
        <f t="shared" si="47"/>
        <v>179.23076923076923</v>
      </c>
      <c r="H72" s="141">
        <f t="shared" si="47"/>
        <v>52.769230769230766</v>
      </c>
      <c r="I72" s="141">
        <f t="shared" si="47"/>
        <v>19.884615384615383</v>
      </c>
      <c r="J72" s="753">
        <f t="shared" si="47"/>
        <v>450.38461538461536</v>
      </c>
      <c r="K72" s="753">
        <f t="shared" si="47"/>
        <v>369.76923076923077</v>
      </c>
      <c r="L72" s="141">
        <f t="shared" si="47"/>
        <v>95.038461538461533</v>
      </c>
      <c r="M72" s="141">
        <f t="shared" si="47"/>
        <v>33.153846153846153</v>
      </c>
      <c r="N72" s="756">
        <f t="shared" si="47"/>
        <v>251.88461538461539</v>
      </c>
      <c r="O72" s="753">
        <f t="shared" si="47"/>
        <v>202.92307692307693</v>
      </c>
      <c r="P72" s="141">
        <f t="shared" si="47"/>
        <v>45</v>
      </c>
      <c r="Q72" s="141">
        <f t="shared" si="47"/>
        <v>13.192307692307692</v>
      </c>
      <c r="R72" s="753">
        <f t="shared" si="47"/>
        <v>198.38461538461539</v>
      </c>
      <c r="S72" s="753">
        <f t="shared" si="47"/>
        <v>197.53846153846155</v>
      </c>
      <c r="T72" s="141">
        <f t="shared" si="47"/>
        <v>62.03846153846154</v>
      </c>
      <c r="U72" s="141">
        <f t="shared" si="47"/>
        <v>19.76923076923077</v>
      </c>
      <c r="V72" s="753">
        <f t="shared" si="47"/>
        <v>450.26923076923077</v>
      </c>
      <c r="W72" s="753">
        <f t="shared" si="47"/>
        <v>400.46153846153845</v>
      </c>
      <c r="X72" s="141">
        <f t="shared" si="47"/>
        <v>107.03846153846153</v>
      </c>
      <c r="Y72" s="142">
        <f t="shared" si="47"/>
        <v>32.96153846153846</v>
      </c>
      <c r="AA72" s="802">
        <f t="shared" si="42"/>
        <v>50.310655483069276</v>
      </c>
      <c r="AB72" s="805">
        <f t="shared" si="42"/>
        <v>38.474681578129847</v>
      </c>
      <c r="AC72" s="98">
        <f t="shared" si="42"/>
        <v>8.5352593973283604</v>
      </c>
      <c r="AD72" s="98">
        <f t="shared" si="42"/>
        <v>2.6794035414725066</v>
      </c>
      <c r="AE72" s="805">
        <f t="shared" si="43"/>
        <v>44.410491469314998</v>
      </c>
      <c r="AF72" s="805">
        <f t="shared" si="43"/>
        <v>39.555216025804263</v>
      </c>
      <c r="AG72" s="98">
        <f t="shared" si="43"/>
        <v>11.645870469399881</v>
      </c>
      <c r="AH72" s="99">
        <f t="shared" si="43"/>
        <v>4.3884220354808585</v>
      </c>
      <c r="AI72" s="805">
        <f t="shared" si="44"/>
        <v>49.100314889788578</v>
      </c>
      <c r="AJ72" s="805">
        <f t="shared" si="44"/>
        <v>39.55615534562903</v>
      </c>
      <c r="AK72" s="98">
        <f t="shared" si="44"/>
        <v>8.7719298245614024</v>
      </c>
      <c r="AL72" s="98">
        <f t="shared" si="44"/>
        <v>2.5715999400209926</v>
      </c>
      <c r="AM72" s="805">
        <f t="shared" si="45"/>
        <v>41.526447145962486</v>
      </c>
      <c r="AN72" s="805">
        <f t="shared" si="45"/>
        <v>41.349327751388785</v>
      </c>
      <c r="AO72" s="98">
        <f t="shared" si="45"/>
        <v>12.98607197488125</v>
      </c>
      <c r="AP72" s="99">
        <f t="shared" si="45"/>
        <v>4.1381531277674908</v>
      </c>
      <c r="AR72" s="830">
        <f t="shared" si="46"/>
        <v>-5.9001640137542779</v>
      </c>
      <c r="AS72" s="956">
        <f t="shared" si="46"/>
        <v>1.0805344476744168</v>
      </c>
      <c r="AT72" s="109">
        <f t="shared" si="46"/>
        <v>3.1106110720715208</v>
      </c>
      <c r="AU72" s="236">
        <f t="shared" si="46"/>
        <v>1.7090184940083519</v>
      </c>
      <c r="AV72" s="956">
        <f t="shared" si="8"/>
        <v>-7.5738677438260922</v>
      </c>
      <c r="AW72" s="956">
        <f t="shared" si="9"/>
        <v>1.7931724057597549</v>
      </c>
      <c r="AX72" s="109">
        <f t="shared" si="10"/>
        <v>4.214142150319848</v>
      </c>
      <c r="AY72" s="236">
        <f t="shared" si="11"/>
        <v>1.5665531877464982</v>
      </c>
    </row>
    <row r="73" spans="1:51" x14ac:dyDescent="0.25">
      <c r="A73" s="414"/>
      <c r="B73" s="414"/>
      <c r="C73" s="414"/>
      <c r="D73" s="414"/>
      <c r="E73" s="414"/>
      <c r="F73" s="414"/>
      <c r="G73" s="414"/>
    </row>
    <row r="75" spans="1:51" x14ac:dyDescent="0.25">
      <c r="A75" s="1531"/>
      <c r="B75" s="1531"/>
      <c r="C75" s="1531"/>
      <c r="D75" s="1531"/>
      <c r="E75" s="1531"/>
      <c r="F75" s="1531"/>
      <c r="G75" s="1531"/>
    </row>
    <row r="76" spans="1:51" ht="15" customHeight="1" x14ac:dyDescent="0.25">
      <c r="A76" s="1743" t="s">
        <v>1341</v>
      </c>
      <c r="B76" s="1744"/>
      <c r="C76" s="1744"/>
      <c r="D76" s="1744"/>
      <c r="E76" s="1744"/>
      <c r="F76" s="1744"/>
      <c r="G76" s="1745"/>
    </row>
    <row r="77" spans="1:51" ht="45" customHeight="1" x14ac:dyDescent="0.25">
      <c r="A77" s="1746"/>
      <c r="B77" s="1747"/>
      <c r="C77" s="1747"/>
      <c r="D77" s="1747"/>
      <c r="E77" s="1747"/>
      <c r="F77" s="1747"/>
      <c r="G77" s="1748"/>
    </row>
    <row r="78" spans="1:51" ht="15" customHeight="1" x14ac:dyDescent="0.25">
      <c r="A78" s="1744" t="s">
        <v>1352</v>
      </c>
      <c r="B78" s="1744"/>
      <c r="C78" s="1744"/>
      <c r="D78" s="1744"/>
      <c r="E78" s="1744"/>
      <c r="F78" s="1744"/>
      <c r="G78" s="1745"/>
      <c r="H78" s="47"/>
      <c r="I78" s="47"/>
    </row>
    <row r="79" spans="1:51" x14ac:dyDescent="0.25">
      <c r="A79" s="1747"/>
      <c r="B79" s="1747"/>
      <c r="C79" s="1747"/>
      <c r="D79" s="1747"/>
      <c r="E79" s="1747"/>
      <c r="F79" s="1747"/>
      <c r="G79" s="1748"/>
      <c r="H79" s="47"/>
      <c r="I79" s="47"/>
    </row>
    <row r="80" spans="1:51" x14ac:dyDescent="0.25">
      <c r="A80" s="1747"/>
      <c r="B80" s="1747"/>
      <c r="C80" s="1747"/>
      <c r="D80" s="1747"/>
      <c r="E80" s="1747"/>
      <c r="F80" s="1747"/>
      <c r="G80" s="1748"/>
      <c r="H80" s="47"/>
      <c r="I80" s="47"/>
    </row>
    <row r="81" spans="1:10" ht="20.25" customHeight="1" x14ac:dyDescent="0.25">
      <c r="A81" s="1750"/>
      <c r="B81" s="1750"/>
      <c r="C81" s="1750"/>
      <c r="D81" s="1750"/>
      <c r="E81" s="1750"/>
      <c r="F81" s="1750"/>
      <c r="G81" s="1751"/>
      <c r="H81" s="1520"/>
      <c r="I81" s="1520"/>
    </row>
    <row r="82" spans="1:10" ht="22.5" customHeight="1" x14ac:dyDescent="0.25">
      <c r="A82" s="1749" t="s">
        <v>818</v>
      </c>
      <c r="B82" s="1750"/>
      <c r="C82" s="1750"/>
      <c r="D82" s="1750"/>
      <c r="E82" s="1750"/>
      <c r="F82" s="1750"/>
      <c r="G82" s="1751"/>
      <c r="H82" s="1530"/>
      <c r="I82" s="1531"/>
    </row>
    <row r="83" spans="1:10" ht="15" customHeight="1" x14ac:dyDescent="0.25">
      <c r="A83" s="1746" t="s">
        <v>1267</v>
      </c>
      <c r="B83" s="1747"/>
      <c r="C83" s="1747"/>
      <c r="D83" s="1747"/>
      <c r="E83" s="1747"/>
      <c r="F83" s="1747"/>
      <c r="G83" s="1747"/>
      <c r="H83" s="1747"/>
      <c r="I83" s="1748"/>
    </row>
    <row r="84" spans="1:10" x14ac:dyDescent="0.25">
      <c r="A84" s="1746"/>
      <c r="B84" s="1747"/>
      <c r="C84" s="1747"/>
      <c r="D84" s="1747"/>
      <c r="E84" s="1747"/>
      <c r="F84" s="1747"/>
      <c r="G84" s="1747"/>
      <c r="H84" s="1747"/>
      <c r="I84" s="1748"/>
      <c r="J84" s="96"/>
    </row>
    <row r="85" spans="1:10" ht="27.75" customHeight="1" x14ac:dyDescent="0.25">
      <c r="A85" s="1749"/>
      <c r="B85" s="1750"/>
      <c r="C85" s="1750"/>
      <c r="D85" s="1750"/>
      <c r="E85" s="1750"/>
      <c r="F85" s="1750"/>
      <c r="G85" s="1750"/>
      <c r="H85" s="1750"/>
      <c r="I85" s="1751"/>
    </row>
    <row r="86" spans="1:10" x14ac:dyDescent="0.25">
      <c r="A86" s="1572"/>
      <c r="B86" s="1540"/>
    </row>
  </sheetData>
  <sheetProtection algorithmName="SHA-512" hashValue="HYNWdDqzbtqNz6NSMtyeeGx6pdvGh8C+t0antnNveq057coDa+wYA5iNCSyPFAEVLWjRBtDMEjfP+8KPncZhtw==" saltValue="hUb4O8RmlijHUL2OMnPRig==" spinCount="100000" sheet="1" objects="1" scenarios="1"/>
  <mergeCells count="52">
    <mergeCell ref="A1:X2"/>
    <mergeCell ref="A76:G77"/>
    <mergeCell ref="A82:G82"/>
    <mergeCell ref="V22:Y22"/>
    <mergeCell ref="N9:O9"/>
    <mergeCell ref="I9:L9"/>
    <mergeCell ref="B10:D10"/>
    <mergeCell ref="E10:G10"/>
    <mergeCell ref="B20:Y20"/>
    <mergeCell ref="I10:J10"/>
    <mergeCell ref="K10:L10"/>
    <mergeCell ref="N10:N11"/>
    <mergeCell ref="O10:O11"/>
    <mergeCell ref="B41:Y41"/>
    <mergeCell ref="R22:U22"/>
    <mergeCell ref="A78:G81"/>
    <mergeCell ref="AV21:AY22"/>
    <mergeCell ref="B9:G9"/>
    <mergeCell ref="AA22:AD22"/>
    <mergeCell ref="AE22:AH22"/>
    <mergeCell ref="AI22:AL22"/>
    <mergeCell ref="AA20:AP20"/>
    <mergeCell ref="AR20:AY20"/>
    <mergeCell ref="AA21:AH21"/>
    <mergeCell ref="B21:M21"/>
    <mergeCell ref="N21:Y21"/>
    <mergeCell ref="B22:E22"/>
    <mergeCell ref="F22:I22"/>
    <mergeCell ref="J22:M22"/>
    <mergeCell ref="N22:Q22"/>
    <mergeCell ref="AI21:AP21"/>
    <mergeCell ref="AI43:AL43"/>
    <mergeCell ref="AR21:AU22"/>
    <mergeCell ref="AM22:AP22"/>
    <mergeCell ref="AM43:AP43"/>
    <mergeCell ref="AA41:AP41"/>
    <mergeCell ref="A83:I85"/>
    <mergeCell ref="AR41:AY41"/>
    <mergeCell ref="B42:M42"/>
    <mergeCell ref="N42:Y42"/>
    <mergeCell ref="AA42:AH42"/>
    <mergeCell ref="AI42:AP42"/>
    <mergeCell ref="AR42:AU43"/>
    <mergeCell ref="AV42:AY43"/>
    <mergeCell ref="B43:E43"/>
    <mergeCell ref="F43:I43"/>
    <mergeCell ref="J43:M43"/>
    <mergeCell ref="N43:Q43"/>
    <mergeCell ref="R43:U43"/>
    <mergeCell ref="V43:Y43"/>
    <mergeCell ref="AA43:AD43"/>
    <mergeCell ref="AE43:AH43"/>
  </mergeCells>
  <conditionalFormatting sqref="B25:Y37 A37:AQ40 AZ37:BG41 B47:Y72">
    <cfRule type="cellIs" dxfId="42" priority="4" operator="lessThanOrEqual">
      <formula>5</formula>
    </cfRule>
  </conditionalFormatting>
  <conditionalFormatting sqref="N12:O15">
    <cfRule type="cellIs" dxfId="41" priority="3" operator="lessThan">
      <formula>0</formula>
    </cfRule>
  </conditionalFormatting>
  <conditionalFormatting sqref="AR25:AY36">
    <cfRule type="cellIs" dxfId="40" priority="2" operator="lessThan">
      <formula>0</formula>
    </cfRule>
  </conditionalFormatting>
  <conditionalFormatting sqref="AR45:AY72">
    <cfRule type="cellIs" dxfId="39" priority="1" operator="lessThan">
      <formula>0</formula>
    </cfRule>
  </conditionalFormatting>
  <hyperlinks>
    <hyperlink ref="A5" location="Índice!A1" display="⌂ Volver al ÍNDICE" xr:uid="{EB2BC92F-6B79-45BA-BBCC-DDEC70EF251B}"/>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2DBFE-40D5-49A3-9A27-A09640F8B43B}">
  <sheetPr codeName="Hoja62">
    <tabColor rgb="FFCFFDE7"/>
  </sheetPr>
  <dimension ref="A1:BD84"/>
  <sheetViews>
    <sheetView zoomScale="68" zoomScaleNormal="68" workbookViewId="0">
      <pane xSplit="1" topLeftCell="B1" activePane="topRight" state="frozen"/>
      <selection pane="topRight" activeCell="O77" sqref="O77"/>
    </sheetView>
  </sheetViews>
  <sheetFormatPr baseColWidth="10" defaultRowHeight="15" x14ac:dyDescent="0.25"/>
  <cols>
    <col min="1" max="1" width="58" customWidth="1"/>
    <col min="2" max="13" width="7.7109375" customWidth="1"/>
    <col min="14" max="14" width="8.5703125" customWidth="1"/>
    <col min="15" max="15" width="8.7109375" customWidth="1"/>
    <col min="16" max="77" width="7.7109375" customWidth="1"/>
  </cols>
  <sheetData>
    <row r="1" spans="1:23" ht="24" customHeight="1" x14ac:dyDescent="0.25">
      <c r="A1" s="1755" t="s">
        <v>904</v>
      </c>
      <c r="B1" s="1756"/>
      <c r="C1" s="1756"/>
      <c r="D1" s="1756"/>
      <c r="E1" s="1756"/>
      <c r="F1" s="1756"/>
      <c r="G1" s="1756"/>
      <c r="H1" s="1756"/>
      <c r="I1" s="1756"/>
      <c r="J1" s="1756"/>
      <c r="K1" s="1756"/>
      <c r="L1" s="1756"/>
      <c r="M1" s="1756"/>
      <c r="N1" s="1756"/>
      <c r="O1" s="1756"/>
      <c r="P1" s="1756"/>
      <c r="Q1" s="1756"/>
      <c r="R1" s="1756"/>
      <c r="S1" s="1756"/>
      <c r="T1" s="1756"/>
      <c r="U1" s="1756"/>
      <c r="V1" s="1756"/>
      <c r="W1" s="1757"/>
    </row>
    <row r="2" spans="1:23" ht="19.5" customHeight="1" thickBot="1" x14ac:dyDescent="0.3">
      <c r="A2" s="1758"/>
      <c r="B2" s="1759"/>
      <c r="C2" s="1759"/>
      <c r="D2" s="1759"/>
      <c r="E2" s="1759"/>
      <c r="F2" s="1759"/>
      <c r="G2" s="1759"/>
      <c r="H2" s="1759"/>
      <c r="I2" s="1759"/>
      <c r="J2" s="1759"/>
      <c r="K2" s="1759"/>
      <c r="L2" s="1759"/>
      <c r="M2" s="1759"/>
      <c r="N2" s="1759"/>
      <c r="O2" s="1759"/>
      <c r="P2" s="1759"/>
      <c r="Q2" s="1759"/>
      <c r="R2" s="1759"/>
      <c r="S2" s="1759"/>
      <c r="T2" s="1759"/>
      <c r="U2" s="1759"/>
      <c r="V2" s="1759"/>
      <c r="W2" s="1760"/>
    </row>
    <row r="3" spans="1:23" x14ac:dyDescent="0.25">
      <c r="A3" s="42" t="s">
        <v>1040</v>
      </c>
    </row>
    <row r="4" spans="1:23" x14ac:dyDescent="0.25">
      <c r="A4" s="42" t="s">
        <v>988</v>
      </c>
    </row>
    <row r="5" spans="1:23" x14ac:dyDescent="0.25">
      <c r="A5" s="132" t="s">
        <v>712</v>
      </c>
    </row>
    <row r="7" spans="1:23" x14ac:dyDescent="0.25">
      <c r="A7" s="5" t="s">
        <v>1222</v>
      </c>
    </row>
    <row r="8" spans="1:23" x14ac:dyDescent="0.25">
      <c r="A8" s="5"/>
    </row>
    <row r="9" spans="1:23" ht="81.75" customHeight="1" x14ac:dyDescent="0.25">
      <c r="A9" s="5"/>
      <c r="B9" s="2117" t="s">
        <v>28</v>
      </c>
      <c r="C9" s="2118"/>
      <c r="D9" s="2118"/>
      <c r="E9" s="2118"/>
      <c r="F9" s="2118"/>
      <c r="G9" s="2119"/>
      <c r="H9" s="7"/>
      <c r="I9" s="2087" t="s">
        <v>508</v>
      </c>
      <c r="J9" s="2088"/>
      <c r="K9" s="2088"/>
      <c r="L9" s="2089"/>
      <c r="N9" s="2087" t="s">
        <v>1105</v>
      </c>
      <c r="O9" s="2089"/>
    </row>
    <row r="10" spans="1:23" x14ac:dyDescent="0.25">
      <c r="A10" s="383" t="s">
        <v>29</v>
      </c>
      <c r="B10" s="2090">
        <v>2017</v>
      </c>
      <c r="C10" s="2090"/>
      <c r="D10" s="2090"/>
      <c r="E10" s="2090">
        <v>2020</v>
      </c>
      <c r="F10" s="2090"/>
      <c r="G10" s="2090"/>
      <c r="I10" s="2090">
        <v>2017</v>
      </c>
      <c r="J10" s="2090"/>
      <c r="K10" s="2090">
        <v>2020</v>
      </c>
      <c r="L10" s="2090"/>
      <c r="N10" s="2091">
        <v>2017</v>
      </c>
      <c r="O10" s="2091">
        <v>2020</v>
      </c>
    </row>
    <row r="11" spans="1:23" x14ac:dyDescent="0.25">
      <c r="A11" s="364" t="s">
        <v>30</v>
      </c>
      <c r="B11" s="365" t="s">
        <v>31</v>
      </c>
      <c r="C11" s="365" t="s">
        <v>32</v>
      </c>
      <c r="D11" s="365" t="s">
        <v>33</v>
      </c>
      <c r="E11" s="365" t="s">
        <v>31</v>
      </c>
      <c r="F11" s="365" t="s">
        <v>32</v>
      </c>
      <c r="G11" s="365" t="s">
        <v>33</v>
      </c>
      <c r="I11" s="365" t="s">
        <v>31</v>
      </c>
      <c r="J11" s="365" t="s">
        <v>32</v>
      </c>
      <c r="K11" s="365" t="s">
        <v>31</v>
      </c>
      <c r="L11" s="365" t="s">
        <v>32</v>
      </c>
      <c r="N11" s="2091"/>
      <c r="O11" s="2091"/>
    </row>
    <row r="12" spans="1:23" x14ac:dyDescent="0.25">
      <c r="A12" s="1184" t="s">
        <v>564</v>
      </c>
      <c r="B12" s="792">
        <v>248</v>
      </c>
      <c r="C12" s="792">
        <v>245</v>
      </c>
      <c r="D12" s="792">
        <f>B12+C12</f>
        <v>493</v>
      </c>
      <c r="E12" s="795">
        <v>315</v>
      </c>
      <c r="F12" s="792">
        <v>301</v>
      </c>
      <c r="G12" s="758">
        <v>616</v>
      </c>
      <c r="H12" s="5"/>
      <c r="I12" s="1666">
        <f t="shared" ref="I12:J15" si="0">B12/SUM(B$12:B$15)*100</f>
        <v>48.249027237354085</v>
      </c>
      <c r="J12" s="1667">
        <f t="shared" si="0"/>
        <v>50.935550935550935</v>
      </c>
      <c r="K12" s="1668">
        <f t="shared" ref="K12:L15" si="1">E12/SUM(E$12:E$15)*100</f>
        <v>60.576923076923073</v>
      </c>
      <c r="L12" s="1667">
        <f t="shared" si="1"/>
        <v>61.30346232179226</v>
      </c>
      <c r="M12" s="5"/>
      <c r="N12" s="1666">
        <f>J12-I12</f>
        <v>2.6865236981968508</v>
      </c>
      <c r="O12" s="1669">
        <f>L12-K12</f>
        <v>0.72653924486918697</v>
      </c>
    </row>
    <row r="13" spans="1:23" x14ac:dyDescent="0.25">
      <c r="A13" s="1670" t="s">
        <v>418</v>
      </c>
      <c r="B13" s="143">
        <v>244</v>
      </c>
      <c r="C13" s="143">
        <v>196</v>
      </c>
      <c r="D13" s="143">
        <f>B13+C13</f>
        <v>440</v>
      </c>
      <c r="E13" s="794">
        <v>185</v>
      </c>
      <c r="F13" s="143">
        <v>169</v>
      </c>
      <c r="G13" s="746">
        <v>354</v>
      </c>
      <c r="H13" s="5"/>
      <c r="I13" s="757">
        <f t="shared" si="0"/>
        <v>47.470817120622563</v>
      </c>
      <c r="J13" s="744">
        <f t="shared" si="0"/>
        <v>40.74844074844075</v>
      </c>
      <c r="K13" s="748">
        <f t="shared" si="1"/>
        <v>35.57692307692308</v>
      </c>
      <c r="L13" s="744">
        <f t="shared" si="1"/>
        <v>34.419551934826885</v>
      </c>
      <c r="M13" s="5"/>
      <c r="N13" s="757">
        <f>J13-I13</f>
        <v>-6.7223763721818131</v>
      </c>
      <c r="O13" s="1671">
        <f>L13-K13</f>
        <v>-1.1573711420961956</v>
      </c>
    </row>
    <row r="14" spans="1:23" x14ac:dyDescent="0.25">
      <c r="A14" s="1145" t="s">
        <v>419</v>
      </c>
      <c r="B14" s="80">
        <v>20</v>
      </c>
      <c r="C14" s="80">
        <v>36</v>
      </c>
      <c r="D14" s="80">
        <f>B14+C14</f>
        <v>56</v>
      </c>
      <c r="E14" s="93">
        <v>15</v>
      </c>
      <c r="F14" s="80">
        <v>15</v>
      </c>
      <c r="G14" s="81">
        <v>30</v>
      </c>
      <c r="I14" s="79">
        <f t="shared" si="0"/>
        <v>3.8910505836575875</v>
      </c>
      <c r="J14" s="78">
        <f t="shared" si="0"/>
        <v>7.4844074844074848</v>
      </c>
      <c r="K14" s="62">
        <f t="shared" si="1"/>
        <v>2.8846153846153846</v>
      </c>
      <c r="L14" s="78">
        <f t="shared" si="1"/>
        <v>3.0549898167006111</v>
      </c>
      <c r="N14" s="79">
        <f>J14-I14</f>
        <v>3.5933569007498973</v>
      </c>
      <c r="O14" s="210">
        <f>L14-K14</f>
        <v>0.17037443208522651</v>
      </c>
    </row>
    <row r="15" spans="1:23" x14ac:dyDescent="0.25">
      <c r="A15" s="1147" t="s">
        <v>420</v>
      </c>
      <c r="B15" s="141">
        <v>2</v>
      </c>
      <c r="C15" s="141">
        <v>4</v>
      </c>
      <c r="D15" s="141">
        <f>B15+C15</f>
        <v>6</v>
      </c>
      <c r="E15" s="145">
        <v>5</v>
      </c>
      <c r="F15" s="141">
        <v>6</v>
      </c>
      <c r="G15" s="142">
        <v>11</v>
      </c>
      <c r="I15" s="1187">
        <f t="shared" si="0"/>
        <v>0.38910505836575876</v>
      </c>
      <c r="J15" s="1189">
        <f t="shared" si="0"/>
        <v>0.83160083160083165</v>
      </c>
      <c r="K15" s="1190">
        <f t="shared" si="1"/>
        <v>0.96153846153846156</v>
      </c>
      <c r="L15" s="1004">
        <f t="shared" si="1"/>
        <v>1.2219959266802443</v>
      </c>
      <c r="N15" s="1187">
        <f>J15-I15</f>
        <v>0.44249577323507289</v>
      </c>
      <c r="O15" s="1188">
        <f>L15-K15</f>
        <v>0.2604574651417827</v>
      </c>
    </row>
    <row r="18" spans="1:51" x14ac:dyDescent="0.25">
      <c r="A18" s="5" t="s">
        <v>1223</v>
      </c>
    </row>
    <row r="19" spans="1:51" x14ac:dyDescent="0.25">
      <c r="A19" s="5"/>
    </row>
    <row r="20" spans="1:51" x14ac:dyDescent="0.25">
      <c r="B20" s="2086" t="s">
        <v>997</v>
      </c>
      <c r="C20" s="2086"/>
      <c r="D20" s="2086"/>
      <c r="E20" s="2086"/>
      <c r="F20" s="2086"/>
      <c r="G20" s="2086"/>
      <c r="H20" s="2086"/>
      <c r="I20" s="2086"/>
      <c r="J20" s="2086"/>
      <c r="K20" s="2086"/>
      <c r="L20" s="2086"/>
      <c r="M20" s="2086"/>
      <c r="N20" s="2086"/>
      <c r="O20" s="2086"/>
      <c r="P20" s="2086"/>
      <c r="Q20" s="2086"/>
      <c r="R20" s="2086"/>
      <c r="S20" s="2086"/>
      <c r="T20" s="2086"/>
      <c r="U20" s="2086"/>
      <c r="V20" s="2086"/>
      <c r="W20" s="2086"/>
      <c r="X20" s="2086"/>
      <c r="Y20" s="2086"/>
      <c r="AA20" s="2086" t="s">
        <v>508</v>
      </c>
      <c r="AB20" s="2086"/>
      <c r="AC20" s="2086"/>
      <c r="AD20" s="2086"/>
      <c r="AE20" s="2086"/>
      <c r="AF20" s="2086"/>
      <c r="AG20" s="2086"/>
      <c r="AH20" s="2086"/>
      <c r="AI20" s="2086"/>
      <c r="AJ20" s="2086"/>
      <c r="AK20" s="2086"/>
      <c r="AL20" s="2086"/>
      <c r="AM20" s="2086"/>
      <c r="AN20" s="2086"/>
      <c r="AO20" s="2086"/>
      <c r="AP20" s="2086"/>
      <c r="AQ20" s="20"/>
      <c r="AR20" s="2120" t="s">
        <v>631</v>
      </c>
      <c r="AS20" s="2120"/>
      <c r="AT20" s="2120"/>
      <c r="AU20" s="2120"/>
      <c r="AV20" s="2120"/>
      <c r="AW20" s="2120"/>
      <c r="AX20" s="2120"/>
      <c r="AY20" s="2120"/>
    </row>
    <row r="21" spans="1:51" x14ac:dyDescent="0.25">
      <c r="A21" s="383" t="s">
        <v>29</v>
      </c>
      <c r="B21" s="2108">
        <v>2017</v>
      </c>
      <c r="C21" s="2090"/>
      <c r="D21" s="2090"/>
      <c r="E21" s="2090"/>
      <c r="F21" s="2090"/>
      <c r="G21" s="2090"/>
      <c r="H21" s="2090"/>
      <c r="I21" s="2090"/>
      <c r="J21" s="2090"/>
      <c r="K21" s="2090"/>
      <c r="L21" s="2090"/>
      <c r="M21" s="2090"/>
      <c r="N21" s="2090">
        <v>2020</v>
      </c>
      <c r="O21" s="2090"/>
      <c r="P21" s="2090"/>
      <c r="Q21" s="2090"/>
      <c r="R21" s="2090"/>
      <c r="S21" s="2090"/>
      <c r="T21" s="2090"/>
      <c r="U21" s="2090"/>
      <c r="V21" s="2090"/>
      <c r="W21" s="2090"/>
      <c r="X21" s="2090"/>
      <c r="Y21" s="2090"/>
      <c r="AA21" s="2090">
        <v>2017</v>
      </c>
      <c r="AB21" s="2090"/>
      <c r="AC21" s="2090"/>
      <c r="AD21" s="2090"/>
      <c r="AE21" s="2090"/>
      <c r="AF21" s="2090"/>
      <c r="AG21" s="2090"/>
      <c r="AH21" s="2090"/>
      <c r="AI21" s="2090">
        <v>2020</v>
      </c>
      <c r="AJ21" s="2090"/>
      <c r="AK21" s="2090"/>
      <c r="AL21" s="2090"/>
      <c r="AM21" s="2090"/>
      <c r="AN21" s="2090"/>
      <c r="AO21" s="2090"/>
      <c r="AP21" s="2090"/>
      <c r="AR21" s="2091">
        <v>2017</v>
      </c>
      <c r="AS21" s="2091"/>
      <c r="AT21" s="2091"/>
      <c r="AU21" s="2091"/>
      <c r="AV21" s="2091">
        <v>2020</v>
      </c>
      <c r="AW21" s="2091"/>
      <c r="AX21" s="2091"/>
      <c r="AY21" s="2091"/>
    </row>
    <row r="22" spans="1:51" x14ac:dyDescent="0.25">
      <c r="A22" s="364" t="s">
        <v>30</v>
      </c>
      <c r="B22" s="2097" t="s">
        <v>31</v>
      </c>
      <c r="C22" s="2086"/>
      <c r="D22" s="2086"/>
      <c r="E22" s="2086"/>
      <c r="F22" s="2086" t="s">
        <v>32</v>
      </c>
      <c r="G22" s="2086"/>
      <c r="H22" s="2086"/>
      <c r="I22" s="2086"/>
      <c r="J22" s="2086" t="s">
        <v>33</v>
      </c>
      <c r="K22" s="2086"/>
      <c r="L22" s="2086"/>
      <c r="M22" s="2086"/>
      <c r="N22" s="2086" t="s">
        <v>31</v>
      </c>
      <c r="O22" s="2086"/>
      <c r="P22" s="2086"/>
      <c r="Q22" s="2086"/>
      <c r="R22" s="2086" t="s">
        <v>32</v>
      </c>
      <c r="S22" s="2086"/>
      <c r="T22" s="2086"/>
      <c r="U22" s="2086"/>
      <c r="V22" s="2086" t="s">
        <v>33</v>
      </c>
      <c r="W22" s="2086"/>
      <c r="X22" s="2086"/>
      <c r="Y22" s="2086"/>
      <c r="AA22" s="2086" t="s">
        <v>31</v>
      </c>
      <c r="AB22" s="2086"/>
      <c r="AC22" s="2086"/>
      <c r="AD22" s="2086"/>
      <c r="AE22" s="2086" t="s">
        <v>32</v>
      </c>
      <c r="AF22" s="2086"/>
      <c r="AG22" s="2086"/>
      <c r="AH22" s="2086"/>
      <c r="AI22" s="2086" t="s">
        <v>31</v>
      </c>
      <c r="AJ22" s="2086"/>
      <c r="AK22" s="2086"/>
      <c r="AL22" s="2086"/>
      <c r="AM22" s="2086" t="s">
        <v>32</v>
      </c>
      <c r="AN22" s="2086"/>
      <c r="AO22" s="2086"/>
      <c r="AP22" s="2086"/>
      <c r="AR22" s="2091"/>
      <c r="AS22" s="2091"/>
      <c r="AT22" s="2091"/>
      <c r="AU22" s="2091"/>
      <c r="AV22" s="2091"/>
      <c r="AW22" s="2091"/>
      <c r="AX22" s="2091"/>
      <c r="AY22" s="2091"/>
    </row>
    <row r="23" spans="1:51" ht="129" x14ac:dyDescent="0.25">
      <c r="A23" s="1140" t="s">
        <v>34</v>
      </c>
      <c r="B23" s="1652" t="s">
        <v>564</v>
      </c>
      <c r="C23" s="1653" t="s">
        <v>418</v>
      </c>
      <c r="D23" s="1142" t="s">
        <v>419</v>
      </c>
      <c r="E23" s="1142" t="s">
        <v>420</v>
      </c>
      <c r="F23" s="1653" t="s">
        <v>564</v>
      </c>
      <c r="G23" s="1653" t="s">
        <v>418</v>
      </c>
      <c r="H23" s="1142" t="s">
        <v>419</v>
      </c>
      <c r="I23" s="1142" t="s">
        <v>420</v>
      </c>
      <c r="J23" s="1653" t="s">
        <v>564</v>
      </c>
      <c r="K23" s="1653" t="s">
        <v>418</v>
      </c>
      <c r="L23" s="1142" t="s">
        <v>419</v>
      </c>
      <c r="M23" s="1142" t="s">
        <v>420</v>
      </c>
      <c r="N23" s="1652" t="s">
        <v>564</v>
      </c>
      <c r="O23" s="1653" t="s">
        <v>418</v>
      </c>
      <c r="P23" s="1142" t="s">
        <v>419</v>
      </c>
      <c r="Q23" s="1142" t="s">
        <v>420</v>
      </c>
      <c r="R23" s="1653" t="s">
        <v>564</v>
      </c>
      <c r="S23" s="1653" t="s">
        <v>418</v>
      </c>
      <c r="T23" s="1142" t="s">
        <v>419</v>
      </c>
      <c r="U23" s="1142" t="s">
        <v>420</v>
      </c>
      <c r="V23" s="1653" t="s">
        <v>564</v>
      </c>
      <c r="W23" s="1653" t="s">
        <v>418</v>
      </c>
      <c r="X23" s="1142" t="s">
        <v>419</v>
      </c>
      <c r="Y23" s="1143" t="s">
        <v>420</v>
      </c>
      <c r="AA23" s="1652" t="s">
        <v>564</v>
      </c>
      <c r="AB23" s="1653" t="s">
        <v>418</v>
      </c>
      <c r="AC23" s="1142" t="s">
        <v>419</v>
      </c>
      <c r="AD23" s="1142" t="s">
        <v>420</v>
      </c>
      <c r="AE23" s="1653" t="s">
        <v>564</v>
      </c>
      <c r="AF23" s="1653" t="s">
        <v>418</v>
      </c>
      <c r="AG23" s="1142" t="s">
        <v>419</v>
      </c>
      <c r="AH23" s="1142" t="s">
        <v>420</v>
      </c>
      <c r="AI23" s="1652" t="s">
        <v>564</v>
      </c>
      <c r="AJ23" s="1653" t="s">
        <v>418</v>
      </c>
      <c r="AK23" s="1142" t="s">
        <v>419</v>
      </c>
      <c r="AL23" s="1142" t="s">
        <v>420</v>
      </c>
      <c r="AM23" s="1653" t="s">
        <v>564</v>
      </c>
      <c r="AN23" s="1653" t="s">
        <v>418</v>
      </c>
      <c r="AO23" s="1142" t="s">
        <v>419</v>
      </c>
      <c r="AP23" s="1143" t="s">
        <v>420</v>
      </c>
      <c r="AQ23" s="18"/>
      <c r="AR23" s="1652" t="s">
        <v>564</v>
      </c>
      <c r="AS23" s="1653" t="s">
        <v>418</v>
      </c>
      <c r="AT23" s="1142" t="s">
        <v>419</v>
      </c>
      <c r="AU23" s="1143" t="s">
        <v>420</v>
      </c>
      <c r="AV23" s="1653" t="s">
        <v>564</v>
      </c>
      <c r="AW23" s="1653" t="s">
        <v>418</v>
      </c>
      <c r="AX23" s="1142" t="s">
        <v>419</v>
      </c>
      <c r="AY23" s="1143" t="s">
        <v>420</v>
      </c>
    </row>
    <row r="24" spans="1:51" x14ac:dyDescent="0.25">
      <c r="A24" s="364" t="s">
        <v>35</v>
      </c>
      <c r="B24" s="1654"/>
      <c r="C24" s="1655"/>
      <c r="D24" s="372"/>
      <c r="E24" s="372"/>
      <c r="F24" s="1655"/>
      <c r="G24" s="1655"/>
      <c r="H24" s="372"/>
      <c r="I24" s="372"/>
      <c r="J24" s="1655"/>
      <c r="K24" s="1655"/>
      <c r="L24" s="372"/>
      <c r="M24" s="372"/>
      <c r="N24" s="1654"/>
      <c r="O24" s="1655"/>
      <c r="P24" s="372"/>
      <c r="Q24" s="372"/>
      <c r="R24" s="1655"/>
      <c r="S24" s="1655"/>
      <c r="T24" s="372"/>
      <c r="U24" s="372"/>
      <c r="V24" s="1655"/>
      <c r="W24" s="1655"/>
      <c r="X24" s="372"/>
      <c r="Y24" s="373"/>
      <c r="AA24" s="1654"/>
      <c r="AB24" s="1655"/>
      <c r="AC24" s="372"/>
      <c r="AD24" s="372"/>
      <c r="AE24" s="1655"/>
      <c r="AF24" s="1655"/>
      <c r="AG24" s="372"/>
      <c r="AH24" s="372"/>
      <c r="AI24" s="1654"/>
      <c r="AJ24" s="1655"/>
      <c r="AK24" s="372"/>
      <c r="AL24" s="372"/>
      <c r="AM24" s="1655"/>
      <c r="AN24" s="1655"/>
      <c r="AO24" s="372"/>
      <c r="AP24" s="373"/>
      <c r="AR24" s="1654"/>
      <c r="AS24" s="1655"/>
      <c r="AT24" s="372"/>
      <c r="AU24" s="373"/>
      <c r="AV24" s="1655"/>
      <c r="AW24" s="1655"/>
      <c r="AX24" s="372"/>
      <c r="AY24" s="373"/>
    </row>
    <row r="25" spans="1:51" x14ac:dyDescent="0.25">
      <c r="A25" s="374" t="s">
        <v>36</v>
      </c>
      <c r="B25" s="795">
        <v>0</v>
      </c>
      <c r="C25" s="792">
        <v>1</v>
      </c>
      <c r="D25" s="229">
        <v>0</v>
      </c>
      <c r="E25" s="229">
        <v>0</v>
      </c>
      <c r="F25" s="792">
        <v>1</v>
      </c>
      <c r="G25" s="792">
        <v>1</v>
      </c>
      <c r="H25" s="229">
        <v>0</v>
      </c>
      <c r="I25" s="229">
        <v>0</v>
      </c>
      <c r="J25" s="792">
        <v>1</v>
      </c>
      <c r="K25" s="792">
        <v>2</v>
      </c>
      <c r="L25" s="229">
        <v>0</v>
      </c>
      <c r="M25" s="229">
        <v>0</v>
      </c>
      <c r="N25" s="795">
        <v>3</v>
      </c>
      <c r="O25" s="792">
        <v>2</v>
      </c>
      <c r="P25" s="229">
        <v>1</v>
      </c>
      <c r="Q25" s="229">
        <v>0</v>
      </c>
      <c r="R25" s="792">
        <v>0</v>
      </c>
      <c r="S25" s="792">
        <v>0</v>
      </c>
      <c r="T25" s="229">
        <v>0</v>
      </c>
      <c r="U25" s="229">
        <v>0</v>
      </c>
      <c r="V25" s="792">
        <v>3</v>
      </c>
      <c r="W25" s="792">
        <v>2</v>
      </c>
      <c r="X25" s="229">
        <v>1</v>
      </c>
      <c r="Y25" s="230">
        <v>0</v>
      </c>
      <c r="AA25" s="1658">
        <f t="shared" ref="AA25:AD29" si="2">IFERROR(B25/SUM($B25:$E25)*100,0)</f>
        <v>0</v>
      </c>
      <c r="AB25" s="1659">
        <f t="shared" si="2"/>
        <v>100</v>
      </c>
      <c r="AC25" s="232">
        <f t="shared" si="2"/>
        <v>0</v>
      </c>
      <c r="AD25" s="232">
        <f t="shared" si="2"/>
        <v>0</v>
      </c>
      <c r="AE25" s="1659">
        <f t="shared" ref="AE25:AH29" si="3">IFERROR(F25/SUM($F25:$I25)*100,0)</f>
        <v>50</v>
      </c>
      <c r="AF25" s="1659">
        <f t="shared" si="3"/>
        <v>50</v>
      </c>
      <c r="AG25" s="232">
        <f t="shared" si="3"/>
        <v>0</v>
      </c>
      <c r="AH25" s="232">
        <f t="shared" si="3"/>
        <v>0</v>
      </c>
      <c r="AI25" s="1658">
        <f t="shared" ref="AI25:AL29" si="4">IFERROR(N25/SUM($N25:$Q25)*100,0)</f>
        <v>50</v>
      </c>
      <c r="AJ25" s="1659">
        <f t="shared" si="4"/>
        <v>33.333333333333329</v>
      </c>
      <c r="AK25" s="232">
        <f t="shared" si="4"/>
        <v>16.666666666666664</v>
      </c>
      <c r="AL25" s="232">
        <f t="shared" si="4"/>
        <v>0</v>
      </c>
      <c r="AM25" s="1659">
        <f t="shared" ref="AM25:AP29" si="5">IFERROR(R25/SUM($R25:$U25)*100,0)</f>
        <v>0</v>
      </c>
      <c r="AN25" s="1659">
        <f t="shared" si="5"/>
        <v>0</v>
      </c>
      <c r="AO25" s="232">
        <f t="shared" si="5"/>
        <v>0</v>
      </c>
      <c r="AP25" s="233">
        <f t="shared" si="5"/>
        <v>0</v>
      </c>
      <c r="AR25" s="1650">
        <f t="shared" ref="AR25:AU29" si="6">AE25-AA25</f>
        <v>50</v>
      </c>
      <c r="AS25" s="1645">
        <f t="shared" si="6"/>
        <v>-50</v>
      </c>
      <c r="AT25" s="358">
        <f t="shared" si="6"/>
        <v>0</v>
      </c>
      <c r="AU25" s="620">
        <f t="shared" si="6"/>
        <v>0</v>
      </c>
      <c r="AV25" s="1645">
        <f>AM25-AI25</f>
        <v>-50</v>
      </c>
      <c r="AW25" s="1645">
        <f t="shared" ref="AW25:AY25" si="7">AN25-AJ25</f>
        <v>-33.333333333333329</v>
      </c>
      <c r="AX25" s="358">
        <f t="shared" si="7"/>
        <v>-16.666666666666664</v>
      </c>
      <c r="AY25" s="620">
        <f t="shared" si="7"/>
        <v>0</v>
      </c>
    </row>
    <row r="26" spans="1:51" x14ac:dyDescent="0.25">
      <c r="A26" s="375" t="s">
        <v>38</v>
      </c>
      <c r="B26" s="794">
        <v>51</v>
      </c>
      <c r="C26" s="143">
        <v>38</v>
      </c>
      <c r="D26" s="80">
        <v>3</v>
      </c>
      <c r="E26" s="80">
        <v>1</v>
      </c>
      <c r="F26" s="143">
        <v>57</v>
      </c>
      <c r="G26" s="143">
        <v>25</v>
      </c>
      <c r="H26" s="80">
        <v>10</v>
      </c>
      <c r="I26" s="80">
        <v>1</v>
      </c>
      <c r="J26" s="143">
        <v>108</v>
      </c>
      <c r="K26" s="143">
        <v>63</v>
      </c>
      <c r="L26" s="80">
        <v>13</v>
      </c>
      <c r="M26" s="80">
        <v>2</v>
      </c>
      <c r="N26" s="794">
        <v>48</v>
      </c>
      <c r="O26" s="143">
        <v>36</v>
      </c>
      <c r="P26" s="80">
        <v>1</v>
      </c>
      <c r="Q26" s="80">
        <v>0</v>
      </c>
      <c r="R26" s="143">
        <v>54</v>
      </c>
      <c r="S26" s="143">
        <v>35</v>
      </c>
      <c r="T26" s="80">
        <v>3</v>
      </c>
      <c r="U26" s="80">
        <v>1</v>
      </c>
      <c r="V26" s="143">
        <v>102</v>
      </c>
      <c r="W26" s="143">
        <v>71</v>
      </c>
      <c r="X26" s="80">
        <v>4</v>
      </c>
      <c r="Y26" s="81">
        <v>1</v>
      </c>
      <c r="AA26" s="769">
        <f t="shared" si="2"/>
        <v>54.838709677419352</v>
      </c>
      <c r="AB26" s="87">
        <f t="shared" si="2"/>
        <v>40.86021505376344</v>
      </c>
      <c r="AC26" s="187">
        <f t="shared" si="2"/>
        <v>3.225806451612903</v>
      </c>
      <c r="AD26" s="187">
        <f t="shared" si="2"/>
        <v>1.0752688172043012</v>
      </c>
      <c r="AE26" s="87">
        <f t="shared" si="3"/>
        <v>61.29032258064516</v>
      </c>
      <c r="AF26" s="87">
        <f t="shared" si="3"/>
        <v>26.881720430107524</v>
      </c>
      <c r="AG26" s="6">
        <f t="shared" si="3"/>
        <v>10.75268817204301</v>
      </c>
      <c r="AH26" s="187">
        <f t="shared" si="3"/>
        <v>1.0752688172043012</v>
      </c>
      <c r="AI26" s="769">
        <f t="shared" si="4"/>
        <v>56.470588235294116</v>
      </c>
      <c r="AJ26" s="87">
        <f t="shared" si="4"/>
        <v>42.352941176470587</v>
      </c>
      <c r="AK26" s="187">
        <f t="shared" si="4"/>
        <v>1.1764705882352942</v>
      </c>
      <c r="AL26" s="187">
        <f t="shared" si="4"/>
        <v>0</v>
      </c>
      <c r="AM26" s="87">
        <f t="shared" si="5"/>
        <v>58.064516129032263</v>
      </c>
      <c r="AN26" s="806">
        <f>IFERROR(S26/SUM($R26:$U26)*100,0)</f>
        <v>37.634408602150536</v>
      </c>
      <c r="AO26" s="187">
        <f t="shared" si="5"/>
        <v>3.225806451612903</v>
      </c>
      <c r="AP26" s="189">
        <f>IFERROR(U26/SUM($R26:$U26)*100,0)</f>
        <v>1.0752688172043012</v>
      </c>
      <c r="AR26" s="105">
        <f t="shared" si="6"/>
        <v>6.4516129032258078</v>
      </c>
      <c r="AS26" s="104">
        <f t="shared" si="6"/>
        <v>-13.978494623655916</v>
      </c>
      <c r="AT26" s="194">
        <f t="shared" si="6"/>
        <v>7.5268817204301071</v>
      </c>
      <c r="AU26" s="359">
        <f t="shared" si="6"/>
        <v>0</v>
      </c>
      <c r="AV26" s="104">
        <f t="shared" ref="AV26:AV72" si="8">AM26-AI26</f>
        <v>1.5939278937381474</v>
      </c>
      <c r="AW26" s="104">
        <f t="shared" ref="AW26:AW72" si="9">AN26-AJ26</f>
        <v>-4.7185325743200508</v>
      </c>
      <c r="AX26" s="194">
        <f t="shared" ref="AX26:AX72" si="10">AO26-AK26</f>
        <v>2.0493358633776086</v>
      </c>
      <c r="AY26" s="359">
        <f t="shared" ref="AY26:AY72" si="11">AP26-AL26</f>
        <v>1.0752688172043012</v>
      </c>
    </row>
    <row r="27" spans="1:51" x14ac:dyDescent="0.25">
      <c r="A27" s="375" t="s">
        <v>39</v>
      </c>
      <c r="B27" s="794">
        <v>65</v>
      </c>
      <c r="C27" s="143">
        <v>60</v>
      </c>
      <c r="D27" s="80">
        <v>4</v>
      </c>
      <c r="E27" s="80">
        <v>0</v>
      </c>
      <c r="F27" s="143">
        <v>72</v>
      </c>
      <c r="G27" s="143">
        <v>64</v>
      </c>
      <c r="H27" s="80">
        <v>6</v>
      </c>
      <c r="I27" s="80">
        <v>1</v>
      </c>
      <c r="J27" s="143">
        <v>137</v>
      </c>
      <c r="K27" s="143">
        <v>124</v>
      </c>
      <c r="L27" s="80">
        <v>10</v>
      </c>
      <c r="M27" s="80">
        <v>1</v>
      </c>
      <c r="N27" s="794">
        <v>86</v>
      </c>
      <c r="O27" s="143">
        <v>36</v>
      </c>
      <c r="P27" s="80">
        <v>1</v>
      </c>
      <c r="Q27" s="80">
        <v>1</v>
      </c>
      <c r="R27" s="143">
        <v>82</v>
      </c>
      <c r="S27" s="143">
        <v>41</v>
      </c>
      <c r="T27" s="80">
        <v>8</v>
      </c>
      <c r="U27" s="80">
        <v>1</v>
      </c>
      <c r="V27" s="143">
        <v>168</v>
      </c>
      <c r="W27" s="143">
        <v>77</v>
      </c>
      <c r="X27" s="80">
        <v>9</v>
      </c>
      <c r="Y27" s="81">
        <v>2</v>
      </c>
      <c r="AA27" s="769">
        <f t="shared" si="2"/>
        <v>50.387596899224803</v>
      </c>
      <c r="AB27" s="87">
        <f t="shared" si="2"/>
        <v>46.511627906976742</v>
      </c>
      <c r="AC27" s="187">
        <f t="shared" si="2"/>
        <v>3.1007751937984498</v>
      </c>
      <c r="AD27" s="187">
        <f t="shared" si="2"/>
        <v>0</v>
      </c>
      <c r="AE27" s="87">
        <f t="shared" si="3"/>
        <v>50.349650349650354</v>
      </c>
      <c r="AF27" s="87">
        <f t="shared" si="3"/>
        <v>44.755244755244753</v>
      </c>
      <c r="AG27" s="6">
        <f t="shared" si="3"/>
        <v>4.1958041958041958</v>
      </c>
      <c r="AH27" s="187">
        <f t="shared" si="3"/>
        <v>0.69930069930069927</v>
      </c>
      <c r="AI27" s="769">
        <f t="shared" si="4"/>
        <v>69.354838709677423</v>
      </c>
      <c r="AJ27" s="87">
        <f t="shared" si="4"/>
        <v>29.032258064516132</v>
      </c>
      <c r="AK27" s="187">
        <f t="shared" si="4"/>
        <v>0.80645161290322576</v>
      </c>
      <c r="AL27" s="187">
        <f t="shared" si="4"/>
        <v>0.80645161290322576</v>
      </c>
      <c r="AM27" s="87">
        <f t="shared" si="5"/>
        <v>62.121212121212125</v>
      </c>
      <c r="AN27" s="806">
        <f t="shared" si="5"/>
        <v>31.060606060606062</v>
      </c>
      <c r="AO27" s="6">
        <f t="shared" si="5"/>
        <v>6.0606060606060606</v>
      </c>
      <c r="AP27" s="189">
        <f t="shared" si="5"/>
        <v>0.75757575757575757</v>
      </c>
      <c r="AR27" s="105">
        <f t="shared" si="6"/>
        <v>-3.7946549574449762E-2</v>
      </c>
      <c r="AS27" s="104">
        <f t="shared" si="6"/>
        <v>-1.7563831517319883</v>
      </c>
      <c r="AT27" s="194">
        <f t="shared" si="6"/>
        <v>1.095029002005746</v>
      </c>
      <c r="AU27" s="359">
        <f t="shared" si="6"/>
        <v>0.69930069930069927</v>
      </c>
      <c r="AV27" s="104">
        <f t="shared" si="8"/>
        <v>-7.2336265884652988</v>
      </c>
      <c r="AW27" s="104">
        <f t="shared" si="9"/>
        <v>2.0283479960899307</v>
      </c>
      <c r="AX27" s="194">
        <f t="shared" si="10"/>
        <v>5.2541544477028346</v>
      </c>
      <c r="AY27" s="359">
        <f t="shared" si="11"/>
        <v>-4.8875855327468187E-2</v>
      </c>
    </row>
    <row r="28" spans="1:51" x14ac:dyDescent="0.25">
      <c r="A28" s="375" t="s">
        <v>40</v>
      </c>
      <c r="B28" s="794">
        <v>76</v>
      </c>
      <c r="C28" s="143">
        <v>67</v>
      </c>
      <c r="D28" s="80">
        <v>8</v>
      </c>
      <c r="E28" s="80">
        <v>1</v>
      </c>
      <c r="F28" s="143">
        <v>66</v>
      </c>
      <c r="G28" s="143">
        <v>64</v>
      </c>
      <c r="H28" s="80">
        <v>8</v>
      </c>
      <c r="I28" s="80">
        <v>1</v>
      </c>
      <c r="J28" s="143">
        <v>142</v>
      </c>
      <c r="K28" s="143">
        <v>131</v>
      </c>
      <c r="L28" s="80">
        <v>16</v>
      </c>
      <c r="M28" s="80">
        <v>2</v>
      </c>
      <c r="N28" s="794">
        <v>102</v>
      </c>
      <c r="O28" s="143">
        <v>67</v>
      </c>
      <c r="P28" s="80">
        <v>6</v>
      </c>
      <c r="Q28" s="80">
        <v>1</v>
      </c>
      <c r="R28" s="143">
        <v>114</v>
      </c>
      <c r="S28" s="143">
        <v>52</v>
      </c>
      <c r="T28" s="80">
        <v>2</v>
      </c>
      <c r="U28" s="80">
        <v>0</v>
      </c>
      <c r="V28" s="143">
        <v>216</v>
      </c>
      <c r="W28" s="143">
        <v>119</v>
      </c>
      <c r="X28" s="80">
        <v>8</v>
      </c>
      <c r="Y28" s="81">
        <v>1</v>
      </c>
      <c r="AA28" s="769">
        <f t="shared" si="2"/>
        <v>50</v>
      </c>
      <c r="AB28" s="87">
        <f t="shared" si="2"/>
        <v>44.078947368421048</v>
      </c>
      <c r="AC28" s="6">
        <f t="shared" si="2"/>
        <v>5.2631578947368416</v>
      </c>
      <c r="AD28" s="187">
        <f t="shared" si="2"/>
        <v>0.6578947368421052</v>
      </c>
      <c r="AE28" s="87">
        <f t="shared" si="3"/>
        <v>47.482014388489205</v>
      </c>
      <c r="AF28" s="87">
        <f t="shared" si="3"/>
        <v>46.043165467625904</v>
      </c>
      <c r="AG28" s="6">
        <f t="shared" si="3"/>
        <v>5.755395683453238</v>
      </c>
      <c r="AH28" s="187">
        <f t="shared" si="3"/>
        <v>0.71942446043165476</v>
      </c>
      <c r="AI28" s="769">
        <f t="shared" si="4"/>
        <v>57.95454545454546</v>
      </c>
      <c r="AJ28" s="87">
        <f t="shared" si="4"/>
        <v>38.06818181818182</v>
      </c>
      <c r="AK28" s="6">
        <f t="shared" si="4"/>
        <v>3.4090909090909087</v>
      </c>
      <c r="AL28" s="187">
        <f t="shared" si="4"/>
        <v>0.56818181818181823</v>
      </c>
      <c r="AM28" s="87">
        <f t="shared" si="5"/>
        <v>67.857142857142861</v>
      </c>
      <c r="AN28" s="806">
        <f t="shared" si="5"/>
        <v>30.952380952380953</v>
      </c>
      <c r="AO28" s="187">
        <f t="shared" si="5"/>
        <v>1.1904761904761905</v>
      </c>
      <c r="AP28" s="189">
        <f t="shared" si="5"/>
        <v>0</v>
      </c>
      <c r="AR28" s="105">
        <f t="shared" si="6"/>
        <v>-2.5179856115107953</v>
      </c>
      <c r="AS28" s="104">
        <f t="shared" si="6"/>
        <v>1.9642180992048566</v>
      </c>
      <c r="AT28" s="57">
        <f t="shared" si="6"/>
        <v>0.49223778871639645</v>
      </c>
      <c r="AU28" s="359">
        <f t="shared" si="6"/>
        <v>6.1529723589549556E-2</v>
      </c>
      <c r="AV28" s="104">
        <f t="shared" si="8"/>
        <v>9.9025974025974008</v>
      </c>
      <c r="AW28" s="104">
        <f t="shared" si="9"/>
        <v>-7.1158008658008676</v>
      </c>
      <c r="AX28" s="194">
        <f t="shared" si="10"/>
        <v>-2.2186147186147185</v>
      </c>
      <c r="AY28" s="359">
        <f t="shared" si="11"/>
        <v>-0.56818181818181823</v>
      </c>
    </row>
    <row r="29" spans="1:51" x14ac:dyDescent="0.25">
      <c r="A29" s="375" t="s">
        <v>41</v>
      </c>
      <c r="B29" s="794">
        <v>56</v>
      </c>
      <c r="C29" s="143">
        <v>77</v>
      </c>
      <c r="D29" s="80">
        <v>5</v>
      </c>
      <c r="E29" s="80">
        <v>0</v>
      </c>
      <c r="F29" s="143">
        <v>50</v>
      </c>
      <c r="G29" s="143">
        <v>42</v>
      </c>
      <c r="H29" s="80">
        <v>11</v>
      </c>
      <c r="I29" s="80">
        <v>1</v>
      </c>
      <c r="J29" s="143">
        <v>106</v>
      </c>
      <c r="K29" s="143">
        <v>119</v>
      </c>
      <c r="L29" s="80">
        <v>16</v>
      </c>
      <c r="M29" s="80">
        <v>1</v>
      </c>
      <c r="N29" s="794">
        <v>76</v>
      </c>
      <c r="O29" s="143">
        <v>44</v>
      </c>
      <c r="P29" s="80">
        <v>6</v>
      </c>
      <c r="Q29" s="80">
        <v>2</v>
      </c>
      <c r="R29" s="143">
        <v>51</v>
      </c>
      <c r="S29" s="143">
        <v>41</v>
      </c>
      <c r="T29" s="80">
        <v>2</v>
      </c>
      <c r="U29" s="80">
        <v>3</v>
      </c>
      <c r="V29" s="143">
        <v>127</v>
      </c>
      <c r="W29" s="143">
        <v>85</v>
      </c>
      <c r="X29" s="80">
        <v>8</v>
      </c>
      <c r="Y29" s="81">
        <v>5</v>
      </c>
      <c r="AA29" s="769">
        <f t="shared" si="2"/>
        <v>40.579710144927539</v>
      </c>
      <c r="AB29" s="87">
        <f t="shared" si="2"/>
        <v>55.797101449275367</v>
      </c>
      <c r="AC29" s="187">
        <f t="shared" si="2"/>
        <v>3.6231884057971016</v>
      </c>
      <c r="AD29" s="187">
        <f t="shared" si="2"/>
        <v>0</v>
      </c>
      <c r="AE29" s="87">
        <f t="shared" si="3"/>
        <v>48.07692307692308</v>
      </c>
      <c r="AF29" s="87">
        <f t="shared" si="3"/>
        <v>40.384615384615387</v>
      </c>
      <c r="AG29" s="6">
        <f t="shared" si="3"/>
        <v>10.576923076923077</v>
      </c>
      <c r="AH29" s="187">
        <f t="shared" si="3"/>
        <v>0.96153846153846156</v>
      </c>
      <c r="AI29" s="769">
        <f t="shared" si="4"/>
        <v>59.375</v>
      </c>
      <c r="AJ29" s="87">
        <f t="shared" si="4"/>
        <v>34.375</v>
      </c>
      <c r="AK29" s="6">
        <f t="shared" si="4"/>
        <v>4.6875</v>
      </c>
      <c r="AL29" s="187">
        <f t="shared" si="4"/>
        <v>1.5625</v>
      </c>
      <c r="AM29" s="87">
        <f t="shared" si="5"/>
        <v>52.577319587628871</v>
      </c>
      <c r="AN29" s="806">
        <f t="shared" si="5"/>
        <v>42.268041237113401</v>
      </c>
      <c r="AO29" s="187">
        <f t="shared" si="5"/>
        <v>2.0618556701030926</v>
      </c>
      <c r="AP29" s="189">
        <f t="shared" si="5"/>
        <v>3.0927835051546393</v>
      </c>
      <c r="AR29" s="105">
        <f t="shared" si="6"/>
        <v>7.4972129319955414</v>
      </c>
      <c r="AS29" s="104">
        <f t="shared" si="6"/>
        <v>-15.41248606465998</v>
      </c>
      <c r="AT29" s="194">
        <f t="shared" si="6"/>
        <v>6.9537346711259751</v>
      </c>
      <c r="AU29" s="359">
        <f t="shared" si="6"/>
        <v>0.96153846153846156</v>
      </c>
      <c r="AV29" s="104">
        <f t="shared" si="8"/>
        <v>-6.797680412371129</v>
      </c>
      <c r="AW29" s="104">
        <f t="shared" si="9"/>
        <v>7.8930412371134011</v>
      </c>
      <c r="AX29" s="194">
        <f t="shared" si="10"/>
        <v>-2.6256443298969074</v>
      </c>
      <c r="AY29" s="359">
        <f t="shared" si="11"/>
        <v>1.5302835051546393</v>
      </c>
    </row>
    <row r="30" spans="1:51" x14ac:dyDescent="0.25">
      <c r="A30" s="364" t="s">
        <v>42</v>
      </c>
      <c r="B30" s="1656"/>
      <c r="C30" s="1657"/>
      <c r="D30" s="1134"/>
      <c r="E30" s="1134"/>
      <c r="F30" s="1657"/>
      <c r="G30" s="1657"/>
      <c r="H30" s="1134"/>
      <c r="I30" s="1134"/>
      <c r="J30" s="1657"/>
      <c r="K30" s="1657"/>
      <c r="L30" s="1134"/>
      <c r="M30" s="1134"/>
      <c r="N30" s="1656"/>
      <c r="O30" s="1657"/>
      <c r="P30" s="1134"/>
      <c r="Q30" s="1134"/>
      <c r="R30" s="1657"/>
      <c r="S30" s="1657"/>
      <c r="T30" s="1134"/>
      <c r="U30" s="1134"/>
      <c r="V30" s="1657"/>
      <c r="W30" s="1657"/>
      <c r="X30" s="1134"/>
      <c r="Y30" s="1135"/>
      <c r="AA30" s="1654"/>
      <c r="AB30" s="1655"/>
      <c r="AC30" s="372"/>
      <c r="AD30" s="372"/>
      <c r="AE30" s="1655"/>
      <c r="AF30" s="1655"/>
      <c r="AG30" s="372"/>
      <c r="AH30" s="372"/>
      <c r="AI30" s="1654"/>
      <c r="AJ30" s="1655"/>
      <c r="AK30" s="372"/>
      <c r="AL30" s="372"/>
      <c r="AM30" s="1655"/>
      <c r="AN30" s="1655"/>
      <c r="AO30" s="372"/>
      <c r="AP30" s="373"/>
      <c r="AR30" s="1654"/>
      <c r="AS30" s="1655"/>
      <c r="AT30" s="372"/>
      <c r="AU30" s="373"/>
      <c r="AV30" s="1655"/>
      <c r="AW30" s="1655"/>
      <c r="AX30" s="372"/>
      <c r="AY30" s="373"/>
    </row>
    <row r="31" spans="1:51" x14ac:dyDescent="0.25">
      <c r="A31" s="375" t="s">
        <v>43</v>
      </c>
      <c r="B31" s="794">
        <v>10</v>
      </c>
      <c r="C31" s="143">
        <v>10</v>
      </c>
      <c r="D31" s="80">
        <v>0</v>
      </c>
      <c r="E31" s="80">
        <v>0</v>
      </c>
      <c r="F31" s="143">
        <v>14</v>
      </c>
      <c r="G31" s="143">
        <v>2</v>
      </c>
      <c r="H31" s="80">
        <v>1</v>
      </c>
      <c r="I31" s="80">
        <v>0</v>
      </c>
      <c r="J31" s="143">
        <v>24</v>
      </c>
      <c r="K31" s="143">
        <v>12</v>
      </c>
      <c r="L31" s="80">
        <v>1</v>
      </c>
      <c r="M31" s="80">
        <v>0</v>
      </c>
      <c r="N31" s="794">
        <v>13</v>
      </c>
      <c r="O31" s="143">
        <v>8</v>
      </c>
      <c r="P31" s="80">
        <v>0</v>
      </c>
      <c r="Q31" s="80">
        <v>0</v>
      </c>
      <c r="R31" s="143">
        <v>12</v>
      </c>
      <c r="S31" s="143">
        <v>9</v>
      </c>
      <c r="T31" s="80">
        <v>1</v>
      </c>
      <c r="U31" s="80">
        <v>0</v>
      </c>
      <c r="V31" s="143">
        <v>25</v>
      </c>
      <c r="W31" s="143">
        <v>17</v>
      </c>
      <c r="X31" s="80">
        <v>1</v>
      </c>
      <c r="Y31" s="81">
        <v>0</v>
      </c>
      <c r="AA31" s="769">
        <f t="shared" ref="AA31:AD32" si="12">IFERROR(B31/SUM($B31:$E31)*100,0)</f>
        <v>50</v>
      </c>
      <c r="AB31" s="87">
        <f t="shared" si="12"/>
        <v>50</v>
      </c>
      <c r="AC31" s="187">
        <f t="shared" si="12"/>
        <v>0</v>
      </c>
      <c r="AD31" s="187">
        <f t="shared" si="12"/>
        <v>0</v>
      </c>
      <c r="AE31" s="87">
        <f t="shared" ref="AE31:AH32" si="13">IFERROR(F31/SUM($F31:$I31)*100,0)</f>
        <v>82.35294117647058</v>
      </c>
      <c r="AF31" s="803">
        <f>IFERROR(G31/SUM($F31:$I31)*100,0)</f>
        <v>11.76470588235294</v>
      </c>
      <c r="AG31" s="187">
        <f t="shared" si="13"/>
        <v>5.8823529411764701</v>
      </c>
      <c r="AH31" s="187">
        <f t="shared" si="13"/>
        <v>0</v>
      </c>
      <c r="AI31" s="769">
        <f t="shared" ref="AI31:AL32" si="14">IFERROR(N31/SUM($N31:$Q31)*100,0)</f>
        <v>61.904761904761905</v>
      </c>
      <c r="AJ31" s="87">
        <f t="shared" si="14"/>
        <v>38.095238095238095</v>
      </c>
      <c r="AK31" s="6">
        <f t="shared" si="14"/>
        <v>0</v>
      </c>
      <c r="AL31" s="6">
        <f t="shared" si="14"/>
        <v>0</v>
      </c>
      <c r="AM31" s="87">
        <f t="shared" ref="AM31:AP32" si="15">IFERROR(R31/SUM($R31:$U31)*100,0)</f>
        <v>54.54545454545454</v>
      </c>
      <c r="AN31" s="87">
        <f t="shared" si="15"/>
        <v>40.909090909090914</v>
      </c>
      <c r="AO31" s="6">
        <f t="shared" si="15"/>
        <v>4.5454545454545459</v>
      </c>
      <c r="AP31" s="82">
        <f t="shared" si="15"/>
        <v>0</v>
      </c>
      <c r="AR31" s="105">
        <f t="shared" ref="AR31:AU32" si="16">AE31-AA31</f>
        <v>32.35294117647058</v>
      </c>
      <c r="AS31" s="1001">
        <f t="shared" si="16"/>
        <v>-38.235294117647058</v>
      </c>
      <c r="AT31" s="194">
        <f t="shared" si="16"/>
        <v>5.8823529411764701</v>
      </c>
      <c r="AU31" s="359">
        <f t="shared" si="16"/>
        <v>0</v>
      </c>
      <c r="AV31" s="104">
        <f t="shared" si="8"/>
        <v>-7.3593073593073655</v>
      </c>
      <c r="AW31" s="104">
        <f t="shared" si="9"/>
        <v>2.8138528138528187</v>
      </c>
      <c r="AX31" s="57">
        <f t="shared" si="10"/>
        <v>4.5454545454545459</v>
      </c>
      <c r="AY31" s="60">
        <f t="shared" si="11"/>
        <v>0</v>
      </c>
    </row>
    <row r="32" spans="1:51" x14ac:dyDescent="0.25">
      <c r="A32" s="375" t="s">
        <v>44</v>
      </c>
      <c r="B32" s="794">
        <v>238</v>
      </c>
      <c r="C32" s="143">
        <v>234</v>
      </c>
      <c r="D32" s="80">
        <v>20</v>
      </c>
      <c r="E32" s="80">
        <v>2</v>
      </c>
      <c r="F32" s="143">
        <v>231</v>
      </c>
      <c r="G32" s="143">
        <v>194</v>
      </c>
      <c r="H32" s="80">
        <v>34</v>
      </c>
      <c r="I32" s="80">
        <v>4</v>
      </c>
      <c r="J32" s="143">
        <v>469</v>
      </c>
      <c r="K32" s="143">
        <v>428</v>
      </c>
      <c r="L32" s="80">
        <v>54</v>
      </c>
      <c r="M32" s="80">
        <v>6</v>
      </c>
      <c r="N32" s="794">
        <v>302</v>
      </c>
      <c r="O32" s="143">
        <v>177</v>
      </c>
      <c r="P32" s="80">
        <v>15</v>
      </c>
      <c r="Q32" s="80">
        <v>5</v>
      </c>
      <c r="R32" s="143">
        <v>290</v>
      </c>
      <c r="S32" s="143">
        <v>160</v>
      </c>
      <c r="T32" s="80">
        <v>14</v>
      </c>
      <c r="U32" s="80">
        <v>6</v>
      </c>
      <c r="V32" s="143">
        <v>592</v>
      </c>
      <c r="W32" s="143">
        <v>337</v>
      </c>
      <c r="X32" s="80">
        <v>29</v>
      </c>
      <c r="Y32" s="81">
        <v>11</v>
      </c>
      <c r="AA32" s="769">
        <f t="shared" si="12"/>
        <v>48.178137651821864</v>
      </c>
      <c r="AB32" s="87">
        <f t="shared" si="12"/>
        <v>47.368421052631575</v>
      </c>
      <c r="AC32" s="6">
        <f t="shared" si="12"/>
        <v>4.048582995951417</v>
      </c>
      <c r="AD32" s="187">
        <f t="shared" si="12"/>
        <v>0.40485829959514169</v>
      </c>
      <c r="AE32" s="87">
        <f t="shared" si="13"/>
        <v>49.892008639308855</v>
      </c>
      <c r="AF32" s="87">
        <f t="shared" si="13"/>
        <v>41.900647948164149</v>
      </c>
      <c r="AG32" s="6">
        <f t="shared" si="13"/>
        <v>7.3434125269978408</v>
      </c>
      <c r="AH32" s="187">
        <f t="shared" si="13"/>
        <v>0.86393088552915775</v>
      </c>
      <c r="AI32" s="769">
        <f t="shared" si="14"/>
        <v>60.521042084168343</v>
      </c>
      <c r="AJ32" s="87">
        <f t="shared" si="14"/>
        <v>35.470941883767537</v>
      </c>
      <c r="AK32" s="6">
        <f t="shared" si="14"/>
        <v>3.0060120240480961</v>
      </c>
      <c r="AL32" s="6">
        <f t="shared" si="14"/>
        <v>1.002004008016032</v>
      </c>
      <c r="AM32" s="87">
        <f t="shared" si="15"/>
        <v>61.702127659574465</v>
      </c>
      <c r="AN32" s="87">
        <f t="shared" si="15"/>
        <v>34.042553191489361</v>
      </c>
      <c r="AO32" s="6">
        <f t="shared" si="15"/>
        <v>2.9787234042553195</v>
      </c>
      <c r="AP32" s="82">
        <f t="shared" si="15"/>
        <v>1.2765957446808509</v>
      </c>
      <c r="AR32" s="105">
        <f t="shared" si="16"/>
        <v>1.7138709874869917</v>
      </c>
      <c r="AS32" s="104">
        <f t="shared" si="16"/>
        <v>-5.467773104467426</v>
      </c>
      <c r="AT32" s="57">
        <f t="shared" si="16"/>
        <v>3.2948295310464237</v>
      </c>
      <c r="AU32" s="359">
        <f t="shared" si="16"/>
        <v>0.45907258593401606</v>
      </c>
      <c r="AV32" s="104">
        <f t="shared" si="8"/>
        <v>1.1810855754061222</v>
      </c>
      <c r="AW32" s="104">
        <f t="shared" si="9"/>
        <v>-1.4283886922781761</v>
      </c>
      <c r="AX32" s="57">
        <f t="shared" si="10"/>
        <v>-2.7288619792776636E-2</v>
      </c>
      <c r="AY32" s="60">
        <f t="shared" si="11"/>
        <v>0.27459173666481895</v>
      </c>
    </row>
    <row r="33" spans="1:56" x14ac:dyDescent="0.25">
      <c r="A33" s="364" t="s">
        <v>563</v>
      </c>
      <c r="B33" s="1656"/>
      <c r="C33" s="1657"/>
      <c r="D33" s="1134"/>
      <c r="E33" s="1134"/>
      <c r="F33" s="1657"/>
      <c r="G33" s="1657"/>
      <c r="H33" s="1134"/>
      <c r="I33" s="1134"/>
      <c r="J33" s="1657"/>
      <c r="K33" s="1657"/>
      <c r="L33" s="1134"/>
      <c r="M33" s="1134"/>
      <c r="N33" s="1656"/>
      <c r="O33" s="1657"/>
      <c r="P33" s="1134"/>
      <c r="Q33" s="1134"/>
      <c r="R33" s="1657"/>
      <c r="S33" s="1657"/>
      <c r="T33" s="1134"/>
      <c r="U33" s="1134"/>
      <c r="V33" s="1657"/>
      <c r="W33" s="1657"/>
      <c r="X33" s="1134"/>
      <c r="Y33" s="1135"/>
      <c r="AA33" s="1654"/>
      <c r="AB33" s="1655"/>
      <c r="AC33" s="372"/>
      <c r="AD33" s="372"/>
      <c r="AE33" s="1655"/>
      <c r="AF33" s="1655"/>
      <c r="AG33" s="372"/>
      <c r="AH33" s="372"/>
      <c r="AI33" s="1654"/>
      <c r="AJ33" s="1655"/>
      <c r="AK33" s="372"/>
      <c r="AL33" s="372"/>
      <c r="AM33" s="1655"/>
      <c r="AN33" s="1655"/>
      <c r="AO33" s="372"/>
      <c r="AP33" s="373"/>
      <c r="AR33" s="1660"/>
      <c r="AS33" s="1661"/>
      <c r="AT33" s="381"/>
      <c r="AU33" s="382"/>
      <c r="AV33" s="1661"/>
      <c r="AW33" s="1661"/>
      <c r="AX33" s="381"/>
      <c r="AY33" s="382"/>
    </row>
    <row r="34" spans="1:56" x14ac:dyDescent="0.25">
      <c r="A34" s="375" t="s">
        <v>51</v>
      </c>
      <c r="B34" s="794">
        <v>128</v>
      </c>
      <c r="C34" s="143">
        <v>90</v>
      </c>
      <c r="D34" s="80">
        <v>9</v>
      </c>
      <c r="E34" s="80">
        <v>0</v>
      </c>
      <c r="F34" s="143">
        <v>115</v>
      </c>
      <c r="G34" s="143">
        <v>72</v>
      </c>
      <c r="H34" s="80">
        <v>12</v>
      </c>
      <c r="I34" s="80">
        <v>2</v>
      </c>
      <c r="J34" s="143">
        <v>243</v>
      </c>
      <c r="K34" s="143">
        <v>162</v>
      </c>
      <c r="L34" s="80">
        <v>21</v>
      </c>
      <c r="M34" s="80">
        <v>2</v>
      </c>
      <c r="N34" s="795">
        <v>149</v>
      </c>
      <c r="O34" s="792">
        <v>69</v>
      </c>
      <c r="P34" s="229">
        <v>8</v>
      </c>
      <c r="Q34" s="229">
        <v>3</v>
      </c>
      <c r="R34" s="792">
        <v>142</v>
      </c>
      <c r="S34" s="792">
        <v>59</v>
      </c>
      <c r="T34" s="229">
        <v>5</v>
      </c>
      <c r="U34" s="229">
        <v>3</v>
      </c>
      <c r="V34" s="792">
        <v>291</v>
      </c>
      <c r="W34" s="792">
        <v>128</v>
      </c>
      <c r="X34" s="229">
        <v>13</v>
      </c>
      <c r="Y34" s="230">
        <v>6</v>
      </c>
      <c r="AA34" s="769">
        <f t="shared" ref="AA34:AD36" si="17">IFERROR(B34/SUM($B34:$E34)*100,0)</f>
        <v>56.38766519823789</v>
      </c>
      <c r="AB34" s="87">
        <f t="shared" si="17"/>
        <v>39.647577092511014</v>
      </c>
      <c r="AC34" s="6">
        <f t="shared" si="17"/>
        <v>3.9647577092511015</v>
      </c>
      <c r="AD34" s="187">
        <f t="shared" si="17"/>
        <v>0</v>
      </c>
      <c r="AE34" s="87">
        <f t="shared" ref="AE34:AH36" si="18">IFERROR(F34/SUM($F34:$I34)*100,0)</f>
        <v>57.2139303482587</v>
      </c>
      <c r="AF34" s="87">
        <f t="shared" si="18"/>
        <v>35.820895522388057</v>
      </c>
      <c r="AG34" s="6">
        <f t="shared" si="18"/>
        <v>5.9701492537313428</v>
      </c>
      <c r="AH34" s="187">
        <f t="shared" si="18"/>
        <v>0.99502487562189057</v>
      </c>
      <c r="AI34" s="769">
        <f t="shared" ref="AI34:AL36" si="19">IFERROR(N34/SUM($N34:$Q34)*100,0)</f>
        <v>65.06550218340611</v>
      </c>
      <c r="AJ34" s="87">
        <f t="shared" si="19"/>
        <v>30.131004366812224</v>
      </c>
      <c r="AK34" s="6">
        <f t="shared" si="19"/>
        <v>3.4934497816593884</v>
      </c>
      <c r="AL34" s="187">
        <f t="shared" si="19"/>
        <v>1.3100436681222707</v>
      </c>
      <c r="AM34" s="87">
        <f t="shared" ref="AM34:AP36" si="20">IFERROR(R34/SUM($R34:$U34)*100,0)</f>
        <v>67.942583732057415</v>
      </c>
      <c r="AN34" s="87">
        <f t="shared" si="20"/>
        <v>28.229665071770331</v>
      </c>
      <c r="AO34" s="187">
        <f t="shared" si="20"/>
        <v>2.3923444976076556</v>
      </c>
      <c r="AP34" s="189">
        <f t="shared" si="20"/>
        <v>1.4354066985645932</v>
      </c>
      <c r="AR34" s="105">
        <f t="shared" ref="AR34:AU36" si="21">AE34-AA34</f>
        <v>0.82626515002080936</v>
      </c>
      <c r="AS34" s="104">
        <f t="shared" si="21"/>
        <v>-3.8266815701229575</v>
      </c>
      <c r="AT34" s="57">
        <f t="shared" si="21"/>
        <v>2.0053915444802413</v>
      </c>
      <c r="AU34" s="359">
        <f t="shared" si="21"/>
        <v>0.99502487562189057</v>
      </c>
      <c r="AV34" s="104">
        <f t="shared" si="8"/>
        <v>2.8770815486513044</v>
      </c>
      <c r="AW34" s="104">
        <f t="shared" si="9"/>
        <v>-1.9013392950418933</v>
      </c>
      <c r="AX34" s="194">
        <f t="shared" si="10"/>
        <v>-1.1011052840517328</v>
      </c>
      <c r="AY34" s="359">
        <f t="shared" si="11"/>
        <v>0.12536303044232255</v>
      </c>
    </row>
    <row r="35" spans="1:56" x14ac:dyDescent="0.25">
      <c r="A35" s="375" t="s">
        <v>52</v>
      </c>
      <c r="B35" s="794">
        <v>88</v>
      </c>
      <c r="C35" s="143">
        <v>100</v>
      </c>
      <c r="D35" s="80">
        <v>5</v>
      </c>
      <c r="E35" s="80">
        <v>1</v>
      </c>
      <c r="F35" s="143">
        <v>92</v>
      </c>
      <c r="G35" s="143">
        <v>91</v>
      </c>
      <c r="H35" s="80">
        <v>17</v>
      </c>
      <c r="I35" s="80">
        <v>1</v>
      </c>
      <c r="J35" s="143">
        <v>180</v>
      </c>
      <c r="K35" s="143">
        <v>191</v>
      </c>
      <c r="L35" s="80">
        <v>22</v>
      </c>
      <c r="M35" s="80">
        <v>2</v>
      </c>
      <c r="N35" s="794">
        <v>122</v>
      </c>
      <c r="O35" s="143">
        <v>69</v>
      </c>
      <c r="P35" s="80">
        <v>4</v>
      </c>
      <c r="Q35" s="80">
        <v>1</v>
      </c>
      <c r="R35" s="143">
        <v>103</v>
      </c>
      <c r="S35" s="143">
        <v>64</v>
      </c>
      <c r="T35" s="80">
        <v>6</v>
      </c>
      <c r="U35" s="80">
        <v>2</v>
      </c>
      <c r="V35" s="143">
        <v>225</v>
      </c>
      <c r="W35" s="143">
        <v>133</v>
      </c>
      <c r="X35" s="80">
        <v>10</v>
      </c>
      <c r="Y35" s="81">
        <v>3</v>
      </c>
      <c r="AA35" s="769">
        <f t="shared" si="17"/>
        <v>45.360824742268044</v>
      </c>
      <c r="AB35" s="87">
        <f t="shared" si="17"/>
        <v>51.546391752577314</v>
      </c>
      <c r="AC35" s="187">
        <f t="shared" si="17"/>
        <v>2.5773195876288657</v>
      </c>
      <c r="AD35" s="187">
        <f t="shared" si="17"/>
        <v>0.51546391752577314</v>
      </c>
      <c r="AE35" s="87">
        <f t="shared" si="18"/>
        <v>45.771144278606968</v>
      </c>
      <c r="AF35" s="87">
        <f t="shared" si="18"/>
        <v>45.273631840796021</v>
      </c>
      <c r="AG35" s="6">
        <f t="shared" si="18"/>
        <v>8.4577114427860707</v>
      </c>
      <c r="AH35" s="187">
        <f t="shared" si="18"/>
        <v>0.49751243781094528</v>
      </c>
      <c r="AI35" s="769">
        <f t="shared" si="19"/>
        <v>62.244897959183675</v>
      </c>
      <c r="AJ35" s="87">
        <f t="shared" si="19"/>
        <v>35.204081632653065</v>
      </c>
      <c r="AK35" s="187">
        <f t="shared" si="19"/>
        <v>2.0408163265306123</v>
      </c>
      <c r="AL35" s="187">
        <f t="shared" si="19"/>
        <v>0.51020408163265307</v>
      </c>
      <c r="AM35" s="87">
        <f t="shared" si="20"/>
        <v>58.857142857142854</v>
      </c>
      <c r="AN35" s="87">
        <f t="shared" si="20"/>
        <v>36.571428571428569</v>
      </c>
      <c r="AO35" s="6">
        <f t="shared" si="20"/>
        <v>3.4285714285714288</v>
      </c>
      <c r="AP35" s="189">
        <f t="shared" si="20"/>
        <v>1.1428571428571428</v>
      </c>
      <c r="AR35" s="105">
        <f t="shared" si="21"/>
        <v>0.41031953633892471</v>
      </c>
      <c r="AS35" s="104">
        <f t="shared" si="21"/>
        <v>-6.2727599117812929</v>
      </c>
      <c r="AT35" s="194">
        <f t="shared" si="21"/>
        <v>5.880391855157205</v>
      </c>
      <c r="AU35" s="359">
        <f t="shared" si="21"/>
        <v>-1.7951479714827856E-2</v>
      </c>
      <c r="AV35" s="104">
        <f t="shared" si="8"/>
        <v>-3.3877551020408205</v>
      </c>
      <c r="AW35" s="104">
        <f t="shared" si="9"/>
        <v>1.3673469387755048</v>
      </c>
      <c r="AX35" s="194">
        <f t="shared" si="10"/>
        <v>1.3877551020408165</v>
      </c>
      <c r="AY35" s="359">
        <f t="shared" si="11"/>
        <v>0.63265306122448972</v>
      </c>
    </row>
    <row r="36" spans="1:56" x14ac:dyDescent="0.25">
      <c r="A36" s="376" t="s">
        <v>53</v>
      </c>
      <c r="B36" s="756">
        <v>31</v>
      </c>
      <c r="C36" s="753">
        <v>54</v>
      </c>
      <c r="D36" s="141">
        <v>6</v>
      </c>
      <c r="E36" s="141">
        <v>1</v>
      </c>
      <c r="F36" s="753">
        <v>38</v>
      </c>
      <c r="G36" s="753">
        <v>33</v>
      </c>
      <c r="H36" s="141">
        <v>6</v>
      </c>
      <c r="I36" s="141">
        <v>1</v>
      </c>
      <c r="J36" s="753">
        <v>69</v>
      </c>
      <c r="K36" s="753">
        <v>87</v>
      </c>
      <c r="L36" s="141">
        <v>12</v>
      </c>
      <c r="M36" s="141">
        <v>2</v>
      </c>
      <c r="N36" s="756">
        <v>44</v>
      </c>
      <c r="O36" s="753">
        <v>48</v>
      </c>
      <c r="P36" s="141">
        <v>4</v>
      </c>
      <c r="Q36" s="141">
        <v>1</v>
      </c>
      <c r="R36" s="753">
        <v>57</v>
      </c>
      <c r="S36" s="753">
        <v>46</v>
      </c>
      <c r="T36" s="141">
        <v>4</v>
      </c>
      <c r="U36" s="141">
        <v>1</v>
      </c>
      <c r="V36" s="753">
        <v>101</v>
      </c>
      <c r="W36" s="753">
        <v>94</v>
      </c>
      <c r="X36" s="141">
        <v>8</v>
      </c>
      <c r="Y36" s="142">
        <v>2</v>
      </c>
      <c r="AA36" s="802">
        <f t="shared" si="17"/>
        <v>33.695652173913047</v>
      </c>
      <c r="AB36" s="805">
        <f t="shared" si="17"/>
        <v>58.695652173913047</v>
      </c>
      <c r="AC36" s="98">
        <f t="shared" si="17"/>
        <v>6.5217391304347823</v>
      </c>
      <c r="AD36" s="235">
        <f t="shared" si="17"/>
        <v>1.0869565217391304</v>
      </c>
      <c r="AE36" s="805">
        <f t="shared" si="18"/>
        <v>48.717948717948715</v>
      </c>
      <c r="AF36" s="805">
        <f t="shared" si="18"/>
        <v>42.307692307692307</v>
      </c>
      <c r="AG36" s="98">
        <f t="shared" si="18"/>
        <v>7.6923076923076925</v>
      </c>
      <c r="AH36" s="235">
        <f t="shared" si="18"/>
        <v>1.2820512820512819</v>
      </c>
      <c r="AI36" s="802">
        <f t="shared" si="19"/>
        <v>45.360824742268044</v>
      </c>
      <c r="AJ36" s="805">
        <f t="shared" si="19"/>
        <v>49.484536082474229</v>
      </c>
      <c r="AK36" s="235">
        <f t="shared" si="19"/>
        <v>4.1237113402061851</v>
      </c>
      <c r="AL36" s="235">
        <f t="shared" si="19"/>
        <v>1.0309278350515463</v>
      </c>
      <c r="AM36" s="805">
        <f t="shared" si="20"/>
        <v>52.777777777777779</v>
      </c>
      <c r="AN36" s="805">
        <f t="shared" si="20"/>
        <v>42.592592592592595</v>
      </c>
      <c r="AO36" s="235">
        <f t="shared" si="20"/>
        <v>3.7037037037037033</v>
      </c>
      <c r="AP36" s="420">
        <f t="shared" si="20"/>
        <v>0.92592592592592582</v>
      </c>
      <c r="AR36" s="830">
        <f t="shared" si="21"/>
        <v>15.022296544035669</v>
      </c>
      <c r="AS36" s="956">
        <f t="shared" si="21"/>
        <v>-16.38795986622074</v>
      </c>
      <c r="AT36" s="109">
        <f t="shared" si="21"/>
        <v>1.1705685618729103</v>
      </c>
      <c r="AU36" s="1040">
        <f t="shared" si="21"/>
        <v>0.19509476031215156</v>
      </c>
      <c r="AV36" s="956">
        <f t="shared" si="8"/>
        <v>7.4169530355097351</v>
      </c>
      <c r="AW36" s="956">
        <f t="shared" si="9"/>
        <v>-6.8919434898816334</v>
      </c>
      <c r="AX36" s="360">
        <f t="shared" si="10"/>
        <v>-0.42000763650248185</v>
      </c>
      <c r="AY36" s="1040">
        <f t="shared" si="11"/>
        <v>-0.10500190912562046</v>
      </c>
    </row>
    <row r="37" spans="1:56"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row>
    <row r="38" spans="1:56"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row>
    <row r="39" spans="1:56" x14ac:dyDescent="0.25">
      <c r="A39" s="97" t="s">
        <v>1224</v>
      </c>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row>
    <row r="40" spans="1:56" x14ac:dyDescent="0.25">
      <c r="A40" s="97"/>
      <c r="B40" s="8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row>
    <row r="41" spans="1:56" x14ac:dyDescent="0.25">
      <c r="B41" s="2086" t="s">
        <v>997</v>
      </c>
      <c r="C41" s="2086"/>
      <c r="D41" s="2086"/>
      <c r="E41" s="2086"/>
      <c r="F41" s="2086"/>
      <c r="G41" s="2086"/>
      <c r="H41" s="2086"/>
      <c r="I41" s="2086"/>
      <c r="J41" s="2086"/>
      <c r="K41" s="2086"/>
      <c r="L41" s="2086"/>
      <c r="M41" s="2086"/>
      <c r="N41" s="2086"/>
      <c r="O41" s="2086"/>
      <c r="P41" s="2086"/>
      <c r="Q41" s="2086"/>
      <c r="R41" s="2086"/>
      <c r="S41" s="2086"/>
      <c r="T41" s="2086"/>
      <c r="U41" s="2086"/>
      <c r="V41" s="2086"/>
      <c r="W41" s="2086"/>
      <c r="X41" s="2086"/>
      <c r="Y41" s="2086"/>
      <c r="AA41" s="2086" t="s">
        <v>508</v>
      </c>
      <c r="AB41" s="2086"/>
      <c r="AC41" s="2086"/>
      <c r="AD41" s="2086"/>
      <c r="AE41" s="2086"/>
      <c r="AF41" s="2086"/>
      <c r="AG41" s="2086"/>
      <c r="AH41" s="2086"/>
      <c r="AI41" s="2086"/>
      <c r="AJ41" s="2086"/>
      <c r="AK41" s="2086"/>
      <c r="AL41" s="2086"/>
      <c r="AM41" s="2086"/>
      <c r="AN41" s="2086"/>
      <c r="AO41" s="2086"/>
      <c r="AP41" s="2086"/>
      <c r="AQ41" s="20"/>
      <c r="AR41" s="2120" t="s">
        <v>631</v>
      </c>
      <c r="AS41" s="2120"/>
      <c r="AT41" s="2120"/>
      <c r="AU41" s="2120"/>
      <c r="AV41" s="2120"/>
      <c r="AW41" s="2120"/>
      <c r="AX41" s="2120"/>
      <c r="AY41" s="2120"/>
      <c r="AZ41" s="80"/>
      <c r="BA41" s="80"/>
      <c r="BB41" s="80"/>
      <c r="BC41" s="80"/>
      <c r="BD41" s="80"/>
    </row>
    <row r="42" spans="1:56" x14ac:dyDescent="0.25">
      <c r="A42" s="383" t="s">
        <v>29</v>
      </c>
      <c r="B42" s="2108">
        <v>2017</v>
      </c>
      <c r="C42" s="2090"/>
      <c r="D42" s="2090"/>
      <c r="E42" s="2090"/>
      <c r="F42" s="2090"/>
      <c r="G42" s="2090"/>
      <c r="H42" s="2090"/>
      <c r="I42" s="2090"/>
      <c r="J42" s="2090"/>
      <c r="K42" s="2090"/>
      <c r="L42" s="2090"/>
      <c r="M42" s="2090"/>
      <c r="N42" s="2090">
        <v>2020</v>
      </c>
      <c r="O42" s="2090"/>
      <c r="P42" s="2090"/>
      <c r="Q42" s="2090"/>
      <c r="R42" s="2090"/>
      <c r="S42" s="2090"/>
      <c r="T42" s="2090"/>
      <c r="U42" s="2090"/>
      <c r="V42" s="2090"/>
      <c r="W42" s="2090"/>
      <c r="X42" s="2090"/>
      <c r="Y42" s="2090"/>
      <c r="AA42" s="2090">
        <v>2017</v>
      </c>
      <c r="AB42" s="2090"/>
      <c r="AC42" s="2090"/>
      <c r="AD42" s="2090"/>
      <c r="AE42" s="2090"/>
      <c r="AF42" s="2090"/>
      <c r="AG42" s="2090"/>
      <c r="AH42" s="2090"/>
      <c r="AI42" s="2090">
        <v>2020</v>
      </c>
      <c r="AJ42" s="2090"/>
      <c r="AK42" s="2090"/>
      <c r="AL42" s="2090"/>
      <c r="AM42" s="2090"/>
      <c r="AN42" s="2090"/>
      <c r="AO42" s="2090"/>
      <c r="AP42" s="2090"/>
      <c r="AR42" s="2091">
        <v>2017</v>
      </c>
      <c r="AS42" s="2091"/>
      <c r="AT42" s="2091"/>
      <c r="AU42" s="2091"/>
      <c r="AV42" s="2091">
        <v>2020</v>
      </c>
      <c r="AW42" s="2091"/>
      <c r="AX42" s="2091"/>
      <c r="AY42" s="2091"/>
    </row>
    <row r="43" spans="1:56" x14ac:dyDescent="0.25">
      <c r="A43" s="364" t="s">
        <v>30</v>
      </c>
      <c r="B43" s="2097" t="s">
        <v>31</v>
      </c>
      <c r="C43" s="2086"/>
      <c r="D43" s="2086"/>
      <c r="E43" s="2086"/>
      <c r="F43" s="2086" t="s">
        <v>32</v>
      </c>
      <c r="G43" s="2086"/>
      <c r="H43" s="2086"/>
      <c r="I43" s="2086"/>
      <c r="J43" s="2086" t="s">
        <v>33</v>
      </c>
      <c r="K43" s="2086"/>
      <c r="L43" s="2086"/>
      <c r="M43" s="2086"/>
      <c r="N43" s="2086" t="s">
        <v>31</v>
      </c>
      <c r="O43" s="2086"/>
      <c r="P43" s="2086"/>
      <c r="Q43" s="2086"/>
      <c r="R43" s="2086" t="s">
        <v>32</v>
      </c>
      <c r="S43" s="2086"/>
      <c r="T43" s="2086"/>
      <c r="U43" s="2086"/>
      <c r="V43" s="2086" t="s">
        <v>33</v>
      </c>
      <c r="W43" s="2086"/>
      <c r="X43" s="2086"/>
      <c r="Y43" s="2086"/>
      <c r="AA43" s="2086" t="s">
        <v>31</v>
      </c>
      <c r="AB43" s="2086"/>
      <c r="AC43" s="2086"/>
      <c r="AD43" s="2086"/>
      <c r="AE43" s="2086" t="s">
        <v>32</v>
      </c>
      <c r="AF43" s="2086"/>
      <c r="AG43" s="2086"/>
      <c r="AH43" s="2086"/>
      <c r="AI43" s="2086" t="s">
        <v>31</v>
      </c>
      <c r="AJ43" s="2086"/>
      <c r="AK43" s="2086"/>
      <c r="AL43" s="2086"/>
      <c r="AM43" s="2086" t="s">
        <v>32</v>
      </c>
      <c r="AN43" s="2086"/>
      <c r="AO43" s="2086"/>
      <c r="AP43" s="2086"/>
      <c r="AR43" s="2091"/>
      <c r="AS43" s="2091"/>
      <c r="AT43" s="2091"/>
      <c r="AU43" s="2091"/>
      <c r="AV43" s="2091"/>
      <c r="AW43" s="2091"/>
      <c r="AX43" s="2091"/>
      <c r="AY43" s="2091"/>
    </row>
    <row r="44" spans="1:56" ht="129" x14ac:dyDescent="0.25">
      <c r="A44" s="1140" t="s">
        <v>34</v>
      </c>
      <c r="B44" s="1652" t="s">
        <v>564</v>
      </c>
      <c r="C44" s="1653" t="s">
        <v>418</v>
      </c>
      <c r="D44" s="1142" t="s">
        <v>419</v>
      </c>
      <c r="E44" s="1142" t="s">
        <v>420</v>
      </c>
      <c r="F44" s="1653" t="s">
        <v>564</v>
      </c>
      <c r="G44" s="1653" t="s">
        <v>418</v>
      </c>
      <c r="H44" s="1142" t="s">
        <v>419</v>
      </c>
      <c r="I44" s="1142" t="s">
        <v>420</v>
      </c>
      <c r="J44" s="1653" t="s">
        <v>564</v>
      </c>
      <c r="K44" s="1653" t="s">
        <v>418</v>
      </c>
      <c r="L44" s="1142" t="s">
        <v>419</v>
      </c>
      <c r="M44" s="1142" t="s">
        <v>420</v>
      </c>
      <c r="N44" s="1652" t="s">
        <v>564</v>
      </c>
      <c r="O44" s="1653" t="s">
        <v>418</v>
      </c>
      <c r="P44" s="1142" t="s">
        <v>419</v>
      </c>
      <c r="Q44" s="1142" t="s">
        <v>420</v>
      </c>
      <c r="R44" s="1653" t="s">
        <v>564</v>
      </c>
      <c r="S44" s="1653" t="s">
        <v>418</v>
      </c>
      <c r="T44" s="1142" t="s">
        <v>419</v>
      </c>
      <c r="U44" s="1142" t="s">
        <v>420</v>
      </c>
      <c r="V44" s="1653" t="s">
        <v>564</v>
      </c>
      <c r="W44" s="1653" t="s">
        <v>418</v>
      </c>
      <c r="X44" s="1142" t="s">
        <v>419</v>
      </c>
      <c r="Y44" s="1143" t="s">
        <v>420</v>
      </c>
      <c r="AA44" s="1652" t="s">
        <v>564</v>
      </c>
      <c r="AB44" s="1653" t="s">
        <v>418</v>
      </c>
      <c r="AC44" s="1142" t="s">
        <v>419</v>
      </c>
      <c r="AD44" s="1142" t="s">
        <v>420</v>
      </c>
      <c r="AE44" s="1653" t="s">
        <v>564</v>
      </c>
      <c r="AF44" s="1653" t="s">
        <v>418</v>
      </c>
      <c r="AG44" s="1142" t="s">
        <v>419</v>
      </c>
      <c r="AH44" s="1142" t="s">
        <v>420</v>
      </c>
      <c r="AI44" s="1652" t="s">
        <v>564</v>
      </c>
      <c r="AJ44" s="1653" t="s">
        <v>418</v>
      </c>
      <c r="AK44" s="1142" t="s">
        <v>419</v>
      </c>
      <c r="AL44" s="1142" t="s">
        <v>420</v>
      </c>
      <c r="AM44" s="1653" t="s">
        <v>564</v>
      </c>
      <c r="AN44" s="1653" t="s">
        <v>418</v>
      </c>
      <c r="AO44" s="1142" t="s">
        <v>419</v>
      </c>
      <c r="AP44" s="1143" t="s">
        <v>420</v>
      </c>
      <c r="AQ44" s="18"/>
      <c r="AR44" s="1652" t="s">
        <v>564</v>
      </c>
      <c r="AS44" s="1653" t="s">
        <v>418</v>
      </c>
      <c r="AT44" s="1142" t="s">
        <v>419</v>
      </c>
      <c r="AU44" s="1143" t="s">
        <v>420</v>
      </c>
      <c r="AV44" s="1653" t="s">
        <v>564</v>
      </c>
      <c r="AW44" s="1653" t="s">
        <v>418</v>
      </c>
      <c r="AX44" s="1142" t="s">
        <v>419</v>
      </c>
      <c r="AY44" s="1143" t="s">
        <v>420</v>
      </c>
    </row>
    <row r="45" spans="1:56" x14ac:dyDescent="0.25">
      <c r="A45" s="374" t="s">
        <v>992</v>
      </c>
      <c r="B45" s="795">
        <v>146</v>
      </c>
      <c r="C45" s="792">
        <v>87</v>
      </c>
      <c r="D45" s="229">
        <v>16</v>
      </c>
      <c r="E45" s="229">
        <v>9</v>
      </c>
      <c r="F45" s="792">
        <v>102</v>
      </c>
      <c r="G45" s="792">
        <v>102</v>
      </c>
      <c r="H45" s="229">
        <v>27</v>
      </c>
      <c r="I45" s="229">
        <v>14</v>
      </c>
      <c r="J45" s="792">
        <v>248</v>
      </c>
      <c r="K45" s="792">
        <v>189</v>
      </c>
      <c r="L45" s="229">
        <v>43</v>
      </c>
      <c r="M45" s="229">
        <v>23</v>
      </c>
      <c r="N45" s="795">
        <v>368</v>
      </c>
      <c r="O45" s="792">
        <v>337</v>
      </c>
      <c r="P45" s="229">
        <v>52</v>
      </c>
      <c r="Q45" s="229">
        <v>13</v>
      </c>
      <c r="R45" s="792">
        <v>304</v>
      </c>
      <c r="S45" s="792">
        <v>318</v>
      </c>
      <c r="T45" s="229">
        <v>101</v>
      </c>
      <c r="U45" s="229">
        <v>18</v>
      </c>
      <c r="V45" s="792">
        <v>672</v>
      </c>
      <c r="W45" s="792">
        <v>655</v>
      </c>
      <c r="X45" s="229">
        <v>153</v>
      </c>
      <c r="Y45" s="230">
        <v>31</v>
      </c>
      <c r="AA45" s="799">
        <v>56.589147286821706</v>
      </c>
      <c r="AB45" s="777">
        <v>33.720930232558139</v>
      </c>
      <c r="AC45" s="175">
        <v>6.2015503875968996</v>
      </c>
      <c r="AD45" s="175">
        <v>3.4883720930232558</v>
      </c>
      <c r="AE45" s="777">
        <v>41.632653061224488</v>
      </c>
      <c r="AF45" s="777">
        <v>41.632653061224488</v>
      </c>
      <c r="AG45" s="175">
        <v>11.020408163265307</v>
      </c>
      <c r="AH45" s="175">
        <v>5.7142857142857144</v>
      </c>
      <c r="AI45" s="799">
        <v>47.79220779220779</v>
      </c>
      <c r="AJ45" s="777">
        <v>43.766233766233768</v>
      </c>
      <c r="AK45" s="175">
        <v>6.7532467532467528</v>
      </c>
      <c r="AL45" s="175">
        <v>1.6883116883116882</v>
      </c>
      <c r="AM45" s="777">
        <v>41.025641025641022</v>
      </c>
      <c r="AN45" s="777">
        <v>42.914979757085021</v>
      </c>
      <c r="AO45" s="175">
        <v>13.630229419703104</v>
      </c>
      <c r="AP45" s="181">
        <v>2.42914979757085</v>
      </c>
      <c r="AR45" s="820">
        <v>-14.956494225597218</v>
      </c>
      <c r="AS45" s="940">
        <v>7.911722828666349</v>
      </c>
      <c r="AT45" s="174">
        <v>4.8188577756684072</v>
      </c>
      <c r="AU45" s="179">
        <v>2.2259136212624586</v>
      </c>
      <c r="AV45" s="940">
        <v>-6.7665667665667684</v>
      </c>
      <c r="AW45" s="940">
        <v>-0.8512540091487466</v>
      </c>
      <c r="AX45" s="174">
        <v>6.8769826664563514</v>
      </c>
      <c r="AY45" s="179">
        <v>0.74083810925916183</v>
      </c>
    </row>
    <row r="46" spans="1:56" x14ac:dyDescent="0.25">
      <c r="A46" s="375" t="s">
        <v>993</v>
      </c>
      <c r="B46" s="794">
        <v>258</v>
      </c>
      <c r="C46" s="143">
        <v>212</v>
      </c>
      <c r="D46" s="80">
        <v>37</v>
      </c>
      <c r="E46" s="80">
        <v>20</v>
      </c>
      <c r="F46" s="143">
        <v>222</v>
      </c>
      <c r="G46" s="143">
        <v>198</v>
      </c>
      <c r="H46" s="80">
        <v>52</v>
      </c>
      <c r="I46" s="80">
        <v>16</v>
      </c>
      <c r="J46" s="143">
        <v>480</v>
      </c>
      <c r="K46" s="143">
        <v>410</v>
      </c>
      <c r="L46" s="80">
        <v>89</v>
      </c>
      <c r="M46" s="80">
        <v>36</v>
      </c>
      <c r="N46" s="794">
        <v>249</v>
      </c>
      <c r="O46" s="143">
        <v>197</v>
      </c>
      <c r="P46" s="80">
        <v>53</v>
      </c>
      <c r="Q46" s="80">
        <v>19</v>
      </c>
      <c r="R46" s="143">
        <v>196</v>
      </c>
      <c r="S46" s="143">
        <v>190</v>
      </c>
      <c r="T46" s="80">
        <v>68</v>
      </c>
      <c r="U46" s="80">
        <v>39</v>
      </c>
      <c r="V46" s="143">
        <v>445</v>
      </c>
      <c r="W46" s="143">
        <v>387</v>
      </c>
      <c r="X46" s="80">
        <v>121</v>
      </c>
      <c r="Y46" s="81">
        <v>58</v>
      </c>
      <c r="AA46" s="769">
        <v>48.956356736242881</v>
      </c>
      <c r="AB46" s="87">
        <v>40.227703984819733</v>
      </c>
      <c r="AC46" s="6">
        <v>7.020872865275142</v>
      </c>
      <c r="AD46" s="6">
        <v>3.795066413662239</v>
      </c>
      <c r="AE46" s="87">
        <v>45.491803278688522</v>
      </c>
      <c r="AF46" s="87">
        <v>40.57377049180328</v>
      </c>
      <c r="AG46" s="6">
        <v>10.655737704918032</v>
      </c>
      <c r="AH46" s="6">
        <v>3.278688524590164</v>
      </c>
      <c r="AI46" s="769">
        <v>48.069498069498067</v>
      </c>
      <c r="AJ46" s="87">
        <v>38.030888030888036</v>
      </c>
      <c r="AK46" s="6">
        <v>10.231660231660232</v>
      </c>
      <c r="AL46" s="6">
        <v>3.6679536679536682</v>
      </c>
      <c r="AM46" s="87">
        <v>39.756592292089252</v>
      </c>
      <c r="AN46" s="87">
        <v>38.539553752535497</v>
      </c>
      <c r="AO46" s="6">
        <v>13.793103448275861</v>
      </c>
      <c r="AP46" s="82">
        <v>7.9107505070993911</v>
      </c>
      <c r="AR46" s="105">
        <v>-3.4645534575543593</v>
      </c>
      <c r="AS46" s="104">
        <v>0.34606650698354713</v>
      </c>
      <c r="AT46" s="57">
        <v>3.6348648396428898</v>
      </c>
      <c r="AU46" s="60">
        <v>-0.51637788907207494</v>
      </c>
      <c r="AV46" s="104">
        <v>-8.3129057774088153</v>
      </c>
      <c r="AW46" s="104">
        <v>0.5086657216474606</v>
      </c>
      <c r="AX46" s="57">
        <v>3.5614432166156291</v>
      </c>
      <c r="AY46" s="60">
        <v>4.2427968391457229</v>
      </c>
    </row>
    <row r="47" spans="1:56" x14ac:dyDescent="0.25">
      <c r="A47" s="375" t="s">
        <v>54</v>
      </c>
      <c r="B47" s="794">
        <v>266</v>
      </c>
      <c r="C47" s="143">
        <v>204</v>
      </c>
      <c r="D47" s="80">
        <v>34</v>
      </c>
      <c r="E47" s="80">
        <v>10</v>
      </c>
      <c r="F47" s="143">
        <v>221</v>
      </c>
      <c r="G47" s="143">
        <v>224</v>
      </c>
      <c r="H47" s="80">
        <v>30</v>
      </c>
      <c r="I47" s="80">
        <v>7</v>
      </c>
      <c r="J47" s="143">
        <v>487</v>
      </c>
      <c r="K47" s="143">
        <v>428</v>
      </c>
      <c r="L47" s="80">
        <v>64</v>
      </c>
      <c r="M47" s="80">
        <v>17</v>
      </c>
      <c r="N47" s="794">
        <v>220</v>
      </c>
      <c r="O47" s="143">
        <v>229</v>
      </c>
      <c r="P47" s="80">
        <v>54</v>
      </c>
      <c r="Q47" s="80">
        <v>12</v>
      </c>
      <c r="R47" s="143">
        <v>175</v>
      </c>
      <c r="S47" s="143">
        <v>259</v>
      </c>
      <c r="T47" s="80">
        <v>44</v>
      </c>
      <c r="U47" s="80">
        <v>12</v>
      </c>
      <c r="V47" s="143">
        <v>395</v>
      </c>
      <c r="W47" s="143">
        <v>488</v>
      </c>
      <c r="X47" s="80">
        <v>98</v>
      </c>
      <c r="Y47" s="81">
        <v>24</v>
      </c>
      <c r="AA47" s="769">
        <f t="shared" ref="AA47:AA64" si="22">IFERROR(B47/SUM($B47:$E47)*100,0)</f>
        <v>51.750972762645922</v>
      </c>
      <c r="AB47" s="87">
        <f t="shared" ref="AB47:AB64" si="23">IFERROR(C47/SUM($B47:$E47)*100,0)</f>
        <v>39.688715953307394</v>
      </c>
      <c r="AC47" s="6">
        <f t="shared" ref="AC47:AC64" si="24">IFERROR(D47/SUM($B47:$E47)*100,0)</f>
        <v>6.6147859922178993</v>
      </c>
      <c r="AD47" s="6">
        <f t="shared" ref="AD47:AD64" si="25">IFERROR(E47/SUM($B47:$E47)*100,0)</f>
        <v>1.9455252918287937</v>
      </c>
      <c r="AE47" s="87">
        <f t="shared" ref="AE47:AE64" si="26">IFERROR(F47/SUM($F47:$I47)*100,0)</f>
        <v>45.850622406639005</v>
      </c>
      <c r="AF47" s="87">
        <f t="shared" ref="AF47:AF64" si="27">IFERROR(G47/SUM($F47:$I47)*100,0)</f>
        <v>46.473029045643152</v>
      </c>
      <c r="AG47" s="6">
        <f t="shared" ref="AG47:AG64" si="28">IFERROR(H47/SUM($F47:$I47)*100,0)</f>
        <v>6.2240663900414939</v>
      </c>
      <c r="AH47" s="6">
        <f t="shared" ref="AH47:AH64" si="29">IFERROR(I47/SUM($F47:$I47)*100,0)</f>
        <v>1.4522821576763485</v>
      </c>
      <c r="AI47" s="769">
        <f t="shared" ref="AI47:AI64" si="30">IFERROR(N47/SUM($N47:$Q47)*100,0)</f>
        <v>42.718446601941743</v>
      </c>
      <c r="AJ47" s="87">
        <f t="shared" ref="AJ47:AJ64" si="31">IFERROR(O47/SUM($N47:$Q47)*100,0)</f>
        <v>44.466019417475728</v>
      </c>
      <c r="AK47" s="6">
        <f t="shared" ref="AK47:AK64" si="32">IFERROR(P47/SUM($N47:$Q47)*100,0)</f>
        <v>10.485436893203884</v>
      </c>
      <c r="AL47" s="6">
        <f t="shared" ref="AL47:AL64" si="33">IFERROR(Q47/SUM($N47:$Q47)*100,0)</f>
        <v>2.3300970873786406</v>
      </c>
      <c r="AM47" s="87">
        <f t="shared" ref="AM47:AM64" si="34">IFERROR(R47/SUM($R47:$U47)*100,0)</f>
        <v>35.714285714285715</v>
      </c>
      <c r="AN47" s="87">
        <f t="shared" ref="AN47:AN64" si="35">IFERROR(S47/SUM($R47:$U47)*100,0)</f>
        <v>52.857142857142861</v>
      </c>
      <c r="AO47" s="6">
        <f t="shared" ref="AO47:AO64" si="36">IFERROR(T47/SUM($R47:$U47)*100,0)</f>
        <v>8.9795918367346932</v>
      </c>
      <c r="AP47" s="82">
        <f t="shared" ref="AP47:AP64" si="37">IFERROR(U47/SUM($R47:$U47)*100,0)</f>
        <v>2.4489795918367347</v>
      </c>
      <c r="AR47" s="105">
        <f t="shared" ref="AR47:AR64" si="38">AE47-AA47</f>
        <v>-5.9003503560069177</v>
      </c>
      <c r="AS47" s="104">
        <f t="shared" ref="AS47:AS64" si="39">AF47-AB47</f>
        <v>6.7843130923357577</v>
      </c>
      <c r="AT47" s="57">
        <f t="shared" ref="AT47:AT64" si="40">AG47-AC47</f>
        <v>-0.39071960217640544</v>
      </c>
      <c r="AU47" s="60">
        <f t="shared" ref="AU47:AU64" si="41">AH47-AD47</f>
        <v>-0.49324313415244525</v>
      </c>
      <c r="AV47" s="104">
        <f t="shared" si="8"/>
        <v>-7.0041608876560275</v>
      </c>
      <c r="AW47" s="104">
        <f t="shared" si="9"/>
        <v>8.3911234396671333</v>
      </c>
      <c r="AX47" s="57">
        <f t="shared" si="10"/>
        <v>-1.505845056469191</v>
      </c>
      <c r="AY47" s="60">
        <f t="shared" si="11"/>
        <v>0.11888250445809412</v>
      </c>
    </row>
    <row r="48" spans="1:56" x14ac:dyDescent="0.25">
      <c r="A48" s="375" t="s">
        <v>55</v>
      </c>
      <c r="B48" s="794">
        <v>326</v>
      </c>
      <c r="C48" s="143">
        <v>172</v>
      </c>
      <c r="D48" s="80">
        <v>26</v>
      </c>
      <c r="E48" s="80">
        <v>6</v>
      </c>
      <c r="F48" s="143">
        <v>249</v>
      </c>
      <c r="G48" s="143">
        <v>176</v>
      </c>
      <c r="H48" s="80">
        <v>35</v>
      </c>
      <c r="I48" s="80">
        <v>19</v>
      </c>
      <c r="J48" s="143">
        <v>575</v>
      </c>
      <c r="K48" s="143">
        <v>348</v>
      </c>
      <c r="L48" s="80">
        <v>61</v>
      </c>
      <c r="M48" s="80">
        <v>25</v>
      </c>
      <c r="N48" s="794">
        <v>278</v>
      </c>
      <c r="O48" s="143">
        <v>193</v>
      </c>
      <c r="P48" s="80">
        <v>32</v>
      </c>
      <c r="Q48" s="80">
        <v>10</v>
      </c>
      <c r="R48" s="143">
        <v>222</v>
      </c>
      <c r="S48" s="143">
        <v>201</v>
      </c>
      <c r="T48" s="80">
        <v>38</v>
      </c>
      <c r="U48" s="80">
        <v>16</v>
      </c>
      <c r="V48" s="143">
        <v>500</v>
      </c>
      <c r="W48" s="143">
        <v>394</v>
      </c>
      <c r="X48" s="80">
        <v>70</v>
      </c>
      <c r="Y48" s="81">
        <v>26</v>
      </c>
      <c r="AA48" s="769">
        <f t="shared" si="22"/>
        <v>61.509433962264147</v>
      </c>
      <c r="AB48" s="87">
        <f t="shared" si="23"/>
        <v>32.452830188679243</v>
      </c>
      <c r="AC48" s="6">
        <f t="shared" si="24"/>
        <v>4.9056603773584913</v>
      </c>
      <c r="AD48" s="6">
        <f t="shared" si="25"/>
        <v>1.1320754716981132</v>
      </c>
      <c r="AE48" s="87">
        <f t="shared" si="26"/>
        <v>51.983298538622122</v>
      </c>
      <c r="AF48" s="87">
        <f t="shared" si="27"/>
        <v>36.743215031315238</v>
      </c>
      <c r="AG48" s="6">
        <f t="shared" si="28"/>
        <v>7.3068893528183718</v>
      </c>
      <c r="AH48" s="6">
        <f t="shared" si="29"/>
        <v>3.9665970772442591</v>
      </c>
      <c r="AI48" s="769">
        <f t="shared" si="30"/>
        <v>54.191033138401558</v>
      </c>
      <c r="AJ48" s="87">
        <f t="shared" si="31"/>
        <v>37.62183235867446</v>
      </c>
      <c r="AK48" s="6">
        <f t="shared" si="32"/>
        <v>6.2378167641325533</v>
      </c>
      <c r="AL48" s="6">
        <f t="shared" si="33"/>
        <v>1.9493177387914229</v>
      </c>
      <c r="AM48" s="87">
        <f t="shared" si="34"/>
        <v>46.540880503144656</v>
      </c>
      <c r="AN48" s="87">
        <f t="shared" si="35"/>
        <v>42.138364779874216</v>
      </c>
      <c r="AO48" s="6">
        <f t="shared" si="36"/>
        <v>7.9664570230607969</v>
      </c>
      <c r="AP48" s="82">
        <f t="shared" si="37"/>
        <v>3.3542976939203357</v>
      </c>
      <c r="AR48" s="105">
        <f t="shared" si="38"/>
        <v>-9.5261354236420246</v>
      </c>
      <c r="AS48" s="104">
        <f t="shared" si="39"/>
        <v>4.2903848426359943</v>
      </c>
      <c r="AT48" s="57">
        <f t="shared" si="40"/>
        <v>2.4012289754598806</v>
      </c>
      <c r="AU48" s="60">
        <f t="shared" si="41"/>
        <v>2.8345216055461462</v>
      </c>
      <c r="AV48" s="104">
        <f t="shared" si="8"/>
        <v>-7.6501526352569016</v>
      </c>
      <c r="AW48" s="104">
        <f t="shared" si="9"/>
        <v>4.5165324211997557</v>
      </c>
      <c r="AX48" s="57">
        <f t="shared" si="10"/>
        <v>1.7286402589282437</v>
      </c>
      <c r="AY48" s="60">
        <f t="shared" si="11"/>
        <v>1.4049799551289128</v>
      </c>
    </row>
    <row r="49" spans="1:51" x14ac:dyDescent="0.25">
      <c r="A49" s="375" t="s">
        <v>56</v>
      </c>
      <c r="B49" s="794">
        <v>226</v>
      </c>
      <c r="C49" s="143">
        <v>32</v>
      </c>
      <c r="D49" s="80">
        <v>0</v>
      </c>
      <c r="E49" s="80">
        <v>0</v>
      </c>
      <c r="F49" s="143">
        <v>197</v>
      </c>
      <c r="G49" s="143">
        <v>32</v>
      </c>
      <c r="H49" s="80">
        <v>6</v>
      </c>
      <c r="I49" s="80">
        <v>5</v>
      </c>
      <c r="J49" s="143">
        <v>423</v>
      </c>
      <c r="K49" s="143">
        <v>64</v>
      </c>
      <c r="L49" s="80">
        <v>6</v>
      </c>
      <c r="M49" s="80">
        <v>5</v>
      </c>
      <c r="N49" s="794">
        <v>219</v>
      </c>
      <c r="O49" s="143">
        <v>36</v>
      </c>
      <c r="P49" s="80">
        <v>2</v>
      </c>
      <c r="Q49" s="80">
        <v>0</v>
      </c>
      <c r="R49" s="143">
        <v>190</v>
      </c>
      <c r="S49" s="143">
        <v>46</v>
      </c>
      <c r="T49" s="80">
        <v>7</v>
      </c>
      <c r="U49" s="80">
        <v>1</v>
      </c>
      <c r="V49" s="143">
        <v>409</v>
      </c>
      <c r="W49" s="143">
        <v>82</v>
      </c>
      <c r="X49" s="80">
        <v>9</v>
      </c>
      <c r="Y49" s="81">
        <v>1</v>
      </c>
      <c r="AA49" s="769">
        <f t="shared" si="22"/>
        <v>87.596899224806208</v>
      </c>
      <c r="AB49" s="87">
        <f t="shared" si="23"/>
        <v>12.403100775193799</v>
      </c>
      <c r="AC49" s="187">
        <f t="shared" si="24"/>
        <v>0</v>
      </c>
      <c r="AD49" s="187">
        <f t="shared" si="25"/>
        <v>0</v>
      </c>
      <c r="AE49" s="87">
        <f t="shared" si="26"/>
        <v>82.083333333333329</v>
      </c>
      <c r="AF49" s="87">
        <f t="shared" si="27"/>
        <v>13.333333333333334</v>
      </c>
      <c r="AG49" s="6">
        <f t="shared" si="28"/>
        <v>2.5</v>
      </c>
      <c r="AH49" s="187">
        <f t="shared" si="29"/>
        <v>2.083333333333333</v>
      </c>
      <c r="AI49" s="769">
        <f t="shared" si="30"/>
        <v>85.214007782101163</v>
      </c>
      <c r="AJ49" s="87">
        <f t="shared" si="31"/>
        <v>14.007782101167315</v>
      </c>
      <c r="AK49" s="187">
        <f t="shared" si="32"/>
        <v>0.77821011673151752</v>
      </c>
      <c r="AL49" s="187">
        <f t="shared" si="33"/>
        <v>0</v>
      </c>
      <c r="AM49" s="87">
        <f t="shared" si="34"/>
        <v>77.868852459016395</v>
      </c>
      <c r="AN49" s="87">
        <f t="shared" si="35"/>
        <v>18.852459016393443</v>
      </c>
      <c r="AO49" s="6">
        <f t="shared" si="36"/>
        <v>2.8688524590163933</v>
      </c>
      <c r="AP49" s="189">
        <f t="shared" si="37"/>
        <v>0.4098360655737705</v>
      </c>
      <c r="AR49" s="105">
        <f t="shared" si="38"/>
        <v>-5.5135658914728793</v>
      </c>
      <c r="AS49" s="104">
        <f t="shared" si="39"/>
        <v>0.93023255813953476</v>
      </c>
      <c r="AT49" s="194">
        <f t="shared" si="40"/>
        <v>2.5</v>
      </c>
      <c r="AU49" s="359">
        <f t="shared" si="41"/>
        <v>2.083333333333333</v>
      </c>
      <c r="AV49" s="104">
        <f t="shared" si="8"/>
        <v>-7.3451553230847679</v>
      </c>
      <c r="AW49" s="104">
        <f t="shared" si="9"/>
        <v>4.8446769152261275</v>
      </c>
      <c r="AX49" s="194">
        <f t="shared" si="10"/>
        <v>2.0906423422848759</v>
      </c>
      <c r="AY49" s="359">
        <f t="shared" si="11"/>
        <v>0.4098360655737705</v>
      </c>
    </row>
    <row r="50" spans="1:51" x14ac:dyDescent="0.25">
      <c r="A50" s="375" t="s">
        <v>57</v>
      </c>
      <c r="B50" s="794">
        <v>287</v>
      </c>
      <c r="C50" s="143">
        <v>197</v>
      </c>
      <c r="D50" s="80">
        <v>38</v>
      </c>
      <c r="E50" s="80">
        <v>10</v>
      </c>
      <c r="F50" s="143">
        <v>216</v>
      </c>
      <c r="G50" s="143">
        <v>206</v>
      </c>
      <c r="H50" s="80">
        <v>42</v>
      </c>
      <c r="I50" s="80">
        <v>14</v>
      </c>
      <c r="J50" s="143">
        <v>503</v>
      </c>
      <c r="K50" s="143">
        <v>403</v>
      </c>
      <c r="L50" s="80">
        <v>80</v>
      </c>
      <c r="M50" s="80">
        <v>24</v>
      </c>
      <c r="N50" s="794">
        <v>300</v>
      </c>
      <c r="O50" s="143">
        <v>191</v>
      </c>
      <c r="P50" s="80">
        <v>37</v>
      </c>
      <c r="Q50" s="80">
        <v>6</v>
      </c>
      <c r="R50" s="143">
        <v>244</v>
      </c>
      <c r="S50" s="143">
        <v>192</v>
      </c>
      <c r="T50" s="80">
        <v>44</v>
      </c>
      <c r="U50" s="80">
        <v>8</v>
      </c>
      <c r="V50" s="143">
        <v>544</v>
      </c>
      <c r="W50" s="143">
        <v>383</v>
      </c>
      <c r="X50" s="80">
        <v>81</v>
      </c>
      <c r="Y50" s="81">
        <v>14</v>
      </c>
      <c r="AA50" s="769">
        <f t="shared" si="22"/>
        <v>53.94736842105263</v>
      </c>
      <c r="AB50" s="87">
        <f t="shared" si="23"/>
        <v>37.030075187969928</v>
      </c>
      <c r="AC50" s="6">
        <f t="shared" si="24"/>
        <v>7.1428571428571423</v>
      </c>
      <c r="AD50" s="6">
        <f t="shared" si="25"/>
        <v>1.8796992481203008</v>
      </c>
      <c r="AE50" s="87">
        <f t="shared" si="26"/>
        <v>45.188284518828453</v>
      </c>
      <c r="AF50" s="87">
        <f t="shared" si="27"/>
        <v>43.096234309623433</v>
      </c>
      <c r="AG50" s="6">
        <f t="shared" si="28"/>
        <v>8.7866108786610866</v>
      </c>
      <c r="AH50" s="6">
        <f t="shared" si="29"/>
        <v>2.9288702928870292</v>
      </c>
      <c r="AI50" s="769">
        <f t="shared" si="30"/>
        <v>56.17977528089888</v>
      </c>
      <c r="AJ50" s="87">
        <f t="shared" si="31"/>
        <v>35.767790262172284</v>
      </c>
      <c r="AK50" s="6">
        <f t="shared" si="32"/>
        <v>6.9288389513108619</v>
      </c>
      <c r="AL50" s="6">
        <f t="shared" si="33"/>
        <v>1.1235955056179776</v>
      </c>
      <c r="AM50" s="87">
        <f t="shared" si="34"/>
        <v>50</v>
      </c>
      <c r="AN50" s="87">
        <f t="shared" si="35"/>
        <v>39.344262295081968</v>
      </c>
      <c r="AO50" s="6">
        <f t="shared" si="36"/>
        <v>9.0163934426229506</v>
      </c>
      <c r="AP50" s="82">
        <f t="shared" si="37"/>
        <v>1.639344262295082</v>
      </c>
      <c r="AR50" s="105">
        <f t="shared" si="38"/>
        <v>-8.7590839022241767</v>
      </c>
      <c r="AS50" s="104">
        <f t="shared" si="39"/>
        <v>6.0661591216535058</v>
      </c>
      <c r="AT50" s="57">
        <f t="shared" si="40"/>
        <v>1.6437537358039442</v>
      </c>
      <c r="AU50" s="60">
        <f t="shared" si="41"/>
        <v>1.0491710447667284</v>
      </c>
      <c r="AV50" s="104">
        <f t="shared" si="8"/>
        <v>-6.1797752808988804</v>
      </c>
      <c r="AW50" s="104">
        <f t="shared" si="9"/>
        <v>3.5764720329096846</v>
      </c>
      <c r="AX50" s="57">
        <f t="shared" si="10"/>
        <v>2.0875544913120887</v>
      </c>
      <c r="AY50" s="60">
        <f t="shared" si="11"/>
        <v>0.5157487566771044</v>
      </c>
    </row>
    <row r="51" spans="1:51" x14ac:dyDescent="0.25">
      <c r="A51" s="375" t="s">
        <v>58</v>
      </c>
      <c r="B51" s="794">
        <v>305</v>
      </c>
      <c r="C51" s="143">
        <v>135</v>
      </c>
      <c r="D51" s="80">
        <v>28</v>
      </c>
      <c r="E51" s="80">
        <v>19</v>
      </c>
      <c r="F51" s="143">
        <v>243</v>
      </c>
      <c r="G51" s="143">
        <v>182</v>
      </c>
      <c r="H51" s="80">
        <v>36</v>
      </c>
      <c r="I51" s="80">
        <v>31</v>
      </c>
      <c r="J51" s="143">
        <v>548</v>
      </c>
      <c r="K51" s="143">
        <v>317</v>
      </c>
      <c r="L51" s="80">
        <v>64</v>
      </c>
      <c r="M51" s="80">
        <v>50</v>
      </c>
      <c r="N51" s="794">
        <v>311</v>
      </c>
      <c r="O51" s="143">
        <v>154</v>
      </c>
      <c r="P51" s="80">
        <v>35</v>
      </c>
      <c r="Q51" s="80">
        <v>8</v>
      </c>
      <c r="R51" s="143">
        <v>249</v>
      </c>
      <c r="S51" s="143">
        <v>181</v>
      </c>
      <c r="T51" s="80">
        <v>54</v>
      </c>
      <c r="U51" s="80">
        <v>25</v>
      </c>
      <c r="V51" s="143">
        <v>560</v>
      </c>
      <c r="W51" s="143">
        <v>335</v>
      </c>
      <c r="X51" s="80">
        <v>89</v>
      </c>
      <c r="Y51" s="81">
        <v>33</v>
      </c>
      <c r="AA51" s="769">
        <f t="shared" si="22"/>
        <v>62.628336755646821</v>
      </c>
      <c r="AB51" s="87">
        <f t="shared" si="23"/>
        <v>27.720739219712527</v>
      </c>
      <c r="AC51" s="6">
        <f t="shared" si="24"/>
        <v>5.7494866529774127</v>
      </c>
      <c r="AD51" s="6">
        <f t="shared" si="25"/>
        <v>3.9014373716632447</v>
      </c>
      <c r="AE51" s="87">
        <f t="shared" si="26"/>
        <v>49.390243902439025</v>
      </c>
      <c r="AF51" s="87">
        <f t="shared" si="27"/>
        <v>36.991869918699187</v>
      </c>
      <c r="AG51" s="6">
        <f t="shared" si="28"/>
        <v>7.3170731707317067</v>
      </c>
      <c r="AH51" s="6">
        <f t="shared" si="29"/>
        <v>6.3008130081300813</v>
      </c>
      <c r="AI51" s="769">
        <f t="shared" si="30"/>
        <v>61.220472440944881</v>
      </c>
      <c r="AJ51" s="87">
        <f t="shared" si="31"/>
        <v>30.314960629921263</v>
      </c>
      <c r="AK51" s="6">
        <f t="shared" si="32"/>
        <v>6.8897637795275593</v>
      </c>
      <c r="AL51" s="6">
        <f t="shared" si="33"/>
        <v>1.5748031496062991</v>
      </c>
      <c r="AM51" s="87">
        <f t="shared" si="34"/>
        <v>48.919449901768175</v>
      </c>
      <c r="AN51" s="87">
        <f t="shared" si="35"/>
        <v>35.559921414538309</v>
      </c>
      <c r="AO51" s="6">
        <f t="shared" si="36"/>
        <v>10.609037328094303</v>
      </c>
      <c r="AP51" s="82">
        <f t="shared" si="37"/>
        <v>4.9115913555992137</v>
      </c>
      <c r="AR51" s="105">
        <f t="shared" si="38"/>
        <v>-13.238092853207796</v>
      </c>
      <c r="AS51" s="104">
        <f t="shared" si="39"/>
        <v>9.27113069898666</v>
      </c>
      <c r="AT51" s="57">
        <f t="shared" si="40"/>
        <v>1.567586517754294</v>
      </c>
      <c r="AU51" s="60">
        <f t="shared" si="41"/>
        <v>2.3993756364668366</v>
      </c>
      <c r="AV51" s="104">
        <f t="shared" si="8"/>
        <v>-12.301022539176707</v>
      </c>
      <c r="AW51" s="104">
        <f t="shared" si="9"/>
        <v>5.2449607846170458</v>
      </c>
      <c r="AX51" s="57">
        <f t="shared" si="10"/>
        <v>3.7192735485667434</v>
      </c>
      <c r="AY51" s="60">
        <f t="shared" si="11"/>
        <v>3.3367882059929146</v>
      </c>
    </row>
    <row r="52" spans="1:51" x14ac:dyDescent="0.25">
      <c r="A52" s="375" t="s">
        <v>59</v>
      </c>
      <c r="B52" s="794">
        <v>249</v>
      </c>
      <c r="C52" s="143">
        <v>254</v>
      </c>
      <c r="D52" s="80">
        <v>34</v>
      </c>
      <c r="E52" s="80">
        <v>9</v>
      </c>
      <c r="F52" s="143">
        <v>186</v>
      </c>
      <c r="G52" s="143">
        <v>263</v>
      </c>
      <c r="H52" s="80">
        <v>40</v>
      </c>
      <c r="I52" s="80">
        <v>7</v>
      </c>
      <c r="J52" s="143">
        <v>435</v>
      </c>
      <c r="K52" s="143">
        <v>517</v>
      </c>
      <c r="L52" s="80">
        <v>74</v>
      </c>
      <c r="M52" s="80">
        <v>16</v>
      </c>
      <c r="N52" s="794">
        <v>210</v>
      </c>
      <c r="O52" s="143">
        <v>295</v>
      </c>
      <c r="P52" s="80">
        <v>16</v>
      </c>
      <c r="Q52" s="80">
        <v>5</v>
      </c>
      <c r="R52" s="143">
        <v>171</v>
      </c>
      <c r="S52" s="143">
        <v>285</v>
      </c>
      <c r="T52" s="80">
        <v>35</v>
      </c>
      <c r="U52" s="80">
        <v>6</v>
      </c>
      <c r="V52" s="143">
        <v>381</v>
      </c>
      <c r="W52" s="143">
        <v>580</v>
      </c>
      <c r="X52" s="80">
        <v>51</v>
      </c>
      <c r="Y52" s="81">
        <v>11</v>
      </c>
      <c r="AA52" s="769">
        <f t="shared" si="22"/>
        <v>45.604395604395606</v>
      </c>
      <c r="AB52" s="87">
        <f t="shared" si="23"/>
        <v>46.520146520146518</v>
      </c>
      <c r="AC52" s="6">
        <f t="shared" si="24"/>
        <v>6.2271062271062272</v>
      </c>
      <c r="AD52" s="6">
        <f t="shared" si="25"/>
        <v>1.6483516483516485</v>
      </c>
      <c r="AE52" s="87">
        <f t="shared" si="26"/>
        <v>37.5</v>
      </c>
      <c r="AF52" s="87">
        <f t="shared" si="27"/>
        <v>53.024193548387103</v>
      </c>
      <c r="AG52" s="6">
        <f t="shared" si="28"/>
        <v>8.064516129032258</v>
      </c>
      <c r="AH52" s="6">
        <f t="shared" si="29"/>
        <v>1.411290322580645</v>
      </c>
      <c r="AI52" s="769">
        <f t="shared" si="30"/>
        <v>39.923954372623577</v>
      </c>
      <c r="AJ52" s="87">
        <f t="shared" si="31"/>
        <v>56.083650190114064</v>
      </c>
      <c r="AK52" s="6">
        <f t="shared" si="32"/>
        <v>3.041825095057034</v>
      </c>
      <c r="AL52" s="187">
        <f t="shared" si="33"/>
        <v>0.95057034220532322</v>
      </c>
      <c r="AM52" s="87">
        <f t="shared" si="34"/>
        <v>34.406438631790742</v>
      </c>
      <c r="AN52" s="87">
        <f t="shared" si="35"/>
        <v>57.344064386317903</v>
      </c>
      <c r="AO52" s="6">
        <f t="shared" si="36"/>
        <v>7.042253521126761</v>
      </c>
      <c r="AP52" s="82">
        <f t="shared" si="37"/>
        <v>1.2072434607645874</v>
      </c>
      <c r="AR52" s="105">
        <f t="shared" si="38"/>
        <v>-8.1043956043956058</v>
      </c>
      <c r="AS52" s="104">
        <f t="shared" si="39"/>
        <v>6.5040470282405849</v>
      </c>
      <c r="AT52" s="57">
        <f t="shared" si="40"/>
        <v>1.8374099019260308</v>
      </c>
      <c r="AU52" s="60">
        <f t="shared" si="41"/>
        <v>-0.23706132577100347</v>
      </c>
      <c r="AV52" s="104">
        <f t="shared" si="8"/>
        <v>-5.5175157408328346</v>
      </c>
      <c r="AW52" s="104">
        <f t="shared" si="9"/>
        <v>1.2604141962038398</v>
      </c>
      <c r="AX52" s="57">
        <f t="shared" si="10"/>
        <v>4.0004284260697265</v>
      </c>
      <c r="AY52" s="359">
        <f t="shared" si="11"/>
        <v>0.25667311855926422</v>
      </c>
    </row>
    <row r="53" spans="1:51" x14ac:dyDescent="0.25">
      <c r="A53" s="375" t="s">
        <v>60</v>
      </c>
      <c r="B53" s="794">
        <v>343</v>
      </c>
      <c r="C53" s="143">
        <v>149</v>
      </c>
      <c r="D53" s="80">
        <v>25</v>
      </c>
      <c r="E53" s="80">
        <v>6</v>
      </c>
      <c r="F53" s="143">
        <v>312</v>
      </c>
      <c r="G53" s="143">
        <v>152</v>
      </c>
      <c r="H53" s="80">
        <v>32</v>
      </c>
      <c r="I53" s="80">
        <v>4</v>
      </c>
      <c r="J53" s="143">
        <v>655</v>
      </c>
      <c r="K53" s="143">
        <v>301</v>
      </c>
      <c r="L53" s="80">
        <v>57</v>
      </c>
      <c r="M53" s="80">
        <v>10</v>
      </c>
      <c r="N53" s="794">
        <v>296</v>
      </c>
      <c r="O53" s="143">
        <v>182</v>
      </c>
      <c r="P53" s="80">
        <v>26</v>
      </c>
      <c r="Q53" s="80">
        <v>2</v>
      </c>
      <c r="R53" s="143">
        <v>241</v>
      </c>
      <c r="S53" s="143">
        <v>205</v>
      </c>
      <c r="T53" s="80">
        <v>36</v>
      </c>
      <c r="U53" s="80">
        <v>12</v>
      </c>
      <c r="V53" s="143">
        <v>537</v>
      </c>
      <c r="W53" s="143">
        <v>387</v>
      </c>
      <c r="X53" s="80">
        <v>62</v>
      </c>
      <c r="Y53" s="81">
        <v>14</v>
      </c>
      <c r="AA53" s="769">
        <f t="shared" si="22"/>
        <v>65.583173996175901</v>
      </c>
      <c r="AB53" s="87">
        <f t="shared" si="23"/>
        <v>28.489483747609945</v>
      </c>
      <c r="AC53" s="6">
        <f t="shared" si="24"/>
        <v>4.7801147227533463</v>
      </c>
      <c r="AD53" s="6">
        <f t="shared" si="25"/>
        <v>1.1472275334608031</v>
      </c>
      <c r="AE53" s="87">
        <f t="shared" si="26"/>
        <v>62.4</v>
      </c>
      <c r="AF53" s="87">
        <f t="shared" si="27"/>
        <v>30.4</v>
      </c>
      <c r="AG53" s="6">
        <f t="shared" si="28"/>
        <v>6.4</v>
      </c>
      <c r="AH53" s="187">
        <f t="shared" si="29"/>
        <v>0.8</v>
      </c>
      <c r="AI53" s="769">
        <f t="shared" si="30"/>
        <v>58.498023715415016</v>
      </c>
      <c r="AJ53" s="87">
        <f t="shared" si="31"/>
        <v>35.968379446640313</v>
      </c>
      <c r="AK53" s="6">
        <f t="shared" si="32"/>
        <v>5.1383399209486171</v>
      </c>
      <c r="AL53" s="187">
        <f t="shared" si="33"/>
        <v>0.39525691699604742</v>
      </c>
      <c r="AM53" s="87">
        <f t="shared" si="34"/>
        <v>48.785425101214571</v>
      </c>
      <c r="AN53" s="87">
        <f t="shared" si="35"/>
        <v>41.497975708502025</v>
      </c>
      <c r="AO53" s="6">
        <f t="shared" si="36"/>
        <v>7.2874493927125501</v>
      </c>
      <c r="AP53" s="82">
        <f t="shared" si="37"/>
        <v>2.42914979757085</v>
      </c>
      <c r="AR53" s="105">
        <f t="shared" si="38"/>
        <v>-3.1831739961759027</v>
      </c>
      <c r="AS53" s="104">
        <f t="shared" si="39"/>
        <v>1.9105162523900532</v>
      </c>
      <c r="AT53" s="57">
        <f t="shared" si="40"/>
        <v>1.6198852772466541</v>
      </c>
      <c r="AU53" s="60">
        <f t="shared" si="41"/>
        <v>-0.34722753346080304</v>
      </c>
      <c r="AV53" s="104">
        <f t="shared" si="8"/>
        <v>-9.712598614200445</v>
      </c>
      <c r="AW53" s="104">
        <f t="shared" si="9"/>
        <v>5.5295962618617125</v>
      </c>
      <c r="AX53" s="57">
        <f t="shared" si="10"/>
        <v>2.149109471763933</v>
      </c>
      <c r="AY53" s="359">
        <f t="shared" si="11"/>
        <v>2.0338928805748027</v>
      </c>
    </row>
    <row r="54" spans="1:51" x14ac:dyDescent="0.25">
      <c r="A54" s="375" t="s">
        <v>61</v>
      </c>
      <c r="B54" s="794">
        <v>248</v>
      </c>
      <c r="C54" s="143">
        <v>244</v>
      </c>
      <c r="D54" s="80">
        <v>20</v>
      </c>
      <c r="E54" s="80">
        <v>2</v>
      </c>
      <c r="F54" s="143">
        <v>245</v>
      </c>
      <c r="G54" s="143">
        <v>196</v>
      </c>
      <c r="H54" s="80">
        <v>36</v>
      </c>
      <c r="I54" s="80">
        <v>4</v>
      </c>
      <c r="J54" s="143">
        <v>493</v>
      </c>
      <c r="K54" s="143">
        <v>440</v>
      </c>
      <c r="L54" s="80">
        <v>56</v>
      </c>
      <c r="M54" s="80">
        <v>6</v>
      </c>
      <c r="N54" s="794">
        <v>315</v>
      </c>
      <c r="O54" s="143">
        <v>185</v>
      </c>
      <c r="P54" s="80">
        <v>15</v>
      </c>
      <c r="Q54" s="80">
        <v>5</v>
      </c>
      <c r="R54" s="143">
        <v>301</v>
      </c>
      <c r="S54" s="143">
        <v>169</v>
      </c>
      <c r="T54" s="80">
        <v>15</v>
      </c>
      <c r="U54" s="80">
        <v>6</v>
      </c>
      <c r="V54" s="143">
        <v>616</v>
      </c>
      <c r="W54" s="143">
        <v>354</v>
      </c>
      <c r="X54" s="80">
        <v>30</v>
      </c>
      <c r="Y54" s="81">
        <v>11</v>
      </c>
      <c r="AA54" s="769">
        <f t="shared" si="22"/>
        <v>48.249027237354085</v>
      </c>
      <c r="AB54" s="87">
        <f t="shared" si="23"/>
        <v>47.470817120622563</v>
      </c>
      <c r="AC54" s="6">
        <f t="shared" si="24"/>
        <v>3.8910505836575875</v>
      </c>
      <c r="AD54" s="187">
        <f t="shared" si="25"/>
        <v>0.38910505836575876</v>
      </c>
      <c r="AE54" s="87">
        <f t="shared" si="26"/>
        <v>50.935550935550935</v>
      </c>
      <c r="AF54" s="87">
        <f t="shared" si="27"/>
        <v>40.74844074844075</v>
      </c>
      <c r="AG54" s="6">
        <f t="shared" si="28"/>
        <v>7.4844074844074848</v>
      </c>
      <c r="AH54" s="187">
        <f t="shared" si="29"/>
        <v>0.83160083160083165</v>
      </c>
      <c r="AI54" s="769">
        <f t="shared" si="30"/>
        <v>60.576923076923073</v>
      </c>
      <c r="AJ54" s="87">
        <f t="shared" si="31"/>
        <v>35.57692307692308</v>
      </c>
      <c r="AK54" s="6">
        <f t="shared" si="32"/>
        <v>2.8846153846153846</v>
      </c>
      <c r="AL54" s="187">
        <f t="shared" si="33"/>
        <v>0.96153846153846156</v>
      </c>
      <c r="AM54" s="87">
        <f t="shared" si="34"/>
        <v>61.30346232179226</v>
      </c>
      <c r="AN54" s="87">
        <f t="shared" si="35"/>
        <v>34.419551934826885</v>
      </c>
      <c r="AO54" s="6">
        <f t="shared" si="36"/>
        <v>3.0549898167006111</v>
      </c>
      <c r="AP54" s="82">
        <f t="shared" si="37"/>
        <v>1.2219959266802443</v>
      </c>
      <c r="AR54" s="105">
        <f t="shared" si="38"/>
        <v>2.6865236981968508</v>
      </c>
      <c r="AS54" s="104">
        <f t="shared" si="39"/>
        <v>-6.7223763721818131</v>
      </c>
      <c r="AT54" s="57">
        <f t="shared" si="40"/>
        <v>3.5933569007498973</v>
      </c>
      <c r="AU54" s="60">
        <f t="shared" si="41"/>
        <v>0.44249577323507289</v>
      </c>
      <c r="AV54" s="104">
        <f t="shared" si="8"/>
        <v>0.72653924486918697</v>
      </c>
      <c r="AW54" s="104">
        <f t="shared" si="9"/>
        <v>-1.1573711420961956</v>
      </c>
      <c r="AX54" s="57">
        <f t="shared" si="10"/>
        <v>0.17037443208522651</v>
      </c>
      <c r="AY54" s="359">
        <f t="shared" si="11"/>
        <v>0.2604574651417827</v>
      </c>
    </row>
    <row r="55" spans="1:51" x14ac:dyDescent="0.25">
      <c r="A55" s="375" t="s">
        <v>62</v>
      </c>
      <c r="B55" s="794">
        <v>283</v>
      </c>
      <c r="C55" s="143">
        <v>210</v>
      </c>
      <c r="D55" s="80">
        <v>34</v>
      </c>
      <c r="E55" s="80">
        <v>14</v>
      </c>
      <c r="F55" s="143">
        <v>165</v>
      </c>
      <c r="G55" s="143">
        <v>203</v>
      </c>
      <c r="H55" s="80">
        <v>46</v>
      </c>
      <c r="I55" s="80">
        <v>32</v>
      </c>
      <c r="J55" s="143">
        <v>448</v>
      </c>
      <c r="K55" s="143">
        <v>413</v>
      </c>
      <c r="L55" s="80">
        <v>80</v>
      </c>
      <c r="M55" s="80">
        <v>46</v>
      </c>
      <c r="N55" s="794">
        <v>232</v>
      </c>
      <c r="O55" s="143">
        <v>251</v>
      </c>
      <c r="P55" s="80">
        <v>41</v>
      </c>
      <c r="Q55" s="80">
        <v>6</v>
      </c>
      <c r="R55" s="143">
        <v>145</v>
      </c>
      <c r="S55" s="143">
        <v>227</v>
      </c>
      <c r="T55" s="80">
        <v>59</v>
      </c>
      <c r="U55" s="80">
        <v>21</v>
      </c>
      <c r="V55" s="143">
        <v>377</v>
      </c>
      <c r="W55" s="143">
        <v>478</v>
      </c>
      <c r="X55" s="80">
        <v>100</v>
      </c>
      <c r="Y55" s="81">
        <v>27</v>
      </c>
      <c r="AA55" s="769">
        <f t="shared" si="22"/>
        <v>52.310536044362287</v>
      </c>
      <c r="AB55" s="87">
        <f t="shared" si="23"/>
        <v>38.817005545286506</v>
      </c>
      <c r="AC55" s="6">
        <f t="shared" si="24"/>
        <v>6.2846580406654349</v>
      </c>
      <c r="AD55" s="6">
        <f t="shared" si="25"/>
        <v>2.5878003696857674</v>
      </c>
      <c r="AE55" s="87">
        <f t="shared" si="26"/>
        <v>36.995515695067269</v>
      </c>
      <c r="AF55" s="87">
        <f t="shared" si="27"/>
        <v>45.515695067264573</v>
      </c>
      <c r="AG55" s="6">
        <f t="shared" si="28"/>
        <v>10.31390134529148</v>
      </c>
      <c r="AH55" s="6">
        <f t="shared" si="29"/>
        <v>7.1748878923766819</v>
      </c>
      <c r="AI55" s="769">
        <f t="shared" si="30"/>
        <v>43.773584905660378</v>
      </c>
      <c r="AJ55" s="87">
        <f t="shared" si="31"/>
        <v>47.358490566037737</v>
      </c>
      <c r="AK55" s="6">
        <f t="shared" si="32"/>
        <v>7.7358490566037732</v>
      </c>
      <c r="AL55" s="6">
        <f t="shared" si="33"/>
        <v>1.1320754716981132</v>
      </c>
      <c r="AM55" s="87">
        <f t="shared" si="34"/>
        <v>32.079646017699112</v>
      </c>
      <c r="AN55" s="87">
        <f t="shared" si="35"/>
        <v>50.221238938053091</v>
      </c>
      <c r="AO55" s="6">
        <f t="shared" si="36"/>
        <v>13.053097345132745</v>
      </c>
      <c r="AP55" s="82">
        <f t="shared" si="37"/>
        <v>4.6460176991150446</v>
      </c>
      <c r="AR55" s="105">
        <f t="shared" si="38"/>
        <v>-15.315020349295018</v>
      </c>
      <c r="AS55" s="104">
        <f t="shared" si="39"/>
        <v>6.6986895219780678</v>
      </c>
      <c r="AT55" s="57">
        <f t="shared" si="40"/>
        <v>4.0292433046260454</v>
      </c>
      <c r="AU55" s="60">
        <f t="shared" si="41"/>
        <v>4.5870875226909149</v>
      </c>
      <c r="AV55" s="104">
        <f t="shared" si="8"/>
        <v>-11.693938887961266</v>
      </c>
      <c r="AW55" s="104">
        <f t="shared" si="9"/>
        <v>2.8627483720153535</v>
      </c>
      <c r="AX55" s="57">
        <f t="shared" si="10"/>
        <v>5.3172482885289716</v>
      </c>
      <c r="AY55" s="60">
        <f t="shared" si="11"/>
        <v>3.5139422274169316</v>
      </c>
    </row>
    <row r="56" spans="1:51" x14ac:dyDescent="0.25">
      <c r="A56" s="375" t="s">
        <v>63</v>
      </c>
      <c r="B56" s="794">
        <v>265</v>
      </c>
      <c r="C56" s="143">
        <v>202</v>
      </c>
      <c r="D56" s="80">
        <v>42</v>
      </c>
      <c r="E56" s="80">
        <v>5</v>
      </c>
      <c r="F56" s="143">
        <v>178</v>
      </c>
      <c r="G56" s="143">
        <v>202</v>
      </c>
      <c r="H56" s="80">
        <v>81</v>
      </c>
      <c r="I56" s="80">
        <v>26</v>
      </c>
      <c r="J56" s="143">
        <v>443</v>
      </c>
      <c r="K56" s="143">
        <v>404</v>
      </c>
      <c r="L56" s="80">
        <v>123</v>
      </c>
      <c r="M56" s="80">
        <v>31</v>
      </c>
      <c r="N56" s="794">
        <v>226</v>
      </c>
      <c r="O56" s="143">
        <v>238</v>
      </c>
      <c r="P56" s="80">
        <v>35</v>
      </c>
      <c r="Q56" s="80">
        <v>9</v>
      </c>
      <c r="R56" s="143">
        <v>132</v>
      </c>
      <c r="S56" s="143">
        <v>263</v>
      </c>
      <c r="T56" s="80">
        <v>73</v>
      </c>
      <c r="U56" s="80">
        <v>20</v>
      </c>
      <c r="V56" s="143">
        <v>358</v>
      </c>
      <c r="W56" s="143">
        <v>501</v>
      </c>
      <c r="X56" s="80">
        <v>108</v>
      </c>
      <c r="Y56" s="81">
        <v>29</v>
      </c>
      <c r="AA56" s="769">
        <f t="shared" si="22"/>
        <v>51.556420233463029</v>
      </c>
      <c r="AB56" s="87">
        <f t="shared" si="23"/>
        <v>39.299610894941637</v>
      </c>
      <c r="AC56" s="6">
        <f t="shared" si="24"/>
        <v>8.1712062256809332</v>
      </c>
      <c r="AD56" s="187">
        <f t="shared" si="25"/>
        <v>0.97276264591439687</v>
      </c>
      <c r="AE56" s="87">
        <f t="shared" si="26"/>
        <v>36.550308008213548</v>
      </c>
      <c r="AF56" s="87">
        <f t="shared" si="27"/>
        <v>41.478439425051334</v>
      </c>
      <c r="AG56" s="6">
        <f t="shared" si="28"/>
        <v>16.632443531827516</v>
      </c>
      <c r="AH56" s="6">
        <f t="shared" si="29"/>
        <v>5.3388090349075972</v>
      </c>
      <c r="AI56" s="769">
        <f t="shared" si="30"/>
        <v>44.488188976377948</v>
      </c>
      <c r="AJ56" s="87">
        <f t="shared" si="31"/>
        <v>46.8503937007874</v>
      </c>
      <c r="AK56" s="6">
        <f t="shared" si="32"/>
        <v>6.8897637795275593</v>
      </c>
      <c r="AL56" s="6">
        <f t="shared" si="33"/>
        <v>1.7716535433070866</v>
      </c>
      <c r="AM56" s="87">
        <f t="shared" si="34"/>
        <v>27.049180327868854</v>
      </c>
      <c r="AN56" s="87">
        <f t="shared" si="35"/>
        <v>53.893442622950815</v>
      </c>
      <c r="AO56" s="6">
        <f t="shared" si="36"/>
        <v>14.959016393442623</v>
      </c>
      <c r="AP56" s="82">
        <f t="shared" si="37"/>
        <v>4.0983606557377046</v>
      </c>
      <c r="AR56" s="105">
        <f t="shared" si="38"/>
        <v>-15.006112225249481</v>
      </c>
      <c r="AS56" s="104">
        <f t="shared" si="39"/>
        <v>2.1788285301096977</v>
      </c>
      <c r="AT56" s="57">
        <f t="shared" si="40"/>
        <v>8.4612373061465824</v>
      </c>
      <c r="AU56" s="359">
        <f t="shared" si="41"/>
        <v>4.3660463889932002</v>
      </c>
      <c r="AV56" s="104">
        <f t="shared" si="8"/>
        <v>-17.439008648509095</v>
      </c>
      <c r="AW56" s="104">
        <f t="shared" si="9"/>
        <v>7.0430489221634147</v>
      </c>
      <c r="AX56" s="57">
        <f t="shared" si="10"/>
        <v>8.0692526139150633</v>
      </c>
      <c r="AY56" s="60">
        <f t="shared" si="11"/>
        <v>2.326707112430618</v>
      </c>
    </row>
    <row r="57" spans="1:51" x14ac:dyDescent="0.25">
      <c r="A57" s="375" t="s">
        <v>64</v>
      </c>
      <c r="B57" s="794">
        <v>319</v>
      </c>
      <c r="C57" s="143">
        <v>176</v>
      </c>
      <c r="D57" s="80">
        <v>25</v>
      </c>
      <c r="E57" s="80">
        <v>9</v>
      </c>
      <c r="F57" s="143">
        <v>278</v>
      </c>
      <c r="G57" s="143">
        <v>166</v>
      </c>
      <c r="H57" s="80">
        <v>25</v>
      </c>
      <c r="I57" s="80">
        <v>14</v>
      </c>
      <c r="J57" s="143">
        <v>597</v>
      </c>
      <c r="K57" s="143">
        <v>342</v>
      </c>
      <c r="L57" s="80">
        <v>50</v>
      </c>
      <c r="M57" s="80">
        <v>23</v>
      </c>
      <c r="N57" s="794">
        <v>310</v>
      </c>
      <c r="O57" s="143">
        <v>187</v>
      </c>
      <c r="P57" s="80">
        <v>24</v>
      </c>
      <c r="Q57" s="80">
        <v>8</v>
      </c>
      <c r="R57" s="143">
        <v>243</v>
      </c>
      <c r="S57" s="143">
        <v>197</v>
      </c>
      <c r="T57" s="80">
        <v>33</v>
      </c>
      <c r="U57" s="80">
        <v>12</v>
      </c>
      <c r="V57" s="143">
        <v>553</v>
      </c>
      <c r="W57" s="143">
        <v>384</v>
      </c>
      <c r="X57" s="80">
        <v>57</v>
      </c>
      <c r="Y57" s="81">
        <v>20</v>
      </c>
      <c r="AA57" s="769">
        <f t="shared" si="22"/>
        <v>60.30245746691871</v>
      </c>
      <c r="AB57" s="87">
        <f t="shared" si="23"/>
        <v>33.270321361058599</v>
      </c>
      <c r="AC57" s="6">
        <f t="shared" si="24"/>
        <v>4.7258979206049148</v>
      </c>
      <c r="AD57" s="6">
        <f t="shared" si="25"/>
        <v>1.7013232514177694</v>
      </c>
      <c r="AE57" s="87">
        <f t="shared" si="26"/>
        <v>57.556935817805389</v>
      </c>
      <c r="AF57" s="87">
        <f t="shared" si="27"/>
        <v>34.368530020703936</v>
      </c>
      <c r="AG57" s="6">
        <f t="shared" si="28"/>
        <v>5.1759834368530022</v>
      </c>
      <c r="AH57" s="6">
        <f t="shared" si="29"/>
        <v>2.8985507246376812</v>
      </c>
      <c r="AI57" s="769">
        <f t="shared" si="30"/>
        <v>58.601134215500949</v>
      </c>
      <c r="AJ57" s="87">
        <f t="shared" si="31"/>
        <v>35.349716446124759</v>
      </c>
      <c r="AK57" s="6">
        <f t="shared" si="32"/>
        <v>4.536862003780719</v>
      </c>
      <c r="AL57" s="6">
        <f t="shared" si="33"/>
        <v>1.5122873345935728</v>
      </c>
      <c r="AM57" s="87">
        <f t="shared" si="34"/>
        <v>50.103092783505154</v>
      </c>
      <c r="AN57" s="87">
        <f t="shared" si="35"/>
        <v>40.618556701030926</v>
      </c>
      <c r="AO57" s="6">
        <f t="shared" si="36"/>
        <v>6.804123711340206</v>
      </c>
      <c r="AP57" s="82">
        <f t="shared" si="37"/>
        <v>2.4742268041237114</v>
      </c>
      <c r="AR57" s="105">
        <f t="shared" si="38"/>
        <v>-2.7455216491133214</v>
      </c>
      <c r="AS57" s="104">
        <f t="shared" si="39"/>
        <v>1.0982086596453371</v>
      </c>
      <c r="AT57" s="57">
        <f t="shared" si="40"/>
        <v>0.45008551624808746</v>
      </c>
      <c r="AU57" s="60">
        <f t="shared" si="41"/>
        <v>1.1972274732199117</v>
      </c>
      <c r="AV57" s="104">
        <f t="shared" si="8"/>
        <v>-8.4980414319957944</v>
      </c>
      <c r="AW57" s="104">
        <f t="shared" si="9"/>
        <v>5.2688402549061664</v>
      </c>
      <c r="AX57" s="57">
        <f t="shared" si="10"/>
        <v>2.267261707559487</v>
      </c>
      <c r="AY57" s="60">
        <f t="shared" si="11"/>
        <v>0.96193946953013865</v>
      </c>
    </row>
    <row r="58" spans="1:51" x14ac:dyDescent="0.25">
      <c r="A58" s="375" t="s">
        <v>65</v>
      </c>
      <c r="B58" s="794">
        <v>370</v>
      </c>
      <c r="C58" s="143">
        <v>143</v>
      </c>
      <c r="D58" s="80">
        <v>7</v>
      </c>
      <c r="E58" s="80">
        <v>0</v>
      </c>
      <c r="F58" s="143">
        <v>319</v>
      </c>
      <c r="G58" s="143">
        <v>144</v>
      </c>
      <c r="H58" s="80">
        <v>18</v>
      </c>
      <c r="I58" s="80">
        <v>5</v>
      </c>
      <c r="J58" s="143">
        <v>689</v>
      </c>
      <c r="K58" s="143">
        <v>287</v>
      </c>
      <c r="L58" s="80">
        <v>25</v>
      </c>
      <c r="M58" s="80">
        <v>5</v>
      </c>
      <c r="N58" s="794">
        <v>355</v>
      </c>
      <c r="O58" s="143">
        <v>153</v>
      </c>
      <c r="P58" s="80">
        <v>14</v>
      </c>
      <c r="Q58" s="80">
        <v>2</v>
      </c>
      <c r="R58" s="143">
        <v>291</v>
      </c>
      <c r="S58" s="143">
        <v>165</v>
      </c>
      <c r="T58" s="80">
        <v>26</v>
      </c>
      <c r="U58" s="80">
        <v>2</v>
      </c>
      <c r="V58" s="143">
        <v>646</v>
      </c>
      <c r="W58" s="143">
        <v>318</v>
      </c>
      <c r="X58" s="80">
        <v>40</v>
      </c>
      <c r="Y58" s="81">
        <v>4</v>
      </c>
      <c r="AA58" s="769">
        <f t="shared" si="22"/>
        <v>71.15384615384616</v>
      </c>
      <c r="AB58" s="87">
        <f t="shared" si="23"/>
        <v>27.500000000000004</v>
      </c>
      <c r="AC58" s="6">
        <f t="shared" si="24"/>
        <v>1.3461538461538463</v>
      </c>
      <c r="AD58" s="187">
        <f t="shared" si="25"/>
        <v>0</v>
      </c>
      <c r="AE58" s="87">
        <f t="shared" si="26"/>
        <v>65.637860082304528</v>
      </c>
      <c r="AF58" s="87">
        <f t="shared" si="27"/>
        <v>29.629629629629626</v>
      </c>
      <c r="AG58" s="6">
        <f t="shared" si="28"/>
        <v>3.7037037037037033</v>
      </c>
      <c r="AH58" s="187">
        <f t="shared" si="29"/>
        <v>1.0288065843621399</v>
      </c>
      <c r="AI58" s="769">
        <f t="shared" si="30"/>
        <v>67.748091603053439</v>
      </c>
      <c r="AJ58" s="87">
        <f t="shared" si="31"/>
        <v>29.198473282442748</v>
      </c>
      <c r="AK58" s="6">
        <f t="shared" si="32"/>
        <v>2.6717557251908395</v>
      </c>
      <c r="AL58" s="187">
        <f t="shared" si="33"/>
        <v>0.38167938931297707</v>
      </c>
      <c r="AM58" s="87">
        <f t="shared" si="34"/>
        <v>60.123966942148769</v>
      </c>
      <c r="AN58" s="87">
        <f t="shared" si="35"/>
        <v>34.090909090909086</v>
      </c>
      <c r="AO58" s="6">
        <f t="shared" si="36"/>
        <v>5.3719008264462813</v>
      </c>
      <c r="AP58" s="189">
        <f t="shared" si="37"/>
        <v>0.41322314049586778</v>
      </c>
      <c r="AR58" s="105">
        <f t="shared" si="38"/>
        <v>-5.5159860715416329</v>
      </c>
      <c r="AS58" s="104">
        <f t="shared" si="39"/>
        <v>2.1296296296296227</v>
      </c>
      <c r="AT58" s="57">
        <f t="shared" si="40"/>
        <v>2.357549857549857</v>
      </c>
      <c r="AU58" s="359">
        <f t="shared" si="41"/>
        <v>1.0288065843621399</v>
      </c>
      <c r="AV58" s="104">
        <f t="shared" si="8"/>
        <v>-7.6241246609046698</v>
      </c>
      <c r="AW58" s="104">
        <f t="shared" si="9"/>
        <v>4.8924358084663382</v>
      </c>
      <c r="AX58" s="57">
        <f t="shared" si="10"/>
        <v>2.7001451012554418</v>
      </c>
      <c r="AY58" s="359">
        <f t="shared" si="11"/>
        <v>3.1543751182890711E-2</v>
      </c>
    </row>
    <row r="59" spans="1:51" x14ac:dyDescent="0.25">
      <c r="A59" s="375" t="s">
        <v>66</v>
      </c>
      <c r="B59" s="794">
        <v>263</v>
      </c>
      <c r="C59" s="143">
        <v>242</v>
      </c>
      <c r="D59" s="80">
        <v>46</v>
      </c>
      <c r="E59" s="80">
        <v>8</v>
      </c>
      <c r="F59" s="143">
        <v>227</v>
      </c>
      <c r="G59" s="143">
        <v>202</v>
      </c>
      <c r="H59" s="80">
        <v>35</v>
      </c>
      <c r="I59" s="80">
        <v>16</v>
      </c>
      <c r="J59" s="143">
        <v>490</v>
      </c>
      <c r="K59" s="143">
        <v>444</v>
      </c>
      <c r="L59" s="80">
        <v>81</v>
      </c>
      <c r="M59" s="80">
        <v>24</v>
      </c>
      <c r="N59" s="794">
        <v>236</v>
      </c>
      <c r="O59" s="143">
        <v>229</v>
      </c>
      <c r="P59" s="80">
        <v>64</v>
      </c>
      <c r="Q59" s="80">
        <v>12</v>
      </c>
      <c r="R59" s="143">
        <v>184</v>
      </c>
      <c r="S59" s="143">
        <v>237</v>
      </c>
      <c r="T59" s="80">
        <v>50</v>
      </c>
      <c r="U59" s="80">
        <v>12</v>
      </c>
      <c r="V59" s="143">
        <v>420</v>
      </c>
      <c r="W59" s="143">
        <v>466</v>
      </c>
      <c r="X59" s="80">
        <v>114</v>
      </c>
      <c r="Y59" s="81">
        <v>24</v>
      </c>
      <c r="AA59" s="769">
        <f t="shared" si="22"/>
        <v>47.048300536672627</v>
      </c>
      <c r="AB59" s="87">
        <f t="shared" si="23"/>
        <v>43.291592128801433</v>
      </c>
      <c r="AC59" s="6">
        <f t="shared" si="24"/>
        <v>8.2289803220035775</v>
      </c>
      <c r="AD59" s="6">
        <f t="shared" si="25"/>
        <v>1.4311270125223614</v>
      </c>
      <c r="AE59" s="87">
        <f t="shared" si="26"/>
        <v>47.291666666666664</v>
      </c>
      <c r="AF59" s="87">
        <f t="shared" si="27"/>
        <v>42.083333333333336</v>
      </c>
      <c r="AG59" s="6">
        <f t="shared" si="28"/>
        <v>7.291666666666667</v>
      </c>
      <c r="AH59" s="6">
        <f t="shared" si="29"/>
        <v>3.3333333333333335</v>
      </c>
      <c r="AI59" s="769">
        <f t="shared" si="30"/>
        <v>43.622920517560075</v>
      </c>
      <c r="AJ59" s="87">
        <f t="shared" si="31"/>
        <v>42.329020332717185</v>
      </c>
      <c r="AK59" s="6">
        <f t="shared" si="32"/>
        <v>11.829944547134936</v>
      </c>
      <c r="AL59" s="6">
        <f t="shared" si="33"/>
        <v>2.2181146025878005</v>
      </c>
      <c r="AM59" s="87">
        <f t="shared" si="34"/>
        <v>38.095238095238095</v>
      </c>
      <c r="AN59" s="87">
        <f t="shared" si="35"/>
        <v>49.068322981366457</v>
      </c>
      <c r="AO59" s="6">
        <f t="shared" si="36"/>
        <v>10.351966873706004</v>
      </c>
      <c r="AP59" s="82">
        <f t="shared" si="37"/>
        <v>2.4844720496894408</v>
      </c>
      <c r="AR59" s="105">
        <f t="shared" si="38"/>
        <v>0.24336612999403684</v>
      </c>
      <c r="AS59" s="104">
        <f t="shared" si="39"/>
        <v>-1.2082587954680974</v>
      </c>
      <c r="AT59" s="57">
        <f t="shared" si="40"/>
        <v>-0.93731365533691058</v>
      </c>
      <c r="AU59" s="60">
        <f t="shared" si="41"/>
        <v>1.9022063208109721</v>
      </c>
      <c r="AV59" s="104">
        <f t="shared" si="8"/>
        <v>-5.5276824223219805</v>
      </c>
      <c r="AW59" s="104">
        <f t="shared" si="9"/>
        <v>6.7393026486492715</v>
      </c>
      <c r="AX59" s="57">
        <f t="shared" si="10"/>
        <v>-1.4779776734289314</v>
      </c>
      <c r="AY59" s="60">
        <f t="shared" si="11"/>
        <v>0.26635744710164033</v>
      </c>
    </row>
    <row r="60" spans="1:51" x14ac:dyDescent="0.25">
      <c r="A60" s="375" t="s">
        <v>67</v>
      </c>
      <c r="B60" s="794">
        <v>266</v>
      </c>
      <c r="C60" s="143">
        <v>202</v>
      </c>
      <c r="D60" s="80">
        <v>29</v>
      </c>
      <c r="E60" s="80">
        <v>5</v>
      </c>
      <c r="F60" s="143">
        <v>255</v>
      </c>
      <c r="G60" s="143">
        <v>194</v>
      </c>
      <c r="H60" s="80">
        <v>22</v>
      </c>
      <c r="I60" s="80">
        <v>12</v>
      </c>
      <c r="J60" s="143">
        <v>521</v>
      </c>
      <c r="K60" s="143">
        <v>396</v>
      </c>
      <c r="L60" s="80">
        <v>51</v>
      </c>
      <c r="M60" s="80">
        <v>17</v>
      </c>
      <c r="N60" s="794">
        <v>239</v>
      </c>
      <c r="O60" s="143">
        <v>228</v>
      </c>
      <c r="P60" s="80">
        <v>32</v>
      </c>
      <c r="Q60" s="80">
        <v>7</v>
      </c>
      <c r="R60" s="143">
        <v>222</v>
      </c>
      <c r="S60" s="143">
        <v>214</v>
      </c>
      <c r="T60" s="80">
        <v>52</v>
      </c>
      <c r="U60" s="80">
        <v>10</v>
      </c>
      <c r="V60" s="143">
        <v>461</v>
      </c>
      <c r="W60" s="143">
        <v>442</v>
      </c>
      <c r="X60" s="80">
        <v>84</v>
      </c>
      <c r="Y60" s="81">
        <v>17</v>
      </c>
      <c r="AA60" s="769">
        <f t="shared" si="22"/>
        <v>52.988047808764939</v>
      </c>
      <c r="AB60" s="87">
        <f t="shared" si="23"/>
        <v>40.239043824701191</v>
      </c>
      <c r="AC60" s="6">
        <f t="shared" si="24"/>
        <v>5.7768924302788838</v>
      </c>
      <c r="AD60" s="187">
        <f t="shared" si="25"/>
        <v>0.99601593625498008</v>
      </c>
      <c r="AE60" s="87">
        <f t="shared" si="26"/>
        <v>52.795031055900623</v>
      </c>
      <c r="AF60" s="87">
        <f t="shared" si="27"/>
        <v>40.165631469979296</v>
      </c>
      <c r="AG60" s="6">
        <f t="shared" si="28"/>
        <v>4.5548654244306412</v>
      </c>
      <c r="AH60" s="6">
        <f t="shared" si="29"/>
        <v>2.4844720496894408</v>
      </c>
      <c r="AI60" s="769">
        <f t="shared" si="30"/>
        <v>47.233201581027664</v>
      </c>
      <c r="AJ60" s="87">
        <f t="shared" si="31"/>
        <v>45.059288537549406</v>
      </c>
      <c r="AK60" s="6">
        <f t="shared" si="32"/>
        <v>6.3241106719367588</v>
      </c>
      <c r="AL60" s="6">
        <f t="shared" si="33"/>
        <v>1.383399209486166</v>
      </c>
      <c r="AM60" s="87">
        <f t="shared" si="34"/>
        <v>44.578313253012048</v>
      </c>
      <c r="AN60" s="87">
        <f t="shared" si="35"/>
        <v>42.971887550200805</v>
      </c>
      <c r="AO60" s="6">
        <f t="shared" si="36"/>
        <v>10.441767068273093</v>
      </c>
      <c r="AP60" s="82">
        <f t="shared" si="37"/>
        <v>2.0080321285140563</v>
      </c>
      <c r="AR60" s="105">
        <f t="shared" si="38"/>
        <v>-0.19301675286431674</v>
      </c>
      <c r="AS60" s="104">
        <f t="shared" si="39"/>
        <v>-7.3412354721895667E-2</v>
      </c>
      <c r="AT60" s="57">
        <f t="shared" si="40"/>
        <v>-1.2220270058482425</v>
      </c>
      <c r="AU60" s="60">
        <f t="shared" si="41"/>
        <v>1.4884561134344607</v>
      </c>
      <c r="AV60" s="104">
        <f t="shared" si="8"/>
        <v>-2.6548883280156161</v>
      </c>
      <c r="AW60" s="104">
        <f t="shared" si="9"/>
        <v>-2.0874009873486017</v>
      </c>
      <c r="AX60" s="57">
        <f t="shared" si="10"/>
        <v>4.1176563963363337</v>
      </c>
      <c r="AY60" s="60">
        <f t="shared" si="11"/>
        <v>0.62463291902789031</v>
      </c>
    </row>
    <row r="61" spans="1:51" x14ac:dyDescent="0.25">
      <c r="A61" s="375" t="s">
        <v>68</v>
      </c>
      <c r="B61" s="794">
        <v>270</v>
      </c>
      <c r="C61" s="143">
        <v>229</v>
      </c>
      <c r="D61" s="80">
        <v>20</v>
      </c>
      <c r="E61" s="80">
        <v>7</v>
      </c>
      <c r="F61" s="143">
        <v>227</v>
      </c>
      <c r="G61" s="143">
        <v>228</v>
      </c>
      <c r="H61" s="80">
        <v>23</v>
      </c>
      <c r="I61" s="80">
        <v>3</v>
      </c>
      <c r="J61" s="143">
        <v>497</v>
      </c>
      <c r="K61" s="143">
        <v>457</v>
      </c>
      <c r="L61" s="80">
        <v>43</v>
      </c>
      <c r="M61" s="80">
        <v>10</v>
      </c>
      <c r="N61" s="794">
        <v>238</v>
      </c>
      <c r="O61" s="143">
        <v>242</v>
      </c>
      <c r="P61" s="80">
        <v>41</v>
      </c>
      <c r="Q61" s="80">
        <v>4</v>
      </c>
      <c r="R61" s="143">
        <v>188</v>
      </c>
      <c r="S61" s="143">
        <v>240</v>
      </c>
      <c r="T61" s="80">
        <v>45</v>
      </c>
      <c r="U61" s="80">
        <v>13</v>
      </c>
      <c r="V61" s="143">
        <v>426</v>
      </c>
      <c r="W61" s="143">
        <v>482</v>
      </c>
      <c r="X61" s="80">
        <v>86</v>
      </c>
      <c r="Y61" s="81">
        <v>17</v>
      </c>
      <c r="AA61" s="769">
        <f t="shared" si="22"/>
        <v>51.330798479087449</v>
      </c>
      <c r="AB61" s="87">
        <f t="shared" si="23"/>
        <v>43.536121673003805</v>
      </c>
      <c r="AC61" s="6">
        <f t="shared" si="24"/>
        <v>3.8022813688212929</v>
      </c>
      <c r="AD61" s="6">
        <f t="shared" si="25"/>
        <v>1.3307984790874523</v>
      </c>
      <c r="AE61" s="87">
        <f t="shared" si="26"/>
        <v>47.193347193347194</v>
      </c>
      <c r="AF61" s="87">
        <f t="shared" si="27"/>
        <v>47.401247401247403</v>
      </c>
      <c r="AG61" s="6">
        <f t="shared" si="28"/>
        <v>4.7817047817047822</v>
      </c>
      <c r="AH61" s="187">
        <f t="shared" si="29"/>
        <v>0.62370062370062374</v>
      </c>
      <c r="AI61" s="769">
        <f t="shared" si="30"/>
        <v>45.333333333333329</v>
      </c>
      <c r="AJ61" s="87">
        <f t="shared" si="31"/>
        <v>46.095238095238095</v>
      </c>
      <c r="AK61" s="6">
        <f t="shared" si="32"/>
        <v>7.8095238095238093</v>
      </c>
      <c r="AL61" s="187">
        <f t="shared" si="33"/>
        <v>0.76190476190476186</v>
      </c>
      <c r="AM61" s="87">
        <f t="shared" si="34"/>
        <v>38.68312757201646</v>
      </c>
      <c r="AN61" s="87">
        <f t="shared" si="35"/>
        <v>49.382716049382715</v>
      </c>
      <c r="AO61" s="6">
        <f t="shared" si="36"/>
        <v>9.2592592592592595</v>
      </c>
      <c r="AP61" s="82">
        <f t="shared" si="37"/>
        <v>2.6748971193415638</v>
      </c>
      <c r="AR61" s="105">
        <f t="shared" si="38"/>
        <v>-4.137451285740255</v>
      </c>
      <c r="AS61" s="104">
        <f t="shared" si="39"/>
        <v>3.8651257282435978</v>
      </c>
      <c r="AT61" s="57">
        <f t="shared" si="40"/>
        <v>0.97942341288348933</v>
      </c>
      <c r="AU61" s="359">
        <f t="shared" si="41"/>
        <v>-0.70709785538682857</v>
      </c>
      <c r="AV61" s="104">
        <f t="shared" si="8"/>
        <v>-6.6502057613168688</v>
      </c>
      <c r="AW61" s="104">
        <f t="shared" si="9"/>
        <v>3.2874779541446202</v>
      </c>
      <c r="AX61" s="57">
        <f t="shared" si="10"/>
        <v>1.4497354497354502</v>
      </c>
      <c r="AY61" s="359">
        <f t="shared" si="11"/>
        <v>1.912992357436802</v>
      </c>
    </row>
    <row r="62" spans="1:51" x14ac:dyDescent="0.25">
      <c r="A62" s="375" t="s">
        <v>69</v>
      </c>
      <c r="B62" s="794">
        <v>365</v>
      </c>
      <c r="C62" s="143">
        <v>158</v>
      </c>
      <c r="D62" s="80">
        <v>22</v>
      </c>
      <c r="E62" s="80">
        <v>5</v>
      </c>
      <c r="F62" s="143">
        <v>234</v>
      </c>
      <c r="G62" s="143">
        <v>141</v>
      </c>
      <c r="H62" s="80">
        <v>27</v>
      </c>
      <c r="I62" s="80">
        <v>27</v>
      </c>
      <c r="J62" s="143">
        <v>599</v>
      </c>
      <c r="K62" s="143">
        <v>299</v>
      </c>
      <c r="L62" s="80">
        <v>49</v>
      </c>
      <c r="M62" s="80">
        <v>32</v>
      </c>
      <c r="N62" s="794">
        <v>319</v>
      </c>
      <c r="O62" s="143">
        <v>189</v>
      </c>
      <c r="P62" s="80">
        <v>28</v>
      </c>
      <c r="Q62" s="80">
        <v>7</v>
      </c>
      <c r="R62" s="143">
        <v>202</v>
      </c>
      <c r="S62" s="143">
        <v>190</v>
      </c>
      <c r="T62" s="80">
        <v>37</v>
      </c>
      <c r="U62" s="80">
        <v>10</v>
      </c>
      <c r="V62" s="143">
        <v>521</v>
      </c>
      <c r="W62" s="143">
        <v>379</v>
      </c>
      <c r="X62" s="80">
        <v>65</v>
      </c>
      <c r="Y62" s="81">
        <v>17</v>
      </c>
      <c r="AA62" s="769">
        <f t="shared" si="22"/>
        <v>66.363636363636374</v>
      </c>
      <c r="AB62" s="87">
        <f t="shared" si="23"/>
        <v>28.72727272727273</v>
      </c>
      <c r="AC62" s="6">
        <f t="shared" si="24"/>
        <v>4</v>
      </c>
      <c r="AD62" s="187">
        <f t="shared" si="25"/>
        <v>0.90909090909090906</v>
      </c>
      <c r="AE62" s="87">
        <f t="shared" si="26"/>
        <v>54.54545454545454</v>
      </c>
      <c r="AF62" s="87">
        <f t="shared" si="27"/>
        <v>32.867132867132867</v>
      </c>
      <c r="AG62" s="6">
        <f t="shared" si="28"/>
        <v>6.2937062937062942</v>
      </c>
      <c r="AH62" s="6">
        <f t="shared" si="29"/>
        <v>6.2937062937062942</v>
      </c>
      <c r="AI62" s="769">
        <f t="shared" si="30"/>
        <v>58.747697974217317</v>
      </c>
      <c r="AJ62" s="87">
        <f t="shared" si="31"/>
        <v>34.806629834254146</v>
      </c>
      <c r="AK62" s="6">
        <f t="shared" si="32"/>
        <v>5.1565377532228363</v>
      </c>
      <c r="AL62" s="6">
        <f t="shared" si="33"/>
        <v>1.2891344383057091</v>
      </c>
      <c r="AM62" s="87">
        <f t="shared" si="34"/>
        <v>46.013667425968109</v>
      </c>
      <c r="AN62" s="87">
        <f t="shared" si="35"/>
        <v>43.280182232346242</v>
      </c>
      <c r="AO62" s="6">
        <f t="shared" si="36"/>
        <v>8.428246013667426</v>
      </c>
      <c r="AP62" s="82">
        <f t="shared" si="37"/>
        <v>2.2779043280182232</v>
      </c>
      <c r="AR62" s="105">
        <f t="shared" si="38"/>
        <v>-11.818181818181834</v>
      </c>
      <c r="AS62" s="104">
        <f t="shared" si="39"/>
        <v>4.1398601398601365</v>
      </c>
      <c r="AT62" s="57">
        <f t="shared" si="40"/>
        <v>2.2937062937062942</v>
      </c>
      <c r="AU62" s="60">
        <f t="shared" si="41"/>
        <v>5.384615384615385</v>
      </c>
      <c r="AV62" s="104">
        <f t="shared" si="8"/>
        <v>-12.734030548249208</v>
      </c>
      <c r="AW62" s="104">
        <f t="shared" si="9"/>
        <v>8.4735523980920959</v>
      </c>
      <c r="AX62" s="57">
        <f t="shared" si="10"/>
        <v>3.2717082604445897</v>
      </c>
      <c r="AY62" s="60">
        <f t="shared" si="11"/>
        <v>0.98876988971251412</v>
      </c>
    </row>
    <row r="63" spans="1:51" x14ac:dyDescent="0.25">
      <c r="A63" s="375" t="s">
        <v>70</v>
      </c>
      <c r="B63" s="794">
        <v>267</v>
      </c>
      <c r="C63" s="143">
        <v>232</v>
      </c>
      <c r="D63" s="80">
        <v>44</v>
      </c>
      <c r="E63" s="80">
        <v>9</v>
      </c>
      <c r="F63" s="143">
        <v>203</v>
      </c>
      <c r="G63" s="143">
        <v>195</v>
      </c>
      <c r="H63" s="80">
        <v>37</v>
      </c>
      <c r="I63" s="80">
        <v>8</v>
      </c>
      <c r="J63" s="143">
        <v>470</v>
      </c>
      <c r="K63" s="143">
        <v>427</v>
      </c>
      <c r="L63" s="80">
        <v>81</v>
      </c>
      <c r="M63" s="80">
        <v>17</v>
      </c>
      <c r="N63" s="794">
        <v>246</v>
      </c>
      <c r="O63" s="143">
        <v>235</v>
      </c>
      <c r="P63" s="80">
        <v>46</v>
      </c>
      <c r="Q63" s="80">
        <v>12</v>
      </c>
      <c r="R63" s="143">
        <v>126</v>
      </c>
      <c r="S63" s="143">
        <v>224</v>
      </c>
      <c r="T63" s="80">
        <v>74</v>
      </c>
      <c r="U63" s="80">
        <v>20</v>
      </c>
      <c r="V63" s="143">
        <v>372</v>
      </c>
      <c r="W63" s="143">
        <v>459</v>
      </c>
      <c r="X63" s="80">
        <v>120</v>
      </c>
      <c r="Y63" s="81">
        <v>32</v>
      </c>
      <c r="AA63" s="769">
        <f t="shared" si="22"/>
        <v>48.369565217391305</v>
      </c>
      <c r="AB63" s="87">
        <f t="shared" si="23"/>
        <v>42.028985507246375</v>
      </c>
      <c r="AC63" s="6">
        <f t="shared" si="24"/>
        <v>7.9710144927536222</v>
      </c>
      <c r="AD63" s="6">
        <f t="shared" si="25"/>
        <v>1.6304347826086956</v>
      </c>
      <c r="AE63" s="87">
        <f t="shared" si="26"/>
        <v>45.823927765237023</v>
      </c>
      <c r="AF63" s="87">
        <f t="shared" si="27"/>
        <v>44.018058690744923</v>
      </c>
      <c r="AG63" s="6">
        <f t="shared" si="28"/>
        <v>8.3521444695259603</v>
      </c>
      <c r="AH63" s="6">
        <f t="shared" si="29"/>
        <v>1.8058690744920991</v>
      </c>
      <c r="AI63" s="769">
        <f t="shared" si="30"/>
        <v>45.640074211502785</v>
      </c>
      <c r="AJ63" s="87">
        <f t="shared" si="31"/>
        <v>43.599257884972168</v>
      </c>
      <c r="AK63" s="6">
        <f t="shared" si="32"/>
        <v>8.5343228200371062</v>
      </c>
      <c r="AL63" s="6">
        <f t="shared" si="33"/>
        <v>2.2263450834879404</v>
      </c>
      <c r="AM63" s="87">
        <f t="shared" si="34"/>
        <v>28.378378378378379</v>
      </c>
      <c r="AN63" s="87">
        <f t="shared" si="35"/>
        <v>50.450450450450447</v>
      </c>
      <c r="AO63" s="6">
        <f t="shared" si="36"/>
        <v>16.666666666666664</v>
      </c>
      <c r="AP63" s="82">
        <f t="shared" si="37"/>
        <v>4.5045045045045047</v>
      </c>
      <c r="AR63" s="105">
        <f t="shared" si="38"/>
        <v>-2.5456374521542813</v>
      </c>
      <c r="AS63" s="104">
        <f t="shared" si="39"/>
        <v>1.9890731834985473</v>
      </c>
      <c r="AT63" s="57">
        <f t="shared" si="40"/>
        <v>0.38112997677233817</v>
      </c>
      <c r="AU63" s="60">
        <f t="shared" si="41"/>
        <v>0.17543429188340354</v>
      </c>
      <c r="AV63" s="104">
        <f t="shared" si="8"/>
        <v>-17.261695833124406</v>
      </c>
      <c r="AW63" s="104">
        <f t="shared" si="9"/>
        <v>6.8511925654782786</v>
      </c>
      <c r="AX63" s="57">
        <f t="shared" si="10"/>
        <v>8.1323438466295581</v>
      </c>
      <c r="AY63" s="60">
        <f t="shared" si="11"/>
        <v>2.2781594210165643</v>
      </c>
    </row>
    <row r="64" spans="1:51" x14ac:dyDescent="0.25">
      <c r="A64" s="375" t="s">
        <v>71</v>
      </c>
      <c r="B64" s="794">
        <v>136</v>
      </c>
      <c r="C64" s="143">
        <v>95</v>
      </c>
      <c r="D64" s="80">
        <v>18</v>
      </c>
      <c r="E64" s="80">
        <v>1</v>
      </c>
      <c r="F64" s="143">
        <v>117</v>
      </c>
      <c r="G64" s="143">
        <v>113</v>
      </c>
      <c r="H64" s="80">
        <v>15</v>
      </c>
      <c r="I64" s="80">
        <v>2</v>
      </c>
      <c r="J64" s="143">
        <v>253</v>
      </c>
      <c r="K64" s="143">
        <v>208</v>
      </c>
      <c r="L64" s="80">
        <v>33</v>
      </c>
      <c r="M64" s="80">
        <v>3</v>
      </c>
      <c r="N64" s="794">
        <v>155</v>
      </c>
      <c r="O64" s="143">
        <v>93</v>
      </c>
      <c r="P64" s="80">
        <v>4</v>
      </c>
      <c r="Q64" s="80">
        <v>2</v>
      </c>
      <c r="R64" s="143">
        <v>122</v>
      </c>
      <c r="S64" s="143">
        <v>114</v>
      </c>
      <c r="T64" s="80">
        <v>12</v>
      </c>
      <c r="U64" s="80">
        <v>4</v>
      </c>
      <c r="V64" s="143">
        <v>277</v>
      </c>
      <c r="W64" s="143">
        <v>207</v>
      </c>
      <c r="X64" s="80">
        <v>16</v>
      </c>
      <c r="Y64" s="81">
        <v>6</v>
      </c>
      <c r="AA64" s="769">
        <f t="shared" si="22"/>
        <v>54.400000000000006</v>
      </c>
      <c r="AB64" s="87">
        <f t="shared" si="23"/>
        <v>38</v>
      </c>
      <c r="AC64" s="6">
        <f t="shared" si="24"/>
        <v>7.1999999999999993</v>
      </c>
      <c r="AD64" s="187">
        <f t="shared" si="25"/>
        <v>0.4</v>
      </c>
      <c r="AE64" s="87">
        <f t="shared" si="26"/>
        <v>47.368421052631575</v>
      </c>
      <c r="AF64" s="87">
        <f t="shared" si="27"/>
        <v>45.748987854251013</v>
      </c>
      <c r="AG64" s="6">
        <f t="shared" si="28"/>
        <v>6.0728744939271255</v>
      </c>
      <c r="AH64" s="187">
        <f t="shared" si="29"/>
        <v>0.80971659919028338</v>
      </c>
      <c r="AI64" s="769">
        <f t="shared" si="30"/>
        <v>61.023622047244096</v>
      </c>
      <c r="AJ64" s="87">
        <f t="shared" si="31"/>
        <v>36.614173228346459</v>
      </c>
      <c r="AK64" s="187">
        <f t="shared" si="32"/>
        <v>1.5748031496062991</v>
      </c>
      <c r="AL64" s="187">
        <f t="shared" si="33"/>
        <v>0.78740157480314954</v>
      </c>
      <c r="AM64" s="87">
        <f t="shared" si="34"/>
        <v>48.412698412698411</v>
      </c>
      <c r="AN64" s="87">
        <f t="shared" si="35"/>
        <v>45.238095238095241</v>
      </c>
      <c r="AO64" s="6">
        <f t="shared" si="36"/>
        <v>4.7619047619047619</v>
      </c>
      <c r="AP64" s="189">
        <f t="shared" si="37"/>
        <v>1.5873015873015872</v>
      </c>
      <c r="AR64" s="105">
        <f t="shared" si="38"/>
        <v>-7.0315789473684305</v>
      </c>
      <c r="AS64" s="104">
        <f t="shared" si="39"/>
        <v>7.7489878542510127</v>
      </c>
      <c r="AT64" s="57">
        <f t="shared" si="40"/>
        <v>-1.1271255060728738</v>
      </c>
      <c r="AU64" s="359">
        <f t="shared" si="41"/>
        <v>0.40971659919028336</v>
      </c>
      <c r="AV64" s="104">
        <f t="shared" si="8"/>
        <v>-12.610923634545685</v>
      </c>
      <c r="AW64" s="104">
        <f t="shared" si="9"/>
        <v>8.6239220097487816</v>
      </c>
      <c r="AX64" s="194">
        <f t="shared" si="10"/>
        <v>3.1871016122984628</v>
      </c>
      <c r="AY64" s="359">
        <f t="shared" si="11"/>
        <v>0.79990001249843767</v>
      </c>
    </row>
    <row r="65" spans="1:51" x14ac:dyDescent="0.25">
      <c r="A65" s="375" t="s">
        <v>72</v>
      </c>
      <c r="B65" s="794" t="s">
        <v>37</v>
      </c>
      <c r="C65" s="143" t="s">
        <v>37</v>
      </c>
      <c r="D65" s="80" t="s">
        <v>37</v>
      </c>
      <c r="E65" s="80" t="s">
        <v>37</v>
      </c>
      <c r="F65" s="143" t="s">
        <v>37</v>
      </c>
      <c r="G65" s="143" t="s">
        <v>37</v>
      </c>
      <c r="H65" s="80" t="s">
        <v>37</v>
      </c>
      <c r="I65" s="80" t="s">
        <v>37</v>
      </c>
      <c r="J65" s="143" t="s">
        <v>37</v>
      </c>
      <c r="K65" s="143" t="s">
        <v>37</v>
      </c>
      <c r="L65" s="80" t="s">
        <v>37</v>
      </c>
      <c r="M65" s="80" t="s">
        <v>37</v>
      </c>
      <c r="N65" s="794" t="s">
        <v>37</v>
      </c>
      <c r="O65" s="143" t="s">
        <v>37</v>
      </c>
      <c r="P65" s="80" t="s">
        <v>37</v>
      </c>
      <c r="Q65" s="80" t="s">
        <v>37</v>
      </c>
      <c r="R65" s="143" t="s">
        <v>37</v>
      </c>
      <c r="S65" s="143" t="s">
        <v>37</v>
      </c>
      <c r="T65" s="80" t="s">
        <v>37</v>
      </c>
      <c r="U65" s="80" t="s">
        <v>37</v>
      </c>
      <c r="V65" s="143" t="s">
        <v>37</v>
      </c>
      <c r="W65" s="143"/>
      <c r="X65" s="80"/>
      <c r="Y65" s="81"/>
      <c r="AA65" s="812"/>
      <c r="AB65" s="814"/>
      <c r="AC65" s="66"/>
      <c r="AD65" s="66"/>
      <c r="AE65" s="814"/>
      <c r="AF65" s="814"/>
      <c r="AG65" s="66"/>
      <c r="AH65" s="66"/>
      <c r="AI65" s="812"/>
      <c r="AJ65" s="814"/>
      <c r="AK65" s="66"/>
      <c r="AL65" s="66"/>
      <c r="AM65" s="814"/>
      <c r="AN65" s="814"/>
      <c r="AO65" s="66"/>
      <c r="AP65" s="88"/>
      <c r="AR65" s="812"/>
      <c r="AS65" s="814"/>
      <c r="AT65" s="66"/>
      <c r="AU65" s="66"/>
      <c r="AV65" s="812"/>
      <c r="AW65" s="814"/>
      <c r="AX65" s="66"/>
      <c r="AY65" s="88"/>
    </row>
    <row r="66" spans="1:51" x14ac:dyDescent="0.25">
      <c r="A66" s="375" t="s">
        <v>73</v>
      </c>
      <c r="B66" s="794">
        <v>236</v>
      </c>
      <c r="C66" s="143">
        <v>206</v>
      </c>
      <c r="D66" s="80">
        <v>51</v>
      </c>
      <c r="E66" s="80">
        <v>14</v>
      </c>
      <c r="F66" s="143">
        <v>191</v>
      </c>
      <c r="G66" s="143">
        <v>204</v>
      </c>
      <c r="H66" s="80">
        <v>81</v>
      </c>
      <c r="I66" s="80">
        <v>18</v>
      </c>
      <c r="J66" s="143">
        <v>427</v>
      </c>
      <c r="K66" s="143">
        <v>410</v>
      </c>
      <c r="L66" s="80">
        <v>132</v>
      </c>
      <c r="M66" s="80">
        <v>32</v>
      </c>
      <c r="N66" s="794">
        <v>253</v>
      </c>
      <c r="O66" s="143">
        <v>226</v>
      </c>
      <c r="P66" s="80">
        <v>39</v>
      </c>
      <c r="Q66" s="80">
        <v>6</v>
      </c>
      <c r="R66" s="143">
        <v>205</v>
      </c>
      <c r="S66" s="143">
        <v>191</v>
      </c>
      <c r="T66" s="80">
        <v>88</v>
      </c>
      <c r="U66" s="80">
        <v>16</v>
      </c>
      <c r="V66" s="143">
        <v>458</v>
      </c>
      <c r="W66" s="143">
        <v>417</v>
      </c>
      <c r="X66" s="80">
        <v>127</v>
      </c>
      <c r="Y66" s="81">
        <v>22</v>
      </c>
      <c r="AA66" s="769">
        <f t="shared" ref="AA66:AD72" si="42">IFERROR(B66/SUM($B66:$E66)*100,0)</f>
        <v>46.548323471400394</v>
      </c>
      <c r="AB66" s="87">
        <f t="shared" si="42"/>
        <v>40.631163708086788</v>
      </c>
      <c r="AC66" s="6">
        <f t="shared" si="42"/>
        <v>10.059171597633137</v>
      </c>
      <c r="AD66" s="6">
        <f t="shared" si="42"/>
        <v>2.7613412228796843</v>
      </c>
      <c r="AE66" s="87">
        <f t="shared" ref="AE66:AH72" si="43">IFERROR(F66/SUM($F66:$I66)*100,0)</f>
        <v>38.663967611336034</v>
      </c>
      <c r="AF66" s="87">
        <f t="shared" si="43"/>
        <v>41.295546558704451</v>
      </c>
      <c r="AG66" s="6">
        <f t="shared" si="43"/>
        <v>16.396761133603238</v>
      </c>
      <c r="AH66" s="6">
        <f t="shared" si="43"/>
        <v>3.6437246963562751</v>
      </c>
      <c r="AI66" s="769">
        <f t="shared" ref="AI66:AL72" si="44">IFERROR(N66/SUM($N66:$Q66)*100,0)</f>
        <v>48.282442748091604</v>
      </c>
      <c r="AJ66" s="87">
        <f t="shared" si="44"/>
        <v>43.12977099236641</v>
      </c>
      <c r="AK66" s="6">
        <f t="shared" si="44"/>
        <v>7.4427480916030531</v>
      </c>
      <c r="AL66" s="6">
        <f t="shared" si="44"/>
        <v>1.1450381679389312</v>
      </c>
      <c r="AM66" s="87">
        <f t="shared" ref="AM66:AP72" si="45">IFERROR(R66/SUM($R66:$U66)*100,0)</f>
        <v>41</v>
      </c>
      <c r="AN66" s="87">
        <f t="shared" si="45"/>
        <v>38.200000000000003</v>
      </c>
      <c r="AO66" s="6">
        <f t="shared" si="45"/>
        <v>17.599999999999998</v>
      </c>
      <c r="AP66" s="82">
        <f t="shared" si="45"/>
        <v>3.2</v>
      </c>
      <c r="AR66" s="105">
        <f t="shared" ref="AR66:AU72" si="46">AE66-AA66</f>
        <v>-7.8843558600643604</v>
      </c>
      <c r="AS66" s="104">
        <f t="shared" si="46"/>
        <v>0.66438285061766322</v>
      </c>
      <c r="AT66" s="57">
        <f t="shared" si="46"/>
        <v>6.3375895359701016</v>
      </c>
      <c r="AU66" s="60">
        <f t="shared" si="46"/>
        <v>0.88238347347659074</v>
      </c>
      <c r="AV66" s="104">
        <f t="shared" si="8"/>
        <v>-7.2824427480916043</v>
      </c>
      <c r="AW66" s="104">
        <f t="shared" si="9"/>
        <v>-4.9297709923664073</v>
      </c>
      <c r="AX66" s="57">
        <f t="shared" si="10"/>
        <v>10.157251908396944</v>
      </c>
      <c r="AY66" s="60">
        <f t="shared" si="11"/>
        <v>2.054961832061069</v>
      </c>
    </row>
    <row r="67" spans="1:51" x14ac:dyDescent="0.25">
      <c r="A67" s="375" t="s">
        <v>74</v>
      </c>
      <c r="B67" s="794">
        <v>207</v>
      </c>
      <c r="C67" s="143">
        <v>258</v>
      </c>
      <c r="D67" s="80">
        <v>46</v>
      </c>
      <c r="E67" s="80">
        <v>8</v>
      </c>
      <c r="F67" s="143">
        <v>179</v>
      </c>
      <c r="G67" s="143">
        <v>250</v>
      </c>
      <c r="H67" s="80">
        <v>36</v>
      </c>
      <c r="I67" s="80">
        <v>8</v>
      </c>
      <c r="J67" s="143">
        <v>386</v>
      </c>
      <c r="K67" s="143">
        <v>508</v>
      </c>
      <c r="L67" s="80">
        <v>82</v>
      </c>
      <c r="M67" s="80">
        <v>16</v>
      </c>
      <c r="N67" s="794">
        <v>228</v>
      </c>
      <c r="O67" s="143">
        <v>250</v>
      </c>
      <c r="P67" s="80">
        <v>45</v>
      </c>
      <c r="Q67" s="80">
        <v>10</v>
      </c>
      <c r="R67" s="143">
        <v>179</v>
      </c>
      <c r="S67" s="143">
        <v>252</v>
      </c>
      <c r="T67" s="80">
        <v>47</v>
      </c>
      <c r="U67" s="80">
        <v>7</v>
      </c>
      <c r="V67" s="143">
        <v>407</v>
      </c>
      <c r="W67" s="143">
        <v>502</v>
      </c>
      <c r="X67" s="80">
        <v>92</v>
      </c>
      <c r="Y67" s="81">
        <v>17</v>
      </c>
      <c r="AA67" s="769">
        <f t="shared" si="42"/>
        <v>39.884393063583815</v>
      </c>
      <c r="AB67" s="87">
        <f t="shared" si="42"/>
        <v>49.710982658959537</v>
      </c>
      <c r="AC67" s="6">
        <f t="shared" si="42"/>
        <v>8.8631984585741819</v>
      </c>
      <c r="AD67" s="6">
        <f t="shared" si="42"/>
        <v>1.5414258188824663</v>
      </c>
      <c r="AE67" s="87">
        <f t="shared" si="43"/>
        <v>37.84355179704017</v>
      </c>
      <c r="AF67" s="87">
        <f t="shared" si="43"/>
        <v>52.854122621564478</v>
      </c>
      <c r="AG67" s="6">
        <f t="shared" si="43"/>
        <v>7.6109936575052854</v>
      </c>
      <c r="AH67" s="6">
        <f t="shared" si="43"/>
        <v>1.6913319238900635</v>
      </c>
      <c r="AI67" s="769">
        <f t="shared" si="44"/>
        <v>42.776735459662291</v>
      </c>
      <c r="AJ67" s="87">
        <f t="shared" si="44"/>
        <v>46.904315196998127</v>
      </c>
      <c r="AK67" s="6">
        <f t="shared" si="44"/>
        <v>8.4427767354596615</v>
      </c>
      <c r="AL67" s="6">
        <f t="shared" si="44"/>
        <v>1.876172607879925</v>
      </c>
      <c r="AM67" s="87">
        <f t="shared" si="45"/>
        <v>36.907216494845365</v>
      </c>
      <c r="AN67" s="87">
        <f t="shared" si="45"/>
        <v>51.958762886597945</v>
      </c>
      <c r="AO67" s="6">
        <f t="shared" si="45"/>
        <v>9.6907216494845372</v>
      </c>
      <c r="AP67" s="82">
        <f t="shared" si="45"/>
        <v>1.4432989690721649</v>
      </c>
      <c r="AR67" s="105">
        <f t="shared" si="46"/>
        <v>-2.0408412665436444</v>
      </c>
      <c r="AS67" s="104">
        <f t="shared" si="46"/>
        <v>3.1431399626049412</v>
      </c>
      <c r="AT67" s="57">
        <f t="shared" si="46"/>
        <v>-1.2522048010688964</v>
      </c>
      <c r="AU67" s="60">
        <f t="shared" si="46"/>
        <v>0.14990610500759716</v>
      </c>
      <c r="AV67" s="104">
        <f t="shared" si="8"/>
        <v>-5.8695189648169261</v>
      </c>
      <c r="AW67" s="104">
        <f t="shared" si="9"/>
        <v>5.0544476895998187</v>
      </c>
      <c r="AX67" s="57">
        <f t="shared" si="10"/>
        <v>1.2479449140248757</v>
      </c>
      <c r="AY67" s="60">
        <f t="shared" si="11"/>
        <v>-0.43287363880776009</v>
      </c>
    </row>
    <row r="68" spans="1:51" x14ac:dyDescent="0.25">
      <c r="A68" s="375" t="s">
        <v>75</v>
      </c>
      <c r="B68" s="794">
        <v>250</v>
      </c>
      <c r="C68" s="143">
        <v>282</v>
      </c>
      <c r="D68" s="80">
        <v>22</v>
      </c>
      <c r="E68" s="80">
        <v>2</v>
      </c>
      <c r="F68" s="143">
        <v>166</v>
      </c>
      <c r="G68" s="143">
        <v>297</v>
      </c>
      <c r="H68" s="80">
        <v>32</v>
      </c>
      <c r="I68" s="80">
        <v>1</v>
      </c>
      <c r="J68" s="143">
        <v>416</v>
      </c>
      <c r="K68" s="143">
        <v>579</v>
      </c>
      <c r="L68" s="80">
        <v>54</v>
      </c>
      <c r="M68" s="80">
        <v>3</v>
      </c>
      <c r="N68" s="794">
        <v>244</v>
      </c>
      <c r="O68" s="143">
        <v>269</v>
      </c>
      <c r="P68" s="80">
        <v>6</v>
      </c>
      <c r="Q68" s="80">
        <v>2</v>
      </c>
      <c r="R68" s="143">
        <v>219</v>
      </c>
      <c r="S68" s="143">
        <v>237</v>
      </c>
      <c r="T68" s="80">
        <v>5</v>
      </c>
      <c r="U68" s="80">
        <v>1</v>
      </c>
      <c r="V68" s="143">
        <v>463</v>
      </c>
      <c r="W68" s="143">
        <v>506</v>
      </c>
      <c r="X68" s="80">
        <v>11</v>
      </c>
      <c r="Y68" s="81">
        <v>3</v>
      </c>
      <c r="AA68" s="769">
        <f t="shared" si="42"/>
        <v>44.964028776978417</v>
      </c>
      <c r="AB68" s="87">
        <f t="shared" si="42"/>
        <v>50.719424460431654</v>
      </c>
      <c r="AC68" s="6">
        <f t="shared" si="42"/>
        <v>3.9568345323741005</v>
      </c>
      <c r="AD68" s="187">
        <f t="shared" si="42"/>
        <v>0.35971223021582738</v>
      </c>
      <c r="AE68" s="87">
        <f t="shared" si="43"/>
        <v>33.467741935483872</v>
      </c>
      <c r="AF68" s="87">
        <f t="shared" si="43"/>
        <v>59.879032258064512</v>
      </c>
      <c r="AG68" s="6">
        <f t="shared" si="43"/>
        <v>6.4516129032258061</v>
      </c>
      <c r="AH68" s="187">
        <f t="shared" si="43"/>
        <v>0.20161290322580644</v>
      </c>
      <c r="AI68" s="769">
        <f t="shared" si="44"/>
        <v>46.833013435700579</v>
      </c>
      <c r="AJ68" s="87">
        <f t="shared" si="44"/>
        <v>51.631477927063344</v>
      </c>
      <c r="AK68" s="6">
        <f t="shared" si="44"/>
        <v>1.1516314779270633</v>
      </c>
      <c r="AL68" s="187">
        <f t="shared" si="44"/>
        <v>0.38387715930902111</v>
      </c>
      <c r="AM68" s="87">
        <f t="shared" si="45"/>
        <v>47.402597402597401</v>
      </c>
      <c r="AN68" s="87">
        <f t="shared" si="45"/>
        <v>51.298701298701296</v>
      </c>
      <c r="AO68" s="187">
        <f t="shared" si="45"/>
        <v>1.0822510822510822</v>
      </c>
      <c r="AP68" s="189">
        <f t="shared" si="45"/>
        <v>0.21645021645021645</v>
      </c>
      <c r="AR68" s="105">
        <f t="shared" si="46"/>
        <v>-11.496286841494545</v>
      </c>
      <c r="AS68" s="104">
        <f t="shared" si="46"/>
        <v>9.1596077976328587</v>
      </c>
      <c r="AT68" s="57">
        <f t="shared" si="46"/>
        <v>2.4947783708517055</v>
      </c>
      <c r="AU68" s="359">
        <f t="shared" si="46"/>
        <v>-0.15809932699002094</v>
      </c>
      <c r="AV68" s="104">
        <f t="shared" si="8"/>
        <v>0.56958396689682189</v>
      </c>
      <c r="AW68" s="104">
        <f t="shared" si="9"/>
        <v>-0.33277662836204769</v>
      </c>
      <c r="AX68" s="194">
        <f t="shared" si="10"/>
        <v>-6.9380395675981088E-2</v>
      </c>
      <c r="AY68" s="359">
        <f t="shared" si="11"/>
        <v>-0.16742694285880466</v>
      </c>
    </row>
    <row r="69" spans="1:51" x14ac:dyDescent="0.25">
      <c r="A69" s="375" t="s">
        <v>76</v>
      </c>
      <c r="B69" s="794">
        <v>252</v>
      </c>
      <c r="C69" s="143">
        <v>190</v>
      </c>
      <c r="D69" s="80">
        <v>65</v>
      </c>
      <c r="E69" s="80">
        <v>9</v>
      </c>
      <c r="F69" s="143">
        <v>201</v>
      </c>
      <c r="G69" s="143">
        <v>213</v>
      </c>
      <c r="H69" s="80">
        <v>56</v>
      </c>
      <c r="I69" s="80">
        <v>9</v>
      </c>
      <c r="J69" s="143">
        <v>453</v>
      </c>
      <c r="K69" s="143">
        <v>403</v>
      </c>
      <c r="L69" s="80">
        <v>121</v>
      </c>
      <c r="M69" s="80">
        <v>18</v>
      </c>
      <c r="N69" s="794">
        <v>237</v>
      </c>
      <c r="O69" s="143">
        <v>217</v>
      </c>
      <c r="P69" s="80">
        <v>48</v>
      </c>
      <c r="Q69" s="80">
        <v>4</v>
      </c>
      <c r="R69" s="143">
        <v>172</v>
      </c>
      <c r="S69" s="143">
        <v>219</v>
      </c>
      <c r="T69" s="80">
        <v>76</v>
      </c>
      <c r="U69" s="80">
        <v>15</v>
      </c>
      <c r="V69" s="143">
        <v>409</v>
      </c>
      <c r="W69" s="143">
        <v>436</v>
      </c>
      <c r="X69" s="80">
        <v>124</v>
      </c>
      <c r="Y69" s="81">
        <v>19</v>
      </c>
      <c r="AA69" s="769">
        <f t="shared" si="42"/>
        <v>48.837209302325576</v>
      </c>
      <c r="AB69" s="87">
        <f t="shared" si="42"/>
        <v>36.821705426356587</v>
      </c>
      <c r="AC69" s="6">
        <f t="shared" si="42"/>
        <v>12.596899224806201</v>
      </c>
      <c r="AD69" s="6">
        <f t="shared" si="42"/>
        <v>1.7441860465116279</v>
      </c>
      <c r="AE69" s="87">
        <f t="shared" si="43"/>
        <v>41.962421711899786</v>
      </c>
      <c r="AF69" s="87">
        <f t="shared" si="43"/>
        <v>44.467640918580372</v>
      </c>
      <c r="AG69" s="6">
        <f t="shared" si="43"/>
        <v>11.691022964509393</v>
      </c>
      <c r="AH69" s="6">
        <f t="shared" si="43"/>
        <v>1.8789144050104383</v>
      </c>
      <c r="AI69" s="769">
        <f t="shared" si="44"/>
        <v>46.837944664031625</v>
      </c>
      <c r="AJ69" s="87">
        <f t="shared" si="44"/>
        <v>42.885375494071148</v>
      </c>
      <c r="AK69" s="6">
        <f t="shared" si="44"/>
        <v>9.4861660079051369</v>
      </c>
      <c r="AL69" s="187">
        <f t="shared" si="44"/>
        <v>0.79051383399209485</v>
      </c>
      <c r="AM69" s="87">
        <f t="shared" si="45"/>
        <v>35.684647302904565</v>
      </c>
      <c r="AN69" s="87">
        <f t="shared" si="45"/>
        <v>45.435684647302907</v>
      </c>
      <c r="AO69" s="6">
        <f t="shared" si="45"/>
        <v>15.767634854771783</v>
      </c>
      <c r="AP69" s="82">
        <f t="shared" si="45"/>
        <v>3.1120331950207469</v>
      </c>
      <c r="AR69" s="105">
        <f t="shared" si="46"/>
        <v>-6.8747875904257896</v>
      </c>
      <c r="AS69" s="104">
        <f t="shared" si="46"/>
        <v>7.645935492223785</v>
      </c>
      <c r="AT69" s="57">
        <f t="shared" si="46"/>
        <v>-0.90587626029680735</v>
      </c>
      <c r="AU69" s="60">
        <f t="shared" si="46"/>
        <v>0.13472835849881037</v>
      </c>
      <c r="AV69" s="104">
        <f t="shared" si="8"/>
        <v>-11.153297361127059</v>
      </c>
      <c r="AW69" s="104">
        <f t="shared" si="9"/>
        <v>2.5503091532317583</v>
      </c>
      <c r="AX69" s="57">
        <f t="shared" si="10"/>
        <v>6.2814688468666464</v>
      </c>
      <c r="AY69" s="359">
        <f t="shared" si="11"/>
        <v>2.3215193610286522</v>
      </c>
    </row>
    <row r="70" spans="1:51" x14ac:dyDescent="0.25">
      <c r="A70" s="375" t="s">
        <v>77</v>
      </c>
      <c r="B70" s="794">
        <v>227</v>
      </c>
      <c r="C70" s="143">
        <v>217</v>
      </c>
      <c r="D70" s="80">
        <v>63</v>
      </c>
      <c r="E70" s="80">
        <v>18</v>
      </c>
      <c r="F70" s="143">
        <v>243</v>
      </c>
      <c r="G70" s="143">
        <v>177</v>
      </c>
      <c r="H70" s="80">
        <v>54</v>
      </c>
      <c r="I70" s="80">
        <v>11</v>
      </c>
      <c r="J70" s="143">
        <v>470</v>
      </c>
      <c r="K70" s="143">
        <v>394</v>
      </c>
      <c r="L70" s="80">
        <v>117</v>
      </c>
      <c r="M70" s="80">
        <v>29</v>
      </c>
      <c r="N70" s="794">
        <v>258</v>
      </c>
      <c r="O70" s="143">
        <v>218</v>
      </c>
      <c r="P70" s="80">
        <v>55</v>
      </c>
      <c r="Q70" s="80">
        <v>13</v>
      </c>
      <c r="R70" s="143">
        <v>231</v>
      </c>
      <c r="S70" s="143">
        <v>198</v>
      </c>
      <c r="T70" s="80">
        <v>70</v>
      </c>
      <c r="U70" s="80">
        <v>15</v>
      </c>
      <c r="V70" s="143">
        <v>489</v>
      </c>
      <c r="W70" s="143">
        <v>416</v>
      </c>
      <c r="X70" s="80">
        <v>125</v>
      </c>
      <c r="Y70" s="81">
        <v>28</v>
      </c>
      <c r="AA70" s="769">
        <f t="shared" si="42"/>
        <v>43.238095238095234</v>
      </c>
      <c r="AB70" s="87">
        <f t="shared" si="42"/>
        <v>41.333333333333336</v>
      </c>
      <c r="AC70" s="6">
        <f t="shared" si="42"/>
        <v>12</v>
      </c>
      <c r="AD70" s="6">
        <f t="shared" si="42"/>
        <v>3.4285714285714288</v>
      </c>
      <c r="AE70" s="87">
        <f t="shared" si="43"/>
        <v>50.103092783505154</v>
      </c>
      <c r="AF70" s="87">
        <f t="shared" si="43"/>
        <v>36.494845360824741</v>
      </c>
      <c r="AG70" s="6">
        <f t="shared" si="43"/>
        <v>11.134020618556702</v>
      </c>
      <c r="AH70" s="6">
        <f t="shared" si="43"/>
        <v>2.268041237113402</v>
      </c>
      <c r="AI70" s="769">
        <f t="shared" si="44"/>
        <v>47.42647058823529</v>
      </c>
      <c r="AJ70" s="87">
        <f t="shared" si="44"/>
        <v>40.07352941176471</v>
      </c>
      <c r="AK70" s="6">
        <f t="shared" si="44"/>
        <v>10.11029411764706</v>
      </c>
      <c r="AL70" s="6">
        <f t="shared" si="44"/>
        <v>2.3897058823529411</v>
      </c>
      <c r="AM70" s="87">
        <f t="shared" si="45"/>
        <v>44.94163424124514</v>
      </c>
      <c r="AN70" s="87">
        <f t="shared" si="45"/>
        <v>38.521400778210122</v>
      </c>
      <c r="AO70" s="6">
        <f t="shared" si="45"/>
        <v>13.618677042801556</v>
      </c>
      <c r="AP70" s="82">
        <f t="shared" si="45"/>
        <v>2.9182879377431905</v>
      </c>
      <c r="AR70" s="105">
        <f t="shared" si="46"/>
        <v>6.8649975454099206</v>
      </c>
      <c r="AS70" s="104">
        <f t="shared" si="46"/>
        <v>-4.8384879725085952</v>
      </c>
      <c r="AT70" s="57">
        <f t="shared" si="46"/>
        <v>-0.86597938144329767</v>
      </c>
      <c r="AU70" s="60">
        <f t="shared" si="46"/>
        <v>-1.1605301914580268</v>
      </c>
      <c r="AV70" s="104">
        <f t="shared" si="8"/>
        <v>-2.48483634699015</v>
      </c>
      <c r="AW70" s="104">
        <f t="shared" si="9"/>
        <v>-1.5521286335545881</v>
      </c>
      <c r="AX70" s="57">
        <f t="shared" si="10"/>
        <v>3.5083829251544962</v>
      </c>
      <c r="AY70" s="60">
        <f t="shared" si="11"/>
        <v>0.52858205539024938</v>
      </c>
    </row>
    <row r="71" spans="1:51" x14ac:dyDescent="0.25">
      <c r="A71" s="375" t="s">
        <v>78</v>
      </c>
      <c r="B71" s="794">
        <v>339</v>
      </c>
      <c r="C71" s="143">
        <v>148</v>
      </c>
      <c r="D71" s="80">
        <v>19</v>
      </c>
      <c r="E71" s="80">
        <v>14</v>
      </c>
      <c r="F71" s="143">
        <v>248</v>
      </c>
      <c r="G71" s="143">
        <v>211</v>
      </c>
      <c r="H71" s="80">
        <v>30</v>
      </c>
      <c r="I71" s="80">
        <v>17</v>
      </c>
      <c r="J71" s="143">
        <v>587</v>
      </c>
      <c r="K71" s="143">
        <v>359</v>
      </c>
      <c r="L71" s="80">
        <v>49</v>
      </c>
      <c r="M71" s="80">
        <v>31</v>
      </c>
      <c r="N71" s="794">
        <v>297</v>
      </c>
      <c r="O71" s="143">
        <v>171</v>
      </c>
      <c r="P71" s="80">
        <v>21</v>
      </c>
      <c r="Q71" s="80">
        <v>9</v>
      </c>
      <c r="R71" s="143">
        <v>200</v>
      </c>
      <c r="S71" s="143">
        <v>239</v>
      </c>
      <c r="T71" s="80">
        <v>48</v>
      </c>
      <c r="U71" s="80">
        <v>23</v>
      </c>
      <c r="V71" s="143">
        <v>497</v>
      </c>
      <c r="W71" s="143">
        <v>410</v>
      </c>
      <c r="X71" s="80">
        <v>69</v>
      </c>
      <c r="Y71" s="81">
        <v>32</v>
      </c>
      <c r="AA71" s="769">
        <f t="shared" si="42"/>
        <v>65.192307692307693</v>
      </c>
      <c r="AB71" s="87">
        <f t="shared" si="42"/>
        <v>28.46153846153846</v>
      </c>
      <c r="AC71" s="6">
        <f t="shared" si="42"/>
        <v>3.6538461538461542</v>
      </c>
      <c r="AD71" s="6">
        <f t="shared" si="42"/>
        <v>2.6923076923076925</v>
      </c>
      <c r="AE71" s="87">
        <f t="shared" si="43"/>
        <v>49.011857707509883</v>
      </c>
      <c r="AF71" s="87">
        <f t="shared" si="43"/>
        <v>41.699604743083</v>
      </c>
      <c r="AG71" s="6">
        <f t="shared" si="43"/>
        <v>5.928853754940711</v>
      </c>
      <c r="AH71" s="6">
        <f t="shared" si="43"/>
        <v>3.3596837944664033</v>
      </c>
      <c r="AI71" s="769">
        <f t="shared" si="44"/>
        <v>59.638554216867469</v>
      </c>
      <c r="AJ71" s="87">
        <f t="shared" si="44"/>
        <v>34.337349397590359</v>
      </c>
      <c r="AK71" s="6">
        <f t="shared" si="44"/>
        <v>4.2168674698795181</v>
      </c>
      <c r="AL71" s="6">
        <f t="shared" si="44"/>
        <v>1.8072289156626504</v>
      </c>
      <c r="AM71" s="87">
        <f t="shared" si="45"/>
        <v>39.215686274509807</v>
      </c>
      <c r="AN71" s="87">
        <f t="shared" si="45"/>
        <v>46.862745098039213</v>
      </c>
      <c r="AO71" s="6">
        <f t="shared" si="45"/>
        <v>9.4117647058823533</v>
      </c>
      <c r="AP71" s="82">
        <f t="shared" si="45"/>
        <v>4.5098039215686274</v>
      </c>
      <c r="AR71" s="105">
        <f t="shared" si="46"/>
        <v>-16.180449984797811</v>
      </c>
      <c r="AS71" s="104">
        <f t="shared" si="46"/>
        <v>13.23806628154454</v>
      </c>
      <c r="AT71" s="57">
        <f t="shared" si="46"/>
        <v>2.2750076010945568</v>
      </c>
      <c r="AU71" s="60">
        <f t="shared" si="46"/>
        <v>0.66737610215871079</v>
      </c>
      <c r="AV71" s="104">
        <f t="shared" si="8"/>
        <v>-20.422867942357662</v>
      </c>
      <c r="AW71" s="104">
        <f t="shared" si="9"/>
        <v>12.525395700448854</v>
      </c>
      <c r="AX71" s="57">
        <f t="shared" si="10"/>
        <v>5.1948972360028352</v>
      </c>
      <c r="AY71" s="60">
        <f t="shared" si="11"/>
        <v>2.702575005905977</v>
      </c>
    </row>
    <row r="72" spans="1:51" x14ac:dyDescent="0.25">
      <c r="A72" s="1139" t="s">
        <v>79</v>
      </c>
      <c r="B72" s="756">
        <f t="shared" ref="B72:Y72" si="47">SUM(B43:B71)/26</f>
        <v>268.03846153846155</v>
      </c>
      <c r="C72" s="753">
        <f t="shared" si="47"/>
        <v>187.53846153846155</v>
      </c>
      <c r="D72" s="141">
        <f t="shared" si="47"/>
        <v>31.192307692307693</v>
      </c>
      <c r="E72" s="141">
        <f t="shared" si="47"/>
        <v>8.4230769230769234</v>
      </c>
      <c r="F72" s="753">
        <f t="shared" si="47"/>
        <v>216.30769230769232</v>
      </c>
      <c r="G72" s="753">
        <f t="shared" si="47"/>
        <v>187.34615384615384</v>
      </c>
      <c r="H72" s="141">
        <f t="shared" si="47"/>
        <v>36.692307692307693</v>
      </c>
      <c r="I72" s="141">
        <f t="shared" si="47"/>
        <v>12.692307692307692</v>
      </c>
      <c r="J72" s="753">
        <f t="shared" si="47"/>
        <v>484.34615384615387</v>
      </c>
      <c r="K72" s="753">
        <f t="shared" si="47"/>
        <v>374.88461538461536</v>
      </c>
      <c r="L72" s="141">
        <f t="shared" si="47"/>
        <v>67.884615384615387</v>
      </c>
      <c r="M72" s="141">
        <f t="shared" si="47"/>
        <v>21.115384615384617</v>
      </c>
      <c r="N72" s="756">
        <f t="shared" si="47"/>
        <v>263.03846153846155</v>
      </c>
      <c r="O72" s="753">
        <f t="shared" si="47"/>
        <v>207.5</v>
      </c>
      <c r="P72" s="141">
        <f t="shared" si="47"/>
        <v>33.269230769230766</v>
      </c>
      <c r="Q72" s="141">
        <f t="shared" si="47"/>
        <v>7.4230769230769234</v>
      </c>
      <c r="R72" s="753">
        <f t="shared" si="47"/>
        <v>205.92307692307693</v>
      </c>
      <c r="S72" s="753">
        <f t="shared" si="47"/>
        <v>209.73076923076923</v>
      </c>
      <c r="T72" s="141">
        <f t="shared" si="47"/>
        <v>47.57692307692308</v>
      </c>
      <c r="U72" s="141">
        <f t="shared" si="47"/>
        <v>13.23076923076923</v>
      </c>
      <c r="V72" s="753">
        <f t="shared" si="47"/>
        <v>468.96153846153845</v>
      </c>
      <c r="W72" s="753">
        <f t="shared" si="47"/>
        <v>417.23076923076923</v>
      </c>
      <c r="X72" s="141">
        <f t="shared" si="47"/>
        <v>80.84615384615384</v>
      </c>
      <c r="Y72" s="142">
        <f t="shared" si="47"/>
        <v>20.653846153846153</v>
      </c>
      <c r="AA72" s="802">
        <f t="shared" si="42"/>
        <v>54.128155339805829</v>
      </c>
      <c r="AB72" s="805">
        <f t="shared" si="42"/>
        <v>37.871844660194178</v>
      </c>
      <c r="AC72" s="98">
        <f t="shared" si="42"/>
        <v>6.2990291262135925</v>
      </c>
      <c r="AD72" s="98">
        <f t="shared" si="42"/>
        <v>1.7009708737864078</v>
      </c>
      <c r="AE72" s="805">
        <f t="shared" si="43"/>
        <v>47.745988623822058</v>
      </c>
      <c r="AF72" s="805">
        <f t="shared" si="43"/>
        <v>41.353255794210028</v>
      </c>
      <c r="AG72" s="98">
        <f t="shared" si="43"/>
        <v>8.0991595211817646</v>
      </c>
      <c r="AH72" s="98">
        <f t="shared" si="43"/>
        <v>2.8015960607861445</v>
      </c>
      <c r="AI72" s="802">
        <f t="shared" si="44"/>
        <v>51.452001203731569</v>
      </c>
      <c r="AJ72" s="805">
        <f t="shared" si="44"/>
        <v>40.588323803791752</v>
      </c>
      <c r="AK72" s="98">
        <f t="shared" si="44"/>
        <v>6.5076737887451097</v>
      </c>
      <c r="AL72" s="98">
        <f t="shared" si="44"/>
        <v>1.4520012037315679</v>
      </c>
      <c r="AM72" s="805">
        <f t="shared" si="45"/>
        <v>43.219244430093639</v>
      </c>
      <c r="AN72" s="805">
        <f t="shared" si="45"/>
        <v>44.018404907975459</v>
      </c>
      <c r="AO72" s="98">
        <f t="shared" si="45"/>
        <v>9.9854698094930576</v>
      </c>
      <c r="AP72" s="99">
        <f t="shared" si="45"/>
        <v>2.7768808524378423</v>
      </c>
      <c r="AR72" s="830">
        <f t="shared" si="46"/>
        <v>-6.3821667159837716</v>
      </c>
      <c r="AS72" s="956">
        <f t="shared" si="46"/>
        <v>3.4814111340158505</v>
      </c>
      <c r="AT72" s="109">
        <f t="shared" si="46"/>
        <v>1.8001303949681722</v>
      </c>
      <c r="AU72" s="236">
        <f t="shared" si="46"/>
        <v>1.1006251869997368</v>
      </c>
      <c r="AV72" s="956">
        <f t="shared" si="8"/>
        <v>-8.2327567736379308</v>
      </c>
      <c r="AW72" s="956">
        <f t="shared" si="9"/>
        <v>3.4300811041837065</v>
      </c>
      <c r="AX72" s="109">
        <f t="shared" si="10"/>
        <v>3.4777960207479479</v>
      </c>
      <c r="AY72" s="236">
        <f t="shared" si="11"/>
        <v>1.3248796487062744</v>
      </c>
    </row>
    <row r="73" spans="1:51" x14ac:dyDescent="0.25">
      <c r="A73" s="414"/>
      <c r="B73" s="414"/>
      <c r="C73" s="414"/>
      <c r="D73" s="414"/>
      <c r="E73" s="414"/>
      <c r="F73" s="414"/>
      <c r="G73" s="414"/>
      <c r="H73" s="414"/>
      <c r="I73" s="414"/>
      <c r="J73" s="414"/>
      <c r="K73" s="414"/>
      <c r="L73" s="414"/>
      <c r="M73" s="414"/>
      <c r="N73" s="414"/>
      <c r="O73" s="414"/>
      <c r="P73" s="414"/>
      <c r="Q73" s="414"/>
      <c r="R73" s="414"/>
    </row>
    <row r="75" spans="1:51" x14ac:dyDescent="0.25">
      <c r="A75" s="1531"/>
      <c r="B75" s="1531"/>
      <c r="C75" s="1531"/>
      <c r="D75" s="1531"/>
      <c r="E75" s="1531"/>
      <c r="F75" s="1531"/>
      <c r="G75" s="1531"/>
      <c r="H75" s="1531"/>
      <c r="I75" s="1531"/>
    </row>
    <row r="76" spans="1:51" x14ac:dyDescent="0.25">
      <c r="A76" s="1744" t="s">
        <v>1342</v>
      </c>
      <c r="B76" s="1744"/>
      <c r="C76" s="1744"/>
      <c r="D76" s="1744"/>
      <c r="E76" s="1744"/>
      <c r="F76" s="1744"/>
      <c r="G76" s="1744"/>
      <c r="H76" s="1744"/>
      <c r="I76" s="1745"/>
    </row>
    <row r="77" spans="1:51" ht="39.75" customHeight="1" x14ac:dyDescent="0.25">
      <c r="A77" s="1750"/>
      <c r="B77" s="1750"/>
      <c r="C77" s="1750"/>
      <c r="D77" s="1750"/>
      <c r="E77" s="1750"/>
      <c r="F77" s="1750"/>
      <c r="G77" s="1750"/>
      <c r="H77" s="1750"/>
      <c r="I77" s="1751"/>
      <c r="J77" s="1530"/>
      <c r="K77" s="1531"/>
      <c r="L77" s="1531"/>
      <c r="M77" s="1531"/>
    </row>
    <row r="78" spans="1:51" ht="15" customHeight="1" x14ac:dyDescent="0.25">
      <c r="A78" s="1981" t="s">
        <v>1352</v>
      </c>
      <c r="B78" s="1981"/>
      <c r="C78" s="1981"/>
      <c r="D78" s="1981"/>
      <c r="E78" s="1981"/>
      <c r="F78" s="1981"/>
      <c r="G78" s="1981"/>
      <c r="H78" s="1981"/>
      <c r="I78" s="1981"/>
      <c r="J78" s="1981"/>
      <c r="K78" s="1981"/>
      <c r="L78" s="1981"/>
      <c r="M78" s="2121"/>
    </row>
    <row r="79" spans="1:51" x14ac:dyDescent="0.25">
      <c r="A79" s="1981"/>
      <c r="B79" s="1981"/>
      <c r="C79" s="1981"/>
      <c r="D79" s="1981"/>
      <c r="E79" s="1981"/>
      <c r="F79" s="1981"/>
      <c r="G79" s="1981"/>
      <c r="H79" s="1981"/>
      <c r="I79" s="1981"/>
      <c r="J79" s="1981"/>
      <c r="K79" s="1981"/>
      <c r="L79" s="1981"/>
      <c r="M79" s="2121"/>
    </row>
    <row r="80" spans="1:51" x14ac:dyDescent="0.25">
      <c r="A80" s="2122"/>
      <c r="B80" s="2122"/>
      <c r="C80" s="2122"/>
      <c r="D80" s="2122"/>
      <c r="E80" s="2122"/>
      <c r="F80" s="2122"/>
      <c r="G80" s="2122"/>
      <c r="H80" s="2122"/>
      <c r="I80" s="2122"/>
      <c r="J80" s="2122"/>
      <c r="K80" s="2122"/>
      <c r="L80" s="2122"/>
      <c r="M80" s="2123"/>
    </row>
    <row r="81" spans="1:10" ht="22.5" customHeight="1" x14ac:dyDescent="0.25">
      <c r="A81" s="1749" t="s">
        <v>818</v>
      </c>
      <c r="B81" s="1750"/>
      <c r="C81" s="1750"/>
      <c r="D81" s="1750"/>
      <c r="E81" s="1750"/>
      <c r="F81" s="1750"/>
      <c r="G81" s="1750"/>
      <c r="H81" s="1750"/>
      <c r="I81" s="1751"/>
      <c r="J81" s="1540"/>
    </row>
    <row r="82" spans="1:10" ht="15" customHeight="1" x14ac:dyDescent="0.25">
      <c r="A82" s="1743" t="s">
        <v>1267</v>
      </c>
      <c r="B82" s="1744"/>
      <c r="C82" s="1744"/>
      <c r="D82" s="1744"/>
      <c r="E82" s="1744"/>
      <c r="F82" s="1744"/>
      <c r="G82" s="1744"/>
      <c r="H82" s="1744"/>
      <c r="I82" s="1745"/>
    </row>
    <row r="83" spans="1:10" x14ac:dyDescent="0.25">
      <c r="A83" s="1746"/>
      <c r="B83" s="1747"/>
      <c r="C83" s="1747"/>
      <c r="D83" s="1747"/>
      <c r="E83" s="1747"/>
      <c r="F83" s="1747"/>
      <c r="G83" s="1747"/>
      <c r="H83" s="1747"/>
      <c r="I83" s="1748"/>
    </row>
    <row r="84" spans="1:10" ht="26.25" customHeight="1" x14ac:dyDescent="0.25">
      <c r="A84" s="1749"/>
      <c r="B84" s="1750"/>
      <c r="C84" s="1750"/>
      <c r="D84" s="1750"/>
      <c r="E84" s="1750"/>
      <c r="F84" s="1750"/>
      <c r="G84" s="1750"/>
      <c r="H84" s="1750"/>
      <c r="I84" s="1751"/>
    </row>
  </sheetData>
  <sheetProtection algorithmName="SHA-512" hashValue="EwGVUtjmuVfY8cgGXgUbCjiGEW6aplj1jkSQs78Q7T190xPeMZ/l/etphAAg4pUo5lfQb3T3HYPSGDsbIiLHlg==" saltValue="aLhCg1tmXfnhy+gO+nhQIQ==" spinCount="100000" sheet="1" objects="1" scenarios="1"/>
  <mergeCells count="52">
    <mergeCell ref="I9:L9"/>
    <mergeCell ref="K10:L10"/>
    <mergeCell ref="B20:Y20"/>
    <mergeCell ref="B9:G9"/>
    <mergeCell ref="B10:D10"/>
    <mergeCell ref="E10:G10"/>
    <mergeCell ref="I10:J10"/>
    <mergeCell ref="N9:O9"/>
    <mergeCell ref="N10:N11"/>
    <mergeCell ref="O10:O11"/>
    <mergeCell ref="A82:I84"/>
    <mergeCell ref="A76:I77"/>
    <mergeCell ref="A81:I81"/>
    <mergeCell ref="B21:M21"/>
    <mergeCell ref="B22:E22"/>
    <mergeCell ref="F22:I22"/>
    <mergeCell ref="J22:M22"/>
    <mergeCell ref="B41:Y41"/>
    <mergeCell ref="N21:Y21"/>
    <mergeCell ref="N22:Q22"/>
    <mergeCell ref="R22:U22"/>
    <mergeCell ref="V22:Y22"/>
    <mergeCell ref="AM43:AP43"/>
    <mergeCell ref="AA22:AD22"/>
    <mergeCell ref="AE22:AH22"/>
    <mergeCell ref="AA21:AH21"/>
    <mergeCell ref="AA43:AD43"/>
    <mergeCell ref="AE43:AH43"/>
    <mergeCell ref="AA41:AP41"/>
    <mergeCell ref="AR20:AY20"/>
    <mergeCell ref="AR21:AU22"/>
    <mergeCell ref="AV21:AY22"/>
    <mergeCell ref="AI22:AL22"/>
    <mergeCell ref="AM22:AP22"/>
    <mergeCell ref="AI21:AP21"/>
    <mergeCell ref="AA20:AP20"/>
    <mergeCell ref="A1:W2"/>
    <mergeCell ref="A78:M80"/>
    <mergeCell ref="AR41:AY41"/>
    <mergeCell ref="B42:M42"/>
    <mergeCell ref="N42:Y42"/>
    <mergeCell ref="AA42:AH42"/>
    <mergeCell ref="AI42:AP42"/>
    <mergeCell ref="AR42:AU43"/>
    <mergeCell ref="AV42:AY43"/>
    <mergeCell ref="B43:E43"/>
    <mergeCell ref="F43:I43"/>
    <mergeCell ref="J43:M43"/>
    <mergeCell ref="N43:Q43"/>
    <mergeCell ref="R43:U43"/>
    <mergeCell ref="V43:Y43"/>
    <mergeCell ref="AI43:AL43"/>
  </mergeCells>
  <conditionalFormatting sqref="B12:G15 B25:Y37 A37:AQ40 AZ37:BD41 B47:Y72">
    <cfRule type="cellIs" dxfId="38" priority="4" operator="lessThanOrEqual">
      <formula>5</formula>
    </cfRule>
  </conditionalFormatting>
  <conditionalFormatting sqref="N12:O15">
    <cfRule type="cellIs" dxfId="37" priority="2" operator="lessThan">
      <formula>0</formula>
    </cfRule>
  </conditionalFormatting>
  <conditionalFormatting sqref="AR25:AY36">
    <cfRule type="cellIs" dxfId="36" priority="3" operator="lessThan">
      <formula>0</formula>
    </cfRule>
  </conditionalFormatting>
  <conditionalFormatting sqref="AR45:AY72">
    <cfRule type="cellIs" dxfId="35" priority="1" operator="lessThan">
      <formula>0</formula>
    </cfRule>
  </conditionalFormatting>
  <hyperlinks>
    <hyperlink ref="A5" location="Índice!A1" display="⌂ Volver al ÍNDICE" xr:uid="{AED7BC79-54C7-4321-9E4B-E1739857134D}"/>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4CA66-566E-4B18-8D26-526179B28CE9}">
  <sheetPr codeName="Hoja73">
    <tabColor rgb="FFB2C6D1"/>
  </sheetPr>
  <dimension ref="A1:T68"/>
  <sheetViews>
    <sheetView topLeftCell="A9" zoomScale="73" zoomScaleNormal="73" workbookViewId="0">
      <pane xSplit="1" topLeftCell="B1" activePane="topRight" state="frozen"/>
      <selection pane="topRight" activeCell="A36" sqref="A36"/>
    </sheetView>
  </sheetViews>
  <sheetFormatPr baseColWidth="10" defaultColWidth="11.42578125" defaultRowHeight="15" x14ac:dyDescent="0.25"/>
  <cols>
    <col min="1" max="1" width="111.42578125" customWidth="1"/>
    <col min="2" max="20" width="12.7109375" customWidth="1"/>
    <col min="21" max="25" width="10.7109375" customWidth="1"/>
    <col min="26" max="26" width="11.28515625" customWidth="1"/>
    <col min="27" max="31" width="10.7109375" customWidth="1"/>
  </cols>
  <sheetData>
    <row r="1" spans="1:20" ht="24" customHeight="1" x14ac:dyDescent="0.25">
      <c r="A1" s="1786" t="s">
        <v>1143</v>
      </c>
      <c r="B1" s="1787"/>
      <c r="C1" s="1787"/>
      <c r="D1" s="1787"/>
      <c r="E1" s="1787"/>
      <c r="F1" s="1787"/>
      <c r="G1" s="1787"/>
      <c r="H1" s="1787"/>
      <c r="I1" s="1787"/>
      <c r="J1" s="1787"/>
      <c r="K1" s="1787"/>
      <c r="L1" s="1787"/>
      <c r="M1" s="1787"/>
      <c r="N1" s="1787"/>
      <c r="O1" s="1788"/>
    </row>
    <row r="2" spans="1:20" ht="15.75" customHeight="1" thickBot="1" x14ac:dyDescent="0.3">
      <c r="A2" s="1789"/>
      <c r="B2" s="1790"/>
      <c r="C2" s="1790"/>
      <c r="D2" s="1790"/>
      <c r="E2" s="1790"/>
      <c r="F2" s="1790"/>
      <c r="G2" s="1790"/>
      <c r="H2" s="1790"/>
      <c r="I2" s="1790"/>
      <c r="J2" s="1790"/>
      <c r="K2" s="1790"/>
      <c r="L2" s="1790"/>
      <c r="M2" s="1790"/>
      <c r="N2" s="1790"/>
      <c r="O2" s="1791"/>
    </row>
    <row r="3" spans="1:20" x14ac:dyDescent="0.25">
      <c r="A3" s="42" t="s">
        <v>980</v>
      </c>
    </row>
    <row r="4" spans="1:20" x14ac:dyDescent="0.25">
      <c r="A4" s="42" t="s">
        <v>990</v>
      </c>
    </row>
    <row r="5" spans="1:20" x14ac:dyDescent="0.25">
      <c r="A5" s="132" t="s">
        <v>712</v>
      </c>
    </row>
    <row r="7" spans="1:20" x14ac:dyDescent="0.25">
      <c r="A7" s="5" t="s">
        <v>1304</v>
      </c>
    </row>
    <row r="8" spans="1:20" x14ac:dyDescent="0.25">
      <c r="A8" s="5"/>
    </row>
    <row r="9" spans="1:20" x14ac:dyDescent="0.25">
      <c r="B9" s="2124" t="s">
        <v>508</v>
      </c>
      <c r="C9" s="2125"/>
      <c r="D9" s="2125"/>
      <c r="E9" s="2125"/>
      <c r="F9" s="2125"/>
      <c r="G9" s="2125"/>
      <c r="H9" s="2125"/>
      <c r="I9" s="2125"/>
      <c r="J9" s="2125"/>
      <c r="K9" s="2125"/>
      <c r="L9" s="2125"/>
      <c r="M9" s="2126"/>
      <c r="N9" s="1"/>
      <c r="O9" s="2127" t="s">
        <v>631</v>
      </c>
      <c r="P9" s="2127"/>
      <c r="Q9" s="2127"/>
      <c r="R9" s="2127"/>
      <c r="S9" s="2127"/>
      <c r="T9" s="2127"/>
    </row>
    <row r="10" spans="1:20" x14ac:dyDescent="0.25">
      <c r="A10" s="412" t="s">
        <v>29</v>
      </c>
      <c r="B10" s="2128">
        <v>2016</v>
      </c>
      <c r="C10" s="2128"/>
      <c r="D10" s="2128">
        <v>2019</v>
      </c>
      <c r="E10" s="2128"/>
      <c r="F10" s="2128">
        <v>2020</v>
      </c>
      <c r="G10" s="2128"/>
      <c r="H10" s="2128">
        <v>2021</v>
      </c>
      <c r="I10" s="2128"/>
      <c r="J10" s="2128">
        <v>2022</v>
      </c>
      <c r="K10" s="2128"/>
      <c r="L10" s="2128">
        <v>2023</v>
      </c>
      <c r="M10" s="2128"/>
      <c r="O10" s="2129">
        <v>2016</v>
      </c>
      <c r="P10" s="2129">
        <v>2019</v>
      </c>
      <c r="Q10" s="2129">
        <v>2020</v>
      </c>
      <c r="R10" s="2129">
        <v>2021</v>
      </c>
      <c r="S10" s="2129">
        <v>2022</v>
      </c>
      <c r="T10" s="2129">
        <v>2023</v>
      </c>
    </row>
    <row r="11" spans="1:20" x14ac:dyDescent="0.25">
      <c r="A11" s="394" t="s">
        <v>1136</v>
      </c>
      <c r="B11" s="393" t="s">
        <v>31</v>
      </c>
      <c r="C11" s="393" t="s">
        <v>32</v>
      </c>
      <c r="D11" s="393" t="s">
        <v>31</v>
      </c>
      <c r="E11" s="393" t="s">
        <v>32</v>
      </c>
      <c r="F11" s="393" t="s">
        <v>31</v>
      </c>
      <c r="G11" s="393" t="s">
        <v>32</v>
      </c>
      <c r="H11" s="393" t="s">
        <v>31</v>
      </c>
      <c r="I11" s="393" t="s">
        <v>32</v>
      </c>
      <c r="J11" s="393" t="s">
        <v>31</v>
      </c>
      <c r="K11" s="393" t="s">
        <v>32</v>
      </c>
      <c r="L11" s="393" t="s">
        <v>31</v>
      </c>
      <c r="M11" s="393" t="s">
        <v>32</v>
      </c>
      <c r="O11" s="2129"/>
      <c r="P11" s="2129"/>
      <c r="Q11" s="2129"/>
      <c r="R11" s="2129"/>
      <c r="S11" s="2129"/>
      <c r="T11" s="2129"/>
    </row>
    <row r="12" spans="1:20" x14ac:dyDescent="0.25">
      <c r="A12" s="1063" t="s">
        <v>1148</v>
      </c>
      <c r="B12" s="367">
        <v>11.883885305746247</v>
      </c>
      <c r="C12" s="368">
        <v>9.0503990042128972</v>
      </c>
      <c r="D12" s="367">
        <v>9.2176425945086411</v>
      </c>
      <c r="E12" s="368">
        <v>6.6566566432177563</v>
      </c>
      <c r="F12" s="367">
        <v>12.325971458191859</v>
      </c>
      <c r="G12" s="368">
        <v>10.190961017791707</v>
      </c>
      <c r="H12" s="367">
        <v>17.39209336405985</v>
      </c>
      <c r="I12" s="368">
        <v>13.611792320114418</v>
      </c>
      <c r="J12" s="367">
        <v>20.054710202585003</v>
      </c>
      <c r="K12" s="368">
        <v>16.078206109456765</v>
      </c>
      <c r="L12" s="367">
        <v>23.534895793526562</v>
      </c>
      <c r="M12" s="369">
        <v>19.142490419113166</v>
      </c>
      <c r="O12" s="283">
        <f>C12-B12</f>
        <v>-2.83348630153335</v>
      </c>
      <c r="P12" s="283">
        <f>E12-D12</f>
        <v>-2.5609859512908848</v>
      </c>
      <c r="Q12" s="283">
        <f>G12-F12</f>
        <v>-2.1350104404001513</v>
      </c>
      <c r="R12" s="283">
        <f>I12-H12</f>
        <v>-3.7803010439454319</v>
      </c>
      <c r="S12" s="283">
        <f>K12-J12</f>
        <v>-3.9765040931282378</v>
      </c>
      <c r="T12" s="281">
        <f>M12-L12</f>
        <v>-4.3924053744133964</v>
      </c>
    </row>
    <row r="15" spans="1:20" x14ac:dyDescent="0.25">
      <c r="A15" s="5" t="s">
        <v>1355</v>
      </c>
    </row>
    <row r="16" spans="1:20" x14ac:dyDescent="0.25">
      <c r="A16" s="5"/>
    </row>
    <row r="17" spans="1:20" x14ac:dyDescent="0.25">
      <c r="A17" s="5"/>
      <c r="B17" s="2130" t="s">
        <v>508</v>
      </c>
      <c r="C17" s="2130"/>
      <c r="D17" s="2130"/>
      <c r="E17" s="2130"/>
      <c r="F17" s="2130"/>
      <c r="G17" s="2130"/>
      <c r="H17" s="2130"/>
      <c r="I17" s="2130"/>
      <c r="J17" s="2130"/>
      <c r="K17" s="2130"/>
      <c r="L17" s="2130"/>
      <c r="M17" s="2130"/>
      <c r="O17" s="2127" t="s">
        <v>631</v>
      </c>
      <c r="P17" s="2127"/>
      <c r="Q17" s="2127"/>
      <c r="R17" s="2127"/>
      <c r="S17" s="2127"/>
      <c r="T17" s="2127"/>
    </row>
    <row r="18" spans="1:20" x14ac:dyDescent="0.25">
      <c r="A18" s="411" t="s">
        <v>29</v>
      </c>
      <c r="B18" s="2131">
        <v>2016</v>
      </c>
      <c r="C18" s="2128"/>
      <c r="D18" s="2128">
        <v>2019</v>
      </c>
      <c r="E18" s="2128"/>
      <c r="F18" s="2128">
        <v>2020</v>
      </c>
      <c r="G18" s="2128"/>
      <c r="H18" s="2128">
        <v>2021</v>
      </c>
      <c r="I18" s="2128"/>
      <c r="J18" s="2128">
        <v>2022</v>
      </c>
      <c r="K18" s="2128"/>
      <c r="L18" s="2128">
        <v>2023</v>
      </c>
      <c r="M18" s="2128"/>
      <c r="O18" s="2129">
        <v>2016</v>
      </c>
      <c r="P18" s="2129">
        <v>2019</v>
      </c>
      <c r="Q18" s="2129">
        <v>2020</v>
      </c>
      <c r="R18" s="2129">
        <v>2021</v>
      </c>
      <c r="S18" s="2129">
        <v>2022</v>
      </c>
      <c r="T18" s="2129">
        <v>2023</v>
      </c>
    </row>
    <row r="19" spans="1:20" x14ac:dyDescent="0.25">
      <c r="A19" s="392" t="s">
        <v>1136</v>
      </c>
      <c r="B19" s="648" t="s">
        <v>31</v>
      </c>
      <c r="C19" s="393" t="s">
        <v>32</v>
      </c>
      <c r="D19" s="393" t="s">
        <v>31</v>
      </c>
      <c r="E19" s="393" t="s">
        <v>32</v>
      </c>
      <c r="F19" s="393" t="s">
        <v>31</v>
      </c>
      <c r="G19" s="393" t="s">
        <v>32</v>
      </c>
      <c r="H19" s="393" t="s">
        <v>31</v>
      </c>
      <c r="I19" s="393" t="s">
        <v>32</v>
      </c>
      <c r="J19" s="393" t="s">
        <v>31</v>
      </c>
      <c r="K19" s="393" t="s">
        <v>32</v>
      </c>
      <c r="L19" s="393" t="s">
        <v>31</v>
      </c>
      <c r="M19" s="393" t="s">
        <v>32</v>
      </c>
      <c r="O19" s="2129"/>
      <c r="P19" s="2129"/>
      <c r="Q19" s="2129"/>
      <c r="R19" s="2129"/>
      <c r="S19" s="2129"/>
      <c r="T19" s="2129"/>
    </row>
    <row r="20" spans="1:20" x14ac:dyDescent="0.25">
      <c r="A20" s="411" t="s">
        <v>34</v>
      </c>
      <c r="B20" s="1073" t="s">
        <v>1149</v>
      </c>
      <c r="C20" s="1073" t="s">
        <v>1149</v>
      </c>
      <c r="D20" s="1073" t="s">
        <v>1149</v>
      </c>
      <c r="E20" s="1073" t="s">
        <v>1149</v>
      </c>
      <c r="F20" s="1073" t="s">
        <v>1149</v>
      </c>
      <c r="G20" s="1073" t="s">
        <v>1149</v>
      </c>
      <c r="H20" s="1073" t="s">
        <v>1149</v>
      </c>
      <c r="I20" s="1073" t="s">
        <v>1149</v>
      </c>
      <c r="J20" s="1073" t="s">
        <v>1149</v>
      </c>
      <c r="K20" s="1073" t="s">
        <v>1149</v>
      </c>
      <c r="L20" s="1073" t="s">
        <v>1149</v>
      </c>
      <c r="M20" s="1073" t="s">
        <v>1149</v>
      </c>
      <c r="O20" s="2129"/>
      <c r="P20" s="2129"/>
      <c r="Q20" s="2129"/>
      <c r="R20" s="2129"/>
      <c r="S20" s="2129"/>
      <c r="T20" s="2129"/>
    </row>
    <row r="21" spans="1:20" x14ac:dyDescent="0.25">
      <c r="A21" s="1069" t="s">
        <v>1137</v>
      </c>
      <c r="B21" s="391"/>
      <c r="C21" s="395"/>
      <c r="D21" s="391"/>
      <c r="E21" s="395"/>
      <c r="F21" s="391"/>
      <c r="G21" s="396"/>
      <c r="H21" s="391"/>
      <c r="I21" s="395"/>
      <c r="J21" s="391"/>
      <c r="K21" s="396"/>
      <c r="L21" s="391"/>
      <c r="M21" s="396"/>
      <c r="O21" s="390"/>
      <c r="P21" s="390"/>
      <c r="Q21" s="390"/>
      <c r="R21" s="397"/>
      <c r="S21" s="390"/>
      <c r="T21" s="397"/>
    </row>
    <row r="22" spans="1:20" x14ac:dyDescent="0.25">
      <c r="A22" s="408" t="s">
        <v>38</v>
      </c>
      <c r="B22" s="175">
        <v>7.5916771610623464</v>
      </c>
      <c r="C22" s="175">
        <v>10.312128179207559</v>
      </c>
      <c r="D22" s="176">
        <v>10.759703846821484</v>
      </c>
      <c r="E22" s="175">
        <v>8.8567139605830221</v>
      </c>
      <c r="F22" s="176">
        <v>6.6866213900873186</v>
      </c>
      <c r="G22" s="181">
        <v>9.5641197257585162</v>
      </c>
      <c r="H22" s="1057">
        <v>11.043994201844782</v>
      </c>
      <c r="I22" s="175">
        <v>18.102365215491343</v>
      </c>
      <c r="J22" s="176">
        <v>18.477334014344521</v>
      </c>
      <c r="K22" s="181">
        <v>16.658738157629511</v>
      </c>
      <c r="L22" s="176">
        <v>24.877042217922209</v>
      </c>
      <c r="M22" s="181">
        <v>27.546720744131825</v>
      </c>
      <c r="O22" s="178">
        <f>C22-B22</f>
        <v>2.7204510181452122</v>
      </c>
      <c r="P22" s="178">
        <f>E22-D22</f>
        <v>-1.902989886238462</v>
      </c>
      <c r="Q22" s="178">
        <f>G22-F22</f>
        <v>2.8774983356711976</v>
      </c>
      <c r="R22" s="178">
        <f>I22-H22</f>
        <v>7.0583710136465605</v>
      </c>
      <c r="S22" s="178">
        <f>K22-J22</f>
        <v>-1.8185958567150102</v>
      </c>
      <c r="T22" s="180">
        <f t="shared" ref="T22:T23" si="0">M22-L22</f>
        <v>2.6696785262096157</v>
      </c>
    </row>
    <row r="23" spans="1:20" x14ac:dyDescent="0.25">
      <c r="A23" s="409" t="s">
        <v>39</v>
      </c>
      <c r="B23" s="6">
        <v>11.61322523922296</v>
      </c>
      <c r="C23" s="6">
        <v>8.4457489291745276</v>
      </c>
      <c r="D23" s="61">
        <v>10.51759876214666</v>
      </c>
      <c r="E23" s="6">
        <v>7.6538134559359703</v>
      </c>
      <c r="F23" s="61">
        <v>11.687017912868489</v>
      </c>
      <c r="G23" s="82">
        <v>9.970645710919495</v>
      </c>
      <c r="H23" s="118">
        <v>15.311660399065365</v>
      </c>
      <c r="I23" s="6">
        <v>13.477622818385832</v>
      </c>
      <c r="J23" s="61">
        <v>18.656895965193414</v>
      </c>
      <c r="K23" s="82">
        <v>17.063544467360224</v>
      </c>
      <c r="L23" s="61">
        <v>23.654131275120573</v>
      </c>
      <c r="M23" s="82">
        <v>20.420312940321921</v>
      </c>
      <c r="O23" s="59">
        <f>C23-B23</f>
        <v>-3.167476310048432</v>
      </c>
      <c r="P23" s="59">
        <f>E23-D23</f>
        <v>-2.8637853062106897</v>
      </c>
      <c r="Q23" s="59">
        <f>G23-F23</f>
        <v>-1.7163722019489942</v>
      </c>
      <c r="R23" s="59">
        <f t="shared" ref="R23:R25" si="1">I23-H23</f>
        <v>-1.8340375806795333</v>
      </c>
      <c r="S23" s="59">
        <f t="shared" ref="S23:S25" si="2">K23-J23</f>
        <v>-1.59335149783319</v>
      </c>
      <c r="T23" s="73">
        <f t="shared" si="0"/>
        <v>-3.2338183347986522</v>
      </c>
    </row>
    <row r="24" spans="1:20" x14ac:dyDescent="0.25">
      <c r="A24" s="409" t="s">
        <v>40</v>
      </c>
      <c r="B24" s="6">
        <v>14.043590144545265</v>
      </c>
      <c r="C24" s="6">
        <v>11.121916173976681</v>
      </c>
      <c r="D24" s="61">
        <v>9.4755638436992147</v>
      </c>
      <c r="E24" s="6">
        <v>6.8455429903257672</v>
      </c>
      <c r="F24" s="61">
        <v>14.464629204022266</v>
      </c>
      <c r="G24" s="82">
        <v>11.077782569151449</v>
      </c>
      <c r="H24" s="118">
        <v>19.159131801156846</v>
      </c>
      <c r="I24" s="6">
        <v>13.803343493702137</v>
      </c>
      <c r="J24" s="61">
        <v>21.912372474317213</v>
      </c>
      <c r="K24" s="82">
        <v>16.368139654741356</v>
      </c>
      <c r="L24" s="61">
        <v>26.307417363958031</v>
      </c>
      <c r="M24" s="82">
        <v>19.678532110389408</v>
      </c>
      <c r="O24" s="59">
        <f>C24-B24</f>
        <v>-2.9216739705685839</v>
      </c>
      <c r="P24" s="59">
        <f>E24-D24</f>
        <v>-2.6300208533734475</v>
      </c>
      <c r="Q24" s="59">
        <f>G24-F24</f>
        <v>-3.3868466348708175</v>
      </c>
      <c r="R24" s="59">
        <f t="shared" si="1"/>
        <v>-5.3557883074547092</v>
      </c>
      <c r="S24" s="59">
        <f t="shared" si="2"/>
        <v>-5.544232819575857</v>
      </c>
      <c r="T24" s="73">
        <f>M24-L24</f>
        <v>-6.6288852535686225</v>
      </c>
    </row>
    <row r="25" spans="1:20" x14ac:dyDescent="0.25">
      <c r="A25" s="409" t="s">
        <v>41</v>
      </c>
      <c r="B25" s="6">
        <v>10.414150667968711</v>
      </c>
      <c r="C25" s="6">
        <v>6.3064148129095123</v>
      </c>
      <c r="D25" s="61">
        <v>7.8949184328620845</v>
      </c>
      <c r="E25" s="6">
        <v>5.1722902393612209</v>
      </c>
      <c r="F25" s="61">
        <v>10.798384983305301</v>
      </c>
      <c r="G25" s="82">
        <v>9.0599779431239522</v>
      </c>
      <c r="H25" s="118">
        <v>17.364060145130534</v>
      </c>
      <c r="I25" s="6">
        <v>13.002664373611628</v>
      </c>
      <c r="J25" s="61">
        <v>19.044780377594392</v>
      </c>
      <c r="K25" s="82">
        <v>14.738154167249796</v>
      </c>
      <c r="L25" s="61">
        <v>20.352991212596187</v>
      </c>
      <c r="M25" s="82">
        <v>16.638216905425459</v>
      </c>
      <c r="O25" s="59">
        <f>C25-B25</f>
        <v>-4.1077358550591985</v>
      </c>
      <c r="P25" s="59">
        <f>E25-D25</f>
        <v>-2.7226281935008636</v>
      </c>
      <c r="Q25" s="59">
        <f>G25-F25</f>
        <v>-1.7384070401813485</v>
      </c>
      <c r="R25" s="59">
        <f t="shared" si="1"/>
        <v>-4.3613957715189056</v>
      </c>
      <c r="S25" s="59">
        <f t="shared" si="2"/>
        <v>-4.3066262103445965</v>
      </c>
      <c r="T25" s="73">
        <f>M25-L25</f>
        <v>-3.7147743071707282</v>
      </c>
    </row>
    <row r="26" spans="1:20" x14ac:dyDescent="0.25">
      <c r="A26" s="392" t="s">
        <v>1138</v>
      </c>
      <c r="B26" s="1061"/>
      <c r="C26" s="1061"/>
      <c r="D26" s="1071"/>
      <c r="E26" s="1061"/>
      <c r="F26" s="1071"/>
      <c r="G26" s="1062"/>
      <c r="H26" s="1072"/>
      <c r="I26" s="1061"/>
      <c r="J26" s="1071"/>
      <c r="K26" s="1062"/>
      <c r="L26" s="1071"/>
      <c r="M26" s="1062"/>
      <c r="O26" s="390"/>
      <c r="P26" s="390"/>
      <c r="Q26" s="390"/>
      <c r="R26" s="397"/>
      <c r="S26" s="390"/>
      <c r="T26" s="397"/>
    </row>
    <row r="27" spans="1:20" x14ac:dyDescent="0.25">
      <c r="A27" s="408" t="s">
        <v>43</v>
      </c>
      <c r="B27" s="6">
        <v>25.8578853109527</v>
      </c>
      <c r="C27" s="6">
        <v>17.080154934834248</v>
      </c>
      <c r="D27" s="61">
        <v>24.789153586808997</v>
      </c>
      <c r="E27" s="6">
        <v>17.560702769544555</v>
      </c>
      <c r="F27" s="61">
        <v>25.174808040981411</v>
      </c>
      <c r="G27" s="82">
        <v>24.812319705587591</v>
      </c>
      <c r="H27" s="118">
        <v>28.791890703730004</v>
      </c>
      <c r="I27" s="6">
        <v>23.942639635196645</v>
      </c>
      <c r="J27" s="61">
        <v>29.425814754714271</v>
      </c>
      <c r="K27" s="82">
        <v>27.049314614070379</v>
      </c>
      <c r="L27" s="61">
        <v>31.371363970345733</v>
      </c>
      <c r="M27" s="82">
        <v>28.217816481846842</v>
      </c>
      <c r="O27" s="59">
        <f>C27-B27</f>
        <v>-8.777730376118452</v>
      </c>
      <c r="P27" s="59">
        <f>E27-D27</f>
        <v>-7.2284508172644415</v>
      </c>
      <c r="Q27" s="59">
        <f>G27-F27</f>
        <v>-0.36248833539382019</v>
      </c>
      <c r="R27" s="59">
        <f>I27-H27</f>
        <v>-4.8492510685333592</v>
      </c>
      <c r="S27" s="59">
        <f>K27-J27</f>
        <v>-2.3765001406438913</v>
      </c>
      <c r="T27" s="73">
        <f>M27-L27</f>
        <v>-3.1535474884988908</v>
      </c>
    </row>
    <row r="28" spans="1:20" x14ac:dyDescent="0.25">
      <c r="A28" s="410" t="s">
        <v>44</v>
      </c>
      <c r="B28" s="6">
        <v>10.704388982968927</v>
      </c>
      <c r="C28" s="6">
        <v>8.4414013998626185</v>
      </c>
      <c r="D28" s="61">
        <v>8.1393176149077444</v>
      </c>
      <c r="E28" s="6">
        <v>5.7003509644535901</v>
      </c>
      <c r="F28" s="61">
        <v>11.385787145794385</v>
      </c>
      <c r="G28" s="82">
        <v>8.8140025520919263</v>
      </c>
      <c r="H28" s="118">
        <v>16.4815469838327</v>
      </c>
      <c r="I28" s="6">
        <v>12.603063847309482</v>
      </c>
      <c r="J28" s="61">
        <v>19.251809307920752</v>
      </c>
      <c r="K28" s="82">
        <v>14.996251057828777</v>
      </c>
      <c r="L28" s="61">
        <v>22.849890398178321</v>
      </c>
      <c r="M28" s="82">
        <v>18.21710354878369</v>
      </c>
      <c r="O28" s="59">
        <f>C28-B28</f>
        <v>-2.2629875831063089</v>
      </c>
      <c r="P28" s="59">
        <f>E28-D28</f>
        <v>-2.4389666504541543</v>
      </c>
      <c r="Q28" s="59">
        <f>G28-F28</f>
        <v>-2.5717845937024588</v>
      </c>
      <c r="R28" s="59">
        <f>I28-H28</f>
        <v>-3.8784831365232186</v>
      </c>
      <c r="S28" s="59">
        <f>K28-J28</f>
        <v>-4.2555582500919744</v>
      </c>
      <c r="T28" s="73">
        <f>M28-L28</f>
        <v>-4.6327868493946305</v>
      </c>
    </row>
    <row r="29" spans="1:20" x14ac:dyDescent="0.25">
      <c r="A29" s="392" t="s">
        <v>1139</v>
      </c>
      <c r="B29" s="1061"/>
      <c r="C29" s="1061"/>
      <c r="D29" s="1071"/>
      <c r="E29" s="1061"/>
      <c r="F29" s="1071"/>
      <c r="G29" s="1062"/>
      <c r="H29" s="1072"/>
      <c r="I29" s="1061"/>
      <c r="J29" s="1071"/>
      <c r="K29" s="1062"/>
      <c r="L29" s="1071"/>
      <c r="M29" s="1062"/>
      <c r="O29" s="390"/>
      <c r="P29" s="390"/>
      <c r="Q29" s="390"/>
      <c r="R29" s="397"/>
      <c r="S29" s="390"/>
      <c r="T29" s="397"/>
    </row>
    <row r="30" spans="1:20" x14ac:dyDescent="0.25">
      <c r="A30" s="409" t="s">
        <v>46</v>
      </c>
      <c r="B30" s="6">
        <v>15.512997574778961</v>
      </c>
      <c r="C30" s="6">
        <v>12.924631994525877</v>
      </c>
      <c r="D30" s="61">
        <v>11.161889104624375</v>
      </c>
      <c r="E30" s="6">
        <v>9.777412817499572</v>
      </c>
      <c r="F30" s="61">
        <v>15.56399249479075</v>
      </c>
      <c r="G30" s="82">
        <v>14.245107413208229</v>
      </c>
      <c r="H30" s="118">
        <v>22.738799095178848</v>
      </c>
      <c r="I30" s="6">
        <v>18.545561458631507</v>
      </c>
      <c r="J30" s="61">
        <v>25.145527137808791</v>
      </c>
      <c r="K30" s="82">
        <v>20.97938906060071</v>
      </c>
      <c r="L30" s="61">
        <v>28.213722322670275</v>
      </c>
      <c r="M30" s="82">
        <v>24.685289700281594</v>
      </c>
      <c r="O30" s="59">
        <f>C30-B30</f>
        <v>-2.5883655802530843</v>
      </c>
      <c r="P30" s="59">
        <f>E30-D30</f>
        <v>-1.3844762871248033</v>
      </c>
      <c r="Q30" s="59">
        <f>G30-F30</f>
        <v>-1.3188850815825202</v>
      </c>
      <c r="R30" s="59">
        <f>I30-H30</f>
        <v>-4.1932376365473409</v>
      </c>
      <c r="S30" s="59">
        <f>K30-J30</f>
        <v>-4.1661380772080818</v>
      </c>
      <c r="T30" s="73">
        <f>M30-L30</f>
        <v>-3.5284326223886815</v>
      </c>
    </row>
    <row r="31" spans="1:20" x14ac:dyDescent="0.25">
      <c r="A31" s="409" t="s">
        <v>47</v>
      </c>
      <c r="B31" s="6">
        <v>13.266564433562285</v>
      </c>
      <c r="C31" s="6">
        <v>8.2621478991733284</v>
      </c>
      <c r="D31" s="61">
        <v>10.527847770675546</v>
      </c>
      <c r="E31" s="6">
        <v>5.086323326967312</v>
      </c>
      <c r="F31" s="61">
        <v>14.904214531560145</v>
      </c>
      <c r="G31" s="82">
        <v>9.9703432423474041</v>
      </c>
      <c r="H31" s="118">
        <v>21.457491046041515</v>
      </c>
      <c r="I31" s="6">
        <v>16.053698494125435</v>
      </c>
      <c r="J31" s="61">
        <v>23.153518422611299</v>
      </c>
      <c r="K31" s="82">
        <v>18.660180247737951</v>
      </c>
      <c r="L31" s="61">
        <v>30.161250384350602</v>
      </c>
      <c r="M31" s="82">
        <v>22.45017608735715</v>
      </c>
      <c r="O31" s="59">
        <f>C31-B31</f>
        <v>-5.0044165343889571</v>
      </c>
      <c r="P31" s="59">
        <f>E31-D31</f>
        <v>-5.441524443708234</v>
      </c>
      <c r="Q31" s="59">
        <f>G31-F31</f>
        <v>-4.9338712892127408</v>
      </c>
      <c r="R31" s="59">
        <f t="shared" ref="R31:R32" si="3">I31-H31</f>
        <v>-5.4037925519160801</v>
      </c>
      <c r="S31" s="59">
        <f t="shared" ref="S31:S32" si="4">K31-J31</f>
        <v>-4.4933381748733474</v>
      </c>
      <c r="T31" s="73">
        <f>M31-L31</f>
        <v>-7.711074296993452</v>
      </c>
    </row>
    <row r="32" spans="1:20" x14ac:dyDescent="0.25">
      <c r="A32" s="409" t="s">
        <v>48</v>
      </c>
      <c r="B32" s="6">
        <v>4.7067397722168103</v>
      </c>
      <c r="C32" s="6">
        <v>2.7389135663773883</v>
      </c>
      <c r="D32" s="61">
        <v>5.3396687027500818</v>
      </c>
      <c r="E32" s="6">
        <v>2.8332500445667961</v>
      </c>
      <c r="F32" s="61">
        <v>6.4922921956834498</v>
      </c>
      <c r="G32" s="82">
        <v>5.1026059581414334</v>
      </c>
      <c r="H32" s="118">
        <v>8.5027567606272534</v>
      </c>
      <c r="I32" s="6">
        <v>6.9038527078630088</v>
      </c>
      <c r="J32" s="61">
        <v>12.208333131501718</v>
      </c>
      <c r="K32" s="82">
        <v>8.9952287547897711</v>
      </c>
      <c r="L32" s="61">
        <v>15.097932884419411</v>
      </c>
      <c r="M32" s="82">
        <v>11.919053183344252</v>
      </c>
      <c r="O32" s="59">
        <f>C32-B32</f>
        <v>-1.967826205839422</v>
      </c>
      <c r="P32" s="59">
        <f>E32-D32</f>
        <v>-2.5064186581832857</v>
      </c>
      <c r="Q32" s="59">
        <f>G32-F32</f>
        <v>-1.3896862375420165</v>
      </c>
      <c r="R32" s="59">
        <f t="shared" si="3"/>
        <v>-1.5989040527642446</v>
      </c>
      <c r="S32" s="59">
        <f t="shared" si="4"/>
        <v>-3.2131043767119465</v>
      </c>
      <c r="T32" s="73">
        <f>M32-L32</f>
        <v>-3.178879701075159</v>
      </c>
    </row>
    <row r="33" spans="1:20" x14ac:dyDescent="0.25">
      <c r="A33" s="392" t="s">
        <v>49</v>
      </c>
      <c r="B33" s="1061"/>
      <c r="C33" s="1061"/>
      <c r="D33" s="1071"/>
      <c r="E33" s="1061"/>
      <c r="F33" s="1071"/>
      <c r="G33" s="1062"/>
      <c r="H33" s="1072"/>
      <c r="I33" s="1061"/>
      <c r="J33" s="1071"/>
      <c r="K33" s="1062"/>
      <c r="L33" s="1071"/>
      <c r="M33" s="1062"/>
      <c r="O33" s="390"/>
      <c r="P33" s="390"/>
      <c r="Q33" s="390"/>
      <c r="R33" s="397"/>
      <c r="S33" s="390"/>
      <c r="T33" s="397"/>
    </row>
    <row r="34" spans="1:20" x14ac:dyDescent="0.25">
      <c r="A34" s="1066" t="s">
        <v>50</v>
      </c>
      <c r="B34" s="6">
        <v>12.924279506715642</v>
      </c>
      <c r="C34" s="6">
        <v>12.206379721682001</v>
      </c>
      <c r="D34" s="61">
        <v>9.1493855901620726</v>
      </c>
      <c r="E34" s="6">
        <v>11.160848782781855</v>
      </c>
      <c r="F34" s="61">
        <v>12.372269330198504</v>
      </c>
      <c r="G34" s="82">
        <v>15.405447875251399</v>
      </c>
      <c r="H34" s="118">
        <v>20.38864255269872</v>
      </c>
      <c r="I34" s="6">
        <v>18.48745879166718</v>
      </c>
      <c r="J34" s="61">
        <v>21.985933317358459</v>
      </c>
      <c r="K34" s="82">
        <v>19.478914324548096</v>
      </c>
      <c r="L34" s="61">
        <v>24.582294266551639</v>
      </c>
      <c r="M34" s="82">
        <v>22.049358790065998</v>
      </c>
      <c r="O34" s="59">
        <f>C34-B34</f>
        <v>-0.71789978503364082</v>
      </c>
      <c r="P34" s="59">
        <f>E34-D34</f>
        <v>2.0114631926197823</v>
      </c>
      <c r="Q34" s="59">
        <f>G34-F34</f>
        <v>3.0331785450528947</v>
      </c>
      <c r="R34" s="59">
        <f>I34-H34</f>
        <v>-1.9011837610315396</v>
      </c>
      <c r="S34" s="59">
        <f>K34-J34</f>
        <v>-2.5070189928103623</v>
      </c>
      <c r="T34" s="73">
        <f>M34-L34</f>
        <v>-2.5329354764856404</v>
      </c>
    </row>
    <row r="35" spans="1:20" x14ac:dyDescent="0.25">
      <c r="A35" s="1066" t="s">
        <v>1396</v>
      </c>
      <c r="B35" s="6">
        <v>9.2855337059458574</v>
      </c>
      <c r="C35" s="6">
        <v>7.3245110995965366</v>
      </c>
      <c r="D35" s="61">
        <v>10.248994994359647</v>
      </c>
      <c r="E35" s="6">
        <v>4.6569980385009284</v>
      </c>
      <c r="F35" s="61">
        <v>11.866698639809227</v>
      </c>
      <c r="G35" s="82">
        <v>6.4623080192260849</v>
      </c>
      <c r="H35" s="118">
        <v>14.771523740189282</v>
      </c>
      <c r="I35" s="6">
        <v>12.312345156807057</v>
      </c>
      <c r="J35" s="61">
        <v>18.412915583527159</v>
      </c>
      <c r="K35" s="82">
        <v>15.008296855043662</v>
      </c>
      <c r="L35" s="61">
        <v>21.1315713471271</v>
      </c>
      <c r="M35" s="82">
        <v>17.244557965582963</v>
      </c>
      <c r="O35" s="59">
        <f t="shared" ref="O35:O38" si="5">C35-B35</f>
        <v>-1.9610226063493208</v>
      </c>
      <c r="P35" s="59">
        <f t="shared" ref="P35:P38" si="6">E35-D35</f>
        <v>-5.5919969558587184</v>
      </c>
      <c r="Q35" s="59">
        <f t="shared" ref="Q35:Q38" si="7">G35-F35</f>
        <v>-5.4043906205831425</v>
      </c>
      <c r="R35" s="59">
        <f t="shared" ref="R35:R38" si="8">I35-H35</f>
        <v>-2.4591785833822257</v>
      </c>
      <c r="S35" s="59">
        <f t="shared" ref="S35:S38" si="9">K35-J35</f>
        <v>-3.4046187284834968</v>
      </c>
      <c r="T35" s="73">
        <f t="shared" ref="T35:T38" si="10">M35-L35</f>
        <v>-3.8870133815441363</v>
      </c>
    </row>
    <row r="36" spans="1:20" x14ac:dyDescent="0.25">
      <c r="A36" s="1066" t="s">
        <v>1397</v>
      </c>
      <c r="B36" s="6">
        <v>11.187978661301806</v>
      </c>
      <c r="C36" s="6">
        <v>7.6354299412090754</v>
      </c>
      <c r="D36" s="61">
        <v>6.2904763628011464</v>
      </c>
      <c r="E36" s="6">
        <v>5.9592177169219545</v>
      </c>
      <c r="F36" s="61">
        <v>9.2025672537037462</v>
      </c>
      <c r="G36" s="82">
        <v>7.9394131831876171</v>
      </c>
      <c r="H36" s="118">
        <v>12.040128054771943</v>
      </c>
      <c r="I36" s="6">
        <v>11.123254055535773</v>
      </c>
      <c r="J36" s="61">
        <v>15.504561422601567</v>
      </c>
      <c r="K36" s="82">
        <v>13.588047733811667</v>
      </c>
      <c r="L36" s="61">
        <v>18.422857142857143</v>
      </c>
      <c r="M36" s="82">
        <v>16.628140038997678</v>
      </c>
      <c r="O36" s="59">
        <f t="shared" si="5"/>
        <v>-3.5525487200927302</v>
      </c>
      <c r="P36" s="59">
        <f t="shared" si="6"/>
        <v>-0.33125864587919196</v>
      </c>
      <c r="Q36" s="59">
        <f t="shared" si="7"/>
        <v>-1.263154070516129</v>
      </c>
      <c r="R36" s="59">
        <f t="shared" si="8"/>
        <v>-0.91687399923617008</v>
      </c>
      <c r="S36" s="59">
        <f t="shared" si="9"/>
        <v>-1.9165136887898999</v>
      </c>
      <c r="T36" s="73">
        <f t="shared" si="10"/>
        <v>-1.7947171038594654</v>
      </c>
    </row>
    <row r="37" spans="1:20" x14ac:dyDescent="0.25">
      <c r="A37" s="1066" t="s">
        <v>916</v>
      </c>
      <c r="B37" s="6">
        <v>17.201695147163289</v>
      </c>
      <c r="C37" s="6">
        <v>12.072363789947909</v>
      </c>
      <c r="D37" s="61">
        <v>10.274738174980785</v>
      </c>
      <c r="E37" s="6">
        <v>4.2453953999816729</v>
      </c>
      <c r="F37" s="61">
        <v>16.243121433290401</v>
      </c>
      <c r="G37" s="82">
        <v>20.778365357472197</v>
      </c>
      <c r="H37" s="118">
        <v>25.771385401509868</v>
      </c>
      <c r="I37" s="6">
        <v>22.146913053467689</v>
      </c>
      <c r="J37" s="61">
        <v>28.714736117048183</v>
      </c>
      <c r="K37" s="82">
        <v>18.92844466822395</v>
      </c>
      <c r="L37" s="61">
        <v>35.879758383079732</v>
      </c>
      <c r="M37" s="82">
        <v>24.388167388167389</v>
      </c>
      <c r="O37" s="59">
        <f t="shared" si="5"/>
        <v>-5.1293313572153796</v>
      </c>
      <c r="P37" s="59">
        <f t="shared" si="6"/>
        <v>-6.0293427749991118</v>
      </c>
      <c r="Q37" s="59">
        <f t="shared" si="7"/>
        <v>4.5352439241817954</v>
      </c>
      <c r="R37" s="59">
        <f t="shared" si="8"/>
        <v>-3.624472348042179</v>
      </c>
      <c r="S37" s="59">
        <f t="shared" si="9"/>
        <v>-9.7862914488242332</v>
      </c>
      <c r="T37" s="73">
        <f t="shared" si="10"/>
        <v>-11.491590994912343</v>
      </c>
    </row>
    <row r="38" spans="1:20" x14ac:dyDescent="0.25">
      <c r="A38" s="1066" t="s">
        <v>107</v>
      </c>
      <c r="B38" s="6">
        <v>11.975088344723446</v>
      </c>
      <c r="C38" s="6">
        <v>10.533789223472725</v>
      </c>
      <c r="D38" s="61">
        <v>10.711395830605332</v>
      </c>
      <c r="E38" s="6">
        <v>6.3658947103508652</v>
      </c>
      <c r="F38" s="61">
        <v>14.794172226764418</v>
      </c>
      <c r="G38" s="82">
        <v>12.995521899977977</v>
      </c>
      <c r="H38" s="118">
        <v>18.083022800333097</v>
      </c>
      <c r="I38" s="6">
        <v>13.511777043469541</v>
      </c>
      <c r="J38" s="61">
        <v>20.499439942017528</v>
      </c>
      <c r="K38" s="82">
        <v>17.456416160719296</v>
      </c>
      <c r="L38" s="61">
        <v>25.619810519132081</v>
      </c>
      <c r="M38" s="82">
        <v>22.282183735544393</v>
      </c>
      <c r="O38" s="59">
        <f t="shared" si="5"/>
        <v>-1.4412991212507205</v>
      </c>
      <c r="P38" s="59">
        <f t="shared" si="6"/>
        <v>-4.3455011202544664</v>
      </c>
      <c r="Q38" s="59">
        <f t="shared" si="7"/>
        <v>-1.7986503267864418</v>
      </c>
      <c r="R38" s="59">
        <f t="shared" si="8"/>
        <v>-4.5712457568635561</v>
      </c>
      <c r="S38" s="59">
        <f t="shared" si="9"/>
        <v>-3.0430237812982313</v>
      </c>
      <c r="T38" s="73">
        <f t="shared" si="10"/>
        <v>-3.3376267835876874</v>
      </c>
    </row>
    <row r="39" spans="1:20" x14ac:dyDescent="0.25">
      <c r="A39" s="392" t="s">
        <v>563</v>
      </c>
      <c r="B39" s="1061"/>
      <c r="C39" s="1061"/>
      <c r="D39" s="1071"/>
      <c r="E39" s="1061"/>
      <c r="F39" s="1071"/>
      <c r="G39" s="1062"/>
      <c r="H39" s="1072"/>
      <c r="I39" s="1061"/>
      <c r="J39" s="1071"/>
      <c r="K39" s="1062"/>
      <c r="L39" s="1071"/>
      <c r="M39" s="1062"/>
      <c r="O39" s="390"/>
      <c r="P39" s="390"/>
      <c r="Q39" s="390"/>
      <c r="R39" s="397"/>
      <c r="S39" s="390"/>
      <c r="T39" s="397"/>
    </row>
    <row r="40" spans="1:20" x14ac:dyDescent="0.25">
      <c r="A40" s="409" t="s">
        <v>497</v>
      </c>
      <c r="B40" s="6">
        <v>10.901723200725254</v>
      </c>
      <c r="C40" s="6">
        <v>7.4990952333811007</v>
      </c>
      <c r="D40" s="61">
        <v>9.5091331205451421</v>
      </c>
      <c r="E40" s="6">
        <v>6.0584966754893452</v>
      </c>
      <c r="F40" s="61">
        <v>12.85212427582128</v>
      </c>
      <c r="G40" s="82">
        <v>10.356806036626713</v>
      </c>
      <c r="H40" s="118">
        <v>17.424656392939358</v>
      </c>
      <c r="I40" s="6">
        <v>13.9302688602882</v>
      </c>
      <c r="J40" s="61">
        <v>20.374668103245146</v>
      </c>
      <c r="K40" s="82">
        <v>16.369823496363271</v>
      </c>
      <c r="L40" s="61">
        <v>23.971636195988509</v>
      </c>
      <c r="M40" s="82">
        <v>19.536432797513971</v>
      </c>
      <c r="O40" s="59">
        <f>C40-B40</f>
        <v>-3.4026279673441531</v>
      </c>
      <c r="P40" s="59">
        <f>E40-D40</f>
        <v>-3.4506364450557969</v>
      </c>
      <c r="Q40" s="59">
        <f>G40-F40</f>
        <v>-2.4953182391945674</v>
      </c>
      <c r="R40" s="59">
        <f>I40-H40</f>
        <v>-3.4943875326511584</v>
      </c>
      <c r="S40" s="59">
        <f>K40-J40</f>
        <v>-4.0048446068818748</v>
      </c>
      <c r="T40" s="73">
        <f>M40-L40</f>
        <v>-4.4352033984745383</v>
      </c>
    </row>
    <row r="41" spans="1:20" x14ac:dyDescent="0.25">
      <c r="A41" s="409" t="s">
        <v>498</v>
      </c>
      <c r="B41" s="6">
        <v>14.807817687593408</v>
      </c>
      <c r="C41" s="6">
        <v>11.432804068093816</v>
      </c>
      <c r="D41" s="61">
        <v>9.3801246471393362</v>
      </c>
      <c r="E41" s="6">
        <v>7.4532031441249922</v>
      </c>
      <c r="F41" s="61">
        <v>11.997149027216549</v>
      </c>
      <c r="G41" s="82">
        <v>10.323931463090737</v>
      </c>
      <c r="H41" s="118">
        <v>17.735447951845718</v>
      </c>
      <c r="I41" s="6">
        <v>14.100758718903986</v>
      </c>
      <c r="J41" s="61">
        <v>20.483519442597846</v>
      </c>
      <c r="K41" s="82">
        <v>16.414139293162776</v>
      </c>
      <c r="L41" s="61">
        <v>24.645899131077773</v>
      </c>
      <c r="M41" s="82">
        <v>19.531732417055846</v>
      </c>
      <c r="O41" s="59">
        <f>C41-B41</f>
        <v>-3.3750136194995921</v>
      </c>
      <c r="P41" s="59">
        <f>E41-D41</f>
        <v>-1.9269215030143441</v>
      </c>
      <c r="Q41" s="59">
        <f>G41-F41</f>
        <v>-1.673217564125812</v>
      </c>
      <c r="R41" s="59">
        <f t="shared" ref="R41:R42" si="11">I41-H41</f>
        <v>-3.6346892329417315</v>
      </c>
      <c r="S41" s="59">
        <f t="shared" ref="S41:S42" si="12">K41-J41</f>
        <v>-4.0693801494350694</v>
      </c>
      <c r="T41" s="73">
        <f>M41-L41</f>
        <v>-5.1141667140219269</v>
      </c>
    </row>
    <row r="42" spans="1:20" x14ac:dyDescent="0.25">
      <c r="A42" s="409" t="s">
        <v>499</v>
      </c>
      <c r="B42" s="6">
        <v>10.160634008650868</v>
      </c>
      <c r="C42" s="6">
        <v>10.0786334380187</v>
      </c>
      <c r="D42" s="61">
        <v>7.5010118082743897</v>
      </c>
      <c r="E42" s="6">
        <v>7.0188189900941067</v>
      </c>
      <c r="F42" s="61">
        <v>10.625177376849788</v>
      </c>
      <c r="G42" s="82">
        <v>9.3173311902180718</v>
      </c>
      <c r="H42" s="118">
        <v>16.391228237964185</v>
      </c>
      <c r="I42" s="6">
        <v>11.476290593378003</v>
      </c>
      <c r="J42" s="61">
        <v>17.418123551400495</v>
      </c>
      <c r="K42" s="82">
        <v>14.362764382434465</v>
      </c>
      <c r="L42" s="61">
        <v>18.834029760290903</v>
      </c>
      <c r="M42" s="82">
        <v>16.908742800608607</v>
      </c>
      <c r="O42" s="59">
        <f>C42-B42</f>
        <v>-8.2000570632168035E-2</v>
      </c>
      <c r="P42" s="59">
        <f>E42-D42</f>
        <v>-0.48219281818028303</v>
      </c>
      <c r="Q42" s="59">
        <f>G42-F42</f>
        <v>-1.3078461866317159</v>
      </c>
      <c r="R42" s="59">
        <f t="shared" si="11"/>
        <v>-4.9149376445861819</v>
      </c>
      <c r="S42" s="59">
        <f t="shared" si="12"/>
        <v>-3.0553591689660298</v>
      </c>
      <c r="T42" s="73">
        <f>M42-L42</f>
        <v>-1.9252869596822961</v>
      </c>
    </row>
    <row r="43" spans="1:20" x14ac:dyDescent="0.25">
      <c r="A43" s="392" t="s">
        <v>125</v>
      </c>
      <c r="B43" s="395"/>
      <c r="C43" s="395"/>
      <c r="D43" s="391"/>
      <c r="E43" s="395"/>
      <c r="F43" s="391"/>
      <c r="G43" s="396"/>
      <c r="H43" s="1072"/>
      <c r="I43" s="395"/>
      <c r="J43" s="391"/>
      <c r="K43" s="396"/>
      <c r="L43" s="391"/>
      <c r="M43" s="396"/>
      <c r="O43" s="390"/>
      <c r="P43" s="390"/>
      <c r="Q43" s="390"/>
      <c r="R43" s="390"/>
      <c r="S43" s="390"/>
      <c r="T43" s="397"/>
    </row>
    <row r="44" spans="1:20" x14ac:dyDescent="0.25">
      <c r="A44" s="409" t="s">
        <v>126</v>
      </c>
      <c r="B44" s="6">
        <v>16.22433386754647</v>
      </c>
      <c r="C44" s="6">
        <v>8.9612176176602727</v>
      </c>
      <c r="D44" s="61">
        <v>12.425078793262541</v>
      </c>
      <c r="E44" s="6">
        <v>7.7156524921554546</v>
      </c>
      <c r="F44" s="61">
        <v>11.806805587215747</v>
      </c>
      <c r="G44" s="82">
        <v>11.519298060237096</v>
      </c>
      <c r="H44" s="118">
        <v>21.109656017970234</v>
      </c>
      <c r="I44" s="6">
        <v>18.008025097120498</v>
      </c>
      <c r="J44" s="61">
        <v>22.458158582163332</v>
      </c>
      <c r="K44" s="82">
        <v>20.749536010325954</v>
      </c>
      <c r="L44" s="61">
        <v>26.963962036859822</v>
      </c>
      <c r="M44" s="82">
        <v>22.039921461706069</v>
      </c>
      <c r="O44" s="59">
        <f t="shared" ref="O44:O62" si="13">C44-B44</f>
        <v>-7.2631162498861972</v>
      </c>
      <c r="P44" s="59">
        <f t="shared" ref="P44:P62" si="14">E44-D44</f>
        <v>-4.7094263011070865</v>
      </c>
      <c r="Q44" s="59">
        <f t="shared" ref="Q44:Q62" si="15">G44-F44</f>
        <v>-0.28750752697865067</v>
      </c>
      <c r="R44" s="59">
        <f>I44-H44</f>
        <v>-3.1016309208497361</v>
      </c>
      <c r="S44" s="59">
        <f>K44-J44</f>
        <v>-1.7086225718373775</v>
      </c>
      <c r="T44" s="73">
        <f t="shared" ref="T44:T62" si="16">M44-L44</f>
        <v>-4.9240405751537537</v>
      </c>
    </row>
    <row r="45" spans="1:20" x14ac:dyDescent="0.25">
      <c r="A45" s="409" t="s">
        <v>127</v>
      </c>
      <c r="B45" s="6">
        <v>2.462163408479749</v>
      </c>
      <c r="C45" s="6">
        <v>4.1396568090967945</v>
      </c>
      <c r="D45" s="61">
        <v>5.7862048123716923</v>
      </c>
      <c r="E45" s="6">
        <v>3.5255643065813422</v>
      </c>
      <c r="F45" s="61">
        <v>4.1335881721413683</v>
      </c>
      <c r="G45" s="82">
        <v>0.85858901828300072</v>
      </c>
      <c r="H45" s="118">
        <v>11.81254592211609</v>
      </c>
      <c r="I45" s="6">
        <v>4.7168246008627994</v>
      </c>
      <c r="J45" s="61">
        <v>10.850598572651506</v>
      </c>
      <c r="K45" s="82">
        <v>6.7549196796649031</v>
      </c>
      <c r="L45" s="61">
        <v>16.104454404097687</v>
      </c>
      <c r="M45" s="82">
        <v>12.113409097112909</v>
      </c>
      <c r="O45" s="59">
        <f t="shared" si="13"/>
        <v>1.6774934006170454</v>
      </c>
      <c r="P45" s="59">
        <f t="shared" si="14"/>
        <v>-2.26064050579035</v>
      </c>
      <c r="Q45" s="59">
        <f t="shared" si="15"/>
        <v>-3.2749991538583676</v>
      </c>
      <c r="R45" s="59">
        <f t="shared" ref="R45:R62" si="17">I45-H45</f>
        <v>-7.0957213212532908</v>
      </c>
      <c r="S45" s="59">
        <f t="shared" ref="S45:S62" si="18">K45-J45</f>
        <v>-4.0956788929866033</v>
      </c>
      <c r="T45" s="73">
        <f t="shared" si="16"/>
        <v>-3.9910453069847787</v>
      </c>
    </row>
    <row r="46" spans="1:20" x14ac:dyDescent="0.25">
      <c r="A46" s="409" t="s">
        <v>128</v>
      </c>
      <c r="B46" s="6">
        <v>14.629760687793242</v>
      </c>
      <c r="C46" s="6">
        <v>7.7936823015289427</v>
      </c>
      <c r="D46" s="61">
        <v>11.842386551355553</v>
      </c>
      <c r="E46" s="6">
        <v>4.901885619978775</v>
      </c>
      <c r="F46" s="61">
        <v>12.242128551590129</v>
      </c>
      <c r="G46" s="82">
        <v>9.1506343887654822</v>
      </c>
      <c r="H46" s="118">
        <v>17.364739456490252</v>
      </c>
      <c r="I46" s="6">
        <v>11.601544828823844</v>
      </c>
      <c r="J46" s="61">
        <v>20.726393209910128</v>
      </c>
      <c r="K46" s="82">
        <v>12.109799983262198</v>
      </c>
      <c r="L46" s="61">
        <v>19.94522820747315</v>
      </c>
      <c r="M46" s="82">
        <v>16.114109483423285</v>
      </c>
      <c r="O46" s="59">
        <f t="shared" si="13"/>
        <v>-6.8360783862642993</v>
      </c>
      <c r="P46" s="59">
        <f t="shared" si="14"/>
        <v>-6.9405009313767776</v>
      </c>
      <c r="Q46" s="59">
        <f t="shared" si="15"/>
        <v>-3.0914941628246471</v>
      </c>
      <c r="R46" s="59">
        <f t="shared" si="17"/>
        <v>-5.7631946276664081</v>
      </c>
      <c r="S46" s="59">
        <f t="shared" si="18"/>
        <v>-8.6165932266479306</v>
      </c>
      <c r="T46" s="73">
        <f t="shared" si="16"/>
        <v>-3.8311187240498654</v>
      </c>
    </row>
    <row r="47" spans="1:20" x14ac:dyDescent="0.25">
      <c r="A47" s="409" t="s">
        <v>129</v>
      </c>
      <c r="B47" s="6">
        <v>8.0402515456932342</v>
      </c>
      <c r="C47" s="6">
        <v>6.3649315665727233</v>
      </c>
      <c r="D47" s="61">
        <v>9.454766215085403</v>
      </c>
      <c r="E47" s="6">
        <v>6.4101162095563051</v>
      </c>
      <c r="F47" s="61">
        <v>22.857531726364797</v>
      </c>
      <c r="G47" s="82">
        <v>17.180522555738875</v>
      </c>
      <c r="H47" s="118">
        <v>18.334798856891624</v>
      </c>
      <c r="I47" s="6">
        <v>12.990710271947293</v>
      </c>
      <c r="J47" s="61">
        <v>19.853718434680477</v>
      </c>
      <c r="K47" s="82">
        <v>13.803866326775047</v>
      </c>
      <c r="L47" s="61">
        <v>20.337067376504574</v>
      </c>
      <c r="M47" s="82">
        <v>20.080406114244273</v>
      </c>
      <c r="O47" s="59">
        <f t="shared" si="13"/>
        <v>-1.6753199791205109</v>
      </c>
      <c r="P47" s="59">
        <f t="shared" si="14"/>
        <v>-3.0446500055290979</v>
      </c>
      <c r="Q47" s="59">
        <f t="shared" si="15"/>
        <v>-5.6770091706259223</v>
      </c>
      <c r="R47" s="59">
        <f t="shared" si="17"/>
        <v>-5.3440885849443305</v>
      </c>
      <c r="S47" s="59">
        <f t="shared" si="18"/>
        <v>-6.0498521079054299</v>
      </c>
      <c r="T47" s="73">
        <f t="shared" si="16"/>
        <v>-0.25666126226030173</v>
      </c>
    </row>
    <row r="48" spans="1:20" x14ac:dyDescent="0.25">
      <c r="A48" s="409" t="s">
        <v>130</v>
      </c>
      <c r="B48" s="6">
        <v>8.1705177255229184</v>
      </c>
      <c r="C48" s="6">
        <v>6.0783681115678823</v>
      </c>
      <c r="D48" s="61">
        <v>6.1016347040859014</v>
      </c>
      <c r="E48" s="6">
        <v>6.8124551838513652</v>
      </c>
      <c r="F48" s="61">
        <v>22.908414562738951</v>
      </c>
      <c r="G48" s="82">
        <v>18.686505253072099</v>
      </c>
      <c r="H48" s="118">
        <v>19.18604184127307</v>
      </c>
      <c r="I48" s="6">
        <v>16.210128470919905</v>
      </c>
      <c r="J48" s="61">
        <v>18.331547257951154</v>
      </c>
      <c r="K48" s="82">
        <v>12.759080172013487</v>
      </c>
      <c r="L48" s="61">
        <v>30.022650177054199</v>
      </c>
      <c r="M48" s="82">
        <v>19.584657951275201</v>
      </c>
      <c r="O48" s="59">
        <f t="shared" si="13"/>
        <v>-2.0921496139550362</v>
      </c>
      <c r="P48" s="59">
        <f t="shared" si="14"/>
        <v>0.71082047976546381</v>
      </c>
      <c r="Q48" s="59">
        <f t="shared" si="15"/>
        <v>-4.2219093096668523</v>
      </c>
      <c r="R48" s="59">
        <f t="shared" si="17"/>
        <v>-2.9759133703531653</v>
      </c>
      <c r="S48" s="59">
        <f t="shared" si="18"/>
        <v>-5.5724670859376673</v>
      </c>
      <c r="T48" s="73">
        <f t="shared" si="16"/>
        <v>-10.437992225778999</v>
      </c>
    </row>
    <row r="49" spans="1:20" x14ac:dyDescent="0.25">
      <c r="A49" s="409" t="s">
        <v>131</v>
      </c>
      <c r="B49" s="6">
        <v>15.327439855741742</v>
      </c>
      <c r="C49" s="6">
        <v>18.760779786568815</v>
      </c>
      <c r="D49" s="61">
        <v>2.5261840986735526</v>
      </c>
      <c r="E49" s="6">
        <v>3.3148031996700662</v>
      </c>
      <c r="F49" s="61">
        <v>4.73140634430957</v>
      </c>
      <c r="G49" s="82">
        <v>5.1468915537356601</v>
      </c>
      <c r="H49" s="118">
        <v>14.504168258539787</v>
      </c>
      <c r="I49" s="6">
        <v>10.896504029469464</v>
      </c>
      <c r="J49" s="61">
        <v>19.952678366158327</v>
      </c>
      <c r="K49" s="82">
        <v>11.836141281108356</v>
      </c>
      <c r="L49" s="61">
        <v>23.572597571913342</v>
      </c>
      <c r="M49" s="82">
        <v>17.855976308168021</v>
      </c>
      <c r="O49" s="59">
        <f t="shared" si="13"/>
        <v>3.4333399308270725</v>
      </c>
      <c r="P49" s="59">
        <f t="shared" si="14"/>
        <v>0.78861910099651356</v>
      </c>
      <c r="Q49" s="59">
        <f t="shared" si="15"/>
        <v>0.41548520942609013</v>
      </c>
      <c r="R49" s="59">
        <f t="shared" si="17"/>
        <v>-3.6076642290703234</v>
      </c>
      <c r="S49" s="59">
        <f t="shared" si="18"/>
        <v>-8.1165370850499716</v>
      </c>
      <c r="T49" s="73">
        <f t="shared" si="16"/>
        <v>-5.7166212637453206</v>
      </c>
    </row>
    <row r="50" spans="1:20" x14ac:dyDescent="0.25">
      <c r="A50" s="409" t="s">
        <v>132</v>
      </c>
      <c r="B50" s="6">
        <v>3.4345618777609284</v>
      </c>
      <c r="C50" s="6">
        <v>3.7237118984039475</v>
      </c>
      <c r="D50" s="61">
        <v>7.5492646375521497</v>
      </c>
      <c r="E50" s="6">
        <v>5.8170175805229745</v>
      </c>
      <c r="F50" s="61">
        <v>7.9383306351417495</v>
      </c>
      <c r="G50" s="82">
        <v>6.422021415094183</v>
      </c>
      <c r="H50" s="118">
        <v>12.766135247309633</v>
      </c>
      <c r="I50" s="6">
        <v>8.3261819975539062</v>
      </c>
      <c r="J50" s="61">
        <v>13.653453450709693</v>
      </c>
      <c r="K50" s="82">
        <v>9.582552260000444</v>
      </c>
      <c r="L50" s="61">
        <v>17.245503965446623</v>
      </c>
      <c r="M50" s="82">
        <v>13.953538757422582</v>
      </c>
      <c r="O50" s="59">
        <f t="shared" si="13"/>
        <v>0.28915002064301909</v>
      </c>
      <c r="P50" s="59">
        <f t="shared" si="14"/>
        <v>-1.7322470570291753</v>
      </c>
      <c r="Q50" s="59">
        <f t="shared" si="15"/>
        <v>-1.5163092200475665</v>
      </c>
      <c r="R50" s="59">
        <f t="shared" si="17"/>
        <v>-4.4399532497557264</v>
      </c>
      <c r="S50" s="59">
        <f t="shared" si="18"/>
        <v>-4.0709011907092485</v>
      </c>
      <c r="T50" s="73">
        <f t="shared" si="16"/>
        <v>-3.2919652080240418</v>
      </c>
    </row>
    <row r="51" spans="1:20" x14ac:dyDescent="0.25">
      <c r="A51" s="409" t="s">
        <v>133</v>
      </c>
      <c r="B51" s="6">
        <v>9.5282806776254017</v>
      </c>
      <c r="C51" s="6">
        <v>10.135820617404088</v>
      </c>
      <c r="D51" s="61">
        <v>16.270600437939382</v>
      </c>
      <c r="E51" s="6">
        <v>10.898187831520403</v>
      </c>
      <c r="F51" s="61">
        <v>14.855722332357846</v>
      </c>
      <c r="G51" s="82">
        <v>8.4622117927515177</v>
      </c>
      <c r="H51" s="118">
        <v>18.509889161003134</v>
      </c>
      <c r="I51" s="6">
        <v>16.458254413213123</v>
      </c>
      <c r="J51" s="61">
        <v>25.576267513338173</v>
      </c>
      <c r="K51" s="82">
        <v>19.103682666058262</v>
      </c>
      <c r="L51" s="61">
        <v>24.087755963068709</v>
      </c>
      <c r="M51" s="82">
        <v>22.429006962577887</v>
      </c>
      <c r="O51" s="59">
        <f t="shared" si="13"/>
        <v>0.60753993977868603</v>
      </c>
      <c r="P51" s="59">
        <f t="shared" si="14"/>
        <v>-5.3724126064189797</v>
      </c>
      <c r="Q51" s="59">
        <f t="shared" si="15"/>
        <v>-6.3935105396063285</v>
      </c>
      <c r="R51" s="59">
        <f t="shared" si="17"/>
        <v>-2.0516347477900112</v>
      </c>
      <c r="S51" s="59">
        <f t="shared" si="18"/>
        <v>-6.4725848472799115</v>
      </c>
      <c r="T51" s="73">
        <f t="shared" si="16"/>
        <v>-1.6587490004908219</v>
      </c>
    </row>
    <row r="52" spans="1:20" x14ac:dyDescent="0.25">
      <c r="A52" s="409" t="s">
        <v>134</v>
      </c>
      <c r="B52" s="6">
        <v>11.444269647091971</v>
      </c>
      <c r="C52" s="6">
        <v>7.5726064518261085</v>
      </c>
      <c r="D52" s="61">
        <v>8.8497973646888504</v>
      </c>
      <c r="E52" s="6">
        <v>8.7398695852172157</v>
      </c>
      <c r="F52" s="61">
        <v>10.7714413236342</v>
      </c>
      <c r="G52" s="82">
        <v>9.1937982835883574</v>
      </c>
      <c r="H52" s="118">
        <v>20.072608657912411</v>
      </c>
      <c r="I52" s="6">
        <v>13.969589288351036</v>
      </c>
      <c r="J52" s="61">
        <v>24.565491340783598</v>
      </c>
      <c r="K52" s="82">
        <v>16.425632485822362</v>
      </c>
      <c r="L52" s="61">
        <v>24.150289203933525</v>
      </c>
      <c r="M52" s="82">
        <v>18.058696525578149</v>
      </c>
      <c r="O52" s="59">
        <f t="shared" si="13"/>
        <v>-3.8716631952658629</v>
      </c>
      <c r="P52" s="59">
        <f t="shared" si="14"/>
        <v>-0.10992777947163468</v>
      </c>
      <c r="Q52" s="59">
        <f t="shared" si="15"/>
        <v>-1.5776430400458423</v>
      </c>
      <c r="R52" s="59">
        <f t="shared" si="17"/>
        <v>-6.103019369561375</v>
      </c>
      <c r="S52" s="59">
        <f t="shared" si="18"/>
        <v>-8.1398588549612363</v>
      </c>
      <c r="T52" s="73">
        <f t="shared" si="16"/>
        <v>-6.0915926783553758</v>
      </c>
    </row>
    <row r="53" spans="1:20" x14ac:dyDescent="0.25">
      <c r="A53" s="409" t="s">
        <v>135</v>
      </c>
      <c r="B53" s="6">
        <v>25.717576067777433</v>
      </c>
      <c r="C53" s="6">
        <v>18.022008542915703</v>
      </c>
      <c r="D53" s="61">
        <v>7.7696415776152259</v>
      </c>
      <c r="E53" s="6">
        <v>3.8087100721776483</v>
      </c>
      <c r="F53" s="61">
        <v>15.413689833992919</v>
      </c>
      <c r="G53" s="82">
        <v>12.51123366618584</v>
      </c>
      <c r="H53" s="118">
        <v>18.041464147082049</v>
      </c>
      <c r="I53" s="6">
        <v>15.791816511953607</v>
      </c>
      <c r="J53" s="61">
        <v>20.758681042281239</v>
      </c>
      <c r="K53" s="82">
        <v>18.652447578576936</v>
      </c>
      <c r="L53" s="61">
        <v>24.173502555510691</v>
      </c>
      <c r="M53" s="82">
        <v>21.870411906508753</v>
      </c>
      <c r="O53" s="59">
        <f t="shared" si="13"/>
        <v>-7.6955675248617297</v>
      </c>
      <c r="P53" s="59">
        <f t="shared" si="14"/>
        <v>-3.9609315054375775</v>
      </c>
      <c r="Q53" s="59">
        <f t="shared" si="15"/>
        <v>-2.9024561678070793</v>
      </c>
      <c r="R53" s="59">
        <f t="shared" si="17"/>
        <v>-2.2496476351284418</v>
      </c>
      <c r="S53" s="59">
        <f t="shared" si="18"/>
        <v>-2.106233463704303</v>
      </c>
      <c r="T53" s="73">
        <f t="shared" si="16"/>
        <v>-2.3030906490019376</v>
      </c>
    </row>
    <row r="54" spans="1:20" x14ac:dyDescent="0.25">
      <c r="A54" s="409" t="s">
        <v>136</v>
      </c>
      <c r="B54" s="6">
        <v>4.5222607179052066</v>
      </c>
      <c r="C54" s="6">
        <v>6.0880917502220129</v>
      </c>
      <c r="D54" s="61">
        <v>13.125281715463583</v>
      </c>
      <c r="E54" s="6">
        <v>10.236312638455969</v>
      </c>
      <c r="F54" s="61">
        <v>14.150870246212218</v>
      </c>
      <c r="G54" s="82">
        <v>11.832832997665101</v>
      </c>
      <c r="H54" s="118">
        <v>20.926465285290284</v>
      </c>
      <c r="I54" s="6">
        <v>17.886508419073962</v>
      </c>
      <c r="J54" s="61">
        <v>23.158278424225433</v>
      </c>
      <c r="K54" s="82">
        <v>24.270864037414768</v>
      </c>
      <c r="L54" s="61">
        <v>29.351744666776913</v>
      </c>
      <c r="M54" s="82">
        <v>25.172170856817171</v>
      </c>
      <c r="O54" s="59">
        <f t="shared" si="13"/>
        <v>1.5658310323168063</v>
      </c>
      <c r="P54" s="59">
        <f t="shared" si="14"/>
        <v>-2.888969077007614</v>
      </c>
      <c r="Q54" s="59">
        <f t="shared" si="15"/>
        <v>-2.3180372485471175</v>
      </c>
      <c r="R54" s="59">
        <f t="shared" si="17"/>
        <v>-3.0399568662163219</v>
      </c>
      <c r="S54" s="59">
        <f t="shared" si="18"/>
        <v>1.112585613189335</v>
      </c>
      <c r="T54" s="73">
        <f t="shared" si="16"/>
        <v>-4.1795738099597415</v>
      </c>
    </row>
    <row r="55" spans="1:20" x14ac:dyDescent="0.25">
      <c r="A55" s="409" t="s">
        <v>137</v>
      </c>
      <c r="B55" s="6">
        <v>10.027790444561074</v>
      </c>
      <c r="C55" s="6">
        <v>9.2979841125525038</v>
      </c>
      <c r="D55" s="61">
        <v>5.1016722821257323</v>
      </c>
      <c r="E55" s="6">
        <v>7.3804788323787589</v>
      </c>
      <c r="F55" s="61">
        <v>11.829136938264806</v>
      </c>
      <c r="G55" s="82">
        <v>8.2325792390682633</v>
      </c>
      <c r="H55" s="118">
        <v>17.802655166794118</v>
      </c>
      <c r="I55" s="6">
        <v>10.740454055779436</v>
      </c>
      <c r="J55" s="61">
        <v>21.207749466168835</v>
      </c>
      <c r="K55" s="82">
        <v>17.503563082612157</v>
      </c>
      <c r="L55" s="61">
        <v>23.009919188084986</v>
      </c>
      <c r="M55" s="82">
        <v>22.532342940871764</v>
      </c>
      <c r="O55" s="59">
        <f t="shared" si="13"/>
        <v>-0.72980633200856992</v>
      </c>
      <c r="P55" s="59">
        <f t="shared" si="14"/>
        <v>2.2788065502530266</v>
      </c>
      <c r="Q55" s="59">
        <f t="shared" si="15"/>
        <v>-3.5965576991965431</v>
      </c>
      <c r="R55" s="59">
        <f t="shared" si="17"/>
        <v>-7.0622011110146818</v>
      </c>
      <c r="S55" s="59">
        <f t="shared" si="18"/>
        <v>-3.704186383556678</v>
      </c>
      <c r="T55" s="73">
        <f t="shared" si="16"/>
        <v>-0.47757624721322145</v>
      </c>
    </row>
    <row r="56" spans="1:20" x14ac:dyDescent="0.25">
      <c r="A56" s="409" t="s">
        <v>138</v>
      </c>
      <c r="B56" s="6">
        <v>6.4174601246648812</v>
      </c>
      <c r="C56" s="6">
        <v>7.2110228163356824</v>
      </c>
      <c r="D56" s="61">
        <v>10.413353921679681</v>
      </c>
      <c r="E56" s="6">
        <v>5.269659660904531</v>
      </c>
      <c r="F56" s="61">
        <v>12.73161325371518</v>
      </c>
      <c r="G56" s="82">
        <v>9.3149207091184358</v>
      </c>
      <c r="H56" s="118">
        <v>13.088269806569969</v>
      </c>
      <c r="I56" s="6">
        <v>10.488056727629761</v>
      </c>
      <c r="J56" s="61">
        <v>16.566311431208142</v>
      </c>
      <c r="K56" s="82">
        <v>14.206520160457234</v>
      </c>
      <c r="L56" s="61">
        <v>22.523040878365556</v>
      </c>
      <c r="M56" s="82">
        <v>17.054065906486187</v>
      </c>
      <c r="O56" s="59">
        <f t="shared" si="13"/>
        <v>0.79356269167080118</v>
      </c>
      <c r="P56" s="59">
        <f t="shared" si="14"/>
        <v>-5.1436942607751499</v>
      </c>
      <c r="Q56" s="59">
        <f t="shared" si="15"/>
        <v>-3.416692544596744</v>
      </c>
      <c r="R56" s="59">
        <f t="shared" si="17"/>
        <v>-2.6002130789402074</v>
      </c>
      <c r="S56" s="59">
        <f t="shared" si="18"/>
        <v>-2.3597912707509074</v>
      </c>
      <c r="T56" s="73">
        <f t="shared" si="16"/>
        <v>-5.4689749718793692</v>
      </c>
    </row>
    <row r="57" spans="1:20" x14ac:dyDescent="0.25">
      <c r="A57" s="409" t="s">
        <v>139</v>
      </c>
      <c r="B57" s="6">
        <v>19.819610001905527</v>
      </c>
      <c r="C57" s="6">
        <v>19.031830431087247</v>
      </c>
      <c r="D57" s="61">
        <v>6.7682368622019418</v>
      </c>
      <c r="E57" s="6">
        <v>4.230593222380115</v>
      </c>
      <c r="F57" s="61">
        <v>14.502292985093204</v>
      </c>
      <c r="G57" s="82">
        <v>11.992853288990704</v>
      </c>
      <c r="H57" s="118">
        <v>21.759582738768881</v>
      </c>
      <c r="I57" s="6">
        <v>20.636054518958769</v>
      </c>
      <c r="J57" s="61">
        <v>25.571928002448139</v>
      </c>
      <c r="K57" s="82">
        <v>21.01404246422598</v>
      </c>
      <c r="L57" s="61">
        <v>31.346087407151497</v>
      </c>
      <c r="M57" s="82">
        <v>26.557664060297633</v>
      </c>
      <c r="O57" s="59">
        <f t="shared" si="13"/>
        <v>-0.78777957081828021</v>
      </c>
      <c r="P57" s="59">
        <f t="shared" si="14"/>
        <v>-2.5376436398218267</v>
      </c>
      <c r="Q57" s="59">
        <f t="shared" si="15"/>
        <v>-2.5094396961025005</v>
      </c>
      <c r="R57" s="59">
        <f t="shared" si="17"/>
        <v>-1.1235282198101118</v>
      </c>
      <c r="S57" s="59">
        <f t="shared" si="18"/>
        <v>-4.557885538222159</v>
      </c>
      <c r="T57" s="73">
        <f t="shared" si="16"/>
        <v>-4.7884233468538646</v>
      </c>
    </row>
    <row r="58" spans="1:20" x14ac:dyDescent="0.25">
      <c r="A58" s="409" t="s">
        <v>140</v>
      </c>
      <c r="B58" s="6">
        <v>4.2840253146950413</v>
      </c>
      <c r="C58" s="6">
        <v>4.3317210004854978</v>
      </c>
      <c r="D58" s="61">
        <v>7.8483091787439623</v>
      </c>
      <c r="E58" s="6">
        <v>9.9435998038254052</v>
      </c>
      <c r="F58" s="61">
        <v>4.0706074502167215</v>
      </c>
      <c r="G58" s="82">
        <v>13.603702019962139</v>
      </c>
      <c r="H58" s="118">
        <v>8.5356833021323233</v>
      </c>
      <c r="I58" s="6">
        <v>5.6141305429669091</v>
      </c>
      <c r="J58" s="61">
        <v>12.930587625465339</v>
      </c>
      <c r="K58" s="82">
        <v>6.4254651192712497</v>
      </c>
      <c r="L58" s="61">
        <v>17.785798382582847</v>
      </c>
      <c r="M58" s="82">
        <v>9.7039698623665007</v>
      </c>
      <c r="O58" s="59">
        <f t="shared" si="13"/>
        <v>4.7695685790456466E-2</v>
      </c>
      <c r="P58" s="59">
        <f t="shared" si="14"/>
        <v>2.0952906250814429</v>
      </c>
      <c r="Q58" s="59">
        <f t="shared" si="15"/>
        <v>9.5330945697454172</v>
      </c>
      <c r="R58" s="59">
        <f t="shared" si="17"/>
        <v>-2.9215527591654142</v>
      </c>
      <c r="S58" s="59">
        <f t="shared" si="18"/>
        <v>-6.5051225061940894</v>
      </c>
      <c r="T58" s="73">
        <f t="shared" si="16"/>
        <v>-8.0818285202163462</v>
      </c>
    </row>
    <row r="59" spans="1:20" x14ac:dyDescent="0.25">
      <c r="A59" s="409" t="s">
        <v>141</v>
      </c>
      <c r="B59" s="6">
        <v>10.097595040196213</v>
      </c>
      <c r="C59" s="6">
        <v>5.4962383366661465</v>
      </c>
      <c r="D59" s="61">
        <v>6.6089885296654032</v>
      </c>
      <c r="E59" s="6">
        <v>4.8041390944562083</v>
      </c>
      <c r="F59" s="61">
        <v>7.8423146508263031</v>
      </c>
      <c r="G59" s="82">
        <v>8.2879846481911006</v>
      </c>
      <c r="H59" s="118">
        <v>10.799179577335824</v>
      </c>
      <c r="I59" s="6">
        <v>7.97474439434618</v>
      </c>
      <c r="J59" s="61">
        <v>11.688284551613897</v>
      </c>
      <c r="K59" s="82">
        <v>9.2988832102971788</v>
      </c>
      <c r="L59" s="61">
        <v>14.394911951390416</v>
      </c>
      <c r="M59" s="82">
        <v>11.254440792598363</v>
      </c>
      <c r="O59" s="59">
        <f t="shared" si="13"/>
        <v>-4.6013567035300662</v>
      </c>
      <c r="P59" s="59">
        <f t="shared" si="14"/>
        <v>-1.8048494352091948</v>
      </c>
      <c r="Q59" s="59">
        <f t="shared" si="15"/>
        <v>0.44566999736479751</v>
      </c>
      <c r="R59" s="59">
        <f t="shared" si="17"/>
        <v>-2.8244351829896441</v>
      </c>
      <c r="S59" s="59">
        <f t="shared" si="18"/>
        <v>-2.3894013413167183</v>
      </c>
      <c r="T59" s="73">
        <f t="shared" si="16"/>
        <v>-3.1404711587920531</v>
      </c>
    </row>
    <row r="60" spans="1:20" x14ac:dyDescent="0.25">
      <c r="A60" s="409" t="s">
        <v>142</v>
      </c>
      <c r="B60" s="6">
        <v>10.289400921658986</v>
      </c>
      <c r="C60" s="6">
        <v>6.1620189477064713</v>
      </c>
      <c r="D60" s="61">
        <v>3.5339000066929924</v>
      </c>
      <c r="E60" s="6">
        <v>3.3749427527977738</v>
      </c>
      <c r="F60" s="61">
        <v>7.9471393907794727</v>
      </c>
      <c r="G60" s="82">
        <v>6.8376799550265197</v>
      </c>
      <c r="H60" s="118">
        <v>12.355407188882852</v>
      </c>
      <c r="I60" s="6">
        <v>7.8125388884740783</v>
      </c>
      <c r="J60" s="61">
        <v>13.047779022023143</v>
      </c>
      <c r="K60" s="82">
        <v>7.3997787695007062</v>
      </c>
      <c r="L60" s="61">
        <v>18.101992570077677</v>
      </c>
      <c r="M60" s="82">
        <v>15.253163770941741</v>
      </c>
      <c r="O60" s="59">
        <f t="shared" si="13"/>
        <v>-4.1273819739525148</v>
      </c>
      <c r="P60" s="59">
        <f t="shared" si="14"/>
        <v>-0.15895725389521864</v>
      </c>
      <c r="Q60" s="59">
        <f t="shared" si="15"/>
        <v>-1.109459435752953</v>
      </c>
      <c r="R60" s="59">
        <f t="shared" si="17"/>
        <v>-4.5428683004087738</v>
      </c>
      <c r="S60" s="59">
        <f t="shared" si="18"/>
        <v>-5.6480002525224364</v>
      </c>
      <c r="T60" s="73">
        <f t="shared" si="16"/>
        <v>-2.8488287991359353</v>
      </c>
    </row>
    <row r="61" spans="1:20" x14ac:dyDescent="0.25">
      <c r="A61" s="409" t="s">
        <v>143</v>
      </c>
      <c r="B61" s="6">
        <v>2.8180262407301768</v>
      </c>
      <c r="C61" s="6">
        <v>1.2832263978001834</v>
      </c>
      <c r="D61" s="61">
        <v>5.639344262295082</v>
      </c>
      <c r="E61" s="6">
        <v>4.5158915204319552</v>
      </c>
      <c r="F61" s="61">
        <v>1.8244575936883629</v>
      </c>
      <c r="G61" s="82">
        <v>1.7724413950829045</v>
      </c>
      <c r="H61" s="118">
        <v>44.57745220653922</v>
      </c>
      <c r="I61" s="6">
        <v>23.784567872350383</v>
      </c>
      <c r="J61" s="61">
        <v>24.252704933064368</v>
      </c>
      <c r="K61" s="82">
        <v>24.206804281345565</v>
      </c>
      <c r="L61" s="61">
        <v>36.284996744488886</v>
      </c>
      <c r="M61" s="82">
        <v>27.735849056603772</v>
      </c>
      <c r="O61" s="59">
        <f t="shared" si="13"/>
        <v>-1.5347998429299934</v>
      </c>
      <c r="P61" s="59">
        <f t="shared" si="14"/>
        <v>-1.1234527418631268</v>
      </c>
      <c r="Q61" s="59">
        <f t="shared" si="15"/>
        <v>-5.2016198605458364E-2</v>
      </c>
      <c r="R61" s="59">
        <f t="shared" si="17"/>
        <v>-20.792884334188837</v>
      </c>
      <c r="S61" s="59">
        <f t="shared" si="18"/>
        <v>-4.5900651718802976E-2</v>
      </c>
      <c r="T61" s="73">
        <f t="shared" si="16"/>
        <v>-8.5491476878851138</v>
      </c>
    </row>
    <row r="62" spans="1:20" x14ac:dyDescent="0.25">
      <c r="A62" s="410" t="s">
        <v>144</v>
      </c>
      <c r="B62" s="98">
        <v>14.668094218415417</v>
      </c>
      <c r="C62" s="98">
        <v>21.592942981334698</v>
      </c>
      <c r="D62" s="100">
        <v>11.121877691645134</v>
      </c>
      <c r="E62" s="98">
        <v>4.4555720198252518</v>
      </c>
      <c r="F62" s="100">
        <v>24.066390041493776</v>
      </c>
      <c r="G62" s="99">
        <v>10.493974942143485</v>
      </c>
      <c r="H62" s="1058">
        <v>18.316831683168317</v>
      </c>
      <c r="I62" s="98">
        <v>15.40325838158072</v>
      </c>
      <c r="J62" s="100">
        <v>26.257769438254957</v>
      </c>
      <c r="K62" s="99">
        <v>17.940632069651059</v>
      </c>
      <c r="L62" s="100">
        <v>17.884750527055516</v>
      </c>
      <c r="M62" s="99">
        <v>13.493223491894765</v>
      </c>
      <c r="O62" s="108">
        <f t="shared" si="13"/>
        <v>6.9248487629192805</v>
      </c>
      <c r="P62" s="108">
        <f t="shared" si="14"/>
        <v>-6.6663056718198819</v>
      </c>
      <c r="Q62" s="108">
        <f t="shared" si="15"/>
        <v>-13.572415099350291</v>
      </c>
      <c r="R62" s="108">
        <f t="shared" si="17"/>
        <v>-2.9135733015875971</v>
      </c>
      <c r="S62" s="108">
        <f t="shared" si="18"/>
        <v>-8.3171373686038983</v>
      </c>
      <c r="T62" s="246">
        <f t="shared" si="16"/>
        <v>-4.3915270351607507</v>
      </c>
    </row>
    <row r="65" spans="1:7" x14ac:dyDescent="0.25">
      <c r="A65" s="1531"/>
      <c r="B65" s="1531"/>
      <c r="C65" s="1531"/>
      <c r="D65" s="1531"/>
      <c r="E65" s="1531"/>
      <c r="F65" s="1531"/>
      <c r="G65" s="1531"/>
    </row>
    <row r="66" spans="1:7" x14ac:dyDescent="0.25">
      <c r="A66" s="1746" t="s">
        <v>1273</v>
      </c>
      <c r="B66" s="1747"/>
      <c r="C66" s="1747"/>
      <c r="D66" s="1747"/>
      <c r="E66" s="1747"/>
      <c r="F66" s="1747"/>
      <c r="G66" s="1748"/>
    </row>
    <row r="67" spans="1:7" x14ac:dyDescent="0.25">
      <c r="A67" s="1746"/>
      <c r="B67" s="1747"/>
      <c r="C67" s="1747"/>
      <c r="D67" s="1747"/>
      <c r="E67" s="1747"/>
      <c r="F67" s="1747"/>
      <c r="G67" s="1748"/>
    </row>
    <row r="68" spans="1:7" x14ac:dyDescent="0.25">
      <c r="A68" s="1749"/>
      <c r="B68" s="1750"/>
      <c r="C68" s="1750"/>
      <c r="D68" s="1750"/>
      <c r="E68" s="1750"/>
      <c r="F68" s="1750"/>
      <c r="G68" s="1751"/>
    </row>
  </sheetData>
  <sheetProtection algorithmName="SHA-512" hashValue="fWlrprdFlWrIgaFs1/OMbHXZ9X4R5C9cT0/MuNii6L8PbHHnV+JPi+e6eK4QPldAJqI6qU+5c82npFD/p2wjgA==" saltValue="ZHlA7HS6qP3t5YO5co6Kcw==" spinCount="100000" sheet="1" objects="1" scenarios="1"/>
  <mergeCells count="30">
    <mergeCell ref="A66:G68"/>
    <mergeCell ref="B17:M17"/>
    <mergeCell ref="O17:T17"/>
    <mergeCell ref="S18:S20"/>
    <mergeCell ref="T18:T20"/>
    <mergeCell ref="B18:C18"/>
    <mergeCell ref="D18:E18"/>
    <mergeCell ref="F18:G18"/>
    <mergeCell ref="H18:I18"/>
    <mergeCell ref="J18:K18"/>
    <mergeCell ref="L18:M18"/>
    <mergeCell ref="O18:O20"/>
    <mergeCell ref="P18:P20"/>
    <mergeCell ref="Q18:Q20"/>
    <mergeCell ref="R18:R20"/>
    <mergeCell ref="A1:O2"/>
    <mergeCell ref="B9:M9"/>
    <mergeCell ref="O9:T9"/>
    <mergeCell ref="B10:C10"/>
    <mergeCell ref="D10:E10"/>
    <mergeCell ref="F10:G10"/>
    <mergeCell ref="H10:I10"/>
    <mergeCell ref="J10:K10"/>
    <mergeCell ref="L10:M10"/>
    <mergeCell ref="O10:O11"/>
    <mergeCell ref="P10:P11"/>
    <mergeCell ref="Q10:Q11"/>
    <mergeCell ref="R10:R11"/>
    <mergeCell ref="S10:S11"/>
    <mergeCell ref="T10:T11"/>
  </mergeCells>
  <conditionalFormatting sqref="O12:T12">
    <cfRule type="cellIs" dxfId="34" priority="2" operator="lessThan">
      <formula>0</formula>
    </cfRule>
  </conditionalFormatting>
  <conditionalFormatting sqref="O22:T62">
    <cfRule type="cellIs" dxfId="33" priority="1" operator="lessThan">
      <formula>0</formula>
    </cfRule>
  </conditionalFormatting>
  <hyperlinks>
    <hyperlink ref="A5" location="Índice!A1" display="⌂ Volver al ÍNDICE" xr:uid="{D145C94B-6367-41D6-8806-D6500369441A}"/>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BB8E9-3BF6-468A-9323-9EA994FFCB83}">
  <sheetPr codeName="Hoja75">
    <tabColor rgb="FFB2C6D1"/>
  </sheetPr>
  <dimension ref="A1:S69"/>
  <sheetViews>
    <sheetView topLeftCell="A11" zoomScale="70" zoomScaleNormal="70" workbookViewId="0">
      <selection activeCell="A36" sqref="A36"/>
    </sheetView>
  </sheetViews>
  <sheetFormatPr baseColWidth="10" defaultColWidth="11.42578125" defaultRowHeight="15" x14ac:dyDescent="0.25"/>
  <cols>
    <col min="1" max="1" width="52" customWidth="1"/>
    <col min="2" max="5" width="12.7109375" customWidth="1"/>
    <col min="6" max="10" width="10.7109375" customWidth="1"/>
    <col min="11" max="11" width="11.28515625" customWidth="1"/>
    <col min="12" max="16" width="10.7109375" customWidth="1"/>
  </cols>
  <sheetData>
    <row r="1" spans="1:19" ht="24" customHeight="1" x14ac:dyDescent="0.25">
      <c r="A1" s="1755" t="s">
        <v>1144</v>
      </c>
      <c r="B1" s="1756"/>
      <c r="C1" s="1756"/>
      <c r="D1" s="1756"/>
      <c r="E1" s="1756"/>
      <c r="F1" s="1756"/>
      <c r="G1" s="1756"/>
      <c r="H1" s="1756"/>
      <c r="I1" s="1756"/>
      <c r="J1" s="1756"/>
      <c r="K1" s="1756"/>
      <c r="L1" s="1756"/>
      <c r="M1" s="1756"/>
      <c r="N1" s="1756"/>
      <c r="O1" s="1756"/>
      <c r="P1" s="1756"/>
      <c r="Q1" s="1756"/>
      <c r="R1" s="1756"/>
      <c r="S1" s="1757"/>
    </row>
    <row r="2" spans="1:19" ht="12" customHeight="1" thickBot="1" x14ac:dyDescent="0.3">
      <c r="A2" s="1758"/>
      <c r="B2" s="1759"/>
      <c r="C2" s="1759"/>
      <c r="D2" s="1759"/>
      <c r="E2" s="1759"/>
      <c r="F2" s="1759"/>
      <c r="G2" s="1759"/>
      <c r="H2" s="1759"/>
      <c r="I2" s="1759"/>
      <c r="J2" s="1759"/>
      <c r="K2" s="1759"/>
      <c r="L2" s="1759"/>
      <c r="M2" s="1759"/>
      <c r="N2" s="1759"/>
      <c r="O2" s="1759"/>
      <c r="P2" s="1759"/>
      <c r="Q2" s="1759"/>
      <c r="R2" s="1759"/>
      <c r="S2" s="1760"/>
    </row>
    <row r="3" spans="1:19" x14ac:dyDescent="0.25">
      <c r="A3" s="42" t="s">
        <v>985</v>
      </c>
    </row>
    <row r="4" spans="1:19" x14ac:dyDescent="0.25">
      <c r="A4" s="42" t="s">
        <v>990</v>
      </c>
    </row>
    <row r="5" spans="1:19" x14ac:dyDescent="0.25">
      <c r="A5" s="168" t="s">
        <v>712</v>
      </c>
    </row>
    <row r="7" spans="1:19" x14ac:dyDescent="0.25">
      <c r="A7" s="5" t="s">
        <v>1353</v>
      </c>
    </row>
    <row r="8" spans="1:19" x14ac:dyDescent="0.25">
      <c r="A8" s="5"/>
    </row>
    <row r="9" spans="1:19" ht="72" customHeight="1" x14ac:dyDescent="0.25">
      <c r="B9" s="2132" t="s">
        <v>508</v>
      </c>
      <c r="C9" s="2132"/>
      <c r="D9" s="47"/>
      <c r="E9" s="1604" t="s">
        <v>1016</v>
      </c>
    </row>
    <row r="10" spans="1:19" x14ac:dyDescent="0.25">
      <c r="A10" s="412" t="s">
        <v>29</v>
      </c>
      <c r="B10" s="2128">
        <v>2023</v>
      </c>
      <c r="C10" s="2128"/>
      <c r="E10" s="2129">
        <v>2023</v>
      </c>
    </row>
    <row r="11" spans="1:19" x14ac:dyDescent="0.25">
      <c r="A11" s="394" t="s">
        <v>1136</v>
      </c>
      <c r="B11" s="393" t="s">
        <v>31</v>
      </c>
      <c r="C11" s="393" t="s">
        <v>32</v>
      </c>
      <c r="E11" s="2129"/>
    </row>
    <row r="12" spans="1:19" x14ac:dyDescent="0.25">
      <c r="A12" s="1063" t="s">
        <v>1145</v>
      </c>
      <c r="B12" s="1059">
        <v>35.360326503615298</v>
      </c>
      <c r="C12" s="1060">
        <v>33.065388162707123</v>
      </c>
      <c r="E12" s="281">
        <f>C12-B12</f>
        <v>-2.2949383409081747</v>
      </c>
    </row>
    <row r="15" spans="1:19" x14ac:dyDescent="0.25">
      <c r="A15" s="5" t="s">
        <v>1354</v>
      </c>
    </row>
    <row r="16" spans="1:19" x14ac:dyDescent="0.25">
      <c r="A16" s="5"/>
    </row>
    <row r="17" spans="1:11" ht="72" customHeight="1" x14ac:dyDescent="0.25">
      <c r="A17" s="5"/>
      <c r="B17" s="2133" t="s">
        <v>508</v>
      </c>
      <c r="C17" s="2133"/>
      <c r="D17" s="7"/>
      <c r="E17" s="1604" t="s">
        <v>1016</v>
      </c>
      <c r="K17" s="1518"/>
    </row>
    <row r="18" spans="1:11" x14ac:dyDescent="0.25">
      <c r="A18" s="411" t="s">
        <v>29</v>
      </c>
      <c r="B18" s="2131">
        <v>2023</v>
      </c>
      <c r="C18" s="2128"/>
      <c r="E18" s="2129">
        <v>2023</v>
      </c>
    </row>
    <row r="19" spans="1:11" x14ac:dyDescent="0.25">
      <c r="A19" s="392" t="s">
        <v>1136</v>
      </c>
      <c r="B19" s="648" t="s">
        <v>31</v>
      </c>
      <c r="C19" s="393" t="s">
        <v>32</v>
      </c>
      <c r="E19" s="2129"/>
    </row>
    <row r="20" spans="1:11" x14ac:dyDescent="0.25">
      <c r="A20" s="411" t="s">
        <v>34</v>
      </c>
      <c r="B20" s="1064" t="s">
        <v>1146</v>
      </c>
      <c r="C20" s="1065" t="s">
        <v>1146</v>
      </c>
      <c r="E20" s="2129"/>
    </row>
    <row r="21" spans="1:11" x14ac:dyDescent="0.25">
      <c r="A21" s="392" t="s">
        <v>1137</v>
      </c>
      <c r="B21" s="391"/>
      <c r="C21" s="396"/>
      <c r="E21" s="397"/>
    </row>
    <row r="22" spans="1:11" x14ac:dyDescent="0.25">
      <c r="A22" s="408" t="s">
        <v>38</v>
      </c>
      <c r="B22" s="176">
        <v>48.715609384547136</v>
      </c>
      <c r="C22" s="181">
        <v>39.146590646936694</v>
      </c>
      <c r="E22" s="73">
        <f t="shared" ref="E22:E23" si="0">C22-B22</f>
        <v>-9.5690187376104419</v>
      </c>
    </row>
    <row r="23" spans="1:11" x14ac:dyDescent="0.25">
      <c r="A23" s="409" t="s">
        <v>39</v>
      </c>
      <c r="B23" s="61">
        <v>37.094478745613642</v>
      </c>
      <c r="C23" s="82">
        <v>34.025472375166785</v>
      </c>
      <c r="E23" s="73">
        <f t="shared" si="0"/>
        <v>-3.0690063704468571</v>
      </c>
    </row>
    <row r="24" spans="1:11" x14ac:dyDescent="0.25">
      <c r="A24" s="409" t="s">
        <v>40</v>
      </c>
      <c r="B24" s="61">
        <v>36.51686411790395</v>
      </c>
      <c r="C24" s="82">
        <v>33.47466957069323</v>
      </c>
      <c r="E24" s="73">
        <f>C24-B24</f>
        <v>-3.0421945472107197</v>
      </c>
    </row>
    <row r="25" spans="1:11" x14ac:dyDescent="0.25">
      <c r="A25" s="409" t="s">
        <v>41</v>
      </c>
      <c r="B25" s="100">
        <v>32.009540568195519</v>
      </c>
      <c r="C25" s="99">
        <v>31.203996251880596</v>
      </c>
      <c r="E25" s="73">
        <f>C25-B25</f>
        <v>-0.80554431631492207</v>
      </c>
    </row>
    <row r="26" spans="1:11" x14ac:dyDescent="0.25">
      <c r="A26" s="391" t="s">
        <v>1138</v>
      </c>
      <c r="B26" s="1061"/>
      <c r="C26" s="1062"/>
      <c r="E26" s="397"/>
    </row>
    <row r="27" spans="1:11" x14ac:dyDescent="0.25">
      <c r="A27" s="408" t="s">
        <v>43</v>
      </c>
      <c r="B27" s="176">
        <v>41.445764518670728</v>
      </c>
      <c r="C27" s="181">
        <v>38.61538538323709</v>
      </c>
      <c r="E27" s="73">
        <f>C27-B27</f>
        <v>-2.8303791354336383</v>
      </c>
    </row>
    <row r="28" spans="1:11" x14ac:dyDescent="0.25">
      <c r="A28" s="410" t="s">
        <v>44</v>
      </c>
      <c r="B28" s="100">
        <v>34.830489974694537</v>
      </c>
      <c r="C28" s="99">
        <v>32.511266980964251</v>
      </c>
      <c r="E28" s="73">
        <f>C28-B28</f>
        <v>-2.3192229937302855</v>
      </c>
    </row>
    <row r="29" spans="1:11" x14ac:dyDescent="0.25">
      <c r="A29" s="391" t="s">
        <v>1139</v>
      </c>
      <c r="B29" s="1061"/>
      <c r="C29" s="1062"/>
      <c r="E29" s="397"/>
    </row>
    <row r="30" spans="1:11" x14ac:dyDescent="0.25">
      <c r="A30" s="408" t="s">
        <v>46</v>
      </c>
      <c r="B30" s="176">
        <v>36.750174703416647</v>
      </c>
      <c r="C30" s="181">
        <v>36.565864810255476</v>
      </c>
      <c r="E30" s="73">
        <f>C30-B30</f>
        <v>-0.18430989316117063</v>
      </c>
    </row>
    <row r="31" spans="1:11" x14ac:dyDescent="0.25">
      <c r="A31" s="409" t="s">
        <v>47</v>
      </c>
      <c r="B31" s="61">
        <v>41.24188123604025</v>
      </c>
      <c r="C31" s="82">
        <v>34.438922905110054</v>
      </c>
      <c r="E31" s="73">
        <f>C31-B31</f>
        <v>-6.8029583309301955</v>
      </c>
    </row>
    <row r="32" spans="1:11" x14ac:dyDescent="0.25">
      <c r="A32" s="410" t="s">
        <v>48</v>
      </c>
      <c r="B32" s="100">
        <v>31.440306529743488</v>
      </c>
      <c r="C32" s="99">
        <v>28.19002608231332</v>
      </c>
      <c r="E32" s="73">
        <f>C32-B32</f>
        <v>-3.2502804474301676</v>
      </c>
    </row>
    <row r="33" spans="1:5" x14ac:dyDescent="0.25">
      <c r="A33" s="391" t="s">
        <v>49</v>
      </c>
      <c r="B33" s="1061"/>
      <c r="C33" s="1062"/>
      <c r="E33" s="397"/>
    </row>
    <row r="34" spans="1:5" x14ac:dyDescent="0.25">
      <c r="A34" s="1068" t="s">
        <v>50</v>
      </c>
      <c r="B34" s="6">
        <v>35.264003603339525</v>
      </c>
      <c r="C34" s="82">
        <v>35.212205636911413</v>
      </c>
      <c r="E34" s="73">
        <f>C34-B34</f>
        <v>-5.1797966428111408E-2</v>
      </c>
    </row>
    <row r="35" spans="1:5" x14ac:dyDescent="0.25">
      <c r="A35" s="1066" t="s">
        <v>1396</v>
      </c>
      <c r="B35" s="6">
        <v>33.636177241143642</v>
      </c>
      <c r="C35" s="82">
        <v>31.634914540504116</v>
      </c>
      <c r="E35" s="73">
        <f t="shared" ref="E35:E38" si="1">C35-B35</f>
        <v>-2.0012627006395256</v>
      </c>
    </row>
    <row r="36" spans="1:5" x14ac:dyDescent="0.25">
      <c r="A36" s="1066" t="s">
        <v>1397</v>
      </c>
      <c r="B36" s="6">
        <v>33.208469902710576</v>
      </c>
      <c r="C36" s="82">
        <v>30.328912119189354</v>
      </c>
      <c r="E36" s="73">
        <f t="shared" si="1"/>
        <v>-2.8795577835212214</v>
      </c>
    </row>
    <row r="37" spans="1:5" x14ac:dyDescent="0.25">
      <c r="A37" s="1066" t="s">
        <v>916</v>
      </c>
      <c r="B37" s="6">
        <v>43.571286137993106</v>
      </c>
      <c r="C37" s="82">
        <v>39.626381503397532</v>
      </c>
      <c r="E37" s="73">
        <f t="shared" si="1"/>
        <v>-3.9449046345955736</v>
      </c>
    </row>
    <row r="38" spans="1:5" x14ac:dyDescent="0.25">
      <c r="A38" s="1067" t="s">
        <v>107</v>
      </c>
      <c r="B38" s="6">
        <v>37.348234901804254</v>
      </c>
      <c r="C38" s="82">
        <v>36.621030473822266</v>
      </c>
      <c r="E38" s="73">
        <f t="shared" si="1"/>
        <v>-0.72720442798198803</v>
      </c>
    </row>
    <row r="39" spans="1:5" x14ac:dyDescent="0.25">
      <c r="A39" s="391" t="s">
        <v>563</v>
      </c>
      <c r="B39" s="1061"/>
      <c r="C39" s="1062"/>
      <c r="E39" s="397"/>
    </row>
    <row r="40" spans="1:5" x14ac:dyDescent="0.25">
      <c r="A40" s="408" t="s">
        <v>497</v>
      </c>
      <c r="B40" s="6">
        <v>39.313888291863961</v>
      </c>
      <c r="C40" s="82">
        <v>35.723431278906951</v>
      </c>
      <c r="E40" s="73">
        <f>C40-B40</f>
        <v>-3.5904570129570104</v>
      </c>
    </row>
    <row r="41" spans="1:5" x14ac:dyDescent="0.25">
      <c r="A41" s="409" t="s">
        <v>498</v>
      </c>
      <c r="B41" s="6">
        <v>32.338019712813328</v>
      </c>
      <c r="C41" s="82">
        <v>32.357225378363417</v>
      </c>
      <c r="E41" s="73">
        <f>C41-B41</f>
        <v>1.9205665550089179E-2</v>
      </c>
    </row>
    <row r="42" spans="1:5" x14ac:dyDescent="0.25">
      <c r="A42" s="410" t="s">
        <v>499</v>
      </c>
      <c r="B42" s="6">
        <v>24.436523208241116</v>
      </c>
      <c r="C42" s="82">
        <v>25.100553600473525</v>
      </c>
      <c r="E42" s="73">
        <f>C42-B42</f>
        <v>0.66403039223240867</v>
      </c>
    </row>
    <row r="43" spans="1:5" x14ac:dyDescent="0.25">
      <c r="A43" s="391" t="s">
        <v>125</v>
      </c>
      <c r="B43" s="395"/>
      <c r="C43" s="396"/>
      <c r="E43" s="397"/>
    </row>
    <row r="44" spans="1:5" x14ac:dyDescent="0.25">
      <c r="A44" s="408" t="s">
        <v>126</v>
      </c>
      <c r="B44" s="6">
        <v>37.665400156348689</v>
      </c>
      <c r="C44" s="82">
        <v>37.485354467572712</v>
      </c>
      <c r="E44" s="73">
        <f t="shared" ref="E44:E62" si="2">C44-B44</f>
        <v>-0.18004568877597649</v>
      </c>
    </row>
    <row r="45" spans="1:5" x14ac:dyDescent="0.25">
      <c r="A45" s="409" t="s">
        <v>127</v>
      </c>
      <c r="B45" s="6">
        <v>39.3572574327601</v>
      </c>
      <c r="C45" s="82">
        <v>35.48989941181749</v>
      </c>
      <c r="E45" s="73">
        <f t="shared" si="2"/>
        <v>-3.8673580209426106</v>
      </c>
    </row>
    <row r="46" spans="1:5" x14ac:dyDescent="0.25">
      <c r="A46" s="409" t="s">
        <v>128</v>
      </c>
      <c r="B46" s="6">
        <v>18.502558989021274</v>
      </c>
      <c r="C46" s="82">
        <v>15.701896442348232</v>
      </c>
      <c r="E46" s="73">
        <f t="shared" si="2"/>
        <v>-2.8006625466730419</v>
      </c>
    </row>
    <row r="47" spans="1:5" x14ac:dyDescent="0.25">
      <c r="A47" s="409" t="s">
        <v>129</v>
      </c>
      <c r="B47" s="6">
        <v>27.571665405849121</v>
      </c>
      <c r="C47" s="82">
        <v>30.352193702918424</v>
      </c>
      <c r="E47" s="73">
        <f t="shared" si="2"/>
        <v>2.7805282970693028</v>
      </c>
    </row>
    <row r="48" spans="1:5" x14ac:dyDescent="0.25">
      <c r="A48" s="409" t="s">
        <v>130</v>
      </c>
      <c r="B48" s="6">
        <v>26.226338912077949</v>
      </c>
      <c r="C48" s="82">
        <v>24.120116370737641</v>
      </c>
      <c r="E48" s="73">
        <f t="shared" si="2"/>
        <v>-2.1062225413403084</v>
      </c>
    </row>
    <row r="49" spans="1:5" x14ac:dyDescent="0.25">
      <c r="A49" s="409" t="s">
        <v>131</v>
      </c>
      <c r="B49" s="6">
        <v>22.391919041595358</v>
      </c>
      <c r="C49" s="82">
        <v>17.760883576492649</v>
      </c>
      <c r="E49" s="73">
        <f t="shared" si="2"/>
        <v>-4.631035465102709</v>
      </c>
    </row>
    <row r="50" spans="1:5" x14ac:dyDescent="0.25">
      <c r="A50" s="409" t="s">
        <v>132</v>
      </c>
      <c r="B50" s="6">
        <v>31.187838186034529</v>
      </c>
      <c r="C50" s="82">
        <v>32.90597423330729</v>
      </c>
      <c r="E50" s="73">
        <f t="shared" si="2"/>
        <v>1.7181360472727611</v>
      </c>
    </row>
    <row r="51" spans="1:5" x14ac:dyDescent="0.25">
      <c r="A51" s="409" t="s">
        <v>133</v>
      </c>
      <c r="B51" s="6">
        <v>36.426350181073843</v>
      </c>
      <c r="C51" s="82">
        <v>35.550153117178091</v>
      </c>
      <c r="E51" s="73">
        <f t="shared" si="2"/>
        <v>-0.87619706389575214</v>
      </c>
    </row>
    <row r="52" spans="1:5" x14ac:dyDescent="0.25">
      <c r="A52" s="409" t="s">
        <v>134</v>
      </c>
      <c r="B52" s="6">
        <v>39.871420394748988</v>
      </c>
      <c r="C52" s="82">
        <v>34.349529368459798</v>
      </c>
      <c r="E52" s="73">
        <f t="shared" si="2"/>
        <v>-5.5218910262891896</v>
      </c>
    </row>
    <row r="53" spans="1:5" x14ac:dyDescent="0.25">
      <c r="A53" s="409" t="s">
        <v>135</v>
      </c>
      <c r="B53" s="6">
        <v>37.37710536513903</v>
      </c>
      <c r="C53" s="82">
        <v>35.180589313888532</v>
      </c>
      <c r="E53" s="73">
        <f t="shared" si="2"/>
        <v>-2.196516051250498</v>
      </c>
    </row>
    <row r="54" spans="1:5" x14ac:dyDescent="0.25">
      <c r="A54" s="409" t="s">
        <v>136</v>
      </c>
      <c r="B54" s="6">
        <v>36.642946144261387</v>
      </c>
      <c r="C54" s="82">
        <v>36.203477913252044</v>
      </c>
      <c r="E54" s="73">
        <f t="shared" si="2"/>
        <v>-0.43946823100934296</v>
      </c>
    </row>
    <row r="55" spans="1:5" x14ac:dyDescent="0.25">
      <c r="A55" s="409" t="s">
        <v>137</v>
      </c>
      <c r="B55" s="6">
        <v>20.590306716524832</v>
      </c>
      <c r="C55" s="82">
        <v>19.317006762841338</v>
      </c>
      <c r="E55" s="73">
        <f t="shared" si="2"/>
        <v>-1.2732999536834946</v>
      </c>
    </row>
    <row r="56" spans="1:5" x14ac:dyDescent="0.25">
      <c r="A56" s="409" t="s">
        <v>138</v>
      </c>
      <c r="B56" s="6">
        <v>41.391398835353733</v>
      </c>
      <c r="C56" s="82">
        <v>35.764260533325384</v>
      </c>
      <c r="E56" s="73">
        <f t="shared" si="2"/>
        <v>-5.6271383020283494</v>
      </c>
    </row>
    <row r="57" spans="1:5" x14ac:dyDescent="0.25">
      <c r="A57" s="409" t="s">
        <v>139</v>
      </c>
      <c r="B57" s="6">
        <v>47.686387771095475</v>
      </c>
      <c r="C57" s="82">
        <v>46.846045311980447</v>
      </c>
      <c r="E57" s="73">
        <f t="shared" si="2"/>
        <v>-0.84034245911502836</v>
      </c>
    </row>
    <row r="58" spans="1:5" x14ac:dyDescent="0.25">
      <c r="A58" s="409" t="s">
        <v>140</v>
      </c>
      <c r="B58" s="6">
        <v>32.129935657989947</v>
      </c>
      <c r="C58" s="82">
        <v>34.086439053910937</v>
      </c>
      <c r="E58" s="73">
        <f t="shared" si="2"/>
        <v>1.9565033959209899</v>
      </c>
    </row>
    <row r="59" spans="1:5" x14ac:dyDescent="0.25">
      <c r="A59" s="409" t="s">
        <v>141</v>
      </c>
      <c r="B59" s="6">
        <v>27.053708505889485</v>
      </c>
      <c r="C59" s="82">
        <v>23.353728988572549</v>
      </c>
      <c r="E59" s="73">
        <f t="shared" si="2"/>
        <v>-3.6999795173169368</v>
      </c>
    </row>
    <row r="60" spans="1:5" x14ac:dyDescent="0.25">
      <c r="A60" s="409" t="s">
        <v>142</v>
      </c>
      <c r="B60" s="6">
        <v>37.625821642303542</v>
      </c>
      <c r="C60" s="82">
        <v>36.565597815092048</v>
      </c>
      <c r="E60" s="73">
        <f t="shared" si="2"/>
        <v>-1.0602238272114946</v>
      </c>
    </row>
    <row r="61" spans="1:5" x14ac:dyDescent="0.25">
      <c r="A61" s="409" t="s">
        <v>143</v>
      </c>
      <c r="B61" s="6">
        <v>45</v>
      </c>
      <c r="C61" s="82">
        <v>33.911011586018887</v>
      </c>
      <c r="E61" s="73">
        <f t="shared" si="2"/>
        <v>-11.088988413981113</v>
      </c>
    </row>
    <row r="62" spans="1:5" x14ac:dyDescent="0.25">
      <c r="A62" s="410" t="s">
        <v>144</v>
      </c>
      <c r="B62" s="98">
        <v>29.503396579995318</v>
      </c>
      <c r="C62" s="99">
        <v>34.892373106563909</v>
      </c>
      <c r="E62" s="246">
        <f t="shared" si="2"/>
        <v>5.3889765265685909</v>
      </c>
    </row>
    <row r="66" spans="1:9" ht="27" customHeight="1" x14ac:dyDescent="0.25">
      <c r="A66" s="2134" t="s">
        <v>1364</v>
      </c>
      <c r="B66" s="1753"/>
      <c r="C66" s="1753"/>
      <c r="D66" s="1753"/>
      <c r="E66" s="1753"/>
      <c r="F66" s="1753"/>
      <c r="G66" s="1753"/>
      <c r="H66" s="1753"/>
      <c r="I66" s="1754"/>
    </row>
    <row r="67" spans="1:9" x14ac:dyDescent="0.25">
      <c r="A67" s="1746" t="s">
        <v>1269</v>
      </c>
      <c r="B67" s="1747"/>
      <c r="C67" s="1747"/>
      <c r="D67" s="1747"/>
      <c r="E67" s="1747"/>
      <c r="F67" s="1747"/>
      <c r="G67" s="1748"/>
    </row>
    <row r="68" spans="1:9" x14ac:dyDescent="0.25">
      <c r="A68" s="1746"/>
      <c r="B68" s="1747"/>
      <c r="C68" s="1747"/>
      <c r="D68" s="1747"/>
      <c r="E68" s="1747"/>
      <c r="F68" s="1747"/>
      <c r="G68" s="1748"/>
    </row>
    <row r="69" spans="1:9" x14ac:dyDescent="0.25">
      <c r="A69" s="1749"/>
      <c r="B69" s="1750"/>
      <c r="C69" s="1750"/>
      <c r="D69" s="1750"/>
      <c r="E69" s="1750"/>
      <c r="F69" s="1750"/>
      <c r="G69" s="1751"/>
    </row>
  </sheetData>
  <sheetProtection algorithmName="SHA-512" hashValue="kLPA3IRPkjQ0UlTXhU7U297cR0UKq97CdkhjrglKO2uDz67BUjpaL2TD4208K1JGZelhJ6laG+BX6BV+J2ctdw==" saltValue="q8C4f3fTS2tbOmuDliDGkw==" spinCount="100000" sheet="1" objects="1" scenarios="1"/>
  <mergeCells count="9">
    <mergeCell ref="A1:S2"/>
    <mergeCell ref="A67:G69"/>
    <mergeCell ref="B10:C10"/>
    <mergeCell ref="E10:E11"/>
    <mergeCell ref="B9:C9"/>
    <mergeCell ref="E18:E20"/>
    <mergeCell ref="B18:C18"/>
    <mergeCell ref="B17:C17"/>
    <mergeCell ref="A66:I66"/>
  </mergeCells>
  <conditionalFormatting sqref="E12">
    <cfRule type="cellIs" dxfId="32" priority="2" operator="lessThan">
      <formula>0</formula>
    </cfRule>
  </conditionalFormatting>
  <conditionalFormatting sqref="E22:E62">
    <cfRule type="cellIs" dxfId="31" priority="1" operator="lessThan">
      <formula>0</formula>
    </cfRule>
  </conditionalFormatting>
  <hyperlinks>
    <hyperlink ref="A5" location="Índice!A1" display="⌂ Volver al ÍNDICE" xr:uid="{0F4AB742-B500-46B7-9D6F-4C2D9C7415B3}"/>
  </hyperlink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D4A0A-F5F8-46D1-80E3-844CF94804CF}">
  <sheetPr codeName="Hoja77">
    <tabColor rgb="FFB2C6D1"/>
  </sheetPr>
  <dimension ref="A1:AL69"/>
  <sheetViews>
    <sheetView topLeftCell="A18" zoomScale="69" zoomScaleNormal="69" workbookViewId="0">
      <pane xSplit="1" topLeftCell="B1" activePane="topRight" state="frozen"/>
      <selection pane="topRight" activeCell="A37" sqref="A37"/>
    </sheetView>
  </sheetViews>
  <sheetFormatPr baseColWidth="10" defaultColWidth="11.42578125" defaultRowHeight="15" x14ac:dyDescent="0.25"/>
  <cols>
    <col min="1" max="1" width="101.28515625" customWidth="1"/>
    <col min="2" max="38" width="7.7109375" customWidth="1"/>
  </cols>
  <sheetData>
    <row r="1" spans="1:20" ht="24" customHeight="1" x14ac:dyDescent="0.25">
      <c r="A1" s="1755" t="s">
        <v>1147</v>
      </c>
      <c r="B1" s="1756"/>
      <c r="C1" s="1756"/>
      <c r="D1" s="1756"/>
      <c r="E1" s="1756"/>
      <c r="F1" s="1756"/>
      <c r="G1" s="1756"/>
      <c r="H1" s="1756"/>
      <c r="I1" s="1756"/>
      <c r="J1" s="1756"/>
      <c r="K1" s="1756"/>
      <c r="L1" s="1756"/>
      <c r="M1" s="1756"/>
      <c r="N1" s="1756"/>
      <c r="O1" s="1756"/>
      <c r="P1" s="1756"/>
      <c r="Q1" s="1756"/>
      <c r="R1" s="1756"/>
      <c r="S1" s="1756"/>
      <c r="T1" s="1757"/>
    </row>
    <row r="2" spans="1:20" ht="25.5" customHeight="1" thickBot="1" x14ac:dyDescent="0.3">
      <c r="A2" s="1758"/>
      <c r="B2" s="1759"/>
      <c r="C2" s="1759"/>
      <c r="D2" s="1759"/>
      <c r="E2" s="1759"/>
      <c r="F2" s="1759"/>
      <c r="G2" s="1759"/>
      <c r="H2" s="1759"/>
      <c r="I2" s="1759"/>
      <c r="J2" s="1759"/>
      <c r="K2" s="1759"/>
      <c r="L2" s="1759"/>
      <c r="M2" s="1759"/>
      <c r="N2" s="1759"/>
      <c r="O2" s="1759"/>
      <c r="P2" s="1759"/>
      <c r="Q2" s="1759"/>
      <c r="R2" s="1759"/>
      <c r="S2" s="1759"/>
      <c r="T2" s="1760"/>
    </row>
    <row r="3" spans="1:20" x14ac:dyDescent="0.25">
      <c r="A3" s="42" t="s">
        <v>980</v>
      </c>
    </row>
    <row r="4" spans="1:20" x14ac:dyDescent="0.25">
      <c r="A4" s="42" t="s">
        <v>990</v>
      </c>
    </row>
    <row r="5" spans="1:20" x14ac:dyDescent="0.25">
      <c r="A5" s="132" t="s">
        <v>712</v>
      </c>
    </row>
    <row r="7" spans="1:20" x14ac:dyDescent="0.25">
      <c r="A7" s="5" t="s">
        <v>1356</v>
      </c>
    </row>
    <row r="8" spans="1:20" x14ac:dyDescent="0.25">
      <c r="A8" s="5"/>
    </row>
    <row r="9" spans="1:20" ht="35.25" customHeight="1" x14ac:dyDescent="0.25">
      <c r="B9" s="2124" t="s">
        <v>508</v>
      </c>
      <c r="C9" s="2125"/>
      <c r="D9" s="2125"/>
      <c r="E9" s="2125"/>
      <c r="F9" s="2125"/>
      <c r="G9" s="2125"/>
      <c r="H9" s="2125"/>
      <c r="I9" s="2125"/>
      <c r="J9" s="2125"/>
      <c r="K9" s="2125"/>
      <c r="L9" s="2125"/>
      <c r="M9" s="2126"/>
      <c r="N9" s="1"/>
      <c r="O9" s="2133" t="s">
        <v>853</v>
      </c>
      <c r="P9" s="2130"/>
      <c r="Q9" s="2130"/>
      <c r="R9" s="2130"/>
      <c r="S9" s="2130"/>
      <c r="T9" s="2130"/>
    </row>
    <row r="10" spans="1:20" x14ac:dyDescent="0.25">
      <c r="A10" s="412" t="s">
        <v>29</v>
      </c>
      <c r="B10" s="2128">
        <v>2016</v>
      </c>
      <c r="C10" s="2128"/>
      <c r="D10" s="2128">
        <v>2019</v>
      </c>
      <c r="E10" s="2128"/>
      <c r="F10" s="2128">
        <v>2020</v>
      </c>
      <c r="G10" s="2128"/>
      <c r="H10" s="2128">
        <v>2021</v>
      </c>
      <c r="I10" s="2128"/>
      <c r="J10" s="2128">
        <v>2022</v>
      </c>
      <c r="K10" s="2128"/>
      <c r="L10" s="2128">
        <v>2023</v>
      </c>
      <c r="M10" s="2128"/>
      <c r="O10" s="2129">
        <v>2016</v>
      </c>
      <c r="P10" s="2129">
        <v>2019</v>
      </c>
      <c r="Q10" s="2129">
        <v>2020</v>
      </c>
      <c r="R10" s="2129">
        <v>2021</v>
      </c>
      <c r="S10" s="2129">
        <v>2022</v>
      </c>
      <c r="T10" s="2129">
        <v>2023</v>
      </c>
    </row>
    <row r="11" spans="1:20" x14ac:dyDescent="0.25">
      <c r="A11" s="394" t="s">
        <v>1136</v>
      </c>
      <c r="B11" s="393" t="s">
        <v>31</v>
      </c>
      <c r="C11" s="393" t="s">
        <v>32</v>
      </c>
      <c r="D11" s="393" t="s">
        <v>31</v>
      </c>
      <c r="E11" s="393" t="s">
        <v>32</v>
      </c>
      <c r="F11" s="393" t="s">
        <v>31</v>
      </c>
      <c r="G11" s="393" t="s">
        <v>32</v>
      </c>
      <c r="H11" s="393" t="s">
        <v>31</v>
      </c>
      <c r="I11" s="393" t="s">
        <v>32</v>
      </c>
      <c r="J11" s="393" t="s">
        <v>31</v>
      </c>
      <c r="K11" s="393" t="s">
        <v>32</v>
      </c>
      <c r="L11" s="393" t="s">
        <v>31</v>
      </c>
      <c r="M11" s="393" t="s">
        <v>32</v>
      </c>
      <c r="O11" s="2129"/>
      <c r="P11" s="2129"/>
      <c r="Q11" s="2129"/>
      <c r="R11" s="2129"/>
      <c r="S11" s="2129"/>
      <c r="T11" s="2129"/>
    </row>
    <row r="12" spans="1:20" x14ac:dyDescent="0.25">
      <c r="A12" s="408" t="s">
        <v>464</v>
      </c>
      <c r="B12" s="677">
        <v>1.5972064275793234</v>
      </c>
      <c r="C12" s="678">
        <v>1.6022549176220751</v>
      </c>
      <c r="D12" s="677">
        <v>1.7870062014845551</v>
      </c>
      <c r="E12" s="678">
        <v>1.3773373791710108</v>
      </c>
      <c r="F12" s="677">
        <v>2.2121162366037574</v>
      </c>
      <c r="G12" s="678">
        <v>1.5836479624573507</v>
      </c>
      <c r="H12" s="677">
        <v>1.7819595145008773</v>
      </c>
      <c r="I12" s="679">
        <v>2.0439086797876707</v>
      </c>
      <c r="J12" s="677">
        <v>2.1151503209566815</v>
      </c>
      <c r="K12" s="678">
        <v>1.8888064417194013</v>
      </c>
      <c r="L12" s="677">
        <v>2.463309421716434</v>
      </c>
      <c r="M12" s="679">
        <v>1.8660653429739185</v>
      </c>
      <c r="O12" s="178">
        <f>C12-B12</f>
        <v>5.0484900427516521E-3</v>
      </c>
      <c r="P12" s="178">
        <f>E12-D12</f>
        <v>-0.40966882231354429</v>
      </c>
      <c r="Q12" s="178">
        <f>G12-F12</f>
        <v>-0.62846827414640671</v>
      </c>
      <c r="R12" s="178">
        <f>I12-H12</f>
        <v>0.26194916528679335</v>
      </c>
      <c r="S12" s="178">
        <f>K12-J12</f>
        <v>-0.22634387923728028</v>
      </c>
      <c r="T12" s="180">
        <f>M12-L12</f>
        <v>-0.59724407874251551</v>
      </c>
    </row>
    <row r="13" spans="1:20" x14ac:dyDescent="0.25">
      <c r="A13" s="1081" t="s">
        <v>465</v>
      </c>
      <c r="B13" s="674">
        <v>5.6059558010073731</v>
      </c>
      <c r="C13" s="675">
        <v>4.7335330572422594</v>
      </c>
      <c r="D13" s="674">
        <v>4.65644476526899</v>
      </c>
      <c r="E13" s="675">
        <v>3.9131329067390288</v>
      </c>
      <c r="F13" s="674">
        <v>7.3916451981322213</v>
      </c>
      <c r="G13" s="675">
        <v>5.9182737653982382</v>
      </c>
      <c r="H13" s="674">
        <v>7.0442316973827692</v>
      </c>
      <c r="I13" s="676">
        <v>6.1139738501492058</v>
      </c>
      <c r="J13" s="674">
        <v>6.599297258389365</v>
      </c>
      <c r="K13" s="675">
        <v>5.5331974259418732</v>
      </c>
      <c r="L13" s="674">
        <v>6.3708718207166015</v>
      </c>
      <c r="M13" s="676">
        <v>5.7546947331405729</v>
      </c>
      <c r="O13" s="108">
        <f>C13-B13</f>
        <v>-0.87242274376511375</v>
      </c>
      <c r="P13" s="108">
        <f>E13-D13</f>
        <v>-0.74331185852996118</v>
      </c>
      <c r="Q13" s="108">
        <f>G13-F13</f>
        <v>-1.4733714327339831</v>
      </c>
      <c r="R13" s="108">
        <f>I13-H13</f>
        <v>-0.93025784723356342</v>
      </c>
      <c r="S13" s="108">
        <f>K13-J13</f>
        <v>-1.0660998324474917</v>
      </c>
      <c r="T13" s="246">
        <f>M13-L13</f>
        <v>-0.61617708757602863</v>
      </c>
    </row>
    <row r="16" spans="1:20" x14ac:dyDescent="0.25">
      <c r="A16" s="5" t="s">
        <v>1357</v>
      </c>
    </row>
    <row r="17" spans="1:38" x14ac:dyDescent="0.25">
      <c r="A17" s="5"/>
    </row>
    <row r="18" spans="1:38" x14ac:dyDescent="0.25">
      <c r="A18" s="5"/>
      <c r="B18" s="2130" t="s">
        <v>508</v>
      </c>
      <c r="C18" s="2130"/>
      <c r="D18" s="2130"/>
      <c r="E18" s="2130"/>
      <c r="F18" s="2130"/>
      <c r="G18" s="2130"/>
      <c r="H18" s="2130"/>
      <c r="I18" s="2130"/>
      <c r="J18" s="2130"/>
      <c r="K18" s="2130"/>
      <c r="L18" s="2130"/>
      <c r="M18" s="2130"/>
      <c r="N18" s="2130"/>
      <c r="O18" s="2130"/>
      <c r="P18" s="2130"/>
      <c r="Q18" s="2130"/>
      <c r="R18" s="2130"/>
      <c r="S18" s="2130"/>
      <c r="T18" s="2130"/>
      <c r="U18" s="2130"/>
      <c r="V18" s="2130"/>
      <c r="W18" s="2130"/>
      <c r="X18" s="2130"/>
      <c r="Y18" s="2130"/>
      <c r="AA18" s="2127" t="s">
        <v>631</v>
      </c>
      <c r="AB18" s="2127"/>
      <c r="AC18" s="2127"/>
      <c r="AD18" s="2127"/>
      <c r="AE18" s="2127"/>
      <c r="AF18" s="2127"/>
      <c r="AG18" s="2127"/>
      <c r="AH18" s="2127"/>
      <c r="AI18" s="2127"/>
      <c r="AJ18" s="2127"/>
      <c r="AK18" s="2127"/>
      <c r="AL18" s="2127"/>
    </row>
    <row r="19" spans="1:38" x14ac:dyDescent="0.25">
      <c r="A19" s="411" t="s">
        <v>29</v>
      </c>
      <c r="B19" s="2131">
        <v>2016</v>
      </c>
      <c r="C19" s="2128"/>
      <c r="D19" s="2128"/>
      <c r="E19" s="2128"/>
      <c r="F19" s="2128">
        <v>2019</v>
      </c>
      <c r="G19" s="2128"/>
      <c r="H19" s="2128"/>
      <c r="I19" s="2128"/>
      <c r="J19" s="2128">
        <v>2020</v>
      </c>
      <c r="K19" s="2128"/>
      <c r="L19" s="2128"/>
      <c r="M19" s="2128"/>
      <c r="N19" s="2128">
        <v>2021</v>
      </c>
      <c r="O19" s="2128"/>
      <c r="P19" s="2128"/>
      <c r="Q19" s="2128"/>
      <c r="R19" s="2128">
        <v>2022</v>
      </c>
      <c r="S19" s="2128"/>
      <c r="T19" s="2128"/>
      <c r="U19" s="2128"/>
      <c r="V19" s="2128">
        <v>2023</v>
      </c>
      <c r="W19" s="2128"/>
      <c r="X19" s="2128"/>
      <c r="Y19" s="2128"/>
      <c r="AA19" s="2129">
        <v>2016</v>
      </c>
      <c r="AB19" s="2129"/>
      <c r="AC19" s="2129">
        <v>2019</v>
      </c>
      <c r="AD19" s="2129"/>
      <c r="AE19" s="2129">
        <v>2020</v>
      </c>
      <c r="AF19" s="2129"/>
      <c r="AG19" s="2129">
        <v>2021</v>
      </c>
      <c r="AH19" s="2129"/>
      <c r="AI19" s="2129">
        <v>2022</v>
      </c>
      <c r="AJ19" s="2129"/>
      <c r="AK19" s="2129">
        <v>2023</v>
      </c>
      <c r="AL19" s="2129"/>
    </row>
    <row r="20" spans="1:38" x14ac:dyDescent="0.25">
      <c r="A20" s="392" t="s">
        <v>1136</v>
      </c>
      <c r="B20" s="2135" t="s">
        <v>31</v>
      </c>
      <c r="C20" s="2127"/>
      <c r="D20" s="2127" t="s">
        <v>32</v>
      </c>
      <c r="E20" s="2127"/>
      <c r="F20" s="2127" t="s">
        <v>31</v>
      </c>
      <c r="G20" s="2127"/>
      <c r="H20" s="2127" t="s">
        <v>32</v>
      </c>
      <c r="I20" s="2127"/>
      <c r="J20" s="2127" t="s">
        <v>31</v>
      </c>
      <c r="K20" s="2127"/>
      <c r="L20" s="2127" t="s">
        <v>32</v>
      </c>
      <c r="M20" s="2127"/>
      <c r="N20" s="2127" t="s">
        <v>31</v>
      </c>
      <c r="O20" s="2127"/>
      <c r="P20" s="2127" t="s">
        <v>32</v>
      </c>
      <c r="Q20" s="2127"/>
      <c r="R20" s="2127" t="s">
        <v>31</v>
      </c>
      <c r="S20" s="2127"/>
      <c r="T20" s="2127" t="s">
        <v>32</v>
      </c>
      <c r="U20" s="2127"/>
      <c r="V20" s="2127" t="s">
        <v>31</v>
      </c>
      <c r="W20" s="2127"/>
      <c r="X20" s="2127" t="s">
        <v>32</v>
      </c>
      <c r="Y20" s="2127"/>
      <c r="AA20" s="2129"/>
      <c r="AB20" s="2129"/>
      <c r="AC20" s="2129"/>
      <c r="AD20" s="2129"/>
      <c r="AE20" s="2129"/>
      <c r="AF20" s="2129"/>
      <c r="AG20" s="2129"/>
      <c r="AH20" s="2129"/>
      <c r="AI20" s="2129"/>
      <c r="AJ20" s="2129"/>
      <c r="AK20" s="2129"/>
      <c r="AL20" s="2129"/>
    </row>
    <row r="21" spans="1:38" ht="129" customHeight="1" x14ac:dyDescent="0.25">
      <c r="A21" s="1091" t="s">
        <v>34</v>
      </c>
      <c r="B21" s="1078" t="s">
        <v>464</v>
      </c>
      <c r="C21" s="1079" t="s">
        <v>465</v>
      </c>
      <c r="D21" s="1079" t="s">
        <v>464</v>
      </c>
      <c r="E21" s="1079" t="s">
        <v>465</v>
      </c>
      <c r="F21" s="1078" t="s">
        <v>464</v>
      </c>
      <c r="G21" s="1079" t="s">
        <v>465</v>
      </c>
      <c r="H21" s="1079" t="s">
        <v>464</v>
      </c>
      <c r="I21" s="1080" t="s">
        <v>465</v>
      </c>
      <c r="J21" s="1078" t="s">
        <v>464</v>
      </c>
      <c r="K21" s="1079" t="s">
        <v>465</v>
      </c>
      <c r="L21" s="1079" t="s">
        <v>464</v>
      </c>
      <c r="M21" s="1080" t="s">
        <v>465</v>
      </c>
      <c r="N21" s="1078" t="s">
        <v>464</v>
      </c>
      <c r="O21" s="1079" t="s">
        <v>465</v>
      </c>
      <c r="P21" s="1079" t="s">
        <v>464</v>
      </c>
      <c r="Q21" s="1080" t="s">
        <v>465</v>
      </c>
      <c r="R21" s="1078" t="s">
        <v>464</v>
      </c>
      <c r="S21" s="1079" t="s">
        <v>465</v>
      </c>
      <c r="T21" s="1079" t="s">
        <v>464</v>
      </c>
      <c r="U21" s="1080" t="s">
        <v>465</v>
      </c>
      <c r="V21" s="1078" t="s">
        <v>464</v>
      </c>
      <c r="W21" s="1079" t="s">
        <v>465</v>
      </c>
      <c r="X21" s="1079" t="s">
        <v>464</v>
      </c>
      <c r="Y21" s="1080" t="s">
        <v>465</v>
      </c>
      <c r="AA21" s="1078" t="s">
        <v>464</v>
      </c>
      <c r="AB21" s="1079" t="s">
        <v>465</v>
      </c>
      <c r="AC21" s="1078" t="s">
        <v>464</v>
      </c>
      <c r="AD21" s="1079" t="s">
        <v>465</v>
      </c>
      <c r="AE21" s="1078" t="s">
        <v>464</v>
      </c>
      <c r="AF21" s="1079" t="s">
        <v>465</v>
      </c>
      <c r="AG21" s="1078" t="s">
        <v>464</v>
      </c>
      <c r="AH21" s="1079" t="s">
        <v>465</v>
      </c>
      <c r="AI21" s="1078" t="s">
        <v>464</v>
      </c>
      <c r="AJ21" s="1079" t="s">
        <v>465</v>
      </c>
      <c r="AK21" s="1078" t="s">
        <v>464</v>
      </c>
      <c r="AL21" s="1080" t="s">
        <v>465</v>
      </c>
    </row>
    <row r="22" spans="1:38" x14ac:dyDescent="0.25">
      <c r="A22" s="392" t="s">
        <v>1137</v>
      </c>
      <c r="B22" s="391"/>
      <c r="C22" s="395"/>
      <c r="D22" s="395"/>
      <c r="E22" s="395"/>
      <c r="F22" s="391"/>
      <c r="G22" s="395"/>
      <c r="H22" s="395"/>
      <c r="I22" s="396"/>
      <c r="J22" s="391"/>
      <c r="K22" s="395"/>
      <c r="L22" s="395"/>
      <c r="M22" s="396"/>
      <c r="N22" s="1071"/>
      <c r="O22" s="1061"/>
      <c r="P22" s="1061"/>
      <c r="Q22" s="1062"/>
      <c r="R22" s="1071"/>
      <c r="S22" s="1061"/>
      <c r="T22" s="1061"/>
      <c r="U22" s="1062"/>
      <c r="V22" s="1071"/>
      <c r="W22" s="1061"/>
      <c r="X22" s="1061"/>
      <c r="Y22" s="1062"/>
      <c r="AA22" s="390"/>
      <c r="AB22" s="401"/>
      <c r="AC22" s="390"/>
      <c r="AD22" s="401"/>
      <c r="AE22" s="390"/>
      <c r="AF22" s="401"/>
      <c r="AG22" s="390"/>
      <c r="AH22" s="401"/>
      <c r="AI22" s="390"/>
      <c r="AJ22" s="401"/>
      <c r="AK22" s="390"/>
      <c r="AL22" s="402"/>
    </row>
    <row r="23" spans="1:38" x14ac:dyDescent="0.25">
      <c r="A23" s="1075" t="s">
        <v>38</v>
      </c>
      <c r="B23" s="6">
        <v>2.3301447142506744</v>
      </c>
      <c r="C23" s="6">
        <v>9.8248330036409506</v>
      </c>
      <c r="D23" s="6">
        <v>3.8378971396774508</v>
      </c>
      <c r="E23" s="6">
        <v>6.475008931591911</v>
      </c>
      <c r="F23" s="61">
        <v>0.99155214700042826</v>
      </c>
      <c r="G23" s="6">
        <v>8.7795382878498849</v>
      </c>
      <c r="H23" s="6">
        <v>1.4603894006820259</v>
      </c>
      <c r="I23" s="82">
        <v>2.4130909568615859</v>
      </c>
      <c r="J23" s="61">
        <v>5.2329757982610419</v>
      </c>
      <c r="K23" s="6">
        <v>4.0996804478684137</v>
      </c>
      <c r="L23" s="6">
        <v>2.5096095023568474</v>
      </c>
      <c r="M23" s="82">
        <v>10.587249330782585</v>
      </c>
      <c r="N23" s="61">
        <v>1.4829937759630243</v>
      </c>
      <c r="O23" s="6">
        <v>11.214136172666223</v>
      </c>
      <c r="P23" s="6">
        <v>1.0678923575512789</v>
      </c>
      <c r="Q23" s="82">
        <v>17.675269897408022</v>
      </c>
      <c r="R23" s="61">
        <v>3.822188823732013</v>
      </c>
      <c r="S23" s="6">
        <v>8.29833201379477</v>
      </c>
      <c r="T23" s="6">
        <v>2.1666289885027776</v>
      </c>
      <c r="U23" s="82">
        <v>16.560360418550573</v>
      </c>
      <c r="V23" s="61">
        <v>5.3826472495312201</v>
      </c>
      <c r="W23" s="6">
        <v>9.3887457722166729</v>
      </c>
      <c r="X23" s="6">
        <v>3.9124760854967251</v>
      </c>
      <c r="Y23" s="82">
        <v>8.6294930758802444</v>
      </c>
      <c r="AA23" s="178">
        <f>D23-B23</f>
        <v>1.5077524254267765</v>
      </c>
      <c r="AB23" s="175">
        <f>E23-C23</f>
        <v>-3.3498240720490395</v>
      </c>
      <c r="AC23" s="178">
        <f>H23-F23</f>
        <v>0.46883725368159768</v>
      </c>
      <c r="AD23" s="174">
        <f>I23-G23</f>
        <v>-6.366447330988299</v>
      </c>
      <c r="AE23" s="178">
        <f>L23-J23</f>
        <v>-2.7233662959041944</v>
      </c>
      <c r="AF23" s="174">
        <f>M23-K23</f>
        <v>6.4875688829141716</v>
      </c>
      <c r="AG23" s="178">
        <f>P23-N23</f>
        <v>-0.41510141841174542</v>
      </c>
      <c r="AH23" s="174">
        <f>Q23-O23</f>
        <v>6.4611337247417993</v>
      </c>
      <c r="AI23" s="178">
        <f>T23-R23</f>
        <v>-1.6555598352292353</v>
      </c>
      <c r="AJ23" s="174">
        <f>U23-S23</f>
        <v>8.262028404755803</v>
      </c>
      <c r="AK23" s="178">
        <f>X23-V23</f>
        <v>-1.470171164034495</v>
      </c>
      <c r="AL23" s="179">
        <f>Y23-W23</f>
        <v>-0.75925269633642856</v>
      </c>
    </row>
    <row r="24" spans="1:38" x14ac:dyDescent="0.25">
      <c r="A24" s="1075" t="s">
        <v>39</v>
      </c>
      <c r="B24" s="6">
        <v>2.8199797261874999</v>
      </c>
      <c r="C24" s="6">
        <v>7.0421963226553004</v>
      </c>
      <c r="D24" s="6">
        <v>2.6409922266209738</v>
      </c>
      <c r="E24" s="6">
        <v>4.5252261219982319</v>
      </c>
      <c r="F24" s="61">
        <v>2.8519371807732097</v>
      </c>
      <c r="G24" s="6">
        <v>5.3499236720109362</v>
      </c>
      <c r="H24" s="6">
        <v>1.9245087752582823</v>
      </c>
      <c r="I24" s="82">
        <v>4.1568704729181318</v>
      </c>
      <c r="J24" s="61">
        <v>3.5566818074220965</v>
      </c>
      <c r="K24" s="6">
        <v>10.369798435901902</v>
      </c>
      <c r="L24" s="6">
        <v>2.5402541932080465</v>
      </c>
      <c r="M24" s="82">
        <v>7.2251503219194486</v>
      </c>
      <c r="N24" s="61">
        <v>2.5931990629494699</v>
      </c>
      <c r="O24" s="6">
        <v>10.263147128990862</v>
      </c>
      <c r="P24" s="6">
        <v>2.2512392014567606</v>
      </c>
      <c r="Q24" s="82">
        <v>7.1169045990434148</v>
      </c>
      <c r="R24" s="61">
        <v>2.568757970136295</v>
      </c>
      <c r="S24" s="6">
        <v>10.572131429243278</v>
      </c>
      <c r="T24" s="6">
        <v>2.6007994662155927</v>
      </c>
      <c r="U24" s="82">
        <v>6.7945928607848511</v>
      </c>
      <c r="V24" s="61">
        <v>3.2276585003993468</v>
      </c>
      <c r="W24" s="6">
        <v>9.2059515711986801</v>
      </c>
      <c r="X24" s="6">
        <v>1.8512406910494814</v>
      </c>
      <c r="Y24" s="82">
        <v>8.47623368036386</v>
      </c>
      <c r="AA24" s="59">
        <f t="shared" ref="AA24:AA26" si="0">D24-B24</f>
        <v>-0.17898749956652615</v>
      </c>
      <c r="AB24" s="6">
        <f t="shared" ref="AB24:AB26" si="1">E24-C24</f>
        <v>-2.5169702006570684</v>
      </c>
      <c r="AC24" s="59">
        <f t="shared" ref="AC24:AC26" si="2">H24-F24</f>
        <v>-0.92742840551492733</v>
      </c>
      <c r="AD24" s="57">
        <f t="shared" ref="AD24:AD26" si="3">I24-G24</f>
        <v>-1.1930531990928044</v>
      </c>
      <c r="AE24" s="59">
        <f t="shared" ref="AE24:AE26" si="4">L24-J24</f>
        <v>-1.01642761421405</v>
      </c>
      <c r="AF24" s="57">
        <f t="shared" ref="AF24:AF26" si="5">M24-K24</f>
        <v>-3.1446481139824538</v>
      </c>
      <c r="AG24" s="59">
        <f t="shared" ref="AG24:AG26" si="6">P24-N24</f>
        <v>-0.34195986149270929</v>
      </c>
      <c r="AH24" s="57">
        <f t="shared" ref="AH24:AH26" si="7">Q24-O24</f>
        <v>-3.1462425299474477</v>
      </c>
      <c r="AI24" s="59">
        <f t="shared" ref="AI24:AI26" si="8">T24-R24</f>
        <v>3.2041496079297627E-2</v>
      </c>
      <c r="AJ24" s="57">
        <f t="shared" ref="AJ24:AJ26" si="9">U24-S24</f>
        <v>-3.7775385684584268</v>
      </c>
      <c r="AK24" s="59">
        <f t="shared" ref="AK24:AK26" si="10">X24-V24</f>
        <v>-1.3764178093498654</v>
      </c>
      <c r="AL24" s="60">
        <f t="shared" ref="AL24:AL26" si="11">Y24-W24</f>
        <v>-0.72971789083482008</v>
      </c>
    </row>
    <row r="25" spans="1:38" x14ac:dyDescent="0.25">
      <c r="A25" s="1075" t="s">
        <v>40</v>
      </c>
      <c r="B25" s="6">
        <v>1.3556493857940324</v>
      </c>
      <c r="C25" s="6">
        <v>7.6685183050377193</v>
      </c>
      <c r="D25" s="6">
        <v>1.4165195161621755</v>
      </c>
      <c r="E25" s="6">
        <v>6.7703816509415882</v>
      </c>
      <c r="F25" s="61">
        <v>2.3825451237704645</v>
      </c>
      <c r="G25" s="6">
        <v>7.1791998616901429</v>
      </c>
      <c r="H25" s="6">
        <v>1.5416330126112248</v>
      </c>
      <c r="I25" s="82">
        <v>5.2282805529607383</v>
      </c>
      <c r="J25" s="61">
        <v>2.427839161187618</v>
      </c>
      <c r="K25" s="6">
        <v>10.142282606130065</v>
      </c>
      <c r="L25" s="6">
        <v>1.4885046521598428</v>
      </c>
      <c r="M25" s="82">
        <v>7.176933815203407</v>
      </c>
      <c r="N25" s="61">
        <v>2.1262514848124892</v>
      </c>
      <c r="O25" s="6">
        <v>8.4723650193150402</v>
      </c>
      <c r="P25" s="6">
        <v>2.6258021361383705</v>
      </c>
      <c r="Q25" s="82">
        <v>7.217181851998272</v>
      </c>
      <c r="R25" s="61">
        <v>2.7208972242174458</v>
      </c>
      <c r="S25" s="6">
        <v>8.1173487951355572</v>
      </c>
      <c r="T25" s="6">
        <v>2.2426502811407314</v>
      </c>
      <c r="U25" s="82">
        <v>6.1998414104365951</v>
      </c>
      <c r="V25" s="61">
        <v>3.0045487191764422</v>
      </c>
      <c r="W25" s="6">
        <v>8.6017470324389169</v>
      </c>
      <c r="X25" s="6">
        <v>2.2366491923541245</v>
      </c>
      <c r="Y25" s="82">
        <v>6.1649694175634249</v>
      </c>
      <c r="AA25" s="59">
        <f t="shared" si="0"/>
        <v>6.0870130368143149E-2</v>
      </c>
      <c r="AB25" s="6">
        <f t="shared" si="1"/>
        <v>-0.89813665409613108</v>
      </c>
      <c r="AC25" s="59">
        <f t="shared" si="2"/>
        <v>-0.84091211115923969</v>
      </c>
      <c r="AD25" s="57">
        <f t="shared" si="3"/>
        <v>-1.9509193087294046</v>
      </c>
      <c r="AE25" s="59">
        <f t="shared" si="4"/>
        <v>-0.93933450902777516</v>
      </c>
      <c r="AF25" s="57">
        <f t="shared" si="5"/>
        <v>-2.965348790926658</v>
      </c>
      <c r="AG25" s="59">
        <f t="shared" si="6"/>
        <v>0.49955065132588139</v>
      </c>
      <c r="AH25" s="57">
        <f t="shared" si="7"/>
        <v>-1.2551831673167682</v>
      </c>
      <c r="AI25" s="59">
        <f t="shared" si="8"/>
        <v>-0.47824694307671445</v>
      </c>
      <c r="AJ25" s="57">
        <f t="shared" si="9"/>
        <v>-1.9175073846989621</v>
      </c>
      <c r="AK25" s="59">
        <f t="shared" si="10"/>
        <v>-0.76789952682231766</v>
      </c>
      <c r="AL25" s="60">
        <f t="shared" si="11"/>
        <v>-2.436777614875492</v>
      </c>
    </row>
    <row r="26" spans="1:38" x14ac:dyDescent="0.25">
      <c r="A26" s="1075" t="s">
        <v>41</v>
      </c>
      <c r="B26" s="6">
        <v>0.81786652993164588</v>
      </c>
      <c r="C26" s="6">
        <v>1.8407548419135906</v>
      </c>
      <c r="D26" s="6">
        <v>0.53009673008400693</v>
      </c>
      <c r="E26" s="6">
        <v>1.5698373968724328</v>
      </c>
      <c r="F26" s="61">
        <v>0.49431201816822262</v>
      </c>
      <c r="G26" s="6">
        <v>1.0595816048673807</v>
      </c>
      <c r="H26" s="6">
        <v>0.60320067784250408</v>
      </c>
      <c r="I26" s="82">
        <v>1.8131378697138438</v>
      </c>
      <c r="J26" s="61">
        <v>0.77612434625096927</v>
      </c>
      <c r="K26" s="6">
        <v>2.5039159722896991</v>
      </c>
      <c r="L26" s="6">
        <v>0.68833729132317867</v>
      </c>
      <c r="M26" s="82">
        <v>2.1690792757634885</v>
      </c>
      <c r="N26" s="61">
        <v>0.88297186313772913</v>
      </c>
      <c r="O26" s="6">
        <v>2.998622498609079</v>
      </c>
      <c r="P26" s="6">
        <v>1.0441107346483038</v>
      </c>
      <c r="Q26" s="82">
        <v>2.4114459770797323</v>
      </c>
      <c r="R26" s="61">
        <v>1.0462212157752848</v>
      </c>
      <c r="S26" s="6">
        <v>2.3642041307077406</v>
      </c>
      <c r="T26" s="6">
        <v>0.71366856858640493</v>
      </c>
      <c r="U26" s="82">
        <v>2.5530740723173895</v>
      </c>
      <c r="V26" s="61">
        <v>1.2039955681144732</v>
      </c>
      <c r="W26" s="6">
        <v>2.0701028094375111</v>
      </c>
      <c r="X26" s="6">
        <v>1.1669792190149222</v>
      </c>
      <c r="Y26" s="82">
        <v>2.7112844056891245</v>
      </c>
      <c r="AA26" s="59">
        <f t="shared" si="0"/>
        <v>-0.28776979984763895</v>
      </c>
      <c r="AB26" s="6">
        <f t="shared" si="1"/>
        <v>-0.27091744504115778</v>
      </c>
      <c r="AC26" s="59">
        <f t="shared" si="2"/>
        <v>0.10888865967428146</v>
      </c>
      <c r="AD26" s="57">
        <f t="shared" si="3"/>
        <v>0.7535562648464631</v>
      </c>
      <c r="AE26" s="59">
        <f t="shared" si="4"/>
        <v>-8.7787054927790598E-2</v>
      </c>
      <c r="AF26" s="57">
        <f t="shared" si="5"/>
        <v>-0.33483669652621062</v>
      </c>
      <c r="AG26" s="59">
        <f t="shared" si="6"/>
        <v>0.16113887151057471</v>
      </c>
      <c r="AH26" s="57">
        <f t="shared" si="7"/>
        <v>-0.58717652152934674</v>
      </c>
      <c r="AI26" s="59">
        <f t="shared" si="8"/>
        <v>-0.33255264718887989</v>
      </c>
      <c r="AJ26" s="57">
        <f t="shared" si="9"/>
        <v>0.18886994160964887</v>
      </c>
      <c r="AK26" s="59">
        <f t="shared" si="10"/>
        <v>-3.7016349099550983E-2</v>
      </c>
      <c r="AL26" s="60">
        <f t="shared" si="11"/>
        <v>0.64118159625161342</v>
      </c>
    </row>
    <row r="27" spans="1:38" x14ac:dyDescent="0.25">
      <c r="A27" s="391" t="s">
        <v>1138</v>
      </c>
      <c r="B27" s="1061"/>
      <c r="C27" s="1061"/>
      <c r="D27" s="1061"/>
      <c r="E27" s="1061"/>
      <c r="F27" s="1071"/>
      <c r="G27" s="1061"/>
      <c r="H27" s="1061"/>
      <c r="I27" s="1062"/>
      <c r="J27" s="1071"/>
      <c r="K27" s="1061"/>
      <c r="L27" s="1061"/>
      <c r="M27" s="1062"/>
      <c r="N27" s="391"/>
      <c r="O27" s="395"/>
      <c r="P27" s="395"/>
      <c r="Q27" s="396"/>
      <c r="R27" s="391"/>
      <c r="S27" s="395"/>
      <c r="T27" s="395"/>
      <c r="U27" s="396"/>
      <c r="V27" s="391"/>
      <c r="W27" s="395"/>
      <c r="X27" s="395"/>
      <c r="Y27" s="396"/>
      <c r="AA27" s="390"/>
      <c r="AB27" s="401"/>
      <c r="AC27" s="390"/>
      <c r="AD27" s="401"/>
      <c r="AE27" s="390"/>
      <c r="AF27" s="401"/>
      <c r="AG27" s="390"/>
      <c r="AH27" s="401"/>
      <c r="AI27" s="390"/>
      <c r="AJ27" s="401"/>
      <c r="AK27" s="390"/>
      <c r="AL27" s="402"/>
    </row>
    <row r="28" spans="1:38" x14ac:dyDescent="0.25">
      <c r="A28" s="1075" t="s">
        <v>43</v>
      </c>
      <c r="B28" s="6">
        <v>6.1283539644773182</v>
      </c>
      <c r="C28" s="6">
        <v>12.491445551154717</v>
      </c>
      <c r="D28" s="6">
        <v>2.6564720228931735</v>
      </c>
      <c r="E28" s="6">
        <v>12.254906479595128</v>
      </c>
      <c r="F28" s="61">
        <v>5.7378608505505388</v>
      </c>
      <c r="G28" s="6">
        <v>13.957382580500848</v>
      </c>
      <c r="H28" s="6">
        <v>2.6978805434179556</v>
      </c>
      <c r="I28" s="82">
        <v>10.643611064971283</v>
      </c>
      <c r="J28" s="61">
        <v>7.8609308982131409</v>
      </c>
      <c r="K28" s="6">
        <v>20.686500419477419</v>
      </c>
      <c r="L28" s="6">
        <v>2.589710911400124</v>
      </c>
      <c r="M28" s="82">
        <v>17.208109133743235</v>
      </c>
      <c r="N28" s="61">
        <v>2.8790866061676064</v>
      </c>
      <c r="O28" s="6">
        <v>20.50155598452946</v>
      </c>
      <c r="P28" s="6">
        <v>3.4657608585559738</v>
      </c>
      <c r="Q28" s="82">
        <v>18.424495200688312</v>
      </c>
      <c r="R28" s="61">
        <v>4.1279530438108827</v>
      </c>
      <c r="S28" s="6">
        <v>15.602293164383626</v>
      </c>
      <c r="T28" s="6">
        <v>4.7514131416924084</v>
      </c>
      <c r="U28" s="82">
        <v>14.861312488180042</v>
      </c>
      <c r="V28" s="61">
        <v>8.2584364131826966</v>
      </c>
      <c r="W28" s="6">
        <v>15.241569087203116</v>
      </c>
      <c r="X28" s="6">
        <v>3.2480036303106847</v>
      </c>
      <c r="Y28" s="82">
        <v>13.683138933676553</v>
      </c>
      <c r="AA28" s="59">
        <f>D28-B28</f>
        <v>-3.4718819415841446</v>
      </c>
      <c r="AB28" s="6">
        <f>E28-C28</f>
        <v>-0.23653907155958898</v>
      </c>
      <c r="AC28" s="59">
        <f>H28-F28</f>
        <v>-3.0399803071325833</v>
      </c>
      <c r="AD28" s="57">
        <f>I28-G28</f>
        <v>-3.3137715155295648</v>
      </c>
      <c r="AE28" s="59">
        <f>L28-J28</f>
        <v>-5.2712199868130174</v>
      </c>
      <c r="AF28" s="57">
        <f>M28-K28</f>
        <v>-3.4783912857341832</v>
      </c>
      <c r="AG28" s="59">
        <f>P28-N28</f>
        <v>0.58667425238836746</v>
      </c>
      <c r="AH28" s="57">
        <f>Q28-O28</f>
        <v>-2.0770607838411479</v>
      </c>
      <c r="AI28" s="59">
        <f>T28-R28</f>
        <v>0.62346009788152568</v>
      </c>
      <c r="AJ28" s="57">
        <f>U28-S28</f>
        <v>-0.74098067620358421</v>
      </c>
      <c r="AK28" s="59">
        <f>X28-V28</f>
        <v>-5.0104327828720123</v>
      </c>
      <c r="AL28" s="60">
        <f>Y28-W28</f>
        <v>-1.5584301535265634</v>
      </c>
    </row>
    <row r="29" spans="1:38" x14ac:dyDescent="0.25">
      <c r="A29" s="1075" t="s">
        <v>44</v>
      </c>
      <c r="B29" s="6">
        <v>1.20779984131994</v>
      </c>
      <c r="C29" s="6">
        <v>5.0316475899903876</v>
      </c>
      <c r="D29" s="6">
        <v>1.5271318140678143</v>
      </c>
      <c r="E29" s="6">
        <v>4.1280618451370685</v>
      </c>
      <c r="F29" s="61">
        <v>1.516142547976205</v>
      </c>
      <c r="G29" s="6">
        <v>4.0192200490813654</v>
      </c>
      <c r="H29" s="6">
        <v>1.2647256596077032</v>
      </c>
      <c r="I29" s="82">
        <v>3.315964512543502</v>
      </c>
      <c r="J29" s="61">
        <v>1.8052506425526254</v>
      </c>
      <c r="K29" s="6">
        <v>6.4191721400050579</v>
      </c>
      <c r="L29" s="6">
        <v>1.4751939086807755</v>
      </c>
      <c r="M29" s="82">
        <v>4.8646973631577151</v>
      </c>
      <c r="N29" s="61">
        <v>1.6884841795539391</v>
      </c>
      <c r="O29" s="6">
        <v>5.9676559524029731</v>
      </c>
      <c r="P29" s="6">
        <v>1.9092780724316072</v>
      </c>
      <c r="Q29" s="82">
        <v>4.9483301981286489</v>
      </c>
      <c r="R29" s="61">
        <v>1.9440289863485734</v>
      </c>
      <c r="S29" s="6">
        <v>5.8334287167921799</v>
      </c>
      <c r="T29" s="6">
        <v>1.6138484356770133</v>
      </c>
      <c r="U29" s="82">
        <v>4.6372168786766279</v>
      </c>
      <c r="V29" s="61">
        <v>1.9618812412171738</v>
      </c>
      <c r="W29" s="6">
        <v>5.6038582639010261</v>
      </c>
      <c r="X29" s="6">
        <v>1.7282815620003982</v>
      </c>
      <c r="Y29" s="82">
        <v>4.9633544998683776</v>
      </c>
      <c r="AA29" s="59">
        <f>D29-B29</f>
        <v>0.31933197274787428</v>
      </c>
      <c r="AB29" s="6">
        <f>E29-C29</f>
        <v>-0.90358574485331911</v>
      </c>
      <c r="AC29" s="59">
        <f>H29-F29</f>
        <v>-0.25141688836850173</v>
      </c>
      <c r="AD29" s="57">
        <f>I29-G29</f>
        <v>-0.70325553653786343</v>
      </c>
      <c r="AE29" s="59">
        <f>L29-J29</f>
        <v>-0.33005673387184986</v>
      </c>
      <c r="AF29" s="57">
        <f>M29-K29</f>
        <v>-1.5544747768473428</v>
      </c>
      <c r="AG29" s="59">
        <f>P29-N29</f>
        <v>0.22079389287766804</v>
      </c>
      <c r="AH29" s="57">
        <f>Q29-O29</f>
        <v>-1.0193257542743241</v>
      </c>
      <c r="AI29" s="59">
        <f>T29-R29</f>
        <v>-0.33018055067156005</v>
      </c>
      <c r="AJ29" s="57">
        <f>U29-S29</f>
        <v>-1.196211838115552</v>
      </c>
      <c r="AK29" s="59">
        <f>X29-V29</f>
        <v>-0.2335996792167756</v>
      </c>
      <c r="AL29" s="60">
        <f>Y29-W29</f>
        <v>-0.64050376403264853</v>
      </c>
    </row>
    <row r="30" spans="1:38" x14ac:dyDescent="0.25">
      <c r="A30" s="391" t="s">
        <v>1139</v>
      </c>
      <c r="B30" s="1061"/>
      <c r="C30" s="1061"/>
      <c r="D30" s="1061"/>
      <c r="E30" s="1061"/>
      <c r="F30" s="1071"/>
      <c r="G30" s="1061"/>
      <c r="H30" s="1061"/>
      <c r="I30" s="1062"/>
      <c r="J30" s="1071"/>
      <c r="K30" s="1061"/>
      <c r="L30" s="1061"/>
      <c r="M30" s="1062"/>
      <c r="N30" s="1071"/>
      <c r="O30" s="1061"/>
      <c r="P30" s="1061"/>
      <c r="Q30" s="1062"/>
      <c r="R30" s="1071"/>
      <c r="S30" s="1061"/>
      <c r="T30" s="1061"/>
      <c r="U30" s="1062"/>
      <c r="V30" s="1071"/>
      <c r="W30" s="1061"/>
      <c r="X30" s="1061"/>
      <c r="Y30" s="1062"/>
      <c r="AA30" s="390"/>
      <c r="AB30" s="401"/>
      <c r="AC30" s="390"/>
      <c r="AD30" s="401"/>
      <c r="AE30" s="390"/>
      <c r="AF30" s="401"/>
      <c r="AG30" s="390"/>
      <c r="AH30" s="401"/>
      <c r="AI30" s="390"/>
      <c r="AJ30" s="401"/>
      <c r="AK30" s="390"/>
      <c r="AL30" s="402"/>
    </row>
    <row r="31" spans="1:38" x14ac:dyDescent="0.25">
      <c r="A31" s="1075" t="s">
        <v>46</v>
      </c>
      <c r="B31" s="6">
        <v>1.3167166266775925</v>
      </c>
      <c r="C31" s="6">
        <v>6.8242548655714081</v>
      </c>
      <c r="D31" s="6">
        <v>2.1542236828492092</v>
      </c>
      <c r="E31" s="6">
        <v>6.8542577377235192</v>
      </c>
      <c r="F31" s="61">
        <v>1.6573227582401893</v>
      </c>
      <c r="G31" s="6">
        <v>6.1845295790249919</v>
      </c>
      <c r="H31" s="6">
        <v>1.8302683525329619</v>
      </c>
      <c r="I31" s="82">
        <v>5.77159692788398</v>
      </c>
      <c r="J31" s="61">
        <v>2.4165521722357206</v>
      </c>
      <c r="K31" s="6">
        <v>9.6364830018070951</v>
      </c>
      <c r="L31" s="6">
        <v>1.9305296021314766</v>
      </c>
      <c r="M31" s="82">
        <v>8.3842232333725146</v>
      </c>
      <c r="N31" s="61">
        <v>2.1353823863932657</v>
      </c>
      <c r="O31" s="6">
        <v>9.1366268704256743</v>
      </c>
      <c r="P31" s="6">
        <v>2.3761965735862449</v>
      </c>
      <c r="Q31" s="82">
        <v>8.3155551442897231</v>
      </c>
      <c r="R31" s="61">
        <v>1.8389624795720614</v>
      </c>
      <c r="S31" s="6">
        <v>8.2701461410988539</v>
      </c>
      <c r="T31" s="6">
        <v>2.2545340607969004</v>
      </c>
      <c r="U31" s="82">
        <v>7.3691390012537452</v>
      </c>
      <c r="V31" s="61">
        <v>2.3973249746158483</v>
      </c>
      <c r="W31" s="6">
        <v>8.8669899922337017</v>
      </c>
      <c r="X31" s="6">
        <v>2.1291957127027779</v>
      </c>
      <c r="Y31" s="82">
        <v>7.4867333611832105</v>
      </c>
      <c r="AA31" s="59">
        <f t="shared" ref="AA31:AB33" si="12">D31-B31</f>
        <v>0.83750705617161669</v>
      </c>
      <c r="AB31" s="6">
        <f t="shared" si="12"/>
        <v>3.000287215211106E-2</v>
      </c>
      <c r="AC31" s="59">
        <f t="shared" ref="AC31:AD33" si="13">H31-F31</f>
        <v>0.17294559429277268</v>
      </c>
      <c r="AD31" s="57">
        <f t="shared" si="13"/>
        <v>-0.41293265114101185</v>
      </c>
      <c r="AE31" s="59">
        <f t="shared" ref="AE31:AF33" si="14">L31-J31</f>
        <v>-0.48602257010424399</v>
      </c>
      <c r="AF31" s="57">
        <f t="shared" si="14"/>
        <v>-1.2522597684345804</v>
      </c>
      <c r="AG31" s="59">
        <f t="shared" ref="AG31:AH33" si="15">P31-N31</f>
        <v>0.2408141871929792</v>
      </c>
      <c r="AH31" s="57">
        <f t="shared" si="15"/>
        <v>-0.82107172613595125</v>
      </c>
      <c r="AI31" s="59">
        <f t="shared" ref="AI31:AJ33" si="16">T31-R31</f>
        <v>0.41557158122483906</v>
      </c>
      <c r="AJ31" s="57">
        <f t="shared" si="16"/>
        <v>-0.90100713984510872</v>
      </c>
      <c r="AK31" s="59">
        <f t="shared" ref="AK31:AL33" si="17">X31-V31</f>
        <v>-0.2681292619130704</v>
      </c>
      <c r="AL31" s="60">
        <f t="shared" si="17"/>
        <v>-1.3802566310504911</v>
      </c>
    </row>
    <row r="32" spans="1:38" x14ac:dyDescent="0.25">
      <c r="A32" s="1075" t="s">
        <v>47</v>
      </c>
      <c r="B32" s="6">
        <v>3.8293764748479888</v>
      </c>
      <c r="C32" s="6">
        <v>6.9441149663516164</v>
      </c>
      <c r="D32" s="6">
        <v>1.5509284766837197</v>
      </c>
      <c r="E32" s="6">
        <v>3.9869652508805129</v>
      </c>
      <c r="F32" s="61">
        <v>3.1079551752098609</v>
      </c>
      <c r="G32" s="6">
        <v>4.3243176236561025</v>
      </c>
      <c r="H32" s="6">
        <v>1.4891922008380016</v>
      </c>
      <c r="I32" s="82">
        <v>3.9223966237917804</v>
      </c>
      <c r="J32" s="61">
        <v>2.175618277353387</v>
      </c>
      <c r="K32" s="6">
        <v>9.8501890969535069</v>
      </c>
      <c r="L32" s="6">
        <v>2.0116720973644946</v>
      </c>
      <c r="M32" s="82">
        <v>6.6413698740122706</v>
      </c>
      <c r="N32" s="61">
        <v>1.5165981305156608</v>
      </c>
      <c r="O32" s="6">
        <v>9.8716724658794437</v>
      </c>
      <c r="P32" s="6">
        <v>1.9926257402506666</v>
      </c>
      <c r="Q32" s="82">
        <v>5.9807796564138132</v>
      </c>
      <c r="R32" s="61">
        <v>3.1561021211220863</v>
      </c>
      <c r="S32" s="6">
        <v>8.6073931286369607</v>
      </c>
      <c r="T32" s="6">
        <v>1.5998725201179189</v>
      </c>
      <c r="U32" s="82">
        <v>5.4676121424587683</v>
      </c>
      <c r="V32" s="61">
        <v>4.0307040747683178</v>
      </c>
      <c r="W32" s="6">
        <v>8.6925351857812014</v>
      </c>
      <c r="X32" s="6">
        <v>2.5873606858792626</v>
      </c>
      <c r="Y32" s="82">
        <v>6.0597367515678426</v>
      </c>
      <c r="AA32" s="59">
        <f t="shared" si="12"/>
        <v>-2.2784479981642694</v>
      </c>
      <c r="AB32" s="6">
        <f t="shared" si="12"/>
        <v>-2.9571497154711035</v>
      </c>
      <c r="AC32" s="59">
        <f t="shared" si="13"/>
        <v>-1.6187629743718592</v>
      </c>
      <c r="AD32" s="57">
        <f t="shared" si="13"/>
        <v>-0.40192099986432206</v>
      </c>
      <c r="AE32" s="59">
        <f t="shared" si="14"/>
        <v>-0.16394617998889238</v>
      </c>
      <c r="AF32" s="57">
        <f t="shared" si="14"/>
        <v>-3.2088192229412362</v>
      </c>
      <c r="AG32" s="59">
        <f t="shared" si="15"/>
        <v>0.4760276097350058</v>
      </c>
      <c r="AH32" s="57">
        <f t="shared" si="15"/>
        <v>-3.8908928094656305</v>
      </c>
      <c r="AI32" s="59">
        <f t="shared" si="16"/>
        <v>-1.5562296010041674</v>
      </c>
      <c r="AJ32" s="57">
        <f t="shared" si="16"/>
        <v>-3.1397809861781925</v>
      </c>
      <c r="AK32" s="59">
        <f t="shared" si="17"/>
        <v>-1.4433433888890552</v>
      </c>
      <c r="AL32" s="60">
        <f t="shared" si="17"/>
        <v>-2.6327984342133588</v>
      </c>
    </row>
    <row r="33" spans="1:38" x14ac:dyDescent="0.25">
      <c r="A33" s="1075" t="s">
        <v>48</v>
      </c>
      <c r="B33" s="6">
        <v>0.74664219958563216</v>
      </c>
      <c r="C33" s="6">
        <v>2.6950625962903771</v>
      </c>
      <c r="D33" s="6">
        <v>0.6623496373733575</v>
      </c>
      <c r="E33" s="6">
        <v>1.3106994745620448</v>
      </c>
      <c r="F33" s="61">
        <v>1.2183129488706237</v>
      </c>
      <c r="G33" s="6">
        <v>2.4061518644272932</v>
      </c>
      <c r="H33" s="6">
        <v>0.59664178260610334</v>
      </c>
      <c r="I33" s="82">
        <v>0.95943194204051263</v>
      </c>
      <c r="J33" s="61">
        <v>1.9662638221249487</v>
      </c>
      <c r="K33" s="6">
        <v>2.9825703487521724</v>
      </c>
      <c r="L33" s="6">
        <v>0.82601083038741707</v>
      </c>
      <c r="M33" s="82">
        <v>2.259149876653773</v>
      </c>
      <c r="N33" s="61">
        <v>1.1255551860186002</v>
      </c>
      <c r="O33" s="6">
        <v>3.2085200638174256</v>
      </c>
      <c r="P33" s="6">
        <v>1.6834035034275967</v>
      </c>
      <c r="Q33" s="82">
        <v>3.2390374330098912</v>
      </c>
      <c r="R33" s="61">
        <v>1.8052900557874614</v>
      </c>
      <c r="S33" s="6">
        <v>3.2019620355456975</v>
      </c>
      <c r="T33" s="6">
        <v>1.2942401427090118</v>
      </c>
      <c r="U33" s="82">
        <v>2.9719140975088751</v>
      </c>
      <c r="V33" s="61">
        <v>1.8584345489187297</v>
      </c>
      <c r="W33" s="6">
        <v>2.3575976186116421</v>
      </c>
      <c r="X33" s="6">
        <v>1.40783911926246</v>
      </c>
      <c r="Y33" s="82">
        <v>3.0182486891599805</v>
      </c>
      <c r="AA33" s="59">
        <f t="shared" si="12"/>
        <v>-8.4292562212274658E-2</v>
      </c>
      <c r="AB33" s="6">
        <f t="shared" si="12"/>
        <v>-1.3843631217283323</v>
      </c>
      <c r="AC33" s="59">
        <f t="shared" si="13"/>
        <v>-0.62167116626452035</v>
      </c>
      <c r="AD33" s="57">
        <f t="shared" si="13"/>
        <v>-1.4467199223867806</v>
      </c>
      <c r="AE33" s="59">
        <f t="shared" si="14"/>
        <v>-1.1402529917375315</v>
      </c>
      <c r="AF33" s="57">
        <f t="shared" si="14"/>
        <v>-0.72342047209839944</v>
      </c>
      <c r="AG33" s="59">
        <f t="shared" si="15"/>
        <v>0.55784831740899654</v>
      </c>
      <c r="AH33" s="57">
        <f t="shared" si="15"/>
        <v>3.0517369192465615E-2</v>
      </c>
      <c r="AI33" s="59">
        <f t="shared" si="16"/>
        <v>-0.5110499130784496</v>
      </c>
      <c r="AJ33" s="57">
        <f t="shared" si="16"/>
        <v>-0.23004793803682233</v>
      </c>
      <c r="AK33" s="59">
        <f t="shared" si="17"/>
        <v>-0.45059542965626975</v>
      </c>
      <c r="AL33" s="60">
        <f t="shared" si="17"/>
        <v>0.66065107054833838</v>
      </c>
    </row>
    <row r="34" spans="1:38" x14ac:dyDescent="0.25">
      <c r="A34" s="391" t="s">
        <v>49</v>
      </c>
      <c r="B34" s="1061"/>
      <c r="C34" s="1061"/>
      <c r="D34" s="1061"/>
      <c r="E34" s="1061"/>
      <c r="F34" s="1071"/>
      <c r="G34" s="1061"/>
      <c r="H34" s="1061"/>
      <c r="I34" s="1062"/>
      <c r="J34" s="1071"/>
      <c r="K34" s="1061"/>
      <c r="L34" s="1061"/>
      <c r="M34" s="1062"/>
      <c r="N34" s="1071"/>
      <c r="O34" s="1061"/>
      <c r="P34" s="1061"/>
      <c r="Q34" s="1062"/>
      <c r="R34" s="1071"/>
      <c r="S34" s="1061"/>
      <c r="T34" s="1061"/>
      <c r="U34" s="1062"/>
      <c r="V34" s="1071"/>
      <c r="W34" s="1061"/>
      <c r="X34" s="1061"/>
      <c r="Y34" s="1062"/>
      <c r="AA34" s="390"/>
      <c r="AB34" s="401"/>
      <c r="AC34" s="390"/>
      <c r="AD34" s="401"/>
      <c r="AE34" s="390"/>
      <c r="AF34" s="401"/>
      <c r="AG34" s="390"/>
      <c r="AH34" s="401"/>
      <c r="AI34" s="390"/>
      <c r="AJ34" s="401"/>
      <c r="AK34" s="390"/>
      <c r="AL34" s="402"/>
    </row>
    <row r="35" spans="1:38" x14ac:dyDescent="0.25">
      <c r="A35" s="1076" t="s">
        <v>50</v>
      </c>
      <c r="B35" s="6">
        <v>0.52028788918754254</v>
      </c>
      <c r="C35" s="6">
        <v>3.0523344198001121</v>
      </c>
      <c r="D35" s="6">
        <v>2.1685235218522001</v>
      </c>
      <c r="E35" s="6">
        <v>4.3654769012226282</v>
      </c>
      <c r="F35" s="61">
        <v>1.0963808745167511</v>
      </c>
      <c r="G35" s="6">
        <v>2.4113773364880919</v>
      </c>
      <c r="H35" s="6">
        <v>2.3434046786205149</v>
      </c>
      <c r="I35" s="82">
        <v>4.4485884948628973</v>
      </c>
      <c r="J35" s="61">
        <v>2.1448430984789191</v>
      </c>
      <c r="K35" s="6">
        <v>3.6935190802809057</v>
      </c>
      <c r="L35" s="6">
        <v>1.5417645766064274</v>
      </c>
      <c r="M35" s="82">
        <v>8.4159988326436252</v>
      </c>
      <c r="N35" s="61">
        <v>0.90859835698542812</v>
      </c>
      <c r="O35" s="6">
        <v>3.8976382281649569</v>
      </c>
      <c r="P35" s="6">
        <v>3.0317630775960671</v>
      </c>
      <c r="Q35" s="82">
        <v>6.680429411996716</v>
      </c>
      <c r="R35" s="61">
        <v>1.1691725736146381</v>
      </c>
      <c r="S35" s="6">
        <v>4.3363273047082744</v>
      </c>
      <c r="T35" s="6">
        <v>1.8443448854446858</v>
      </c>
      <c r="U35" s="82">
        <v>4.6912758062981643</v>
      </c>
      <c r="V35" s="61">
        <v>1.7235683254415304</v>
      </c>
      <c r="W35" s="6">
        <v>3.0790599932632992</v>
      </c>
      <c r="X35" s="6">
        <v>1.8282796526196239</v>
      </c>
      <c r="Y35" s="82">
        <v>5.5753221226225804</v>
      </c>
      <c r="AA35" s="59">
        <f>D35-B35</f>
        <v>1.6482356326646577</v>
      </c>
      <c r="AB35" s="6">
        <f>E35-C35</f>
        <v>1.3131424814225161</v>
      </c>
      <c r="AC35" s="59">
        <f>H35-F35</f>
        <v>1.2470238041037638</v>
      </c>
      <c r="AD35" s="57">
        <f>I35-G35</f>
        <v>2.0372111583748054</v>
      </c>
      <c r="AE35" s="59">
        <f>L35-J35</f>
        <v>-0.60307852187249167</v>
      </c>
      <c r="AF35" s="57">
        <f>M35-K35</f>
        <v>4.7224797523627196</v>
      </c>
      <c r="AG35" s="59">
        <f>P35-N35</f>
        <v>2.1231647206106388</v>
      </c>
      <c r="AH35" s="57">
        <f>Q35-O35</f>
        <v>2.7827911838317592</v>
      </c>
      <c r="AI35" s="59">
        <f>T35-R35</f>
        <v>0.67517231183004767</v>
      </c>
      <c r="AJ35" s="57">
        <f>U35-S35</f>
        <v>0.35494850158988989</v>
      </c>
      <c r="AK35" s="59">
        <f>X35-V35</f>
        <v>0.10471132717809351</v>
      </c>
      <c r="AL35" s="60">
        <f>Y35-W35</f>
        <v>2.4962621293592813</v>
      </c>
    </row>
    <row r="36" spans="1:38" x14ac:dyDescent="0.25">
      <c r="A36" s="1076" t="s">
        <v>1396</v>
      </c>
      <c r="B36" s="6">
        <v>1.4146198890498682</v>
      </c>
      <c r="C36" s="6">
        <v>4.7982678170407436</v>
      </c>
      <c r="D36" s="6">
        <v>0.99106333406993907</v>
      </c>
      <c r="E36" s="6">
        <v>2.3369921355809717</v>
      </c>
      <c r="F36" s="61">
        <v>1.330401964179613</v>
      </c>
      <c r="G36" s="6">
        <v>3.220615034294585</v>
      </c>
      <c r="H36" s="6">
        <v>0.7672816266591227</v>
      </c>
      <c r="I36" s="82">
        <v>2.0199051158111074</v>
      </c>
      <c r="J36" s="61">
        <v>1.1979329301362434</v>
      </c>
      <c r="K36" s="6">
        <v>6.30700774072674</v>
      </c>
      <c r="L36" s="6">
        <v>1.0362339874754936</v>
      </c>
      <c r="M36" s="82">
        <v>2.9672837714372728</v>
      </c>
      <c r="N36" s="61">
        <v>1.3007551476618326</v>
      </c>
      <c r="O36" s="6">
        <v>5.5840072914962322</v>
      </c>
      <c r="P36" s="6">
        <v>1.1910167015543311</v>
      </c>
      <c r="Q36" s="82">
        <v>3.3781113047239337</v>
      </c>
      <c r="R36" s="61">
        <v>2.0668952918559005</v>
      </c>
      <c r="S36" s="6">
        <v>4.5454953163728131</v>
      </c>
      <c r="T36" s="6">
        <v>1.2593767309866528</v>
      </c>
      <c r="U36" s="82">
        <v>3.4728543353390644</v>
      </c>
      <c r="V36" s="61">
        <v>1.737088018709583</v>
      </c>
      <c r="W36" s="6">
        <v>4.7206919319963108</v>
      </c>
      <c r="X36" s="6">
        <v>1.7038179345741853</v>
      </c>
      <c r="Y36" s="82">
        <v>3.4063425003105587</v>
      </c>
      <c r="AA36" s="59">
        <f t="shared" ref="AA36:AA39" si="18">D36-B36</f>
        <v>-0.42355655497992917</v>
      </c>
      <c r="AB36" s="6">
        <f t="shared" ref="AB36:AB39" si="19">E36-C36</f>
        <v>-2.4612756814597718</v>
      </c>
      <c r="AC36" s="59">
        <f t="shared" ref="AC36:AC39" si="20">H36-F36</f>
        <v>-0.56312033752049029</v>
      </c>
      <c r="AD36" s="57">
        <f t="shared" ref="AD36:AD39" si="21">I36-G36</f>
        <v>-1.2007099184834775</v>
      </c>
      <c r="AE36" s="59">
        <f t="shared" ref="AE36:AE39" si="22">L36-J36</f>
        <v>-0.1616989426607498</v>
      </c>
      <c r="AF36" s="57">
        <f t="shared" ref="AF36:AF39" si="23">M36-K36</f>
        <v>-3.3397239692894671</v>
      </c>
      <c r="AG36" s="59">
        <f t="shared" ref="AG36:AG39" si="24">P36-N36</f>
        <v>-0.1097384461075015</v>
      </c>
      <c r="AH36" s="57">
        <f t="shared" ref="AH36:AH39" si="25">Q36-O36</f>
        <v>-2.2058959867722985</v>
      </c>
      <c r="AI36" s="59">
        <f t="shared" ref="AI36:AI39" si="26">T36-R36</f>
        <v>-0.80751856086924767</v>
      </c>
      <c r="AJ36" s="57">
        <f t="shared" ref="AJ36:AJ39" si="27">U36-S36</f>
        <v>-1.0726409810337487</v>
      </c>
      <c r="AK36" s="59">
        <f t="shared" ref="AK36:AK39" si="28">X36-V36</f>
        <v>-3.3270084135397671E-2</v>
      </c>
      <c r="AL36" s="60">
        <f t="shared" ref="AL36:AL39" si="29">Y36-W36</f>
        <v>-1.314349431685752</v>
      </c>
    </row>
    <row r="37" spans="1:38" x14ac:dyDescent="0.25">
      <c r="A37" s="1076" t="s">
        <v>1397</v>
      </c>
      <c r="B37" s="6">
        <v>3.4119929530043476</v>
      </c>
      <c r="C37" s="6">
        <v>6.7452022359957109</v>
      </c>
      <c r="D37" s="6">
        <v>1.7263904679034849</v>
      </c>
      <c r="E37" s="6">
        <v>5.3939420884488118</v>
      </c>
      <c r="F37" s="61">
        <v>1.5919643563156467</v>
      </c>
      <c r="G37" s="6">
        <v>6.1072842974021757</v>
      </c>
      <c r="H37" s="6">
        <v>1.1613630004958244</v>
      </c>
      <c r="I37" s="82">
        <v>4.6609171610932831</v>
      </c>
      <c r="J37" s="61">
        <v>2.459676423366679</v>
      </c>
      <c r="K37" s="6">
        <v>9.5408175867605287</v>
      </c>
      <c r="L37" s="6">
        <v>1.6906216949735768</v>
      </c>
      <c r="M37" s="82">
        <v>6.1802792288735544</v>
      </c>
      <c r="N37" s="61">
        <v>2.5530120887974346</v>
      </c>
      <c r="O37" s="6">
        <v>8.6754974046380138</v>
      </c>
      <c r="P37" s="6">
        <v>2.5989344230410416</v>
      </c>
      <c r="Q37" s="82">
        <v>7.4128540412741302</v>
      </c>
      <c r="R37" s="61">
        <v>2.6588667678810873</v>
      </c>
      <c r="S37" s="6">
        <v>8.3621842237182022</v>
      </c>
      <c r="T37" s="6">
        <v>2.0909360860833481</v>
      </c>
      <c r="U37" s="82">
        <v>7.516566512202175</v>
      </c>
      <c r="V37" s="61">
        <v>3.0494117070167457</v>
      </c>
      <c r="W37" s="6">
        <v>8.7434176294476131</v>
      </c>
      <c r="X37" s="6">
        <v>1.9318497154603216</v>
      </c>
      <c r="Y37" s="82">
        <v>7.3187704015979076</v>
      </c>
      <c r="AA37" s="59">
        <f t="shared" si="18"/>
        <v>-1.6856024851008626</v>
      </c>
      <c r="AB37" s="6">
        <f t="shared" si="19"/>
        <v>-1.351260147546899</v>
      </c>
      <c r="AC37" s="59">
        <f t="shared" si="20"/>
        <v>-0.43060135581982228</v>
      </c>
      <c r="AD37" s="57">
        <f t="shared" si="21"/>
        <v>-1.4463671363088926</v>
      </c>
      <c r="AE37" s="59">
        <f t="shared" si="22"/>
        <v>-0.76905472839310218</v>
      </c>
      <c r="AF37" s="57">
        <f t="shared" si="23"/>
        <v>-3.3605383578869743</v>
      </c>
      <c r="AG37" s="59">
        <f t="shared" si="24"/>
        <v>4.5922334243607033E-2</v>
      </c>
      <c r="AH37" s="57">
        <f t="shared" si="25"/>
        <v>-1.2626433633638836</v>
      </c>
      <c r="AI37" s="59">
        <f t="shared" si="26"/>
        <v>-0.5679306817977392</v>
      </c>
      <c r="AJ37" s="57">
        <f t="shared" si="27"/>
        <v>-0.84561771151602727</v>
      </c>
      <c r="AK37" s="59">
        <f t="shared" si="28"/>
        <v>-1.1175619915564241</v>
      </c>
      <c r="AL37" s="60">
        <f t="shared" si="29"/>
        <v>-1.4246472278497055</v>
      </c>
    </row>
    <row r="38" spans="1:38" x14ac:dyDescent="0.25">
      <c r="A38" s="1076" t="s">
        <v>916</v>
      </c>
      <c r="B38" s="6">
        <v>1.9536215872631515</v>
      </c>
      <c r="C38" s="6">
        <v>11.977306435014226</v>
      </c>
      <c r="D38" s="6">
        <v>8.9836162799317965</v>
      </c>
      <c r="E38" s="6">
        <v>13.879457335606791</v>
      </c>
      <c r="F38" s="61">
        <v>4.8654961258416014</v>
      </c>
      <c r="G38" s="6">
        <v>10.178830745483532</v>
      </c>
      <c r="H38" s="6">
        <v>0.73490332630807298</v>
      </c>
      <c r="I38" s="82">
        <v>6.7955649225694126</v>
      </c>
      <c r="J38" s="61">
        <v>2.1093027593569307</v>
      </c>
      <c r="K38" s="6">
        <v>14.406756118565436</v>
      </c>
      <c r="L38" s="6">
        <v>0.99742175884976569</v>
      </c>
      <c r="M38" s="82">
        <v>9.7794380563449206</v>
      </c>
      <c r="N38" s="61">
        <v>4.351860763700353</v>
      </c>
      <c r="O38" s="6">
        <v>18.58784261097118</v>
      </c>
      <c r="P38" s="6">
        <v>1.2234192659484404</v>
      </c>
      <c r="Q38" s="82">
        <v>12.651682408990556</v>
      </c>
      <c r="R38" s="61">
        <v>4.1428435073429917</v>
      </c>
      <c r="S38" s="6">
        <v>12.231270083976051</v>
      </c>
      <c r="T38" s="6">
        <v>4.0686375852801326</v>
      </c>
      <c r="U38" s="82">
        <v>9.2255530287368206</v>
      </c>
      <c r="V38" s="61">
        <v>4.0328068284987664</v>
      </c>
      <c r="W38" s="6">
        <v>14.375007896670041</v>
      </c>
      <c r="X38" s="6">
        <v>4.7334809999137013</v>
      </c>
      <c r="Y38" s="82">
        <v>9.7215430198774566</v>
      </c>
      <c r="AA38" s="59">
        <f t="shared" si="18"/>
        <v>7.0299946926686445</v>
      </c>
      <c r="AB38" s="6">
        <f t="shared" si="19"/>
        <v>1.9021509005925648</v>
      </c>
      <c r="AC38" s="59">
        <f t="shared" si="20"/>
        <v>-4.1305927995335283</v>
      </c>
      <c r="AD38" s="57">
        <f t="shared" si="21"/>
        <v>-3.3832658229141197</v>
      </c>
      <c r="AE38" s="59">
        <f t="shared" si="22"/>
        <v>-1.1118810005071649</v>
      </c>
      <c r="AF38" s="57">
        <f t="shared" si="23"/>
        <v>-4.6273180622205157</v>
      </c>
      <c r="AG38" s="59">
        <f t="shared" si="24"/>
        <v>-3.1284414977519126</v>
      </c>
      <c r="AH38" s="57">
        <f t="shared" si="25"/>
        <v>-5.9361602019806234</v>
      </c>
      <c r="AI38" s="59">
        <f t="shared" si="26"/>
        <v>-7.4205922062859031E-2</v>
      </c>
      <c r="AJ38" s="57">
        <f t="shared" si="27"/>
        <v>-3.0057170552392307</v>
      </c>
      <c r="AK38" s="59">
        <f t="shared" si="28"/>
        <v>0.70067417141493493</v>
      </c>
      <c r="AL38" s="60">
        <f t="shared" si="29"/>
        <v>-4.6534648767925848</v>
      </c>
    </row>
    <row r="39" spans="1:38" x14ac:dyDescent="0.25">
      <c r="A39" s="1076" t="s">
        <v>107</v>
      </c>
      <c r="B39" s="6">
        <v>1.8475723543085798</v>
      </c>
      <c r="C39" s="6">
        <v>8.3856763392704714</v>
      </c>
      <c r="D39" s="6">
        <v>1.6085122282903854</v>
      </c>
      <c r="E39" s="6">
        <v>7.4339489839809172</v>
      </c>
      <c r="F39" s="61">
        <v>2.9311994286830743</v>
      </c>
      <c r="G39" s="6">
        <v>7.7817508707867065</v>
      </c>
      <c r="H39" s="6">
        <v>1.6838395819931988</v>
      </c>
      <c r="I39" s="82">
        <v>5.0020400205976268</v>
      </c>
      <c r="J39" s="61">
        <v>3.7112068313100113</v>
      </c>
      <c r="K39" s="6">
        <v>11.515049642350425</v>
      </c>
      <c r="L39" s="6">
        <v>2.2712195121951222</v>
      </c>
      <c r="M39" s="82">
        <v>7.3152549889135248</v>
      </c>
      <c r="N39" s="61">
        <v>1.8613154433932355</v>
      </c>
      <c r="O39" s="6">
        <v>9.2728084541973637</v>
      </c>
      <c r="P39" s="6">
        <v>1.5969525905861597</v>
      </c>
      <c r="Q39" s="82">
        <v>7.5429517967575732</v>
      </c>
      <c r="R39" s="61">
        <v>2.7289577802578355</v>
      </c>
      <c r="S39" s="6">
        <v>10.552194114244985</v>
      </c>
      <c r="T39" s="6">
        <v>2.4346968080097926</v>
      </c>
      <c r="U39" s="82">
        <v>6.5883348764947742</v>
      </c>
      <c r="V39" s="61">
        <v>3.9129670100333995</v>
      </c>
      <c r="W39" s="6">
        <v>10.146247131481044</v>
      </c>
      <c r="X39" s="6">
        <v>1.8922736165368259</v>
      </c>
      <c r="Y39" s="82">
        <v>7.1832967062540281</v>
      </c>
      <c r="AA39" s="59">
        <f t="shared" si="18"/>
        <v>-0.23906012601819437</v>
      </c>
      <c r="AB39" s="6">
        <f t="shared" si="19"/>
        <v>-0.95172735528955421</v>
      </c>
      <c r="AC39" s="59">
        <f t="shared" si="20"/>
        <v>-1.2473598466898754</v>
      </c>
      <c r="AD39" s="57">
        <f t="shared" si="21"/>
        <v>-2.7797108501890797</v>
      </c>
      <c r="AE39" s="59">
        <f t="shared" si="22"/>
        <v>-1.4399873191148891</v>
      </c>
      <c r="AF39" s="57">
        <f t="shared" si="23"/>
        <v>-4.1997946534368999</v>
      </c>
      <c r="AG39" s="59">
        <f t="shared" si="24"/>
        <v>-0.26436285280707583</v>
      </c>
      <c r="AH39" s="57">
        <f t="shared" si="25"/>
        <v>-1.7298566574397904</v>
      </c>
      <c r="AI39" s="59">
        <f t="shared" si="26"/>
        <v>-0.29426097224804293</v>
      </c>
      <c r="AJ39" s="57">
        <f t="shared" si="27"/>
        <v>-3.9638592377502109</v>
      </c>
      <c r="AK39" s="59">
        <f t="shared" si="28"/>
        <v>-2.0206933934965736</v>
      </c>
      <c r="AL39" s="60">
        <f t="shared" si="29"/>
        <v>-2.9629504252270156</v>
      </c>
    </row>
    <row r="40" spans="1:38" x14ac:dyDescent="0.25">
      <c r="A40" s="391" t="s">
        <v>563</v>
      </c>
      <c r="B40" s="1061"/>
      <c r="C40" s="1061"/>
      <c r="D40" s="1061"/>
      <c r="E40" s="1061"/>
      <c r="F40" s="1071"/>
      <c r="G40" s="1061"/>
      <c r="H40" s="1061"/>
      <c r="I40" s="1062"/>
      <c r="J40" s="1071"/>
      <c r="K40" s="1061"/>
      <c r="L40" s="1061"/>
      <c r="M40" s="1062"/>
      <c r="N40" s="1071"/>
      <c r="O40" s="1061"/>
      <c r="P40" s="1061"/>
      <c r="Q40" s="1062"/>
      <c r="R40" s="1071"/>
      <c r="S40" s="1061"/>
      <c r="T40" s="1061"/>
      <c r="U40" s="1062"/>
      <c r="V40" s="1071"/>
      <c r="W40" s="1061"/>
      <c r="X40" s="1061"/>
      <c r="Y40" s="1062"/>
      <c r="AA40" s="390"/>
      <c r="AB40" s="401"/>
      <c r="AC40" s="390"/>
      <c r="AD40" s="401"/>
      <c r="AE40" s="390"/>
      <c r="AF40" s="401"/>
      <c r="AG40" s="390"/>
      <c r="AH40" s="401"/>
      <c r="AI40" s="390"/>
      <c r="AJ40" s="401"/>
      <c r="AK40" s="390"/>
      <c r="AL40" s="402"/>
    </row>
    <row r="41" spans="1:38" x14ac:dyDescent="0.25">
      <c r="A41" s="1075" t="s">
        <v>497</v>
      </c>
      <c r="B41" s="6">
        <v>1.9732020072641774</v>
      </c>
      <c r="C41" s="6">
        <v>5.7346679414656796</v>
      </c>
      <c r="D41" s="6">
        <v>1.555507462381837</v>
      </c>
      <c r="E41" s="6">
        <v>4.3609383613385333</v>
      </c>
      <c r="F41" s="61">
        <v>1.930097883439295</v>
      </c>
      <c r="G41" s="6">
        <v>4.7408256587211728</v>
      </c>
      <c r="H41" s="6">
        <v>1.2494409674470484</v>
      </c>
      <c r="I41" s="82">
        <v>3.8130687637017573</v>
      </c>
      <c r="J41" s="61">
        <v>1.805691962569183</v>
      </c>
      <c r="K41" s="6">
        <v>8.4293382373943437</v>
      </c>
      <c r="L41" s="6">
        <v>1.8102637769698535</v>
      </c>
      <c r="M41" s="82">
        <v>5.3417660991917613</v>
      </c>
      <c r="N41" s="61">
        <v>1.4664829441005893</v>
      </c>
      <c r="O41" s="6">
        <v>7.2652853213592463</v>
      </c>
      <c r="P41" s="6">
        <v>1.759137566353796</v>
      </c>
      <c r="Q41" s="82">
        <v>6.3940899489088228</v>
      </c>
      <c r="R41" s="61">
        <v>2.0534082302612862</v>
      </c>
      <c r="S41" s="6">
        <v>7.1317066115505643</v>
      </c>
      <c r="T41" s="6">
        <v>1.821194198455292</v>
      </c>
      <c r="U41" s="82">
        <v>5.7690443637474473</v>
      </c>
      <c r="V41" s="61">
        <v>2.3891654806263163</v>
      </c>
      <c r="W41" s="6">
        <v>6.3551466902678726</v>
      </c>
      <c r="X41" s="6">
        <v>1.7424727236544475</v>
      </c>
      <c r="Y41" s="82">
        <v>6.2594178274746017</v>
      </c>
      <c r="AA41" s="59">
        <f t="shared" ref="AA41:AB43" si="30">D41-B41</f>
        <v>-0.41769454488234037</v>
      </c>
      <c r="AB41" s="6">
        <f t="shared" si="30"/>
        <v>-1.3737295801271463</v>
      </c>
      <c r="AC41" s="59">
        <f t="shared" ref="AC41:AD43" si="31">H41-F41</f>
        <v>-0.68065691599224665</v>
      </c>
      <c r="AD41" s="57">
        <f t="shared" si="31"/>
        <v>-0.9277568950194155</v>
      </c>
      <c r="AE41" s="59">
        <f t="shared" ref="AE41:AF43" si="32">L41-J41</f>
        <v>4.5718144006705597E-3</v>
      </c>
      <c r="AF41" s="57">
        <f t="shared" si="32"/>
        <v>-3.0875721382025825</v>
      </c>
      <c r="AG41" s="59">
        <f t="shared" ref="AG41:AH43" si="33">P41-N41</f>
        <v>0.29265462225320671</v>
      </c>
      <c r="AH41" s="57">
        <f t="shared" si="33"/>
        <v>-0.87119537245042356</v>
      </c>
      <c r="AI41" s="59">
        <f t="shared" ref="AI41:AJ43" si="34">T41-R41</f>
        <v>-0.2322140318059942</v>
      </c>
      <c r="AJ41" s="57">
        <f t="shared" si="34"/>
        <v>-1.362662247803117</v>
      </c>
      <c r="AK41" s="59">
        <f t="shared" ref="AK41:AL43" si="35">X41-V41</f>
        <v>-0.64669275697186879</v>
      </c>
      <c r="AL41" s="60">
        <f t="shared" si="35"/>
        <v>-9.5728862793270864E-2</v>
      </c>
    </row>
    <row r="42" spans="1:38" x14ac:dyDescent="0.25">
      <c r="A42" s="1075" t="s">
        <v>498</v>
      </c>
      <c r="B42" s="6">
        <v>1.2036666828212335</v>
      </c>
      <c r="C42" s="6">
        <v>6.3882225130044272</v>
      </c>
      <c r="D42" s="6">
        <v>1.9199074546208061</v>
      </c>
      <c r="E42" s="6">
        <v>5.9291533133111782</v>
      </c>
      <c r="F42" s="61">
        <v>1.867342150498313</v>
      </c>
      <c r="G42" s="6">
        <v>5.2304409722170604</v>
      </c>
      <c r="H42" s="6">
        <v>1.8385596541805647</v>
      </c>
      <c r="I42" s="82">
        <v>4.3060980849396033</v>
      </c>
      <c r="J42" s="61">
        <v>3.4722694491316362</v>
      </c>
      <c r="K42" s="6">
        <v>6.4110738722176004</v>
      </c>
      <c r="L42" s="6">
        <v>1.4427348641085005</v>
      </c>
      <c r="M42" s="82">
        <v>7.5543270616615601</v>
      </c>
      <c r="N42" s="61">
        <v>2.2335964187370916</v>
      </c>
      <c r="O42" s="6">
        <v>8.0035379988495698</v>
      </c>
      <c r="P42" s="6">
        <v>2.8064832162719733</v>
      </c>
      <c r="Q42" s="82">
        <v>6.8783538597690734</v>
      </c>
      <c r="R42" s="61">
        <v>2.2121432580887501</v>
      </c>
      <c r="S42" s="6">
        <v>6.3222747368474606</v>
      </c>
      <c r="T42" s="6">
        <v>2.1069532763534427</v>
      </c>
      <c r="U42" s="82">
        <v>6.1798385495020964</v>
      </c>
      <c r="V42" s="61">
        <v>2.8081340376865356</v>
      </c>
      <c r="W42" s="6">
        <v>6.6026236976209534</v>
      </c>
      <c r="X42" s="6">
        <v>2.2627585388256257</v>
      </c>
      <c r="Y42" s="82">
        <v>6.1254700574959697</v>
      </c>
      <c r="AA42" s="59">
        <f t="shared" si="30"/>
        <v>0.71624077179957268</v>
      </c>
      <c r="AB42" s="6">
        <f t="shared" si="30"/>
        <v>-0.459069199693249</v>
      </c>
      <c r="AC42" s="59">
        <f t="shared" si="31"/>
        <v>-2.8782496317748318E-2</v>
      </c>
      <c r="AD42" s="57">
        <f t="shared" si="31"/>
        <v>-0.92434288727745706</v>
      </c>
      <c r="AE42" s="59">
        <f t="shared" si="32"/>
        <v>-2.0295345850231357</v>
      </c>
      <c r="AF42" s="57">
        <f t="shared" si="32"/>
        <v>1.1432531894439597</v>
      </c>
      <c r="AG42" s="59">
        <f t="shared" si="33"/>
        <v>0.5728867975348817</v>
      </c>
      <c r="AH42" s="57">
        <f t="shared" si="33"/>
        <v>-1.1251841390804964</v>
      </c>
      <c r="AI42" s="59">
        <f t="shared" si="34"/>
        <v>-0.10518998173530747</v>
      </c>
      <c r="AJ42" s="57">
        <f t="shared" si="34"/>
        <v>-0.14243618734536412</v>
      </c>
      <c r="AK42" s="59">
        <f t="shared" si="35"/>
        <v>-0.54537549886090986</v>
      </c>
      <c r="AL42" s="60">
        <f t="shared" si="35"/>
        <v>-0.47715364012498362</v>
      </c>
    </row>
    <row r="43" spans="1:38" x14ac:dyDescent="0.25">
      <c r="A43" s="1075" t="s">
        <v>499</v>
      </c>
      <c r="B43" s="6">
        <v>0.57019061693291928</v>
      </c>
      <c r="C43" s="6">
        <v>3.1307287964383255</v>
      </c>
      <c r="D43" s="6">
        <v>1.153013308678621</v>
      </c>
      <c r="E43" s="6">
        <v>3.7749081530862996</v>
      </c>
      <c r="F43" s="61">
        <v>0.94218994701502479</v>
      </c>
      <c r="G43" s="6">
        <v>3.0351704416964491</v>
      </c>
      <c r="H43" s="6">
        <v>0.79732711682889212</v>
      </c>
      <c r="I43" s="82">
        <v>3.3868522410798567</v>
      </c>
      <c r="J43" s="61">
        <v>1.2884403282836474</v>
      </c>
      <c r="K43" s="6">
        <v>4.7818268076686019</v>
      </c>
      <c r="L43" s="6">
        <v>1.0512175892361173</v>
      </c>
      <c r="M43" s="82">
        <v>4.6487110084554724</v>
      </c>
      <c r="N43" s="61">
        <v>2.2825908233380066</v>
      </c>
      <c r="O43" s="6">
        <v>3.60567353791301</v>
      </c>
      <c r="P43" s="6">
        <v>1.4847157315534534</v>
      </c>
      <c r="Q43" s="82">
        <v>3.5469055273387879</v>
      </c>
      <c r="R43" s="61">
        <v>2.1745080617654615</v>
      </c>
      <c r="S43" s="6">
        <v>4.6985207113049992</v>
      </c>
      <c r="T43" s="6">
        <v>1.6745811431779871</v>
      </c>
      <c r="U43" s="82">
        <v>3.3721290757740863</v>
      </c>
      <c r="V43" s="61">
        <v>1.9700537232068434</v>
      </c>
      <c r="W43" s="6">
        <v>5.8802473417254291</v>
      </c>
      <c r="X43" s="6">
        <v>1.4653528935183049</v>
      </c>
      <c r="Y43" s="82">
        <v>3.1406658804697742</v>
      </c>
      <c r="AA43" s="59">
        <f t="shared" si="30"/>
        <v>0.58282269174570167</v>
      </c>
      <c r="AB43" s="6">
        <f t="shared" si="30"/>
        <v>0.6441793566479741</v>
      </c>
      <c r="AC43" s="59">
        <f t="shared" si="31"/>
        <v>-0.14486283018613266</v>
      </c>
      <c r="AD43" s="57">
        <f t="shared" si="31"/>
        <v>0.3516817993834076</v>
      </c>
      <c r="AE43" s="59">
        <f t="shared" si="32"/>
        <v>-0.23722273904753011</v>
      </c>
      <c r="AF43" s="57">
        <f t="shared" si="32"/>
        <v>-0.13311579921312955</v>
      </c>
      <c r="AG43" s="59">
        <f t="shared" si="33"/>
        <v>-0.79787509178455318</v>
      </c>
      <c r="AH43" s="57">
        <f t="shared" si="33"/>
        <v>-5.8768010574222096E-2</v>
      </c>
      <c r="AI43" s="59">
        <f t="shared" si="34"/>
        <v>-0.4999269185874744</v>
      </c>
      <c r="AJ43" s="57">
        <f t="shared" si="34"/>
        <v>-1.3263916355309129</v>
      </c>
      <c r="AK43" s="59">
        <f t="shared" si="35"/>
        <v>-0.50470082968853847</v>
      </c>
      <c r="AL43" s="60">
        <f t="shared" si="35"/>
        <v>-2.7395814612556548</v>
      </c>
    </row>
    <row r="44" spans="1:38" x14ac:dyDescent="0.25">
      <c r="A44" s="391" t="s">
        <v>125</v>
      </c>
      <c r="B44" s="395"/>
      <c r="C44" s="395"/>
      <c r="D44" s="395"/>
      <c r="E44" s="395"/>
      <c r="F44" s="391"/>
      <c r="G44" s="395"/>
      <c r="H44" s="395"/>
      <c r="I44" s="396"/>
      <c r="J44" s="391"/>
      <c r="K44" s="395"/>
      <c r="L44" s="395"/>
      <c r="M44" s="396"/>
      <c r="N44" s="1071"/>
      <c r="O44" s="1061"/>
      <c r="P44" s="1061"/>
      <c r="Q44" s="1062"/>
      <c r="R44" s="1071"/>
      <c r="S44" s="1061"/>
      <c r="T44" s="1061"/>
      <c r="U44" s="1062"/>
      <c r="V44" s="1071"/>
      <c r="W44" s="1061"/>
      <c r="X44" s="1061"/>
      <c r="Y44" s="1062"/>
      <c r="AA44" s="390"/>
      <c r="AB44" s="401"/>
      <c r="AC44" s="390"/>
      <c r="AD44" s="401"/>
      <c r="AE44" s="390"/>
      <c r="AF44" s="401"/>
      <c r="AG44" s="390"/>
      <c r="AH44" s="401"/>
      <c r="AI44" s="390"/>
      <c r="AJ44" s="401"/>
      <c r="AK44" s="390"/>
      <c r="AL44" s="402"/>
    </row>
    <row r="45" spans="1:38" x14ac:dyDescent="0.25">
      <c r="A45" s="1075" t="s">
        <v>126</v>
      </c>
      <c r="B45" s="6">
        <v>0.24628881262311395</v>
      </c>
      <c r="C45" s="6">
        <v>7.2134516581036898</v>
      </c>
      <c r="D45" s="6">
        <v>2.0869055454887717</v>
      </c>
      <c r="E45" s="6">
        <v>7.8599456341892484</v>
      </c>
      <c r="F45" s="61">
        <v>1.7493708576989997</v>
      </c>
      <c r="G45" s="6">
        <v>7.1932074112384727</v>
      </c>
      <c r="H45" s="6">
        <v>1.8945813257803672</v>
      </c>
      <c r="I45" s="82">
        <v>5.5289777651538152</v>
      </c>
      <c r="J45" s="61">
        <v>3.5549541114778345</v>
      </c>
      <c r="K45" s="6">
        <v>12.582306267038549</v>
      </c>
      <c r="L45" s="6">
        <v>1.5923612292354405</v>
      </c>
      <c r="M45" s="82">
        <v>8.3759514596432396</v>
      </c>
      <c r="N45" s="61">
        <v>1.4208410509501384</v>
      </c>
      <c r="O45" s="6">
        <v>12.020517679370407</v>
      </c>
      <c r="P45" s="6">
        <v>2.3301407292674519</v>
      </c>
      <c r="Q45" s="82">
        <v>8.8708438357757124</v>
      </c>
      <c r="R45" s="61">
        <v>1.8645872750686892</v>
      </c>
      <c r="S45" s="6">
        <v>8.2591352287565076</v>
      </c>
      <c r="T45" s="6">
        <v>2.0983998192795319</v>
      </c>
      <c r="U45" s="82">
        <v>8.0320036144093621</v>
      </c>
      <c r="V45" s="61">
        <v>1.9696705063483262</v>
      </c>
      <c r="W45" s="6">
        <v>8.7766839824792768</v>
      </c>
      <c r="X45" s="6">
        <v>1.5192634667942921</v>
      </c>
      <c r="Y45" s="82">
        <v>7.9429715739492934</v>
      </c>
      <c r="AA45" s="59">
        <f>D45-B45</f>
        <v>1.8406167328656577</v>
      </c>
      <c r="AB45" s="6">
        <f>E45-C45</f>
        <v>0.64649397608555859</v>
      </c>
      <c r="AC45" s="59">
        <f>H45-F45</f>
        <v>0.14521046808136751</v>
      </c>
      <c r="AD45" s="57">
        <f>I45-G45</f>
        <v>-1.6642296460846575</v>
      </c>
      <c r="AE45" s="59">
        <f>L45-J45</f>
        <v>-1.9625928822423939</v>
      </c>
      <c r="AF45" s="57">
        <f>M45-K45</f>
        <v>-4.206354807395309</v>
      </c>
      <c r="AG45" s="59">
        <f>P45-N45</f>
        <v>0.90929967831731351</v>
      </c>
      <c r="AH45" s="57">
        <f>Q45-O45</f>
        <v>-3.1496738435946945</v>
      </c>
      <c r="AI45" s="59">
        <f>T45-R45</f>
        <v>0.23381254421084274</v>
      </c>
      <c r="AJ45" s="57">
        <f>U45-S45</f>
        <v>-0.22713161434714557</v>
      </c>
      <c r="AK45" s="59">
        <f>X45-V45</f>
        <v>-0.45040703955403405</v>
      </c>
      <c r="AL45" s="60">
        <f>Y45-W45</f>
        <v>-0.83371240852998341</v>
      </c>
    </row>
    <row r="46" spans="1:38" x14ac:dyDescent="0.25">
      <c r="A46" s="1075" t="s">
        <v>127</v>
      </c>
      <c r="B46" s="6">
        <v>0</v>
      </c>
      <c r="C46" s="6">
        <v>4.8020476577841569</v>
      </c>
      <c r="D46" s="6">
        <v>1.0960710025345548</v>
      </c>
      <c r="E46" s="6">
        <v>4.4901578190578686</v>
      </c>
      <c r="F46" s="61">
        <v>0.2026294209454276</v>
      </c>
      <c r="G46" s="6">
        <v>1.0385419146628574</v>
      </c>
      <c r="H46" s="6">
        <v>0.19177916268929179</v>
      </c>
      <c r="I46" s="82">
        <v>4.0648530798579969</v>
      </c>
      <c r="J46" s="61">
        <v>0.63221016006919806</v>
      </c>
      <c r="K46" s="6">
        <v>2.2882994955925087</v>
      </c>
      <c r="L46" s="6">
        <v>0.73143584035617737</v>
      </c>
      <c r="M46" s="82">
        <v>0.8586420734615996</v>
      </c>
      <c r="N46" s="61">
        <v>2.3319495560060401</v>
      </c>
      <c r="O46" s="6">
        <v>3.5870463665455286</v>
      </c>
      <c r="P46" s="6">
        <v>1.1506827363691554</v>
      </c>
      <c r="Q46" s="82">
        <v>3.7993485422322752</v>
      </c>
      <c r="R46" s="61">
        <v>2.6313451663912728</v>
      </c>
      <c r="S46" s="6">
        <v>1.9974948030488782</v>
      </c>
      <c r="T46" s="6">
        <v>1.6800751211836662</v>
      </c>
      <c r="U46" s="82">
        <v>3.6421719158439712</v>
      </c>
      <c r="V46" s="61">
        <v>2.3720025923525601</v>
      </c>
      <c r="W46" s="6">
        <v>3.4163503379316729</v>
      </c>
      <c r="X46" s="6">
        <v>1.6284825752974816</v>
      </c>
      <c r="Y46" s="82">
        <v>5.3017240063845303</v>
      </c>
      <c r="AA46" s="59">
        <f t="shared" ref="AA46:AA63" si="36">D46-B46</f>
        <v>1.0960710025345548</v>
      </c>
      <c r="AB46" s="6">
        <f t="shared" ref="AB46:AB63" si="37">E46-C46</f>
        <v>-0.31188983872628828</v>
      </c>
      <c r="AC46" s="59">
        <f t="shared" ref="AC46:AC63" si="38">H46-F46</f>
        <v>-1.0850258256135809E-2</v>
      </c>
      <c r="AD46" s="57">
        <f t="shared" ref="AD46:AD63" si="39">I46-G46</f>
        <v>3.0263111651951395</v>
      </c>
      <c r="AE46" s="59">
        <f t="shared" ref="AE46:AE63" si="40">L46-J46</f>
        <v>9.9225680286979312E-2</v>
      </c>
      <c r="AF46" s="57">
        <f t="shared" ref="AF46:AF63" si="41">M46-K46</f>
        <v>-1.4296574221309091</v>
      </c>
      <c r="AG46" s="59">
        <f t="shared" ref="AG46:AG63" si="42">P46-N46</f>
        <v>-1.1812668196368847</v>
      </c>
      <c r="AH46" s="57">
        <f t="shared" ref="AH46:AH63" si="43">Q46-O46</f>
        <v>0.2123021756867467</v>
      </c>
      <c r="AI46" s="59">
        <f t="shared" ref="AI46:AI63" si="44">T46-R46</f>
        <v>-0.95127004520760661</v>
      </c>
      <c r="AJ46" s="57">
        <f t="shared" ref="AJ46:AJ63" si="45">U46-S46</f>
        <v>1.644677112795093</v>
      </c>
      <c r="AK46" s="59">
        <f t="shared" ref="AK46:AK63" si="46">X46-V46</f>
        <v>-0.74352001705507842</v>
      </c>
      <c r="AL46" s="60">
        <f t="shared" ref="AL46:AL63" si="47">Y46-W46</f>
        <v>1.8853736684528575</v>
      </c>
    </row>
    <row r="47" spans="1:38" x14ac:dyDescent="0.25">
      <c r="A47" s="1075" t="s">
        <v>128</v>
      </c>
      <c r="B47" s="6">
        <v>0.79788210007601368</v>
      </c>
      <c r="C47" s="6">
        <v>6.6981206259337895</v>
      </c>
      <c r="D47" s="6">
        <v>1.11427831044312</v>
      </c>
      <c r="E47" s="6">
        <v>2.9560670346118592</v>
      </c>
      <c r="F47" s="61">
        <v>0.98024069967358529</v>
      </c>
      <c r="G47" s="6">
        <v>4.1835895646973809</v>
      </c>
      <c r="H47" s="6">
        <v>0.6951522066616046</v>
      </c>
      <c r="I47" s="82">
        <v>0.71058198694965424</v>
      </c>
      <c r="J47" s="61">
        <v>4.9079398269152579</v>
      </c>
      <c r="K47" s="6">
        <v>7.8754085549694537</v>
      </c>
      <c r="L47" s="6">
        <v>2.7322013478408196</v>
      </c>
      <c r="M47" s="82">
        <v>2.4912465645118784</v>
      </c>
      <c r="N47" s="61">
        <v>2.3284731120013409</v>
      </c>
      <c r="O47" s="6">
        <v>4.2103897367695478</v>
      </c>
      <c r="P47" s="6">
        <v>2.5124199437361585</v>
      </c>
      <c r="Q47" s="82">
        <v>3.0608427605195425</v>
      </c>
      <c r="R47" s="61">
        <v>0.75788866053256243</v>
      </c>
      <c r="S47" s="6">
        <v>4.0646320283847466</v>
      </c>
      <c r="T47" s="6">
        <v>0.92292551787043031</v>
      </c>
      <c r="U47" s="82">
        <v>3.6692990246673545</v>
      </c>
      <c r="V47" s="61">
        <v>1.4352608406670564</v>
      </c>
      <c r="W47" s="6">
        <v>3.5731598226913137</v>
      </c>
      <c r="X47" s="6">
        <v>1.4880565437847932</v>
      </c>
      <c r="Y47" s="82">
        <v>4.1052552783260641</v>
      </c>
      <c r="AA47" s="59">
        <f t="shared" si="36"/>
        <v>0.3163962103671063</v>
      </c>
      <c r="AB47" s="6">
        <f t="shared" si="37"/>
        <v>-3.7420535913219304</v>
      </c>
      <c r="AC47" s="59">
        <f t="shared" si="38"/>
        <v>-0.28508849301198069</v>
      </c>
      <c r="AD47" s="57">
        <f t="shared" si="39"/>
        <v>-3.4730075777477265</v>
      </c>
      <c r="AE47" s="59">
        <f t="shared" si="40"/>
        <v>-2.1757384790744383</v>
      </c>
      <c r="AF47" s="57">
        <f t="shared" si="41"/>
        <v>-5.3841619904575753</v>
      </c>
      <c r="AG47" s="59">
        <f t="shared" si="42"/>
        <v>0.18394683173481763</v>
      </c>
      <c r="AH47" s="57">
        <f t="shared" si="43"/>
        <v>-1.1495469762500052</v>
      </c>
      <c r="AI47" s="59">
        <f t="shared" si="44"/>
        <v>0.16503685733786788</v>
      </c>
      <c r="AJ47" s="57">
        <f t="shared" si="45"/>
        <v>-0.39533300371739211</v>
      </c>
      <c r="AK47" s="59">
        <f t="shared" si="46"/>
        <v>5.2795703117736847E-2</v>
      </c>
      <c r="AL47" s="60">
        <f t="shared" si="47"/>
        <v>0.53209545563475036</v>
      </c>
    </row>
    <row r="48" spans="1:38" x14ac:dyDescent="0.25">
      <c r="A48" s="1075" t="s">
        <v>129</v>
      </c>
      <c r="B48" s="6">
        <v>0.86178147381571224</v>
      </c>
      <c r="C48" s="6">
        <v>8.7411532414734978</v>
      </c>
      <c r="D48" s="6">
        <v>1.1364702937771798</v>
      </c>
      <c r="E48" s="6">
        <v>4.4966054500516224</v>
      </c>
      <c r="F48" s="61">
        <v>2.9334387855420627</v>
      </c>
      <c r="G48" s="6">
        <v>4.1362530413625302</v>
      </c>
      <c r="H48" s="6">
        <v>2.5515335748765176</v>
      </c>
      <c r="I48" s="82">
        <v>3.9746192703601086</v>
      </c>
      <c r="J48" s="61">
        <v>2.559275083337246</v>
      </c>
      <c r="K48" s="6">
        <v>3.3377153856988593</v>
      </c>
      <c r="L48" s="6">
        <v>2.6775028303412585</v>
      </c>
      <c r="M48" s="82">
        <v>5.9089438783761921</v>
      </c>
      <c r="N48" s="61">
        <v>1.2951635807073671</v>
      </c>
      <c r="O48" s="6">
        <v>6.8620462921522147</v>
      </c>
      <c r="P48" s="6">
        <v>1.0886747780805848</v>
      </c>
      <c r="Q48" s="82">
        <v>9.265895581639878</v>
      </c>
      <c r="R48" s="61">
        <v>3.5321552351204479</v>
      </c>
      <c r="S48" s="6">
        <v>8.9416370715844415</v>
      </c>
      <c r="T48" s="6">
        <v>4.8887626757348421</v>
      </c>
      <c r="U48" s="82">
        <v>4.7036367361757652</v>
      </c>
      <c r="V48" s="61">
        <v>5.3373874526080964</v>
      </c>
      <c r="W48" s="6">
        <v>5.0124143996310533</v>
      </c>
      <c r="X48" s="6">
        <v>1.5667054565184797</v>
      </c>
      <c r="Y48" s="82">
        <v>7.1756466363487093</v>
      </c>
      <c r="AA48" s="59">
        <f t="shared" si="36"/>
        <v>0.27468881996146755</v>
      </c>
      <c r="AB48" s="6">
        <f t="shared" si="37"/>
        <v>-4.2445477914218754</v>
      </c>
      <c r="AC48" s="59">
        <f t="shared" si="38"/>
        <v>-0.38190521066554517</v>
      </c>
      <c r="AD48" s="57">
        <f t="shared" si="39"/>
        <v>-0.1616337710024216</v>
      </c>
      <c r="AE48" s="59">
        <f t="shared" si="40"/>
        <v>0.11822774700401251</v>
      </c>
      <c r="AF48" s="57">
        <f t="shared" si="41"/>
        <v>2.5712284926773328</v>
      </c>
      <c r="AG48" s="59">
        <f t="shared" si="42"/>
        <v>-0.20648880262678238</v>
      </c>
      <c r="AH48" s="57">
        <f t="shared" si="43"/>
        <v>2.4038492894876633</v>
      </c>
      <c r="AI48" s="59">
        <f t="shared" si="44"/>
        <v>1.3566074406143942</v>
      </c>
      <c r="AJ48" s="57">
        <f t="shared" si="45"/>
        <v>-4.2380003354086764</v>
      </c>
      <c r="AK48" s="59">
        <f t="shared" si="46"/>
        <v>-3.7706819960896167</v>
      </c>
      <c r="AL48" s="60">
        <f t="shared" si="47"/>
        <v>2.163232236717656</v>
      </c>
    </row>
    <row r="49" spans="1:38" x14ac:dyDescent="0.25">
      <c r="A49" s="1075" t="s">
        <v>130</v>
      </c>
      <c r="B49" s="6">
        <v>3.8820464234959737</v>
      </c>
      <c r="C49" s="6">
        <v>6.5810042633822823</v>
      </c>
      <c r="D49" s="6">
        <v>1.8429167826328974</v>
      </c>
      <c r="E49" s="6">
        <v>8.2807681603117178</v>
      </c>
      <c r="F49" s="61">
        <v>1.7462493247913387</v>
      </c>
      <c r="G49" s="6">
        <v>6.1799743275502559</v>
      </c>
      <c r="H49" s="6">
        <v>2.7101268291898175</v>
      </c>
      <c r="I49" s="82">
        <v>4.9354190672112264</v>
      </c>
      <c r="J49" s="61">
        <v>6.8760835371244227</v>
      </c>
      <c r="K49" s="6">
        <v>13.187866680444094</v>
      </c>
      <c r="L49" s="6">
        <v>3.6888873925881622</v>
      </c>
      <c r="M49" s="82">
        <v>12.033294451518866</v>
      </c>
      <c r="N49" s="61">
        <v>4.5170773555986026</v>
      </c>
      <c r="O49" s="6">
        <v>13.207253333916194</v>
      </c>
      <c r="P49" s="6">
        <v>7.1622421841815065</v>
      </c>
      <c r="Q49" s="82">
        <v>8.2950938358557789</v>
      </c>
      <c r="R49" s="61">
        <v>2.1710558606510442</v>
      </c>
      <c r="S49" s="6">
        <v>9.2053095704243404</v>
      </c>
      <c r="T49" s="6">
        <v>2.0327323326273916</v>
      </c>
      <c r="U49" s="82">
        <v>12.076461310095672</v>
      </c>
      <c r="V49" s="61">
        <v>3.9192466789612772</v>
      </c>
      <c r="W49" s="6">
        <v>8.4221704967366762</v>
      </c>
      <c r="X49" s="6">
        <v>3.0196032676888942</v>
      </c>
      <c r="Y49" s="82">
        <v>10.400150652657606</v>
      </c>
      <c r="AA49" s="59">
        <f t="shared" si="36"/>
        <v>-2.0391296408630764</v>
      </c>
      <c r="AB49" s="6">
        <f t="shared" si="37"/>
        <v>1.6997638969294355</v>
      </c>
      <c r="AC49" s="59">
        <f t="shared" si="38"/>
        <v>0.96387750439847886</v>
      </c>
      <c r="AD49" s="57">
        <f t="shared" si="39"/>
        <v>-1.2445552603390295</v>
      </c>
      <c r="AE49" s="59">
        <f t="shared" si="40"/>
        <v>-3.1871961445362604</v>
      </c>
      <c r="AF49" s="57">
        <f t="shared" si="41"/>
        <v>-1.1545722289252272</v>
      </c>
      <c r="AG49" s="59">
        <f t="shared" si="42"/>
        <v>2.6451648285829039</v>
      </c>
      <c r="AH49" s="57">
        <f t="shared" si="43"/>
        <v>-4.9121594980604151</v>
      </c>
      <c r="AI49" s="59">
        <f t="shared" si="44"/>
        <v>-0.13832352802365255</v>
      </c>
      <c r="AJ49" s="57">
        <f t="shared" si="45"/>
        <v>2.8711517396713315</v>
      </c>
      <c r="AK49" s="59">
        <f t="shared" si="46"/>
        <v>-0.89964341127238301</v>
      </c>
      <c r="AL49" s="60">
        <f t="shared" si="47"/>
        <v>1.97798015592093</v>
      </c>
    </row>
    <row r="50" spans="1:38" x14ac:dyDescent="0.25">
      <c r="A50" s="1075" t="s">
        <v>131</v>
      </c>
      <c r="B50" s="6">
        <v>0</v>
      </c>
      <c r="C50" s="6">
        <v>2.0035094733568779</v>
      </c>
      <c r="D50" s="6">
        <v>0.69017295651634858</v>
      </c>
      <c r="E50" s="6">
        <v>6.4905187317899724</v>
      </c>
      <c r="F50" s="61">
        <v>0.27983792046456329</v>
      </c>
      <c r="G50" s="6">
        <v>1.7032909262958678</v>
      </c>
      <c r="H50" s="6">
        <v>0.90301405643193455</v>
      </c>
      <c r="I50" s="82">
        <v>1.0971921503935114</v>
      </c>
      <c r="J50" s="61">
        <v>2.7625098751113573</v>
      </c>
      <c r="K50" s="6">
        <v>2.9717781923923821</v>
      </c>
      <c r="L50" s="6">
        <v>0.546403188036646</v>
      </c>
      <c r="M50" s="82">
        <v>2.463333470276488</v>
      </c>
      <c r="N50" s="61">
        <v>0.46034447143995361</v>
      </c>
      <c r="O50" s="6">
        <v>4.6211502709933798</v>
      </c>
      <c r="P50" s="6">
        <v>2.4041323016750273</v>
      </c>
      <c r="Q50" s="82">
        <v>3.2763653884306887</v>
      </c>
      <c r="R50" s="61">
        <v>1.8334738294122153</v>
      </c>
      <c r="S50" s="6">
        <v>2.2856157559966279</v>
      </c>
      <c r="T50" s="6">
        <v>0.83506561229810916</v>
      </c>
      <c r="U50" s="82">
        <v>1.8444306338355156</v>
      </c>
      <c r="V50" s="61">
        <v>1.0352814235352117</v>
      </c>
      <c r="W50" s="6">
        <v>3.4732622061819227</v>
      </c>
      <c r="X50" s="6">
        <v>2.5221948713399716</v>
      </c>
      <c r="Y50" s="82">
        <v>1.5582610752592791</v>
      </c>
      <c r="AA50" s="59">
        <f t="shared" si="36"/>
        <v>0.69017295651634858</v>
      </c>
      <c r="AB50" s="6">
        <f t="shared" si="37"/>
        <v>4.4870092584330941</v>
      </c>
      <c r="AC50" s="59">
        <f t="shared" si="38"/>
        <v>0.62317613596737131</v>
      </c>
      <c r="AD50" s="57">
        <f t="shared" si="39"/>
        <v>-0.60609877590235639</v>
      </c>
      <c r="AE50" s="59">
        <f t="shared" si="40"/>
        <v>-2.2161066870747113</v>
      </c>
      <c r="AF50" s="57">
        <f t="shared" si="41"/>
        <v>-0.50844472211589409</v>
      </c>
      <c r="AG50" s="59">
        <f t="shared" si="42"/>
        <v>1.9437878302350737</v>
      </c>
      <c r="AH50" s="57">
        <f t="shared" si="43"/>
        <v>-1.3447848825626911</v>
      </c>
      <c r="AI50" s="59">
        <f t="shared" si="44"/>
        <v>-0.9984082171141061</v>
      </c>
      <c r="AJ50" s="57">
        <f t="shared" si="45"/>
        <v>-0.44118512216111228</v>
      </c>
      <c r="AK50" s="59">
        <f t="shared" si="46"/>
        <v>1.4869134478047599</v>
      </c>
      <c r="AL50" s="60">
        <f t="shared" si="47"/>
        <v>-1.9150011309226436</v>
      </c>
    </row>
    <row r="51" spans="1:38" x14ac:dyDescent="0.25">
      <c r="A51" s="1075" t="s">
        <v>132</v>
      </c>
      <c r="B51" s="6">
        <v>0.26645053978747524</v>
      </c>
      <c r="C51" s="6">
        <v>1.179162826176779</v>
      </c>
      <c r="D51" s="6">
        <v>0.87228207085701359</v>
      </c>
      <c r="E51" s="6">
        <v>1.3655227880352998</v>
      </c>
      <c r="F51" s="61">
        <v>0.24893601903282475</v>
      </c>
      <c r="G51" s="6">
        <v>0.54932534908621367</v>
      </c>
      <c r="H51" s="6">
        <v>0.73145211230820528</v>
      </c>
      <c r="I51" s="82">
        <v>1.6963184288809423</v>
      </c>
      <c r="J51" s="61">
        <v>1.1041574176178268</v>
      </c>
      <c r="K51" s="6">
        <v>3.0191282264262629</v>
      </c>
      <c r="L51" s="6">
        <v>1.1115495369942827</v>
      </c>
      <c r="M51" s="82">
        <v>2.587962690890163</v>
      </c>
      <c r="N51" s="61">
        <v>1.1168392888772876</v>
      </c>
      <c r="O51" s="6">
        <v>4.2967548267407496</v>
      </c>
      <c r="P51" s="6">
        <v>1.29781782692002</v>
      </c>
      <c r="Q51" s="82">
        <v>2.9036387783112469</v>
      </c>
      <c r="R51" s="61">
        <v>1.4186591139281115</v>
      </c>
      <c r="S51" s="6">
        <v>6.3426046865476007</v>
      </c>
      <c r="T51" s="6">
        <v>1.3696562653284534</v>
      </c>
      <c r="U51" s="82">
        <v>2.6453266011051921</v>
      </c>
      <c r="V51" s="61">
        <v>1.6204654027020975</v>
      </c>
      <c r="W51" s="6">
        <v>5.3874001642158689</v>
      </c>
      <c r="X51" s="6">
        <v>1.3290261798711542</v>
      </c>
      <c r="Y51" s="82">
        <v>2.738182848387416</v>
      </c>
      <c r="AA51" s="59">
        <f t="shared" si="36"/>
        <v>0.60583153106953835</v>
      </c>
      <c r="AB51" s="6">
        <f t="shared" si="37"/>
        <v>0.18635996185852077</v>
      </c>
      <c r="AC51" s="59">
        <f t="shared" si="38"/>
        <v>0.48251609327538053</v>
      </c>
      <c r="AD51" s="57">
        <f t="shared" si="39"/>
        <v>1.1469930797947288</v>
      </c>
      <c r="AE51" s="59">
        <f t="shared" si="40"/>
        <v>7.3921193764558968E-3</v>
      </c>
      <c r="AF51" s="57">
        <f t="shared" si="41"/>
        <v>-0.43116553553609993</v>
      </c>
      <c r="AG51" s="59">
        <f t="shared" si="42"/>
        <v>0.18097853804273245</v>
      </c>
      <c r="AH51" s="57">
        <f t="shared" si="43"/>
        <v>-1.3931160484295027</v>
      </c>
      <c r="AI51" s="59">
        <f t="shared" si="44"/>
        <v>-4.9002848599658089E-2</v>
      </c>
      <c r="AJ51" s="57">
        <f t="shared" si="45"/>
        <v>-3.6972780854424085</v>
      </c>
      <c r="AK51" s="59">
        <f t="shared" si="46"/>
        <v>-0.29143922283094326</v>
      </c>
      <c r="AL51" s="60">
        <f t="shared" si="47"/>
        <v>-2.6492173158284529</v>
      </c>
    </row>
    <row r="52" spans="1:38" x14ac:dyDescent="0.25">
      <c r="A52" s="1075" t="s">
        <v>133</v>
      </c>
      <c r="B52" s="6">
        <v>4.2133243406762348</v>
      </c>
      <c r="C52" s="6">
        <v>8.2381996171508494</v>
      </c>
      <c r="D52" s="6">
        <v>1.1990029409506098</v>
      </c>
      <c r="E52" s="6">
        <v>8.7923423208396549</v>
      </c>
      <c r="F52" s="61">
        <v>2.2557719641965348</v>
      </c>
      <c r="G52" s="6">
        <v>2.5953670623487382</v>
      </c>
      <c r="H52" s="6">
        <v>0.7122885035643054</v>
      </c>
      <c r="I52" s="82">
        <v>2.2767656910553589</v>
      </c>
      <c r="J52" s="61">
        <v>4.6029951184533493</v>
      </c>
      <c r="K52" s="6">
        <v>1.690614743925646</v>
      </c>
      <c r="L52" s="6">
        <v>1.2422115899783817</v>
      </c>
      <c r="M52" s="82">
        <v>3.5900683019673814</v>
      </c>
      <c r="N52" s="61">
        <v>1.7646137903784935</v>
      </c>
      <c r="O52" s="6">
        <v>6.9395468811737251</v>
      </c>
      <c r="P52" s="6">
        <v>1.0413288103514722</v>
      </c>
      <c r="Q52" s="82">
        <v>6.0009005261972987</v>
      </c>
      <c r="R52" s="61">
        <v>4.1534985608220341</v>
      </c>
      <c r="S52" s="6">
        <v>6.6088702882826489</v>
      </c>
      <c r="T52" s="6">
        <v>2.1598127452989297</v>
      </c>
      <c r="U52" s="82">
        <v>4.9018410226502533</v>
      </c>
      <c r="V52" s="61">
        <v>2.7690520814085473</v>
      </c>
      <c r="W52" s="6">
        <v>6.8836945331679109</v>
      </c>
      <c r="X52" s="6">
        <v>2.0486779195817175</v>
      </c>
      <c r="Y52" s="82">
        <v>3.3142797525776508</v>
      </c>
      <c r="AA52" s="59">
        <f t="shared" si="36"/>
        <v>-3.0143213997256249</v>
      </c>
      <c r="AB52" s="6">
        <f t="shared" si="37"/>
        <v>0.55414270368880558</v>
      </c>
      <c r="AC52" s="59">
        <f t="shared" si="38"/>
        <v>-1.5434834606322294</v>
      </c>
      <c r="AD52" s="57">
        <f t="shared" si="39"/>
        <v>-0.31860137129337929</v>
      </c>
      <c r="AE52" s="59">
        <f t="shared" si="40"/>
        <v>-3.3607835284749674</v>
      </c>
      <c r="AF52" s="57">
        <f t="shared" si="41"/>
        <v>1.8994535580417353</v>
      </c>
      <c r="AG52" s="59">
        <f t="shared" si="42"/>
        <v>-0.72328498002702135</v>
      </c>
      <c r="AH52" s="57">
        <f t="shared" si="43"/>
        <v>-0.93864635497642634</v>
      </c>
      <c r="AI52" s="59">
        <f t="shared" si="44"/>
        <v>-1.9936858155231043</v>
      </c>
      <c r="AJ52" s="57">
        <f t="shared" si="45"/>
        <v>-1.7070292656323955</v>
      </c>
      <c r="AK52" s="59">
        <f t="shared" si="46"/>
        <v>-0.72037416182682978</v>
      </c>
      <c r="AL52" s="60">
        <f t="shared" si="47"/>
        <v>-3.5694147805902601</v>
      </c>
    </row>
    <row r="53" spans="1:38" x14ac:dyDescent="0.25">
      <c r="A53" s="1075" t="s">
        <v>134</v>
      </c>
      <c r="B53" s="6">
        <v>2.2783382395563798</v>
      </c>
      <c r="C53" s="6">
        <v>7.4512607771038271</v>
      </c>
      <c r="D53" s="6">
        <v>2.6771685881401623</v>
      </c>
      <c r="E53" s="6">
        <v>3.1814339762541284</v>
      </c>
      <c r="F53" s="61">
        <v>2.5646244311811928</v>
      </c>
      <c r="G53" s="6">
        <v>5.4854231435263623</v>
      </c>
      <c r="H53" s="6">
        <v>1.2148204189114415</v>
      </c>
      <c r="I53" s="82">
        <v>4.6531805847678127</v>
      </c>
      <c r="J53" s="61">
        <v>1.8612704422656106</v>
      </c>
      <c r="K53" s="6">
        <v>7.6152443025376826</v>
      </c>
      <c r="L53" s="6">
        <v>1.0291480262509609</v>
      </c>
      <c r="M53" s="82">
        <v>7.6135669379791491</v>
      </c>
      <c r="N53" s="61">
        <v>1.0513314857211713</v>
      </c>
      <c r="O53" s="6">
        <v>6.1874924689721649</v>
      </c>
      <c r="P53" s="6">
        <v>1.9886826804861817</v>
      </c>
      <c r="Q53" s="82">
        <v>6.4476114166492131</v>
      </c>
      <c r="R53" s="61">
        <v>2.634009439591706</v>
      </c>
      <c r="S53" s="6">
        <v>6.6657139403872083</v>
      </c>
      <c r="T53" s="6">
        <v>2.1089071770158747</v>
      </c>
      <c r="U53" s="82">
        <v>6.0540681109991121</v>
      </c>
      <c r="V53" s="61">
        <v>2.439730795459667</v>
      </c>
      <c r="W53" s="6">
        <v>6.320056092899061</v>
      </c>
      <c r="X53" s="6">
        <v>2.1234494741907293</v>
      </c>
      <c r="Y53" s="82">
        <v>5.9039130499693941</v>
      </c>
      <c r="AA53" s="59">
        <f t="shared" si="36"/>
        <v>0.39883034858378252</v>
      </c>
      <c r="AB53" s="6">
        <f t="shared" si="37"/>
        <v>-4.2698268008496987</v>
      </c>
      <c r="AC53" s="59">
        <f t="shared" si="38"/>
        <v>-1.3498040122697512</v>
      </c>
      <c r="AD53" s="57">
        <f t="shared" si="39"/>
        <v>-0.83224255875854958</v>
      </c>
      <c r="AE53" s="59">
        <f t="shared" si="40"/>
        <v>-0.83212241601464965</v>
      </c>
      <c r="AF53" s="57">
        <f t="shared" si="41"/>
        <v>-1.6773645585335117E-3</v>
      </c>
      <c r="AG53" s="59">
        <f t="shared" si="42"/>
        <v>0.93735119476501039</v>
      </c>
      <c r="AH53" s="57">
        <f t="shared" si="43"/>
        <v>0.26011894767704824</v>
      </c>
      <c r="AI53" s="59">
        <f t="shared" si="44"/>
        <v>-0.52510226257583126</v>
      </c>
      <c r="AJ53" s="57">
        <f t="shared" si="45"/>
        <v>-0.6116458293880962</v>
      </c>
      <c r="AK53" s="59">
        <f t="shared" si="46"/>
        <v>-0.31628132126893771</v>
      </c>
      <c r="AL53" s="60">
        <f t="shared" si="47"/>
        <v>-0.41614304292966686</v>
      </c>
    </row>
    <row r="54" spans="1:38" x14ac:dyDescent="0.25">
      <c r="A54" s="1075" t="s">
        <v>135</v>
      </c>
      <c r="B54" s="6">
        <v>5.088713435678538</v>
      </c>
      <c r="C54" s="6">
        <v>5.4689621169653053</v>
      </c>
      <c r="D54" s="6">
        <v>1.4274340910587962</v>
      </c>
      <c r="E54" s="6">
        <v>4.4349424935898423</v>
      </c>
      <c r="F54" s="61">
        <v>2.3925564333645952</v>
      </c>
      <c r="G54" s="6">
        <v>5.9710643427386776</v>
      </c>
      <c r="H54" s="6">
        <v>2.5437838641942112</v>
      </c>
      <c r="I54" s="82">
        <v>2.4235503938443079</v>
      </c>
      <c r="J54" s="61">
        <v>1.0439271192375581</v>
      </c>
      <c r="K54" s="6">
        <v>12.327510844217251</v>
      </c>
      <c r="L54" s="6">
        <v>2.3101847007894847</v>
      </c>
      <c r="M54" s="82">
        <v>6.531005625322714</v>
      </c>
      <c r="N54" s="61">
        <v>2.511514739998868</v>
      </c>
      <c r="O54" s="6">
        <v>8.3709613534770551</v>
      </c>
      <c r="P54" s="6">
        <v>2.1539982522266454</v>
      </c>
      <c r="Q54" s="82">
        <v>4.8224421160415583</v>
      </c>
      <c r="R54" s="61">
        <v>2.1947434823048373</v>
      </c>
      <c r="S54" s="6">
        <v>6.6377579681183168</v>
      </c>
      <c r="T54" s="6">
        <v>1.7090774868743976</v>
      </c>
      <c r="U54" s="82">
        <v>5.6531090138940865</v>
      </c>
      <c r="V54" s="61">
        <v>2.1884274662464023</v>
      </c>
      <c r="W54" s="6">
        <v>6.479186591055015</v>
      </c>
      <c r="X54" s="6">
        <v>2.5739628456265042</v>
      </c>
      <c r="Y54" s="82">
        <v>4.9331962131834928</v>
      </c>
      <c r="AA54" s="59">
        <f t="shared" si="36"/>
        <v>-3.661279344619742</v>
      </c>
      <c r="AB54" s="6">
        <f t="shared" si="37"/>
        <v>-1.034019623375463</v>
      </c>
      <c r="AC54" s="59">
        <f t="shared" si="38"/>
        <v>0.15122743082961598</v>
      </c>
      <c r="AD54" s="57">
        <f t="shared" si="39"/>
        <v>-3.5475139488943697</v>
      </c>
      <c r="AE54" s="59">
        <f t="shared" si="40"/>
        <v>1.2662575815519266</v>
      </c>
      <c r="AF54" s="57">
        <f t="shared" si="41"/>
        <v>-5.796505218894537</v>
      </c>
      <c r="AG54" s="59">
        <f t="shared" si="42"/>
        <v>-0.35751648777222256</v>
      </c>
      <c r="AH54" s="57">
        <f t="shared" si="43"/>
        <v>-3.5485192374354968</v>
      </c>
      <c r="AI54" s="59">
        <f t="shared" si="44"/>
        <v>-0.48566599543043965</v>
      </c>
      <c r="AJ54" s="57">
        <f t="shared" si="45"/>
        <v>-0.98464895422423027</v>
      </c>
      <c r="AK54" s="59">
        <f t="shared" si="46"/>
        <v>0.38553537938010196</v>
      </c>
      <c r="AL54" s="60">
        <f t="shared" si="47"/>
        <v>-1.5459903778715223</v>
      </c>
    </row>
    <row r="55" spans="1:38" x14ac:dyDescent="0.25">
      <c r="A55" s="1075" t="s">
        <v>136</v>
      </c>
      <c r="B55" s="6">
        <v>1.6126366491157653</v>
      </c>
      <c r="C55" s="6">
        <v>1.0979151417845252</v>
      </c>
      <c r="D55" s="6">
        <v>1.1771336986154302</v>
      </c>
      <c r="E55" s="6">
        <v>1.9512812352618643</v>
      </c>
      <c r="F55" s="61">
        <v>1.6388959230184856</v>
      </c>
      <c r="G55" s="6">
        <v>4.2446188908584457</v>
      </c>
      <c r="H55" s="6">
        <v>1.7232484642496393</v>
      </c>
      <c r="I55" s="82">
        <v>5.4467657119075383</v>
      </c>
      <c r="J55" s="61">
        <v>1.758584861282702</v>
      </c>
      <c r="K55" s="6">
        <v>7.1434109929646272</v>
      </c>
      <c r="L55" s="6">
        <v>0.50574015071056488</v>
      </c>
      <c r="M55" s="82">
        <v>9.1218665183162226</v>
      </c>
      <c r="N55" s="61">
        <v>2.1941644209335598</v>
      </c>
      <c r="O55" s="6">
        <v>4.1099688369875018</v>
      </c>
      <c r="P55" s="6">
        <v>1.2861736334405145</v>
      </c>
      <c r="Q55" s="82">
        <v>7.4854350386807171</v>
      </c>
      <c r="R55" s="61">
        <v>2.7526609996446361</v>
      </c>
      <c r="S55" s="6">
        <v>5.0461691194305152</v>
      </c>
      <c r="T55" s="6">
        <v>3.3776436473665958</v>
      </c>
      <c r="U55" s="82">
        <v>7.1181485800737549</v>
      </c>
      <c r="V55" s="61">
        <v>2.1515579486274161</v>
      </c>
      <c r="W55" s="6">
        <v>6.5727336922941122</v>
      </c>
      <c r="X55" s="6">
        <v>1.4579265310018175</v>
      </c>
      <c r="Y55" s="82">
        <v>6.8672873260609339</v>
      </c>
      <c r="AA55" s="59">
        <f t="shared" si="36"/>
        <v>-0.43550295050033516</v>
      </c>
      <c r="AB55" s="6">
        <f t="shared" si="37"/>
        <v>0.85336609347733905</v>
      </c>
      <c r="AC55" s="59">
        <f t="shared" si="38"/>
        <v>8.4352541231153655E-2</v>
      </c>
      <c r="AD55" s="57">
        <f t="shared" si="39"/>
        <v>1.2021468210490927</v>
      </c>
      <c r="AE55" s="59">
        <f t="shared" si="40"/>
        <v>-1.2528447105721372</v>
      </c>
      <c r="AF55" s="57">
        <f t="shared" si="41"/>
        <v>1.9784555253515954</v>
      </c>
      <c r="AG55" s="59">
        <f t="shared" si="42"/>
        <v>-0.90799078749304529</v>
      </c>
      <c r="AH55" s="57">
        <f t="shared" si="43"/>
        <v>3.3754662016932153</v>
      </c>
      <c r="AI55" s="59">
        <f t="shared" si="44"/>
        <v>0.62498264772195977</v>
      </c>
      <c r="AJ55" s="57">
        <f t="shared" si="45"/>
        <v>2.0719794606432398</v>
      </c>
      <c r="AK55" s="59">
        <f t="shared" si="46"/>
        <v>-0.69363141762559866</v>
      </c>
      <c r="AL55" s="60">
        <f t="shared" si="47"/>
        <v>0.29455363376682175</v>
      </c>
    </row>
    <row r="56" spans="1:38" x14ac:dyDescent="0.25">
      <c r="A56" s="1075" t="s">
        <v>137</v>
      </c>
      <c r="B56" s="6">
        <v>0.19266686326550672</v>
      </c>
      <c r="C56" s="6">
        <v>3.9219284161779</v>
      </c>
      <c r="D56" s="6">
        <v>1.9869007831267889</v>
      </c>
      <c r="E56" s="6">
        <v>2.057063422425097</v>
      </c>
      <c r="F56" s="61">
        <v>0.2577091192144183</v>
      </c>
      <c r="G56" s="6">
        <v>4.2160349679659896</v>
      </c>
      <c r="H56" s="6">
        <v>0.20953898417184</v>
      </c>
      <c r="I56" s="82">
        <v>4.0667698829046852</v>
      </c>
      <c r="J56" s="61">
        <v>0</v>
      </c>
      <c r="K56" s="6">
        <v>4.6419837135464475</v>
      </c>
      <c r="L56" s="6">
        <v>0.14225245178717047</v>
      </c>
      <c r="M56" s="82">
        <v>5.2879867804465732</v>
      </c>
      <c r="N56" s="61">
        <v>2.5170245760711998</v>
      </c>
      <c r="O56" s="6">
        <v>3.3821595927586561</v>
      </c>
      <c r="P56" s="6">
        <v>1.3499326965807288</v>
      </c>
      <c r="Q56" s="82">
        <v>3.8251850038965141</v>
      </c>
      <c r="R56" s="61">
        <v>0.63437329179527435</v>
      </c>
      <c r="S56" s="6">
        <v>6.1906366748728994</v>
      </c>
      <c r="T56" s="6">
        <v>0.96162689199284257</v>
      </c>
      <c r="U56" s="82">
        <v>4.4817298957861063</v>
      </c>
      <c r="V56" s="61">
        <v>1.1097226399972544</v>
      </c>
      <c r="W56" s="6">
        <v>5.1246696773386038</v>
      </c>
      <c r="X56" s="6">
        <v>1.9591453834867627</v>
      </c>
      <c r="Y56" s="82">
        <v>3.2340262539439344</v>
      </c>
      <c r="AA56" s="59">
        <f t="shared" si="36"/>
        <v>1.7942339198612822</v>
      </c>
      <c r="AB56" s="6">
        <f t="shared" si="37"/>
        <v>-1.864864993752803</v>
      </c>
      <c r="AC56" s="59">
        <f t="shared" si="38"/>
        <v>-4.8170135042578305E-2</v>
      </c>
      <c r="AD56" s="57">
        <f t="shared" si="39"/>
        <v>-0.14926508506130443</v>
      </c>
      <c r="AE56" s="59">
        <f t="shared" si="40"/>
        <v>0.14225245178717047</v>
      </c>
      <c r="AF56" s="57">
        <f t="shared" si="41"/>
        <v>0.64600306690012577</v>
      </c>
      <c r="AG56" s="59">
        <f t="shared" si="42"/>
        <v>-1.167091879490471</v>
      </c>
      <c r="AH56" s="57">
        <f t="shared" si="43"/>
        <v>0.44302541113785798</v>
      </c>
      <c r="AI56" s="59">
        <f t="shared" si="44"/>
        <v>0.32725360019756822</v>
      </c>
      <c r="AJ56" s="57">
        <f t="shared" si="45"/>
        <v>-1.7089067790867931</v>
      </c>
      <c r="AK56" s="59">
        <f t="shared" si="46"/>
        <v>0.8494227434895083</v>
      </c>
      <c r="AL56" s="60">
        <f t="shared" si="47"/>
        <v>-1.8906434233946694</v>
      </c>
    </row>
    <row r="57" spans="1:38" x14ac:dyDescent="0.25">
      <c r="A57" s="1075" t="s">
        <v>138</v>
      </c>
      <c r="B57" s="6">
        <v>0.97998370839266513</v>
      </c>
      <c r="C57" s="6">
        <v>4.3467678392656159</v>
      </c>
      <c r="D57" s="6">
        <v>0.97427732272326617</v>
      </c>
      <c r="E57" s="6">
        <v>3.6636088397097097</v>
      </c>
      <c r="F57" s="61">
        <v>1.6161354357712538</v>
      </c>
      <c r="G57" s="6">
        <v>3.278872833287704</v>
      </c>
      <c r="H57" s="6">
        <v>0.72225732905370232</v>
      </c>
      <c r="I57" s="82">
        <v>3.0666358592621257</v>
      </c>
      <c r="J57" s="61">
        <v>1.8431897301805154</v>
      </c>
      <c r="K57" s="6">
        <v>3.865457991989353</v>
      </c>
      <c r="L57" s="6">
        <v>1.7953750977950984</v>
      </c>
      <c r="M57" s="82">
        <v>3.0847083362968211</v>
      </c>
      <c r="N57" s="61">
        <v>1.642836357921768</v>
      </c>
      <c r="O57" s="6">
        <v>5.0630375634973603</v>
      </c>
      <c r="P57" s="6">
        <v>1.2159318730564643</v>
      </c>
      <c r="Q57" s="82">
        <v>5.2978657226660157</v>
      </c>
      <c r="R57" s="61">
        <v>2.2806039015646666</v>
      </c>
      <c r="S57" s="6">
        <v>6.2470967931328039</v>
      </c>
      <c r="T57" s="6">
        <v>1.5305606274479575</v>
      </c>
      <c r="U57" s="82">
        <v>3.8944333677220255</v>
      </c>
      <c r="V57" s="61">
        <v>3.5002353597517391</v>
      </c>
      <c r="W57" s="6">
        <v>5.3060548475391833</v>
      </c>
      <c r="X57" s="6">
        <v>1.2921002756777669</v>
      </c>
      <c r="Y57" s="82">
        <v>5.4915443288903951</v>
      </c>
      <c r="AA57" s="59">
        <f t="shared" si="36"/>
        <v>-5.7063856693989612E-3</v>
      </c>
      <c r="AB57" s="6">
        <f t="shared" si="37"/>
        <v>-0.6831589995559062</v>
      </c>
      <c r="AC57" s="59">
        <f t="shared" si="38"/>
        <v>-0.89387810671755152</v>
      </c>
      <c r="AD57" s="57">
        <f t="shared" si="39"/>
        <v>-0.21223697402557828</v>
      </c>
      <c r="AE57" s="59">
        <f t="shared" si="40"/>
        <v>-4.7814632385416944E-2</v>
      </c>
      <c r="AF57" s="57">
        <f t="shared" si="41"/>
        <v>-0.78074965569253196</v>
      </c>
      <c r="AG57" s="59">
        <f t="shared" si="42"/>
        <v>-0.42690448486530364</v>
      </c>
      <c r="AH57" s="57">
        <f t="shared" si="43"/>
        <v>0.2348281591686554</v>
      </c>
      <c r="AI57" s="59">
        <f t="shared" si="44"/>
        <v>-0.75004327411670912</v>
      </c>
      <c r="AJ57" s="57">
        <f t="shared" si="45"/>
        <v>-2.3526634254107783</v>
      </c>
      <c r="AK57" s="59">
        <f t="shared" si="46"/>
        <v>-2.2081350840739722</v>
      </c>
      <c r="AL57" s="60">
        <f t="shared" si="47"/>
        <v>0.18548948135121179</v>
      </c>
    </row>
    <row r="58" spans="1:38" x14ac:dyDescent="0.25">
      <c r="A58" s="1075" t="s">
        <v>139</v>
      </c>
      <c r="B58" s="6">
        <v>2.0065993871997598</v>
      </c>
      <c r="C58" s="6">
        <v>3.2118446144286605</v>
      </c>
      <c r="D58" s="6">
        <v>2.3005481891297164</v>
      </c>
      <c r="E58" s="6">
        <v>5.8412961203931717</v>
      </c>
      <c r="F58" s="61">
        <v>2.4354344832155683</v>
      </c>
      <c r="G58" s="6">
        <v>4.5102391420607013</v>
      </c>
      <c r="H58" s="6">
        <v>1.6798150573720521</v>
      </c>
      <c r="I58" s="82">
        <v>6.5674551677098858</v>
      </c>
      <c r="J58" s="61">
        <v>2.3078359191371822</v>
      </c>
      <c r="K58" s="6">
        <v>5.6999382470787037</v>
      </c>
      <c r="L58" s="6">
        <v>2.2124141672342166</v>
      </c>
      <c r="M58" s="82">
        <v>6.0817803093959792</v>
      </c>
      <c r="N58" s="61">
        <v>1.26286623120705</v>
      </c>
      <c r="O58" s="6">
        <v>6.9880265276930311</v>
      </c>
      <c r="P58" s="6">
        <v>4.3171775772403072</v>
      </c>
      <c r="Q58" s="82">
        <v>8.5285602987554743</v>
      </c>
      <c r="R58" s="61">
        <v>1.5550764003621667</v>
      </c>
      <c r="S58" s="6">
        <v>5.7998002482895092</v>
      </c>
      <c r="T58" s="6">
        <v>4.258372509351303</v>
      </c>
      <c r="U58" s="82">
        <v>5.068479194259683</v>
      </c>
      <c r="V58" s="61">
        <v>3.6099922220918663</v>
      </c>
      <c r="W58" s="6">
        <v>6.803714277023885</v>
      </c>
      <c r="X58" s="6">
        <v>3.2620082603826748</v>
      </c>
      <c r="Y58" s="82">
        <v>7.2787096463448417</v>
      </c>
      <c r="AA58" s="59">
        <f t="shared" si="36"/>
        <v>0.29394880192995654</v>
      </c>
      <c r="AB58" s="6">
        <f t="shared" si="37"/>
        <v>2.6294515059645112</v>
      </c>
      <c r="AC58" s="59">
        <f t="shared" si="38"/>
        <v>-0.75561942584351627</v>
      </c>
      <c r="AD58" s="57">
        <f t="shared" si="39"/>
        <v>2.0572160256491845</v>
      </c>
      <c r="AE58" s="59">
        <f t="shared" si="40"/>
        <v>-9.5421751902965646E-2</v>
      </c>
      <c r="AF58" s="57">
        <f t="shared" si="41"/>
        <v>0.38184206231727558</v>
      </c>
      <c r="AG58" s="59">
        <f t="shared" si="42"/>
        <v>3.0543113460332574</v>
      </c>
      <c r="AH58" s="57">
        <f t="shared" si="43"/>
        <v>1.5405337710624432</v>
      </c>
      <c r="AI58" s="59">
        <f t="shared" si="44"/>
        <v>2.7032961089891363</v>
      </c>
      <c r="AJ58" s="57">
        <f t="shared" si="45"/>
        <v>-0.73132105402982628</v>
      </c>
      <c r="AK58" s="59">
        <f t="shared" si="46"/>
        <v>-0.34798396170919155</v>
      </c>
      <c r="AL58" s="60">
        <f t="shared" si="47"/>
        <v>0.47499536932095676</v>
      </c>
    </row>
    <row r="59" spans="1:38" x14ac:dyDescent="0.25">
      <c r="A59" s="1075" t="s">
        <v>140</v>
      </c>
      <c r="B59" s="6">
        <v>0.1900898290350623</v>
      </c>
      <c r="C59" s="6">
        <v>3.355549116198203</v>
      </c>
      <c r="D59" s="6">
        <v>0.93893318387541957</v>
      </c>
      <c r="E59" s="6">
        <v>1.9254759451103758</v>
      </c>
      <c r="F59" s="61">
        <v>1.9729468599033815</v>
      </c>
      <c r="G59" s="6">
        <v>1.0637681159420289</v>
      </c>
      <c r="H59" s="6">
        <v>1.4665540562659178</v>
      </c>
      <c r="I59" s="82">
        <v>2.8584709864540163</v>
      </c>
      <c r="J59" s="61">
        <v>1.6445976721786641</v>
      </c>
      <c r="K59" s="6">
        <v>3.9040066251991612</v>
      </c>
      <c r="L59" s="6">
        <v>0.65332844355704056</v>
      </c>
      <c r="M59" s="82">
        <v>5.8690898224739554</v>
      </c>
      <c r="N59" s="61">
        <v>2.4384839111767693</v>
      </c>
      <c r="O59" s="6">
        <v>4.3515996491390059</v>
      </c>
      <c r="P59" s="6">
        <v>0.85994840309581433</v>
      </c>
      <c r="Q59" s="82">
        <v>5.3483457659207119</v>
      </c>
      <c r="R59" s="61">
        <v>4.9892534747098445</v>
      </c>
      <c r="S59" s="6">
        <v>5.6875388068968808</v>
      </c>
      <c r="T59" s="6">
        <v>1.4096083773970784</v>
      </c>
      <c r="U59" s="82">
        <v>2.0878772385137627</v>
      </c>
      <c r="V59" s="61">
        <v>4.6610786818053782</v>
      </c>
      <c r="W59" s="6">
        <v>4.5299585271807228</v>
      </c>
      <c r="X59" s="6">
        <v>0.61121346412388589</v>
      </c>
      <c r="Y59" s="82">
        <v>4.4527710003485534</v>
      </c>
      <c r="AA59" s="59">
        <f t="shared" si="36"/>
        <v>0.74884335484035724</v>
      </c>
      <c r="AB59" s="6">
        <f t="shared" si="37"/>
        <v>-1.4300731710878272</v>
      </c>
      <c r="AC59" s="59">
        <f t="shared" si="38"/>
        <v>-0.50639280363746364</v>
      </c>
      <c r="AD59" s="57">
        <f t="shared" si="39"/>
        <v>1.7947028705119874</v>
      </c>
      <c r="AE59" s="59">
        <f t="shared" si="40"/>
        <v>-0.99126922862162359</v>
      </c>
      <c r="AF59" s="57">
        <f t="shared" si="41"/>
        <v>1.9650831972747942</v>
      </c>
      <c r="AG59" s="59">
        <f t="shared" si="42"/>
        <v>-1.5785355080809551</v>
      </c>
      <c r="AH59" s="57">
        <f t="shared" si="43"/>
        <v>0.99674611678170599</v>
      </c>
      <c r="AI59" s="59">
        <f t="shared" si="44"/>
        <v>-3.579645097312766</v>
      </c>
      <c r="AJ59" s="57">
        <f t="shared" si="45"/>
        <v>-3.5996615683831181</v>
      </c>
      <c r="AK59" s="59">
        <f t="shared" si="46"/>
        <v>-4.049865217681492</v>
      </c>
      <c r="AL59" s="60">
        <f t="shared" si="47"/>
        <v>-7.718752683216934E-2</v>
      </c>
    </row>
    <row r="60" spans="1:38" x14ac:dyDescent="0.25">
      <c r="A60" s="1075" t="s">
        <v>141</v>
      </c>
      <c r="B60" s="6">
        <v>0</v>
      </c>
      <c r="C60" s="6">
        <v>5.0820255752126</v>
      </c>
      <c r="D60" s="6">
        <v>7.1124272840714375E-2</v>
      </c>
      <c r="E60" s="6">
        <v>4.5534086898945318</v>
      </c>
      <c r="F60" s="61">
        <v>2.8130750136346721</v>
      </c>
      <c r="G60" s="6">
        <v>5.0134817601215147</v>
      </c>
      <c r="H60" s="6">
        <v>1.0073069198537448</v>
      </c>
      <c r="I60" s="82">
        <v>4.1858462761201443</v>
      </c>
      <c r="J60" s="61">
        <v>0.78537883191783442</v>
      </c>
      <c r="K60" s="6">
        <v>4.1956017820573743</v>
      </c>
      <c r="L60" s="6">
        <v>1.9444665902126606</v>
      </c>
      <c r="M60" s="82">
        <v>2.4602244967629701</v>
      </c>
      <c r="N60" s="61">
        <v>1.4978506356071462</v>
      </c>
      <c r="O60" s="6">
        <v>3.468692897238034</v>
      </c>
      <c r="P60" s="6">
        <v>1.3951830832383647</v>
      </c>
      <c r="Q60" s="82">
        <v>3.8728193713386214</v>
      </c>
      <c r="R60" s="61">
        <v>0.68459003316679967</v>
      </c>
      <c r="S60" s="6">
        <v>5.1796884839833748</v>
      </c>
      <c r="T60" s="6">
        <v>0.31210511091149917</v>
      </c>
      <c r="U60" s="82">
        <v>1.6646240275261484</v>
      </c>
      <c r="V60" s="61">
        <v>1.0772836128144643</v>
      </c>
      <c r="W60" s="6">
        <v>6.2627216747820151</v>
      </c>
      <c r="X60" s="6">
        <v>1.5450675208189995</v>
      </c>
      <c r="Y60" s="82">
        <v>3.8481181474607662</v>
      </c>
      <c r="AA60" s="59">
        <f t="shared" si="36"/>
        <v>7.1124272840714375E-2</v>
      </c>
      <c r="AB60" s="6">
        <f t="shared" si="37"/>
        <v>-0.52861688531806816</v>
      </c>
      <c r="AC60" s="59">
        <f t="shared" si="38"/>
        <v>-1.8057680937809273</v>
      </c>
      <c r="AD60" s="57">
        <f t="shared" si="39"/>
        <v>-0.82763548400137044</v>
      </c>
      <c r="AE60" s="59">
        <f t="shared" si="40"/>
        <v>1.159087758294826</v>
      </c>
      <c r="AF60" s="57">
        <f t="shared" si="41"/>
        <v>-1.7353772852944043</v>
      </c>
      <c r="AG60" s="59">
        <f t="shared" si="42"/>
        <v>-0.10266755236878145</v>
      </c>
      <c r="AH60" s="57">
        <f t="shared" si="43"/>
        <v>0.40412647410058744</v>
      </c>
      <c r="AI60" s="59">
        <f t="shared" si="44"/>
        <v>-0.3724849222553005</v>
      </c>
      <c r="AJ60" s="57">
        <f t="shared" si="45"/>
        <v>-3.5150644564572264</v>
      </c>
      <c r="AK60" s="59">
        <f t="shared" si="46"/>
        <v>0.46778390800453518</v>
      </c>
      <c r="AL60" s="60">
        <f t="shared" si="47"/>
        <v>-2.4146035273212489</v>
      </c>
    </row>
    <row r="61" spans="1:38" x14ac:dyDescent="0.25">
      <c r="A61" s="1075" t="s">
        <v>142</v>
      </c>
      <c r="B61" s="6">
        <v>0.66726880610495665</v>
      </c>
      <c r="C61" s="6">
        <v>5.1851578772741522</v>
      </c>
      <c r="D61" s="6">
        <v>0.60915646853146854</v>
      </c>
      <c r="E61" s="6">
        <v>4.7899366258741258</v>
      </c>
      <c r="F61" s="61">
        <v>0.93258080162264645</v>
      </c>
      <c r="G61" s="6">
        <v>1.5498919705454386</v>
      </c>
      <c r="H61" s="6">
        <v>1.0740377919671416</v>
      </c>
      <c r="I61" s="82">
        <v>1.2522572497550959</v>
      </c>
      <c r="J61" s="61">
        <v>0</v>
      </c>
      <c r="K61" s="6">
        <v>2.6184617326014261</v>
      </c>
      <c r="L61" s="6">
        <v>0.66726957201867376</v>
      </c>
      <c r="M61" s="82">
        <v>3.1200351966367657</v>
      </c>
      <c r="N61" s="61">
        <v>1.2731930750718112</v>
      </c>
      <c r="O61" s="6">
        <v>2.0223585125378465</v>
      </c>
      <c r="P61" s="6">
        <v>0.61327471209812401</v>
      </c>
      <c r="Q61" s="82">
        <v>5.0935524968149686</v>
      </c>
      <c r="R61" s="61">
        <v>1.1383242067361787</v>
      </c>
      <c r="S61" s="6">
        <v>4.5382942014852601</v>
      </c>
      <c r="T61" s="6">
        <v>1.1591121585101887</v>
      </c>
      <c r="U61" s="82">
        <v>4.1907347874534118</v>
      </c>
      <c r="V61" s="61">
        <v>3.1760060172997364</v>
      </c>
      <c r="W61" s="6">
        <v>3.3866115080857462</v>
      </c>
      <c r="X61" s="6">
        <v>2.0286157386562609</v>
      </c>
      <c r="Y61" s="82">
        <v>4.7738756315973792</v>
      </c>
      <c r="AA61" s="59">
        <f t="shared" si="36"/>
        <v>-5.8112337573488104E-2</v>
      </c>
      <c r="AB61" s="6">
        <f t="shared" si="37"/>
        <v>-0.3952212514000264</v>
      </c>
      <c r="AC61" s="59">
        <f t="shared" si="38"/>
        <v>0.1414569903444951</v>
      </c>
      <c r="AD61" s="57">
        <f t="shared" si="39"/>
        <v>-0.2976347207903427</v>
      </c>
      <c r="AE61" s="59">
        <f t="shared" si="40"/>
        <v>0.66726957201867376</v>
      </c>
      <c r="AF61" s="57">
        <f t="shared" si="41"/>
        <v>0.50157346403533953</v>
      </c>
      <c r="AG61" s="59">
        <f t="shared" si="42"/>
        <v>-0.65991836297368722</v>
      </c>
      <c r="AH61" s="57">
        <f t="shared" si="43"/>
        <v>3.0711939842771221</v>
      </c>
      <c r="AI61" s="59">
        <f t="shared" si="44"/>
        <v>2.0787951774009938E-2</v>
      </c>
      <c r="AJ61" s="57">
        <f t="shared" si="45"/>
        <v>-0.34755941403184831</v>
      </c>
      <c r="AK61" s="59">
        <f t="shared" si="46"/>
        <v>-1.1473902786434755</v>
      </c>
      <c r="AL61" s="60">
        <f t="shared" si="47"/>
        <v>1.387264123511633</v>
      </c>
    </row>
    <row r="62" spans="1:38" x14ac:dyDescent="0.25">
      <c r="A62" s="1075" t="s">
        <v>143</v>
      </c>
      <c r="B62" s="6">
        <v>0</v>
      </c>
      <c r="C62" s="6">
        <v>12.025099828864803</v>
      </c>
      <c r="D62" s="6">
        <v>0</v>
      </c>
      <c r="E62" s="6">
        <v>10.39607201309329</v>
      </c>
      <c r="F62" s="61">
        <v>0</v>
      </c>
      <c r="G62" s="6">
        <v>16.563055062166963</v>
      </c>
      <c r="H62" s="6">
        <v>1.8873724332964465</v>
      </c>
      <c r="I62" s="82">
        <v>11.354973564490347</v>
      </c>
      <c r="J62" s="61">
        <v>0</v>
      </c>
      <c r="K62" s="6">
        <v>20.39776462853386</v>
      </c>
      <c r="L62" s="6">
        <v>0.90673004973810467</v>
      </c>
      <c r="M62" s="82">
        <v>23.090805053039308</v>
      </c>
      <c r="N62" s="61">
        <v>0</v>
      </c>
      <c r="O62" s="6">
        <v>27.059138824370198</v>
      </c>
      <c r="P62" s="6">
        <v>0.27641133754977748</v>
      </c>
      <c r="Q62" s="82">
        <v>17.156242679784491</v>
      </c>
      <c r="R62" s="61">
        <v>6.3410051667449512</v>
      </c>
      <c r="S62" s="6">
        <v>13.875058713010805</v>
      </c>
      <c r="T62" s="6">
        <v>0.43962345295551197</v>
      </c>
      <c r="U62" s="82">
        <v>14.593587231805802</v>
      </c>
      <c r="V62" s="61">
        <v>4.7878731860615584</v>
      </c>
      <c r="W62" s="6">
        <v>18.587669840096126</v>
      </c>
      <c r="X62" s="6">
        <v>2.6273584905660377</v>
      </c>
      <c r="Y62" s="82">
        <v>17.985849056603772</v>
      </c>
      <c r="AA62" s="59">
        <f t="shared" si="36"/>
        <v>0</v>
      </c>
      <c r="AB62" s="6">
        <f t="shared" si="37"/>
        <v>-1.6290278157715132</v>
      </c>
      <c r="AC62" s="59">
        <f t="shared" si="38"/>
        <v>1.8873724332964465</v>
      </c>
      <c r="AD62" s="57">
        <f t="shared" si="39"/>
        <v>-5.2080814976766163</v>
      </c>
      <c r="AE62" s="59">
        <f t="shared" si="40"/>
        <v>0.90673004973810467</v>
      </c>
      <c r="AF62" s="57">
        <f t="shared" si="41"/>
        <v>2.6930404245054476</v>
      </c>
      <c r="AG62" s="59">
        <f t="shared" si="42"/>
        <v>0.27641133754977748</v>
      </c>
      <c r="AH62" s="57">
        <f t="shared" si="43"/>
        <v>-9.9028961445857071</v>
      </c>
      <c r="AI62" s="59">
        <f t="shared" si="44"/>
        <v>-5.9013817137894389</v>
      </c>
      <c r="AJ62" s="57">
        <f t="shared" si="45"/>
        <v>0.71852851879499724</v>
      </c>
      <c r="AK62" s="59">
        <f t="shared" si="46"/>
        <v>-2.1605146954955208</v>
      </c>
      <c r="AL62" s="60">
        <f t="shared" si="47"/>
        <v>-0.60182078349235368</v>
      </c>
    </row>
    <row r="63" spans="1:38" x14ac:dyDescent="0.25">
      <c r="A63" s="1077" t="s">
        <v>144</v>
      </c>
      <c r="B63" s="98">
        <v>0</v>
      </c>
      <c r="C63" s="98">
        <v>3.4439685938615274</v>
      </c>
      <c r="D63" s="98">
        <v>3.9570414882055873</v>
      </c>
      <c r="E63" s="98">
        <v>8.7387329796074926</v>
      </c>
      <c r="F63" s="100">
        <v>0</v>
      </c>
      <c r="G63" s="98">
        <v>8.3397598325437912</v>
      </c>
      <c r="H63" s="98">
        <v>0</v>
      </c>
      <c r="I63" s="99">
        <v>3.3545997118748714</v>
      </c>
      <c r="J63" s="100">
        <v>0</v>
      </c>
      <c r="K63" s="98">
        <v>10.435122459614382</v>
      </c>
      <c r="L63" s="98">
        <v>1.1729971273539739</v>
      </c>
      <c r="M63" s="99">
        <v>3.287583785509097</v>
      </c>
      <c r="N63" s="100">
        <v>1.6803438843298164</v>
      </c>
      <c r="O63" s="98">
        <v>14.95375797837697</v>
      </c>
      <c r="P63" s="98">
        <v>3.2231852654387869</v>
      </c>
      <c r="Q63" s="99">
        <v>13.94907908992416</v>
      </c>
      <c r="R63" s="100">
        <v>0</v>
      </c>
      <c r="S63" s="98">
        <v>17.836538461538463</v>
      </c>
      <c r="T63" s="98">
        <v>4.1666666666666661</v>
      </c>
      <c r="U63" s="99">
        <v>12.243589743589743</v>
      </c>
      <c r="V63" s="100">
        <v>5.282267509955493</v>
      </c>
      <c r="W63" s="98">
        <v>12.543921293042867</v>
      </c>
      <c r="X63" s="98">
        <v>2.4487857821191157</v>
      </c>
      <c r="Y63" s="99">
        <v>7.4684574684574674</v>
      </c>
      <c r="AA63" s="108">
        <f t="shared" si="36"/>
        <v>3.9570414882055873</v>
      </c>
      <c r="AB63" s="98">
        <f t="shared" si="37"/>
        <v>5.2947643857459656</v>
      </c>
      <c r="AC63" s="108">
        <f t="shared" si="38"/>
        <v>0</v>
      </c>
      <c r="AD63" s="109">
        <f t="shared" si="39"/>
        <v>-4.9851601206689198</v>
      </c>
      <c r="AE63" s="108">
        <f t="shared" si="40"/>
        <v>1.1729971273539739</v>
      </c>
      <c r="AF63" s="109">
        <f t="shared" si="41"/>
        <v>-7.1475386741052844</v>
      </c>
      <c r="AG63" s="108">
        <f t="shared" si="42"/>
        <v>1.5428413811089705</v>
      </c>
      <c r="AH63" s="109">
        <f t="shared" si="43"/>
        <v>-1.0046788884528102</v>
      </c>
      <c r="AI63" s="108">
        <f t="shared" si="44"/>
        <v>4.1666666666666661</v>
      </c>
      <c r="AJ63" s="109">
        <f t="shared" si="45"/>
        <v>-5.5929487179487207</v>
      </c>
      <c r="AK63" s="108">
        <f t="shared" si="46"/>
        <v>-2.8334817278363773</v>
      </c>
      <c r="AL63" s="236">
        <f t="shared" si="47"/>
        <v>-5.0754638245854</v>
      </c>
    </row>
    <row r="66" spans="1:7" x14ac:dyDescent="0.25">
      <c r="A66" s="1531"/>
      <c r="B66" s="1531"/>
      <c r="C66" s="1531"/>
      <c r="D66" s="1531"/>
      <c r="E66" s="1531"/>
      <c r="F66" s="1531"/>
      <c r="G66" s="1531"/>
    </row>
    <row r="67" spans="1:7" x14ac:dyDescent="0.25">
      <c r="A67" s="1746" t="s">
        <v>1273</v>
      </c>
      <c r="B67" s="1747"/>
      <c r="C67" s="1747"/>
      <c r="D67" s="1747"/>
      <c r="E67" s="1747"/>
      <c r="F67" s="1747"/>
      <c r="G67" s="1748"/>
    </row>
    <row r="68" spans="1:7" x14ac:dyDescent="0.25">
      <c r="A68" s="1746"/>
      <c r="B68" s="1747"/>
      <c r="C68" s="1747"/>
      <c r="D68" s="1747"/>
      <c r="E68" s="1747"/>
      <c r="F68" s="1747"/>
      <c r="G68" s="1748"/>
    </row>
    <row r="69" spans="1:7" x14ac:dyDescent="0.25">
      <c r="A69" s="1749"/>
      <c r="B69" s="1750"/>
      <c r="C69" s="1750"/>
      <c r="D69" s="1750"/>
      <c r="E69" s="1750"/>
      <c r="F69" s="1750"/>
      <c r="G69" s="1751"/>
    </row>
  </sheetData>
  <sheetProtection algorithmName="SHA-512" hashValue="MK+MWHdm9CfsAt7uYfYK/Py6DYbMlrwzaEfeaoJXXt2S+EGIH1JkY3FMdZuwTcqxUGl/+XyfSjXwBA8zwcuQ3w==" saltValue="u36f8V6Fj5edaUf0mH58aQ==" spinCount="100000" sheet="1" objects="1" scenarios="1"/>
  <mergeCells count="42">
    <mergeCell ref="AK19:AL20"/>
    <mergeCell ref="AA18:AL18"/>
    <mergeCell ref="F19:I19"/>
    <mergeCell ref="AE19:AF20"/>
    <mergeCell ref="N20:O20"/>
    <mergeCell ref="P20:Q20"/>
    <mergeCell ref="R20:S20"/>
    <mergeCell ref="T20:U20"/>
    <mergeCell ref="V20:W20"/>
    <mergeCell ref="X20:Y20"/>
    <mergeCell ref="V19:Y19"/>
    <mergeCell ref="R19:U19"/>
    <mergeCell ref="B18:Y18"/>
    <mergeCell ref="AA19:AB20"/>
    <mergeCell ref="A67:G69"/>
    <mergeCell ref="AG19:AH20"/>
    <mergeCell ref="AI19:AJ20"/>
    <mergeCell ref="AC19:AD20"/>
    <mergeCell ref="J19:M19"/>
    <mergeCell ref="B20:C20"/>
    <mergeCell ref="D20:E20"/>
    <mergeCell ref="F20:G20"/>
    <mergeCell ref="H20:I20"/>
    <mergeCell ref="J20:K20"/>
    <mergeCell ref="N19:Q19"/>
    <mergeCell ref="L20:M20"/>
    <mergeCell ref="B19:E19"/>
    <mergeCell ref="A1:T2"/>
    <mergeCell ref="S10:S11"/>
    <mergeCell ref="T10:T11"/>
    <mergeCell ref="B9:M9"/>
    <mergeCell ref="O9:T9"/>
    <mergeCell ref="B10:C10"/>
    <mergeCell ref="D10:E10"/>
    <mergeCell ref="F10:G10"/>
    <mergeCell ref="H10:I10"/>
    <mergeCell ref="J10:K10"/>
    <mergeCell ref="L10:M10"/>
    <mergeCell ref="O10:O11"/>
    <mergeCell ref="P10:P11"/>
    <mergeCell ref="Q10:Q11"/>
    <mergeCell ref="R10:R11"/>
  </mergeCells>
  <conditionalFormatting sqref="O12:T13">
    <cfRule type="cellIs" dxfId="30" priority="1" operator="lessThan">
      <formula>0</formula>
    </cfRule>
  </conditionalFormatting>
  <conditionalFormatting sqref="AA23:AL63">
    <cfRule type="cellIs" dxfId="29" priority="2" operator="lessThan">
      <formula>0</formula>
    </cfRule>
  </conditionalFormatting>
  <hyperlinks>
    <hyperlink ref="A5" location="Índice!A1" display="⌂ Volver al ÍNDICE" xr:uid="{4A4F7A00-F907-4CE0-B48C-02376827170E}"/>
  </hyperlink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EE93F-C71F-4A82-AA5B-FA2B459C860F}">
  <sheetPr codeName="Hoja79">
    <tabColor rgb="FFB2C6D1"/>
  </sheetPr>
  <dimension ref="A1:S69"/>
  <sheetViews>
    <sheetView topLeftCell="A13" zoomScale="59" zoomScaleNormal="59" workbookViewId="0">
      <pane xSplit="1" topLeftCell="B1" activePane="topRight" state="frozen"/>
      <selection pane="topRight" activeCell="A36" sqref="A36"/>
    </sheetView>
  </sheetViews>
  <sheetFormatPr baseColWidth="10" defaultColWidth="11.42578125" defaultRowHeight="15" x14ac:dyDescent="0.25"/>
  <cols>
    <col min="1" max="1" width="102.7109375" customWidth="1"/>
    <col min="2" max="9" width="13.7109375" customWidth="1"/>
    <col min="10" max="10" width="14.85546875" customWidth="1"/>
    <col min="11" max="11" width="15.140625" customWidth="1"/>
    <col min="12" max="16" width="10.7109375" customWidth="1"/>
    <col min="17" max="17" width="11.28515625" customWidth="1"/>
    <col min="18" max="22" width="10.7109375" customWidth="1"/>
  </cols>
  <sheetData>
    <row r="1" spans="1:19" ht="24" customHeight="1" x14ac:dyDescent="0.25">
      <c r="A1" s="1755" t="s">
        <v>1150</v>
      </c>
      <c r="B1" s="1756"/>
      <c r="C1" s="1756"/>
      <c r="D1" s="1756"/>
      <c r="E1" s="1756"/>
      <c r="F1" s="1756"/>
      <c r="G1" s="1756"/>
      <c r="H1" s="1756"/>
      <c r="I1" s="1756"/>
      <c r="J1" s="1756"/>
      <c r="K1" s="1756"/>
      <c r="L1" s="1756"/>
      <c r="M1" s="1756"/>
      <c r="N1" s="1756"/>
      <c r="O1" s="1756"/>
      <c r="P1" s="1756"/>
      <c r="Q1" s="1756"/>
      <c r="R1" s="1756"/>
      <c r="S1" s="1757"/>
    </row>
    <row r="2" spans="1:19" ht="15.75" customHeight="1" thickBot="1" x14ac:dyDescent="0.3">
      <c r="A2" s="1758"/>
      <c r="B2" s="1759"/>
      <c r="C2" s="1759"/>
      <c r="D2" s="1759"/>
      <c r="E2" s="1759"/>
      <c r="F2" s="1759"/>
      <c r="G2" s="1759"/>
      <c r="H2" s="1759"/>
      <c r="I2" s="1759"/>
      <c r="J2" s="1759"/>
      <c r="K2" s="1759"/>
      <c r="L2" s="1759"/>
      <c r="M2" s="1759"/>
      <c r="N2" s="1759"/>
      <c r="O2" s="1759"/>
      <c r="P2" s="1759"/>
      <c r="Q2" s="1759"/>
      <c r="R2" s="1759"/>
      <c r="S2" s="1760"/>
    </row>
    <row r="3" spans="1:19" x14ac:dyDescent="0.25">
      <c r="A3" s="42" t="s">
        <v>980</v>
      </c>
    </row>
    <row r="4" spans="1:19" x14ac:dyDescent="0.25">
      <c r="A4" s="42" t="s">
        <v>990</v>
      </c>
    </row>
    <row r="5" spans="1:19" x14ac:dyDescent="0.25">
      <c r="A5" s="132" t="s">
        <v>712</v>
      </c>
    </row>
    <row r="7" spans="1:19" x14ac:dyDescent="0.25">
      <c r="A7" s="5" t="s">
        <v>1358</v>
      </c>
    </row>
    <row r="8" spans="1:19" x14ac:dyDescent="0.25">
      <c r="A8" s="5"/>
    </row>
    <row r="9" spans="1:19" ht="45" customHeight="1" x14ac:dyDescent="0.25">
      <c r="B9" s="2124" t="s">
        <v>508</v>
      </c>
      <c r="C9" s="2125"/>
      <c r="D9" s="2125"/>
      <c r="E9" s="2125"/>
      <c r="F9" s="2125"/>
      <c r="G9" s="2126"/>
      <c r="H9" s="1"/>
      <c r="I9" s="2136" t="s">
        <v>853</v>
      </c>
      <c r="J9" s="2137"/>
      <c r="K9" s="2138"/>
    </row>
    <row r="10" spans="1:19" x14ac:dyDescent="0.25">
      <c r="A10" s="412" t="s">
        <v>29</v>
      </c>
      <c r="B10" s="2128">
        <v>2021</v>
      </c>
      <c r="C10" s="2128"/>
      <c r="D10" s="2128">
        <v>2022</v>
      </c>
      <c r="E10" s="2128"/>
      <c r="F10" s="2128">
        <v>2023</v>
      </c>
      <c r="G10" s="2128"/>
      <c r="I10" s="2129">
        <v>2021</v>
      </c>
      <c r="J10" s="2129">
        <v>2022</v>
      </c>
      <c r="K10" s="2129">
        <v>2023</v>
      </c>
    </row>
    <row r="11" spans="1:19" x14ac:dyDescent="0.25">
      <c r="A11" s="394" t="s">
        <v>1136</v>
      </c>
      <c r="B11" s="393" t="s">
        <v>31</v>
      </c>
      <c r="C11" s="393" t="s">
        <v>32</v>
      </c>
      <c r="D11" s="393" t="s">
        <v>31</v>
      </c>
      <c r="E11" s="393" t="s">
        <v>32</v>
      </c>
      <c r="F11" s="393" t="s">
        <v>31</v>
      </c>
      <c r="G11" s="393" t="s">
        <v>32</v>
      </c>
      <c r="I11" s="2129"/>
      <c r="J11" s="2129"/>
      <c r="K11" s="2129"/>
    </row>
    <row r="12" spans="1:19" x14ac:dyDescent="0.25">
      <c r="A12" s="403" t="s">
        <v>422</v>
      </c>
      <c r="B12" s="368">
        <v>10.127265942861078</v>
      </c>
      <c r="C12" s="368">
        <v>6.833898033152316</v>
      </c>
      <c r="D12" s="367">
        <v>9.9879847976229303</v>
      </c>
      <c r="E12" s="368">
        <v>7.310153898553839</v>
      </c>
      <c r="F12" s="367">
        <v>10.865804644445591</v>
      </c>
      <c r="G12" s="369">
        <v>7.608449922499509</v>
      </c>
      <c r="I12" s="281">
        <f>C12-B12</f>
        <v>-3.2933679097087616</v>
      </c>
      <c r="J12" s="281">
        <f>E12-D12</f>
        <v>-2.6778308990690913</v>
      </c>
      <c r="K12" s="281">
        <f>G12-F12</f>
        <v>-3.2573547219460819</v>
      </c>
    </row>
    <row r="15" spans="1:19" x14ac:dyDescent="0.25">
      <c r="A15" s="5" t="s">
        <v>1359</v>
      </c>
    </row>
    <row r="16" spans="1:19" x14ac:dyDescent="0.25">
      <c r="A16" s="5"/>
    </row>
    <row r="17" spans="1:11" ht="42.75" customHeight="1" x14ac:dyDescent="0.25">
      <c r="A17" s="5"/>
      <c r="B17" s="2124" t="s">
        <v>508</v>
      </c>
      <c r="C17" s="2125"/>
      <c r="D17" s="2125"/>
      <c r="E17" s="2125"/>
      <c r="F17" s="2125"/>
      <c r="G17" s="2126"/>
      <c r="I17" s="2136" t="s">
        <v>853</v>
      </c>
      <c r="J17" s="2137"/>
      <c r="K17" s="2138"/>
    </row>
    <row r="18" spans="1:11" x14ac:dyDescent="0.25">
      <c r="A18" s="411" t="s">
        <v>29</v>
      </c>
      <c r="B18" s="2128">
        <v>2021</v>
      </c>
      <c r="C18" s="2128"/>
      <c r="D18" s="2128">
        <v>2022</v>
      </c>
      <c r="E18" s="2128"/>
      <c r="F18" s="2128">
        <v>2023</v>
      </c>
      <c r="G18" s="2128"/>
      <c r="I18" s="2140">
        <v>2021</v>
      </c>
      <c r="J18" s="2139">
        <v>2022</v>
      </c>
      <c r="K18" s="2140">
        <v>2023</v>
      </c>
    </row>
    <row r="19" spans="1:11" x14ac:dyDescent="0.25">
      <c r="A19" s="392" t="s">
        <v>1136</v>
      </c>
      <c r="B19" s="393" t="s">
        <v>31</v>
      </c>
      <c r="C19" s="393" t="s">
        <v>32</v>
      </c>
      <c r="D19" s="393" t="s">
        <v>31</v>
      </c>
      <c r="E19" s="393" t="s">
        <v>32</v>
      </c>
      <c r="F19" s="393" t="s">
        <v>31</v>
      </c>
      <c r="G19" s="393" t="s">
        <v>32</v>
      </c>
      <c r="I19" s="2140"/>
      <c r="J19" s="2139"/>
      <c r="K19" s="2140"/>
    </row>
    <row r="20" spans="1:11" x14ac:dyDescent="0.25">
      <c r="A20" s="411" t="s">
        <v>34</v>
      </c>
      <c r="B20" s="404" t="s">
        <v>422</v>
      </c>
      <c r="C20" s="404" t="s">
        <v>422</v>
      </c>
      <c r="D20" s="405" t="s">
        <v>422</v>
      </c>
      <c r="E20" s="404" t="s">
        <v>422</v>
      </c>
      <c r="F20" s="405" t="s">
        <v>422</v>
      </c>
      <c r="G20" s="404" t="s">
        <v>422</v>
      </c>
      <c r="I20" s="2140"/>
      <c r="J20" s="2139"/>
      <c r="K20" s="2140"/>
    </row>
    <row r="21" spans="1:11" x14ac:dyDescent="0.25">
      <c r="A21" s="392" t="s">
        <v>1137</v>
      </c>
      <c r="B21" s="395"/>
      <c r="C21" s="395"/>
      <c r="D21" s="391"/>
      <c r="E21" s="396"/>
      <c r="F21" s="391"/>
      <c r="G21" s="396"/>
      <c r="I21" s="397"/>
      <c r="J21" s="397"/>
      <c r="K21" s="397"/>
    </row>
    <row r="22" spans="1:11" x14ac:dyDescent="0.25">
      <c r="A22" s="406" t="s">
        <v>38</v>
      </c>
      <c r="B22" s="176">
        <v>4.9834305130248753</v>
      </c>
      <c r="C22" s="175">
        <v>9.5294832577702522</v>
      </c>
      <c r="D22" s="176">
        <v>4.3998995792717768</v>
      </c>
      <c r="E22" s="181">
        <v>2.5701845801712175</v>
      </c>
      <c r="F22" s="176">
        <v>4.7011929080188777</v>
      </c>
      <c r="G22" s="181">
        <v>3.9242591670613192</v>
      </c>
      <c r="I22" s="59">
        <f>C22-B22</f>
        <v>4.5460527447453769</v>
      </c>
      <c r="J22" s="59">
        <f>E22-D22</f>
        <v>-1.8297149991005592</v>
      </c>
      <c r="K22" s="73">
        <f t="shared" ref="K22:K23" si="0">G22-F22</f>
        <v>-0.77693374095755852</v>
      </c>
    </row>
    <row r="23" spans="1:11" x14ac:dyDescent="0.25">
      <c r="A23" s="406" t="s">
        <v>39</v>
      </c>
      <c r="B23" s="61">
        <v>7.0578494189941585</v>
      </c>
      <c r="C23" s="6">
        <v>5.6522303983464148</v>
      </c>
      <c r="D23" s="61">
        <v>8.2880969041222627</v>
      </c>
      <c r="E23" s="82">
        <v>3.7148834595460789</v>
      </c>
      <c r="F23" s="61">
        <v>8.492625931501081</v>
      </c>
      <c r="G23" s="82">
        <v>6.3694944218982874</v>
      </c>
      <c r="I23" s="59">
        <f t="shared" ref="I23:I25" si="1">C23-B23</f>
        <v>-1.4056190206477437</v>
      </c>
      <c r="J23" s="59">
        <f t="shared" ref="J23:J25" si="2">E23-D23</f>
        <v>-4.5732134445761838</v>
      </c>
      <c r="K23" s="73">
        <f t="shared" si="0"/>
        <v>-2.1231315096027936</v>
      </c>
    </row>
    <row r="24" spans="1:11" x14ac:dyDescent="0.25">
      <c r="A24" s="406" t="s">
        <v>40</v>
      </c>
      <c r="B24" s="61">
        <v>9.8213016664011299</v>
      </c>
      <c r="C24" s="6">
        <v>7.6579536397132273</v>
      </c>
      <c r="D24" s="61">
        <v>9.5970532994915665</v>
      </c>
      <c r="E24" s="82">
        <v>5.5238455030427955</v>
      </c>
      <c r="F24" s="61">
        <v>10.684993757141786</v>
      </c>
      <c r="G24" s="82">
        <v>8.6755345347041413</v>
      </c>
      <c r="I24" s="59">
        <f t="shared" si="1"/>
        <v>-2.1633480266879026</v>
      </c>
      <c r="J24" s="59">
        <f t="shared" si="2"/>
        <v>-4.073207796448771</v>
      </c>
      <c r="K24" s="73">
        <f>G24-F24</f>
        <v>-2.0094592224376449</v>
      </c>
    </row>
    <row r="25" spans="1:11" x14ac:dyDescent="0.25">
      <c r="A25" s="406" t="s">
        <v>41</v>
      </c>
      <c r="B25" s="100">
        <v>12.930735074693944</v>
      </c>
      <c r="C25" s="98">
        <v>6.3391825507336783</v>
      </c>
      <c r="D25" s="100">
        <v>11.923832256833796</v>
      </c>
      <c r="E25" s="99">
        <v>3.5902926215877229</v>
      </c>
      <c r="F25" s="100">
        <v>12.960807603380886</v>
      </c>
      <c r="G25" s="99">
        <v>7.277370169450295</v>
      </c>
      <c r="I25" s="59">
        <f t="shared" si="1"/>
        <v>-6.5915525239602655</v>
      </c>
      <c r="J25" s="59">
        <f t="shared" si="2"/>
        <v>-8.3335396352460727</v>
      </c>
      <c r="K25" s="73">
        <f>G25-F25</f>
        <v>-5.6834374339305906</v>
      </c>
    </row>
    <row r="26" spans="1:11" x14ac:dyDescent="0.25">
      <c r="A26" s="392" t="s">
        <v>1138</v>
      </c>
      <c r="B26" s="398"/>
      <c r="C26" s="399"/>
      <c r="D26" s="398"/>
      <c r="E26" s="400"/>
      <c r="F26" s="398"/>
      <c r="G26" s="400"/>
      <c r="I26" s="397"/>
      <c r="J26" s="397"/>
      <c r="K26" s="397"/>
    </row>
    <row r="27" spans="1:11" x14ac:dyDescent="0.25">
      <c r="A27" s="406" t="s">
        <v>43</v>
      </c>
      <c r="B27" s="176">
        <v>6.7449528254032662</v>
      </c>
      <c r="C27" s="175">
        <v>6.5336999958801965</v>
      </c>
      <c r="D27" s="176">
        <v>7.2096880532421483</v>
      </c>
      <c r="E27" s="181">
        <v>4.1523597399085421</v>
      </c>
      <c r="F27" s="176">
        <v>8.95795751573832</v>
      </c>
      <c r="G27" s="181">
        <v>7.1730409721140367</v>
      </c>
      <c r="I27" s="59">
        <f>C27-B27</f>
        <v>-0.21125282952306979</v>
      </c>
      <c r="J27" s="59">
        <f>E27-D27</f>
        <v>-3.0573283133336062</v>
      </c>
      <c r="K27" s="73">
        <f>G27-F27</f>
        <v>-1.7849165436242833</v>
      </c>
    </row>
    <row r="28" spans="1:11" x14ac:dyDescent="0.25">
      <c r="A28" s="406" t="s">
        <v>44</v>
      </c>
      <c r="B28" s="100">
        <v>10.401830046281015</v>
      </c>
      <c r="C28" s="98">
        <v>6.8631941510744605</v>
      </c>
      <c r="D28" s="100">
        <v>10.226366031586192</v>
      </c>
      <c r="E28" s="99">
        <v>4.4393390905638537</v>
      </c>
      <c r="F28" s="100">
        <v>11.035806434030171</v>
      </c>
      <c r="G28" s="99">
        <v>7.6541428512022849</v>
      </c>
      <c r="I28" s="59">
        <f>C28-B28</f>
        <v>-3.5386358952065544</v>
      </c>
      <c r="J28" s="59">
        <f>E28-D28</f>
        <v>-5.7870269410223383</v>
      </c>
      <c r="K28" s="73">
        <f>G28-F28</f>
        <v>-3.381663582827886</v>
      </c>
    </row>
    <row r="29" spans="1:11" x14ac:dyDescent="0.25">
      <c r="A29" s="392" t="s">
        <v>1139</v>
      </c>
      <c r="B29" s="398"/>
      <c r="C29" s="399"/>
      <c r="D29" s="398"/>
      <c r="E29" s="400"/>
      <c r="F29" s="398"/>
      <c r="G29" s="400"/>
      <c r="I29" s="397"/>
      <c r="J29" s="397"/>
      <c r="K29" s="397"/>
    </row>
    <row r="30" spans="1:11" x14ac:dyDescent="0.25">
      <c r="A30" s="406" t="s">
        <v>46</v>
      </c>
      <c r="B30" s="176">
        <v>14.476139777984951</v>
      </c>
      <c r="C30" s="175">
        <v>8.9908282298015472</v>
      </c>
      <c r="D30" s="176">
        <v>14.50627996966074</v>
      </c>
      <c r="E30" s="181">
        <v>5.5477714282397708</v>
      </c>
      <c r="F30" s="176">
        <v>15.56009499774405</v>
      </c>
      <c r="G30" s="181">
        <v>10.019996231713172</v>
      </c>
      <c r="I30" s="59">
        <f>C30-B30</f>
        <v>-5.4853115481834038</v>
      </c>
      <c r="J30" s="59">
        <f>E30-D30</f>
        <v>-8.9585085414209686</v>
      </c>
      <c r="K30" s="73">
        <f>G30-F30</f>
        <v>-5.5400987660308783</v>
      </c>
    </row>
    <row r="31" spans="1:11" x14ac:dyDescent="0.25">
      <c r="A31" s="406" t="s">
        <v>47</v>
      </c>
      <c r="B31" s="61">
        <v>8.7268646887564127</v>
      </c>
      <c r="C31" s="6">
        <v>4.7137183518120134</v>
      </c>
      <c r="D31" s="61">
        <v>7.9071664734423983</v>
      </c>
      <c r="E31" s="82">
        <v>3.2929331230664145</v>
      </c>
      <c r="F31" s="61">
        <v>9.8274010953914726</v>
      </c>
      <c r="G31" s="82">
        <v>5.6957010541185706</v>
      </c>
      <c r="I31" s="59">
        <f t="shared" ref="I31:I32" si="3">C31-B31</f>
        <v>-4.0131463369443994</v>
      </c>
      <c r="J31" s="59">
        <f t="shared" ref="J31:J32" si="4">E31-D31</f>
        <v>-4.6142333503759838</v>
      </c>
      <c r="K31" s="73">
        <f>G31-F31</f>
        <v>-4.1317000412729019</v>
      </c>
    </row>
    <row r="32" spans="1:11" x14ac:dyDescent="0.25">
      <c r="A32" s="406" t="s">
        <v>48</v>
      </c>
      <c r="B32" s="100">
        <v>5.4617030248799203</v>
      </c>
      <c r="C32" s="98">
        <v>5.3758843487622494</v>
      </c>
      <c r="D32" s="100">
        <v>5.5056159941353178</v>
      </c>
      <c r="E32" s="99">
        <v>3.4284963251786502</v>
      </c>
      <c r="F32" s="100">
        <v>5.6515918413617614</v>
      </c>
      <c r="G32" s="99">
        <v>5.587448803610549</v>
      </c>
      <c r="I32" s="59">
        <f t="shared" si="3"/>
        <v>-8.5818676117670911E-2</v>
      </c>
      <c r="J32" s="59">
        <f t="shared" si="4"/>
        <v>-2.0771196689566676</v>
      </c>
      <c r="K32" s="73">
        <f>G32-F32</f>
        <v>-6.4143037751212439E-2</v>
      </c>
    </row>
    <row r="33" spans="1:11" x14ac:dyDescent="0.25">
      <c r="A33" s="392" t="s">
        <v>49</v>
      </c>
      <c r="B33" s="398"/>
      <c r="C33" s="399"/>
      <c r="D33" s="398"/>
      <c r="E33" s="400"/>
      <c r="F33" s="398"/>
      <c r="G33" s="400"/>
      <c r="I33" s="397"/>
      <c r="J33" s="397"/>
      <c r="K33" s="397"/>
    </row>
    <row r="34" spans="1:11" x14ac:dyDescent="0.25">
      <c r="A34" s="407" t="s">
        <v>50</v>
      </c>
      <c r="B34" s="176">
        <v>12.588130808939802</v>
      </c>
      <c r="C34" s="175">
        <v>6.9588849629700844</v>
      </c>
      <c r="D34" s="176">
        <v>11.663679366260592</v>
      </c>
      <c r="E34" s="181">
        <v>2.7726213275075358</v>
      </c>
      <c r="F34" s="176">
        <v>12.891415973052528</v>
      </c>
      <c r="G34" s="181">
        <v>6.149665659665918</v>
      </c>
      <c r="I34" s="59">
        <f>C34-B34</f>
        <v>-5.6292458459697174</v>
      </c>
      <c r="J34" s="59">
        <f>E34-D34</f>
        <v>-8.8910580387530551</v>
      </c>
      <c r="K34" s="73">
        <f>G34-F34</f>
        <v>-6.7417503133866097</v>
      </c>
    </row>
    <row r="35" spans="1:11" x14ac:dyDescent="0.25">
      <c r="A35" s="407" t="s">
        <v>1396</v>
      </c>
      <c r="B35" s="61">
        <v>5.8367787407345686</v>
      </c>
      <c r="C35" s="6">
        <v>4.6611100018456435</v>
      </c>
      <c r="D35" s="61">
        <v>5.3634495489533629</v>
      </c>
      <c r="E35" s="82">
        <v>2.8391100688662281</v>
      </c>
      <c r="F35" s="61">
        <v>6.0762123082172357</v>
      </c>
      <c r="G35" s="82">
        <v>4.3736911186697123</v>
      </c>
      <c r="I35" s="59">
        <f t="shared" ref="I35:I38" si="5">C35-B35</f>
        <v>-1.1756687388889251</v>
      </c>
      <c r="J35" s="59">
        <f t="shared" ref="J35:J38" si="6">E35-D35</f>
        <v>-2.5243394800871348</v>
      </c>
      <c r="K35" s="73">
        <f t="shared" ref="K35:K38" si="7">G35-F35</f>
        <v>-1.7025211895475234</v>
      </c>
    </row>
    <row r="36" spans="1:11" x14ac:dyDescent="0.25">
      <c r="A36" s="407" t="s">
        <v>1397</v>
      </c>
      <c r="B36" s="61">
        <v>10.096726865380992</v>
      </c>
      <c r="C36" s="6">
        <v>9.0231391994644277</v>
      </c>
      <c r="D36" s="61">
        <v>11.076611196766816</v>
      </c>
      <c r="E36" s="82">
        <v>7.4267005586983013</v>
      </c>
      <c r="F36" s="61">
        <v>12.221087416886398</v>
      </c>
      <c r="G36" s="82">
        <v>11.058753699200189</v>
      </c>
      <c r="I36" s="59">
        <f t="shared" si="5"/>
        <v>-1.0735876659165644</v>
      </c>
      <c r="J36" s="59">
        <f t="shared" si="6"/>
        <v>-3.6499106380685147</v>
      </c>
      <c r="K36" s="73">
        <f t="shared" si="7"/>
        <v>-1.1623337176862094</v>
      </c>
    </row>
    <row r="37" spans="1:11" x14ac:dyDescent="0.25">
      <c r="A37" s="407" t="s">
        <v>916</v>
      </c>
      <c r="B37" s="61">
        <v>19.277558107457551</v>
      </c>
      <c r="C37" s="6">
        <v>6.6826402336954738</v>
      </c>
      <c r="D37" s="61">
        <v>19.692822129047546</v>
      </c>
      <c r="E37" s="82">
        <v>1.4648448123932507</v>
      </c>
      <c r="F37" s="61">
        <v>20.32602158146117</v>
      </c>
      <c r="G37" s="82">
        <v>8.8961789429102627</v>
      </c>
      <c r="I37" s="59">
        <f t="shared" si="5"/>
        <v>-12.594917873762078</v>
      </c>
      <c r="J37" s="59">
        <f t="shared" si="6"/>
        <v>-18.227977316654297</v>
      </c>
      <c r="K37" s="73">
        <f t="shared" si="7"/>
        <v>-11.429842638550907</v>
      </c>
    </row>
    <row r="38" spans="1:11" x14ac:dyDescent="0.25">
      <c r="A38" s="407" t="s">
        <v>107</v>
      </c>
      <c r="B38" s="100">
        <v>7.4072006438616818</v>
      </c>
      <c r="C38" s="98">
        <v>6.9697691842631357</v>
      </c>
      <c r="D38" s="100">
        <v>8.1884618525344557</v>
      </c>
      <c r="E38" s="99">
        <v>5.7422733901455807</v>
      </c>
      <c r="F38" s="100">
        <v>7.9393967234474383</v>
      </c>
      <c r="G38" s="99">
        <v>9.057500317383349</v>
      </c>
      <c r="I38" s="59">
        <f t="shared" si="5"/>
        <v>-0.43743145959854601</v>
      </c>
      <c r="J38" s="59">
        <f t="shared" si="6"/>
        <v>-2.446188462388875</v>
      </c>
      <c r="K38" s="73">
        <f t="shared" si="7"/>
        <v>1.1181035939359107</v>
      </c>
    </row>
    <row r="39" spans="1:11" x14ac:dyDescent="0.25">
      <c r="A39" s="392" t="s">
        <v>563</v>
      </c>
      <c r="B39" s="398"/>
      <c r="C39" s="399"/>
      <c r="D39" s="398"/>
      <c r="E39" s="400"/>
      <c r="F39" s="398"/>
      <c r="G39" s="400"/>
      <c r="I39" s="397"/>
      <c r="J39" s="397"/>
      <c r="K39" s="397"/>
    </row>
    <row r="40" spans="1:11" x14ac:dyDescent="0.25">
      <c r="A40" s="406" t="s">
        <v>497</v>
      </c>
      <c r="B40" s="176">
        <v>9.4378718980592744</v>
      </c>
      <c r="C40" s="175">
        <v>6.7088078645406028</v>
      </c>
      <c r="D40" s="176">
        <v>9.6490990310760392</v>
      </c>
      <c r="E40" s="181">
        <v>4.0035814211979064</v>
      </c>
      <c r="F40" s="176">
        <v>9.932119754752458</v>
      </c>
      <c r="G40" s="181">
        <v>7.1144804996721493</v>
      </c>
      <c r="I40" s="59">
        <f>C40-B40</f>
        <v>-2.7290640335186716</v>
      </c>
      <c r="J40" s="59">
        <f>E40-D40</f>
        <v>-5.6455176098781328</v>
      </c>
      <c r="K40" s="73">
        <f>G40-F40</f>
        <v>-2.8176392550803087</v>
      </c>
    </row>
    <row r="41" spans="1:11" x14ac:dyDescent="0.25">
      <c r="A41" s="406" t="s">
        <v>498</v>
      </c>
      <c r="B41" s="61">
        <v>11.082865358249236</v>
      </c>
      <c r="C41" s="6">
        <v>6.7041410234617835</v>
      </c>
      <c r="D41" s="61">
        <v>10.308648905719977</v>
      </c>
      <c r="E41" s="82">
        <v>4.4960799090037327</v>
      </c>
      <c r="F41" s="61">
        <v>11.465252080310405</v>
      </c>
      <c r="G41" s="82">
        <v>7.8349252944338614</v>
      </c>
      <c r="I41" s="59">
        <f t="shared" ref="I41:I42" si="8">C41-B41</f>
        <v>-4.3787243347874529</v>
      </c>
      <c r="J41" s="59">
        <f t="shared" ref="J41:J42" si="9">E41-D41</f>
        <v>-5.8125689967162444</v>
      </c>
      <c r="K41" s="73">
        <f>G41-F41</f>
        <v>-3.6303267858765436</v>
      </c>
    </row>
    <row r="42" spans="1:11" x14ac:dyDescent="0.25">
      <c r="A42" s="406" t="s">
        <v>499</v>
      </c>
      <c r="B42" s="100">
        <v>11.285011598934616</v>
      </c>
      <c r="C42" s="98">
        <v>7.5448444601482079</v>
      </c>
      <c r="D42" s="100">
        <v>10.842262921407363</v>
      </c>
      <c r="E42" s="99">
        <v>5.8668496322138086</v>
      </c>
      <c r="F42" s="100">
        <v>13.727027557466599</v>
      </c>
      <c r="G42" s="99">
        <v>8.8955078189887065</v>
      </c>
      <c r="I42" s="59">
        <f t="shared" si="8"/>
        <v>-3.7401671387864086</v>
      </c>
      <c r="J42" s="59">
        <f t="shared" si="9"/>
        <v>-4.9754132891935541</v>
      </c>
      <c r="K42" s="73">
        <f>G42-F42</f>
        <v>-4.8315197384778923</v>
      </c>
    </row>
    <row r="43" spans="1:11" x14ac:dyDescent="0.25">
      <c r="A43" s="392" t="s">
        <v>125</v>
      </c>
      <c r="B43" s="390"/>
      <c r="C43" s="401"/>
      <c r="D43" s="390"/>
      <c r="E43" s="402"/>
      <c r="F43" s="390"/>
      <c r="G43" s="402"/>
      <c r="I43" s="397"/>
      <c r="J43" s="397"/>
      <c r="K43" s="397"/>
    </row>
    <row r="44" spans="1:11" x14ac:dyDescent="0.25">
      <c r="A44" s="408" t="s">
        <v>126</v>
      </c>
      <c r="B44" s="176">
        <v>11.758462558143702</v>
      </c>
      <c r="C44" s="175">
        <v>7.784179807218802</v>
      </c>
      <c r="D44" s="176">
        <v>10.005669399416648</v>
      </c>
      <c r="E44" s="181">
        <v>5.8126194665499993</v>
      </c>
      <c r="F44" s="176">
        <v>10.861171478875617</v>
      </c>
      <c r="G44" s="181">
        <v>9.3359705453549129</v>
      </c>
      <c r="I44" s="59">
        <f>C44-B44</f>
        <v>-3.9742827509248997</v>
      </c>
      <c r="J44" s="59">
        <f>E44-D44</f>
        <v>-4.1930499328666491</v>
      </c>
      <c r="K44" s="73">
        <f t="shared" ref="K44:K62" si="10">G44-F44</f>
        <v>-1.5252009335207042</v>
      </c>
    </row>
    <row r="45" spans="1:11" x14ac:dyDescent="0.25">
      <c r="A45" s="409" t="s">
        <v>127</v>
      </c>
      <c r="B45" s="61">
        <v>9.5188458203420474</v>
      </c>
      <c r="C45" s="6">
        <v>3.9280754151149786</v>
      </c>
      <c r="D45" s="61">
        <v>9.3098871930988718</v>
      </c>
      <c r="E45" s="82">
        <v>3.6935230217853112</v>
      </c>
      <c r="F45" s="61">
        <v>9.8902405561145166</v>
      </c>
      <c r="G45" s="82">
        <v>5.0923847768328336</v>
      </c>
      <c r="I45" s="59">
        <f t="shared" ref="I45:I62" si="11">C45-B45</f>
        <v>-5.5907704052270688</v>
      </c>
      <c r="J45" s="59">
        <f t="shared" ref="J45:J62" si="12">E45-D45</f>
        <v>-5.6163641713135606</v>
      </c>
      <c r="K45" s="73">
        <f t="shared" si="10"/>
        <v>-4.7978557792816829</v>
      </c>
    </row>
    <row r="46" spans="1:11" x14ac:dyDescent="0.25">
      <c r="A46" s="409" t="s">
        <v>128</v>
      </c>
      <c r="B46" s="61">
        <v>13.345814245405489</v>
      </c>
      <c r="C46" s="6">
        <v>6.6029094525428738</v>
      </c>
      <c r="D46" s="61">
        <v>13.06528437952883</v>
      </c>
      <c r="E46" s="82">
        <v>3.5490537026939109</v>
      </c>
      <c r="F46" s="61">
        <v>15.825349944778438</v>
      </c>
      <c r="G46" s="82">
        <v>6.3829454148386162</v>
      </c>
      <c r="I46" s="59">
        <f t="shared" si="11"/>
        <v>-6.7429047928626149</v>
      </c>
      <c r="J46" s="59">
        <f t="shared" si="12"/>
        <v>-9.516230676834919</v>
      </c>
      <c r="K46" s="73">
        <f t="shared" si="10"/>
        <v>-9.4424045299398216</v>
      </c>
    </row>
    <row r="47" spans="1:11" x14ac:dyDescent="0.25">
      <c r="A47" s="409" t="s">
        <v>129</v>
      </c>
      <c r="B47" s="61">
        <v>10.041767421411299</v>
      </c>
      <c r="C47" s="6">
        <v>5.8276448391780171</v>
      </c>
      <c r="D47" s="61">
        <v>5.476453598560683</v>
      </c>
      <c r="E47" s="82">
        <v>3.9722263543371161</v>
      </c>
      <c r="F47" s="61">
        <v>10.430497678766656</v>
      </c>
      <c r="G47" s="82">
        <v>4.6134628241669304</v>
      </c>
      <c r="I47" s="59">
        <f t="shared" si="11"/>
        <v>-4.2141225822332817</v>
      </c>
      <c r="J47" s="59">
        <f t="shared" si="12"/>
        <v>-1.5042272442235669</v>
      </c>
      <c r="K47" s="73">
        <f t="shared" si="10"/>
        <v>-5.8170348545997257</v>
      </c>
    </row>
    <row r="48" spans="1:11" x14ac:dyDescent="0.25">
      <c r="A48" s="409" t="s">
        <v>130</v>
      </c>
      <c r="B48" s="61">
        <v>7.4136850730202593</v>
      </c>
      <c r="C48" s="6">
        <v>2.8152672762531248</v>
      </c>
      <c r="D48" s="61">
        <v>8.4479408027505798</v>
      </c>
      <c r="E48" s="82">
        <v>2.3172282907371669</v>
      </c>
      <c r="F48" s="61">
        <v>10.202082415219365</v>
      </c>
      <c r="G48" s="82">
        <v>6.0757351134084372</v>
      </c>
      <c r="I48" s="59">
        <f t="shared" si="11"/>
        <v>-4.5984177967671345</v>
      </c>
      <c r="J48" s="59">
        <f t="shared" si="12"/>
        <v>-6.1307125120134129</v>
      </c>
      <c r="K48" s="73">
        <f t="shared" si="10"/>
        <v>-4.1263473018109282</v>
      </c>
    </row>
    <row r="49" spans="1:11" x14ac:dyDescent="0.25">
      <c r="A49" s="409" t="s">
        <v>131</v>
      </c>
      <c r="B49" s="61">
        <v>4.664922953340974</v>
      </c>
      <c r="C49" s="6">
        <v>3.4331886665960973</v>
      </c>
      <c r="D49" s="61">
        <v>6.9581221453487245</v>
      </c>
      <c r="E49" s="82">
        <v>1.7251281704772925</v>
      </c>
      <c r="F49" s="61">
        <v>10.009134442383813</v>
      </c>
      <c r="G49" s="82">
        <v>3.001400895702226</v>
      </c>
      <c r="I49" s="59">
        <f t="shared" si="11"/>
        <v>-1.2317342867448766</v>
      </c>
      <c r="J49" s="59">
        <f t="shared" si="12"/>
        <v>-5.232993974871432</v>
      </c>
      <c r="K49" s="73">
        <f t="shared" si="10"/>
        <v>-7.0077335466815871</v>
      </c>
    </row>
    <row r="50" spans="1:11" x14ac:dyDescent="0.25">
      <c r="A50" s="409" t="s">
        <v>132</v>
      </c>
      <c r="B50" s="61">
        <v>11.634017878490333</v>
      </c>
      <c r="C50" s="6">
        <v>6.7626270808862241</v>
      </c>
      <c r="D50" s="61">
        <v>13.284829869505479</v>
      </c>
      <c r="E50" s="82">
        <v>4.2077524035350216</v>
      </c>
      <c r="F50" s="61">
        <v>15.926708949964762</v>
      </c>
      <c r="G50" s="82">
        <v>6.76064819975013</v>
      </c>
      <c r="I50" s="59">
        <f t="shared" si="11"/>
        <v>-4.8713907976041089</v>
      </c>
      <c r="J50" s="59">
        <f t="shared" si="12"/>
        <v>-9.0770774659704578</v>
      </c>
      <c r="K50" s="73">
        <f t="shared" si="10"/>
        <v>-9.1660607502146334</v>
      </c>
    </row>
    <row r="51" spans="1:11" x14ac:dyDescent="0.25">
      <c r="A51" s="409" t="s">
        <v>133</v>
      </c>
      <c r="B51" s="61">
        <v>19.725470637715034</v>
      </c>
      <c r="C51" s="6">
        <v>11.451246306538373</v>
      </c>
      <c r="D51" s="61">
        <v>19.381618220349171</v>
      </c>
      <c r="E51" s="82">
        <v>7.7604746661580055</v>
      </c>
      <c r="F51" s="61">
        <v>18.015940763416697</v>
      </c>
      <c r="G51" s="82">
        <v>12.102268903238066</v>
      </c>
      <c r="I51" s="59">
        <f t="shared" si="11"/>
        <v>-8.2742243311766615</v>
      </c>
      <c r="J51" s="59">
        <f t="shared" si="12"/>
        <v>-11.621143554191166</v>
      </c>
      <c r="K51" s="73">
        <f t="shared" si="10"/>
        <v>-5.9136718601786313</v>
      </c>
    </row>
    <row r="52" spans="1:11" x14ac:dyDescent="0.25">
      <c r="A52" s="409" t="s">
        <v>134</v>
      </c>
      <c r="B52" s="61">
        <v>7.4091896855502979</v>
      </c>
      <c r="C52" s="6">
        <v>4.107030281888437</v>
      </c>
      <c r="D52" s="61">
        <v>6.7213456435289158</v>
      </c>
      <c r="E52" s="82">
        <v>3.1346896967572166</v>
      </c>
      <c r="F52" s="61">
        <v>7.3945771536473135</v>
      </c>
      <c r="G52" s="82">
        <v>5.7016425828859116</v>
      </c>
      <c r="I52" s="59">
        <f t="shared" si="11"/>
        <v>-3.3021594036618609</v>
      </c>
      <c r="J52" s="59">
        <f t="shared" si="12"/>
        <v>-3.5866559467716992</v>
      </c>
      <c r="K52" s="73">
        <f t="shared" si="10"/>
        <v>-1.6929345707614019</v>
      </c>
    </row>
    <row r="53" spans="1:11" x14ac:dyDescent="0.25">
      <c r="A53" s="409" t="s">
        <v>135</v>
      </c>
      <c r="B53" s="61">
        <v>13.027075183880573</v>
      </c>
      <c r="C53" s="6">
        <v>6.9417597231797439</v>
      </c>
      <c r="D53" s="61">
        <v>12.33411423927503</v>
      </c>
      <c r="E53" s="82">
        <v>4.027063507855658</v>
      </c>
      <c r="F53" s="61">
        <v>11.521625109826539</v>
      </c>
      <c r="G53" s="82">
        <v>8.738035845299235</v>
      </c>
      <c r="I53" s="59">
        <f t="shared" si="11"/>
        <v>-6.0853154607008291</v>
      </c>
      <c r="J53" s="59">
        <f t="shared" si="12"/>
        <v>-8.3070507314193716</v>
      </c>
      <c r="K53" s="73">
        <f t="shared" si="10"/>
        <v>-2.7835892645273042</v>
      </c>
    </row>
    <row r="54" spans="1:11" x14ac:dyDescent="0.25">
      <c r="A54" s="409" t="s">
        <v>136</v>
      </c>
      <c r="B54" s="61">
        <v>16.153297308060331</v>
      </c>
      <c r="C54" s="6">
        <v>12.35098784012996</v>
      </c>
      <c r="D54" s="61">
        <v>19.33548296649376</v>
      </c>
      <c r="E54" s="82">
        <v>9.7050131939370665</v>
      </c>
      <c r="F54" s="61">
        <v>22.338198873474038</v>
      </c>
      <c r="G54" s="82">
        <v>17.771301122298063</v>
      </c>
      <c r="I54" s="59">
        <f t="shared" si="11"/>
        <v>-3.8023094679303711</v>
      </c>
      <c r="J54" s="59">
        <f t="shared" si="12"/>
        <v>-9.6304697725566939</v>
      </c>
      <c r="K54" s="73">
        <f t="shared" si="10"/>
        <v>-4.5668977511759756</v>
      </c>
    </row>
    <row r="55" spans="1:11" x14ac:dyDescent="0.25">
      <c r="A55" s="409" t="s">
        <v>137</v>
      </c>
      <c r="B55" s="61">
        <v>10.177094694263019</v>
      </c>
      <c r="C55" s="6">
        <v>10.238678530104139</v>
      </c>
      <c r="D55" s="61">
        <v>11.024945148508367</v>
      </c>
      <c r="E55" s="82">
        <v>4.0093789513743108</v>
      </c>
      <c r="F55" s="61">
        <v>11.265154614486564</v>
      </c>
      <c r="G55" s="82">
        <v>7.5010245537947213</v>
      </c>
      <c r="I55" s="59">
        <f t="shared" si="11"/>
        <v>6.1583835841119594E-2</v>
      </c>
      <c r="J55" s="59">
        <f t="shared" si="12"/>
        <v>-7.0155661971340564</v>
      </c>
      <c r="K55" s="73">
        <f t="shared" si="10"/>
        <v>-3.7641300606918424</v>
      </c>
    </row>
    <row r="56" spans="1:11" x14ac:dyDescent="0.25">
      <c r="A56" s="409" t="s">
        <v>138</v>
      </c>
      <c r="B56" s="61">
        <v>6.1116875547490128</v>
      </c>
      <c r="C56" s="6">
        <v>6.6289698089171099</v>
      </c>
      <c r="D56" s="61">
        <v>7.7678070426444421</v>
      </c>
      <c r="E56" s="82">
        <v>3.6387605613387746</v>
      </c>
      <c r="F56" s="61">
        <v>7.8527902667600609</v>
      </c>
      <c r="G56" s="82">
        <v>5.9202776433684283</v>
      </c>
      <c r="I56" s="59">
        <f t="shared" si="11"/>
        <v>0.51728225416809703</v>
      </c>
      <c r="J56" s="59">
        <f t="shared" si="12"/>
        <v>-4.129046481305668</v>
      </c>
      <c r="K56" s="73">
        <f t="shared" si="10"/>
        <v>-1.9325126233916325</v>
      </c>
    </row>
    <row r="57" spans="1:11" x14ac:dyDescent="0.25">
      <c r="A57" s="409" t="s">
        <v>139</v>
      </c>
      <c r="B57" s="61">
        <v>16.719480391674459</v>
      </c>
      <c r="C57" s="6">
        <v>12.483069977426636</v>
      </c>
      <c r="D57" s="61">
        <v>14.634587386518541</v>
      </c>
      <c r="E57" s="82">
        <v>8.6972231996579605</v>
      </c>
      <c r="F57" s="61">
        <v>17.844542042917418</v>
      </c>
      <c r="G57" s="82">
        <v>13.058057241205359</v>
      </c>
      <c r="I57" s="59">
        <f t="shared" si="11"/>
        <v>-4.2364104142478229</v>
      </c>
      <c r="J57" s="59">
        <f t="shared" si="12"/>
        <v>-5.9373641868605809</v>
      </c>
      <c r="K57" s="73">
        <f t="shared" si="10"/>
        <v>-4.7864848017120583</v>
      </c>
    </row>
    <row r="58" spans="1:11" x14ac:dyDescent="0.25">
      <c r="A58" s="409" t="s">
        <v>140</v>
      </c>
      <c r="B58" s="61">
        <v>7.4982877494178357</v>
      </c>
      <c r="C58" s="6">
        <v>7.8741150163560247</v>
      </c>
      <c r="D58" s="61">
        <v>8.598167835331374</v>
      </c>
      <c r="E58" s="82">
        <v>4.546697038724373</v>
      </c>
      <c r="F58" s="61">
        <v>8.9064098357491659</v>
      </c>
      <c r="G58" s="82">
        <v>7.7438565736061111</v>
      </c>
      <c r="I58" s="59">
        <f t="shared" si="11"/>
        <v>0.37582726693818902</v>
      </c>
      <c r="J58" s="59">
        <f t="shared" si="12"/>
        <v>-4.0514707966070009</v>
      </c>
      <c r="K58" s="73">
        <f t="shared" si="10"/>
        <v>-1.1625532621430548</v>
      </c>
    </row>
    <row r="59" spans="1:11" x14ac:dyDescent="0.25">
      <c r="A59" s="409" t="s">
        <v>141</v>
      </c>
      <c r="B59" s="61">
        <v>7.6600687522564241</v>
      </c>
      <c r="C59" s="6">
        <v>4.2964170557040768</v>
      </c>
      <c r="D59" s="61">
        <v>7.1999832837941602</v>
      </c>
      <c r="E59" s="82">
        <v>3.4223550443186328</v>
      </c>
      <c r="F59" s="61">
        <v>8.6887585222768351</v>
      </c>
      <c r="G59" s="82">
        <v>4.3615936760213909</v>
      </c>
      <c r="I59" s="59">
        <f t="shared" si="11"/>
        <v>-3.3636516965523473</v>
      </c>
      <c r="J59" s="59">
        <f t="shared" si="12"/>
        <v>-3.7776282394755274</v>
      </c>
      <c r="K59" s="73">
        <f t="shared" si="10"/>
        <v>-4.3271648462554442</v>
      </c>
    </row>
    <row r="60" spans="1:11" x14ac:dyDescent="0.25">
      <c r="A60" s="409" t="s">
        <v>142</v>
      </c>
      <c r="B60" s="61">
        <v>14.216675723934477</v>
      </c>
      <c r="C60" s="6">
        <v>6.765888077253325</v>
      </c>
      <c r="D60" s="61">
        <v>11.316264108142281</v>
      </c>
      <c r="E60" s="82">
        <v>4.1425925632786162</v>
      </c>
      <c r="F60" s="61">
        <v>14.095958933623095</v>
      </c>
      <c r="G60" s="82">
        <v>6.8230647905515331</v>
      </c>
      <c r="I60" s="59">
        <f t="shared" si="11"/>
        <v>-7.4507876466811522</v>
      </c>
      <c r="J60" s="59">
        <f t="shared" si="12"/>
        <v>-7.173671544863665</v>
      </c>
      <c r="K60" s="73">
        <f t="shared" si="10"/>
        <v>-7.2728941430715617</v>
      </c>
    </row>
    <row r="61" spans="1:11" x14ac:dyDescent="0.25">
      <c r="A61" s="409" t="s">
        <v>143</v>
      </c>
      <c r="B61" s="61">
        <v>5.4850812935501159</v>
      </c>
      <c r="C61" s="6">
        <v>15.815825183660101</v>
      </c>
      <c r="D61" s="61">
        <v>3.4293049697414264</v>
      </c>
      <c r="E61" s="82">
        <v>9.9049556565688679</v>
      </c>
      <c r="F61" s="61">
        <v>8.078380626675294</v>
      </c>
      <c r="G61" s="82">
        <v>17.820754716981131</v>
      </c>
      <c r="I61" s="59">
        <f t="shared" si="11"/>
        <v>10.330743890109986</v>
      </c>
      <c r="J61" s="59">
        <f t="shared" si="12"/>
        <v>6.475650686827441</v>
      </c>
      <c r="K61" s="73">
        <f t="shared" si="10"/>
        <v>9.7423740903058373</v>
      </c>
    </row>
    <row r="62" spans="1:11" x14ac:dyDescent="0.25">
      <c r="A62" s="410" t="s">
        <v>144</v>
      </c>
      <c r="B62" s="100">
        <v>4.6638874413757163</v>
      </c>
      <c r="C62" s="98">
        <v>3.7430995018176918</v>
      </c>
      <c r="D62" s="100">
        <v>3.3896317147548678</v>
      </c>
      <c r="E62" s="99">
        <v>1.6079565369786188</v>
      </c>
      <c r="F62" s="100">
        <v>2.6472999882862833</v>
      </c>
      <c r="G62" s="99">
        <v>1.973159712994951</v>
      </c>
      <c r="I62" s="108">
        <f t="shared" si="11"/>
        <v>-0.92078793955802452</v>
      </c>
      <c r="J62" s="108">
        <f t="shared" si="12"/>
        <v>-1.781675177776249</v>
      </c>
      <c r="K62" s="246">
        <f t="shared" si="10"/>
        <v>-0.67414027529133236</v>
      </c>
    </row>
    <row r="66" spans="1:7" x14ac:dyDescent="0.25">
      <c r="A66" s="1562" t="s">
        <v>841</v>
      </c>
      <c r="B66" s="1563"/>
      <c r="C66" s="155"/>
      <c r="D66" s="155"/>
      <c r="E66" s="155"/>
      <c r="F66" s="155"/>
      <c r="G66" s="155"/>
    </row>
    <row r="67" spans="1:7" x14ac:dyDescent="0.25">
      <c r="A67" s="1843" t="s">
        <v>1269</v>
      </c>
      <c r="B67" s="1744"/>
      <c r="C67" s="1744"/>
      <c r="D67" s="1744"/>
      <c r="E67" s="1744"/>
      <c r="F67" s="1744"/>
      <c r="G67" s="1745"/>
    </row>
    <row r="68" spans="1:7" x14ac:dyDescent="0.25">
      <c r="A68" s="1844"/>
      <c r="B68" s="1747"/>
      <c r="C68" s="1747"/>
      <c r="D68" s="1747"/>
      <c r="E68" s="1747"/>
      <c r="F68" s="1747"/>
      <c r="G68" s="1748"/>
    </row>
    <row r="69" spans="1:7" x14ac:dyDescent="0.25">
      <c r="A69" s="1845"/>
      <c r="B69" s="1750"/>
      <c r="C69" s="1750"/>
      <c r="D69" s="1750"/>
      <c r="E69" s="1750"/>
      <c r="F69" s="1750"/>
      <c r="G69" s="1751"/>
    </row>
  </sheetData>
  <sheetProtection algorithmName="SHA-512" hashValue="JjBL2FOtj+Szo0D960kSKcIJD60j/RE00JUSITsbqBOaiQzjoO1pSoMMqcRBCw7mWzu8IvKZDwF1NZkZuoYcTw==" saltValue="q0xw3Z0+wAR+Xf/NZt8cWQ==" spinCount="100000" sheet="1" objects="1" scenarios="1"/>
  <mergeCells count="18">
    <mergeCell ref="A1:S2"/>
    <mergeCell ref="B10:C10"/>
    <mergeCell ref="D10:E10"/>
    <mergeCell ref="F10:G10"/>
    <mergeCell ref="I10:I11"/>
    <mergeCell ref="J10:J11"/>
    <mergeCell ref="A67:G69"/>
    <mergeCell ref="K10:K11"/>
    <mergeCell ref="B9:G9"/>
    <mergeCell ref="I9:K9"/>
    <mergeCell ref="J18:J20"/>
    <mergeCell ref="K18:K20"/>
    <mergeCell ref="B18:C18"/>
    <mergeCell ref="D18:E18"/>
    <mergeCell ref="F18:G18"/>
    <mergeCell ref="B17:G17"/>
    <mergeCell ref="I17:K17"/>
    <mergeCell ref="I18:I20"/>
  </mergeCells>
  <conditionalFormatting sqref="I12:K12">
    <cfRule type="cellIs" dxfId="28" priority="2" operator="lessThan">
      <formula>0</formula>
    </cfRule>
  </conditionalFormatting>
  <conditionalFormatting sqref="I22:K62">
    <cfRule type="cellIs" dxfId="27" priority="1" operator="lessThan">
      <formula>0</formula>
    </cfRule>
  </conditionalFormatting>
  <hyperlinks>
    <hyperlink ref="A5" location="Índice!A1" display="⌂ Volver al ÍNDICE" xr:uid="{9F801CD5-DAB3-440C-856B-A15B994C4A48}"/>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6074A-7A48-405B-AD93-963AD4B91EE2}">
  <sheetPr codeName="Hoja5">
    <tabColor rgb="FFFFD0BA"/>
  </sheetPr>
  <dimension ref="A1:BE84"/>
  <sheetViews>
    <sheetView zoomScale="89" zoomScaleNormal="89" workbookViewId="0">
      <pane xSplit="1" topLeftCell="B1" activePane="topRight" state="frozen"/>
      <selection pane="topRight" activeCell="O83" sqref="O83"/>
    </sheetView>
  </sheetViews>
  <sheetFormatPr baseColWidth="10" defaultColWidth="11.42578125" defaultRowHeight="15" x14ac:dyDescent="0.25"/>
  <cols>
    <col min="1" max="1" width="69.28515625" customWidth="1"/>
    <col min="2" max="86" width="6.7109375" customWidth="1"/>
  </cols>
  <sheetData>
    <row r="1" spans="1:27" ht="24" customHeight="1" x14ac:dyDescent="0.25">
      <c r="A1" s="1755" t="s">
        <v>785</v>
      </c>
      <c r="B1" s="1756"/>
      <c r="C1" s="1756"/>
      <c r="D1" s="1756"/>
      <c r="E1" s="1756"/>
      <c r="F1" s="1756"/>
      <c r="G1" s="1756"/>
      <c r="H1" s="1756"/>
      <c r="I1" s="1756"/>
      <c r="J1" s="1756"/>
      <c r="K1" s="1756"/>
      <c r="L1" s="1756"/>
      <c r="M1" s="1756"/>
      <c r="N1" s="1756"/>
      <c r="O1" s="1756"/>
      <c r="P1" s="1756"/>
      <c r="Q1" s="1756"/>
      <c r="R1" s="1756"/>
      <c r="S1" s="1756"/>
      <c r="T1" s="1756"/>
      <c r="U1" s="1756"/>
      <c r="V1" s="1757"/>
    </row>
    <row r="2" spans="1:27" ht="15.75" thickBot="1" x14ac:dyDescent="0.3">
      <c r="A2" s="1758"/>
      <c r="B2" s="1759"/>
      <c r="C2" s="1759"/>
      <c r="D2" s="1759"/>
      <c r="E2" s="1759"/>
      <c r="F2" s="1759"/>
      <c r="G2" s="1759"/>
      <c r="H2" s="1759"/>
      <c r="I2" s="1759"/>
      <c r="J2" s="1759"/>
      <c r="K2" s="1759"/>
      <c r="L2" s="1759"/>
      <c r="M2" s="1759"/>
      <c r="N2" s="1759"/>
      <c r="O2" s="1759"/>
      <c r="P2" s="1759"/>
      <c r="Q2" s="1759"/>
      <c r="R2" s="1759"/>
      <c r="S2" s="1759"/>
      <c r="T2" s="1759"/>
      <c r="U2" s="1759"/>
      <c r="V2" s="1760"/>
    </row>
    <row r="3" spans="1:27" x14ac:dyDescent="0.25">
      <c r="A3" s="42" t="s">
        <v>1030</v>
      </c>
    </row>
    <row r="4" spans="1:27" x14ac:dyDescent="0.25">
      <c r="A4" s="42" t="s">
        <v>988</v>
      </c>
    </row>
    <row r="5" spans="1:27" x14ac:dyDescent="0.25">
      <c r="A5" s="132" t="s">
        <v>712</v>
      </c>
      <c r="B5" s="85"/>
    </row>
    <row r="6" spans="1:27" x14ac:dyDescent="0.25">
      <c r="A6" s="43"/>
    </row>
    <row r="7" spans="1:27" ht="20.25" customHeight="1" x14ac:dyDescent="0.25">
      <c r="A7" s="12" t="s">
        <v>1225</v>
      </c>
    </row>
    <row r="8" spans="1:27" x14ac:dyDescent="0.25">
      <c r="A8" s="5"/>
    </row>
    <row r="9" spans="1:27" ht="53.25" customHeight="1" x14ac:dyDescent="0.25">
      <c r="B9" s="1742" t="s">
        <v>997</v>
      </c>
      <c r="C9" s="1742"/>
      <c r="D9" s="1742"/>
      <c r="E9" s="1742"/>
      <c r="F9" s="1742"/>
      <c r="G9" s="1742"/>
      <c r="H9" s="1742"/>
      <c r="I9" s="1742"/>
      <c r="J9" s="1742"/>
      <c r="K9" s="1742"/>
      <c r="L9" s="1742"/>
      <c r="M9" s="1742"/>
      <c r="N9" s="47"/>
      <c r="O9" s="1766" t="s">
        <v>508</v>
      </c>
      <c r="P9" s="1767"/>
      <c r="Q9" s="1767"/>
      <c r="R9" s="1767"/>
      <c r="S9" s="1767"/>
      <c r="T9" s="1767"/>
      <c r="U9" s="1767"/>
      <c r="V9" s="1768"/>
      <c r="W9" s="47"/>
      <c r="X9" s="1742" t="s">
        <v>853</v>
      </c>
      <c r="Y9" s="1742"/>
      <c r="Z9" s="1742"/>
      <c r="AA9" s="1742"/>
    </row>
    <row r="10" spans="1:27" x14ac:dyDescent="0.25">
      <c r="A10" s="201" t="s">
        <v>29</v>
      </c>
      <c r="B10" s="1738">
        <v>2015</v>
      </c>
      <c r="C10" s="1738"/>
      <c r="D10" s="1738"/>
      <c r="E10" s="1738">
        <v>2019</v>
      </c>
      <c r="F10" s="1738"/>
      <c r="G10" s="1738"/>
      <c r="H10" s="1738">
        <v>2021</v>
      </c>
      <c r="I10" s="1738"/>
      <c r="J10" s="1738"/>
      <c r="K10" s="1738">
        <v>2023</v>
      </c>
      <c r="L10" s="1738"/>
      <c r="M10" s="1738"/>
      <c r="O10" s="1738">
        <v>2015</v>
      </c>
      <c r="P10" s="1738"/>
      <c r="Q10" s="1738">
        <v>2019</v>
      </c>
      <c r="R10" s="1738"/>
      <c r="S10" s="1738">
        <v>2021</v>
      </c>
      <c r="T10" s="1738"/>
      <c r="U10" s="1738">
        <v>2023</v>
      </c>
      <c r="V10" s="1738"/>
      <c r="X10" s="1739">
        <v>2015</v>
      </c>
      <c r="Y10" s="1739">
        <v>2019</v>
      </c>
      <c r="Z10" s="1739">
        <v>2021</v>
      </c>
      <c r="AA10" s="1739">
        <v>2023</v>
      </c>
    </row>
    <row r="11" spans="1:27" x14ac:dyDescent="0.25">
      <c r="A11" s="477" t="s">
        <v>30</v>
      </c>
      <c r="B11" s="478" t="s">
        <v>31</v>
      </c>
      <c r="C11" s="478" t="s">
        <v>32</v>
      </c>
      <c r="D11" s="478" t="s">
        <v>33</v>
      </c>
      <c r="E11" s="478" t="s">
        <v>31</v>
      </c>
      <c r="F11" s="478" t="s">
        <v>32</v>
      </c>
      <c r="G11" s="478" t="s">
        <v>33</v>
      </c>
      <c r="H11" s="478" t="s">
        <v>31</v>
      </c>
      <c r="I11" s="478" t="s">
        <v>32</v>
      </c>
      <c r="J11" s="478" t="s">
        <v>33</v>
      </c>
      <c r="K11" s="478" t="s">
        <v>31</v>
      </c>
      <c r="L11" s="478" t="s">
        <v>32</v>
      </c>
      <c r="M11" s="478" t="s">
        <v>33</v>
      </c>
      <c r="N11" s="18"/>
      <c r="O11" s="478" t="s">
        <v>31</v>
      </c>
      <c r="P11" s="478" t="s">
        <v>32</v>
      </c>
      <c r="Q11" s="478" t="s">
        <v>31</v>
      </c>
      <c r="R11" s="478" t="s">
        <v>32</v>
      </c>
      <c r="S11" s="478" t="s">
        <v>31</v>
      </c>
      <c r="T11" s="478" t="s">
        <v>32</v>
      </c>
      <c r="U11" s="478" t="s">
        <v>31</v>
      </c>
      <c r="V11" s="478" t="s">
        <v>32</v>
      </c>
      <c r="X11" s="1739"/>
      <c r="Y11" s="1739"/>
      <c r="Z11" s="1739"/>
      <c r="AA11" s="1739"/>
    </row>
    <row r="12" spans="1:27" x14ac:dyDescent="0.25">
      <c r="A12" s="266" t="s">
        <v>502</v>
      </c>
      <c r="B12" s="216">
        <v>22</v>
      </c>
      <c r="C12" s="216">
        <v>23</v>
      </c>
      <c r="D12" s="216">
        <v>45</v>
      </c>
      <c r="E12" s="202">
        <v>12</v>
      </c>
      <c r="F12" s="216">
        <v>15</v>
      </c>
      <c r="G12" s="216">
        <v>27</v>
      </c>
      <c r="H12" s="202">
        <v>18</v>
      </c>
      <c r="I12" s="216">
        <v>23</v>
      </c>
      <c r="J12" s="217">
        <v>41</v>
      </c>
      <c r="K12" s="216">
        <v>20</v>
      </c>
      <c r="L12" s="216">
        <v>28</v>
      </c>
      <c r="M12" s="217">
        <v>48</v>
      </c>
      <c r="O12" s="176">
        <f t="shared" ref="O12:P15" si="0">B12/B$15*100</f>
        <v>4.3478260869565215</v>
      </c>
      <c r="P12" s="175">
        <f t="shared" si="0"/>
        <v>4.7227926078028748</v>
      </c>
      <c r="Q12" s="176">
        <f t="shared" ref="Q12:R14" si="1">E12/E$15*100</f>
        <v>2.3255813953488373</v>
      </c>
      <c r="R12" s="175">
        <f t="shared" si="1"/>
        <v>3.0991735537190084</v>
      </c>
      <c r="S12" s="176">
        <f t="shared" ref="S12:T14" si="2">H12/H$15*100</f>
        <v>3.4749034749034751</v>
      </c>
      <c r="T12" s="175">
        <f t="shared" si="2"/>
        <v>4.6843177189409371</v>
      </c>
      <c r="U12" s="176">
        <f t="shared" ref="U12:V15" si="3">K12/K$15*100</f>
        <v>3.8240917782026771</v>
      </c>
      <c r="V12" s="181">
        <f t="shared" si="3"/>
        <v>5.6795131845841782</v>
      </c>
      <c r="X12" s="178">
        <f>P12-O12</f>
        <v>0.37496652084635329</v>
      </c>
      <c r="Y12" s="178">
        <f>R12-Q12</f>
        <v>0.77359215837017103</v>
      </c>
      <c r="Z12" s="178">
        <f>T12-S12</f>
        <v>1.209414244037462</v>
      </c>
      <c r="AA12" s="180">
        <f>V12-U12</f>
        <v>1.8554214063815011</v>
      </c>
    </row>
    <row r="13" spans="1:27" x14ac:dyDescent="0.25">
      <c r="A13" s="267" t="s">
        <v>500</v>
      </c>
      <c r="B13" s="19">
        <v>78</v>
      </c>
      <c r="C13" s="19">
        <v>77</v>
      </c>
      <c r="D13" s="19">
        <v>155</v>
      </c>
      <c r="E13" s="89">
        <v>34</v>
      </c>
      <c r="F13" s="19">
        <v>43</v>
      </c>
      <c r="G13" s="19">
        <v>77</v>
      </c>
      <c r="H13" s="89">
        <v>71</v>
      </c>
      <c r="I13" s="19">
        <v>76</v>
      </c>
      <c r="J13" s="86">
        <v>146</v>
      </c>
      <c r="K13" s="19">
        <v>45</v>
      </c>
      <c r="L13" s="19">
        <v>53</v>
      </c>
      <c r="M13" s="86">
        <v>98</v>
      </c>
      <c r="O13" s="61">
        <f t="shared" si="0"/>
        <v>15.41501976284585</v>
      </c>
      <c r="P13" s="6">
        <f t="shared" si="0"/>
        <v>15.811088295687886</v>
      </c>
      <c r="Q13" s="61">
        <f t="shared" si="1"/>
        <v>6.5891472868217065</v>
      </c>
      <c r="R13" s="6">
        <f t="shared" si="1"/>
        <v>8.884297520661157</v>
      </c>
      <c r="S13" s="61">
        <f t="shared" si="2"/>
        <v>13.706563706563706</v>
      </c>
      <c r="T13" s="6">
        <f t="shared" si="2"/>
        <v>15.478615071283095</v>
      </c>
      <c r="U13" s="61">
        <f t="shared" si="3"/>
        <v>8.6042065009560229</v>
      </c>
      <c r="V13" s="82">
        <f t="shared" si="3"/>
        <v>10.750507099391481</v>
      </c>
      <c r="X13" s="59">
        <f>P13-O13</f>
        <v>0.3960685328420368</v>
      </c>
      <c r="Y13" s="59">
        <f>R13-Q13</f>
        <v>2.2951502338394505</v>
      </c>
      <c r="Z13" s="59">
        <f>T13-S13</f>
        <v>1.7720513647193883</v>
      </c>
      <c r="AA13" s="73">
        <f>V13-U13</f>
        <v>2.1463005984354577</v>
      </c>
    </row>
    <row r="14" spans="1:27" x14ac:dyDescent="0.25">
      <c r="A14" s="268" t="s">
        <v>501</v>
      </c>
      <c r="B14" s="19">
        <v>406</v>
      </c>
      <c r="C14" s="19">
        <v>387</v>
      </c>
      <c r="D14" s="19">
        <v>793</v>
      </c>
      <c r="E14" s="89">
        <v>470</v>
      </c>
      <c r="F14" s="19">
        <v>426</v>
      </c>
      <c r="G14" s="19">
        <v>896</v>
      </c>
      <c r="H14" s="89">
        <v>429</v>
      </c>
      <c r="I14" s="19">
        <v>392</v>
      </c>
      <c r="J14" s="86">
        <v>821</v>
      </c>
      <c r="K14" s="19">
        <v>458</v>
      </c>
      <c r="L14" s="19">
        <v>412</v>
      </c>
      <c r="M14" s="86">
        <v>870</v>
      </c>
      <c r="O14" s="61">
        <f t="shared" si="0"/>
        <v>80.237154150197625</v>
      </c>
      <c r="P14" s="6">
        <f t="shared" si="0"/>
        <v>79.466119096509232</v>
      </c>
      <c r="Q14" s="61">
        <f t="shared" si="1"/>
        <v>91.085271317829452</v>
      </c>
      <c r="R14" s="6">
        <f t="shared" si="1"/>
        <v>88.016528925619824</v>
      </c>
      <c r="S14" s="61">
        <f t="shared" si="2"/>
        <v>82.818532818532816</v>
      </c>
      <c r="T14" s="6">
        <f t="shared" si="2"/>
        <v>79.837067209775967</v>
      </c>
      <c r="U14" s="61">
        <f t="shared" si="3"/>
        <v>87.571701720841304</v>
      </c>
      <c r="V14" s="82">
        <f t="shared" si="3"/>
        <v>83.569979716024349</v>
      </c>
      <c r="X14" s="59">
        <f>P14-O14</f>
        <v>-0.77103505368839365</v>
      </c>
      <c r="Y14" s="59">
        <f>R14-Q14</f>
        <v>-3.0687423922096286</v>
      </c>
      <c r="Z14" s="59">
        <f>T14-S14</f>
        <v>-2.9814656087568494</v>
      </c>
      <c r="AA14" s="73">
        <f>V14-U14</f>
        <v>-4.0017220048169548</v>
      </c>
    </row>
    <row r="15" spans="1:27" s="10" customFormat="1" x14ac:dyDescent="0.25">
      <c r="A15" s="269" t="s">
        <v>165</v>
      </c>
      <c r="B15" s="218">
        <f>SUM(B12:B14)</f>
        <v>506</v>
      </c>
      <c r="C15" s="218">
        <f t="shared" ref="C15:J15" si="4">SUM(C12:C14)</f>
        <v>487</v>
      </c>
      <c r="D15" s="218">
        <f t="shared" si="4"/>
        <v>993</v>
      </c>
      <c r="E15" s="206">
        <f t="shared" si="4"/>
        <v>516</v>
      </c>
      <c r="F15" s="218">
        <f t="shared" si="4"/>
        <v>484</v>
      </c>
      <c r="G15" s="218">
        <f t="shared" si="4"/>
        <v>1000</v>
      </c>
      <c r="H15" s="206">
        <f>SUM(H12:H14)</f>
        <v>518</v>
      </c>
      <c r="I15" s="218">
        <f t="shared" si="4"/>
        <v>491</v>
      </c>
      <c r="J15" s="219">
        <f t="shared" si="4"/>
        <v>1008</v>
      </c>
      <c r="K15" s="218">
        <f>SUM(K12:K14)</f>
        <v>523</v>
      </c>
      <c r="L15" s="218">
        <f>SUM(L12:L14)</f>
        <v>493</v>
      </c>
      <c r="M15" s="219">
        <f>SUM(M12:M14)</f>
        <v>1016</v>
      </c>
      <c r="O15" s="220">
        <f t="shared" si="0"/>
        <v>100</v>
      </c>
      <c r="P15" s="221">
        <f t="shared" si="0"/>
        <v>100</v>
      </c>
      <c r="Q15" s="220">
        <f>E15/E$15*100</f>
        <v>100</v>
      </c>
      <c r="R15" s="221">
        <f>F15/F$15*100</f>
        <v>100</v>
      </c>
      <c r="S15" s="220">
        <f>H15/H$15*100</f>
        <v>100</v>
      </c>
      <c r="T15" s="221">
        <f>I15/I$15*100</f>
        <v>100</v>
      </c>
      <c r="U15" s="220">
        <f t="shared" si="3"/>
        <v>100</v>
      </c>
      <c r="V15" s="222">
        <f t="shared" si="3"/>
        <v>100</v>
      </c>
      <c r="X15" s="319">
        <f>P15-O15</f>
        <v>0</v>
      </c>
      <c r="Y15" s="319">
        <f>R15-Q15</f>
        <v>0</v>
      </c>
      <c r="Z15" s="319">
        <f>T15-S15</f>
        <v>0</v>
      </c>
      <c r="AA15" s="320">
        <f>V15-U15</f>
        <v>0</v>
      </c>
    </row>
    <row r="17" spans="1:57" x14ac:dyDescent="0.25">
      <c r="X17" s="6"/>
    </row>
    <row r="18" spans="1:57" x14ac:dyDescent="0.25">
      <c r="A18" s="5" t="s">
        <v>1226</v>
      </c>
    </row>
    <row r="19" spans="1:57" x14ac:dyDescent="0.25">
      <c r="A19" s="5"/>
    </row>
    <row r="20" spans="1:57" x14ac:dyDescent="0.25">
      <c r="A20" s="5"/>
      <c r="B20" s="1741" t="s">
        <v>997</v>
      </c>
      <c r="C20" s="1741"/>
      <c r="D20" s="1741"/>
      <c r="E20" s="1741"/>
      <c r="F20" s="1741"/>
      <c r="G20" s="1741"/>
      <c r="H20" s="1741"/>
      <c r="I20" s="1741"/>
      <c r="J20" s="1741"/>
      <c r="K20" s="1741"/>
      <c r="L20" s="1741"/>
      <c r="M20" s="1741"/>
      <c r="N20" s="1741"/>
      <c r="O20" s="1741"/>
      <c r="P20" s="1741"/>
      <c r="Q20" s="1741"/>
      <c r="R20" s="1741"/>
      <c r="S20" s="1741"/>
      <c r="T20" s="1741"/>
      <c r="U20" s="1741"/>
      <c r="V20" s="1741"/>
      <c r="W20" s="1741"/>
      <c r="X20" s="1741"/>
      <c r="Y20" s="1741"/>
      <c r="Z20" s="1741"/>
      <c r="AA20" s="1741"/>
      <c r="AB20" s="1741"/>
      <c r="AD20" s="1736" t="s">
        <v>508</v>
      </c>
      <c r="AE20" s="1736"/>
      <c r="AF20" s="1736"/>
      <c r="AG20" s="1736"/>
      <c r="AH20" s="1736"/>
      <c r="AI20" s="1736"/>
      <c r="AJ20" s="1736"/>
      <c r="AK20" s="1736"/>
      <c r="AL20" s="1736"/>
      <c r="AM20" s="1736"/>
      <c r="AN20" s="1736"/>
      <c r="AO20" s="1736"/>
      <c r="AP20" s="1736"/>
      <c r="AQ20" s="1736"/>
      <c r="AR20" s="1736"/>
      <c r="AS20" s="1736"/>
      <c r="AT20" s="1736"/>
      <c r="AU20" s="1736"/>
      <c r="AW20" s="1736" t="s">
        <v>631</v>
      </c>
      <c r="AX20" s="1736"/>
      <c r="AY20" s="1736"/>
      <c r="AZ20" s="1736"/>
      <c r="BA20" s="1736"/>
      <c r="BB20" s="1736"/>
      <c r="BC20" s="1736"/>
      <c r="BD20" s="1736"/>
      <c r="BE20" s="1736"/>
    </row>
    <row r="21" spans="1:57" ht="14.45" customHeight="1" x14ac:dyDescent="0.25">
      <c r="A21" s="223" t="s">
        <v>29</v>
      </c>
      <c r="B21" s="1769">
        <v>2015</v>
      </c>
      <c r="C21" s="1769"/>
      <c r="D21" s="1769"/>
      <c r="E21" s="1769"/>
      <c r="F21" s="1769"/>
      <c r="G21" s="1769"/>
      <c r="H21" s="1769"/>
      <c r="I21" s="1769"/>
      <c r="J21" s="1769"/>
      <c r="K21" s="1769">
        <v>2019</v>
      </c>
      <c r="L21" s="1769"/>
      <c r="M21" s="1769"/>
      <c r="N21" s="1769"/>
      <c r="O21" s="1769"/>
      <c r="P21" s="1769"/>
      <c r="Q21" s="1769"/>
      <c r="R21" s="1769"/>
      <c r="S21" s="1769"/>
      <c r="T21" s="1769">
        <v>2021</v>
      </c>
      <c r="U21" s="1769"/>
      <c r="V21" s="1769"/>
      <c r="W21" s="1769"/>
      <c r="X21" s="1769"/>
      <c r="Y21" s="1769"/>
      <c r="Z21" s="1769"/>
      <c r="AA21" s="1769"/>
      <c r="AB21" s="1769"/>
      <c r="AD21" s="1769">
        <v>2015</v>
      </c>
      <c r="AE21" s="1769"/>
      <c r="AF21" s="1769"/>
      <c r="AG21" s="1769"/>
      <c r="AH21" s="1769"/>
      <c r="AI21" s="1769"/>
      <c r="AJ21" s="1769">
        <v>2019</v>
      </c>
      <c r="AK21" s="1769"/>
      <c r="AL21" s="1769"/>
      <c r="AM21" s="1769"/>
      <c r="AN21" s="1769"/>
      <c r="AO21" s="1769"/>
      <c r="AP21" s="1769">
        <v>2021</v>
      </c>
      <c r="AQ21" s="1769"/>
      <c r="AR21" s="1769"/>
      <c r="AS21" s="1769"/>
      <c r="AT21" s="1769"/>
      <c r="AU21" s="1769"/>
      <c r="AW21" s="1770">
        <v>2015</v>
      </c>
      <c r="AX21" s="1771"/>
      <c r="AY21" s="1771"/>
      <c r="AZ21" s="1770">
        <v>2019</v>
      </c>
      <c r="BA21" s="1771"/>
      <c r="BB21" s="1774"/>
      <c r="BC21" s="1771">
        <v>2021</v>
      </c>
      <c r="BD21" s="1771"/>
      <c r="BE21" s="1774"/>
    </row>
    <row r="22" spans="1:57" x14ac:dyDescent="0.25">
      <c r="A22" s="479" t="s">
        <v>30</v>
      </c>
      <c r="B22" s="1741" t="s">
        <v>31</v>
      </c>
      <c r="C22" s="1741"/>
      <c r="D22" s="1741"/>
      <c r="E22" s="1741" t="s">
        <v>32</v>
      </c>
      <c r="F22" s="1741"/>
      <c r="G22" s="1741"/>
      <c r="H22" s="1741" t="s">
        <v>33</v>
      </c>
      <c r="I22" s="1741"/>
      <c r="J22" s="1741"/>
      <c r="K22" s="1741" t="s">
        <v>31</v>
      </c>
      <c r="L22" s="1741"/>
      <c r="M22" s="1741"/>
      <c r="N22" s="1741" t="s">
        <v>32</v>
      </c>
      <c r="O22" s="1741"/>
      <c r="P22" s="1741"/>
      <c r="Q22" s="1741" t="s">
        <v>33</v>
      </c>
      <c r="R22" s="1741"/>
      <c r="S22" s="1741"/>
      <c r="T22" s="1741" t="s">
        <v>31</v>
      </c>
      <c r="U22" s="1741"/>
      <c r="V22" s="1741"/>
      <c r="W22" s="1741" t="s">
        <v>32</v>
      </c>
      <c r="X22" s="1741"/>
      <c r="Y22" s="1741"/>
      <c r="Z22" s="1741" t="s">
        <v>33</v>
      </c>
      <c r="AA22" s="1741"/>
      <c r="AB22" s="1741"/>
      <c r="AD22" s="1736" t="s">
        <v>31</v>
      </c>
      <c r="AE22" s="1736"/>
      <c r="AF22" s="1736"/>
      <c r="AG22" s="1736" t="s">
        <v>32</v>
      </c>
      <c r="AH22" s="1736"/>
      <c r="AI22" s="1736"/>
      <c r="AJ22" s="1736" t="s">
        <v>31</v>
      </c>
      <c r="AK22" s="1736"/>
      <c r="AL22" s="1736"/>
      <c r="AM22" s="1736" t="s">
        <v>32</v>
      </c>
      <c r="AN22" s="1736"/>
      <c r="AO22" s="1736"/>
      <c r="AP22" s="1736" t="s">
        <v>31</v>
      </c>
      <c r="AQ22" s="1736"/>
      <c r="AR22" s="1736"/>
      <c r="AS22" s="1736" t="s">
        <v>32</v>
      </c>
      <c r="AT22" s="1736"/>
      <c r="AU22" s="1736"/>
      <c r="AW22" s="1772"/>
      <c r="AX22" s="1773"/>
      <c r="AY22" s="1773"/>
      <c r="AZ22" s="1772"/>
      <c r="BA22" s="1773"/>
      <c r="BB22" s="1775"/>
      <c r="BC22" s="1773"/>
      <c r="BD22" s="1773"/>
      <c r="BE22" s="1775"/>
    </row>
    <row r="23" spans="1:57" s="18" customFormat="1" ht="148.15" customHeight="1" x14ac:dyDescent="0.25">
      <c r="A23" s="224" t="s">
        <v>34</v>
      </c>
      <c r="B23" s="226" t="s">
        <v>504</v>
      </c>
      <c r="C23" s="227" t="s">
        <v>505</v>
      </c>
      <c r="D23" s="227" t="s">
        <v>506</v>
      </c>
      <c r="E23" s="227" t="s">
        <v>504</v>
      </c>
      <c r="F23" s="227" t="s">
        <v>505</v>
      </c>
      <c r="G23" s="227" t="s">
        <v>506</v>
      </c>
      <c r="H23" s="227" t="s">
        <v>504</v>
      </c>
      <c r="I23" s="227" t="s">
        <v>505</v>
      </c>
      <c r="J23" s="225" t="s">
        <v>506</v>
      </c>
      <c r="K23" s="226" t="s">
        <v>504</v>
      </c>
      <c r="L23" s="227" t="s">
        <v>505</v>
      </c>
      <c r="M23" s="227" t="s">
        <v>506</v>
      </c>
      <c r="N23" s="227" t="s">
        <v>504</v>
      </c>
      <c r="O23" s="227" t="s">
        <v>505</v>
      </c>
      <c r="P23" s="227" t="s">
        <v>506</v>
      </c>
      <c r="Q23" s="227" t="s">
        <v>504</v>
      </c>
      <c r="R23" s="227" t="s">
        <v>505</v>
      </c>
      <c r="S23" s="225" t="s">
        <v>506</v>
      </c>
      <c r="T23" s="226" t="s">
        <v>504</v>
      </c>
      <c r="U23" s="227" t="s">
        <v>505</v>
      </c>
      <c r="V23" s="227" t="s">
        <v>506</v>
      </c>
      <c r="W23" s="227" t="s">
        <v>504</v>
      </c>
      <c r="X23" s="227" t="s">
        <v>505</v>
      </c>
      <c r="Y23" s="227" t="s">
        <v>506</v>
      </c>
      <c r="Z23" s="227" t="s">
        <v>504</v>
      </c>
      <c r="AA23" s="227" t="s">
        <v>505</v>
      </c>
      <c r="AB23" s="225" t="s">
        <v>506</v>
      </c>
      <c r="AD23" s="226" t="s">
        <v>504</v>
      </c>
      <c r="AE23" s="227" t="s">
        <v>505</v>
      </c>
      <c r="AF23" s="227" t="s">
        <v>506</v>
      </c>
      <c r="AG23" s="227" t="s">
        <v>504</v>
      </c>
      <c r="AH23" s="227" t="s">
        <v>505</v>
      </c>
      <c r="AI23" s="227" t="s">
        <v>506</v>
      </c>
      <c r="AJ23" s="226" t="s">
        <v>504</v>
      </c>
      <c r="AK23" s="227" t="s">
        <v>505</v>
      </c>
      <c r="AL23" s="227" t="s">
        <v>506</v>
      </c>
      <c r="AM23" s="227" t="s">
        <v>504</v>
      </c>
      <c r="AN23" s="227" t="s">
        <v>505</v>
      </c>
      <c r="AO23" s="225" t="s">
        <v>506</v>
      </c>
      <c r="AP23" s="227" t="s">
        <v>504</v>
      </c>
      <c r="AQ23" s="227" t="s">
        <v>505</v>
      </c>
      <c r="AR23" s="227" t="s">
        <v>506</v>
      </c>
      <c r="AS23" s="227" t="s">
        <v>504</v>
      </c>
      <c r="AT23" s="227" t="s">
        <v>505</v>
      </c>
      <c r="AU23" s="225" t="s">
        <v>506</v>
      </c>
      <c r="AW23" s="226" t="s">
        <v>504</v>
      </c>
      <c r="AX23" s="227" t="s">
        <v>505</v>
      </c>
      <c r="AY23" s="227" t="s">
        <v>506</v>
      </c>
      <c r="AZ23" s="226" t="s">
        <v>504</v>
      </c>
      <c r="BA23" s="227" t="s">
        <v>505</v>
      </c>
      <c r="BB23" s="225" t="s">
        <v>506</v>
      </c>
      <c r="BC23" s="227" t="s">
        <v>504</v>
      </c>
      <c r="BD23" s="227" t="s">
        <v>505</v>
      </c>
      <c r="BE23" s="225" t="s">
        <v>506</v>
      </c>
    </row>
    <row r="24" spans="1:57" ht="14.45" customHeight="1" x14ac:dyDescent="0.25">
      <c r="A24" s="486" t="s">
        <v>35</v>
      </c>
      <c r="B24" s="499"/>
      <c r="C24" s="499"/>
      <c r="D24" s="499"/>
      <c r="E24" s="499"/>
      <c r="F24" s="500"/>
      <c r="G24" s="500"/>
      <c r="H24" s="500"/>
      <c r="I24" s="500"/>
      <c r="J24" s="500"/>
      <c r="K24" s="490"/>
      <c r="L24" s="500"/>
      <c r="M24" s="500"/>
      <c r="N24" s="500"/>
      <c r="O24" s="500"/>
      <c r="P24" s="500"/>
      <c r="Q24" s="500"/>
      <c r="R24" s="500"/>
      <c r="S24" s="500"/>
      <c r="T24" s="488"/>
      <c r="U24" s="487"/>
      <c r="V24" s="487"/>
      <c r="W24" s="487"/>
      <c r="X24" s="487"/>
      <c r="Y24" s="487"/>
      <c r="Z24" s="487"/>
      <c r="AA24" s="487"/>
      <c r="AB24" s="489"/>
      <c r="AD24" s="480"/>
      <c r="AE24" s="481"/>
      <c r="AF24" s="481"/>
      <c r="AG24" s="481"/>
      <c r="AH24" s="481"/>
      <c r="AI24" s="482"/>
      <c r="AJ24" s="481"/>
      <c r="AK24" s="481"/>
      <c r="AL24" s="481"/>
      <c r="AM24" s="481"/>
      <c r="AN24" s="481"/>
      <c r="AO24" s="482"/>
      <c r="AP24" s="481"/>
      <c r="AQ24" s="481"/>
      <c r="AR24" s="481"/>
      <c r="AS24" s="481"/>
      <c r="AT24" s="481"/>
      <c r="AU24" s="482"/>
      <c r="AW24" s="480"/>
      <c r="AX24" s="481"/>
      <c r="AY24" s="482"/>
      <c r="AZ24" s="481"/>
      <c r="BA24" s="481"/>
      <c r="BB24" s="482"/>
      <c r="BC24" s="481"/>
      <c r="BD24" s="481"/>
      <c r="BE24" s="482"/>
    </row>
    <row r="25" spans="1:57" x14ac:dyDescent="0.25">
      <c r="A25" s="497" t="s">
        <v>36</v>
      </c>
      <c r="B25" s="501">
        <v>0</v>
      </c>
      <c r="C25" s="502">
        <v>0</v>
      </c>
      <c r="D25" s="502">
        <v>2</v>
      </c>
      <c r="E25" s="502">
        <v>0</v>
      </c>
      <c r="F25" s="502">
        <v>0</v>
      </c>
      <c r="G25" s="502">
        <v>6</v>
      </c>
      <c r="H25" s="502">
        <v>0</v>
      </c>
      <c r="I25" s="502">
        <v>0</v>
      </c>
      <c r="J25" s="502">
        <v>8</v>
      </c>
      <c r="K25" s="503">
        <v>0</v>
      </c>
      <c r="L25" s="502">
        <v>1</v>
      </c>
      <c r="M25" s="502">
        <v>11</v>
      </c>
      <c r="N25" s="502">
        <v>0</v>
      </c>
      <c r="O25" s="502">
        <v>1</v>
      </c>
      <c r="P25" s="502">
        <v>2</v>
      </c>
      <c r="Q25" s="502">
        <v>0</v>
      </c>
      <c r="R25" s="502">
        <v>2</v>
      </c>
      <c r="S25" s="504">
        <v>13</v>
      </c>
      <c r="T25" s="229">
        <v>1</v>
      </c>
      <c r="U25" s="229">
        <v>0</v>
      </c>
      <c r="V25" s="229">
        <v>0</v>
      </c>
      <c r="W25" s="229">
        <v>0</v>
      </c>
      <c r="X25" s="229">
        <v>1</v>
      </c>
      <c r="Y25" s="229">
        <v>2</v>
      </c>
      <c r="Z25" s="229">
        <v>1</v>
      </c>
      <c r="AA25" s="229">
        <v>1</v>
      </c>
      <c r="AB25" s="230">
        <v>2</v>
      </c>
      <c r="AD25" s="231">
        <f t="shared" ref="AD25:AF29" si="5">IFERROR(B25/SUM($B25:$D25)*100,0)</f>
        <v>0</v>
      </c>
      <c r="AE25" s="232">
        <f t="shared" si="5"/>
        <v>0</v>
      </c>
      <c r="AF25" s="175">
        <f t="shared" si="5"/>
        <v>100</v>
      </c>
      <c r="AG25" s="232">
        <f t="shared" ref="AG25:AI29" si="6">IFERROR(E25/SUM($E25:$G25)*100,0)</f>
        <v>0</v>
      </c>
      <c r="AH25" s="232">
        <f t="shared" si="6"/>
        <v>0</v>
      </c>
      <c r="AI25" s="181">
        <f t="shared" si="6"/>
        <v>100</v>
      </c>
      <c r="AJ25" s="232">
        <f t="shared" ref="AJ25:AL29" si="7">IFERROR(K25/SUM($K25:$M25)*100,0)</f>
        <v>0</v>
      </c>
      <c r="AK25" s="232">
        <f t="shared" si="7"/>
        <v>8.3333333333333321</v>
      </c>
      <c r="AL25" s="175">
        <f t="shared" si="7"/>
        <v>91.666666666666657</v>
      </c>
      <c r="AM25" s="232">
        <f t="shared" ref="AM25:AO29" si="8">IFERROR(N25/SUM($N25:$P25)*100,0)</f>
        <v>0</v>
      </c>
      <c r="AN25" s="232">
        <f>IFERROR(O25/SUM($N25:$P25)*100,0)</f>
        <v>33.333333333333329</v>
      </c>
      <c r="AO25" s="181">
        <f t="shared" si="8"/>
        <v>66.666666666666657</v>
      </c>
      <c r="AP25" s="232">
        <f t="shared" ref="AP25:AR29" si="9">T25/SUM($T25:$V25)*100</f>
        <v>100</v>
      </c>
      <c r="AQ25" s="232">
        <f t="shared" si="9"/>
        <v>0</v>
      </c>
      <c r="AR25" s="232">
        <f>V25/SUM($T25:$V25)*100</f>
        <v>0</v>
      </c>
      <c r="AS25" s="232">
        <f t="shared" ref="AS25:AU29" si="10">W25/SUM($W25:$Y25)*100</f>
        <v>0</v>
      </c>
      <c r="AT25" s="232">
        <f t="shared" si="10"/>
        <v>33.333333333333329</v>
      </c>
      <c r="AU25" s="233">
        <f t="shared" si="10"/>
        <v>66.666666666666657</v>
      </c>
      <c r="AW25" s="619">
        <f t="shared" ref="AW25:AY29" si="11">AG25-AD25</f>
        <v>0</v>
      </c>
      <c r="AX25" s="358">
        <f t="shared" si="11"/>
        <v>0</v>
      </c>
      <c r="AY25" s="179">
        <f t="shared" si="11"/>
        <v>0</v>
      </c>
      <c r="AZ25" s="358">
        <f t="shared" ref="AZ25:BB29" si="12">AM25-AJ25</f>
        <v>0</v>
      </c>
      <c r="BA25" s="358">
        <f t="shared" si="12"/>
        <v>24.999999999999996</v>
      </c>
      <c r="BB25" s="179">
        <f t="shared" si="12"/>
        <v>-25</v>
      </c>
      <c r="BC25" s="358">
        <f t="shared" ref="BC25:BE29" si="13">AS25-AP25</f>
        <v>-100</v>
      </c>
      <c r="BD25" s="358">
        <f t="shared" si="13"/>
        <v>33.333333333333329</v>
      </c>
      <c r="BE25" s="620">
        <f t="shared" si="13"/>
        <v>66.666666666666657</v>
      </c>
    </row>
    <row r="26" spans="1:57" x14ac:dyDescent="0.25">
      <c r="A26" s="496" t="s">
        <v>38</v>
      </c>
      <c r="B26" s="505">
        <v>3</v>
      </c>
      <c r="C26" s="80">
        <v>24</v>
      </c>
      <c r="D26" s="80">
        <v>64</v>
      </c>
      <c r="E26" s="80">
        <v>4</v>
      </c>
      <c r="F26" s="80">
        <v>22</v>
      </c>
      <c r="G26" s="80">
        <v>78</v>
      </c>
      <c r="H26" s="80">
        <v>7</v>
      </c>
      <c r="I26" s="80">
        <v>46</v>
      </c>
      <c r="J26" s="80">
        <v>142</v>
      </c>
      <c r="K26" s="93">
        <v>2</v>
      </c>
      <c r="L26" s="80">
        <v>4</v>
      </c>
      <c r="M26" s="80">
        <v>70</v>
      </c>
      <c r="N26" s="80">
        <v>5</v>
      </c>
      <c r="O26" s="80">
        <v>8</v>
      </c>
      <c r="P26" s="80">
        <v>77</v>
      </c>
      <c r="Q26" s="80">
        <v>7</v>
      </c>
      <c r="R26" s="80">
        <v>12</v>
      </c>
      <c r="S26" s="506">
        <v>147</v>
      </c>
      <c r="T26" s="80">
        <v>1</v>
      </c>
      <c r="U26" s="80">
        <v>2</v>
      </c>
      <c r="V26" s="80">
        <v>87</v>
      </c>
      <c r="W26" s="80">
        <v>1</v>
      </c>
      <c r="X26" s="80">
        <v>11</v>
      </c>
      <c r="Y26" s="80">
        <v>76</v>
      </c>
      <c r="Z26" s="80">
        <v>2</v>
      </c>
      <c r="AA26" s="80">
        <v>13</v>
      </c>
      <c r="AB26" s="81">
        <v>163</v>
      </c>
      <c r="AD26" s="188">
        <f t="shared" si="5"/>
        <v>3.296703296703297</v>
      </c>
      <c r="AE26" s="6">
        <f t="shared" si="5"/>
        <v>26.373626373626376</v>
      </c>
      <c r="AF26" s="6">
        <f t="shared" si="5"/>
        <v>70.329670329670336</v>
      </c>
      <c r="AG26" s="187">
        <f t="shared" si="6"/>
        <v>3.8461538461538463</v>
      </c>
      <c r="AH26" s="6">
        <f t="shared" si="6"/>
        <v>21.153846153846153</v>
      </c>
      <c r="AI26" s="82">
        <f t="shared" si="6"/>
        <v>75</v>
      </c>
      <c r="AJ26" s="187">
        <f t="shared" si="7"/>
        <v>2.6315789473684208</v>
      </c>
      <c r="AK26" s="187">
        <f t="shared" si="7"/>
        <v>5.2631578947368416</v>
      </c>
      <c r="AL26" s="6">
        <f t="shared" si="7"/>
        <v>92.10526315789474</v>
      </c>
      <c r="AM26" s="187">
        <f t="shared" si="8"/>
        <v>5.5555555555555554</v>
      </c>
      <c r="AN26" s="6">
        <f t="shared" si="8"/>
        <v>8.8888888888888893</v>
      </c>
      <c r="AO26" s="82">
        <f t="shared" si="8"/>
        <v>85.555555555555557</v>
      </c>
      <c r="AP26" s="187">
        <f t="shared" si="9"/>
        <v>1.1111111111111112</v>
      </c>
      <c r="AQ26" s="187">
        <f t="shared" si="9"/>
        <v>2.2222222222222223</v>
      </c>
      <c r="AR26" s="6">
        <f t="shared" si="9"/>
        <v>96.666666666666671</v>
      </c>
      <c r="AS26" s="187">
        <f>W26/SUM($W26:$Y26)*100</f>
        <v>1.1363636363636365</v>
      </c>
      <c r="AT26" s="6">
        <f t="shared" si="10"/>
        <v>12.5</v>
      </c>
      <c r="AU26" s="82">
        <f t="shared" si="10"/>
        <v>86.36363636363636</v>
      </c>
      <c r="AW26" s="193">
        <f t="shared" si="11"/>
        <v>0.54945054945054927</v>
      </c>
      <c r="AX26" s="57">
        <f t="shared" si="11"/>
        <v>-5.2197802197802226</v>
      </c>
      <c r="AY26" s="60">
        <f t="shared" si="11"/>
        <v>4.6703296703296644</v>
      </c>
      <c r="AZ26" s="194">
        <f t="shared" si="12"/>
        <v>2.9239766081871346</v>
      </c>
      <c r="BA26" s="194">
        <f t="shared" si="12"/>
        <v>3.6257309941520477</v>
      </c>
      <c r="BB26" s="60">
        <f t="shared" si="12"/>
        <v>-6.5497076023391827</v>
      </c>
      <c r="BC26" s="194">
        <f t="shared" si="13"/>
        <v>2.5252525252525304E-2</v>
      </c>
      <c r="BD26" s="194">
        <f t="shared" si="13"/>
        <v>10.277777777777779</v>
      </c>
      <c r="BE26" s="60">
        <f>AU26-AR26</f>
        <v>-10.303030303030312</v>
      </c>
    </row>
    <row r="27" spans="1:57" x14ac:dyDescent="0.25">
      <c r="A27" s="496" t="s">
        <v>39</v>
      </c>
      <c r="B27" s="505">
        <v>4</v>
      </c>
      <c r="C27" s="80">
        <v>12</v>
      </c>
      <c r="D27" s="80">
        <v>116</v>
      </c>
      <c r="E27" s="80">
        <v>4</v>
      </c>
      <c r="F27" s="80">
        <v>13</v>
      </c>
      <c r="G27" s="80">
        <v>117</v>
      </c>
      <c r="H27" s="80">
        <v>8</v>
      </c>
      <c r="I27" s="80">
        <v>25</v>
      </c>
      <c r="J27" s="80">
        <v>233</v>
      </c>
      <c r="K27" s="93">
        <v>2</v>
      </c>
      <c r="L27" s="80">
        <v>7</v>
      </c>
      <c r="M27" s="80">
        <v>120</v>
      </c>
      <c r="N27" s="80">
        <v>5</v>
      </c>
      <c r="O27" s="80">
        <v>6</v>
      </c>
      <c r="P27" s="80">
        <v>128</v>
      </c>
      <c r="Q27" s="80">
        <v>7</v>
      </c>
      <c r="R27" s="80">
        <v>13</v>
      </c>
      <c r="S27" s="506">
        <v>248</v>
      </c>
      <c r="T27" s="80">
        <v>5</v>
      </c>
      <c r="U27" s="80">
        <v>15</v>
      </c>
      <c r="V27" s="80">
        <v>106</v>
      </c>
      <c r="W27" s="80">
        <v>4</v>
      </c>
      <c r="X27" s="80">
        <v>19</v>
      </c>
      <c r="Y27" s="80">
        <v>102</v>
      </c>
      <c r="Z27" s="80">
        <v>9</v>
      </c>
      <c r="AA27" s="80">
        <v>34</v>
      </c>
      <c r="AB27" s="81">
        <v>208</v>
      </c>
      <c r="AD27" s="188">
        <f t="shared" si="5"/>
        <v>3.0303030303030303</v>
      </c>
      <c r="AE27" s="6">
        <f t="shared" si="5"/>
        <v>9.0909090909090917</v>
      </c>
      <c r="AF27" s="6">
        <f t="shared" si="5"/>
        <v>87.878787878787875</v>
      </c>
      <c r="AG27" s="187">
        <f t="shared" si="6"/>
        <v>2.9850746268656714</v>
      </c>
      <c r="AH27" s="6">
        <f t="shared" si="6"/>
        <v>9.7014925373134329</v>
      </c>
      <c r="AI27" s="82">
        <f t="shared" si="6"/>
        <v>87.31343283582089</v>
      </c>
      <c r="AJ27" s="187">
        <f t="shared" si="7"/>
        <v>1.5503875968992249</v>
      </c>
      <c r="AK27" s="6">
        <f t="shared" si="7"/>
        <v>5.4263565891472867</v>
      </c>
      <c r="AL27" s="6">
        <f t="shared" si="7"/>
        <v>93.023255813953483</v>
      </c>
      <c r="AM27" s="187">
        <f t="shared" si="8"/>
        <v>3.5971223021582732</v>
      </c>
      <c r="AN27" s="6">
        <f t="shared" si="8"/>
        <v>4.3165467625899279</v>
      </c>
      <c r="AO27" s="82">
        <f t="shared" si="8"/>
        <v>92.086330935251809</v>
      </c>
      <c r="AP27" s="187">
        <f t="shared" si="9"/>
        <v>3.9682539682539679</v>
      </c>
      <c r="AQ27" s="6">
        <f t="shared" si="9"/>
        <v>11.904761904761903</v>
      </c>
      <c r="AR27" s="6">
        <f t="shared" si="9"/>
        <v>84.126984126984127</v>
      </c>
      <c r="AS27" s="187">
        <f t="shared" si="10"/>
        <v>3.2</v>
      </c>
      <c r="AT27" s="6">
        <f t="shared" si="10"/>
        <v>15.2</v>
      </c>
      <c r="AU27" s="82">
        <f t="shared" si="10"/>
        <v>81.599999999999994</v>
      </c>
      <c r="AW27" s="193">
        <f t="shared" si="11"/>
        <v>-4.5228403437358899E-2</v>
      </c>
      <c r="AX27" s="57">
        <f t="shared" si="11"/>
        <v>0.61058344640434115</v>
      </c>
      <c r="AY27" s="60">
        <f t="shared" si="11"/>
        <v>-0.56535504296698491</v>
      </c>
      <c r="AZ27" s="194">
        <f t="shared" si="12"/>
        <v>2.0467347052590483</v>
      </c>
      <c r="BA27" s="57">
        <f t="shared" si="12"/>
        <v>-1.1098098265573588</v>
      </c>
      <c r="BB27" s="60">
        <f t="shared" si="12"/>
        <v>-0.9369248787016744</v>
      </c>
      <c r="BC27" s="194">
        <f t="shared" si="13"/>
        <v>-0.76825396825396775</v>
      </c>
      <c r="BD27" s="57">
        <f t="shared" si="13"/>
        <v>3.295238095238096</v>
      </c>
      <c r="BE27" s="60">
        <f t="shared" si="13"/>
        <v>-2.5269841269841322</v>
      </c>
    </row>
    <row r="28" spans="1:57" x14ac:dyDescent="0.25">
      <c r="A28" s="496" t="s">
        <v>40</v>
      </c>
      <c r="B28" s="505">
        <v>11</v>
      </c>
      <c r="C28" s="80">
        <v>21</v>
      </c>
      <c r="D28" s="80">
        <v>132</v>
      </c>
      <c r="E28" s="80">
        <v>9</v>
      </c>
      <c r="F28" s="80">
        <v>26</v>
      </c>
      <c r="G28" s="80">
        <v>123</v>
      </c>
      <c r="H28" s="80">
        <v>20</v>
      </c>
      <c r="I28" s="80">
        <v>47</v>
      </c>
      <c r="J28" s="80">
        <v>255</v>
      </c>
      <c r="K28" s="93">
        <v>4</v>
      </c>
      <c r="L28" s="80">
        <v>11</v>
      </c>
      <c r="M28" s="80">
        <v>146</v>
      </c>
      <c r="N28" s="80">
        <v>3</v>
      </c>
      <c r="O28" s="80">
        <v>11</v>
      </c>
      <c r="P28" s="80">
        <v>134</v>
      </c>
      <c r="Q28" s="80">
        <v>7</v>
      </c>
      <c r="R28" s="80">
        <v>22</v>
      </c>
      <c r="S28" s="506">
        <v>280</v>
      </c>
      <c r="T28" s="80">
        <v>6</v>
      </c>
      <c r="U28" s="80">
        <v>22</v>
      </c>
      <c r="V28" s="80">
        <v>146</v>
      </c>
      <c r="W28" s="80">
        <v>7</v>
      </c>
      <c r="X28" s="80">
        <v>34</v>
      </c>
      <c r="Y28" s="80">
        <v>134</v>
      </c>
      <c r="Z28" s="80">
        <v>13</v>
      </c>
      <c r="AA28" s="80">
        <v>56</v>
      </c>
      <c r="AB28" s="81">
        <v>280</v>
      </c>
      <c r="AD28" s="61">
        <f t="shared" si="5"/>
        <v>6.7073170731707323</v>
      </c>
      <c r="AE28" s="6">
        <f t="shared" si="5"/>
        <v>12.804878048780488</v>
      </c>
      <c r="AF28" s="6">
        <f t="shared" si="5"/>
        <v>80.487804878048792</v>
      </c>
      <c r="AG28" s="6">
        <f t="shared" si="6"/>
        <v>5.6962025316455698</v>
      </c>
      <c r="AH28" s="6">
        <f t="shared" si="6"/>
        <v>16.455696202531644</v>
      </c>
      <c r="AI28" s="82">
        <f t="shared" si="6"/>
        <v>77.848101265822791</v>
      </c>
      <c r="AJ28" s="187">
        <f t="shared" si="7"/>
        <v>2.4844720496894408</v>
      </c>
      <c r="AK28" s="6">
        <f t="shared" si="7"/>
        <v>6.8322981366459627</v>
      </c>
      <c r="AL28" s="6">
        <f t="shared" si="7"/>
        <v>90.683229813664596</v>
      </c>
      <c r="AM28" s="187">
        <f t="shared" si="8"/>
        <v>2.0270270270270272</v>
      </c>
      <c r="AN28" s="6">
        <f t="shared" si="8"/>
        <v>7.4324324324324325</v>
      </c>
      <c r="AO28" s="82">
        <f t="shared" si="8"/>
        <v>90.540540540540533</v>
      </c>
      <c r="AP28" s="6">
        <f t="shared" si="9"/>
        <v>3.4482758620689653</v>
      </c>
      <c r="AQ28" s="6">
        <f t="shared" si="9"/>
        <v>12.643678160919542</v>
      </c>
      <c r="AR28" s="6">
        <f t="shared" si="9"/>
        <v>83.908045977011497</v>
      </c>
      <c r="AS28" s="6">
        <f t="shared" si="10"/>
        <v>4</v>
      </c>
      <c r="AT28" s="6">
        <f t="shared" si="10"/>
        <v>19.428571428571427</v>
      </c>
      <c r="AU28" s="82">
        <f t="shared" si="10"/>
        <v>76.571428571428569</v>
      </c>
      <c r="AW28" s="59">
        <f t="shared" si="11"/>
        <v>-1.0111145415251626</v>
      </c>
      <c r="AX28" s="57">
        <f t="shared" si="11"/>
        <v>3.6508181537511568</v>
      </c>
      <c r="AY28" s="60">
        <f t="shared" si="11"/>
        <v>-2.6397036122260005</v>
      </c>
      <c r="AZ28" s="194">
        <f t="shared" si="12"/>
        <v>-0.4574450226624136</v>
      </c>
      <c r="BA28" s="57">
        <f t="shared" si="12"/>
        <v>0.60013429578646971</v>
      </c>
      <c r="BB28" s="60">
        <f t="shared" si="12"/>
        <v>-0.14268927312406277</v>
      </c>
      <c r="BC28" s="57">
        <f t="shared" si="13"/>
        <v>0.5517241379310347</v>
      </c>
      <c r="BD28" s="57">
        <f t="shared" si="13"/>
        <v>6.7848932676518849</v>
      </c>
      <c r="BE28" s="60">
        <f t="shared" si="13"/>
        <v>-7.3366174055829276</v>
      </c>
    </row>
    <row r="29" spans="1:57" x14ac:dyDescent="0.25">
      <c r="A29" s="498" t="s">
        <v>41</v>
      </c>
      <c r="B29" s="505">
        <v>3</v>
      </c>
      <c r="C29" s="80">
        <v>20</v>
      </c>
      <c r="D29" s="80">
        <v>93</v>
      </c>
      <c r="E29" s="80">
        <v>6</v>
      </c>
      <c r="F29" s="80">
        <v>17</v>
      </c>
      <c r="G29" s="80">
        <v>65</v>
      </c>
      <c r="H29" s="80">
        <v>9</v>
      </c>
      <c r="I29" s="80">
        <v>37</v>
      </c>
      <c r="J29" s="80">
        <v>158</v>
      </c>
      <c r="K29" s="93">
        <v>5</v>
      </c>
      <c r="L29" s="80">
        <v>10</v>
      </c>
      <c r="M29" s="80">
        <v>123</v>
      </c>
      <c r="N29" s="80">
        <v>3</v>
      </c>
      <c r="O29" s="80">
        <v>17</v>
      </c>
      <c r="P29" s="80">
        <v>86</v>
      </c>
      <c r="Q29" s="80">
        <v>8</v>
      </c>
      <c r="R29" s="80">
        <v>27</v>
      </c>
      <c r="S29" s="506">
        <v>209</v>
      </c>
      <c r="T29" s="141">
        <v>5</v>
      </c>
      <c r="U29" s="141">
        <v>31</v>
      </c>
      <c r="V29" s="141">
        <v>89</v>
      </c>
      <c r="W29" s="141">
        <v>12</v>
      </c>
      <c r="X29" s="141">
        <v>11</v>
      </c>
      <c r="Y29" s="141">
        <v>78</v>
      </c>
      <c r="Z29" s="141">
        <v>17</v>
      </c>
      <c r="AA29" s="141">
        <v>42</v>
      </c>
      <c r="AB29" s="142">
        <v>167</v>
      </c>
      <c r="AD29" s="234">
        <f t="shared" si="5"/>
        <v>2.5862068965517242</v>
      </c>
      <c r="AE29" s="98">
        <f t="shared" si="5"/>
        <v>17.241379310344829</v>
      </c>
      <c r="AF29" s="98">
        <f t="shared" si="5"/>
        <v>80.172413793103445</v>
      </c>
      <c r="AG29" s="98">
        <f t="shared" si="6"/>
        <v>6.8181818181818175</v>
      </c>
      <c r="AH29" s="98">
        <f t="shared" si="6"/>
        <v>19.318181818181817</v>
      </c>
      <c r="AI29" s="99">
        <f t="shared" si="6"/>
        <v>73.86363636363636</v>
      </c>
      <c r="AJ29" s="235">
        <f t="shared" si="7"/>
        <v>3.6231884057971016</v>
      </c>
      <c r="AK29" s="98">
        <f t="shared" si="7"/>
        <v>7.2463768115942031</v>
      </c>
      <c r="AL29" s="98">
        <f t="shared" si="7"/>
        <v>89.130434782608688</v>
      </c>
      <c r="AM29" s="235">
        <f t="shared" si="8"/>
        <v>2.8301886792452833</v>
      </c>
      <c r="AN29" s="98">
        <f t="shared" si="8"/>
        <v>16.037735849056602</v>
      </c>
      <c r="AO29" s="99">
        <f t="shared" si="8"/>
        <v>81.132075471698116</v>
      </c>
      <c r="AP29" s="235">
        <f t="shared" si="9"/>
        <v>4</v>
      </c>
      <c r="AQ29" s="98">
        <f t="shared" si="9"/>
        <v>24.8</v>
      </c>
      <c r="AR29" s="98">
        <f t="shared" si="9"/>
        <v>71.2</v>
      </c>
      <c r="AS29" s="98">
        <f t="shared" si="10"/>
        <v>11.881188118811881</v>
      </c>
      <c r="AT29" s="98">
        <f t="shared" si="10"/>
        <v>10.891089108910892</v>
      </c>
      <c r="AU29" s="99">
        <f t="shared" si="10"/>
        <v>77.227722772277232</v>
      </c>
      <c r="AW29" s="639">
        <f t="shared" si="11"/>
        <v>4.2319749216300933</v>
      </c>
      <c r="AX29" s="109">
        <f t="shared" si="11"/>
        <v>2.0768025078369874</v>
      </c>
      <c r="AY29" s="236">
        <f t="shared" si="11"/>
        <v>-6.3087774294670851</v>
      </c>
      <c r="AZ29" s="360">
        <f t="shared" si="12"/>
        <v>-0.79299972655181827</v>
      </c>
      <c r="BA29" s="109">
        <f t="shared" si="12"/>
        <v>8.7913590374623993</v>
      </c>
      <c r="BB29" s="236">
        <f t="shared" si="12"/>
        <v>-7.9983593109105726</v>
      </c>
      <c r="BC29" s="360">
        <f t="shared" si="13"/>
        <v>7.8811881188118811</v>
      </c>
      <c r="BD29" s="109">
        <f t="shared" si="13"/>
        <v>-13.908910891089109</v>
      </c>
      <c r="BE29" s="236">
        <f t="shared" si="13"/>
        <v>6.0277227722772295</v>
      </c>
    </row>
    <row r="30" spans="1:57" x14ac:dyDescent="0.25">
      <c r="A30" s="490" t="s">
        <v>42</v>
      </c>
      <c r="B30" s="507"/>
      <c r="C30" s="491"/>
      <c r="D30" s="491"/>
      <c r="E30" s="491"/>
      <c r="F30" s="491"/>
      <c r="G30" s="491"/>
      <c r="H30" s="491"/>
      <c r="I30" s="491"/>
      <c r="J30" s="491"/>
      <c r="K30" s="492"/>
      <c r="L30" s="491"/>
      <c r="M30" s="491"/>
      <c r="N30" s="491"/>
      <c r="O30" s="491"/>
      <c r="P30" s="491"/>
      <c r="Q30" s="491"/>
      <c r="R30" s="491"/>
      <c r="S30" s="508"/>
      <c r="T30" s="491"/>
      <c r="U30" s="491"/>
      <c r="V30" s="491"/>
      <c r="W30" s="491"/>
      <c r="X30" s="491"/>
      <c r="Y30" s="491"/>
      <c r="Z30" s="491"/>
      <c r="AA30" s="491"/>
      <c r="AB30" s="493"/>
      <c r="AD30" s="483"/>
      <c r="AE30" s="484"/>
      <c r="AF30" s="484"/>
      <c r="AG30" s="484"/>
      <c r="AH30" s="484"/>
      <c r="AI30" s="485"/>
      <c r="AJ30" s="484"/>
      <c r="AK30" s="484"/>
      <c r="AL30" s="484"/>
      <c r="AM30" s="484"/>
      <c r="AN30" s="484"/>
      <c r="AO30" s="485"/>
      <c r="AP30" s="484"/>
      <c r="AQ30" s="484"/>
      <c r="AR30" s="484"/>
      <c r="AS30" s="484"/>
      <c r="AT30" s="484"/>
      <c r="AU30" s="485"/>
      <c r="AW30" s="483"/>
      <c r="AX30" s="484"/>
      <c r="AY30" s="485"/>
      <c r="AZ30" s="484"/>
      <c r="BA30" s="484"/>
      <c r="BB30" s="485"/>
      <c r="BC30" s="484"/>
      <c r="BD30" s="484"/>
      <c r="BE30" s="485"/>
    </row>
    <row r="31" spans="1:57" x14ac:dyDescent="0.25">
      <c r="A31" s="497" t="s">
        <v>43</v>
      </c>
      <c r="B31" s="505">
        <v>0</v>
      </c>
      <c r="C31" s="80">
        <v>7</v>
      </c>
      <c r="D31" s="80">
        <v>12</v>
      </c>
      <c r="E31" s="80">
        <v>1</v>
      </c>
      <c r="F31" s="80">
        <v>1</v>
      </c>
      <c r="G31" s="80">
        <v>14</v>
      </c>
      <c r="H31" s="80">
        <v>1</v>
      </c>
      <c r="I31" s="80">
        <v>8</v>
      </c>
      <c r="J31" s="80">
        <v>26</v>
      </c>
      <c r="K31" s="93">
        <v>1</v>
      </c>
      <c r="L31" s="80">
        <v>0</v>
      </c>
      <c r="M31" s="80">
        <v>16</v>
      </c>
      <c r="N31" s="80">
        <v>0</v>
      </c>
      <c r="O31" s="80">
        <v>3</v>
      </c>
      <c r="P31" s="80">
        <v>16</v>
      </c>
      <c r="Q31" s="80">
        <v>1</v>
      </c>
      <c r="R31" s="80">
        <v>3</v>
      </c>
      <c r="S31" s="506">
        <v>32</v>
      </c>
      <c r="T31" s="229">
        <v>0</v>
      </c>
      <c r="U31" s="229">
        <v>1</v>
      </c>
      <c r="V31" s="229">
        <v>8</v>
      </c>
      <c r="W31" s="229">
        <v>1</v>
      </c>
      <c r="X31" s="229">
        <v>2</v>
      </c>
      <c r="Y31" s="229">
        <v>10</v>
      </c>
      <c r="Z31" s="229">
        <v>1</v>
      </c>
      <c r="AA31" s="229">
        <v>3</v>
      </c>
      <c r="AB31" s="230">
        <v>18</v>
      </c>
      <c r="AD31" s="231">
        <f t="shared" ref="AD31:AF32" si="14">IFERROR(B31/SUM($B31:$D31)*100,0)</f>
        <v>0</v>
      </c>
      <c r="AE31" s="175">
        <f t="shared" si="14"/>
        <v>36.84210526315789</v>
      </c>
      <c r="AF31" s="175">
        <f t="shared" si="14"/>
        <v>63.157894736842103</v>
      </c>
      <c r="AG31" s="232">
        <f t="shared" ref="AG31:AI32" si="15">IFERROR(E31/SUM($E31:$G31)*100,0)</f>
        <v>6.25</v>
      </c>
      <c r="AH31" s="232">
        <f t="shared" si="15"/>
        <v>6.25</v>
      </c>
      <c r="AI31" s="181">
        <f t="shared" si="15"/>
        <v>87.5</v>
      </c>
      <c r="AJ31" s="232">
        <f t="shared" ref="AJ31:AL32" si="16">IFERROR(K31/SUM($K31:$M31)*100,0)</f>
        <v>5.8823529411764701</v>
      </c>
      <c r="AK31" s="232">
        <f t="shared" si="16"/>
        <v>0</v>
      </c>
      <c r="AL31" s="175">
        <f t="shared" si="16"/>
        <v>94.117647058823522</v>
      </c>
      <c r="AM31" s="232">
        <f t="shared" ref="AM31:AO32" si="17">IFERROR(N31/SUM($N31:$P31)*100,0)</f>
        <v>0</v>
      </c>
      <c r="AN31" s="232">
        <f t="shared" si="17"/>
        <v>15.789473684210526</v>
      </c>
      <c r="AO31" s="181">
        <f t="shared" si="17"/>
        <v>84.210526315789465</v>
      </c>
      <c r="AP31" s="232">
        <f>T31/SUM($T31:$V31)*100</f>
        <v>0</v>
      </c>
      <c r="AQ31" s="232">
        <f t="shared" ref="AP31:AR32" si="18">U31/SUM($T31:$V31)*100</f>
        <v>11.111111111111111</v>
      </c>
      <c r="AR31" s="175">
        <f t="shared" si="18"/>
        <v>88.888888888888886</v>
      </c>
      <c r="AS31" s="232">
        <f t="shared" ref="AS31:AU32" si="19">W31/SUM($W31:$Y31)*100</f>
        <v>7.6923076923076925</v>
      </c>
      <c r="AT31" s="232">
        <f t="shared" si="19"/>
        <v>15.384615384615385</v>
      </c>
      <c r="AU31" s="181">
        <f t="shared" si="19"/>
        <v>76.923076923076934</v>
      </c>
      <c r="AW31" s="619">
        <f t="shared" ref="AW31:AY32" si="20">AG31-AD31</f>
        <v>6.25</v>
      </c>
      <c r="AX31" s="358">
        <f t="shared" si="20"/>
        <v>-30.59210526315789</v>
      </c>
      <c r="AY31" s="179">
        <f t="shared" si="20"/>
        <v>24.342105263157897</v>
      </c>
      <c r="AZ31" s="358">
        <f t="shared" ref="AZ31:BB32" si="21">AM31-AJ31</f>
        <v>-5.8823529411764701</v>
      </c>
      <c r="BA31" s="358">
        <f t="shared" si="21"/>
        <v>15.789473684210526</v>
      </c>
      <c r="BB31" s="179">
        <f t="shared" si="21"/>
        <v>-9.9071207430340564</v>
      </c>
      <c r="BC31" s="358">
        <f t="shared" ref="BC31:BE32" si="22">AS31-AP31</f>
        <v>7.6923076923076925</v>
      </c>
      <c r="BD31" s="358">
        <f t="shared" si="22"/>
        <v>4.2735042735042743</v>
      </c>
      <c r="BE31" s="179">
        <f t="shared" si="22"/>
        <v>-11.965811965811952</v>
      </c>
    </row>
    <row r="32" spans="1:57" x14ac:dyDescent="0.25">
      <c r="A32" s="498" t="s">
        <v>44</v>
      </c>
      <c r="B32" s="505">
        <v>22</v>
      </c>
      <c r="C32" s="80">
        <v>72</v>
      </c>
      <c r="D32" s="80">
        <v>395</v>
      </c>
      <c r="E32" s="80">
        <v>22</v>
      </c>
      <c r="F32" s="80">
        <v>76</v>
      </c>
      <c r="G32" s="80">
        <v>372</v>
      </c>
      <c r="H32" s="80">
        <v>44</v>
      </c>
      <c r="I32" s="80">
        <v>148</v>
      </c>
      <c r="J32" s="80">
        <v>767</v>
      </c>
      <c r="K32" s="93">
        <v>12</v>
      </c>
      <c r="L32" s="80">
        <v>34</v>
      </c>
      <c r="M32" s="80">
        <v>455</v>
      </c>
      <c r="N32" s="80">
        <v>15</v>
      </c>
      <c r="O32" s="80">
        <v>40</v>
      </c>
      <c r="P32" s="80">
        <v>411</v>
      </c>
      <c r="Q32" s="80">
        <v>27</v>
      </c>
      <c r="R32" s="80">
        <v>74</v>
      </c>
      <c r="S32" s="506">
        <v>866</v>
      </c>
      <c r="T32" s="141">
        <v>18</v>
      </c>
      <c r="U32" s="141">
        <v>70</v>
      </c>
      <c r="V32" s="141">
        <v>422</v>
      </c>
      <c r="W32" s="141">
        <v>23</v>
      </c>
      <c r="X32" s="141">
        <v>73</v>
      </c>
      <c r="Y32" s="141">
        <v>382</v>
      </c>
      <c r="Z32" s="141">
        <v>41</v>
      </c>
      <c r="AA32" s="141">
        <v>143</v>
      </c>
      <c r="AB32" s="142">
        <v>804</v>
      </c>
      <c r="AD32" s="100">
        <f t="shared" si="14"/>
        <v>4.4989775051124745</v>
      </c>
      <c r="AE32" s="98">
        <f t="shared" si="14"/>
        <v>14.723926380368098</v>
      </c>
      <c r="AF32" s="98">
        <f t="shared" si="14"/>
        <v>80.777096114519438</v>
      </c>
      <c r="AG32" s="98">
        <f t="shared" si="15"/>
        <v>4.6808510638297873</v>
      </c>
      <c r="AH32" s="98">
        <f t="shared" si="15"/>
        <v>16.170212765957448</v>
      </c>
      <c r="AI32" s="99">
        <f t="shared" si="15"/>
        <v>79.148936170212764</v>
      </c>
      <c r="AJ32" s="98">
        <f t="shared" si="16"/>
        <v>2.3952095808383236</v>
      </c>
      <c r="AK32" s="98">
        <f t="shared" si="16"/>
        <v>6.7864271457085827</v>
      </c>
      <c r="AL32" s="98">
        <f t="shared" si="16"/>
        <v>90.818363273453102</v>
      </c>
      <c r="AM32" s="98">
        <f t="shared" si="17"/>
        <v>3.2188841201716736</v>
      </c>
      <c r="AN32" s="98">
        <f t="shared" si="17"/>
        <v>8.5836909871244629</v>
      </c>
      <c r="AO32" s="99">
        <f t="shared" si="17"/>
        <v>88.19742489270385</v>
      </c>
      <c r="AP32" s="98">
        <f t="shared" si="18"/>
        <v>3.5294117647058822</v>
      </c>
      <c r="AQ32" s="98">
        <f t="shared" si="18"/>
        <v>13.725490196078432</v>
      </c>
      <c r="AR32" s="98">
        <f t="shared" si="18"/>
        <v>82.745098039215677</v>
      </c>
      <c r="AS32" s="98">
        <f t="shared" si="19"/>
        <v>4.8117154811715483</v>
      </c>
      <c r="AT32" s="98">
        <f t="shared" si="19"/>
        <v>15.271966527196653</v>
      </c>
      <c r="AU32" s="99">
        <f t="shared" si="19"/>
        <v>79.9163179916318</v>
      </c>
      <c r="AW32" s="108">
        <f t="shared" si="20"/>
        <v>0.18187355871731281</v>
      </c>
      <c r="AX32" s="109">
        <f t="shared" si="20"/>
        <v>1.4462863855893495</v>
      </c>
      <c r="AY32" s="236">
        <f t="shared" si="20"/>
        <v>-1.6281599443066739</v>
      </c>
      <c r="AZ32" s="109">
        <f t="shared" si="21"/>
        <v>0.82367453933335</v>
      </c>
      <c r="BA32" s="109">
        <f t="shared" si="21"/>
        <v>1.7972638414158801</v>
      </c>
      <c r="BB32" s="236">
        <f t="shared" si="21"/>
        <v>-2.6209383807492515</v>
      </c>
      <c r="BC32" s="109">
        <f t="shared" si="22"/>
        <v>1.2823037164656661</v>
      </c>
      <c r="BD32" s="109">
        <f t="shared" si="22"/>
        <v>1.546476331118221</v>
      </c>
      <c r="BE32" s="236">
        <f t="shared" si="22"/>
        <v>-2.8287800475838765</v>
      </c>
    </row>
    <row r="33" spans="1:57" x14ac:dyDescent="0.25">
      <c r="A33" s="490" t="s">
        <v>563</v>
      </c>
      <c r="B33" s="507"/>
      <c r="C33" s="491"/>
      <c r="D33" s="491"/>
      <c r="E33" s="491"/>
      <c r="F33" s="491"/>
      <c r="G33" s="491"/>
      <c r="H33" s="491"/>
      <c r="I33" s="491"/>
      <c r="J33" s="491"/>
      <c r="K33" s="492"/>
      <c r="L33" s="491"/>
      <c r="M33" s="491"/>
      <c r="N33" s="491"/>
      <c r="O33" s="491"/>
      <c r="P33" s="491"/>
      <c r="Q33" s="491"/>
      <c r="R33" s="491"/>
      <c r="S33" s="508"/>
      <c r="T33" s="491"/>
      <c r="U33" s="491"/>
      <c r="V33" s="491"/>
      <c r="W33" s="491"/>
      <c r="X33" s="491"/>
      <c r="Y33" s="491"/>
      <c r="Z33" s="491"/>
      <c r="AA33" s="491"/>
      <c r="AB33" s="493"/>
      <c r="AD33" s="483"/>
      <c r="AE33" s="484"/>
      <c r="AF33" s="484"/>
      <c r="AG33" s="484"/>
      <c r="AH33" s="484"/>
      <c r="AI33" s="485"/>
      <c r="AJ33" s="484"/>
      <c r="AK33" s="484"/>
      <c r="AL33" s="484"/>
      <c r="AM33" s="484"/>
      <c r="AN33" s="484"/>
      <c r="AO33" s="485"/>
      <c r="AP33" s="484"/>
      <c r="AQ33" s="484"/>
      <c r="AR33" s="484"/>
      <c r="AS33" s="484"/>
      <c r="AT33" s="484"/>
      <c r="AU33" s="485"/>
      <c r="AW33" s="483"/>
      <c r="AX33" s="484"/>
      <c r="AY33" s="485"/>
      <c r="AZ33" s="484"/>
      <c r="BA33" s="484"/>
      <c r="BB33" s="485"/>
      <c r="BC33" s="484"/>
      <c r="BD33" s="484"/>
      <c r="BE33" s="485"/>
    </row>
    <row r="34" spans="1:57" x14ac:dyDescent="0.25">
      <c r="A34" s="497" t="s">
        <v>51</v>
      </c>
      <c r="B34" s="505">
        <v>9</v>
      </c>
      <c r="C34" s="80">
        <v>33</v>
      </c>
      <c r="D34" s="80">
        <v>168</v>
      </c>
      <c r="E34" s="80">
        <v>7</v>
      </c>
      <c r="F34" s="80">
        <v>27</v>
      </c>
      <c r="G34" s="80">
        <v>132</v>
      </c>
      <c r="H34" s="80">
        <v>16</v>
      </c>
      <c r="I34" s="80">
        <v>60</v>
      </c>
      <c r="J34" s="80">
        <v>300</v>
      </c>
      <c r="K34" s="93">
        <v>6</v>
      </c>
      <c r="L34" s="80">
        <v>16</v>
      </c>
      <c r="M34" s="80">
        <v>192</v>
      </c>
      <c r="N34" s="80">
        <v>4</v>
      </c>
      <c r="O34" s="80">
        <v>19</v>
      </c>
      <c r="P34" s="80">
        <v>161</v>
      </c>
      <c r="Q34" s="80">
        <v>10</v>
      </c>
      <c r="R34" s="80">
        <v>35</v>
      </c>
      <c r="S34" s="506">
        <v>353</v>
      </c>
      <c r="T34" s="229">
        <v>13</v>
      </c>
      <c r="U34" s="229">
        <v>35</v>
      </c>
      <c r="V34" s="229">
        <v>187</v>
      </c>
      <c r="W34" s="229">
        <v>8</v>
      </c>
      <c r="X34" s="229">
        <v>38</v>
      </c>
      <c r="Y34" s="229">
        <v>163</v>
      </c>
      <c r="Z34" s="229">
        <v>21</v>
      </c>
      <c r="AA34" s="229">
        <v>73</v>
      </c>
      <c r="AB34" s="230">
        <v>350</v>
      </c>
      <c r="AD34" s="176">
        <f t="shared" ref="AD34:AF36" si="23">IFERROR(B34/SUM($B34:$D34)*100,0)</f>
        <v>4.2857142857142856</v>
      </c>
      <c r="AE34" s="175">
        <f t="shared" si="23"/>
        <v>15.714285714285714</v>
      </c>
      <c r="AF34" s="175">
        <f t="shared" si="23"/>
        <v>80</v>
      </c>
      <c r="AG34" s="175">
        <f t="shared" ref="AG34:AI36" si="24">IFERROR(E34/SUM($E34:$G34)*100,0)</f>
        <v>4.2168674698795181</v>
      </c>
      <c r="AH34" s="175">
        <f t="shared" si="24"/>
        <v>16.265060240963855</v>
      </c>
      <c r="AI34" s="181">
        <f t="shared" si="24"/>
        <v>79.518072289156621</v>
      </c>
      <c r="AJ34" s="175">
        <f t="shared" ref="AJ34:AL36" si="25">IFERROR(K34/SUM($K34:$M34)*100,0)</f>
        <v>2.8037383177570092</v>
      </c>
      <c r="AK34" s="175">
        <f t="shared" si="25"/>
        <v>7.4766355140186906</v>
      </c>
      <c r="AL34" s="175">
        <f t="shared" si="25"/>
        <v>89.719626168224295</v>
      </c>
      <c r="AM34" s="232">
        <f t="shared" ref="AM34:AO36" si="26">IFERROR(N34/SUM($N34:$P34)*100,0)</f>
        <v>2.1739130434782608</v>
      </c>
      <c r="AN34" s="175">
        <f t="shared" si="26"/>
        <v>10.326086956521738</v>
      </c>
      <c r="AO34" s="181">
        <f t="shared" si="26"/>
        <v>87.5</v>
      </c>
      <c r="AP34" s="175">
        <f t="shared" ref="AP34:AR36" si="27">T34/SUM($T34:$V34)*100</f>
        <v>5.5319148936170208</v>
      </c>
      <c r="AQ34" s="175">
        <f t="shared" si="27"/>
        <v>14.893617021276595</v>
      </c>
      <c r="AR34" s="175">
        <f t="shared" si="27"/>
        <v>79.574468085106389</v>
      </c>
      <c r="AS34" s="175">
        <f t="shared" ref="AS34:AU36" si="28">W34/SUM($W34:$Y34)*100</f>
        <v>3.8277511961722488</v>
      </c>
      <c r="AT34" s="175">
        <f t="shared" si="28"/>
        <v>18.181818181818183</v>
      </c>
      <c r="AU34" s="181">
        <f t="shared" si="28"/>
        <v>77.990430622009569</v>
      </c>
      <c r="AW34" s="178">
        <f t="shared" ref="AW34:AY36" si="29">AG34-AD34</f>
        <v>-6.8846815834767483E-2</v>
      </c>
      <c r="AX34" s="174">
        <f t="shared" si="29"/>
        <v>0.55077452667814164</v>
      </c>
      <c r="AY34" s="179">
        <f t="shared" si="29"/>
        <v>-0.48192771084337949</v>
      </c>
      <c r="AZ34" s="358">
        <f t="shared" ref="AZ34:BB36" si="30">AM34-AJ34</f>
        <v>-0.62982527427874846</v>
      </c>
      <c r="BA34" s="174">
        <f t="shared" si="30"/>
        <v>2.8494514425030477</v>
      </c>
      <c r="BB34" s="179">
        <f t="shared" si="30"/>
        <v>-2.2196261682242948</v>
      </c>
      <c r="BC34" s="174">
        <f t="shared" ref="BC34:BE36" si="31">AS34-AP34</f>
        <v>-1.704163697444772</v>
      </c>
      <c r="BD34" s="174">
        <f t="shared" si="31"/>
        <v>3.288201160541588</v>
      </c>
      <c r="BE34" s="179">
        <f t="shared" si="31"/>
        <v>-1.5840374630968199</v>
      </c>
    </row>
    <row r="35" spans="1:57" x14ac:dyDescent="0.25">
      <c r="A35" s="496" t="s">
        <v>52</v>
      </c>
      <c r="B35" s="505">
        <v>7</v>
      </c>
      <c r="C35" s="80">
        <v>27</v>
      </c>
      <c r="D35" s="80">
        <v>161</v>
      </c>
      <c r="E35" s="80">
        <v>10</v>
      </c>
      <c r="F35" s="80">
        <v>33</v>
      </c>
      <c r="G35" s="80">
        <v>168</v>
      </c>
      <c r="H35" s="80">
        <v>17</v>
      </c>
      <c r="I35" s="80">
        <v>60</v>
      </c>
      <c r="J35" s="80">
        <v>329</v>
      </c>
      <c r="K35" s="93">
        <v>3</v>
      </c>
      <c r="L35" s="80">
        <v>13</v>
      </c>
      <c r="M35" s="80">
        <v>194</v>
      </c>
      <c r="N35" s="80">
        <v>5</v>
      </c>
      <c r="O35" s="80">
        <v>14</v>
      </c>
      <c r="P35" s="80">
        <v>161</v>
      </c>
      <c r="Q35" s="80">
        <v>8</v>
      </c>
      <c r="R35" s="80">
        <v>27</v>
      </c>
      <c r="S35" s="506">
        <v>355</v>
      </c>
      <c r="T35" s="80">
        <v>4</v>
      </c>
      <c r="U35" s="80">
        <v>25</v>
      </c>
      <c r="V35" s="80">
        <v>144</v>
      </c>
      <c r="W35" s="80">
        <v>11</v>
      </c>
      <c r="X35" s="80">
        <v>23</v>
      </c>
      <c r="Y35" s="80">
        <v>132</v>
      </c>
      <c r="Z35" s="80">
        <v>15</v>
      </c>
      <c r="AA35" s="80">
        <v>48</v>
      </c>
      <c r="AB35" s="81">
        <v>276</v>
      </c>
      <c r="AD35" s="61">
        <f t="shared" si="23"/>
        <v>3.5897435897435894</v>
      </c>
      <c r="AE35" s="6">
        <f t="shared" si="23"/>
        <v>13.846153846153847</v>
      </c>
      <c r="AF35" s="6">
        <f t="shared" si="23"/>
        <v>82.564102564102555</v>
      </c>
      <c r="AG35" s="6">
        <f t="shared" si="24"/>
        <v>4.7393364928909953</v>
      </c>
      <c r="AH35" s="6">
        <f t="shared" si="24"/>
        <v>15.639810426540285</v>
      </c>
      <c r="AI35" s="82">
        <f t="shared" si="24"/>
        <v>79.620853080568722</v>
      </c>
      <c r="AJ35" s="187">
        <f t="shared" si="25"/>
        <v>1.4285714285714286</v>
      </c>
      <c r="AK35" s="6">
        <f t="shared" si="25"/>
        <v>6.1904761904761907</v>
      </c>
      <c r="AL35" s="6">
        <f t="shared" si="25"/>
        <v>92.38095238095238</v>
      </c>
      <c r="AM35" s="187">
        <f t="shared" si="26"/>
        <v>2.7777777777777777</v>
      </c>
      <c r="AN35" s="6">
        <f t="shared" si="26"/>
        <v>7.7777777777777777</v>
      </c>
      <c r="AO35" s="82">
        <f t="shared" si="26"/>
        <v>89.444444444444443</v>
      </c>
      <c r="AP35" s="187">
        <f t="shared" si="27"/>
        <v>2.3121387283236992</v>
      </c>
      <c r="AQ35" s="6">
        <f t="shared" si="27"/>
        <v>14.450867052023122</v>
      </c>
      <c r="AR35" s="6">
        <f t="shared" si="27"/>
        <v>83.236994219653184</v>
      </c>
      <c r="AS35" s="6">
        <f t="shared" si="28"/>
        <v>6.6265060240963862</v>
      </c>
      <c r="AT35" s="6">
        <f t="shared" si="28"/>
        <v>13.855421686746988</v>
      </c>
      <c r="AU35" s="82">
        <f t="shared" si="28"/>
        <v>79.518072289156621</v>
      </c>
      <c r="AW35" s="59">
        <f t="shared" si="29"/>
        <v>1.1495929031474059</v>
      </c>
      <c r="AX35" s="57">
        <f t="shared" si="29"/>
        <v>1.7936565803864379</v>
      </c>
      <c r="AY35" s="60">
        <f t="shared" si="29"/>
        <v>-2.9432494835338332</v>
      </c>
      <c r="AZ35" s="194">
        <f t="shared" si="30"/>
        <v>1.3492063492063491</v>
      </c>
      <c r="BA35" s="57">
        <f t="shared" si="30"/>
        <v>1.587301587301587</v>
      </c>
      <c r="BB35" s="60">
        <f t="shared" si="30"/>
        <v>-2.9365079365079367</v>
      </c>
      <c r="BC35" s="194">
        <f t="shared" si="31"/>
        <v>4.3143672957726871</v>
      </c>
      <c r="BD35" s="57">
        <f t="shared" si="31"/>
        <v>-0.59544536527613445</v>
      </c>
      <c r="BE35" s="60">
        <f t="shared" si="31"/>
        <v>-3.7189219304965633</v>
      </c>
    </row>
    <row r="36" spans="1:57" x14ac:dyDescent="0.25">
      <c r="A36" s="498" t="s">
        <v>53</v>
      </c>
      <c r="B36" s="509">
        <v>6</v>
      </c>
      <c r="C36" s="510">
        <v>18</v>
      </c>
      <c r="D36" s="510">
        <v>79</v>
      </c>
      <c r="E36" s="510">
        <v>6</v>
      </c>
      <c r="F36" s="510">
        <v>18</v>
      </c>
      <c r="G36" s="510">
        <v>86</v>
      </c>
      <c r="H36" s="510">
        <v>12</v>
      </c>
      <c r="I36" s="510">
        <v>36</v>
      </c>
      <c r="J36" s="510">
        <v>165</v>
      </c>
      <c r="K36" s="511">
        <v>3</v>
      </c>
      <c r="L36" s="510">
        <v>6</v>
      </c>
      <c r="M36" s="510">
        <v>84</v>
      </c>
      <c r="N36" s="510">
        <v>6</v>
      </c>
      <c r="O36" s="510">
        <v>10</v>
      </c>
      <c r="P36" s="510">
        <v>105</v>
      </c>
      <c r="Q36" s="510">
        <v>9</v>
      </c>
      <c r="R36" s="510">
        <v>16</v>
      </c>
      <c r="S36" s="512">
        <v>189</v>
      </c>
      <c r="T36" s="141">
        <v>1</v>
      </c>
      <c r="U36" s="141">
        <v>10</v>
      </c>
      <c r="V36" s="141">
        <v>98</v>
      </c>
      <c r="W36" s="141">
        <v>5</v>
      </c>
      <c r="X36" s="141">
        <v>15</v>
      </c>
      <c r="Y36" s="141">
        <v>98</v>
      </c>
      <c r="Z36" s="141">
        <v>6</v>
      </c>
      <c r="AA36" s="141">
        <v>25</v>
      </c>
      <c r="AB36" s="142">
        <v>196</v>
      </c>
      <c r="AD36" s="100">
        <f t="shared" si="23"/>
        <v>5.825242718446602</v>
      </c>
      <c r="AE36" s="98">
        <f t="shared" si="23"/>
        <v>17.475728155339805</v>
      </c>
      <c r="AF36" s="98">
        <f t="shared" si="23"/>
        <v>76.699029126213588</v>
      </c>
      <c r="AG36" s="98">
        <f t="shared" si="24"/>
        <v>5.4545454545454541</v>
      </c>
      <c r="AH36" s="98">
        <f t="shared" si="24"/>
        <v>16.363636363636363</v>
      </c>
      <c r="AI36" s="99">
        <f t="shared" si="24"/>
        <v>78.181818181818187</v>
      </c>
      <c r="AJ36" s="235">
        <f t="shared" si="25"/>
        <v>3.225806451612903</v>
      </c>
      <c r="AK36" s="98">
        <f t="shared" si="25"/>
        <v>6.4516129032258061</v>
      </c>
      <c r="AL36" s="98">
        <f t="shared" si="25"/>
        <v>90.322580645161281</v>
      </c>
      <c r="AM36" s="98">
        <f t="shared" si="26"/>
        <v>4.9586776859504136</v>
      </c>
      <c r="AN36" s="98">
        <f t="shared" si="26"/>
        <v>8.2644628099173563</v>
      </c>
      <c r="AO36" s="99">
        <f t="shared" si="26"/>
        <v>86.776859504132233</v>
      </c>
      <c r="AP36" s="235">
        <f t="shared" si="27"/>
        <v>0.91743119266055051</v>
      </c>
      <c r="AQ36" s="98">
        <f t="shared" si="27"/>
        <v>9.1743119266055047</v>
      </c>
      <c r="AR36" s="98">
        <f t="shared" si="27"/>
        <v>89.908256880733944</v>
      </c>
      <c r="AS36" s="235">
        <f t="shared" si="28"/>
        <v>4.2372881355932197</v>
      </c>
      <c r="AT36" s="98">
        <f t="shared" si="28"/>
        <v>12.711864406779661</v>
      </c>
      <c r="AU36" s="99">
        <f t="shared" si="28"/>
        <v>83.050847457627114</v>
      </c>
      <c r="AW36" s="108">
        <f t="shared" si="29"/>
        <v>-0.37069726390114788</v>
      </c>
      <c r="AX36" s="109">
        <f t="shared" si="29"/>
        <v>-1.1120917917034419</v>
      </c>
      <c r="AY36" s="236">
        <f t="shared" si="29"/>
        <v>1.4827890556045986</v>
      </c>
      <c r="AZ36" s="360">
        <f t="shared" si="30"/>
        <v>1.7328712343375106</v>
      </c>
      <c r="BA36" s="109">
        <f t="shared" si="30"/>
        <v>1.8128499066915502</v>
      </c>
      <c r="BB36" s="236">
        <f t="shared" si="30"/>
        <v>-3.5457211410290483</v>
      </c>
      <c r="BC36" s="360">
        <f t="shared" si="31"/>
        <v>3.3198569429326694</v>
      </c>
      <c r="BD36" s="109">
        <f t="shared" si="31"/>
        <v>3.5375524801741562</v>
      </c>
      <c r="BE36" s="236">
        <f t="shared" si="31"/>
        <v>-6.8574094231068301</v>
      </c>
    </row>
    <row r="39" spans="1:57" x14ac:dyDescent="0.25">
      <c r="A39" s="5" t="s">
        <v>1227</v>
      </c>
    </row>
    <row r="40" spans="1:57" x14ac:dyDescent="0.25">
      <c r="A40" s="5"/>
    </row>
    <row r="41" spans="1:57" x14ac:dyDescent="0.25">
      <c r="A41" s="5"/>
      <c r="B41" s="1741" t="s">
        <v>997</v>
      </c>
      <c r="C41" s="1741"/>
      <c r="D41" s="1741"/>
      <c r="E41" s="1741"/>
      <c r="F41" s="1741"/>
      <c r="G41" s="1741"/>
      <c r="H41" s="1741"/>
      <c r="I41" s="1741"/>
      <c r="J41" s="1741"/>
      <c r="K41" s="1741"/>
      <c r="L41" s="1741"/>
      <c r="M41" s="1741"/>
      <c r="N41" s="1741"/>
      <c r="O41" s="1741"/>
      <c r="P41" s="1741"/>
      <c r="Q41" s="1741"/>
      <c r="R41" s="1741"/>
      <c r="S41" s="1741"/>
      <c r="T41" s="1741"/>
      <c r="U41" s="1741"/>
      <c r="V41" s="1741"/>
      <c r="W41" s="1741"/>
      <c r="X41" s="1741"/>
      <c r="Y41" s="1741"/>
      <c r="Z41" s="1741"/>
      <c r="AA41" s="1741"/>
      <c r="AB41" s="1741"/>
      <c r="AD41" s="1736" t="s">
        <v>508</v>
      </c>
      <c r="AE41" s="1736"/>
      <c r="AF41" s="1736"/>
      <c r="AG41" s="1736"/>
      <c r="AH41" s="1736"/>
      <c r="AI41" s="1736"/>
      <c r="AJ41" s="1736"/>
      <c r="AK41" s="1736"/>
      <c r="AL41" s="1736"/>
      <c r="AM41" s="1736"/>
      <c r="AN41" s="1736"/>
      <c r="AO41" s="1736"/>
      <c r="AP41" s="1736"/>
      <c r="AQ41" s="1736"/>
      <c r="AR41" s="1736"/>
      <c r="AS41" s="1736"/>
      <c r="AT41" s="1736"/>
      <c r="AU41" s="1736"/>
      <c r="AW41" s="1736" t="s">
        <v>631</v>
      </c>
      <c r="AX41" s="1736"/>
      <c r="AY41" s="1736"/>
      <c r="AZ41" s="1736"/>
      <c r="BA41" s="1736"/>
      <c r="BB41" s="1736"/>
      <c r="BC41" s="1736"/>
      <c r="BD41" s="1736"/>
      <c r="BE41" s="1736"/>
    </row>
    <row r="42" spans="1:57" x14ac:dyDescent="0.25">
      <c r="A42" s="223" t="s">
        <v>29</v>
      </c>
      <c r="B42" s="1769">
        <v>2015</v>
      </c>
      <c r="C42" s="1769"/>
      <c r="D42" s="1769"/>
      <c r="E42" s="1769"/>
      <c r="F42" s="1769"/>
      <c r="G42" s="1769"/>
      <c r="H42" s="1769"/>
      <c r="I42" s="1769"/>
      <c r="J42" s="1769"/>
      <c r="K42" s="1769">
        <v>2019</v>
      </c>
      <c r="L42" s="1769"/>
      <c r="M42" s="1769"/>
      <c r="N42" s="1769"/>
      <c r="O42" s="1769"/>
      <c r="P42" s="1769"/>
      <c r="Q42" s="1769"/>
      <c r="R42" s="1769"/>
      <c r="S42" s="1769"/>
      <c r="T42" s="1769">
        <v>2021</v>
      </c>
      <c r="U42" s="1769"/>
      <c r="V42" s="1769"/>
      <c r="W42" s="1769"/>
      <c r="X42" s="1769"/>
      <c r="Y42" s="1769"/>
      <c r="Z42" s="1769"/>
      <c r="AA42" s="1769"/>
      <c r="AB42" s="1769"/>
      <c r="AD42" s="1769">
        <v>2015</v>
      </c>
      <c r="AE42" s="1769"/>
      <c r="AF42" s="1769"/>
      <c r="AG42" s="1769"/>
      <c r="AH42" s="1769"/>
      <c r="AI42" s="1769"/>
      <c r="AJ42" s="1769">
        <v>2019</v>
      </c>
      <c r="AK42" s="1769"/>
      <c r="AL42" s="1769"/>
      <c r="AM42" s="1769"/>
      <c r="AN42" s="1769"/>
      <c r="AO42" s="1769"/>
      <c r="AP42" s="1769">
        <v>2021</v>
      </c>
      <c r="AQ42" s="1769"/>
      <c r="AR42" s="1769"/>
      <c r="AS42" s="1769"/>
      <c r="AT42" s="1769"/>
      <c r="AU42" s="1769"/>
      <c r="AW42" s="1770">
        <v>2015</v>
      </c>
      <c r="AX42" s="1771"/>
      <c r="AY42" s="1771"/>
      <c r="AZ42" s="1770">
        <v>2019</v>
      </c>
      <c r="BA42" s="1771"/>
      <c r="BB42" s="1774"/>
      <c r="BC42" s="1771">
        <v>2021</v>
      </c>
      <c r="BD42" s="1771"/>
      <c r="BE42" s="1774"/>
    </row>
    <row r="43" spans="1:57" x14ac:dyDescent="0.25">
      <c r="A43" s="479" t="s">
        <v>30</v>
      </c>
      <c r="B43" s="1741" t="s">
        <v>31</v>
      </c>
      <c r="C43" s="1741"/>
      <c r="D43" s="1741"/>
      <c r="E43" s="1741" t="s">
        <v>32</v>
      </c>
      <c r="F43" s="1741"/>
      <c r="G43" s="1741"/>
      <c r="H43" s="1741" t="s">
        <v>33</v>
      </c>
      <c r="I43" s="1741"/>
      <c r="J43" s="1741"/>
      <c r="K43" s="1741" t="s">
        <v>31</v>
      </c>
      <c r="L43" s="1741"/>
      <c r="M43" s="1741"/>
      <c r="N43" s="1741" t="s">
        <v>32</v>
      </c>
      <c r="O43" s="1741"/>
      <c r="P43" s="1741"/>
      <c r="Q43" s="1741" t="s">
        <v>33</v>
      </c>
      <c r="R43" s="1741"/>
      <c r="S43" s="1741"/>
      <c r="T43" s="1741" t="s">
        <v>31</v>
      </c>
      <c r="U43" s="1741"/>
      <c r="V43" s="1741"/>
      <c r="W43" s="1741" t="s">
        <v>32</v>
      </c>
      <c r="X43" s="1741"/>
      <c r="Y43" s="1741"/>
      <c r="Z43" s="1741" t="s">
        <v>33</v>
      </c>
      <c r="AA43" s="1741"/>
      <c r="AB43" s="1741"/>
      <c r="AD43" s="1736" t="s">
        <v>31</v>
      </c>
      <c r="AE43" s="1736"/>
      <c r="AF43" s="1736"/>
      <c r="AG43" s="1736" t="s">
        <v>32</v>
      </c>
      <c r="AH43" s="1736"/>
      <c r="AI43" s="1736"/>
      <c r="AJ43" s="1736" t="s">
        <v>31</v>
      </c>
      <c r="AK43" s="1736"/>
      <c r="AL43" s="1736"/>
      <c r="AM43" s="1736" t="s">
        <v>32</v>
      </c>
      <c r="AN43" s="1736"/>
      <c r="AO43" s="1736"/>
      <c r="AP43" s="1736" t="s">
        <v>31</v>
      </c>
      <c r="AQ43" s="1736"/>
      <c r="AR43" s="1736"/>
      <c r="AS43" s="1736" t="s">
        <v>32</v>
      </c>
      <c r="AT43" s="1736"/>
      <c r="AU43" s="1736"/>
      <c r="AW43" s="1772"/>
      <c r="AX43" s="1773"/>
      <c r="AY43" s="1773"/>
      <c r="AZ43" s="1772"/>
      <c r="BA43" s="1773"/>
      <c r="BB43" s="1775"/>
      <c r="BC43" s="1773"/>
      <c r="BD43" s="1773"/>
      <c r="BE43" s="1775"/>
    </row>
    <row r="44" spans="1:57" ht="77.25" x14ac:dyDescent="0.25">
      <c r="A44" s="576" t="s">
        <v>34</v>
      </c>
      <c r="B44" s="226" t="s">
        <v>504</v>
      </c>
      <c r="C44" s="227" t="s">
        <v>505</v>
      </c>
      <c r="D44" s="227" t="s">
        <v>506</v>
      </c>
      <c r="E44" s="227" t="s">
        <v>504</v>
      </c>
      <c r="F44" s="227" t="s">
        <v>505</v>
      </c>
      <c r="G44" s="227" t="s">
        <v>506</v>
      </c>
      <c r="H44" s="227" t="s">
        <v>504</v>
      </c>
      <c r="I44" s="227" t="s">
        <v>505</v>
      </c>
      <c r="J44" s="225" t="s">
        <v>506</v>
      </c>
      <c r="K44" s="226" t="s">
        <v>504</v>
      </c>
      <c r="L44" s="227" t="s">
        <v>505</v>
      </c>
      <c r="M44" s="227" t="s">
        <v>506</v>
      </c>
      <c r="N44" s="227" t="s">
        <v>504</v>
      </c>
      <c r="O44" s="227" t="s">
        <v>505</v>
      </c>
      <c r="P44" s="227" t="s">
        <v>506</v>
      </c>
      <c r="Q44" s="227" t="s">
        <v>504</v>
      </c>
      <c r="R44" s="227" t="s">
        <v>505</v>
      </c>
      <c r="S44" s="225" t="s">
        <v>506</v>
      </c>
      <c r="T44" s="226" t="s">
        <v>504</v>
      </c>
      <c r="U44" s="227" t="s">
        <v>505</v>
      </c>
      <c r="V44" s="227" t="s">
        <v>506</v>
      </c>
      <c r="W44" s="227" t="s">
        <v>504</v>
      </c>
      <c r="X44" s="227" t="s">
        <v>505</v>
      </c>
      <c r="Y44" s="227" t="s">
        <v>506</v>
      </c>
      <c r="Z44" s="227" t="s">
        <v>504</v>
      </c>
      <c r="AA44" s="227" t="s">
        <v>505</v>
      </c>
      <c r="AB44" s="225" t="s">
        <v>506</v>
      </c>
      <c r="AC44" s="18"/>
      <c r="AD44" s="226" t="s">
        <v>504</v>
      </c>
      <c r="AE44" s="227" t="s">
        <v>505</v>
      </c>
      <c r="AF44" s="227" t="s">
        <v>506</v>
      </c>
      <c r="AG44" s="227" t="s">
        <v>504</v>
      </c>
      <c r="AH44" s="227" t="s">
        <v>505</v>
      </c>
      <c r="AI44" s="227" t="s">
        <v>506</v>
      </c>
      <c r="AJ44" s="226" t="s">
        <v>504</v>
      </c>
      <c r="AK44" s="227" t="s">
        <v>505</v>
      </c>
      <c r="AL44" s="227" t="s">
        <v>506</v>
      </c>
      <c r="AM44" s="227" t="s">
        <v>504</v>
      </c>
      <c r="AN44" s="227" t="s">
        <v>505</v>
      </c>
      <c r="AO44" s="225" t="s">
        <v>506</v>
      </c>
      <c r="AP44" s="227" t="s">
        <v>504</v>
      </c>
      <c r="AQ44" s="227" t="s">
        <v>505</v>
      </c>
      <c r="AR44" s="227" t="s">
        <v>506</v>
      </c>
      <c r="AS44" s="227" t="s">
        <v>504</v>
      </c>
      <c r="AT44" s="227" t="s">
        <v>505</v>
      </c>
      <c r="AU44" s="225" t="s">
        <v>506</v>
      </c>
      <c r="AV44" s="18"/>
      <c r="AW44" s="226" t="s">
        <v>504</v>
      </c>
      <c r="AX44" s="227" t="s">
        <v>505</v>
      </c>
      <c r="AY44" s="227" t="s">
        <v>506</v>
      </c>
      <c r="AZ44" s="226" t="s">
        <v>504</v>
      </c>
      <c r="BA44" s="227" t="s">
        <v>505</v>
      </c>
      <c r="BB44" s="225" t="s">
        <v>506</v>
      </c>
      <c r="BC44" s="227" t="s">
        <v>504</v>
      </c>
      <c r="BD44" s="227" t="s">
        <v>505</v>
      </c>
      <c r="BE44" s="225" t="s">
        <v>506</v>
      </c>
    </row>
    <row r="45" spans="1:57" x14ac:dyDescent="0.25">
      <c r="A45" s="592" t="s">
        <v>992</v>
      </c>
      <c r="B45" s="228">
        <v>53</v>
      </c>
      <c r="C45" s="229">
        <v>134</v>
      </c>
      <c r="D45" s="229">
        <v>580</v>
      </c>
      <c r="E45" s="229">
        <v>75</v>
      </c>
      <c r="F45" s="229">
        <v>149</v>
      </c>
      <c r="G45" s="229">
        <v>513</v>
      </c>
      <c r="H45" s="229">
        <v>128</v>
      </c>
      <c r="I45" s="229">
        <v>283</v>
      </c>
      <c r="J45" s="229">
        <v>1093</v>
      </c>
      <c r="K45" s="228">
        <v>283</v>
      </c>
      <c r="L45" s="229">
        <v>1093</v>
      </c>
      <c r="M45" s="229">
        <v>667</v>
      </c>
      <c r="N45" s="229">
        <v>70</v>
      </c>
      <c r="O45" s="229">
        <v>104</v>
      </c>
      <c r="P45" s="229">
        <v>569</v>
      </c>
      <c r="Q45" s="229">
        <v>353</v>
      </c>
      <c r="R45" s="229">
        <v>1197</v>
      </c>
      <c r="S45" s="229">
        <v>1236</v>
      </c>
      <c r="T45" s="228">
        <v>47</v>
      </c>
      <c r="U45" s="229">
        <v>108</v>
      </c>
      <c r="V45" s="229">
        <v>609</v>
      </c>
      <c r="W45" s="229">
        <v>76</v>
      </c>
      <c r="X45" s="229">
        <v>88</v>
      </c>
      <c r="Y45" s="229">
        <v>575</v>
      </c>
      <c r="Z45" s="229">
        <v>123</v>
      </c>
      <c r="AA45" s="229">
        <v>196</v>
      </c>
      <c r="AB45" s="230">
        <v>1183</v>
      </c>
      <c r="AD45" s="176">
        <v>6.9100391134289438</v>
      </c>
      <c r="AE45" s="175">
        <v>17.470664928292045</v>
      </c>
      <c r="AF45" s="175">
        <v>75.619295958279011</v>
      </c>
      <c r="AG45" s="175">
        <v>10.176390773405698</v>
      </c>
      <c r="AH45" s="175">
        <v>20.217096336499321</v>
      </c>
      <c r="AI45" s="181">
        <v>69.60651289009499</v>
      </c>
      <c r="AJ45" s="175">
        <v>13.852178169358787</v>
      </c>
      <c r="AK45" s="175">
        <v>53.499755261869794</v>
      </c>
      <c r="AL45" s="175">
        <v>32.648066568771419</v>
      </c>
      <c r="AM45" s="175">
        <v>9.4212651413189761</v>
      </c>
      <c r="AN45" s="175">
        <v>13.997308209959622</v>
      </c>
      <c r="AO45" s="181">
        <v>76.58142664872139</v>
      </c>
      <c r="AP45" s="175">
        <v>6.1518324607329848</v>
      </c>
      <c r="AQ45" s="175">
        <v>14.136125654450263</v>
      </c>
      <c r="AR45" s="175">
        <v>79.712041884816756</v>
      </c>
      <c r="AS45" s="175">
        <v>10.284167794316645</v>
      </c>
      <c r="AT45" s="175">
        <v>11.907983761840326</v>
      </c>
      <c r="AU45" s="181">
        <v>77.807848443843028</v>
      </c>
      <c r="AW45" s="178">
        <v>3.2663516599767544</v>
      </c>
      <c r="AX45" s="174">
        <v>2.7464314082072754</v>
      </c>
      <c r="AY45" s="179">
        <v>-6.0127830681840209</v>
      </c>
      <c r="AZ45" s="174">
        <v>-4.4309130280398108</v>
      </c>
      <c r="BA45" s="174">
        <v>-39.502447051910174</v>
      </c>
      <c r="BB45" s="179">
        <v>43.933360079949971</v>
      </c>
      <c r="BC45" s="174">
        <v>4.1323353335836597</v>
      </c>
      <c r="BD45" s="174">
        <v>-2.228141892609937</v>
      </c>
      <c r="BE45" s="179">
        <v>-1.904193440973728</v>
      </c>
    </row>
    <row r="46" spans="1:57" x14ac:dyDescent="0.25">
      <c r="A46" s="592" t="s">
        <v>993</v>
      </c>
      <c r="B46" s="93">
        <v>48</v>
      </c>
      <c r="C46" s="80">
        <v>112</v>
      </c>
      <c r="D46" s="80">
        <v>369</v>
      </c>
      <c r="E46" s="80">
        <v>49</v>
      </c>
      <c r="F46" s="80">
        <v>108</v>
      </c>
      <c r="G46" s="80">
        <v>340</v>
      </c>
      <c r="H46" s="80">
        <v>97</v>
      </c>
      <c r="I46" s="80">
        <v>220</v>
      </c>
      <c r="J46" s="80">
        <v>709</v>
      </c>
      <c r="K46" s="93">
        <v>220</v>
      </c>
      <c r="L46" s="80">
        <v>709</v>
      </c>
      <c r="M46" s="80">
        <v>414</v>
      </c>
      <c r="N46" s="80">
        <v>80</v>
      </c>
      <c r="O46" s="80">
        <v>96</v>
      </c>
      <c r="P46" s="80">
        <v>324</v>
      </c>
      <c r="Q46" s="80">
        <v>300</v>
      </c>
      <c r="R46" s="80">
        <v>805</v>
      </c>
      <c r="S46" s="80">
        <v>738</v>
      </c>
      <c r="T46" s="93">
        <v>44</v>
      </c>
      <c r="U46" s="80">
        <v>93</v>
      </c>
      <c r="V46" s="80">
        <v>388</v>
      </c>
      <c r="W46" s="80">
        <v>75</v>
      </c>
      <c r="X46" s="80">
        <v>107</v>
      </c>
      <c r="Y46" s="80">
        <v>318</v>
      </c>
      <c r="Z46" s="80">
        <v>119</v>
      </c>
      <c r="AA46" s="80">
        <v>199</v>
      </c>
      <c r="AB46" s="81">
        <v>706</v>
      </c>
      <c r="AD46" s="61">
        <v>9.073724007561438</v>
      </c>
      <c r="AE46" s="6">
        <v>21.172022684310019</v>
      </c>
      <c r="AF46" s="6">
        <v>69.75425330812854</v>
      </c>
      <c r="AG46" s="6">
        <v>9.8591549295774641</v>
      </c>
      <c r="AH46" s="6">
        <v>21.730382293762577</v>
      </c>
      <c r="AI46" s="82">
        <v>68.410462776659969</v>
      </c>
      <c r="AJ46" s="6">
        <v>16.381236038719287</v>
      </c>
      <c r="AK46" s="6">
        <v>52.79225614296351</v>
      </c>
      <c r="AL46" s="6">
        <v>30.8265078183172</v>
      </c>
      <c r="AM46" s="6">
        <v>16</v>
      </c>
      <c r="AN46" s="6">
        <v>19.2</v>
      </c>
      <c r="AO46" s="82">
        <v>64.8</v>
      </c>
      <c r="AP46" s="6">
        <v>8.3809523809523814</v>
      </c>
      <c r="AQ46" s="6">
        <v>17.714285714285712</v>
      </c>
      <c r="AR46" s="6">
        <v>73.904761904761912</v>
      </c>
      <c r="AS46" s="6">
        <v>15</v>
      </c>
      <c r="AT46" s="6">
        <v>21.4</v>
      </c>
      <c r="AU46" s="82">
        <v>63.6</v>
      </c>
      <c r="AW46" s="59">
        <v>0.78543092201602605</v>
      </c>
      <c r="AX46" s="57">
        <v>0.55835960945255891</v>
      </c>
      <c r="AY46" s="60">
        <v>-1.3437905314685707</v>
      </c>
      <c r="AZ46" s="57">
        <v>-0.3812360387192868</v>
      </c>
      <c r="BA46" s="57">
        <v>-33.592256142963507</v>
      </c>
      <c r="BB46" s="60">
        <v>33.973492181682801</v>
      </c>
      <c r="BC46" s="57">
        <v>6.6190476190476186</v>
      </c>
      <c r="BD46" s="57">
        <v>3.6857142857142868</v>
      </c>
      <c r="BE46" s="60">
        <v>-10.304761904761911</v>
      </c>
    </row>
    <row r="47" spans="1:57" x14ac:dyDescent="0.25">
      <c r="A47" s="496" t="s">
        <v>54</v>
      </c>
      <c r="B47" s="93">
        <v>32</v>
      </c>
      <c r="C47" s="80">
        <v>122</v>
      </c>
      <c r="D47" s="80">
        <v>358</v>
      </c>
      <c r="E47" s="80">
        <v>38</v>
      </c>
      <c r="F47" s="80">
        <v>123</v>
      </c>
      <c r="G47" s="80">
        <v>331</v>
      </c>
      <c r="H47" s="80">
        <v>70</v>
      </c>
      <c r="I47" s="80">
        <v>245</v>
      </c>
      <c r="J47" s="80">
        <v>689</v>
      </c>
      <c r="K47" s="93">
        <v>245</v>
      </c>
      <c r="L47" s="80">
        <v>689</v>
      </c>
      <c r="M47" s="80">
        <v>393</v>
      </c>
      <c r="N47" s="80">
        <v>31</v>
      </c>
      <c r="O47" s="80">
        <v>113</v>
      </c>
      <c r="P47" s="80">
        <v>355</v>
      </c>
      <c r="Q47" s="80">
        <f t="shared" ref="Q47:Q64" si="32">K47+N47</f>
        <v>276</v>
      </c>
      <c r="R47" s="80">
        <f t="shared" ref="R47:R64" si="33">L47+O47</f>
        <v>802</v>
      </c>
      <c r="S47" s="81">
        <f t="shared" ref="S47:S64" si="34">M47+P47</f>
        <v>748</v>
      </c>
      <c r="T47" s="93">
        <v>14</v>
      </c>
      <c r="U47" s="80">
        <v>55</v>
      </c>
      <c r="V47" s="80">
        <v>454</v>
      </c>
      <c r="W47" s="80">
        <v>48</v>
      </c>
      <c r="X47" s="80">
        <v>69</v>
      </c>
      <c r="Y47" s="80">
        <v>395</v>
      </c>
      <c r="Z47" s="80">
        <v>61</v>
      </c>
      <c r="AA47" s="80">
        <v>124</v>
      </c>
      <c r="AB47" s="81">
        <v>849</v>
      </c>
      <c r="AD47" s="61">
        <f t="shared" ref="AD47:AD64" si="35">IFERROR(B47/SUM($B47:$D47)*100,0)</f>
        <v>6.25</v>
      </c>
      <c r="AE47" s="6">
        <f t="shared" ref="AE47:AE64" si="36">IFERROR(C47/SUM($B47:$D47)*100,0)</f>
        <v>23.828125</v>
      </c>
      <c r="AF47" s="6">
        <f t="shared" ref="AF47:AF64" si="37">IFERROR(D47/SUM($B47:$D47)*100,0)</f>
        <v>69.921875</v>
      </c>
      <c r="AG47" s="6">
        <f t="shared" ref="AG47:AG64" si="38">IFERROR(E47/SUM($E47:$G47)*100,0)</f>
        <v>7.7235772357723578</v>
      </c>
      <c r="AH47" s="6">
        <f t="shared" ref="AH47:AH64" si="39">IFERROR(F47/SUM($E47:$G47)*100,0)</f>
        <v>25</v>
      </c>
      <c r="AI47" s="82">
        <f t="shared" ref="AI47:AI64" si="40">IFERROR(G47/SUM($E47:$G47)*100,0)</f>
        <v>67.276422764227632</v>
      </c>
      <c r="AJ47" s="6">
        <f t="shared" ref="AJ47:AJ64" si="41">IFERROR(K47/SUM($K47:$M47)*100,0)</f>
        <v>18.462697814619442</v>
      </c>
      <c r="AK47" s="6">
        <f t="shared" ref="AK47:AK64" si="42">IFERROR(L47/SUM($K47:$M47)*100,0)</f>
        <v>51.921627731725692</v>
      </c>
      <c r="AL47" s="6">
        <f t="shared" ref="AL47:AL64" si="43">IFERROR(M47/SUM($K47:$M47)*100,0)</f>
        <v>29.615674453654862</v>
      </c>
      <c r="AM47" s="6">
        <f t="shared" ref="AM47:AM64" si="44">IFERROR(N47/SUM($N47:$P47)*100,0)</f>
        <v>6.2124248496993983</v>
      </c>
      <c r="AN47" s="6">
        <f t="shared" ref="AN47:AN64" si="45">IFERROR(O47/SUM($N47:$P47)*100,0)</f>
        <v>22.645290581162325</v>
      </c>
      <c r="AO47" s="82">
        <f t="shared" ref="AO47:AO64" si="46">IFERROR(P47/SUM($N47:$P47)*100,0)</f>
        <v>71.142284569138283</v>
      </c>
      <c r="AP47" s="6">
        <f t="shared" ref="AP47:AP64" si="47">T47/SUM($T47:$V47)*100</f>
        <v>2.676864244741874</v>
      </c>
      <c r="AQ47" s="6">
        <f t="shared" ref="AQ47:AQ64" si="48">U47/SUM($T47:$V47)*100</f>
        <v>10.51625239005736</v>
      </c>
      <c r="AR47" s="6">
        <f t="shared" ref="AR47:AR64" si="49">V47/SUM($T47:$V47)*100</f>
        <v>86.806883365200761</v>
      </c>
      <c r="AS47" s="6">
        <f t="shared" ref="AS47:AS64" si="50">W47/SUM($W47:$Y47)*100</f>
        <v>9.375</v>
      </c>
      <c r="AT47" s="6">
        <f t="shared" ref="AT47:AT64" si="51">X47/SUM($W47:$Y47)*100</f>
        <v>13.4765625</v>
      </c>
      <c r="AU47" s="82">
        <f t="shared" ref="AU47:AU64" si="52">Y47/SUM($W47:$Y47)*100</f>
        <v>77.1484375</v>
      </c>
      <c r="AW47" s="59">
        <f t="shared" ref="AW47:AW64" si="53">AG47-AD47</f>
        <v>1.4735772357723578</v>
      </c>
      <c r="AX47" s="57">
        <f t="shared" ref="AX47:AX64" si="54">AH47-AE47</f>
        <v>1.171875</v>
      </c>
      <c r="AY47" s="60">
        <f t="shared" ref="AY47:AY64" si="55">AI47-AF47</f>
        <v>-2.6454522357723675</v>
      </c>
      <c r="AZ47" s="57">
        <f t="shared" ref="AZ47:AZ64" si="56">AM47-AJ47</f>
        <v>-12.250272964920043</v>
      </c>
      <c r="BA47" s="57">
        <f t="shared" ref="BA47:BA64" si="57">AN47-AK47</f>
        <v>-29.276337150563368</v>
      </c>
      <c r="BB47" s="60">
        <f t="shared" ref="BB47:BB64" si="58">AO47-AL47</f>
        <v>41.526610115483422</v>
      </c>
      <c r="BC47" s="57">
        <f t="shared" ref="BC47:BC64" si="59">AS47-AP47</f>
        <v>6.698135755258126</v>
      </c>
      <c r="BD47" s="57">
        <f t="shared" ref="BD47:BD64" si="60">AT47-AQ47</f>
        <v>2.9603101099426397</v>
      </c>
      <c r="BE47" s="60">
        <f t="shared" ref="BE47:BE64" si="61">AU47-AR47</f>
        <v>-9.6584458652007612</v>
      </c>
    </row>
    <row r="48" spans="1:57" x14ac:dyDescent="0.25">
      <c r="A48" s="496" t="s">
        <v>55</v>
      </c>
      <c r="B48" s="93">
        <v>29</v>
      </c>
      <c r="C48" s="80">
        <v>70</v>
      </c>
      <c r="D48" s="80">
        <v>435</v>
      </c>
      <c r="E48" s="80">
        <v>26</v>
      </c>
      <c r="F48" s="80">
        <v>61</v>
      </c>
      <c r="G48" s="80">
        <v>407</v>
      </c>
      <c r="H48" s="80">
        <v>55</v>
      </c>
      <c r="I48" s="80">
        <v>131</v>
      </c>
      <c r="J48" s="80">
        <v>842</v>
      </c>
      <c r="K48" s="93">
        <v>131</v>
      </c>
      <c r="L48" s="80">
        <v>842</v>
      </c>
      <c r="M48" s="80">
        <v>439</v>
      </c>
      <c r="N48" s="80">
        <v>21</v>
      </c>
      <c r="O48" s="80">
        <v>76</v>
      </c>
      <c r="P48" s="80">
        <v>385</v>
      </c>
      <c r="Q48" s="80">
        <f t="shared" si="32"/>
        <v>152</v>
      </c>
      <c r="R48" s="80">
        <f t="shared" si="33"/>
        <v>918</v>
      </c>
      <c r="S48" s="81">
        <f t="shared" si="34"/>
        <v>824</v>
      </c>
      <c r="T48" s="93">
        <v>27</v>
      </c>
      <c r="U48" s="80">
        <v>100</v>
      </c>
      <c r="V48" s="80">
        <v>405</v>
      </c>
      <c r="W48" s="80">
        <v>21</v>
      </c>
      <c r="X48" s="80">
        <v>105</v>
      </c>
      <c r="Y48" s="80">
        <v>367</v>
      </c>
      <c r="Z48" s="80">
        <v>47</v>
      </c>
      <c r="AA48" s="80">
        <v>205</v>
      </c>
      <c r="AB48" s="81">
        <v>772</v>
      </c>
      <c r="AD48" s="61">
        <f t="shared" si="35"/>
        <v>5.4307116104868918</v>
      </c>
      <c r="AE48" s="6">
        <f t="shared" si="36"/>
        <v>13.108614232209737</v>
      </c>
      <c r="AF48" s="6">
        <f t="shared" si="37"/>
        <v>81.460674157303373</v>
      </c>
      <c r="AG48" s="6">
        <f t="shared" si="38"/>
        <v>5.2631578947368416</v>
      </c>
      <c r="AH48" s="6">
        <f t="shared" si="39"/>
        <v>12.348178137651821</v>
      </c>
      <c r="AI48" s="82">
        <f t="shared" si="40"/>
        <v>82.388663967611336</v>
      </c>
      <c r="AJ48" s="6">
        <f t="shared" si="41"/>
        <v>9.2776203966005664</v>
      </c>
      <c r="AK48" s="6">
        <f t="shared" si="42"/>
        <v>59.631728045325779</v>
      </c>
      <c r="AL48" s="6">
        <f t="shared" si="43"/>
        <v>31.090651558073656</v>
      </c>
      <c r="AM48" s="6">
        <f t="shared" si="44"/>
        <v>4.3568464730290453</v>
      </c>
      <c r="AN48" s="6">
        <f t="shared" si="45"/>
        <v>15.767634854771783</v>
      </c>
      <c r="AO48" s="82">
        <f t="shared" si="46"/>
        <v>79.875518672199178</v>
      </c>
      <c r="AP48" s="6">
        <f t="shared" si="47"/>
        <v>5.0751879699248121</v>
      </c>
      <c r="AQ48" s="6">
        <f t="shared" si="48"/>
        <v>18.796992481203006</v>
      </c>
      <c r="AR48" s="6">
        <f t="shared" si="49"/>
        <v>76.127819548872182</v>
      </c>
      <c r="AS48" s="6">
        <f t="shared" si="50"/>
        <v>4.2596348884381339</v>
      </c>
      <c r="AT48" s="6">
        <f t="shared" si="51"/>
        <v>21.298174442190671</v>
      </c>
      <c r="AU48" s="82">
        <f t="shared" si="52"/>
        <v>74.4421906693712</v>
      </c>
      <c r="AW48" s="59">
        <f t="shared" si="53"/>
        <v>-0.16755371575005018</v>
      </c>
      <c r="AX48" s="57">
        <f t="shared" si="54"/>
        <v>-0.76043609455791561</v>
      </c>
      <c r="AY48" s="60">
        <f t="shared" si="55"/>
        <v>0.92798981030796313</v>
      </c>
      <c r="AZ48" s="57">
        <f t="shared" si="56"/>
        <v>-4.9207739235715211</v>
      </c>
      <c r="BA48" s="57">
        <f t="shared" si="57"/>
        <v>-43.864093190553994</v>
      </c>
      <c r="BB48" s="60">
        <f t="shared" si="58"/>
        <v>48.784867114125518</v>
      </c>
      <c r="BC48" s="57">
        <f t="shared" si="59"/>
        <v>-0.81555308148667827</v>
      </c>
      <c r="BD48" s="57">
        <f t="shared" si="60"/>
        <v>2.5011819609876653</v>
      </c>
      <c r="BE48" s="60">
        <f t="shared" si="61"/>
        <v>-1.6856288795009817</v>
      </c>
    </row>
    <row r="49" spans="1:57" x14ac:dyDescent="0.25">
      <c r="A49" s="496" t="s">
        <v>56</v>
      </c>
      <c r="B49" s="93">
        <v>11</v>
      </c>
      <c r="C49" s="80">
        <v>32</v>
      </c>
      <c r="D49" s="80">
        <v>211</v>
      </c>
      <c r="E49" s="80">
        <v>20</v>
      </c>
      <c r="F49" s="80">
        <v>50</v>
      </c>
      <c r="G49" s="80">
        <v>169</v>
      </c>
      <c r="H49" s="80">
        <v>31</v>
      </c>
      <c r="I49" s="80">
        <v>82</v>
      </c>
      <c r="J49" s="80">
        <v>380</v>
      </c>
      <c r="K49" s="93">
        <v>82</v>
      </c>
      <c r="L49" s="80">
        <v>380</v>
      </c>
      <c r="M49" s="80">
        <v>214</v>
      </c>
      <c r="N49" s="80">
        <v>9</v>
      </c>
      <c r="O49" s="80">
        <v>32</v>
      </c>
      <c r="P49" s="80">
        <v>205</v>
      </c>
      <c r="Q49" s="80">
        <f t="shared" si="32"/>
        <v>91</v>
      </c>
      <c r="R49" s="80">
        <f t="shared" si="33"/>
        <v>412</v>
      </c>
      <c r="S49" s="81">
        <f t="shared" si="34"/>
        <v>419</v>
      </c>
      <c r="T49" s="93">
        <v>9</v>
      </c>
      <c r="U49" s="80">
        <v>18</v>
      </c>
      <c r="V49" s="80">
        <v>232</v>
      </c>
      <c r="W49" s="80">
        <v>12</v>
      </c>
      <c r="X49" s="80">
        <v>17</v>
      </c>
      <c r="Y49" s="80">
        <v>215</v>
      </c>
      <c r="Z49" s="80">
        <v>21</v>
      </c>
      <c r="AA49" s="80">
        <v>36</v>
      </c>
      <c r="AB49" s="81">
        <v>447</v>
      </c>
      <c r="AD49" s="61">
        <f t="shared" si="35"/>
        <v>4.3307086614173231</v>
      </c>
      <c r="AE49" s="6">
        <f t="shared" si="36"/>
        <v>12.598425196850393</v>
      </c>
      <c r="AF49" s="6">
        <f t="shared" si="37"/>
        <v>83.070866141732282</v>
      </c>
      <c r="AG49" s="6">
        <f t="shared" si="38"/>
        <v>8.3682008368200833</v>
      </c>
      <c r="AH49" s="6">
        <f t="shared" si="39"/>
        <v>20.920502092050206</v>
      </c>
      <c r="AI49" s="82">
        <f t="shared" si="40"/>
        <v>70.711297071129707</v>
      </c>
      <c r="AJ49" s="6">
        <f t="shared" si="41"/>
        <v>12.1301775147929</v>
      </c>
      <c r="AK49" s="6">
        <f t="shared" si="42"/>
        <v>56.213017751479285</v>
      </c>
      <c r="AL49" s="6">
        <f t="shared" si="43"/>
        <v>31.65680473372781</v>
      </c>
      <c r="AM49" s="6">
        <f t="shared" si="44"/>
        <v>3.6585365853658534</v>
      </c>
      <c r="AN49" s="6">
        <f t="shared" si="45"/>
        <v>13.008130081300814</v>
      </c>
      <c r="AO49" s="82">
        <f t="shared" si="46"/>
        <v>83.333333333333343</v>
      </c>
      <c r="AP49" s="6">
        <f t="shared" si="47"/>
        <v>3.4749034749034751</v>
      </c>
      <c r="AQ49" s="6">
        <f t="shared" si="48"/>
        <v>6.9498069498069501</v>
      </c>
      <c r="AR49" s="6">
        <f t="shared" si="49"/>
        <v>89.575289575289574</v>
      </c>
      <c r="AS49" s="6">
        <f t="shared" si="50"/>
        <v>4.918032786885246</v>
      </c>
      <c r="AT49" s="6">
        <f t="shared" si="51"/>
        <v>6.9672131147540979</v>
      </c>
      <c r="AU49" s="82">
        <f t="shared" si="52"/>
        <v>88.114754098360663</v>
      </c>
      <c r="AW49" s="59">
        <f t="shared" si="53"/>
        <v>4.0374921754027602</v>
      </c>
      <c r="AX49" s="57">
        <f t="shared" si="54"/>
        <v>8.3220768951998139</v>
      </c>
      <c r="AY49" s="60">
        <f t="shared" si="55"/>
        <v>-12.359569070602575</v>
      </c>
      <c r="AZ49" s="57">
        <f t="shared" si="56"/>
        <v>-8.4716409294270463</v>
      </c>
      <c r="BA49" s="57">
        <f t="shared" si="57"/>
        <v>-43.204887670178472</v>
      </c>
      <c r="BB49" s="60">
        <f t="shared" si="58"/>
        <v>51.676528599605533</v>
      </c>
      <c r="BC49" s="57">
        <f t="shared" si="59"/>
        <v>1.443129311981771</v>
      </c>
      <c r="BD49" s="57">
        <f t="shared" si="60"/>
        <v>1.7406164947147751E-2</v>
      </c>
      <c r="BE49" s="60">
        <f t="shared" si="61"/>
        <v>-1.4605354769289107</v>
      </c>
    </row>
    <row r="50" spans="1:57" x14ac:dyDescent="0.25">
      <c r="A50" s="496" t="s">
        <v>57</v>
      </c>
      <c r="B50" s="93">
        <v>38</v>
      </c>
      <c r="C50" s="80">
        <v>109</v>
      </c>
      <c r="D50" s="80">
        <v>374</v>
      </c>
      <c r="E50" s="80">
        <v>54</v>
      </c>
      <c r="F50" s="80">
        <v>102</v>
      </c>
      <c r="G50" s="80">
        <v>316</v>
      </c>
      <c r="H50" s="80">
        <v>92</v>
      </c>
      <c r="I50" s="80">
        <v>211</v>
      </c>
      <c r="J50" s="80">
        <v>690</v>
      </c>
      <c r="K50" s="93">
        <v>211</v>
      </c>
      <c r="L50" s="80">
        <v>690</v>
      </c>
      <c r="M50" s="80">
        <v>392</v>
      </c>
      <c r="N50" s="80">
        <v>39</v>
      </c>
      <c r="O50" s="80">
        <v>101</v>
      </c>
      <c r="P50" s="80">
        <v>337</v>
      </c>
      <c r="Q50" s="80">
        <f t="shared" si="32"/>
        <v>250</v>
      </c>
      <c r="R50" s="80">
        <f t="shared" si="33"/>
        <v>791</v>
      </c>
      <c r="S50" s="81">
        <f t="shared" si="34"/>
        <v>729</v>
      </c>
      <c r="T50" s="93">
        <v>27</v>
      </c>
      <c r="U50" s="80">
        <v>79</v>
      </c>
      <c r="V50" s="80">
        <v>430</v>
      </c>
      <c r="W50" s="80">
        <v>27</v>
      </c>
      <c r="X50" s="80">
        <v>87</v>
      </c>
      <c r="Y50" s="80">
        <v>378</v>
      </c>
      <c r="Z50" s="80">
        <v>53</v>
      </c>
      <c r="AA50" s="80">
        <v>166</v>
      </c>
      <c r="AB50" s="81">
        <v>807</v>
      </c>
      <c r="AD50" s="61">
        <f t="shared" si="35"/>
        <v>7.2936660268714011</v>
      </c>
      <c r="AE50" s="6">
        <f t="shared" si="36"/>
        <v>20.921305182341651</v>
      </c>
      <c r="AF50" s="6">
        <f t="shared" si="37"/>
        <v>71.785028790786953</v>
      </c>
      <c r="AG50" s="6">
        <f t="shared" si="38"/>
        <v>11.440677966101696</v>
      </c>
      <c r="AH50" s="6">
        <f t="shared" si="39"/>
        <v>21.610169491525426</v>
      </c>
      <c r="AI50" s="82">
        <f t="shared" si="40"/>
        <v>66.949152542372886</v>
      </c>
      <c r="AJ50" s="6">
        <f t="shared" si="41"/>
        <v>16.318638824439287</v>
      </c>
      <c r="AK50" s="6">
        <f t="shared" si="42"/>
        <v>53.364269141531317</v>
      </c>
      <c r="AL50" s="6">
        <f t="shared" si="43"/>
        <v>30.317092034029393</v>
      </c>
      <c r="AM50" s="6">
        <f t="shared" si="44"/>
        <v>8.1761006289308167</v>
      </c>
      <c r="AN50" s="6">
        <f t="shared" si="45"/>
        <v>21.174004192872118</v>
      </c>
      <c r="AO50" s="82">
        <f t="shared" si="46"/>
        <v>70.64989517819707</v>
      </c>
      <c r="AP50" s="6">
        <f t="shared" si="47"/>
        <v>5.0373134328358207</v>
      </c>
      <c r="AQ50" s="6">
        <f t="shared" si="48"/>
        <v>14.738805970149254</v>
      </c>
      <c r="AR50" s="6">
        <f t="shared" si="49"/>
        <v>80.223880597014926</v>
      </c>
      <c r="AS50" s="6">
        <f t="shared" si="50"/>
        <v>5.4878048780487809</v>
      </c>
      <c r="AT50" s="6">
        <f t="shared" si="51"/>
        <v>17.682926829268293</v>
      </c>
      <c r="AU50" s="82">
        <f t="shared" si="52"/>
        <v>76.829268292682926</v>
      </c>
      <c r="AW50" s="59">
        <f t="shared" si="53"/>
        <v>4.1470119392302944</v>
      </c>
      <c r="AX50" s="57">
        <f t="shared" si="54"/>
        <v>0.68886430918377428</v>
      </c>
      <c r="AY50" s="60">
        <f t="shared" si="55"/>
        <v>-4.8358762484140669</v>
      </c>
      <c r="AZ50" s="57">
        <f t="shared" si="56"/>
        <v>-8.1425381955084699</v>
      </c>
      <c r="BA50" s="57">
        <f t="shared" si="57"/>
        <v>-32.190264948659198</v>
      </c>
      <c r="BB50" s="60">
        <f t="shared" si="58"/>
        <v>40.332803144167677</v>
      </c>
      <c r="BC50" s="57">
        <f t="shared" si="59"/>
        <v>0.45049144521296025</v>
      </c>
      <c r="BD50" s="57">
        <f t="shared" si="60"/>
        <v>2.9441208591190389</v>
      </c>
      <c r="BE50" s="60">
        <f t="shared" si="61"/>
        <v>-3.394612304332</v>
      </c>
    </row>
    <row r="51" spans="1:57" x14ac:dyDescent="0.25">
      <c r="A51" s="496" t="s">
        <v>58</v>
      </c>
      <c r="B51" s="93">
        <v>29</v>
      </c>
      <c r="C51" s="80">
        <v>138</v>
      </c>
      <c r="D51" s="80">
        <v>347</v>
      </c>
      <c r="E51" s="80">
        <v>59</v>
      </c>
      <c r="F51" s="80">
        <v>140</v>
      </c>
      <c r="G51" s="80">
        <v>297</v>
      </c>
      <c r="H51" s="80">
        <v>88</v>
      </c>
      <c r="I51" s="80">
        <v>278</v>
      </c>
      <c r="J51" s="80">
        <v>644</v>
      </c>
      <c r="K51" s="93">
        <v>278</v>
      </c>
      <c r="L51" s="80">
        <v>644</v>
      </c>
      <c r="M51" s="80">
        <v>421</v>
      </c>
      <c r="N51" s="80">
        <v>24</v>
      </c>
      <c r="O51" s="80">
        <v>50</v>
      </c>
      <c r="P51" s="80">
        <v>422</v>
      </c>
      <c r="Q51" s="80">
        <f t="shared" si="32"/>
        <v>302</v>
      </c>
      <c r="R51" s="80">
        <f t="shared" si="33"/>
        <v>694</v>
      </c>
      <c r="S51" s="81">
        <f t="shared" si="34"/>
        <v>843</v>
      </c>
      <c r="T51" s="93">
        <v>26</v>
      </c>
      <c r="U51" s="80">
        <v>73</v>
      </c>
      <c r="V51" s="80">
        <v>430</v>
      </c>
      <c r="W51" s="80">
        <v>66</v>
      </c>
      <c r="X51" s="80">
        <v>83</v>
      </c>
      <c r="Y51" s="80">
        <v>369</v>
      </c>
      <c r="Z51" s="80">
        <v>92</v>
      </c>
      <c r="AA51" s="80">
        <v>156</v>
      </c>
      <c r="AB51" s="81">
        <v>800</v>
      </c>
      <c r="AD51" s="61">
        <f t="shared" si="35"/>
        <v>5.6420233463035023</v>
      </c>
      <c r="AE51" s="6">
        <f t="shared" si="36"/>
        <v>26.848249027237355</v>
      </c>
      <c r="AF51" s="6">
        <f t="shared" si="37"/>
        <v>67.509727626459153</v>
      </c>
      <c r="AG51" s="6">
        <f t="shared" si="38"/>
        <v>11.895161290322582</v>
      </c>
      <c r="AH51" s="6">
        <f t="shared" si="39"/>
        <v>28.225806451612907</v>
      </c>
      <c r="AI51" s="82">
        <f t="shared" si="40"/>
        <v>59.879032258064512</v>
      </c>
      <c r="AJ51" s="6">
        <f t="shared" si="41"/>
        <v>20.699925539836187</v>
      </c>
      <c r="AK51" s="6">
        <f t="shared" si="42"/>
        <v>47.952345495160088</v>
      </c>
      <c r="AL51" s="6">
        <f t="shared" si="43"/>
        <v>31.347728965003725</v>
      </c>
      <c r="AM51" s="6">
        <f t="shared" si="44"/>
        <v>4.838709677419355</v>
      </c>
      <c r="AN51" s="6">
        <f t="shared" si="45"/>
        <v>10.080645161290322</v>
      </c>
      <c r="AO51" s="82">
        <f t="shared" si="46"/>
        <v>85.08064516129032</v>
      </c>
      <c r="AP51" s="6">
        <f t="shared" si="47"/>
        <v>4.9149338374291114</v>
      </c>
      <c r="AQ51" s="6">
        <f t="shared" si="48"/>
        <v>13.799621928166353</v>
      </c>
      <c r="AR51" s="6">
        <f t="shared" si="49"/>
        <v>81.285444234404537</v>
      </c>
      <c r="AS51" s="6">
        <f t="shared" si="50"/>
        <v>12.741312741312742</v>
      </c>
      <c r="AT51" s="6">
        <f t="shared" si="51"/>
        <v>16.023166023166024</v>
      </c>
      <c r="AU51" s="82">
        <f t="shared" si="52"/>
        <v>71.235521235521233</v>
      </c>
      <c r="AW51" s="59">
        <f t="shared" si="53"/>
        <v>6.2531379440190795</v>
      </c>
      <c r="AX51" s="57">
        <f t="shared" si="54"/>
        <v>1.3775574243755528</v>
      </c>
      <c r="AY51" s="60">
        <f t="shared" si="55"/>
        <v>-7.6306953683946404</v>
      </c>
      <c r="AZ51" s="57">
        <f t="shared" si="56"/>
        <v>-15.861215862416831</v>
      </c>
      <c r="BA51" s="57">
        <f t="shared" si="57"/>
        <v>-37.871700333869768</v>
      </c>
      <c r="BB51" s="60">
        <f t="shared" si="58"/>
        <v>53.732916196286595</v>
      </c>
      <c r="BC51" s="57">
        <f t="shared" si="59"/>
        <v>7.8263789038836302</v>
      </c>
      <c r="BD51" s="57">
        <f t="shared" si="60"/>
        <v>2.2235440949996708</v>
      </c>
      <c r="BE51" s="60">
        <f t="shared" si="61"/>
        <v>-10.049922998883304</v>
      </c>
    </row>
    <row r="52" spans="1:57" x14ac:dyDescent="0.25">
      <c r="A52" s="496" t="s">
        <v>59</v>
      </c>
      <c r="B52" s="93">
        <v>40</v>
      </c>
      <c r="C52" s="80">
        <v>128</v>
      </c>
      <c r="D52" s="80">
        <v>354</v>
      </c>
      <c r="E52" s="80">
        <v>47</v>
      </c>
      <c r="F52" s="80">
        <v>97</v>
      </c>
      <c r="G52" s="80">
        <v>339</v>
      </c>
      <c r="H52" s="80">
        <v>87</v>
      </c>
      <c r="I52" s="80">
        <v>225</v>
      </c>
      <c r="J52" s="80">
        <v>693</v>
      </c>
      <c r="K52" s="93">
        <v>225</v>
      </c>
      <c r="L52" s="80">
        <v>693</v>
      </c>
      <c r="M52" s="80">
        <v>434</v>
      </c>
      <c r="N52" s="80">
        <v>14</v>
      </c>
      <c r="O52" s="80">
        <v>91</v>
      </c>
      <c r="P52" s="80">
        <v>406</v>
      </c>
      <c r="Q52" s="80">
        <f t="shared" si="32"/>
        <v>239</v>
      </c>
      <c r="R52" s="80">
        <f t="shared" si="33"/>
        <v>784</v>
      </c>
      <c r="S52" s="81">
        <f t="shared" si="34"/>
        <v>840</v>
      </c>
      <c r="T52" s="93">
        <v>16</v>
      </c>
      <c r="U52" s="80">
        <v>94</v>
      </c>
      <c r="V52" s="80">
        <v>404</v>
      </c>
      <c r="W52" s="80">
        <v>29</v>
      </c>
      <c r="X52" s="80">
        <v>84</v>
      </c>
      <c r="Y52" s="80">
        <v>369</v>
      </c>
      <c r="Z52" s="80">
        <v>45</v>
      </c>
      <c r="AA52" s="80">
        <v>178</v>
      </c>
      <c r="AB52" s="81">
        <v>773</v>
      </c>
      <c r="AD52" s="61">
        <f t="shared" si="35"/>
        <v>7.6628352490421454</v>
      </c>
      <c r="AE52" s="6">
        <f t="shared" si="36"/>
        <v>24.521072796934863</v>
      </c>
      <c r="AF52" s="6">
        <f t="shared" si="37"/>
        <v>67.81609195402298</v>
      </c>
      <c r="AG52" s="6">
        <f t="shared" si="38"/>
        <v>9.7308488612836435</v>
      </c>
      <c r="AH52" s="6">
        <f t="shared" si="39"/>
        <v>20.082815734989648</v>
      </c>
      <c r="AI52" s="82">
        <f t="shared" si="40"/>
        <v>70.186335403726702</v>
      </c>
      <c r="AJ52" s="6">
        <f t="shared" si="41"/>
        <v>16.642011834319526</v>
      </c>
      <c r="AK52" s="6">
        <f t="shared" si="42"/>
        <v>51.257396449704139</v>
      </c>
      <c r="AL52" s="6">
        <f t="shared" si="43"/>
        <v>32.100591715976329</v>
      </c>
      <c r="AM52" s="6">
        <f t="shared" si="44"/>
        <v>2.7397260273972601</v>
      </c>
      <c r="AN52" s="6">
        <f t="shared" si="45"/>
        <v>17.80821917808219</v>
      </c>
      <c r="AO52" s="82">
        <f t="shared" si="46"/>
        <v>79.452054794520549</v>
      </c>
      <c r="AP52" s="6">
        <f t="shared" si="47"/>
        <v>3.1128404669260701</v>
      </c>
      <c r="AQ52" s="6">
        <f t="shared" si="48"/>
        <v>18.28793774319066</v>
      </c>
      <c r="AR52" s="6">
        <f t="shared" si="49"/>
        <v>78.599221789883273</v>
      </c>
      <c r="AS52" s="6">
        <f t="shared" si="50"/>
        <v>6.0165975103734439</v>
      </c>
      <c r="AT52" s="6">
        <f t="shared" si="51"/>
        <v>17.427385892116181</v>
      </c>
      <c r="AU52" s="82">
        <f t="shared" si="52"/>
        <v>76.556016597510364</v>
      </c>
      <c r="AW52" s="59">
        <f t="shared" si="53"/>
        <v>2.068013612241498</v>
      </c>
      <c r="AX52" s="57">
        <f t="shared" si="54"/>
        <v>-4.4382570619452153</v>
      </c>
      <c r="AY52" s="60">
        <f t="shared" si="55"/>
        <v>2.3702434497037217</v>
      </c>
      <c r="AZ52" s="57">
        <f t="shared" si="56"/>
        <v>-13.902285806922265</v>
      </c>
      <c r="BA52" s="57">
        <f t="shared" si="57"/>
        <v>-33.449177271621949</v>
      </c>
      <c r="BB52" s="60">
        <f t="shared" si="58"/>
        <v>47.351463078544221</v>
      </c>
      <c r="BC52" s="57">
        <f t="shared" si="59"/>
        <v>2.9037570434473738</v>
      </c>
      <c r="BD52" s="57">
        <f t="shared" si="60"/>
        <v>-0.8605518510744794</v>
      </c>
      <c r="BE52" s="60">
        <f t="shared" si="61"/>
        <v>-2.0432051923729091</v>
      </c>
    </row>
    <row r="53" spans="1:57" x14ac:dyDescent="0.25">
      <c r="A53" s="496" t="s">
        <v>60</v>
      </c>
      <c r="B53" s="93">
        <v>35</v>
      </c>
      <c r="C53" s="80">
        <v>124</v>
      </c>
      <c r="D53" s="80">
        <v>352</v>
      </c>
      <c r="E53" s="80">
        <v>43</v>
      </c>
      <c r="F53" s="80">
        <v>132</v>
      </c>
      <c r="G53" s="80">
        <v>322</v>
      </c>
      <c r="H53" s="80">
        <v>78</v>
      </c>
      <c r="I53" s="80">
        <v>256</v>
      </c>
      <c r="J53" s="80">
        <v>674</v>
      </c>
      <c r="K53" s="93">
        <v>256</v>
      </c>
      <c r="L53" s="80">
        <v>674</v>
      </c>
      <c r="M53" s="80">
        <v>412</v>
      </c>
      <c r="N53" s="80">
        <v>43</v>
      </c>
      <c r="O53" s="80">
        <v>84</v>
      </c>
      <c r="P53" s="80">
        <v>351</v>
      </c>
      <c r="Q53" s="80">
        <f t="shared" si="32"/>
        <v>299</v>
      </c>
      <c r="R53" s="80">
        <f t="shared" si="33"/>
        <v>758</v>
      </c>
      <c r="S53" s="81">
        <f t="shared" si="34"/>
        <v>763</v>
      </c>
      <c r="T53" s="93">
        <v>34</v>
      </c>
      <c r="U53" s="80">
        <v>69</v>
      </c>
      <c r="V53" s="80">
        <v>411</v>
      </c>
      <c r="W53" s="80">
        <v>50</v>
      </c>
      <c r="X53" s="80">
        <v>82</v>
      </c>
      <c r="Y53" s="80">
        <v>378</v>
      </c>
      <c r="Z53" s="80">
        <v>83</v>
      </c>
      <c r="AA53" s="80">
        <v>151</v>
      </c>
      <c r="AB53" s="81">
        <v>789</v>
      </c>
      <c r="AD53" s="61">
        <f t="shared" si="35"/>
        <v>6.8493150684931505</v>
      </c>
      <c r="AE53" s="6">
        <f t="shared" si="36"/>
        <v>24.266144814090019</v>
      </c>
      <c r="AF53" s="6">
        <f t="shared" si="37"/>
        <v>68.884540117416833</v>
      </c>
      <c r="AG53" s="6">
        <f t="shared" si="38"/>
        <v>8.6519114688128766</v>
      </c>
      <c r="AH53" s="6">
        <f t="shared" si="39"/>
        <v>26.559356136820927</v>
      </c>
      <c r="AI53" s="82">
        <f t="shared" si="40"/>
        <v>64.788732394366207</v>
      </c>
      <c r="AJ53" s="6">
        <f t="shared" si="41"/>
        <v>19.076005961251862</v>
      </c>
      <c r="AK53" s="6">
        <f t="shared" si="42"/>
        <v>50.22354694485842</v>
      </c>
      <c r="AL53" s="6">
        <f t="shared" si="43"/>
        <v>30.700447093889714</v>
      </c>
      <c r="AM53" s="6">
        <f t="shared" si="44"/>
        <v>8.99581589958159</v>
      </c>
      <c r="AN53" s="6">
        <f t="shared" si="45"/>
        <v>17.573221757322173</v>
      </c>
      <c r="AO53" s="82">
        <f t="shared" si="46"/>
        <v>73.430962343096226</v>
      </c>
      <c r="AP53" s="6">
        <f t="shared" si="47"/>
        <v>6.6147859922178993</v>
      </c>
      <c r="AQ53" s="6">
        <f t="shared" si="48"/>
        <v>13.424124513618677</v>
      </c>
      <c r="AR53" s="6">
        <f t="shared" si="49"/>
        <v>79.961089494163431</v>
      </c>
      <c r="AS53" s="6">
        <f t="shared" si="50"/>
        <v>9.8039215686274517</v>
      </c>
      <c r="AT53" s="6">
        <f t="shared" si="51"/>
        <v>16.078431372549019</v>
      </c>
      <c r="AU53" s="82">
        <f t="shared" si="52"/>
        <v>74.117647058823536</v>
      </c>
      <c r="AW53" s="59">
        <f t="shared" si="53"/>
        <v>1.8025964003197261</v>
      </c>
      <c r="AX53" s="57">
        <f t="shared" si="54"/>
        <v>2.2932113227309081</v>
      </c>
      <c r="AY53" s="60">
        <f t="shared" si="55"/>
        <v>-4.0958077230506262</v>
      </c>
      <c r="AZ53" s="57">
        <f t="shared" si="56"/>
        <v>-10.080190061670272</v>
      </c>
      <c r="BA53" s="57">
        <f t="shared" si="57"/>
        <v>-32.650325187536247</v>
      </c>
      <c r="BB53" s="60">
        <f t="shared" si="58"/>
        <v>42.730515249206512</v>
      </c>
      <c r="BC53" s="57">
        <f t="shared" si="59"/>
        <v>3.1891355764095524</v>
      </c>
      <c r="BD53" s="57">
        <f t="shared" si="60"/>
        <v>2.654306858930342</v>
      </c>
      <c r="BE53" s="60">
        <f t="shared" si="61"/>
        <v>-5.8434424353398953</v>
      </c>
    </row>
    <row r="54" spans="1:57" x14ac:dyDescent="0.25">
      <c r="A54" s="496" t="s">
        <v>61</v>
      </c>
      <c r="B54" s="93">
        <v>22</v>
      </c>
      <c r="C54" s="80">
        <v>78</v>
      </c>
      <c r="D54" s="80">
        <v>407</v>
      </c>
      <c r="E54" s="80">
        <v>23</v>
      </c>
      <c r="F54" s="80">
        <v>78</v>
      </c>
      <c r="G54" s="80">
        <v>387</v>
      </c>
      <c r="H54" s="80">
        <v>45</v>
      </c>
      <c r="I54" s="80">
        <v>156</v>
      </c>
      <c r="J54" s="80">
        <v>794</v>
      </c>
      <c r="K54" s="93">
        <v>156</v>
      </c>
      <c r="L54" s="80">
        <v>794</v>
      </c>
      <c r="M54" s="80">
        <v>470</v>
      </c>
      <c r="N54" s="80">
        <v>15</v>
      </c>
      <c r="O54" s="80">
        <v>43</v>
      </c>
      <c r="P54" s="80">
        <v>426</v>
      </c>
      <c r="Q54" s="80">
        <f t="shared" si="32"/>
        <v>171</v>
      </c>
      <c r="R54" s="80">
        <f t="shared" si="33"/>
        <v>837</v>
      </c>
      <c r="S54" s="81">
        <f t="shared" si="34"/>
        <v>896</v>
      </c>
      <c r="T54" s="93">
        <v>18</v>
      </c>
      <c r="U54" s="80">
        <v>71</v>
      </c>
      <c r="V54" s="80">
        <v>429</v>
      </c>
      <c r="W54" s="80">
        <v>23</v>
      </c>
      <c r="X54" s="80">
        <v>76</v>
      </c>
      <c r="Y54" s="80">
        <v>392</v>
      </c>
      <c r="Z54" s="80">
        <v>41</v>
      </c>
      <c r="AA54" s="80">
        <v>146</v>
      </c>
      <c r="AB54" s="81">
        <v>821</v>
      </c>
      <c r="AD54" s="61">
        <f t="shared" si="35"/>
        <v>4.3392504930966469</v>
      </c>
      <c r="AE54" s="6">
        <f t="shared" si="36"/>
        <v>15.384615384615385</v>
      </c>
      <c r="AF54" s="6">
        <f t="shared" si="37"/>
        <v>80.276134122287971</v>
      </c>
      <c r="AG54" s="6">
        <f t="shared" si="38"/>
        <v>4.7131147540983607</v>
      </c>
      <c r="AH54" s="6">
        <f t="shared" si="39"/>
        <v>15.983606557377051</v>
      </c>
      <c r="AI54" s="82">
        <f t="shared" si="40"/>
        <v>79.303278688524586</v>
      </c>
      <c r="AJ54" s="6">
        <f t="shared" si="41"/>
        <v>10.985915492957748</v>
      </c>
      <c r="AK54" s="6">
        <f t="shared" si="42"/>
        <v>55.91549295774648</v>
      </c>
      <c r="AL54" s="6">
        <f t="shared" si="43"/>
        <v>33.098591549295776</v>
      </c>
      <c r="AM54" s="6">
        <f t="shared" si="44"/>
        <v>3.0991735537190084</v>
      </c>
      <c r="AN54" s="6">
        <f t="shared" si="45"/>
        <v>8.884297520661157</v>
      </c>
      <c r="AO54" s="82">
        <f t="shared" si="46"/>
        <v>88.016528925619824</v>
      </c>
      <c r="AP54" s="6">
        <f t="shared" si="47"/>
        <v>3.4749034749034751</v>
      </c>
      <c r="AQ54" s="6">
        <f t="shared" si="48"/>
        <v>13.706563706563706</v>
      </c>
      <c r="AR54" s="6">
        <f t="shared" si="49"/>
        <v>82.818532818532816</v>
      </c>
      <c r="AS54" s="6">
        <f t="shared" si="50"/>
        <v>4.6843177189409371</v>
      </c>
      <c r="AT54" s="6">
        <f t="shared" si="51"/>
        <v>15.478615071283095</v>
      </c>
      <c r="AU54" s="82">
        <f t="shared" si="52"/>
        <v>79.837067209775967</v>
      </c>
      <c r="AW54" s="59">
        <f t="shared" si="53"/>
        <v>0.37386426100171377</v>
      </c>
      <c r="AX54" s="57">
        <f t="shared" si="54"/>
        <v>0.59899117276166614</v>
      </c>
      <c r="AY54" s="60">
        <f t="shared" si="55"/>
        <v>-0.97285543376338524</v>
      </c>
      <c r="AZ54" s="57">
        <f t="shared" si="56"/>
        <v>-7.886741939238739</v>
      </c>
      <c r="BA54" s="57">
        <f t="shared" si="57"/>
        <v>-47.031195437085323</v>
      </c>
      <c r="BB54" s="60">
        <f t="shared" si="58"/>
        <v>54.917937376324048</v>
      </c>
      <c r="BC54" s="57">
        <f t="shared" si="59"/>
        <v>1.209414244037462</v>
      </c>
      <c r="BD54" s="57">
        <f t="shared" si="60"/>
        <v>1.7720513647193883</v>
      </c>
      <c r="BE54" s="60">
        <f t="shared" si="61"/>
        <v>-2.9814656087568494</v>
      </c>
    </row>
    <row r="55" spans="1:57" x14ac:dyDescent="0.25">
      <c r="A55" s="496" t="s">
        <v>62</v>
      </c>
      <c r="B55" s="93">
        <v>103</v>
      </c>
      <c r="C55" s="80">
        <v>215</v>
      </c>
      <c r="D55" s="80">
        <v>204</v>
      </c>
      <c r="E55" s="80">
        <v>149</v>
      </c>
      <c r="F55" s="80">
        <v>156</v>
      </c>
      <c r="G55" s="80">
        <v>145</v>
      </c>
      <c r="H55" s="80">
        <v>252</v>
      </c>
      <c r="I55" s="80">
        <v>371</v>
      </c>
      <c r="J55" s="80">
        <v>349</v>
      </c>
      <c r="K55" s="93">
        <v>371</v>
      </c>
      <c r="L55" s="80">
        <v>349</v>
      </c>
      <c r="M55" s="80">
        <v>336</v>
      </c>
      <c r="N55" s="80">
        <v>82</v>
      </c>
      <c r="O55" s="80">
        <v>106</v>
      </c>
      <c r="P55" s="80">
        <v>253</v>
      </c>
      <c r="Q55" s="80">
        <f t="shared" si="32"/>
        <v>453</v>
      </c>
      <c r="R55" s="80">
        <f t="shared" si="33"/>
        <v>455</v>
      </c>
      <c r="S55" s="81">
        <f t="shared" si="34"/>
        <v>589</v>
      </c>
      <c r="T55" s="93">
        <v>46</v>
      </c>
      <c r="U55" s="80">
        <v>126</v>
      </c>
      <c r="V55" s="80">
        <v>367</v>
      </c>
      <c r="W55" s="80">
        <v>119</v>
      </c>
      <c r="X55" s="80">
        <v>91</v>
      </c>
      <c r="Y55" s="80">
        <v>271</v>
      </c>
      <c r="Z55" s="80">
        <v>164</v>
      </c>
      <c r="AA55" s="80">
        <v>217</v>
      </c>
      <c r="AB55" s="81">
        <v>638</v>
      </c>
      <c r="AD55" s="61">
        <f t="shared" si="35"/>
        <v>19.731800766283524</v>
      </c>
      <c r="AE55" s="6">
        <f t="shared" si="36"/>
        <v>41.187739463601531</v>
      </c>
      <c r="AF55" s="6">
        <f t="shared" si="37"/>
        <v>39.080459770114942</v>
      </c>
      <c r="AG55" s="6">
        <f t="shared" si="38"/>
        <v>33.111111111111114</v>
      </c>
      <c r="AH55" s="6">
        <f t="shared" si="39"/>
        <v>34.666666666666671</v>
      </c>
      <c r="AI55" s="82">
        <f t="shared" si="40"/>
        <v>32.222222222222221</v>
      </c>
      <c r="AJ55" s="6">
        <f t="shared" si="41"/>
        <v>35.132575757575758</v>
      </c>
      <c r="AK55" s="6">
        <f t="shared" si="42"/>
        <v>33.049242424242422</v>
      </c>
      <c r="AL55" s="6">
        <f t="shared" si="43"/>
        <v>31.818181818181817</v>
      </c>
      <c r="AM55" s="6">
        <f t="shared" si="44"/>
        <v>18.594104308390023</v>
      </c>
      <c r="AN55" s="6">
        <f t="shared" si="45"/>
        <v>24.036281179138321</v>
      </c>
      <c r="AO55" s="82">
        <f t="shared" si="46"/>
        <v>57.369614512471657</v>
      </c>
      <c r="AP55" s="6">
        <f t="shared" si="47"/>
        <v>8.5343228200371062</v>
      </c>
      <c r="AQ55" s="6">
        <f t="shared" si="48"/>
        <v>23.376623376623375</v>
      </c>
      <c r="AR55" s="6">
        <f t="shared" si="49"/>
        <v>68.08905380333951</v>
      </c>
      <c r="AS55" s="6">
        <f t="shared" si="50"/>
        <v>24.740124740124742</v>
      </c>
      <c r="AT55" s="6">
        <f t="shared" si="51"/>
        <v>18.918918918918919</v>
      </c>
      <c r="AU55" s="82">
        <f t="shared" si="52"/>
        <v>56.340956340956339</v>
      </c>
      <c r="AW55" s="59">
        <f t="shared" si="53"/>
        <v>13.379310344827591</v>
      </c>
      <c r="AX55" s="57">
        <f t="shared" si="54"/>
        <v>-6.5210727969348596</v>
      </c>
      <c r="AY55" s="60">
        <f t="shared" si="55"/>
        <v>-6.8582375478927204</v>
      </c>
      <c r="AZ55" s="57">
        <f t="shared" si="56"/>
        <v>-16.538471449185735</v>
      </c>
      <c r="BA55" s="57">
        <f t="shared" si="57"/>
        <v>-9.0129612451041012</v>
      </c>
      <c r="BB55" s="60">
        <f t="shared" si="58"/>
        <v>25.55143269428984</v>
      </c>
      <c r="BC55" s="57">
        <f t="shared" si="59"/>
        <v>16.205801920087637</v>
      </c>
      <c r="BD55" s="57">
        <f t="shared" si="60"/>
        <v>-4.4577044577044553</v>
      </c>
      <c r="BE55" s="60">
        <f t="shared" si="61"/>
        <v>-11.748097462383171</v>
      </c>
    </row>
    <row r="56" spans="1:57" x14ac:dyDescent="0.25">
      <c r="A56" s="496" t="s">
        <v>63</v>
      </c>
      <c r="B56" s="93">
        <v>29</v>
      </c>
      <c r="C56" s="80">
        <v>123</v>
      </c>
      <c r="D56" s="80">
        <v>363</v>
      </c>
      <c r="E56" s="80">
        <v>65</v>
      </c>
      <c r="F56" s="80">
        <v>133</v>
      </c>
      <c r="G56" s="80">
        <v>290</v>
      </c>
      <c r="H56" s="80">
        <v>94</v>
      </c>
      <c r="I56" s="80">
        <v>256</v>
      </c>
      <c r="J56" s="80">
        <v>653</v>
      </c>
      <c r="K56" s="93">
        <v>256</v>
      </c>
      <c r="L56" s="80">
        <v>653</v>
      </c>
      <c r="M56" s="80">
        <v>420</v>
      </c>
      <c r="N56" s="80">
        <v>59</v>
      </c>
      <c r="O56" s="80">
        <v>79</v>
      </c>
      <c r="P56" s="80">
        <v>348</v>
      </c>
      <c r="Q56" s="80">
        <f t="shared" si="32"/>
        <v>315</v>
      </c>
      <c r="R56" s="80">
        <f t="shared" si="33"/>
        <v>732</v>
      </c>
      <c r="S56" s="81">
        <f t="shared" si="34"/>
        <v>768</v>
      </c>
      <c r="T56" s="93">
        <v>56</v>
      </c>
      <c r="U56" s="80">
        <v>62</v>
      </c>
      <c r="V56" s="80">
        <v>394</v>
      </c>
      <c r="W56" s="80">
        <v>127</v>
      </c>
      <c r="X56" s="80">
        <v>102</v>
      </c>
      <c r="Y56" s="80">
        <v>276</v>
      </c>
      <c r="Z56" s="80">
        <v>183</v>
      </c>
      <c r="AA56" s="80">
        <v>164</v>
      </c>
      <c r="AB56" s="81">
        <v>670</v>
      </c>
      <c r="AD56" s="61">
        <f t="shared" si="35"/>
        <v>5.6310679611650478</v>
      </c>
      <c r="AE56" s="6">
        <f t="shared" si="36"/>
        <v>23.883495145631066</v>
      </c>
      <c r="AF56" s="6">
        <f t="shared" si="37"/>
        <v>70.485436893203882</v>
      </c>
      <c r="AG56" s="6">
        <f t="shared" si="38"/>
        <v>13.319672131147541</v>
      </c>
      <c r="AH56" s="6">
        <f t="shared" si="39"/>
        <v>27.254098360655739</v>
      </c>
      <c r="AI56" s="82">
        <f t="shared" si="40"/>
        <v>59.426229508196727</v>
      </c>
      <c r="AJ56" s="6">
        <f t="shared" si="41"/>
        <v>19.262603461249057</v>
      </c>
      <c r="AK56" s="6">
        <f t="shared" si="42"/>
        <v>49.134687735139202</v>
      </c>
      <c r="AL56" s="6">
        <f t="shared" si="43"/>
        <v>31.602708803611741</v>
      </c>
      <c r="AM56" s="6">
        <f t="shared" si="44"/>
        <v>12.139917695473251</v>
      </c>
      <c r="AN56" s="6">
        <f t="shared" si="45"/>
        <v>16.255144032921812</v>
      </c>
      <c r="AO56" s="82">
        <f t="shared" si="46"/>
        <v>71.604938271604937</v>
      </c>
      <c r="AP56" s="6">
        <f t="shared" si="47"/>
        <v>10.9375</v>
      </c>
      <c r="AQ56" s="6">
        <f t="shared" si="48"/>
        <v>12.109375</v>
      </c>
      <c r="AR56" s="6">
        <f t="shared" si="49"/>
        <v>76.953125</v>
      </c>
      <c r="AS56" s="6">
        <f t="shared" si="50"/>
        <v>25.14851485148515</v>
      </c>
      <c r="AT56" s="6">
        <f t="shared" si="51"/>
        <v>20.198019801980198</v>
      </c>
      <c r="AU56" s="82">
        <f t="shared" si="52"/>
        <v>54.653465346534659</v>
      </c>
      <c r="AW56" s="59">
        <f t="shared" si="53"/>
        <v>7.6886041699824936</v>
      </c>
      <c r="AX56" s="57">
        <f t="shared" si="54"/>
        <v>3.3706032150246727</v>
      </c>
      <c r="AY56" s="60">
        <f t="shared" si="55"/>
        <v>-11.059207385007156</v>
      </c>
      <c r="AZ56" s="57">
        <f t="shared" si="56"/>
        <v>-7.122685765775806</v>
      </c>
      <c r="BA56" s="57">
        <f t="shared" si="57"/>
        <v>-32.87954370221739</v>
      </c>
      <c r="BB56" s="60">
        <f t="shared" si="58"/>
        <v>40.002229467993196</v>
      </c>
      <c r="BC56" s="57">
        <f t="shared" si="59"/>
        <v>14.21101485148515</v>
      </c>
      <c r="BD56" s="57">
        <f t="shared" si="60"/>
        <v>8.0886448019801982</v>
      </c>
      <c r="BE56" s="60">
        <f t="shared" si="61"/>
        <v>-22.299659653465341</v>
      </c>
    </row>
    <row r="57" spans="1:57" x14ac:dyDescent="0.25">
      <c r="A57" s="496" t="s">
        <v>64</v>
      </c>
      <c r="B57" s="93">
        <v>24</v>
      </c>
      <c r="C57" s="80">
        <v>121</v>
      </c>
      <c r="D57" s="80">
        <v>374</v>
      </c>
      <c r="E57" s="80">
        <v>36</v>
      </c>
      <c r="F57" s="80">
        <v>129</v>
      </c>
      <c r="G57" s="80">
        <v>312</v>
      </c>
      <c r="H57" s="80">
        <v>60</v>
      </c>
      <c r="I57" s="80">
        <v>250</v>
      </c>
      <c r="J57" s="80">
        <v>686</v>
      </c>
      <c r="K57" s="93">
        <v>250</v>
      </c>
      <c r="L57" s="80">
        <v>686</v>
      </c>
      <c r="M57" s="80">
        <v>445</v>
      </c>
      <c r="N57" s="80">
        <v>34</v>
      </c>
      <c r="O57" s="80">
        <v>53</v>
      </c>
      <c r="P57" s="80">
        <v>399</v>
      </c>
      <c r="Q57" s="80">
        <f t="shared" si="32"/>
        <v>284</v>
      </c>
      <c r="R57" s="80">
        <f t="shared" si="33"/>
        <v>739</v>
      </c>
      <c r="S57" s="81">
        <f t="shared" si="34"/>
        <v>844</v>
      </c>
      <c r="T57" s="93">
        <v>14</v>
      </c>
      <c r="U57" s="80">
        <v>69</v>
      </c>
      <c r="V57" s="80">
        <v>441</v>
      </c>
      <c r="W57" s="80">
        <v>36</v>
      </c>
      <c r="X57" s="80">
        <v>68</v>
      </c>
      <c r="Y57" s="80">
        <v>385</v>
      </c>
      <c r="Z57" s="80">
        <v>50</v>
      </c>
      <c r="AA57" s="80">
        <v>137</v>
      </c>
      <c r="AB57" s="81">
        <v>826</v>
      </c>
      <c r="AD57" s="61">
        <f t="shared" si="35"/>
        <v>4.6242774566473983</v>
      </c>
      <c r="AE57" s="6">
        <f t="shared" si="36"/>
        <v>23.314065510597302</v>
      </c>
      <c r="AF57" s="6">
        <f t="shared" si="37"/>
        <v>72.061657032755306</v>
      </c>
      <c r="AG57" s="6">
        <f t="shared" si="38"/>
        <v>7.5471698113207548</v>
      </c>
      <c r="AH57" s="6">
        <f t="shared" si="39"/>
        <v>27.044025157232703</v>
      </c>
      <c r="AI57" s="82">
        <f t="shared" si="40"/>
        <v>65.408805031446533</v>
      </c>
      <c r="AJ57" s="6">
        <f t="shared" si="41"/>
        <v>18.102824040550324</v>
      </c>
      <c r="AK57" s="6">
        <f t="shared" si="42"/>
        <v>49.674149167270095</v>
      </c>
      <c r="AL57" s="6">
        <f t="shared" si="43"/>
        <v>32.223026792179581</v>
      </c>
      <c r="AM57" s="6">
        <f t="shared" si="44"/>
        <v>6.9958847736625511</v>
      </c>
      <c r="AN57" s="6">
        <f t="shared" si="45"/>
        <v>10.905349794238683</v>
      </c>
      <c r="AO57" s="82">
        <f t="shared" si="46"/>
        <v>82.098765432098759</v>
      </c>
      <c r="AP57" s="6">
        <f t="shared" si="47"/>
        <v>2.6717557251908395</v>
      </c>
      <c r="AQ57" s="6">
        <f t="shared" si="48"/>
        <v>13.16793893129771</v>
      </c>
      <c r="AR57" s="6">
        <f t="shared" si="49"/>
        <v>84.160305343511453</v>
      </c>
      <c r="AS57" s="6">
        <f t="shared" si="50"/>
        <v>7.3619631901840492</v>
      </c>
      <c r="AT57" s="6">
        <f t="shared" si="51"/>
        <v>13.905930470347649</v>
      </c>
      <c r="AU57" s="82">
        <f t="shared" si="52"/>
        <v>78.732106339468302</v>
      </c>
      <c r="AW57" s="59">
        <f t="shared" si="53"/>
        <v>2.9228923546733565</v>
      </c>
      <c r="AX57" s="57">
        <f t="shared" si="54"/>
        <v>3.7299596466354004</v>
      </c>
      <c r="AY57" s="60">
        <f t="shared" si="55"/>
        <v>-6.6528520013087729</v>
      </c>
      <c r="AZ57" s="57">
        <f t="shared" si="56"/>
        <v>-11.106939266887773</v>
      </c>
      <c r="BA57" s="57">
        <f t="shared" si="57"/>
        <v>-38.768799373031413</v>
      </c>
      <c r="BB57" s="475">
        <f t="shared" si="58"/>
        <v>49.875738639919177</v>
      </c>
      <c r="BC57" s="57">
        <f t="shared" si="59"/>
        <v>4.6902074649932093</v>
      </c>
      <c r="BD57" s="57">
        <f t="shared" si="60"/>
        <v>0.73799153904993808</v>
      </c>
      <c r="BE57" s="60">
        <f t="shared" si="61"/>
        <v>-5.4281990040431509</v>
      </c>
    </row>
    <row r="58" spans="1:57" x14ac:dyDescent="0.25">
      <c r="A58" s="496" t="s">
        <v>65</v>
      </c>
      <c r="B58" s="93">
        <v>15</v>
      </c>
      <c r="C58" s="80">
        <v>42</v>
      </c>
      <c r="D58" s="80">
        <v>461</v>
      </c>
      <c r="E58" s="80">
        <v>20</v>
      </c>
      <c r="F58" s="80">
        <v>58</v>
      </c>
      <c r="G58" s="80">
        <v>411</v>
      </c>
      <c r="H58" s="80">
        <v>35</v>
      </c>
      <c r="I58" s="80">
        <v>100</v>
      </c>
      <c r="J58" s="80">
        <v>872</v>
      </c>
      <c r="K58" s="93">
        <v>100</v>
      </c>
      <c r="L58" s="80">
        <v>872</v>
      </c>
      <c r="M58" s="80">
        <v>473</v>
      </c>
      <c r="N58" s="80">
        <v>12</v>
      </c>
      <c r="O58" s="80">
        <v>36</v>
      </c>
      <c r="P58" s="80">
        <v>444</v>
      </c>
      <c r="Q58" s="80">
        <f t="shared" si="32"/>
        <v>112</v>
      </c>
      <c r="R58" s="80">
        <f t="shared" si="33"/>
        <v>908</v>
      </c>
      <c r="S58" s="81">
        <f t="shared" si="34"/>
        <v>917</v>
      </c>
      <c r="T58" s="93">
        <v>18</v>
      </c>
      <c r="U58" s="80">
        <v>47</v>
      </c>
      <c r="V58" s="80">
        <v>460</v>
      </c>
      <c r="W58" s="80">
        <v>31</v>
      </c>
      <c r="X58" s="80">
        <v>62</v>
      </c>
      <c r="Y58" s="80">
        <v>393</v>
      </c>
      <c r="Z58" s="80">
        <v>49</v>
      </c>
      <c r="AA58" s="80">
        <v>109</v>
      </c>
      <c r="AB58" s="81">
        <v>853</v>
      </c>
      <c r="AD58" s="61">
        <f t="shared" si="35"/>
        <v>2.8957528957528957</v>
      </c>
      <c r="AE58" s="6">
        <f t="shared" si="36"/>
        <v>8.1081081081081088</v>
      </c>
      <c r="AF58" s="6">
        <f t="shared" si="37"/>
        <v>88.996138996138995</v>
      </c>
      <c r="AG58" s="6">
        <f t="shared" si="38"/>
        <v>4.0899795501022496</v>
      </c>
      <c r="AH58" s="6">
        <f t="shared" si="39"/>
        <v>11.860940695296524</v>
      </c>
      <c r="AI58" s="82">
        <f t="shared" si="40"/>
        <v>84.049079754601223</v>
      </c>
      <c r="AJ58" s="6">
        <f t="shared" si="41"/>
        <v>6.9204152249134951</v>
      </c>
      <c r="AK58" s="6">
        <f t="shared" si="42"/>
        <v>60.346020761245676</v>
      </c>
      <c r="AL58" s="6">
        <f t="shared" si="43"/>
        <v>32.733564013840834</v>
      </c>
      <c r="AM58" s="6">
        <f t="shared" si="44"/>
        <v>2.4390243902439024</v>
      </c>
      <c r="AN58" s="6">
        <f t="shared" si="45"/>
        <v>7.3170731707317067</v>
      </c>
      <c r="AO58" s="82">
        <f t="shared" si="46"/>
        <v>90.243902439024396</v>
      </c>
      <c r="AP58" s="6">
        <f t="shared" si="47"/>
        <v>3.4285714285714288</v>
      </c>
      <c r="AQ58" s="6">
        <f t="shared" si="48"/>
        <v>8.9523809523809526</v>
      </c>
      <c r="AR58" s="6">
        <f t="shared" si="49"/>
        <v>87.61904761904762</v>
      </c>
      <c r="AS58" s="6">
        <f t="shared" si="50"/>
        <v>6.378600823045268</v>
      </c>
      <c r="AT58" s="6">
        <f t="shared" si="51"/>
        <v>12.757201646090536</v>
      </c>
      <c r="AU58" s="82">
        <f t="shared" si="52"/>
        <v>80.864197530864203</v>
      </c>
      <c r="AW58" s="59">
        <f t="shared" si="53"/>
        <v>1.1942266543493538</v>
      </c>
      <c r="AX58" s="57">
        <f t="shared" si="54"/>
        <v>3.7528325871884149</v>
      </c>
      <c r="AY58" s="60">
        <f t="shared" si="55"/>
        <v>-4.9470592415377723</v>
      </c>
      <c r="AZ58" s="57">
        <f t="shared" si="56"/>
        <v>-4.4813908346695932</v>
      </c>
      <c r="BA58" s="57">
        <f t="shared" si="57"/>
        <v>-53.028947590513965</v>
      </c>
      <c r="BB58" s="60">
        <f t="shared" si="58"/>
        <v>57.510338425183562</v>
      </c>
      <c r="BC58" s="57">
        <f t="shared" si="59"/>
        <v>2.9500293944738392</v>
      </c>
      <c r="BD58" s="57">
        <f t="shared" si="60"/>
        <v>3.8048206937095834</v>
      </c>
      <c r="BE58" s="60">
        <f t="shared" si="61"/>
        <v>-6.7548500881834173</v>
      </c>
    </row>
    <row r="59" spans="1:57" x14ac:dyDescent="0.25">
      <c r="A59" s="496" t="s">
        <v>66</v>
      </c>
      <c r="B59" s="93">
        <v>33</v>
      </c>
      <c r="C59" s="80">
        <v>120</v>
      </c>
      <c r="D59" s="80">
        <v>402</v>
      </c>
      <c r="E59" s="80">
        <v>31</v>
      </c>
      <c r="F59" s="80">
        <v>97</v>
      </c>
      <c r="G59" s="80">
        <v>365</v>
      </c>
      <c r="H59" s="80">
        <v>64</v>
      </c>
      <c r="I59" s="80">
        <v>217</v>
      </c>
      <c r="J59" s="80">
        <v>767</v>
      </c>
      <c r="K59" s="93">
        <v>217</v>
      </c>
      <c r="L59" s="80">
        <v>767</v>
      </c>
      <c r="M59" s="80">
        <v>468</v>
      </c>
      <c r="N59" s="80">
        <v>12</v>
      </c>
      <c r="O59" s="80">
        <v>53</v>
      </c>
      <c r="P59" s="80">
        <v>404</v>
      </c>
      <c r="Q59" s="80">
        <f t="shared" si="32"/>
        <v>229</v>
      </c>
      <c r="R59" s="80">
        <f t="shared" si="33"/>
        <v>820</v>
      </c>
      <c r="S59" s="81">
        <f t="shared" si="34"/>
        <v>872</v>
      </c>
      <c r="T59" s="93">
        <v>22</v>
      </c>
      <c r="U59" s="80">
        <v>92</v>
      </c>
      <c r="V59" s="80">
        <v>437</v>
      </c>
      <c r="W59" s="80">
        <v>26</v>
      </c>
      <c r="X59" s="80">
        <v>58</v>
      </c>
      <c r="Y59" s="80">
        <v>409</v>
      </c>
      <c r="Z59" s="80">
        <v>48</v>
      </c>
      <c r="AA59" s="80">
        <v>151</v>
      </c>
      <c r="AB59" s="81">
        <v>846</v>
      </c>
      <c r="AD59" s="61">
        <f t="shared" si="35"/>
        <v>5.9459459459459465</v>
      </c>
      <c r="AE59" s="6">
        <f t="shared" si="36"/>
        <v>21.621621621621621</v>
      </c>
      <c r="AF59" s="6">
        <f t="shared" si="37"/>
        <v>72.432432432432435</v>
      </c>
      <c r="AG59" s="6">
        <f t="shared" si="38"/>
        <v>6.2880324543610548</v>
      </c>
      <c r="AH59" s="6">
        <f t="shared" si="39"/>
        <v>19.675456389452332</v>
      </c>
      <c r="AI59" s="82">
        <f t="shared" si="40"/>
        <v>74.036511156186606</v>
      </c>
      <c r="AJ59" s="6">
        <f t="shared" si="41"/>
        <v>14.944903581267219</v>
      </c>
      <c r="AK59" s="6">
        <f t="shared" si="42"/>
        <v>52.823691460055102</v>
      </c>
      <c r="AL59" s="6">
        <f t="shared" si="43"/>
        <v>32.231404958677686</v>
      </c>
      <c r="AM59" s="6">
        <f t="shared" si="44"/>
        <v>2.5586353944562901</v>
      </c>
      <c r="AN59" s="6">
        <f t="shared" si="45"/>
        <v>11.300639658848615</v>
      </c>
      <c r="AO59" s="82">
        <f t="shared" si="46"/>
        <v>86.140724946695087</v>
      </c>
      <c r="AP59" s="6">
        <f t="shared" si="47"/>
        <v>3.9927404718693285</v>
      </c>
      <c r="AQ59" s="6">
        <f t="shared" si="48"/>
        <v>16.696914700544465</v>
      </c>
      <c r="AR59" s="6">
        <f t="shared" si="49"/>
        <v>79.310344827586206</v>
      </c>
      <c r="AS59" s="6">
        <f t="shared" si="50"/>
        <v>5.2738336713995944</v>
      </c>
      <c r="AT59" s="6">
        <f t="shared" si="51"/>
        <v>11.76470588235294</v>
      </c>
      <c r="AU59" s="82">
        <f t="shared" si="52"/>
        <v>82.961460446247457</v>
      </c>
      <c r="AW59" s="59">
        <f t="shared" si="53"/>
        <v>0.34208650841510835</v>
      </c>
      <c r="AX59" s="57">
        <f t="shared" si="54"/>
        <v>-1.9461652321692888</v>
      </c>
      <c r="AY59" s="60">
        <f t="shared" si="55"/>
        <v>1.6040787237541707</v>
      </c>
      <c r="AZ59" s="57">
        <f t="shared" si="56"/>
        <v>-12.386268186810929</v>
      </c>
      <c r="BA59" s="57">
        <f t="shared" si="57"/>
        <v>-41.523051801206485</v>
      </c>
      <c r="BB59" s="60">
        <f t="shared" si="58"/>
        <v>53.909319988017401</v>
      </c>
      <c r="BC59" s="57">
        <f t="shared" si="59"/>
        <v>1.2810931995302659</v>
      </c>
      <c r="BD59" s="57">
        <f t="shared" si="60"/>
        <v>-4.9322088181915245</v>
      </c>
      <c r="BE59" s="60">
        <f t="shared" si="61"/>
        <v>3.651115618661251</v>
      </c>
    </row>
    <row r="60" spans="1:57" x14ac:dyDescent="0.25">
      <c r="A60" s="496" t="s">
        <v>67</v>
      </c>
      <c r="B60" s="93">
        <v>42</v>
      </c>
      <c r="C60" s="80">
        <v>150</v>
      </c>
      <c r="D60" s="80">
        <v>302</v>
      </c>
      <c r="E60" s="80">
        <v>56</v>
      </c>
      <c r="F60" s="80">
        <v>138</v>
      </c>
      <c r="G60" s="80">
        <v>295</v>
      </c>
      <c r="H60" s="80">
        <v>98</v>
      </c>
      <c r="I60" s="80">
        <v>288</v>
      </c>
      <c r="J60" s="80">
        <v>597</v>
      </c>
      <c r="K60" s="93">
        <v>288</v>
      </c>
      <c r="L60" s="80">
        <v>597</v>
      </c>
      <c r="M60" s="80">
        <v>429</v>
      </c>
      <c r="N60" s="80">
        <v>26</v>
      </c>
      <c r="O60" s="80">
        <v>113</v>
      </c>
      <c r="P60" s="80">
        <v>377</v>
      </c>
      <c r="Q60" s="80">
        <f t="shared" si="32"/>
        <v>314</v>
      </c>
      <c r="R60" s="80">
        <f t="shared" si="33"/>
        <v>710</v>
      </c>
      <c r="S60" s="81">
        <f t="shared" si="34"/>
        <v>806</v>
      </c>
      <c r="T60" s="93">
        <v>33</v>
      </c>
      <c r="U60" s="80">
        <v>58</v>
      </c>
      <c r="V60" s="80">
        <v>432</v>
      </c>
      <c r="W60" s="80">
        <v>46</v>
      </c>
      <c r="X60" s="80">
        <v>60</v>
      </c>
      <c r="Y60" s="80">
        <v>398</v>
      </c>
      <c r="Z60" s="80">
        <v>78</v>
      </c>
      <c r="AA60" s="80">
        <v>118</v>
      </c>
      <c r="AB60" s="81">
        <v>830</v>
      </c>
      <c r="AD60" s="61">
        <f t="shared" si="35"/>
        <v>8.5020242914979747</v>
      </c>
      <c r="AE60" s="6">
        <f t="shared" si="36"/>
        <v>30.364372469635626</v>
      </c>
      <c r="AF60" s="6">
        <f t="shared" si="37"/>
        <v>61.133603238866399</v>
      </c>
      <c r="AG60" s="6">
        <f t="shared" si="38"/>
        <v>11.451942740286299</v>
      </c>
      <c r="AH60" s="6">
        <f t="shared" si="39"/>
        <v>28.220858895705518</v>
      </c>
      <c r="AI60" s="82">
        <f t="shared" si="40"/>
        <v>60.327198364008183</v>
      </c>
      <c r="AJ60" s="6">
        <f t="shared" si="41"/>
        <v>21.917808219178081</v>
      </c>
      <c r="AK60" s="6">
        <f t="shared" si="42"/>
        <v>45.433789954337897</v>
      </c>
      <c r="AL60" s="6">
        <f t="shared" si="43"/>
        <v>32.648401826484019</v>
      </c>
      <c r="AM60" s="6">
        <f t="shared" si="44"/>
        <v>5.0387596899224807</v>
      </c>
      <c r="AN60" s="6">
        <f t="shared" si="45"/>
        <v>21.899224806201552</v>
      </c>
      <c r="AO60" s="82">
        <f t="shared" si="46"/>
        <v>73.062015503875969</v>
      </c>
      <c r="AP60" s="6">
        <f t="shared" si="47"/>
        <v>6.3097514340344159</v>
      </c>
      <c r="AQ60" s="6">
        <f t="shared" si="48"/>
        <v>11.089866156787762</v>
      </c>
      <c r="AR60" s="6">
        <f t="shared" si="49"/>
        <v>82.600382409177826</v>
      </c>
      <c r="AS60" s="6">
        <f t="shared" si="50"/>
        <v>9.1269841269841265</v>
      </c>
      <c r="AT60" s="6">
        <f t="shared" si="51"/>
        <v>11.904761904761903</v>
      </c>
      <c r="AU60" s="82">
        <f t="shared" si="52"/>
        <v>78.968253968253961</v>
      </c>
      <c r="AW60" s="59">
        <f t="shared" si="53"/>
        <v>2.9499184487883241</v>
      </c>
      <c r="AX60" s="57">
        <f t="shared" si="54"/>
        <v>-2.1435135739301074</v>
      </c>
      <c r="AY60" s="60">
        <f t="shared" si="55"/>
        <v>-0.80640487485821666</v>
      </c>
      <c r="AZ60" s="57">
        <f t="shared" si="56"/>
        <v>-16.879048529255599</v>
      </c>
      <c r="BA60" s="57">
        <f t="shared" si="57"/>
        <v>-23.534565148136345</v>
      </c>
      <c r="BB60" s="60">
        <f t="shared" si="58"/>
        <v>40.41361367739195</v>
      </c>
      <c r="BC60" s="57">
        <f t="shared" si="59"/>
        <v>2.8172326929497107</v>
      </c>
      <c r="BD60" s="57">
        <f t="shared" si="60"/>
        <v>0.81489574797414122</v>
      </c>
      <c r="BE60" s="60">
        <f t="shared" si="61"/>
        <v>-3.6321284409238643</v>
      </c>
    </row>
    <row r="61" spans="1:57" x14ac:dyDescent="0.25">
      <c r="A61" s="496" t="s">
        <v>68</v>
      </c>
      <c r="B61" s="93">
        <v>18</v>
      </c>
      <c r="C61" s="80">
        <v>65</v>
      </c>
      <c r="D61" s="80">
        <v>452</v>
      </c>
      <c r="E61" s="80">
        <v>25</v>
      </c>
      <c r="F61" s="80">
        <v>76</v>
      </c>
      <c r="G61" s="80">
        <v>392</v>
      </c>
      <c r="H61" s="80">
        <v>43</v>
      </c>
      <c r="I61" s="80">
        <v>141</v>
      </c>
      <c r="J61" s="80">
        <v>844</v>
      </c>
      <c r="K61" s="93">
        <v>141</v>
      </c>
      <c r="L61" s="80">
        <v>844</v>
      </c>
      <c r="M61" s="80">
        <v>462</v>
      </c>
      <c r="N61" s="80">
        <v>30</v>
      </c>
      <c r="O61" s="80">
        <v>48</v>
      </c>
      <c r="P61" s="80">
        <v>400</v>
      </c>
      <c r="Q61" s="80">
        <f t="shared" si="32"/>
        <v>171</v>
      </c>
      <c r="R61" s="80">
        <f t="shared" si="33"/>
        <v>892</v>
      </c>
      <c r="S61" s="81">
        <f t="shared" si="34"/>
        <v>862</v>
      </c>
      <c r="T61" s="93">
        <v>18</v>
      </c>
      <c r="U61" s="80">
        <v>64</v>
      </c>
      <c r="V61" s="80">
        <v>450</v>
      </c>
      <c r="W61" s="80">
        <v>18</v>
      </c>
      <c r="X61" s="80">
        <v>60</v>
      </c>
      <c r="Y61" s="80">
        <v>418</v>
      </c>
      <c r="Z61" s="80">
        <v>36</v>
      </c>
      <c r="AA61" s="80">
        <v>124</v>
      </c>
      <c r="AB61" s="81">
        <v>868</v>
      </c>
      <c r="AD61" s="61">
        <f t="shared" si="35"/>
        <v>3.3644859813084111</v>
      </c>
      <c r="AE61" s="6">
        <f t="shared" si="36"/>
        <v>12.149532710280374</v>
      </c>
      <c r="AF61" s="6">
        <f t="shared" si="37"/>
        <v>84.485981308411212</v>
      </c>
      <c r="AG61" s="6">
        <f t="shared" si="38"/>
        <v>5.0709939148073024</v>
      </c>
      <c r="AH61" s="6">
        <f t="shared" si="39"/>
        <v>15.415821501014198</v>
      </c>
      <c r="AI61" s="82">
        <f t="shared" si="40"/>
        <v>79.513184584178504</v>
      </c>
      <c r="AJ61" s="6">
        <f t="shared" si="41"/>
        <v>9.7442985487214937</v>
      </c>
      <c r="AK61" s="6">
        <f t="shared" si="42"/>
        <v>58.327574291637873</v>
      </c>
      <c r="AL61" s="6">
        <f t="shared" si="43"/>
        <v>31.928127159640635</v>
      </c>
      <c r="AM61" s="6">
        <f t="shared" si="44"/>
        <v>6.2761506276150625</v>
      </c>
      <c r="AN61" s="6">
        <f t="shared" si="45"/>
        <v>10.0418410041841</v>
      </c>
      <c r="AO61" s="82">
        <f t="shared" si="46"/>
        <v>83.682008368200826</v>
      </c>
      <c r="AP61" s="6">
        <f t="shared" si="47"/>
        <v>3.3834586466165413</v>
      </c>
      <c r="AQ61" s="6">
        <f t="shared" si="48"/>
        <v>12.030075187969924</v>
      </c>
      <c r="AR61" s="6">
        <f t="shared" si="49"/>
        <v>84.586466165413526</v>
      </c>
      <c r="AS61" s="6">
        <f t="shared" si="50"/>
        <v>3.6290322580645165</v>
      </c>
      <c r="AT61" s="6">
        <f t="shared" si="51"/>
        <v>12.096774193548388</v>
      </c>
      <c r="AU61" s="82">
        <f t="shared" si="52"/>
        <v>84.274193548387103</v>
      </c>
      <c r="AW61" s="59">
        <f t="shared" si="53"/>
        <v>1.7065079334988913</v>
      </c>
      <c r="AX61" s="57">
        <f t="shared" si="54"/>
        <v>3.2662887907338245</v>
      </c>
      <c r="AY61" s="60">
        <f t="shared" si="55"/>
        <v>-4.9727967242327082</v>
      </c>
      <c r="AZ61" s="57">
        <f t="shared" si="56"/>
        <v>-3.4681479211064312</v>
      </c>
      <c r="BA61" s="57">
        <f t="shared" si="57"/>
        <v>-48.285733287453773</v>
      </c>
      <c r="BB61" s="60">
        <f t="shared" si="58"/>
        <v>51.753881208560188</v>
      </c>
      <c r="BC61" s="57">
        <f t="shared" si="59"/>
        <v>0.24557361144797518</v>
      </c>
      <c r="BD61" s="57">
        <f t="shared" si="60"/>
        <v>6.6699005578463755E-2</v>
      </c>
      <c r="BE61" s="60">
        <f t="shared" si="61"/>
        <v>-0.31227261702642295</v>
      </c>
    </row>
    <row r="62" spans="1:57" x14ac:dyDescent="0.25">
      <c r="A62" s="496" t="s">
        <v>69</v>
      </c>
      <c r="B62" s="93">
        <v>84</v>
      </c>
      <c r="C62" s="80">
        <v>218</v>
      </c>
      <c r="D62" s="80">
        <v>236</v>
      </c>
      <c r="E62" s="80">
        <v>125</v>
      </c>
      <c r="F62" s="80">
        <v>180</v>
      </c>
      <c r="G62" s="80">
        <v>132</v>
      </c>
      <c r="H62" s="80">
        <v>209</v>
      </c>
      <c r="I62" s="80">
        <v>398</v>
      </c>
      <c r="J62" s="80">
        <v>368</v>
      </c>
      <c r="K62" s="93">
        <v>398</v>
      </c>
      <c r="L62" s="80">
        <v>368</v>
      </c>
      <c r="M62" s="80">
        <v>358</v>
      </c>
      <c r="N62" s="80">
        <v>65</v>
      </c>
      <c r="O62" s="80">
        <v>138</v>
      </c>
      <c r="P62" s="80">
        <v>235</v>
      </c>
      <c r="Q62" s="80">
        <f t="shared" si="32"/>
        <v>463</v>
      </c>
      <c r="R62" s="80">
        <f t="shared" si="33"/>
        <v>506</v>
      </c>
      <c r="S62" s="81">
        <f t="shared" si="34"/>
        <v>593</v>
      </c>
      <c r="T62" s="93">
        <v>63</v>
      </c>
      <c r="U62" s="80">
        <v>130</v>
      </c>
      <c r="V62" s="80">
        <v>354</v>
      </c>
      <c r="W62" s="80">
        <v>111</v>
      </c>
      <c r="X62" s="80">
        <v>115</v>
      </c>
      <c r="Y62" s="80">
        <v>236</v>
      </c>
      <c r="Z62" s="80">
        <v>174</v>
      </c>
      <c r="AA62" s="80">
        <v>244</v>
      </c>
      <c r="AB62" s="81">
        <v>590</v>
      </c>
      <c r="AD62" s="61">
        <f t="shared" si="35"/>
        <v>15.613382899628252</v>
      </c>
      <c r="AE62" s="6">
        <f t="shared" si="36"/>
        <v>40.520446096654275</v>
      </c>
      <c r="AF62" s="6">
        <f t="shared" si="37"/>
        <v>43.866171003717476</v>
      </c>
      <c r="AG62" s="6">
        <f t="shared" si="38"/>
        <v>28.604118993135014</v>
      </c>
      <c r="AH62" s="6">
        <f t="shared" si="39"/>
        <v>41.189931350114421</v>
      </c>
      <c r="AI62" s="82">
        <f t="shared" si="40"/>
        <v>30.205949656750576</v>
      </c>
      <c r="AJ62" s="6">
        <f t="shared" si="41"/>
        <v>35.409252669039148</v>
      </c>
      <c r="AK62" s="6">
        <f t="shared" si="42"/>
        <v>32.740213523131672</v>
      </c>
      <c r="AL62" s="6">
        <f t="shared" si="43"/>
        <v>31.85053380782918</v>
      </c>
      <c r="AM62" s="6">
        <f t="shared" si="44"/>
        <v>14.840182648401825</v>
      </c>
      <c r="AN62" s="6">
        <f t="shared" si="45"/>
        <v>31.506849315068493</v>
      </c>
      <c r="AO62" s="82">
        <f t="shared" si="46"/>
        <v>53.652968036529678</v>
      </c>
      <c r="AP62" s="6">
        <f t="shared" si="47"/>
        <v>11.517367458866545</v>
      </c>
      <c r="AQ62" s="6">
        <f t="shared" si="48"/>
        <v>23.765996343692869</v>
      </c>
      <c r="AR62" s="6">
        <f t="shared" si="49"/>
        <v>64.716636197440579</v>
      </c>
      <c r="AS62" s="6">
        <f t="shared" si="50"/>
        <v>24.025974025974026</v>
      </c>
      <c r="AT62" s="6">
        <f t="shared" si="51"/>
        <v>24.891774891774894</v>
      </c>
      <c r="AU62" s="82">
        <f t="shared" si="52"/>
        <v>51.082251082251084</v>
      </c>
      <c r="AW62" s="59">
        <f t="shared" si="53"/>
        <v>12.990736093506762</v>
      </c>
      <c r="AX62" s="57">
        <f t="shared" si="54"/>
        <v>0.6694852534601452</v>
      </c>
      <c r="AY62" s="60">
        <f t="shared" si="55"/>
        <v>-13.6602213469669</v>
      </c>
      <c r="AZ62" s="57">
        <f t="shared" si="56"/>
        <v>-20.569070020637323</v>
      </c>
      <c r="BA62" s="57">
        <f t="shared" si="57"/>
        <v>-1.233364208063179</v>
      </c>
      <c r="BB62" s="60">
        <f t="shared" si="58"/>
        <v>21.802434228700498</v>
      </c>
      <c r="BC62" s="57">
        <f t="shared" si="59"/>
        <v>12.508606567107481</v>
      </c>
      <c r="BD62" s="57">
        <f t="shared" si="60"/>
        <v>1.1257785480820246</v>
      </c>
      <c r="BE62" s="60">
        <f t="shared" si="61"/>
        <v>-13.634385115189495</v>
      </c>
    </row>
    <row r="63" spans="1:57" x14ac:dyDescent="0.25">
      <c r="A63" s="496" t="s">
        <v>70</v>
      </c>
      <c r="B63" s="93">
        <v>55</v>
      </c>
      <c r="C63" s="80">
        <v>129</v>
      </c>
      <c r="D63" s="80">
        <v>357</v>
      </c>
      <c r="E63" s="80">
        <v>63</v>
      </c>
      <c r="F63" s="80">
        <v>118</v>
      </c>
      <c r="G63" s="80">
        <v>268</v>
      </c>
      <c r="H63" s="80">
        <v>118</v>
      </c>
      <c r="I63" s="80">
        <v>247</v>
      </c>
      <c r="J63" s="80">
        <v>625</v>
      </c>
      <c r="K63" s="93">
        <v>247</v>
      </c>
      <c r="L63" s="80">
        <v>625</v>
      </c>
      <c r="M63" s="80">
        <v>414</v>
      </c>
      <c r="N63" s="80">
        <v>46</v>
      </c>
      <c r="O63" s="80">
        <v>91</v>
      </c>
      <c r="P63" s="80">
        <v>311</v>
      </c>
      <c r="Q63" s="80">
        <f t="shared" si="32"/>
        <v>293</v>
      </c>
      <c r="R63" s="80">
        <f t="shared" si="33"/>
        <v>716</v>
      </c>
      <c r="S63" s="81">
        <f t="shared" si="34"/>
        <v>725</v>
      </c>
      <c r="T63" s="93">
        <v>34</v>
      </c>
      <c r="U63" s="80">
        <v>88</v>
      </c>
      <c r="V63" s="80">
        <v>429</v>
      </c>
      <c r="W63" s="80">
        <v>57</v>
      </c>
      <c r="X63" s="80">
        <v>106</v>
      </c>
      <c r="Y63" s="80">
        <v>309</v>
      </c>
      <c r="Z63" s="80">
        <v>91</v>
      </c>
      <c r="AA63" s="80">
        <v>194</v>
      </c>
      <c r="AB63" s="81">
        <v>738</v>
      </c>
      <c r="AD63" s="61">
        <f t="shared" si="35"/>
        <v>10.166358595194085</v>
      </c>
      <c r="AE63" s="6">
        <f t="shared" si="36"/>
        <v>23.844731977818853</v>
      </c>
      <c r="AF63" s="6">
        <f t="shared" si="37"/>
        <v>65.988909426987064</v>
      </c>
      <c r="AG63" s="6">
        <f t="shared" si="38"/>
        <v>14.03118040089087</v>
      </c>
      <c r="AH63" s="6">
        <f t="shared" si="39"/>
        <v>26.280623608017816</v>
      </c>
      <c r="AI63" s="82">
        <f t="shared" si="40"/>
        <v>59.68819599109132</v>
      </c>
      <c r="AJ63" s="6">
        <f t="shared" si="41"/>
        <v>19.206842923794714</v>
      </c>
      <c r="AK63" s="6">
        <f t="shared" si="42"/>
        <v>48.600311041990665</v>
      </c>
      <c r="AL63" s="6">
        <f t="shared" si="43"/>
        <v>32.192846034214618</v>
      </c>
      <c r="AM63" s="6">
        <f t="shared" si="44"/>
        <v>10.267857142857142</v>
      </c>
      <c r="AN63" s="6">
        <f t="shared" si="45"/>
        <v>20.3125</v>
      </c>
      <c r="AO63" s="82">
        <f t="shared" si="46"/>
        <v>69.419642857142861</v>
      </c>
      <c r="AP63" s="6">
        <f t="shared" si="47"/>
        <v>6.1705989110707806</v>
      </c>
      <c r="AQ63" s="6">
        <f t="shared" si="48"/>
        <v>15.970961887477314</v>
      </c>
      <c r="AR63" s="6">
        <f t="shared" si="49"/>
        <v>77.858439201451901</v>
      </c>
      <c r="AS63" s="6">
        <f t="shared" si="50"/>
        <v>12.076271186440678</v>
      </c>
      <c r="AT63" s="6">
        <f t="shared" si="51"/>
        <v>22.457627118644069</v>
      </c>
      <c r="AU63" s="82">
        <f t="shared" si="52"/>
        <v>65.466101694915253</v>
      </c>
      <c r="AW63" s="59">
        <f t="shared" si="53"/>
        <v>3.8648218056967849</v>
      </c>
      <c r="AX63" s="57">
        <f t="shared" si="54"/>
        <v>2.435891630198963</v>
      </c>
      <c r="AY63" s="60">
        <f t="shared" si="55"/>
        <v>-6.3007134358957444</v>
      </c>
      <c r="AZ63" s="57">
        <f t="shared" si="56"/>
        <v>-8.9389857809375712</v>
      </c>
      <c r="BA63" s="57">
        <f t="shared" si="57"/>
        <v>-28.287811041990665</v>
      </c>
      <c r="BB63" s="60">
        <f t="shared" si="58"/>
        <v>37.226796822928243</v>
      </c>
      <c r="BC63" s="57">
        <f t="shared" si="59"/>
        <v>5.9056722753698976</v>
      </c>
      <c r="BD63" s="57">
        <f t="shared" si="60"/>
        <v>6.4866652311667554</v>
      </c>
      <c r="BE63" s="60">
        <f t="shared" si="61"/>
        <v>-12.392337506536649</v>
      </c>
    </row>
    <row r="64" spans="1:57" x14ac:dyDescent="0.25">
      <c r="A64" s="496" t="s">
        <v>71</v>
      </c>
      <c r="B64" s="93">
        <v>17</v>
      </c>
      <c r="C64" s="80">
        <v>61</v>
      </c>
      <c r="D64" s="80">
        <v>172</v>
      </c>
      <c r="E64" s="80">
        <v>27</v>
      </c>
      <c r="F64" s="80">
        <v>45</v>
      </c>
      <c r="G64" s="80">
        <v>177</v>
      </c>
      <c r="H64" s="80">
        <v>44</v>
      </c>
      <c r="I64" s="80">
        <v>106</v>
      </c>
      <c r="J64" s="80">
        <v>349</v>
      </c>
      <c r="K64" s="93">
        <v>106</v>
      </c>
      <c r="L64" s="80">
        <v>349</v>
      </c>
      <c r="M64" s="80">
        <v>201</v>
      </c>
      <c r="N64" s="80">
        <v>27</v>
      </c>
      <c r="O64" s="80">
        <v>38</v>
      </c>
      <c r="P64" s="80">
        <v>179</v>
      </c>
      <c r="Q64" s="80">
        <f t="shared" si="32"/>
        <v>133</v>
      </c>
      <c r="R64" s="80">
        <f t="shared" si="33"/>
        <v>387</v>
      </c>
      <c r="S64" s="81">
        <f t="shared" si="34"/>
        <v>380</v>
      </c>
      <c r="T64" s="93">
        <v>10</v>
      </c>
      <c r="U64" s="80">
        <v>36</v>
      </c>
      <c r="V64" s="80">
        <v>208</v>
      </c>
      <c r="W64" s="80">
        <v>18</v>
      </c>
      <c r="X64" s="80">
        <v>51</v>
      </c>
      <c r="Y64" s="80">
        <v>190</v>
      </c>
      <c r="Z64" s="80">
        <v>28</v>
      </c>
      <c r="AA64" s="80">
        <v>87</v>
      </c>
      <c r="AB64" s="81">
        <v>398</v>
      </c>
      <c r="AD64" s="61">
        <f t="shared" si="35"/>
        <v>6.8000000000000007</v>
      </c>
      <c r="AE64" s="6">
        <f t="shared" si="36"/>
        <v>24.4</v>
      </c>
      <c r="AF64" s="6">
        <f t="shared" si="37"/>
        <v>68.8</v>
      </c>
      <c r="AG64" s="6">
        <f t="shared" si="38"/>
        <v>10.843373493975903</v>
      </c>
      <c r="AH64" s="6">
        <f t="shared" si="39"/>
        <v>18.072289156626507</v>
      </c>
      <c r="AI64" s="82">
        <f t="shared" si="40"/>
        <v>71.084337349397586</v>
      </c>
      <c r="AJ64" s="6">
        <f t="shared" si="41"/>
        <v>16.158536585365855</v>
      </c>
      <c r="AK64" s="6">
        <f t="shared" si="42"/>
        <v>53.201219512195117</v>
      </c>
      <c r="AL64" s="6">
        <f t="shared" si="43"/>
        <v>30.640243902439025</v>
      </c>
      <c r="AM64" s="6">
        <f t="shared" si="44"/>
        <v>11.065573770491802</v>
      </c>
      <c r="AN64" s="6">
        <f t="shared" si="45"/>
        <v>15.573770491803279</v>
      </c>
      <c r="AO64" s="82">
        <f t="shared" si="46"/>
        <v>73.360655737704917</v>
      </c>
      <c r="AP64" s="6">
        <f t="shared" si="47"/>
        <v>3.9370078740157481</v>
      </c>
      <c r="AQ64" s="6">
        <f t="shared" si="48"/>
        <v>14.173228346456693</v>
      </c>
      <c r="AR64" s="6">
        <f t="shared" si="49"/>
        <v>81.889763779527556</v>
      </c>
      <c r="AS64" s="6">
        <f t="shared" si="50"/>
        <v>6.9498069498069501</v>
      </c>
      <c r="AT64" s="6">
        <f t="shared" si="51"/>
        <v>19.691119691119692</v>
      </c>
      <c r="AU64" s="82">
        <f t="shared" si="52"/>
        <v>73.359073359073363</v>
      </c>
      <c r="AW64" s="59">
        <f t="shared" si="53"/>
        <v>4.0433734939759027</v>
      </c>
      <c r="AX64" s="57">
        <f t="shared" si="54"/>
        <v>-6.3277108433734917</v>
      </c>
      <c r="AY64" s="60">
        <f t="shared" si="55"/>
        <v>2.2843373493975889</v>
      </c>
      <c r="AZ64" s="57">
        <f t="shared" si="56"/>
        <v>-5.0929628148740527</v>
      </c>
      <c r="BA64" s="57">
        <f t="shared" si="57"/>
        <v>-37.627449020391836</v>
      </c>
      <c r="BB64" s="60">
        <f t="shared" si="58"/>
        <v>42.720411835265892</v>
      </c>
      <c r="BC64" s="57">
        <f t="shared" si="59"/>
        <v>3.012799075791202</v>
      </c>
      <c r="BD64" s="57">
        <f t="shared" si="60"/>
        <v>5.5178913446629991</v>
      </c>
      <c r="BE64" s="60">
        <f t="shared" si="61"/>
        <v>-8.5306904204541922</v>
      </c>
    </row>
    <row r="65" spans="1:57" x14ac:dyDescent="0.25">
      <c r="A65" s="496" t="s">
        <v>72</v>
      </c>
      <c r="B65" s="93" t="s">
        <v>37</v>
      </c>
      <c r="C65" s="80" t="s">
        <v>37</v>
      </c>
      <c r="D65" s="80" t="s">
        <v>37</v>
      </c>
      <c r="E65" s="80" t="s">
        <v>37</v>
      </c>
      <c r="F65" s="80" t="s">
        <v>37</v>
      </c>
      <c r="G65" s="80" t="s">
        <v>37</v>
      </c>
      <c r="H65" s="80" t="s">
        <v>37</v>
      </c>
      <c r="I65" s="80" t="s">
        <v>37</v>
      </c>
      <c r="J65" s="80" t="s">
        <v>37</v>
      </c>
      <c r="K65" s="93" t="s">
        <v>37</v>
      </c>
      <c r="L65" s="80" t="s">
        <v>37</v>
      </c>
      <c r="M65" s="80" t="s">
        <v>37</v>
      </c>
      <c r="N65" s="80" t="s">
        <v>37</v>
      </c>
      <c r="O65" s="80" t="s">
        <v>37</v>
      </c>
      <c r="P65" s="80" t="s">
        <v>37</v>
      </c>
      <c r="Q65" s="80" t="s">
        <v>37</v>
      </c>
      <c r="R65" s="80" t="s">
        <v>37</v>
      </c>
      <c r="S65" s="81" t="s">
        <v>37</v>
      </c>
      <c r="T65" s="93" t="s">
        <v>37</v>
      </c>
      <c r="U65" s="80" t="s">
        <v>37</v>
      </c>
      <c r="V65" s="80" t="s">
        <v>37</v>
      </c>
      <c r="W65" s="80" t="s">
        <v>37</v>
      </c>
      <c r="X65" s="80" t="s">
        <v>37</v>
      </c>
      <c r="Y65" s="80" t="s">
        <v>37</v>
      </c>
      <c r="Z65" s="80" t="s">
        <v>37</v>
      </c>
      <c r="AA65" s="80" t="s">
        <v>37</v>
      </c>
      <c r="AB65" s="81" t="s">
        <v>37</v>
      </c>
      <c r="AD65" s="71"/>
      <c r="AE65" s="66"/>
      <c r="AF65" s="66"/>
      <c r="AG65" s="66"/>
      <c r="AH65" s="66"/>
      <c r="AI65" s="88"/>
      <c r="AJ65" s="66"/>
      <c r="AK65" s="66"/>
      <c r="AL65" s="66"/>
      <c r="AM65" s="66"/>
      <c r="AN65" s="66"/>
      <c r="AO65" s="88"/>
      <c r="AP65" s="66"/>
      <c r="AQ65" s="66"/>
      <c r="AR65" s="66"/>
      <c r="AS65" s="66"/>
      <c r="AT65" s="66"/>
      <c r="AU65" s="88"/>
      <c r="AW65" s="27"/>
      <c r="AX65" s="11"/>
      <c r="AY65" s="11"/>
      <c r="AZ65" s="27"/>
      <c r="BA65" s="11"/>
      <c r="BB65" s="11"/>
      <c r="BC65" s="27"/>
      <c r="BD65" s="11"/>
      <c r="BE65" s="28"/>
    </row>
    <row r="66" spans="1:57" x14ac:dyDescent="0.25">
      <c r="A66" s="496" t="s">
        <v>73</v>
      </c>
      <c r="B66" s="93">
        <v>38</v>
      </c>
      <c r="C66" s="80">
        <v>186</v>
      </c>
      <c r="D66" s="80">
        <v>286</v>
      </c>
      <c r="E66" s="80">
        <v>64</v>
      </c>
      <c r="F66" s="80">
        <v>130</v>
      </c>
      <c r="G66" s="80">
        <v>297</v>
      </c>
      <c r="H66" s="80">
        <v>102</v>
      </c>
      <c r="I66" s="80">
        <v>316</v>
      </c>
      <c r="J66" s="80">
        <v>583</v>
      </c>
      <c r="K66" s="93">
        <v>316</v>
      </c>
      <c r="L66" s="80">
        <v>583</v>
      </c>
      <c r="M66" s="80">
        <v>389</v>
      </c>
      <c r="N66" s="80">
        <v>48</v>
      </c>
      <c r="O66" s="80">
        <v>84</v>
      </c>
      <c r="P66" s="80">
        <v>372</v>
      </c>
      <c r="Q66" s="80">
        <f t="shared" ref="Q66:S72" si="62">K66+N66</f>
        <v>364</v>
      </c>
      <c r="R66" s="80">
        <f t="shared" si="62"/>
        <v>667</v>
      </c>
      <c r="S66" s="81">
        <f t="shared" si="62"/>
        <v>761</v>
      </c>
      <c r="T66" s="93">
        <v>27</v>
      </c>
      <c r="U66" s="80">
        <v>75</v>
      </c>
      <c r="V66" s="80">
        <v>403</v>
      </c>
      <c r="W66" s="80">
        <v>36</v>
      </c>
      <c r="X66" s="80">
        <v>62</v>
      </c>
      <c r="Y66" s="80">
        <v>402</v>
      </c>
      <c r="Z66" s="80">
        <v>62</v>
      </c>
      <c r="AA66" s="80">
        <v>137</v>
      </c>
      <c r="AB66" s="81">
        <v>805</v>
      </c>
      <c r="AD66" s="61">
        <f t="shared" ref="AD66:AF72" si="63">IFERROR(B66/SUM($B66:$D66)*100,0)</f>
        <v>7.4509803921568629</v>
      </c>
      <c r="AE66" s="6">
        <f t="shared" si="63"/>
        <v>36.470588235294116</v>
      </c>
      <c r="AF66" s="6">
        <f t="shared" si="63"/>
        <v>56.078431372549019</v>
      </c>
      <c r="AG66" s="6">
        <f t="shared" ref="AG66:AI72" si="64">IFERROR(E66/SUM($E66:$G66)*100,0)</f>
        <v>13.034623217922606</v>
      </c>
      <c r="AH66" s="6">
        <f t="shared" si="64"/>
        <v>26.476578411405292</v>
      </c>
      <c r="AI66" s="82">
        <f t="shared" si="64"/>
        <v>60.4887983706721</v>
      </c>
      <c r="AJ66" s="6">
        <f t="shared" ref="AJ66:AL72" si="65">IFERROR(K66/SUM($K66:$M66)*100,0)</f>
        <v>24.534161490683228</v>
      </c>
      <c r="AK66" s="6">
        <f t="shared" si="65"/>
        <v>45.263975155279503</v>
      </c>
      <c r="AL66" s="6">
        <f t="shared" si="65"/>
        <v>30.201863354037268</v>
      </c>
      <c r="AM66" s="6">
        <f t="shared" ref="AM66:AO72" si="66">IFERROR(N66/SUM($N66:$P66)*100,0)</f>
        <v>9.5238095238095237</v>
      </c>
      <c r="AN66" s="6">
        <f t="shared" si="66"/>
        <v>16.666666666666664</v>
      </c>
      <c r="AO66" s="82">
        <f t="shared" si="66"/>
        <v>73.80952380952381</v>
      </c>
      <c r="AP66" s="6">
        <f t="shared" ref="AP66:AR72" si="67">T66/SUM($T66:$V66)*100</f>
        <v>5.3465346534653468</v>
      </c>
      <c r="AQ66" s="6">
        <f t="shared" si="67"/>
        <v>14.85148514851485</v>
      </c>
      <c r="AR66" s="6">
        <f t="shared" si="67"/>
        <v>79.801980198019805</v>
      </c>
      <c r="AS66" s="6">
        <f t="shared" ref="AS66:AU72" si="68">W66/SUM($W66:$Y66)*100</f>
        <v>7.1999999999999993</v>
      </c>
      <c r="AT66" s="6">
        <f t="shared" si="68"/>
        <v>12.4</v>
      </c>
      <c r="AU66" s="82">
        <f t="shared" si="68"/>
        <v>80.400000000000006</v>
      </c>
      <c r="AW66" s="59">
        <f t="shared" ref="AW66:AY72" si="69">AG66-AD66</f>
        <v>5.5836428257657431</v>
      </c>
      <c r="AX66" s="57">
        <f t="shared" si="69"/>
        <v>-9.994009823888824</v>
      </c>
      <c r="AY66" s="60">
        <f t="shared" si="69"/>
        <v>4.4103669981230809</v>
      </c>
      <c r="AZ66" s="57">
        <f t="shared" ref="AZ66:BB72" si="70">AM66-AJ66</f>
        <v>-15.010351966873705</v>
      </c>
      <c r="BA66" s="57">
        <f t="shared" si="70"/>
        <v>-28.597308488612839</v>
      </c>
      <c r="BB66" s="60">
        <f t="shared" si="70"/>
        <v>43.607660455486538</v>
      </c>
      <c r="BC66" s="57">
        <f t="shared" ref="BC66:BE72" si="71">AS66-AP66</f>
        <v>1.8534653465346524</v>
      </c>
      <c r="BD66" s="57">
        <f t="shared" si="71"/>
        <v>-2.4514851485148501</v>
      </c>
      <c r="BE66" s="60">
        <f t="shared" si="71"/>
        <v>0.59801980198020033</v>
      </c>
    </row>
    <row r="67" spans="1:57" x14ac:dyDescent="0.25">
      <c r="A67" s="496" t="s">
        <v>74</v>
      </c>
      <c r="B67" s="93">
        <v>39</v>
      </c>
      <c r="C67" s="80">
        <v>161</v>
      </c>
      <c r="D67" s="80">
        <v>311</v>
      </c>
      <c r="E67" s="80">
        <v>81</v>
      </c>
      <c r="F67" s="80">
        <v>141</v>
      </c>
      <c r="G67" s="80">
        <v>253</v>
      </c>
      <c r="H67" s="80">
        <v>120</v>
      </c>
      <c r="I67" s="80">
        <v>302</v>
      </c>
      <c r="J67" s="80">
        <v>564</v>
      </c>
      <c r="K67" s="93">
        <v>302</v>
      </c>
      <c r="L67" s="80">
        <v>564</v>
      </c>
      <c r="M67" s="80">
        <v>380</v>
      </c>
      <c r="N67" s="80">
        <v>34</v>
      </c>
      <c r="O67" s="80">
        <v>96</v>
      </c>
      <c r="P67" s="80">
        <v>328</v>
      </c>
      <c r="Q67" s="80">
        <f t="shared" si="62"/>
        <v>336</v>
      </c>
      <c r="R67" s="80">
        <f t="shared" si="62"/>
        <v>660</v>
      </c>
      <c r="S67" s="81">
        <f t="shared" si="62"/>
        <v>708</v>
      </c>
      <c r="T67" s="93">
        <v>26</v>
      </c>
      <c r="U67" s="80">
        <v>117</v>
      </c>
      <c r="V67" s="80">
        <v>397</v>
      </c>
      <c r="W67" s="80">
        <v>45</v>
      </c>
      <c r="X67" s="80">
        <v>137</v>
      </c>
      <c r="Y67" s="80">
        <v>315</v>
      </c>
      <c r="Z67" s="80">
        <v>71</v>
      </c>
      <c r="AA67" s="80">
        <v>255</v>
      </c>
      <c r="AB67" s="81">
        <v>712</v>
      </c>
      <c r="AD67" s="61">
        <f t="shared" si="63"/>
        <v>7.6320939334637963</v>
      </c>
      <c r="AE67" s="6">
        <f t="shared" si="63"/>
        <v>31.506849315068493</v>
      </c>
      <c r="AF67" s="6">
        <f t="shared" si="63"/>
        <v>60.861056751467714</v>
      </c>
      <c r="AG67" s="6">
        <f t="shared" si="64"/>
        <v>17.05263157894737</v>
      </c>
      <c r="AH67" s="6">
        <f t="shared" si="64"/>
        <v>29.684210526315791</v>
      </c>
      <c r="AI67" s="82">
        <f t="shared" si="64"/>
        <v>53.263157894736842</v>
      </c>
      <c r="AJ67" s="6">
        <f t="shared" si="65"/>
        <v>24.237560192616371</v>
      </c>
      <c r="AK67" s="6">
        <f t="shared" si="65"/>
        <v>45.264847512038529</v>
      </c>
      <c r="AL67" s="6">
        <f t="shared" si="65"/>
        <v>30.497592295345104</v>
      </c>
      <c r="AM67" s="6">
        <f t="shared" si="66"/>
        <v>7.4235807860262017</v>
      </c>
      <c r="AN67" s="6">
        <f t="shared" si="66"/>
        <v>20.960698689956331</v>
      </c>
      <c r="AO67" s="82">
        <f t="shared" si="66"/>
        <v>71.615720524017462</v>
      </c>
      <c r="AP67" s="6">
        <f t="shared" si="67"/>
        <v>4.8148148148148149</v>
      </c>
      <c r="AQ67" s="6">
        <f t="shared" si="67"/>
        <v>21.666666666666668</v>
      </c>
      <c r="AR67" s="6">
        <f t="shared" si="67"/>
        <v>73.518518518518519</v>
      </c>
      <c r="AS67" s="6">
        <f t="shared" si="68"/>
        <v>9.0543259557344058</v>
      </c>
      <c r="AT67" s="6">
        <f t="shared" si="68"/>
        <v>27.565392354124747</v>
      </c>
      <c r="AU67" s="82">
        <f t="shared" si="68"/>
        <v>63.380281690140848</v>
      </c>
      <c r="AW67" s="59">
        <f t="shared" si="69"/>
        <v>9.4205376454835736</v>
      </c>
      <c r="AX67" s="57">
        <f t="shared" si="69"/>
        <v>-1.8226387887527018</v>
      </c>
      <c r="AY67" s="60">
        <f t="shared" si="69"/>
        <v>-7.5978988567308718</v>
      </c>
      <c r="AZ67" s="57">
        <f t="shared" si="70"/>
        <v>-16.813979406590171</v>
      </c>
      <c r="BA67" s="57">
        <f t="shared" si="70"/>
        <v>-24.304148822082198</v>
      </c>
      <c r="BB67" s="60">
        <f t="shared" si="70"/>
        <v>41.118128228672362</v>
      </c>
      <c r="BC67" s="57">
        <f t="shared" si="71"/>
        <v>4.2395111409195909</v>
      </c>
      <c r="BD67" s="57">
        <f t="shared" si="71"/>
        <v>5.8987256874580787</v>
      </c>
      <c r="BE67" s="60">
        <f t="shared" si="71"/>
        <v>-10.138236828377671</v>
      </c>
    </row>
    <row r="68" spans="1:57" x14ac:dyDescent="0.25">
      <c r="A68" s="496" t="s">
        <v>75</v>
      </c>
      <c r="B68" s="93">
        <v>23</v>
      </c>
      <c r="C68" s="80">
        <v>85</v>
      </c>
      <c r="D68" s="80">
        <v>417</v>
      </c>
      <c r="E68" s="80">
        <v>13</v>
      </c>
      <c r="F68" s="80">
        <v>87</v>
      </c>
      <c r="G68" s="80">
        <v>370</v>
      </c>
      <c r="H68" s="80">
        <v>36</v>
      </c>
      <c r="I68" s="80">
        <v>172</v>
      </c>
      <c r="J68" s="80">
        <v>787</v>
      </c>
      <c r="K68" s="93">
        <v>172</v>
      </c>
      <c r="L68" s="80">
        <v>787</v>
      </c>
      <c r="M68" s="80">
        <v>456</v>
      </c>
      <c r="N68" s="80">
        <v>5</v>
      </c>
      <c r="O68" s="80">
        <v>43</v>
      </c>
      <c r="P68" s="80">
        <v>423</v>
      </c>
      <c r="Q68" s="80">
        <f t="shared" si="62"/>
        <v>177</v>
      </c>
      <c r="R68" s="80">
        <f t="shared" si="62"/>
        <v>830</v>
      </c>
      <c r="S68" s="81">
        <f t="shared" si="62"/>
        <v>879</v>
      </c>
      <c r="T68" s="93">
        <v>4</v>
      </c>
      <c r="U68" s="80">
        <v>34</v>
      </c>
      <c r="V68" s="80">
        <v>495</v>
      </c>
      <c r="W68" s="80">
        <v>21</v>
      </c>
      <c r="X68" s="80">
        <v>39</v>
      </c>
      <c r="Y68" s="80">
        <v>442</v>
      </c>
      <c r="Z68" s="80">
        <v>25</v>
      </c>
      <c r="AA68" s="80">
        <v>73</v>
      </c>
      <c r="AB68" s="81">
        <v>937</v>
      </c>
      <c r="AD68" s="61">
        <f t="shared" si="63"/>
        <v>4.3809523809523814</v>
      </c>
      <c r="AE68" s="6">
        <f t="shared" si="63"/>
        <v>16.19047619047619</v>
      </c>
      <c r="AF68" s="6">
        <f t="shared" si="63"/>
        <v>79.428571428571431</v>
      </c>
      <c r="AG68" s="6">
        <f t="shared" si="64"/>
        <v>2.7659574468085104</v>
      </c>
      <c r="AH68" s="6">
        <f t="shared" si="64"/>
        <v>18.51063829787234</v>
      </c>
      <c r="AI68" s="82">
        <f t="shared" si="64"/>
        <v>78.723404255319153</v>
      </c>
      <c r="AJ68" s="6">
        <f t="shared" si="65"/>
        <v>12.155477031802119</v>
      </c>
      <c r="AK68" s="6">
        <f t="shared" si="65"/>
        <v>55.618374558303884</v>
      </c>
      <c r="AL68" s="6">
        <f t="shared" si="65"/>
        <v>32.226148409893995</v>
      </c>
      <c r="AM68" s="6">
        <f t="shared" si="66"/>
        <v>1.0615711252653928</v>
      </c>
      <c r="AN68" s="6">
        <f t="shared" si="66"/>
        <v>9.1295116772823768</v>
      </c>
      <c r="AO68" s="82">
        <f t="shared" si="66"/>
        <v>89.808917197452232</v>
      </c>
      <c r="AP68" s="6">
        <f t="shared" si="67"/>
        <v>0.75046904315196994</v>
      </c>
      <c r="AQ68" s="6">
        <f t="shared" si="67"/>
        <v>6.3789868667917444</v>
      </c>
      <c r="AR68" s="6">
        <f t="shared" si="67"/>
        <v>92.870544090056285</v>
      </c>
      <c r="AS68" s="6">
        <f t="shared" si="68"/>
        <v>4.1832669322709162</v>
      </c>
      <c r="AT68" s="6">
        <f t="shared" si="68"/>
        <v>7.7689243027888448</v>
      </c>
      <c r="AU68" s="82">
        <f t="shared" si="68"/>
        <v>88.047808764940243</v>
      </c>
      <c r="AW68" s="59">
        <f t="shared" si="69"/>
        <v>-1.614994934143871</v>
      </c>
      <c r="AX68" s="57">
        <f t="shared" si="69"/>
        <v>2.3201621073961505</v>
      </c>
      <c r="AY68" s="60">
        <f t="shared" si="69"/>
        <v>-0.70516717325227773</v>
      </c>
      <c r="AZ68" s="57">
        <f t="shared" si="70"/>
        <v>-11.093905906536726</v>
      </c>
      <c r="BA68" s="57">
        <f t="shared" si="70"/>
        <v>-46.488862881021504</v>
      </c>
      <c r="BB68" s="60">
        <f t="shared" si="70"/>
        <v>57.582768787558237</v>
      </c>
      <c r="BC68" s="57">
        <f t="shared" si="71"/>
        <v>3.4327978891189463</v>
      </c>
      <c r="BD68" s="57">
        <f t="shared" si="71"/>
        <v>1.3899374359971004</v>
      </c>
      <c r="BE68" s="60">
        <f t="shared" si="71"/>
        <v>-4.8227353251160423</v>
      </c>
    </row>
    <row r="69" spans="1:57" x14ac:dyDescent="0.25">
      <c r="A69" s="496" t="s">
        <v>76</v>
      </c>
      <c r="B69" s="93">
        <v>57</v>
      </c>
      <c r="C69" s="80">
        <v>124</v>
      </c>
      <c r="D69" s="80">
        <v>327</v>
      </c>
      <c r="E69" s="80">
        <v>65</v>
      </c>
      <c r="F69" s="80">
        <v>130</v>
      </c>
      <c r="G69" s="80">
        <v>290</v>
      </c>
      <c r="H69" s="80">
        <v>122</v>
      </c>
      <c r="I69" s="80">
        <v>254</v>
      </c>
      <c r="J69" s="80">
        <v>617</v>
      </c>
      <c r="K69" s="93">
        <v>254</v>
      </c>
      <c r="L69" s="80">
        <v>617</v>
      </c>
      <c r="M69" s="80">
        <v>388</v>
      </c>
      <c r="N69" s="80">
        <v>43</v>
      </c>
      <c r="O69" s="80">
        <v>110</v>
      </c>
      <c r="P69" s="80">
        <v>335</v>
      </c>
      <c r="Q69" s="80">
        <f t="shared" si="62"/>
        <v>297</v>
      </c>
      <c r="R69" s="80">
        <f t="shared" si="62"/>
        <v>727</v>
      </c>
      <c r="S69" s="81">
        <f t="shared" si="62"/>
        <v>723</v>
      </c>
      <c r="T69" s="93">
        <v>39</v>
      </c>
      <c r="U69" s="80">
        <v>121</v>
      </c>
      <c r="V69" s="80">
        <v>373</v>
      </c>
      <c r="W69" s="80">
        <v>120</v>
      </c>
      <c r="X69" s="80">
        <v>101</v>
      </c>
      <c r="Y69" s="80">
        <v>289</v>
      </c>
      <c r="Z69" s="80">
        <v>159</v>
      </c>
      <c r="AA69" s="80">
        <v>223</v>
      </c>
      <c r="AB69" s="81">
        <v>663</v>
      </c>
      <c r="AD69" s="61">
        <f t="shared" si="63"/>
        <v>11.220472440944881</v>
      </c>
      <c r="AE69" s="6">
        <f t="shared" si="63"/>
        <v>24.409448818897637</v>
      </c>
      <c r="AF69" s="6">
        <f t="shared" si="63"/>
        <v>64.370078740157481</v>
      </c>
      <c r="AG69" s="6">
        <f t="shared" si="64"/>
        <v>13.402061855670103</v>
      </c>
      <c r="AH69" s="6">
        <f t="shared" si="64"/>
        <v>26.804123711340207</v>
      </c>
      <c r="AI69" s="82">
        <f t="shared" si="64"/>
        <v>59.793814432989691</v>
      </c>
      <c r="AJ69" s="6">
        <f t="shared" si="65"/>
        <v>20.174741858617949</v>
      </c>
      <c r="AK69" s="6">
        <f t="shared" si="65"/>
        <v>49.007148530579826</v>
      </c>
      <c r="AL69" s="6">
        <f t="shared" si="65"/>
        <v>30.818109610802225</v>
      </c>
      <c r="AM69" s="6">
        <f t="shared" si="66"/>
        <v>8.8114754098360653</v>
      </c>
      <c r="AN69" s="6">
        <f t="shared" si="66"/>
        <v>22.540983606557376</v>
      </c>
      <c r="AO69" s="82">
        <f t="shared" si="66"/>
        <v>68.647540983606561</v>
      </c>
      <c r="AP69" s="6">
        <f t="shared" si="67"/>
        <v>7.3170731707317067</v>
      </c>
      <c r="AQ69" s="6">
        <f t="shared" si="67"/>
        <v>22.70168855534709</v>
      </c>
      <c r="AR69" s="6">
        <f t="shared" si="67"/>
        <v>69.981238273921193</v>
      </c>
      <c r="AS69" s="6">
        <f t="shared" si="68"/>
        <v>23.52941176470588</v>
      </c>
      <c r="AT69" s="6">
        <f t="shared" si="68"/>
        <v>19.803921568627452</v>
      </c>
      <c r="AU69" s="82">
        <f t="shared" si="68"/>
        <v>56.666666666666664</v>
      </c>
      <c r="AW69" s="59">
        <f t="shared" si="69"/>
        <v>2.1815894147252219</v>
      </c>
      <c r="AX69" s="57">
        <f t="shared" si="69"/>
        <v>2.3946748924425698</v>
      </c>
      <c r="AY69" s="60">
        <f t="shared" si="69"/>
        <v>-4.57626430716779</v>
      </c>
      <c r="AZ69" s="57">
        <f t="shared" si="70"/>
        <v>-11.363266448781884</v>
      </c>
      <c r="BA69" s="57">
        <f t="shared" si="70"/>
        <v>-26.466164924022451</v>
      </c>
      <c r="BB69" s="60">
        <f t="shared" si="70"/>
        <v>37.829431372804336</v>
      </c>
      <c r="BC69" s="57">
        <f t="shared" si="71"/>
        <v>16.212338593974174</v>
      </c>
      <c r="BD69" s="57">
        <f t="shared" si="71"/>
        <v>-2.8977669867196383</v>
      </c>
      <c r="BE69" s="60">
        <f t="shared" si="71"/>
        <v>-13.314571607254528</v>
      </c>
    </row>
    <row r="70" spans="1:57" x14ac:dyDescent="0.25">
      <c r="A70" s="496" t="s">
        <v>77</v>
      </c>
      <c r="B70" s="93">
        <v>20</v>
      </c>
      <c r="C70" s="80">
        <v>96</v>
      </c>
      <c r="D70" s="80">
        <v>390</v>
      </c>
      <c r="E70" s="80">
        <v>26</v>
      </c>
      <c r="F70" s="80">
        <v>91</v>
      </c>
      <c r="G70" s="80">
        <v>359</v>
      </c>
      <c r="H70" s="80">
        <v>46</v>
      </c>
      <c r="I70" s="80">
        <v>187</v>
      </c>
      <c r="J70" s="80">
        <v>749</v>
      </c>
      <c r="K70" s="93">
        <v>187</v>
      </c>
      <c r="L70" s="80">
        <v>749</v>
      </c>
      <c r="M70" s="80">
        <v>344</v>
      </c>
      <c r="N70" s="80">
        <v>32</v>
      </c>
      <c r="O70" s="80">
        <v>110</v>
      </c>
      <c r="P70" s="80">
        <v>349</v>
      </c>
      <c r="Q70" s="80">
        <f t="shared" si="62"/>
        <v>219</v>
      </c>
      <c r="R70" s="80">
        <f t="shared" si="62"/>
        <v>859</v>
      </c>
      <c r="S70" s="81">
        <f t="shared" si="62"/>
        <v>693</v>
      </c>
      <c r="T70" s="93">
        <v>53</v>
      </c>
      <c r="U70" s="80">
        <v>111</v>
      </c>
      <c r="V70" s="80">
        <v>360</v>
      </c>
      <c r="W70" s="80">
        <v>57</v>
      </c>
      <c r="X70" s="80">
        <v>111</v>
      </c>
      <c r="Y70" s="80">
        <v>330</v>
      </c>
      <c r="Z70" s="80">
        <v>109</v>
      </c>
      <c r="AA70" s="80">
        <v>222</v>
      </c>
      <c r="AB70" s="81">
        <v>689</v>
      </c>
      <c r="AD70" s="61">
        <f t="shared" si="63"/>
        <v>3.9525691699604746</v>
      </c>
      <c r="AE70" s="6">
        <f t="shared" si="63"/>
        <v>18.972332015810274</v>
      </c>
      <c r="AF70" s="6">
        <f t="shared" si="63"/>
        <v>77.07509881422925</v>
      </c>
      <c r="AG70" s="6">
        <f t="shared" si="64"/>
        <v>5.46218487394958</v>
      </c>
      <c r="AH70" s="6">
        <f t="shared" si="64"/>
        <v>19.117647058823529</v>
      </c>
      <c r="AI70" s="82">
        <f t="shared" si="64"/>
        <v>75.420168067226882</v>
      </c>
      <c r="AJ70" s="6">
        <f t="shared" si="65"/>
        <v>14.609375</v>
      </c>
      <c r="AK70" s="6">
        <f t="shared" si="65"/>
        <v>58.515625000000007</v>
      </c>
      <c r="AL70" s="6">
        <f t="shared" si="65"/>
        <v>26.875</v>
      </c>
      <c r="AM70" s="6">
        <f t="shared" si="66"/>
        <v>6.517311608961303</v>
      </c>
      <c r="AN70" s="6">
        <f t="shared" si="66"/>
        <v>22.403258655804482</v>
      </c>
      <c r="AO70" s="82">
        <f t="shared" si="66"/>
        <v>71.079429735234214</v>
      </c>
      <c r="AP70" s="6">
        <f t="shared" si="67"/>
        <v>10.114503816793894</v>
      </c>
      <c r="AQ70" s="6">
        <f t="shared" si="67"/>
        <v>21.183206106870227</v>
      </c>
      <c r="AR70" s="6">
        <f t="shared" si="67"/>
        <v>68.702290076335885</v>
      </c>
      <c r="AS70" s="6">
        <f t="shared" si="68"/>
        <v>11.445783132530121</v>
      </c>
      <c r="AT70" s="6">
        <f t="shared" si="68"/>
        <v>22.289156626506024</v>
      </c>
      <c r="AU70" s="82">
        <f t="shared" si="68"/>
        <v>66.265060240963862</v>
      </c>
      <c r="AW70" s="59">
        <f t="shared" si="69"/>
        <v>1.5096157039891054</v>
      </c>
      <c r="AX70" s="57">
        <f t="shared" si="69"/>
        <v>0.14531504301325526</v>
      </c>
      <c r="AY70" s="60">
        <f t="shared" si="69"/>
        <v>-1.6549307470023678</v>
      </c>
      <c r="AZ70" s="57">
        <f t="shared" si="70"/>
        <v>-8.0920633910386961</v>
      </c>
      <c r="BA70" s="57">
        <f t="shared" si="70"/>
        <v>-36.112366344195522</v>
      </c>
      <c r="BB70" s="60">
        <f t="shared" si="70"/>
        <v>44.204429735234214</v>
      </c>
      <c r="BC70" s="57">
        <f t="shared" si="71"/>
        <v>1.3312793157362268</v>
      </c>
      <c r="BD70" s="57">
        <f t="shared" si="71"/>
        <v>1.1059505196357975</v>
      </c>
      <c r="BE70" s="60">
        <f t="shared" si="71"/>
        <v>-2.4372298353720225</v>
      </c>
    </row>
    <row r="71" spans="1:57" x14ac:dyDescent="0.25">
      <c r="A71" s="496" t="s">
        <v>78</v>
      </c>
      <c r="B71" s="93">
        <v>21</v>
      </c>
      <c r="C71" s="80">
        <v>110</v>
      </c>
      <c r="D71" s="80">
        <v>396</v>
      </c>
      <c r="E71" s="80">
        <v>42</v>
      </c>
      <c r="F71" s="80">
        <v>129</v>
      </c>
      <c r="G71" s="80">
        <v>362</v>
      </c>
      <c r="H71" s="80">
        <v>63</v>
      </c>
      <c r="I71" s="80">
        <v>239</v>
      </c>
      <c r="J71" s="80">
        <v>758</v>
      </c>
      <c r="K71" s="93">
        <v>239</v>
      </c>
      <c r="L71" s="80">
        <v>758</v>
      </c>
      <c r="M71" s="80">
        <v>454</v>
      </c>
      <c r="N71" s="80">
        <v>33</v>
      </c>
      <c r="O71" s="80">
        <v>72</v>
      </c>
      <c r="P71" s="80">
        <v>419</v>
      </c>
      <c r="Q71" s="80">
        <f t="shared" si="62"/>
        <v>272</v>
      </c>
      <c r="R71" s="80">
        <f t="shared" si="62"/>
        <v>830</v>
      </c>
      <c r="S71" s="81">
        <f t="shared" si="62"/>
        <v>873</v>
      </c>
      <c r="T71" s="93">
        <v>21</v>
      </c>
      <c r="U71" s="80">
        <v>61</v>
      </c>
      <c r="V71" s="80">
        <v>436</v>
      </c>
      <c r="W71" s="80">
        <v>65</v>
      </c>
      <c r="X71" s="80">
        <v>70</v>
      </c>
      <c r="Y71" s="80">
        <v>392</v>
      </c>
      <c r="Z71" s="80">
        <v>86</v>
      </c>
      <c r="AA71" s="80">
        <v>131</v>
      </c>
      <c r="AB71" s="81">
        <v>828</v>
      </c>
      <c r="AD71" s="61">
        <f t="shared" si="63"/>
        <v>3.9848197343453511</v>
      </c>
      <c r="AE71" s="6">
        <f t="shared" si="63"/>
        <v>20.872865275142317</v>
      </c>
      <c r="AF71" s="6">
        <f t="shared" si="63"/>
        <v>75.142314990512332</v>
      </c>
      <c r="AG71" s="6">
        <f t="shared" si="64"/>
        <v>7.879924953095685</v>
      </c>
      <c r="AH71" s="6">
        <f t="shared" si="64"/>
        <v>24.202626641651033</v>
      </c>
      <c r="AI71" s="82">
        <f t="shared" si="64"/>
        <v>67.917448405253282</v>
      </c>
      <c r="AJ71" s="6">
        <f t="shared" si="65"/>
        <v>16.471399035148174</v>
      </c>
      <c r="AK71" s="6">
        <f t="shared" si="65"/>
        <v>52.239834596829773</v>
      </c>
      <c r="AL71" s="6">
        <f t="shared" si="65"/>
        <v>31.288766368022053</v>
      </c>
      <c r="AM71" s="6">
        <f t="shared" si="66"/>
        <v>6.2977099236641214</v>
      </c>
      <c r="AN71" s="6">
        <f t="shared" si="66"/>
        <v>13.740458015267176</v>
      </c>
      <c r="AO71" s="82">
        <f t="shared" si="66"/>
        <v>79.961832061068705</v>
      </c>
      <c r="AP71" s="6">
        <f t="shared" si="67"/>
        <v>4.0540540540540544</v>
      </c>
      <c r="AQ71" s="6">
        <f t="shared" si="67"/>
        <v>11.776061776061777</v>
      </c>
      <c r="AR71" s="6">
        <f t="shared" si="67"/>
        <v>84.16988416988417</v>
      </c>
      <c r="AS71" s="6">
        <f t="shared" si="68"/>
        <v>12.333965844402277</v>
      </c>
      <c r="AT71" s="6">
        <f t="shared" si="68"/>
        <v>13.282732447817835</v>
      </c>
      <c r="AU71" s="82">
        <f t="shared" si="68"/>
        <v>74.383301707779879</v>
      </c>
      <c r="AW71" s="59">
        <f t="shared" si="69"/>
        <v>3.8951052187503339</v>
      </c>
      <c r="AX71" s="57">
        <f t="shared" si="69"/>
        <v>3.3297613665087162</v>
      </c>
      <c r="AY71" s="60">
        <f t="shared" si="69"/>
        <v>-7.2248665852590506</v>
      </c>
      <c r="AZ71" s="57">
        <f t="shared" si="70"/>
        <v>-10.173689111484052</v>
      </c>
      <c r="BA71" s="57">
        <f t="shared" si="70"/>
        <v>-38.499376581562601</v>
      </c>
      <c r="BB71" s="60">
        <f t="shared" si="70"/>
        <v>48.673065693046652</v>
      </c>
      <c r="BC71" s="57">
        <f t="shared" si="71"/>
        <v>8.2799117903482227</v>
      </c>
      <c r="BD71" s="57">
        <f t="shared" si="71"/>
        <v>1.5066706717560585</v>
      </c>
      <c r="BE71" s="60">
        <f t="shared" si="71"/>
        <v>-9.7865824621042918</v>
      </c>
    </row>
    <row r="72" spans="1:57" x14ac:dyDescent="0.25">
      <c r="A72" s="601" t="s">
        <v>79</v>
      </c>
      <c r="B72" s="145">
        <f>SUM(B43:B71)/26</f>
        <v>36.730769230769234</v>
      </c>
      <c r="C72" s="141">
        <f t="shared" ref="C72:P72" si="72">SUM(C43:C71)/26</f>
        <v>117.42307692307692</v>
      </c>
      <c r="D72" s="141">
        <f t="shared" si="72"/>
        <v>355.26923076923077</v>
      </c>
      <c r="E72" s="141">
        <f t="shared" si="72"/>
        <v>50.846153846153847</v>
      </c>
      <c r="F72" s="141">
        <f t="shared" si="72"/>
        <v>110.69230769230769</v>
      </c>
      <c r="G72" s="141">
        <f t="shared" si="72"/>
        <v>313.03846153846155</v>
      </c>
      <c r="H72" s="141">
        <f t="shared" si="72"/>
        <v>87.57692307692308</v>
      </c>
      <c r="I72" s="141">
        <f t="shared" si="72"/>
        <v>228.11538461538461</v>
      </c>
      <c r="J72" s="141">
        <f t="shared" si="72"/>
        <v>668.30769230769226</v>
      </c>
      <c r="K72" s="145">
        <f t="shared" si="72"/>
        <v>228.11538461538461</v>
      </c>
      <c r="L72" s="141">
        <f t="shared" si="72"/>
        <v>668.30769230769226</v>
      </c>
      <c r="M72" s="141">
        <f t="shared" si="72"/>
        <v>410.5</v>
      </c>
      <c r="N72" s="141">
        <f t="shared" si="72"/>
        <v>35.92307692307692</v>
      </c>
      <c r="O72" s="141">
        <f t="shared" si="72"/>
        <v>79.230769230769226</v>
      </c>
      <c r="P72" s="141">
        <f t="shared" si="72"/>
        <v>359.84615384615387</v>
      </c>
      <c r="Q72" s="141">
        <f t="shared" si="62"/>
        <v>264.03846153846155</v>
      </c>
      <c r="R72" s="141">
        <f t="shared" si="62"/>
        <v>747.53846153846143</v>
      </c>
      <c r="S72" s="142">
        <f t="shared" si="62"/>
        <v>770.34615384615381</v>
      </c>
      <c r="T72" s="145">
        <v>29</v>
      </c>
      <c r="U72" s="141">
        <v>79</v>
      </c>
      <c r="V72" s="141">
        <v>409</v>
      </c>
      <c r="W72" s="141">
        <v>52</v>
      </c>
      <c r="X72" s="141">
        <v>80</v>
      </c>
      <c r="Y72" s="141">
        <v>354</v>
      </c>
      <c r="Z72" s="141">
        <v>81</v>
      </c>
      <c r="AA72" s="141">
        <v>159</v>
      </c>
      <c r="AB72" s="142">
        <v>763</v>
      </c>
      <c r="AD72" s="100">
        <f t="shared" si="63"/>
        <v>7.2102680256700653</v>
      </c>
      <c r="AE72" s="98">
        <f t="shared" si="63"/>
        <v>23.050207625519064</v>
      </c>
      <c r="AF72" s="98">
        <f t="shared" si="63"/>
        <v>69.739524348810875</v>
      </c>
      <c r="AG72" s="98">
        <f t="shared" si="64"/>
        <v>10.713996271983142</v>
      </c>
      <c r="AH72" s="98">
        <f t="shared" si="64"/>
        <v>23.324418510414134</v>
      </c>
      <c r="AI72" s="99">
        <f t="shared" si="64"/>
        <v>65.961585217602732</v>
      </c>
      <c r="AJ72" s="98">
        <f t="shared" si="65"/>
        <v>17.454384932313125</v>
      </c>
      <c r="AK72" s="98">
        <f t="shared" si="65"/>
        <v>51.135962330782817</v>
      </c>
      <c r="AL72" s="98">
        <f t="shared" si="65"/>
        <v>31.409652736904057</v>
      </c>
      <c r="AM72" s="98">
        <f t="shared" si="66"/>
        <v>7.5627530364372459</v>
      </c>
      <c r="AN72" s="98">
        <f t="shared" si="66"/>
        <v>16.680161943319838</v>
      </c>
      <c r="AO72" s="99">
        <f t="shared" si="66"/>
        <v>75.757085020242926</v>
      </c>
      <c r="AP72" s="98">
        <f t="shared" si="67"/>
        <v>5.6092843326885884</v>
      </c>
      <c r="AQ72" s="98">
        <f t="shared" si="67"/>
        <v>15.28046421663443</v>
      </c>
      <c r="AR72" s="98">
        <f t="shared" si="67"/>
        <v>79.110251450676984</v>
      </c>
      <c r="AS72" s="98">
        <f t="shared" si="68"/>
        <v>10.699588477366255</v>
      </c>
      <c r="AT72" s="98">
        <f t="shared" si="68"/>
        <v>16.460905349794238</v>
      </c>
      <c r="AU72" s="99">
        <f t="shared" si="68"/>
        <v>72.839506172839506</v>
      </c>
      <c r="AW72" s="108">
        <f t="shared" si="69"/>
        <v>3.5037282463130763</v>
      </c>
      <c r="AX72" s="109">
        <f t="shared" si="69"/>
        <v>0.27421088489506928</v>
      </c>
      <c r="AY72" s="236">
        <f t="shared" si="69"/>
        <v>-3.777939131208143</v>
      </c>
      <c r="AZ72" s="109">
        <f t="shared" si="70"/>
        <v>-9.8916318958758787</v>
      </c>
      <c r="BA72" s="109">
        <f t="shared" si="70"/>
        <v>-34.455800387462979</v>
      </c>
      <c r="BB72" s="236">
        <f t="shared" si="70"/>
        <v>44.347432283338868</v>
      </c>
      <c r="BC72" s="109">
        <f t="shared" si="71"/>
        <v>5.0903041446776669</v>
      </c>
      <c r="BD72" s="109">
        <f t="shared" si="71"/>
        <v>1.1804411331598086</v>
      </c>
      <c r="BE72" s="236">
        <f t="shared" si="71"/>
        <v>-6.2707452778374773</v>
      </c>
    </row>
    <row r="76" spans="1:57" x14ac:dyDescent="0.25">
      <c r="A76" s="1532" t="s">
        <v>816</v>
      </c>
      <c r="B76" s="1530"/>
      <c r="C76" s="1531"/>
      <c r="D76" s="1531"/>
    </row>
    <row r="77" spans="1:57" x14ac:dyDescent="0.25">
      <c r="A77" s="1778" t="s">
        <v>819</v>
      </c>
      <c r="B77" s="1779"/>
      <c r="C77" s="1779"/>
      <c r="D77" s="1780"/>
      <c r="E77" s="1531"/>
      <c r="F77" s="1531"/>
      <c r="G77" s="1531"/>
    </row>
    <row r="78" spans="1:57" ht="14.25" customHeight="1" x14ac:dyDescent="0.25">
      <c r="A78" s="1776" t="s">
        <v>1268</v>
      </c>
      <c r="B78" s="1747"/>
      <c r="C78" s="1747"/>
      <c r="D78" s="1747"/>
      <c r="E78" s="1747"/>
      <c r="F78" s="1747"/>
      <c r="G78" s="1748"/>
    </row>
    <row r="79" spans="1:57" x14ac:dyDescent="0.25">
      <c r="A79" s="1776"/>
      <c r="B79" s="1747"/>
      <c r="C79" s="1747"/>
      <c r="D79" s="1747"/>
      <c r="E79" s="1747"/>
      <c r="F79" s="1747"/>
      <c r="G79" s="1748"/>
    </row>
    <row r="80" spans="1:57" x14ac:dyDescent="0.25">
      <c r="A80" s="1777"/>
      <c r="B80" s="1750"/>
      <c r="C80" s="1750"/>
      <c r="D80" s="1750"/>
      <c r="E80" s="1750"/>
      <c r="F80" s="1750"/>
      <c r="G80" s="1751"/>
    </row>
    <row r="84" spans="4:4" x14ac:dyDescent="0.25">
      <c r="D84" t="s">
        <v>998</v>
      </c>
    </row>
  </sheetData>
  <sheetProtection algorithmName="SHA-512" hashValue="MbbKWEVseTEJbIeBM0dHjUMFwpN7riVoYdxmWcYE5MOvAoN7BSR5aoeMd5Af8ucIsYNE+0n+9wZ2ch0+gFOP9w==" saltValue="s0i1RAWPS2HJEObPX4O/3Q==" spinCount="100000" sheet="1" objects="1" scenarios="1"/>
  <mergeCells count="72">
    <mergeCell ref="A1:V2"/>
    <mergeCell ref="A78:G80"/>
    <mergeCell ref="A77:D77"/>
    <mergeCell ref="AW20:BE20"/>
    <mergeCell ref="X9:AA9"/>
    <mergeCell ref="X10:X11"/>
    <mergeCell ref="Y10:Y11"/>
    <mergeCell ref="Z10:Z11"/>
    <mergeCell ref="AA10:AA11"/>
    <mergeCell ref="AD20:AU20"/>
    <mergeCell ref="B20:AB20"/>
    <mergeCell ref="B9:M9"/>
    <mergeCell ref="O9:V9"/>
    <mergeCell ref="B10:D10"/>
    <mergeCell ref="E10:G10"/>
    <mergeCell ref="H10:J10"/>
    <mergeCell ref="K10:M10"/>
    <mergeCell ref="O10:P10"/>
    <mergeCell ref="Q10:R10"/>
    <mergeCell ref="S10:T10"/>
    <mergeCell ref="U10:V10"/>
    <mergeCell ref="B22:D22"/>
    <mergeCell ref="E22:G22"/>
    <mergeCell ref="H22:J22"/>
    <mergeCell ref="B21:J21"/>
    <mergeCell ref="K21:S21"/>
    <mergeCell ref="K22:M22"/>
    <mergeCell ref="T21:AB21"/>
    <mergeCell ref="N22:P22"/>
    <mergeCell ref="Q22:S22"/>
    <mergeCell ref="T22:V22"/>
    <mergeCell ref="W22:Y22"/>
    <mergeCell ref="Z22:AB22"/>
    <mergeCell ref="AD22:AF22"/>
    <mergeCell ref="AG22:AI22"/>
    <mergeCell ref="AJ21:AO21"/>
    <mergeCell ref="AJ22:AL22"/>
    <mergeCell ref="AM22:AO22"/>
    <mergeCell ref="AD21:AI21"/>
    <mergeCell ref="AZ21:BB22"/>
    <mergeCell ref="AW21:AY22"/>
    <mergeCell ref="BC21:BE22"/>
    <mergeCell ref="AP21:AU21"/>
    <mergeCell ref="AP22:AR22"/>
    <mergeCell ref="AS22:AU22"/>
    <mergeCell ref="B41:AB41"/>
    <mergeCell ref="AD41:AU41"/>
    <mergeCell ref="AW41:BE41"/>
    <mergeCell ref="B42:J42"/>
    <mergeCell ref="K42:S42"/>
    <mergeCell ref="T42:AB42"/>
    <mergeCell ref="AD42:AI42"/>
    <mergeCell ref="AJ42:AO42"/>
    <mergeCell ref="AP42:AU42"/>
    <mergeCell ref="AW42:AY43"/>
    <mergeCell ref="AZ42:BB43"/>
    <mergeCell ref="BC42:BE43"/>
    <mergeCell ref="B43:D43"/>
    <mergeCell ref="E43:G43"/>
    <mergeCell ref="H43:J43"/>
    <mergeCell ref="K43:M43"/>
    <mergeCell ref="N43:P43"/>
    <mergeCell ref="Q43:S43"/>
    <mergeCell ref="T43:V43"/>
    <mergeCell ref="W43:Y43"/>
    <mergeCell ref="Z43:AB43"/>
    <mergeCell ref="AS43:AU43"/>
    <mergeCell ref="AD43:AF43"/>
    <mergeCell ref="AG43:AI43"/>
    <mergeCell ref="AJ43:AL43"/>
    <mergeCell ref="AM43:AO43"/>
    <mergeCell ref="AP43:AR43"/>
  </mergeCells>
  <conditionalFormatting sqref="B25:AB36 B47:AB72">
    <cfRule type="cellIs" dxfId="208" priority="12" operator="lessThanOrEqual">
      <formula>5</formula>
    </cfRule>
  </conditionalFormatting>
  <conditionalFormatting sqref="G45:G46 BC45:BD46">
    <cfRule type="cellIs" dxfId="207" priority="11" operator="between">
      <formula>0.81</formula>
      <formula>1</formula>
    </cfRule>
  </conditionalFormatting>
  <conditionalFormatting sqref="R45:R46">
    <cfRule type="cellIs" dxfId="206" priority="10" operator="between">
      <formula>0.81</formula>
      <formula>1</formula>
    </cfRule>
  </conditionalFormatting>
  <conditionalFormatting sqref="X12:AA15">
    <cfRule type="cellIs" dxfId="205" priority="1" operator="lessThan">
      <formula>0</formula>
    </cfRule>
  </conditionalFormatting>
  <conditionalFormatting sqref="AC45:AC46">
    <cfRule type="cellIs" dxfId="204" priority="9" operator="between">
      <formula>0.81</formula>
      <formula>1</formula>
    </cfRule>
  </conditionalFormatting>
  <conditionalFormatting sqref="AW25:BE36">
    <cfRule type="cellIs" dxfId="203" priority="3" operator="lessThan">
      <formula>0</formula>
    </cfRule>
  </conditionalFormatting>
  <conditionalFormatting sqref="AW45:BE72">
    <cfRule type="cellIs" dxfId="202" priority="2" operator="lessThan">
      <formula>0</formula>
    </cfRule>
  </conditionalFormatting>
  <hyperlinks>
    <hyperlink ref="A5" location="Índice!A1" display="⌂ Volver al ÍNDICE" xr:uid="{B2614866-3638-4933-96E8-18B46E580814}"/>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03F41-6DE1-4640-A1BE-AD3392253915}">
  <sheetPr codeName="Hoja82">
    <tabColor rgb="FFB2C6D1"/>
  </sheetPr>
  <dimension ref="A1:S72"/>
  <sheetViews>
    <sheetView zoomScale="60" zoomScaleNormal="60" workbookViewId="0">
      <pane xSplit="1" topLeftCell="B1" activePane="topRight" state="frozen"/>
      <selection activeCell="M24" sqref="M24"/>
      <selection pane="topRight" activeCell="A37" sqref="A37:A38"/>
    </sheetView>
  </sheetViews>
  <sheetFormatPr baseColWidth="10" defaultColWidth="11.42578125" defaultRowHeight="15" x14ac:dyDescent="0.25"/>
  <cols>
    <col min="1" max="1" width="88.140625" customWidth="1"/>
    <col min="2" max="4" width="13.7109375" customWidth="1"/>
    <col min="5" max="5" width="15.85546875" customWidth="1"/>
    <col min="6" max="11" width="13.7109375" customWidth="1"/>
    <col min="12" max="14" width="10.7109375" customWidth="1"/>
    <col min="15" max="15" width="11.28515625" customWidth="1"/>
    <col min="16" max="20" width="10.7109375" customWidth="1"/>
  </cols>
  <sheetData>
    <row r="1" spans="1:19" ht="24" customHeight="1" x14ac:dyDescent="0.25">
      <c r="A1" s="1755" t="s">
        <v>1151</v>
      </c>
      <c r="B1" s="1756"/>
      <c r="C1" s="1756"/>
      <c r="D1" s="1756"/>
      <c r="E1" s="1756"/>
      <c r="F1" s="1756"/>
      <c r="G1" s="1756"/>
      <c r="H1" s="1756"/>
      <c r="I1" s="1756"/>
      <c r="J1" s="1756"/>
      <c r="K1" s="1756"/>
      <c r="L1" s="1756"/>
      <c r="M1" s="1756"/>
      <c r="N1" s="1756"/>
      <c r="O1" s="1756"/>
      <c r="P1" s="1756"/>
      <c r="Q1" s="1756"/>
      <c r="R1" s="1756"/>
      <c r="S1" s="1757"/>
    </row>
    <row r="2" spans="1:19" ht="16.5" customHeight="1" thickBot="1" x14ac:dyDescent="0.3">
      <c r="A2" s="1758"/>
      <c r="B2" s="1759"/>
      <c r="C2" s="1759"/>
      <c r="D2" s="1759"/>
      <c r="E2" s="1759"/>
      <c r="F2" s="1759"/>
      <c r="G2" s="1759"/>
      <c r="H2" s="1759"/>
      <c r="I2" s="1759"/>
      <c r="J2" s="1759"/>
      <c r="K2" s="1759"/>
      <c r="L2" s="1759"/>
      <c r="M2" s="1759"/>
      <c r="N2" s="1759"/>
      <c r="O2" s="1759"/>
      <c r="P2" s="1759"/>
      <c r="Q2" s="1759"/>
      <c r="R2" s="1759"/>
      <c r="S2" s="1760"/>
    </row>
    <row r="3" spans="1:19" x14ac:dyDescent="0.25">
      <c r="A3" s="42" t="s">
        <v>985</v>
      </c>
    </row>
    <row r="4" spans="1:19" x14ac:dyDescent="0.25">
      <c r="A4" s="42" t="s">
        <v>990</v>
      </c>
    </row>
    <row r="5" spans="1:19" x14ac:dyDescent="0.25">
      <c r="A5" s="132" t="s">
        <v>712</v>
      </c>
    </row>
    <row r="7" spans="1:19" x14ac:dyDescent="0.25">
      <c r="A7" s="5" t="s">
        <v>1360</v>
      </c>
    </row>
    <row r="8" spans="1:19" x14ac:dyDescent="0.25">
      <c r="A8" s="5"/>
    </row>
    <row r="9" spans="1:19" ht="72" customHeight="1" x14ac:dyDescent="0.25">
      <c r="B9" s="2132" t="s">
        <v>508</v>
      </c>
      <c r="C9" s="2132"/>
      <c r="D9" s="7"/>
      <c r="E9" s="1604" t="s">
        <v>853</v>
      </c>
      <c r="H9" s="1" t="s">
        <v>313</v>
      </c>
    </row>
    <row r="10" spans="1:19" x14ac:dyDescent="0.25">
      <c r="A10" s="412" t="s">
        <v>29</v>
      </c>
      <c r="B10" s="2128">
        <v>2023</v>
      </c>
      <c r="C10" s="2128"/>
      <c r="E10" s="2129">
        <v>2023</v>
      </c>
    </row>
    <row r="11" spans="1:19" x14ac:dyDescent="0.25">
      <c r="A11" s="394" t="s">
        <v>1136</v>
      </c>
      <c r="B11" s="393" t="s">
        <v>31</v>
      </c>
      <c r="C11" s="393" t="s">
        <v>32</v>
      </c>
      <c r="E11" s="2129"/>
    </row>
    <row r="12" spans="1:19" x14ac:dyDescent="0.25">
      <c r="A12" s="408" t="s">
        <v>663</v>
      </c>
      <c r="B12" s="1082">
        <v>1.0121449341936615</v>
      </c>
      <c r="C12" s="1083">
        <v>1.0418082970988169</v>
      </c>
      <c r="D12" s="72"/>
      <c r="E12" s="180">
        <v>2.9663362905155477E-2</v>
      </c>
      <c r="F12" s="72"/>
      <c r="G12" s="72"/>
    </row>
    <row r="13" spans="1:19" x14ac:dyDescent="0.25">
      <c r="A13" s="409" t="s">
        <v>664</v>
      </c>
      <c r="B13" s="1084">
        <v>2.1993809925000121</v>
      </c>
      <c r="C13" s="1085">
        <v>2.609919092462385</v>
      </c>
      <c r="D13" s="72"/>
      <c r="E13" s="73">
        <v>0.41053809996237289</v>
      </c>
      <c r="F13" s="72"/>
      <c r="G13" s="72"/>
    </row>
    <row r="14" spans="1:19" x14ac:dyDescent="0.25">
      <c r="A14" s="410" t="s">
        <v>665</v>
      </c>
      <c r="B14" s="1086">
        <v>11.022665495702846</v>
      </c>
      <c r="C14" s="1087">
        <v>10.771043544918752</v>
      </c>
      <c r="D14" s="72"/>
      <c r="E14" s="246">
        <v>-0.25162195078409333</v>
      </c>
      <c r="F14" s="72"/>
      <c r="G14" s="72"/>
    </row>
    <row r="17" spans="1:11" x14ac:dyDescent="0.25">
      <c r="A17" s="5" t="s">
        <v>1361</v>
      </c>
    </row>
    <row r="18" spans="1:11" x14ac:dyDescent="0.25">
      <c r="A18" s="5"/>
    </row>
    <row r="19" spans="1:11" ht="42.75" customHeight="1" x14ac:dyDescent="0.25">
      <c r="A19" s="5"/>
      <c r="B19" s="2133" t="s">
        <v>508</v>
      </c>
      <c r="C19" s="2133"/>
      <c r="D19" s="2133"/>
      <c r="E19" s="2133"/>
      <c r="F19" s="2133"/>
      <c r="G19" s="2133"/>
      <c r="H19" s="7"/>
      <c r="I19" s="2133" t="s">
        <v>853</v>
      </c>
      <c r="J19" s="2130"/>
      <c r="K19" s="2130"/>
    </row>
    <row r="20" spans="1:11" x14ac:dyDescent="0.25">
      <c r="A20" s="411" t="s">
        <v>29</v>
      </c>
      <c r="B20" s="2128">
        <v>2023</v>
      </c>
      <c r="C20" s="2128"/>
      <c r="D20" s="2128"/>
      <c r="E20" s="2128"/>
      <c r="F20" s="2128"/>
      <c r="G20" s="2128"/>
      <c r="I20" s="2129">
        <v>2023</v>
      </c>
      <c r="J20" s="2129"/>
      <c r="K20" s="2129"/>
    </row>
    <row r="21" spans="1:11" x14ac:dyDescent="0.25">
      <c r="A21" s="392" t="s">
        <v>1136</v>
      </c>
      <c r="B21" s="2127" t="s">
        <v>31</v>
      </c>
      <c r="C21" s="2127"/>
      <c r="D21" s="2127"/>
      <c r="E21" s="2127" t="s">
        <v>32</v>
      </c>
      <c r="F21" s="2127"/>
      <c r="G21" s="2127"/>
      <c r="I21" s="2129"/>
      <c r="J21" s="2129"/>
      <c r="K21" s="2129"/>
    </row>
    <row r="22" spans="1:11" ht="108" x14ac:dyDescent="0.25">
      <c r="A22" s="1090" t="s">
        <v>34</v>
      </c>
      <c r="B22" s="1078" t="s">
        <v>663</v>
      </c>
      <c r="C22" s="1079" t="s">
        <v>664</v>
      </c>
      <c r="D22" s="1079" t="s">
        <v>665</v>
      </c>
      <c r="E22" s="1078" t="s">
        <v>663</v>
      </c>
      <c r="F22" s="1079" t="s">
        <v>664</v>
      </c>
      <c r="G22" s="1080" t="s">
        <v>665</v>
      </c>
      <c r="I22" s="1078" t="s">
        <v>663</v>
      </c>
      <c r="J22" s="1079" t="s">
        <v>664</v>
      </c>
      <c r="K22" s="1080" t="s">
        <v>665</v>
      </c>
    </row>
    <row r="23" spans="1:11" x14ac:dyDescent="0.25">
      <c r="A23" s="391" t="s">
        <v>1137</v>
      </c>
      <c r="B23" s="391"/>
      <c r="C23" s="395"/>
      <c r="D23" s="395"/>
      <c r="E23" s="391"/>
      <c r="F23" s="395"/>
      <c r="G23" s="396"/>
      <c r="I23" s="390"/>
      <c r="J23" s="401"/>
      <c r="K23" s="402"/>
    </row>
    <row r="24" spans="1:11" x14ac:dyDescent="0.25">
      <c r="A24" s="406" t="s">
        <v>38</v>
      </c>
      <c r="B24" s="176">
        <v>1.2960634904345296</v>
      </c>
      <c r="C24" s="175">
        <v>1.4093781802943617</v>
      </c>
      <c r="D24" s="175">
        <v>5.3484533613840641</v>
      </c>
      <c r="E24" s="176">
        <v>1.4179899657905068</v>
      </c>
      <c r="F24" s="175">
        <v>1.4123818521442406</v>
      </c>
      <c r="G24" s="181">
        <v>6.1831609916870498</v>
      </c>
      <c r="I24" s="178">
        <v>0.12192647535597723</v>
      </c>
      <c r="J24" s="174">
        <v>3.0036718498789305E-3</v>
      </c>
      <c r="K24" s="179">
        <v>0.83470763030298567</v>
      </c>
    </row>
    <row r="25" spans="1:11" x14ac:dyDescent="0.25">
      <c r="A25" s="406" t="s">
        <v>39</v>
      </c>
      <c r="B25" s="61">
        <v>1.3087792034502066</v>
      </c>
      <c r="C25" s="6">
        <v>2.1072351882959839</v>
      </c>
      <c r="D25" s="6">
        <v>10.896386575646021</v>
      </c>
      <c r="E25" s="61">
        <v>1.1953943676894307</v>
      </c>
      <c r="F25" s="6">
        <v>2.9966520695931957</v>
      </c>
      <c r="G25" s="82">
        <v>9.7962822787652168</v>
      </c>
      <c r="I25" s="59">
        <v>-0.11338483576077585</v>
      </c>
      <c r="J25" s="57">
        <v>0.88941688129721186</v>
      </c>
      <c r="K25" s="60">
        <v>-1.1001042968808044</v>
      </c>
    </row>
    <row r="26" spans="1:11" x14ac:dyDescent="0.25">
      <c r="A26" s="406" t="s">
        <v>40</v>
      </c>
      <c r="B26" s="61">
        <v>1.1037435929049937</v>
      </c>
      <c r="C26" s="6">
        <v>2.4261596973720647</v>
      </c>
      <c r="D26" s="6">
        <v>11.384130559563346</v>
      </c>
      <c r="E26" s="61">
        <v>1.1525927286955109</v>
      </c>
      <c r="F26" s="6">
        <v>2.7206282231214129</v>
      </c>
      <c r="G26" s="82">
        <v>11.0906956733581</v>
      </c>
      <c r="I26" s="59">
        <v>4.8849135790517195E-2</v>
      </c>
      <c r="J26" s="57">
        <v>0.29446852574934823</v>
      </c>
      <c r="K26" s="60">
        <v>-0.2934348862052456</v>
      </c>
    </row>
    <row r="27" spans="1:11" x14ac:dyDescent="0.25">
      <c r="A27" s="406" t="s">
        <v>41</v>
      </c>
      <c r="B27" s="100">
        <v>0.71937322917426372</v>
      </c>
      <c r="C27" s="98">
        <v>2.071943515217233</v>
      </c>
      <c r="D27" s="98">
        <v>11.16275565597784</v>
      </c>
      <c r="E27" s="100">
        <v>0.72087451762376809</v>
      </c>
      <c r="F27" s="98">
        <v>2.2128025318397939</v>
      </c>
      <c r="G27" s="99">
        <v>11.411336020772662</v>
      </c>
      <c r="I27" s="108">
        <v>1.5012884495043677E-3</v>
      </c>
      <c r="J27" s="109">
        <v>0.14085901662256095</v>
      </c>
      <c r="K27" s="236">
        <v>0.24858036479482237</v>
      </c>
    </row>
    <row r="28" spans="1:11" x14ac:dyDescent="0.25">
      <c r="A28" s="391" t="s">
        <v>1138</v>
      </c>
      <c r="B28" s="1071"/>
      <c r="C28" s="1061"/>
      <c r="D28" s="1061"/>
      <c r="E28" s="1071"/>
      <c r="F28" s="1061"/>
      <c r="G28" s="1062"/>
      <c r="I28" s="390"/>
      <c r="J28" s="401"/>
      <c r="K28" s="402"/>
    </row>
    <row r="29" spans="1:11" x14ac:dyDescent="0.25">
      <c r="A29" s="406" t="s">
        <v>43</v>
      </c>
      <c r="B29" s="61">
        <v>0.46924540266328474</v>
      </c>
      <c r="C29" s="6">
        <v>2.1434686112872541</v>
      </c>
      <c r="D29" s="6">
        <v>8.9155041217501587</v>
      </c>
      <c r="E29" s="61">
        <v>0.58862001308044476</v>
      </c>
      <c r="F29" s="6">
        <v>1.7815040896575669</v>
      </c>
      <c r="G29" s="82">
        <v>7.1612407044061719</v>
      </c>
      <c r="I29" s="178">
        <v>0.11937461041716002</v>
      </c>
      <c r="J29" s="174">
        <v>-0.36196452162968717</v>
      </c>
      <c r="K29" s="179">
        <v>-1.7542634173439868</v>
      </c>
    </row>
    <row r="30" spans="1:11" x14ac:dyDescent="0.25">
      <c r="A30" s="406" t="s">
        <v>44</v>
      </c>
      <c r="B30" s="61">
        <v>1.0591639863473505</v>
      </c>
      <c r="C30" s="6">
        <v>2.2046511767737149</v>
      </c>
      <c r="D30" s="6">
        <v>11.206561164779751</v>
      </c>
      <c r="E30" s="61">
        <v>1.0871621676019032</v>
      </c>
      <c r="F30" s="6">
        <v>2.6929378235421986</v>
      </c>
      <c r="G30" s="82">
        <v>11.116658347489352</v>
      </c>
      <c r="I30" s="108">
        <v>2.7998181254552668E-2</v>
      </c>
      <c r="J30" s="109">
        <v>0.48828664676848366</v>
      </c>
      <c r="K30" s="236">
        <v>-8.9902817290399284E-2</v>
      </c>
    </row>
    <row r="31" spans="1:11" x14ac:dyDescent="0.25">
      <c r="A31" s="392" t="s">
        <v>1139</v>
      </c>
      <c r="B31" s="1071"/>
      <c r="C31" s="1061"/>
      <c r="D31" s="1061"/>
      <c r="E31" s="1071"/>
      <c r="F31" s="1061"/>
      <c r="G31" s="1062"/>
      <c r="I31" s="390"/>
      <c r="J31" s="401"/>
      <c r="K31" s="402"/>
    </row>
    <row r="32" spans="1:11" x14ac:dyDescent="0.25">
      <c r="A32" s="406" t="s">
        <v>46</v>
      </c>
      <c r="B32" s="61">
        <v>0.41745507996507353</v>
      </c>
      <c r="C32" s="6">
        <v>1.5815612513515129</v>
      </c>
      <c r="D32" s="6">
        <v>8.8644815155452363</v>
      </c>
      <c r="E32" s="61">
        <v>0.8565702826701681</v>
      </c>
      <c r="F32" s="6">
        <v>2.1443550335380497</v>
      </c>
      <c r="G32" s="82">
        <v>8.2268224966159131</v>
      </c>
      <c r="I32" s="178">
        <v>0.43911520270509458</v>
      </c>
      <c r="J32" s="174">
        <v>0.56279378218653675</v>
      </c>
      <c r="K32" s="179">
        <v>-0.6376590189293232</v>
      </c>
    </row>
    <row r="33" spans="1:11" x14ac:dyDescent="0.25">
      <c r="A33" s="406" t="s">
        <v>47</v>
      </c>
      <c r="B33" s="61">
        <v>1.0521325060295603</v>
      </c>
      <c r="C33" s="6">
        <v>1.8098987858423863</v>
      </c>
      <c r="D33" s="6">
        <v>10.882480262208571</v>
      </c>
      <c r="E33" s="61">
        <v>1.371294106011028</v>
      </c>
      <c r="F33" s="6">
        <v>1.9089938760539698</v>
      </c>
      <c r="G33" s="82">
        <v>8.8909517255021555</v>
      </c>
      <c r="I33" s="59">
        <v>0.31916159998146765</v>
      </c>
      <c r="J33" s="57">
        <v>9.909509021158347E-2</v>
      </c>
      <c r="K33" s="60">
        <v>-1.9915285367064151</v>
      </c>
    </row>
    <row r="34" spans="1:11" x14ac:dyDescent="0.25">
      <c r="A34" s="406" t="s">
        <v>48</v>
      </c>
      <c r="B34" s="61">
        <v>1.7911610655849028</v>
      </c>
      <c r="C34" s="6">
        <v>2.7764320297132006</v>
      </c>
      <c r="D34" s="6">
        <v>13.097416152254707</v>
      </c>
      <c r="E34" s="61">
        <v>1.2678069529909046</v>
      </c>
      <c r="F34" s="6">
        <v>3.5438096764261573</v>
      </c>
      <c r="G34" s="82">
        <v>13.583454847897375</v>
      </c>
      <c r="I34" s="108">
        <v>-0.52335411259399822</v>
      </c>
      <c r="J34" s="109">
        <v>0.76737764671295672</v>
      </c>
      <c r="K34" s="236">
        <v>0.48603869564266766</v>
      </c>
    </row>
    <row r="35" spans="1:11" x14ac:dyDescent="0.25">
      <c r="A35" s="391" t="s">
        <v>49</v>
      </c>
      <c r="B35" s="1071"/>
      <c r="C35" s="1061"/>
      <c r="D35" s="1061"/>
      <c r="E35" s="1071"/>
      <c r="F35" s="1061"/>
      <c r="G35" s="1062"/>
      <c r="I35" s="390"/>
      <c r="J35" s="401"/>
      <c r="K35" s="402"/>
    </row>
    <row r="36" spans="1:11" x14ac:dyDescent="0.25">
      <c r="A36" s="407" t="s">
        <v>50</v>
      </c>
      <c r="B36" s="61">
        <v>0.72114227326520952</v>
      </c>
      <c r="C36" s="6">
        <v>1.6448453345270935</v>
      </c>
      <c r="D36" s="6">
        <v>10.607531467340577</v>
      </c>
      <c r="E36" s="61">
        <v>0.95569070373588194</v>
      </c>
      <c r="F36" s="6">
        <v>1.974908640083028</v>
      </c>
      <c r="G36" s="82">
        <v>9.3078988336197757</v>
      </c>
      <c r="I36" s="178">
        <v>0.23454843047067242</v>
      </c>
      <c r="J36" s="174">
        <v>0.33006330555593455</v>
      </c>
      <c r="K36" s="179">
        <v>-1.2996326337208011</v>
      </c>
    </row>
    <row r="37" spans="1:11" x14ac:dyDescent="0.25">
      <c r="A37" s="407" t="s">
        <v>1396</v>
      </c>
      <c r="B37" s="61">
        <v>1.0610480930536192</v>
      </c>
      <c r="C37" s="6">
        <v>2.2364648936143294</v>
      </c>
      <c r="D37" s="6">
        <v>11.095586430608305</v>
      </c>
      <c r="E37" s="61">
        <v>1.0915360189912475</v>
      </c>
      <c r="F37" s="6">
        <v>2.8417763799995392</v>
      </c>
      <c r="G37" s="82">
        <v>11.057576312346857</v>
      </c>
      <c r="I37" s="59">
        <v>3.048792593762828E-2</v>
      </c>
      <c r="J37" s="57">
        <v>0.60531148638520982</v>
      </c>
      <c r="K37" s="60">
        <v>-3.8010118261448511E-2</v>
      </c>
    </row>
    <row r="38" spans="1:11" x14ac:dyDescent="0.25">
      <c r="A38" s="407" t="s">
        <v>1397</v>
      </c>
      <c r="B38" s="61">
        <v>1.6232733699045734</v>
      </c>
      <c r="C38" s="6">
        <v>2.86239141987007</v>
      </c>
      <c r="D38" s="6">
        <v>12.0445721390619</v>
      </c>
      <c r="E38" s="61">
        <v>1.1339768229234364</v>
      </c>
      <c r="F38" s="6">
        <v>2.8365380027516074</v>
      </c>
      <c r="G38" s="82">
        <v>11.21103959886158</v>
      </c>
      <c r="I38" s="59">
        <v>-0.489296546981137</v>
      </c>
      <c r="J38" s="57">
        <v>-2.5853417118462563E-2</v>
      </c>
      <c r="K38" s="60">
        <v>-0.83353254020031997</v>
      </c>
    </row>
    <row r="39" spans="1:11" x14ac:dyDescent="0.25">
      <c r="A39" s="407" t="s">
        <v>916</v>
      </c>
      <c r="B39" s="61">
        <v>0.57634795737638278</v>
      </c>
      <c r="C39" s="6">
        <v>1.8479065648500332</v>
      </c>
      <c r="D39" s="6">
        <v>9.9628712871287135</v>
      </c>
      <c r="E39" s="61">
        <v>1.5594227939292331</v>
      </c>
      <c r="F39" s="6">
        <v>1.8573970085438798</v>
      </c>
      <c r="G39" s="82">
        <v>8.4845778210544029</v>
      </c>
      <c r="I39" s="59">
        <v>0.98307483655285033</v>
      </c>
      <c r="J39" s="57">
        <v>9.4904436938465508E-3</v>
      </c>
      <c r="K39" s="60">
        <v>-1.4782934660743106</v>
      </c>
    </row>
    <row r="40" spans="1:11" x14ac:dyDescent="0.25">
      <c r="A40" s="407" t="s">
        <v>107</v>
      </c>
      <c r="B40" s="61">
        <v>1.0671863637487415</v>
      </c>
      <c r="C40" s="6">
        <v>2.7998509792487751</v>
      </c>
      <c r="D40" s="6">
        <v>11.04586480203173</v>
      </c>
      <c r="E40" s="61">
        <v>0.89870027642274064</v>
      </c>
      <c r="F40" s="6">
        <v>2.7029183220844701</v>
      </c>
      <c r="G40" s="82">
        <v>11.312879887864332</v>
      </c>
      <c r="I40" s="108">
        <v>-0.1684860873260009</v>
      </c>
      <c r="J40" s="109">
        <v>-9.6932657164304992E-2</v>
      </c>
      <c r="K40" s="236">
        <v>0.26701508583260214</v>
      </c>
    </row>
    <row r="41" spans="1:11" x14ac:dyDescent="0.25">
      <c r="A41" s="391" t="s">
        <v>563</v>
      </c>
      <c r="B41" s="1071"/>
      <c r="C41" s="1061"/>
      <c r="D41" s="1061"/>
      <c r="E41" s="1071"/>
      <c r="F41" s="1061"/>
      <c r="G41" s="1062"/>
      <c r="I41" s="390"/>
      <c r="J41" s="401"/>
      <c r="K41" s="402"/>
    </row>
    <row r="42" spans="1:11" x14ac:dyDescent="0.25">
      <c r="A42" s="406" t="s">
        <v>497</v>
      </c>
      <c r="B42" s="61">
        <v>1.0809844577015499</v>
      </c>
      <c r="C42" s="6">
        <v>1.897862634391994</v>
      </c>
      <c r="D42" s="6">
        <v>12.022596345914147</v>
      </c>
      <c r="E42" s="61">
        <v>0.88327271809337005</v>
      </c>
      <c r="F42" s="6">
        <v>3.058758517229708</v>
      </c>
      <c r="G42" s="82">
        <v>11.492659800393005</v>
      </c>
      <c r="I42" s="178">
        <v>-0.19771173960817989</v>
      </c>
      <c r="J42" s="174">
        <v>1.1608958828377141</v>
      </c>
      <c r="K42" s="179">
        <v>-0.52993654552114222</v>
      </c>
    </row>
    <row r="43" spans="1:11" x14ac:dyDescent="0.25">
      <c r="A43" s="406" t="s">
        <v>498</v>
      </c>
      <c r="B43" s="61">
        <v>0.99058197158262518</v>
      </c>
      <c r="C43" s="6">
        <v>2.9428274527613185</v>
      </c>
      <c r="D43" s="6">
        <v>8.5406273228775369</v>
      </c>
      <c r="E43" s="61">
        <v>1.1909672156906241</v>
      </c>
      <c r="F43" s="6">
        <v>2.1898569210292815</v>
      </c>
      <c r="G43" s="82">
        <v>9.442010499852115</v>
      </c>
      <c r="I43" s="59">
        <v>0.20038524410799896</v>
      </c>
      <c r="J43" s="57">
        <v>-0.75297053173203699</v>
      </c>
      <c r="K43" s="60">
        <v>0.90138317697457815</v>
      </c>
    </row>
    <row r="44" spans="1:11" x14ac:dyDescent="0.25">
      <c r="A44" s="406" t="s">
        <v>499</v>
      </c>
      <c r="B44" s="61">
        <v>0.74969026668716476</v>
      </c>
      <c r="C44" s="6">
        <v>1.7794216502832063</v>
      </c>
      <c r="D44" s="6">
        <v>12.455348664755514</v>
      </c>
      <c r="E44" s="61">
        <v>1.2892244030371478</v>
      </c>
      <c r="F44" s="6">
        <v>1.9045747633958092</v>
      </c>
      <c r="G44" s="82">
        <v>11.013828501276631</v>
      </c>
      <c r="I44" s="108">
        <v>0.53953413634998304</v>
      </c>
      <c r="J44" s="109">
        <v>0.12515311311260291</v>
      </c>
      <c r="K44" s="236">
        <v>-1.4415201634788826</v>
      </c>
    </row>
    <row r="45" spans="1:11" x14ac:dyDescent="0.25">
      <c r="A45" s="391" t="s">
        <v>125</v>
      </c>
      <c r="B45" s="391"/>
      <c r="C45" s="395"/>
      <c r="D45" s="395"/>
      <c r="E45" s="391"/>
      <c r="F45" s="395"/>
      <c r="G45" s="396"/>
      <c r="I45" s="390"/>
      <c r="J45" s="401"/>
      <c r="K45" s="402"/>
    </row>
    <row r="46" spans="1:11" x14ac:dyDescent="0.25">
      <c r="A46" s="408" t="s">
        <v>126</v>
      </c>
      <c r="B46" s="61">
        <v>0.52193735993821933</v>
      </c>
      <c r="C46" s="6">
        <v>1.520795266717039</v>
      </c>
      <c r="D46" s="6">
        <v>5.9669255259729583</v>
      </c>
      <c r="E46" s="61">
        <v>1.4206711757372978</v>
      </c>
      <c r="F46" s="6">
        <v>2.0236133797675118</v>
      </c>
      <c r="G46" s="82">
        <v>7.145381578161218</v>
      </c>
      <c r="I46" s="59">
        <v>0.89873381579907852</v>
      </c>
      <c r="J46" s="57">
        <v>0.50281811305047275</v>
      </c>
      <c r="K46" s="60">
        <v>1.1784560521882597</v>
      </c>
    </row>
    <row r="47" spans="1:11" x14ac:dyDescent="0.25">
      <c r="A47" s="409" t="s">
        <v>127</v>
      </c>
      <c r="B47" s="61">
        <v>1.6099120256467605</v>
      </c>
      <c r="C47" s="6">
        <v>3.4145977782748083</v>
      </c>
      <c r="D47" s="6">
        <v>16.481678222619848</v>
      </c>
      <c r="E47" s="61">
        <v>0.77583887578444188</v>
      </c>
      <c r="F47" s="6">
        <v>4.4041369731021671</v>
      </c>
      <c r="G47" s="82">
        <v>12.133744611361035</v>
      </c>
      <c r="I47" s="59">
        <v>-0.83407314986231862</v>
      </c>
      <c r="J47" s="57">
        <v>0.98953919482735886</v>
      </c>
      <c r="K47" s="60">
        <v>-4.3479336112588136</v>
      </c>
    </row>
    <row r="48" spans="1:11" x14ac:dyDescent="0.25">
      <c r="A48" s="409" t="s">
        <v>128</v>
      </c>
      <c r="B48" s="61">
        <v>0.77455104352046589</v>
      </c>
      <c r="C48" s="6">
        <v>1.9272771396214206</v>
      </c>
      <c r="D48" s="6">
        <v>18.023479210483739</v>
      </c>
      <c r="E48" s="61">
        <v>0.62421170176016449</v>
      </c>
      <c r="F48" s="6">
        <v>3.5263542662499896</v>
      </c>
      <c r="G48" s="82">
        <v>15.052178314066053</v>
      </c>
      <c r="I48" s="59">
        <v>-0.15033934176030139</v>
      </c>
      <c r="J48" s="57">
        <v>1.599077126628569</v>
      </c>
      <c r="K48" s="60">
        <v>-2.9713008964176861</v>
      </c>
    </row>
    <row r="49" spans="1:11" x14ac:dyDescent="0.25">
      <c r="A49" s="409" t="s">
        <v>129</v>
      </c>
      <c r="B49" s="61">
        <v>1.3934482558108801</v>
      </c>
      <c r="C49" s="6">
        <v>4.6328454149948985</v>
      </c>
      <c r="D49" s="6">
        <v>11.148114668738867</v>
      </c>
      <c r="E49" s="61">
        <v>0.54673569786676401</v>
      </c>
      <c r="F49" s="6">
        <v>3.3176509341410845</v>
      </c>
      <c r="G49" s="82">
        <v>11.416285348056169</v>
      </c>
      <c r="I49" s="59">
        <v>-0.84671255794411604</v>
      </c>
      <c r="J49" s="57">
        <v>-1.3151944808538141</v>
      </c>
      <c r="K49" s="60">
        <v>0.26817067931730243</v>
      </c>
    </row>
    <row r="50" spans="1:11" x14ac:dyDescent="0.25">
      <c r="A50" s="409" t="s">
        <v>130</v>
      </c>
      <c r="B50" s="61">
        <v>0.15920712177605578</v>
      </c>
      <c r="C50" s="6">
        <v>0.91938768138239946</v>
      </c>
      <c r="D50" s="6">
        <v>4.4990059588951299</v>
      </c>
      <c r="E50" s="61">
        <v>0.27316801226468623</v>
      </c>
      <c r="F50" s="6">
        <v>0.43264875411892362</v>
      </c>
      <c r="G50" s="82">
        <v>6.0367741485898598</v>
      </c>
      <c r="I50" s="59">
        <v>0.11396089048863045</v>
      </c>
      <c r="J50" s="57">
        <v>-0.48673892726347584</v>
      </c>
      <c r="K50" s="60">
        <v>1.5377681896947299</v>
      </c>
    </row>
    <row r="51" spans="1:11" x14ac:dyDescent="0.25">
      <c r="A51" s="409" t="s">
        <v>131</v>
      </c>
      <c r="B51" s="61">
        <v>1.3651018468476863</v>
      </c>
      <c r="C51" s="6">
        <v>1.1377401740621331</v>
      </c>
      <c r="D51" s="6">
        <v>13.677109152239138</v>
      </c>
      <c r="E51" s="61">
        <v>0.43002606893785789</v>
      </c>
      <c r="F51" s="6">
        <v>2.4152759519618545</v>
      </c>
      <c r="G51" s="82">
        <v>13.07160416805924</v>
      </c>
      <c r="I51" s="59">
        <v>-0.93507577790982843</v>
      </c>
      <c r="J51" s="57">
        <v>1.2775357778997214</v>
      </c>
      <c r="K51" s="60">
        <v>-0.60550498417989829</v>
      </c>
    </row>
    <row r="52" spans="1:11" x14ac:dyDescent="0.25">
      <c r="A52" s="409" t="s">
        <v>132</v>
      </c>
      <c r="B52" s="61">
        <v>0.76039954721770964</v>
      </c>
      <c r="C52" s="6">
        <v>3.537716859509612</v>
      </c>
      <c r="D52" s="6">
        <v>15.572205987524807</v>
      </c>
      <c r="E52" s="61">
        <v>1.7350008450228156</v>
      </c>
      <c r="F52" s="6">
        <v>3.2137907723508539</v>
      </c>
      <c r="G52" s="82">
        <v>13.834713537265506</v>
      </c>
      <c r="I52" s="59">
        <v>0.97460129780510596</v>
      </c>
      <c r="J52" s="57">
        <v>-0.32392608715875815</v>
      </c>
      <c r="K52" s="60">
        <v>-1.7374924502593014</v>
      </c>
    </row>
    <row r="53" spans="1:11" x14ac:dyDescent="0.25">
      <c r="A53" s="409" t="s">
        <v>133</v>
      </c>
      <c r="B53" s="61">
        <v>0.26202112669084476</v>
      </c>
      <c r="C53" s="6">
        <v>2.1162991000861302</v>
      </c>
      <c r="D53" s="6">
        <v>10.389104673150094</v>
      </c>
      <c r="E53" s="61">
        <v>0.42669735052108615</v>
      </c>
      <c r="F53" s="6">
        <v>2.7589499569507123</v>
      </c>
      <c r="G53" s="82">
        <v>8.6056625295402025</v>
      </c>
      <c r="I53" s="59">
        <v>0.16467622383024139</v>
      </c>
      <c r="J53" s="57">
        <v>0.64265085686458212</v>
      </c>
      <c r="K53" s="60">
        <v>-1.7834421436098911</v>
      </c>
    </row>
    <row r="54" spans="1:11" x14ac:dyDescent="0.25">
      <c r="A54" s="409" t="s">
        <v>134</v>
      </c>
      <c r="B54" s="61">
        <v>1.4270545031930317</v>
      </c>
      <c r="C54" s="6">
        <v>2.4894264524400032</v>
      </c>
      <c r="D54" s="6">
        <v>9.6288924433581347</v>
      </c>
      <c r="E54" s="61">
        <v>0.77234030470270576</v>
      </c>
      <c r="F54" s="6">
        <v>3.1774713426984755</v>
      </c>
      <c r="G54" s="82">
        <v>12.407408363463439</v>
      </c>
      <c r="I54" s="59">
        <v>-0.65471419849032597</v>
      </c>
      <c r="J54" s="57">
        <v>0.68804489025847237</v>
      </c>
      <c r="K54" s="60">
        <v>2.7785159201053045</v>
      </c>
    </row>
    <row r="55" spans="1:11" x14ac:dyDescent="0.25">
      <c r="A55" s="409" t="s">
        <v>135</v>
      </c>
      <c r="B55" s="61">
        <v>1.1202449131108572</v>
      </c>
      <c r="C55" s="6">
        <v>1.0070911201107386</v>
      </c>
      <c r="D55" s="6">
        <v>9.6175133447679784</v>
      </c>
      <c r="E55" s="61">
        <v>1.1548000325701957</v>
      </c>
      <c r="F55" s="6">
        <v>2.0337712215180428</v>
      </c>
      <c r="G55" s="82">
        <v>8.0216829291462535</v>
      </c>
      <c r="I55" s="59">
        <v>3.4555119459338535E-2</v>
      </c>
      <c r="J55" s="57">
        <v>1.0266801014073041</v>
      </c>
      <c r="K55" s="60">
        <v>-1.5958304156217249</v>
      </c>
    </row>
    <row r="56" spans="1:11" x14ac:dyDescent="0.25">
      <c r="A56" s="409" t="s">
        <v>136</v>
      </c>
      <c r="B56" s="61">
        <v>0.71603511378959239</v>
      </c>
      <c r="C56" s="6">
        <v>1.3451113129144996</v>
      </c>
      <c r="D56" s="6">
        <v>6.5351275489143896</v>
      </c>
      <c r="E56" s="61">
        <v>1.3459660710174726</v>
      </c>
      <c r="F56" s="6">
        <v>1.8429137327437703</v>
      </c>
      <c r="G56" s="82">
        <v>8.6541133135930277</v>
      </c>
      <c r="I56" s="59">
        <v>0.62993095722788017</v>
      </c>
      <c r="J56" s="57">
        <v>0.49780241982927076</v>
      </c>
      <c r="K56" s="60">
        <v>2.1189857646786381</v>
      </c>
    </row>
    <row r="57" spans="1:11" x14ac:dyDescent="0.25">
      <c r="A57" s="409" t="s">
        <v>137</v>
      </c>
      <c r="B57" s="61">
        <v>1.3946208059512428</v>
      </c>
      <c r="C57" s="6">
        <v>4.3964644325301254</v>
      </c>
      <c r="D57" s="6">
        <v>11.857302495955722</v>
      </c>
      <c r="E57" s="61">
        <v>0.83856862148174793</v>
      </c>
      <c r="F57" s="6">
        <v>1.451174663538789</v>
      </c>
      <c r="G57" s="82">
        <v>10.865739482076837</v>
      </c>
      <c r="I57" s="59">
        <v>-0.55605218446949489</v>
      </c>
      <c r="J57" s="57">
        <v>-2.9452897689913362</v>
      </c>
      <c r="K57" s="60">
        <v>-0.9915630138788849</v>
      </c>
    </row>
    <row r="58" spans="1:11" x14ac:dyDescent="0.25">
      <c r="A58" s="409" t="s">
        <v>138</v>
      </c>
      <c r="B58" s="61">
        <v>1.4570884269874882</v>
      </c>
      <c r="C58" s="6">
        <v>2.4913625973230031</v>
      </c>
      <c r="D58" s="6">
        <v>15.808240361136869</v>
      </c>
      <c r="E58" s="61">
        <v>1.1059956245877161</v>
      </c>
      <c r="F58" s="6">
        <v>3.3412487320240749</v>
      </c>
      <c r="G58" s="82">
        <v>14.961467857364561</v>
      </c>
      <c r="I58" s="59">
        <v>-0.35109280239977214</v>
      </c>
      <c r="J58" s="57">
        <v>0.84988613470107177</v>
      </c>
      <c r="K58" s="60">
        <v>-0.84677250377230884</v>
      </c>
    </row>
    <row r="59" spans="1:11" x14ac:dyDescent="0.25">
      <c r="A59" s="409" t="s">
        <v>139</v>
      </c>
      <c r="B59" s="61">
        <v>0.13117848499673138</v>
      </c>
      <c r="C59" s="6">
        <v>0.16364840702562525</v>
      </c>
      <c r="D59" s="6">
        <v>7.2252070498694714</v>
      </c>
      <c r="E59" s="61">
        <v>1.4346618126077793</v>
      </c>
      <c r="F59" s="6">
        <v>1.2140136999425177</v>
      </c>
      <c r="G59" s="82">
        <v>7.3188110749185675</v>
      </c>
      <c r="I59" s="59">
        <v>1.3034833276110478</v>
      </c>
      <c r="J59" s="57">
        <v>1.0503652929168925</v>
      </c>
      <c r="K59" s="60">
        <v>9.3604025049096151E-2</v>
      </c>
    </row>
    <row r="60" spans="1:11" x14ac:dyDescent="0.25">
      <c r="A60" s="409" t="s">
        <v>140</v>
      </c>
      <c r="B60" s="61">
        <v>2.0478084511479544</v>
      </c>
      <c r="C60" s="6">
        <v>2.0537155909108811</v>
      </c>
      <c r="D60" s="6">
        <v>21.708738628755956</v>
      </c>
      <c r="E60" s="61">
        <v>2.0691680552629395</v>
      </c>
      <c r="F60" s="6">
        <v>2.7593163637292268</v>
      </c>
      <c r="G60" s="82">
        <v>13.267319147306122</v>
      </c>
      <c r="I60" s="59">
        <v>2.1359604114985054E-2</v>
      </c>
      <c r="J60" s="57">
        <v>0.70560077281834577</v>
      </c>
      <c r="K60" s="60">
        <v>-8.4414194814498344</v>
      </c>
    </row>
    <row r="61" spans="1:11" x14ac:dyDescent="0.25">
      <c r="A61" s="409" t="s">
        <v>141</v>
      </c>
      <c r="B61" s="61">
        <v>0.7415699259734736</v>
      </c>
      <c r="C61" s="6">
        <v>2.8042406736231249</v>
      </c>
      <c r="D61" s="6">
        <v>17.553967346917474</v>
      </c>
      <c r="E61" s="61">
        <v>1.0940051994240043</v>
      </c>
      <c r="F61" s="6">
        <v>4.2786040802914771</v>
      </c>
      <c r="G61" s="82">
        <v>15.229286867105429</v>
      </c>
      <c r="I61" s="59">
        <v>0.35243527345053072</v>
      </c>
      <c r="J61" s="57">
        <v>1.4743634066683522</v>
      </c>
      <c r="K61" s="60">
        <v>-2.3246804798120451</v>
      </c>
    </row>
    <row r="62" spans="1:11" x14ac:dyDescent="0.25">
      <c r="A62" s="409" t="s">
        <v>142</v>
      </c>
      <c r="B62" s="61">
        <v>0.88248414437828504</v>
      </c>
      <c r="C62" s="6">
        <v>1.6466572276421187</v>
      </c>
      <c r="D62" s="6">
        <v>11.728311255067011</v>
      </c>
      <c r="E62" s="61">
        <v>0.45523135643727575</v>
      </c>
      <c r="F62" s="6">
        <v>2.1087736650562383</v>
      </c>
      <c r="G62" s="82">
        <v>13.045738704809729</v>
      </c>
      <c r="I62" s="59">
        <v>-0.42725278794100929</v>
      </c>
      <c r="J62" s="57">
        <v>0.46211643741411956</v>
      </c>
      <c r="K62" s="60">
        <v>1.3174274497427181</v>
      </c>
    </row>
    <row r="63" spans="1:11" x14ac:dyDescent="0.25">
      <c r="A63" s="409" t="s">
        <v>143</v>
      </c>
      <c r="B63" s="61">
        <v>2.181097157964309</v>
      </c>
      <c r="C63" s="6">
        <v>0</v>
      </c>
      <c r="D63" s="6">
        <v>1.0291757152299121</v>
      </c>
      <c r="E63" s="61">
        <v>0</v>
      </c>
      <c r="F63" s="6">
        <v>1.920314146154583</v>
      </c>
      <c r="G63" s="82">
        <v>4.5637391054496694</v>
      </c>
      <c r="I63" s="59">
        <v>-2.181097157964309</v>
      </c>
      <c r="J63" s="57">
        <v>1.920314146154583</v>
      </c>
      <c r="K63" s="60">
        <v>3.5345633902197573</v>
      </c>
    </row>
    <row r="64" spans="1:11" x14ac:dyDescent="0.25">
      <c r="A64" s="410" t="s">
        <v>144</v>
      </c>
      <c r="B64" s="100">
        <v>2.8172348484848486</v>
      </c>
      <c r="C64" s="98">
        <v>2.2964015151515151</v>
      </c>
      <c r="D64" s="98">
        <v>9.765625</v>
      </c>
      <c r="E64" s="100">
        <v>0</v>
      </c>
      <c r="F64" s="98">
        <v>2.7903268668615469</v>
      </c>
      <c r="G64" s="99">
        <v>7.1419080520861016</v>
      </c>
      <c r="I64" s="108">
        <v>-2.8172348484848486</v>
      </c>
      <c r="J64" s="109">
        <v>0.49392535171003171</v>
      </c>
      <c r="K64" s="236">
        <v>-2.6237169479138984</v>
      </c>
    </row>
    <row r="67" spans="1:9" x14ac:dyDescent="0.25">
      <c r="A67" s="2141"/>
      <c r="B67" s="2141"/>
      <c r="C67" s="2141"/>
      <c r="D67" s="2141"/>
      <c r="E67" s="2141"/>
    </row>
    <row r="68" spans="1:9" ht="40.5" customHeight="1" x14ac:dyDescent="0.25">
      <c r="A68" s="2142" t="s">
        <v>1364</v>
      </c>
      <c r="B68" s="2143"/>
      <c r="C68" s="2143"/>
      <c r="D68" s="2143"/>
      <c r="E68" s="2144"/>
      <c r="F68" s="135"/>
      <c r="G68" s="135"/>
      <c r="H68" s="135"/>
      <c r="I68" s="135"/>
    </row>
    <row r="69" spans="1:9" ht="27.75" customHeight="1" x14ac:dyDescent="0.25">
      <c r="A69" s="1693" t="s">
        <v>842</v>
      </c>
      <c r="B69" s="1530"/>
    </row>
    <row r="70" spans="1:9" x14ac:dyDescent="0.25">
      <c r="A70" s="1843" t="s">
        <v>1268</v>
      </c>
      <c r="B70" s="1744"/>
      <c r="C70" s="1744"/>
      <c r="D70" s="1744"/>
      <c r="E70" s="1744"/>
      <c r="F70" s="1744"/>
      <c r="G70" s="1745"/>
    </row>
    <row r="71" spans="1:9" x14ac:dyDescent="0.25">
      <c r="A71" s="1844"/>
      <c r="B71" s="1747"/>
      <c r="C71" s="1747"/>
      <c r="D71" s="1747"/>
      <c r="E71" s="1747"/>
      <c r="F71" s="1747"/>
      <c r="G71" s="1748"/>
    </row>
    <row r="72" spans="1:9" x14ac:dyDescent="0.25">
      <c r="A72" s="1845"/>
      <c r="B72" s="1750"/>
      <c r="C72" s="1750"/>
      <c r="D72" s="1750"/>
      <c r="E72" s="1750"/>
      <c r="F72" s="1750"/>
      <c r="G72" s="1751"/>
    </row>
  </sheetData>
  <sheetProtection algorithmName="SHA-512" hashValue="XBcCozCt9RQILyPt7W2vsJPgoLYkdZWbVYp79lkLUTgPCHvOSGBHJdzoMfF5TU/unB9o7nCaPkmeaPjXUDMq0Q==" saltValue="ucCmpIxoc3JqJ9kBiqL0rg==" spinCount="100000" sheet="1" objects="1" scenarios="1"/>
  <mergeCells count="13">
    <mergeCell ref="A1:S2"/>
    <mergeCell ref="A70:G72"/>
    <mergeCell ref="E10:E11"/>
    <mergeCell ref="B9:C9"/>
    <mergeCell ref="B10:C10"/>
    <mergeCell ref="B21:D21"/>
    <mergeCell ref="E21:G21"/>
    <mergeCell ref="I20:K21"/>
    <mergeCell ref="I19:K19"/>
    <mergeCell ref="B19:G19"/>
    <mergeCell ref="B20:G20"/>
    <mergeCell ref="A67:E67"/>
    <mergeCell ref="A68:E68"/>
  </mergeCells>
  <conditionalFormatting sqref="E12:E14">
    <cfRule type="cellIs" dxfId="26" priority="1" operator="lessThan">
      <formula>0</formula>
    </cfRule>
  </conditionalFormatting>
  <conditionalFormatting sqref="I24:K64">
    <cfRule type="cellIs" dxfId="25" priority="2" operator="lessThan">
      <formula>0</formula>
    </cfRule>
  </conditionalFormatting>
  <hyperlinks>
    <hyperlink ref="A5" location="Índice!A1" display="⌂ Volver al ÍNDICE" xr:uid="{90365879-0F52-4D41-80FA-02A376455E72}"/>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5BF-DE15-4705-8CC8-1F30597CBFC5}">
  <sheetPr codeName="Hoja83">
    <tabColor rgb="FFB2C6D1"/>
  </sheetPr>
  <dimension ref="A1:U70"/>
  <sheetViews>
    <sheetView zoomScale="68" zoomScaleNormal="68" workbookViewId="0">
      <pane xSplit="1" topLeftCell="B1" activePane="topRight" state="frozen"/>
      <selection activeCell="A3" sqref="A3"/>
      <selection pane="topRight" activeCell="A36" sqref="A36:A37"/>
    </sheetView>
  </sheetViews>
  <sheetFormatPr baseColWidth="10" defaultRowHeight="15" x14ac:dyDescent="0.25"/>
  <cols>
    <col min="1" max="1" width="86" customWidth="1"/>
    <col min="2" max="3" width="12.7109375" customWidth="1"/>
    <col min="4" max="4" width="14.140625" customWidth="1"/>
    <col min="5" max="5" width="16.28515625" customWidth="1"/>
    <col min="6" max="8" width="12.7109375" customWidth="1"/>
  </cols>
  <sheetData>
    <row r="1" spans="1:21" ht="24" customHeight="1" x14ac:dyDescent="0.25">
      <c r="A1" s="1786" t="s">
        <v>1152</v>
      </c>
      <c r="B1" s="1787"/>
      <c r="C1" s="1787"/>
      <c r="D1" s="1787"/>
      <c r="E1" s="1787"/>
      <c r="F1" s="1787"/>
      <c r="G1" s="1787"/>
      <c r="H1" s="1787"/>
      <c r="I1" s="1787"/>
      <c r="J1" s="1787"/>
      <c r="K1" s="1787"/>
      <c r="L1" s="1787"/>
      <c r="M1" s="1787"/>
      <c r="N1" s="1787"/>
      <c r="O1" s="1787"/>
      <c r="P1" s="1787"/>
      <c r="Q1" s="1787"/>
      <c r="R1" s="1787"/>
      <c r="S1" s="1787"/>
      <c r="T1" s="1787"/>
      <c r="U1" s="1788"/>
    </row>
    <row r="2" spans="1:21" ht="17.25" customHeight="1" thickBot="1" x14ac:dyDescent="0.3">
      <c r="A2" s="1789"/>
      <c r="B2" s="1790"/>
      <c r="C2" s="1790"/>
      <c r="D2" s="1790"/>
      <c r="E2" s="1790"/>
      <c r="F2" s="1790"/>
      <c r="G2" s="1790"/>
      <c r="H2" s="1790"/>
      <c r="I2" s="1790"/>
      <c r="J2" s="1790"/>
      <c r="K2" s="1790"/>
      <c r="L2" s="1790"/>
      <c r="M2" s="1790"/>
      <c r="N2" s="1790"/>
      <c r="O2" s="1790"/>
      <c r="P2" s="1790"/>
      <c r="Q2" s="1790"/>
      <c r="R2" s="1790"/>
      <c r="S2" s="1790"/>
      <c r="T2" s="1790"/>
      <c r="U2" s="1791"/>
    </row>
    <row r="3" spans="1:21" x14ac:dyDescent="0.25">
      <c r="A3" s="42" t="s">
        <v>985</v>
      </c>
    </row>
    <row r="4" spans="1:21" x14ac:dyDescent="0.25">
      <c r="A4" s="42" t="s">
        <v>990</v>
      </c>
    </row>
    <row r="5" spans="1:21" x14ac:dyDescent="0.25">
      <c r="A5" s="168" t="s">
        <v>712</v>
      </c>
    </row>
    <row r="7" spans="1:21" x14ac:dyDescent="0.25">
      <c r="A7" s="5" t="s">
        <v>1362</v>
      </c>
    </row>
    <row r="8" spans="1:21" x14ac:dyDescent="0.25">
      <c r="A8" s="5"/>
    </row>
    <row r="9" spans="1:21" ht="99.75" customHeight="1" x14ac:dyDescent="0.25">
      <c r="B9" s="2133" t="s">
        <v>508</v>
      </c>
      <c r="C9" s="2133"/>
      <c r="E9" s="1604" t="s">
        <v>853</v>
      </c>
    </row>
    <row r="10" spans="1:21" x14ac:dyDescent="0.25">
      <c r="A10" s="1089" t="s">
        <v>29</v>
      </c>
      <c r="B10" s="2128">
        <v>2023</v>
      </c>
      <c r="C10" s="2128"/>
      <c r="E10" s="2129">
        <v>2023</v>
      </c>
    </row>
    <row r="11" spans="1:21" x14ac:dyDescent="0.25">
      <c r="A11" s="1098" t="s">
        <v>1136</v>
      </c>
      <c r="B11" s="393" t="s">
        <v>31</v>
      </c>
      <c r="C11" s="393" t="s">
        <v>32</v>
      </c>
      <c r="E11" s="2129"/>
    </row>
    <row r="12" spans="1:21" x14ac:dyDescent="0.25">
      <c r="A12" s="1101" t="s">
        <v>710</v>
      </c>
      <c r="B12" s="1129">
        <v>14.234191422396519</v>
      </c>
      <c r="C12" s="1130">
        <v>14.422770934479956</v>
      </c>
      <c r="D12" s="5"/>
      <c r="E12" s="822">
        <f>C12-B12</f>
        <v>0.18857951208343771</v>
      </c>
    </row>
    <row r="13" spans="1:21" x14ac:dyDescent="0.25">
      <c r="A13" s="410" t="s">
        <v>711</v>
      </c>
      <c r="B13" s="1086">
        <v>85.76580857760348</v>
      </c>
      <c r="C13" s="1087">
        <v>85.577229065520044</v>
      </c>
      <c r="E13" s="246">
        <f>C13-B13</f>
        <v>-0.18857951208343593</v>
      </c>
    </row>
    <row r="16" spans="1:21" x14ac:dyDescent="0.25">
      <c r="A16" s="5" t="s">
        <v>1363</v>
      </c>
    </row>
    <row r="17" spans="1:13" x14ac:dyDescent="0.25">
      <c r="A17" s="5"/>
    </row>
    <row r="18" spans="1:13" ht="53.25" customHeight="1" x14ac:dyDescent="0.25">
      <c r="A18" s="76"/>
      <c r="B18" s="2130" t="s">
        <v>508</v>
      </c>
      <c r="C18" s="2130"/>
      <c r="D18" s="2130"/>
      <c r="E18" s="2130"/>
      <c r="F18" s="76"/>
      <c r="G18" s="2133" t="s">
        <v>853</v>
      </c>
      <c r="H18" s="2130"/>
    </row>
    <row r="19" spans="1:13" x14ac:dyDescent="0.25">
      <c r="A19" s="1099" t="s">
        <v>29</v>
      </c>
      <c r="B19" s="2145">
        <v>2023</v>
      </c>
      <c r="C19" s="2146"/>
      <c r="D19" s="2146"/>
      <c r="E19" s="2146"/>
      <c r="F19" s="76"/>
      <c r="G19" s="2147">
        <v>2023</v>
      </c>
      <c r="H19" s="2147"/>
    </row>
    <row r="20" spans="1:13" x14ac:dyDescent="0.25">
      <c r="A20" s="392" t="s">
        <v>1136</v>
      </c>
      <c r="B20" s="2135" t="s">
        <v>31</v>
      </c>
      <c r="C20" s="2127"/>
      <c r="D20" s="2127" t="s">
        <v>32</v>
      </c>
      <c r="E20" s="2127"/>
      <c r="F20" s="76"/>
      <c r="G20" s="2147"/>
      <c r="H20" s="2147"/>
    </row>
    <row r="21" spans="1:13" ht="174" customHeight="1" x14ac:dyDescent="0.25">
      <c r="A21" s="1100" t="s">
        <v>34</v>
      </c>
      <c r="B21" s="1123" t="s">
        <v>710</v>
      </c>
      <c r="C21" s="1080" t="s">
        <v>711</v>
      </c>
      <c r="D21" s="1123" t="s">
        <v>710</v>
      </c>
      <c r="E21" s="1080" t="s">
        <v>711</v>
      </c>
      <c r="F21" s="128"/>
      <c r="G21" s="1078" t="s">
        <v>710</v>
      </c>
      <c r="H21" s="1080" t="s">
        <v>711</v>
      </c>
    </row>
    <row r="22" spans="1:13" x14ac:dyDescent="0.25">
      <c r="A22" s="391" t="s">
        <v>1137</v>
      </c>
      <c r="B22" s="1124"/>
      <c r="C22" s="395"/>
      <c r="D22" s="1126"/>
      <c r="E22" s="396"/>
      <c r="G22" s="1095"/>
      <c r="H22" s="1096"/>
    </row>
    <row r="23" spans="1:13" x14ac:dyDescent="0.25">
      <c r="A23" s="1066" t="s">
        <v>38</v>
      </c>
      <c r="B23" s="806">
        <v>8.0538950321129548</v>
      </c>
      <c r="C23" s="119">
        <v>91.946104967887038</v>
      </c>
      <c r="D23" s="769">
        <v>9.0135328096217986</v>
      </c>
      <c r="E23" s="1092">
        <v>90.986467190378207</v>
      </c>
      <c r="F23" s="6"/>
      <c r="G23" s="105">
        <f t="shared" ref="G23:H26" si="0">D23-B23</f>
        <v>0.95963777750884383</v>
      </c>
      <c r="H23" s="1085">
        <f t="shared" si="0"/>
        <v>-0.95963777750883139</v>
      </c>
    </row>
    <row r="24" spans="1:13" x14ac:dyDescent="0.25">
      <c r="A24" s="1066" t="s">
        <v>39</v>
      </c>
      <c r="B24" s="806">
        <v>14.312400967392211</v>
      </c>
      <c r="C24" s="119">
        <v>85.687599032607793</v>
      </c>
      <c r="D24" s="769">
        <v>13.988328716047842</v>
      </c>
      <c r="E24" s="1092">
        <v>86.011671283952154</v>
      </c>
      <c r="F24" s="6"/>
      <c r="G24" s="105">
        <f t="shared" si="0"/>
        <v>-0.32407225134436857</v>
      </c>
      <c r="H24" s="1085">
        <f t="shared" si="0"/>
        <v>0.32407225134436146</v>
      </c>
    </row>
    <row r="25" spans="1:13" x14ac:dyDescent="0.25">
      <c r="A25" s="1066" t="s">
        <v>40</v>
      </c>
      <c r="B25" s="806">
        <v>14.914033849840402</v>
      </c>
      <c r="C25" s="119">
        <v>85.085966150159592</v>
      </c>
      <c r="D25" s="769">
        <v>14.963916625175026</v>
      </c>
      <c r="E25" s="1092">
        <v>85.036083374824983</v>
      </c>
      <c r="F25" s="6"/>
      <c r="G25" s="105">
        <f t="shared" si="0"/>
        <v>4.9882775334623375E-2</v>
      </c>
      <c r="H25" s="1085">
        <f t="shared" si="0"/>
        <v>-4.9882775334609164E-2</v>
      </c>
      <c r="M25" s="654"/>
    </row>
    <row r="26" spans="1:13" x14ac:dyDescent="0.25">
      <c r="A26" s="1066" t="s">
        <v>41</v>
      </c>
      <c r="B26" s="806">
        <v>13.954072400369336</v>
      </c>
      <c r="C26" s="119">
        <v>86.045927599630673</v>
      </c>
      <c r="D26" s="769">
        <v>14.345013070236226</v>
      </c>
      <c r="E26" s="1092">
        <v>85.65498692976378</v>
      </c>
      <c r="F26" s="6"/>
      <c r="G26" s="105">
        <f t="shared" si="0"/>
        <v>0.39094066986688958</v>
      </c>
      <c r="H26" s="1085">
        <f t="shared" si="0"/>
        <v>-0.39094066986689313</v>
      </c>
    </row>
    <row r="27" spans="1:13" x14ac:dyDescent="0.25">
      <c r="A27" s="392" t="s">
        <v>1138</v>
      </c>
      <c r="B27" s="1124"/>
      <c r="C27" s="395"/>
      <c r="D27" s="1126"/>
      <c r="E27" s="396"/>
      <c r="F27" s="6"/>
      <c r="G27" s="1127"/>
      <c r="H27" s="1094"/>
    </row>
    <row r="28" spans="1:13" x14ac:dyDescent="0.25">
      <c r="A28" s="1066" t="s">
        <v>43</v>
      </c>
      <c r="B28" s="806">
        <v>11.528218135700698</v>
      </c>
      <c r="C28" s="119">
        <v>88.471781864299302</v>
      </c>
      <c r="D28" s="769">
        <v>9.5313648071441843</v>
      </c>
      <c r="E28" s="1092">
        <v>90.468635192855814</v>
      </c>
      <c r="F28" s="6"/>
      <c r="G28" s="105">
        <f>D28-B28</f>
        <v>-1.9968533285565133</v>
      </c>
      <c r="H28" s="1085">
        <f>E28-C28</f>
        <v>1.9968533285565115</v>
      </c>
    </row>
    <row r="29" spans="1:13" x14ac:dyDescent="0.25">
      <c r="A29" s="1066" t="s">
        <v>44</v>
      </c>
      <c r="B29" s="806">
        <v>14.470376327900816</v>
      </c>
      <c r="C29" s="119">
        <v>85.529623672099191</v>
      </c>
      <c r="D29" s="769">
        <v>14.896758338633454</v>
      </c>
      <c r="E29" s="1092">
        <v>85.103241661366553</v>
      </c>
      <c r="F29" s="6"/>
      <c r="G29" s="105">
        <f>D29-B29</f>
        <v>0.42638201073263815</v>
      </c>
      <c r="H29" s="1085">
        <f>E29-C29</f>
        <v>-0.42638201073263815</v>
      </c>
    </row>
    <row r="30" spans="1:13" x14ac:dyDescent="0.25">
      <c r="A30" s="392" t="s">
        <v>1139</v>
      </c>
      <c r="B30" s="1124"/>
      <c r="C30" s="395"/>
      <c r="D30" s="1126"/>
      <c r="E30" s="396"/>
      <c r="F30" s="6"/>
      <c r="G30" s="1127"/>
      <c r="H30" s="1094"/>
    </row>
    <row r="31" spans="1:13" x14ac:dyDescent="0.25">
      <c r="A31" s="1066" t="s">
        <v>46</v>
      </c>
      <c r="B31" s="806">
        <v>10.863497846861824</v>
      </c>
      <c r="C31" s="119">
        <v>89.136502153138181</v>
      </c>
      <c r="D31" s="769">
        <v>11.227747812824132</v>
      </c>
      <c r="E31" s="1092">
        <v>88.772252187175866</v>
      </c>
      <c r="F31" s="6"/>
      <c r="G31" s="105">
        <f t="shared" ref="G31:H33" si="1">D31-B31</f>
        <v>0.36424996596230841</v>
      </c>
      <c r="H31" s="1085">
        <f t="shared" si="1"/>
        <v>-0.36424996596231551</v>
      </c>
    </row>
    <row r="32" spans="1:13" x14ac:dyDescent="0.25">
      <c r="A32" s="1066" t="s">
        <v>47</v>
      </c>
      <c r="B32" s="806">
        <v>13.744511554080518</v>
      </c>
      <c r="C32" s="119">
        <v>86.255488445919482</v>
      </c>
      <c r="D32" s="769">
        <v>12.171239707567153</v>
      </c>
      <c r="E32" s="1092">
        <v>87.828760292432847</v>
      </c>
      <c r="F32" s="6"/>
      <c r="G32" s="105">
        <f t="shared" si="1"/>
        <v>-1.5732718465133644</v>
      </c>
      <c r="H32" s="1085">
        <f t="shared" si="1"/>
        <v>1.5732718465133644</v>
      </c>
    </row>
    <row r="33" spans="1:8" x14ac:dyDescent="0.25">
      <c r="A33" s="1066" t="s">
        <v>48</v>
      </c>
      <c r="B33" s="806">
        <v>17.66500924755281</v>
      </c>
      <c r="C33" s="119">
        <v>82.334990752447197</v>
      </c>
      <c r="D33" s="769">
        <v>18.395071477314438</v>
      </c>
      <c r="E33" s="1092">
        <v>81.604928522685555</v>
      </c>
      <c r="F33" s="6"/>
      <c r="G33" s="105">
        <f t="shared" si="1"/>
        <v>0.7300622297616286</v>
      </c>
      <c r="H33" s="1085">
        <f t="shared" si="1"/>
        <v>-0.73006222976164281</v>
      </c>
    </row>
    <row r="34" spans="1:8" x14ac:dyDescent="0.25">
      <c r="A34" s="392" t="s">
        <v>49</v>
      </c>
      <c r="B34" s="1124"/>
      <c r="C34" s="395"/>
      <c r="D34" s="1126"/>
      <c r="E34" s="396"/>
      <c r="F34" s="6"/>
      <c r="G34" s="1128"/>
      <c r="H34" s="1097"/>
    </row>
    <row r="35" spans="1:8" x14ac:dyDescent="0.25">
      <c r="A35" s="1066" t="s">
        <v>50</v>
      </c>
      <c r="B35" s="806">
        <v>12.973519075132877</v>
      </c>
      <c r="C35" s="119">
        <v>87.026480924867116</v>
      </c>
      <c r="D35" s="769">
        <v>12.238498177438686</v>
      </c>
      <c r="E35" s="1092">
        <v>87.761501822561314</v>
      </c>
      <c r="F35" s="6"/>
      <c r="G35" s="105">
        <f t="shared" ref="G35:H39" si="2">D35-B35</f>
        <v>-0.73502089769419143</v>
      </c>
      <c r="H35" s="1085">
        <f t="shared" si="2"/>
        <v>0.73502089769419854</v>
      </c>
    </row>
    <row r="36" spans="1:8" x14ac:dyDescent="0.25">
      <c r="A36" s="407" t="s">
        <v>1396</v>
      </c>
      <c r="B36" s="806">
        <v>14.393099417276254</v>
      </c>
      <c r="C36" s="119">
        <v>85.606900582723739</v>
      </c>
      <c r="D36" s="769">
        <v>14.990888711337643</v>
      </c>
      <c r="E36" s="1092">
        <v>85.009111288662353</v>
      </c>
      <c r="F36" s="6"/>
      <c r="G36" s="105">
        <f t="shared" si="2"/>
        <v>0.59778929406138914</v>
      </c>
      <c r="H36" s="1085">
        <f t="shared" si="2"/>
        <v>-0.59778929406138559</v>
      </c>
    </row>
    <row r="37" spans="1:8" x14ac:dyDescent="0.25">
      <c r="A37" s="407" t="s">
        <v>1397</v>
      </c>
      <c r="B37" s="806">
        <v>16.530236928836544</v>
      </c>
      <c r="C37" s="119">
        <v>83.469763071163456</v>
      </c>
      <c r="D37" s="769">
        <v>15.181554424536625</v>
      </c>
      <c r="E37" s="1092">
        <v>84.818445575463372</v>
      </c>
      <c r="F37" s="6"/>
      <c r="G37" s="105">
        <f t="shared" si="2"/>
        <v>-1.3486825042999193</v>
      </c>
      <c r="H37" s="1085">
        <f t="shared" si="2"/>
        <v>1.3486825042999158</v>
      </c>
    </row>
    <row r="38" spans="1:8" x14ac:dyDescent="0.25">
      <c r="A38" s="1066" t="s">
        <v>916</v>
      </c>
      <c r="B38" s="806">
        <v>12.38712580935513</v>
      </c>
      <c r="C38" s="119">
        <v>87.612874190644874</v>
      </c>
      <c r="D38" s="769">
        <v>11.901397623527517</v>
      </c>
      <c r="E38" s="1092">
        <v>88.098602376472485</v>
      </c>
      <c r="F38" s="6"/>
      <c r="G38" s="105">
        <f t="shared" si="2"/>
        <v>-0.48572818582761279</v>
      </c>
      <c r="H38" s="1085">
        <f t="shared" si="2"/>
        <v>0.48572818582761101</v>
      </c>
    </row>
    <row r="39" spans="1:8" x14ac:dyDescent="0.25">
      <c r="A39" s="1066" t="s">
        <v>107</v>
      </c>
      <c r="B39" s="806">
        <v>14.912902145029246</v>
      </c>
      <c r="C39" s="119">
        <v>85.08709785497075</v>
      </c>
      <c r="D39" s="769">
        <v>14.914498486371542</v>
      </c>
      <c r="E39" s="1092">
        <v>85.085501513628458</v>
      </c>
      <c r="F39" s="6"/>
      <c r="G39" s="105">
        <f t="shared" si="2"/>
        <v>1.596341342295915E-3</v>
      </c>
      <c r="H39" s="1085">
        <f t="shared" si="2"/>
        <v>-1.5963413422923622E-3</v>
      </c>
    </row>
    <row r="40" spans="1:8" x14ac:dyDescent="0.25">
      <c r="A40" s="392" t="s">
        <v>563</v>
      </c>
      <c r="B40" s="1124"/>
      <c r="C40" s="395"/>
      <c r="D40" s="1126"/>
      <c r="E40" s="396"/>
      <c r="F40" s="6"/>
      <c r="G40" s="1128"/>
      <c r="H40" s="1097"/>
    </row>
    <row r="41" spans="1:8" x14ac:dyDescent="0.25">
      <c r="A41" s="1066" t="s">
        <v>497</v>
      </c>
      <c r="B41" s="806">
        <v>15.001443438007692</v>
      </c>
      <c r="C41" s="119">
        <v>84.998556561992316</v>
      </c>
      <c r="D41" s="769">
        <v>15.434691035716083</v>
      </c>
      <c r="E41" s="1092">
        <v>84.565308964283915</v>
      </c>
      <c r="F41" s="6"/>
      <c r="G41" s="105">
        <f t="shared" ref="G41:H43" si="3">D41-B41</f>
        <v>0.43324759770839094</v>
      </c>
      <c r="H41" s="1085">
        <f t="shared" si="3"/>
        <v>-0.4332475977084016</v>
      </c>
    </row>
    <row r="42" spans="1:8" x14ac:dyDescent="0.25">
      <c r="A42" s="1066" t="s">
        <v>498</v>
      </c>
      <c r="B42" s="806">
        <v>12.474036747221479</v>
      </c>
      <c r="C42" s="119">
        <v>87.52596325277851</v>
      </c>
      <c r="D42" s="769">
        <v>12.82283463657202</v>
      </c>
      <c r="E42" s="1092">
        <v>87.177165363427974</v>
      </c>
      <c r="F42" s="6"/>
      <c r="G42" s="105">
        <f t="shared" si="3"/>
        <v>0.34879788935054101</v>
      </c>
      <c r="H42" s="1085">
        <f t="shared" si="3"/>
        <v>-0.34879788935053568</v>
      </c>
    </row>
    <row r="43" spans="1:8" x14ac:dyDescent="0.25">
      <c r="A43" s="1066" t="s">
        <v>499</v>
      </c>
      <c r="B43" s="806">
        <v>14.984460581725886</v>
      </c>
      <c r="C43" s="119">
        <v>85.015539418274116</v>
      </c>
      <c r="D43" s="769">
        <v>14.207627667709588</v>
      </c>
      <c r="E43" s="1092">
        <v>85.792372332290412</v>
      </c>
      <c r="F43" s="6"/>
      <c r="G43" s="105">
        <f t="shared" si="3"/>
        <v>-0.77683291401629795</v>
      </c>
      <c r="H43" s="1085">
        <f t="shared" si="3"/>
        <v>0.77683291401629617</v>
      </c>
    </row>
    <row r="44" spans="1:8" x14ac:dyDescent="0.25">
      <c r="A44" s="392" t="s">
        <v>125</v>
      </c>
      <c r="B44" s="1124"/>
      <c r="C44" s="395"/>
      <c r="D44" s="1126"/>
      <c r="E44" s="396"/>
      <c r="F44" s="6"/>
      <c r="G44" s="1128"/>
      <c r="H44" s="1097"/>
    </row>
    <row r="45" spans="1:8" x14ac:dyDescent="0.25">
      <c r="A45" s="1066" t="s">
        <v>126</v>
      </c>
      <c r="B45" s="806">
        <v>8.0096581526282176</v>
      </c>
      <c r="C45" s="119">
        <v>91.990341847371781</v>
      </c>
      <c r="D45" s="769">
        <v>10.589666133666029</v>
      </c>
      <c r="E45" s="1092">
        <v>89.410333866333971</v>
      </c>
      <c r="F45" s="6"/>
      <c r="G45" s="105">
        <f t="shared" ref="G45:G63" si="4">D45-B45</f>
        <v>2.5800079810378111</v>
      </c>
      <c r="H45" s="1085">
        <f t="shared" ref="H45:H63" si="5">E45-C45</f>
        <v>-2.5800079810378094</v>
      </c>
    </row>
    <row r="46" spans="1:8" x14ac:dyDescent="0.25">
      <c r="A46" s="1066" t="s">
        <v>127</v>
      </c>
      <c r="B46" s="806">
        <v>21.506188026541416</v>
      </c>
      <c r="C46" s="119">
        <v>78.493811973458577</v>
      </c>
      <c r="D46" s="769">
        <v>17.313720460247641</v>
      </c>
      <c r="E46" s="1092">
        <v>82.686279539752363</v>
      </c>
      <c r="F46" s="6"/>
      <c r="G46" s="105">
        <f t="shared" si="4"/>
        <v>-4.1924675662937751</v>
      </c>
      <c r="H46" s="1085">
        <f t="shared" si="5"/>
        <v>4.1924675662937858</v>
      </c>
    </row>
    <row r="47" spans="1:8" x14ac:dyDescent="0.25">
      <c r="A47" s="1066" t="s">
        <v>128</v>
      </c>
      <c r="B47" s="806">
        <v>20.725307393625627</v>
      </c>
      <c r="C47" s="119">
        <v>79.274692606374373</v>
      </c>
      <c r="D47" s="769">
        <v>19.202744282076207</v>
      </c>
      <c r="E47" s="1092">
        <v>80.79725571792379</v>
      </c>
      <c r="F47" s="6"/>
      <c r="G47" s="105">
        <f t="shared" si="4"/>
        <v>-1.5225631115494203</v>
      </c>
      <c r="H47" s="1085">
        <f t="shared" si="5"/>
        <v>1.5225631115494167</v>
      </c>
    </row>
    <row r="48" spans="1:8" x14ac:dyDescent="0.25">
      <c r="A48" s="1066" t="s">
        <v>129</v>
      </c>
      <c r="B48" s="806">
        <v>17.174408339544645</v>
      </c>
      <c r="C48" s="119">
        <v>82.825591660455359</v>
      </c>
      <c r="D48" s="769">
        <v>15.280671980064017</v>
      </c>
      <c r="E48" s="1092">
        <v>84.719328019935986</v>
      </c>
      <c r="F48" s="6"/>
      <c r="G48" s="105">
        <f t="shared" si="4"/>
        <v>-1.8937363594806271</v>
      </c>
      <c r="H48" s="1085">
        <f t="shared" si="5"/>
        <v>1.8937363594806271</v>
      </c>
    </row>
    <row r="49" spans="1:8" x14ac:dyDescent="0.25">
      <c r="A49" s="1066" t="s">
        <v>130</v>
      </c>
      <c r="B49" s="806">
        <v>5.577600762053585</v>
      </c>
      <c r="C49" s="119">
        <v>94.422399237946422</v>
      </c>
      <c r="D49" s="769">
        <v>6.7425909149734702</v>
      </c>
      <c r="E49" s="1092">
        <v>93.257409085026538</v>
      </c>
      <c r="F49" s="6"/>
      <c r="G49" s="105">
        <f t="shared" si="4"/>
        <v>1.1649901529198852</v>
      </c>
      <c r="H49" s="1085">
        <f t="shared" si="5"/>
        <v>-1.1649901529198843</v>
      </c>
    </row>
    <row r="50" spans="1:8" x14ac:dyDescent="0.25">
      <c r="A50" s="1066" t="s">
        <v>131</v>
      </c>
      <c r="B50" s="806">
        <v>16.179951173148961</v>
      </c>
      <c r="C50" s="119">
        <v>83.82004882685105</v>
      </c>
      <c r="D50" s="769">
        <v>15.916906188958951</v>
      </c>
      <c r="E50" s="1092">
        <v>84.083093811041053</v>
      </c>
      <c r="F50" s="6"/>
      <c r="G50" s="105">
        <f t="shared" si="4"/>
        <v>-0.26304498419001021</v>
      </c>
      <c r="H50" s="1085">
        <f t="shared" si="5"/>
        <v>0.26304498419000311</v>
      </c>
    </row>
    <row r="51" spans="1:8" x14ac:dyDescent="0.25">
      <c r="A51" s="1066" t="s">
        <v>132</v>
      </c>
      <c r="B51" s="806">
        <v>19.870322394252128</v>
      </c>
      <c r="C51" s="119">
        <v>80.129677605747872</v>
      </c>
      <c r="D51" s="769">
        <v>18.783505154639172</v>
      </c>
      <c r="E51" s="1092">
        <v>81.216494845360813</v>
      </c>
      <c r="F51" s="6"/>
      <c r="G51" s="105">
        <f t="shared" si="4"/>
        <v>-1.0868172396129552</v>
      </c>
      <c r="H51" s="1085">
        <f t="shared" si="5"/>
        <v>1.086817239612941</v>
      </c>
    </row>
    <row r="52" spans="1:8" x14ac:dyDescent="0.25">
      <c r="A52" s="1066" t="s">
        <v>133</v>
      </c>
      <c r="B52" s="806">
        <v>12.767424899927068</v>
      </c>
      <c r="C52" s="119">
        <v>87.232575100072935</v>
      </c>
      <c r="D52" s="769">
        <v>11.791309837011999</v>
      </c>
      <c r="E52" s="1092">
        <v>88.208690162988006</v>
      </c>
      <c r="F52" s="6"/>
      <c r="G52" s="105">
        <f t="shared" si="4"/>
        <v>-0.97611506291506878</v>
      </c>
      <c r="H52" s="1085">
        <f t="shared" si="5"/>
        <v>0.97611506291507055</v>
      </c>
    </row>
    <row r="53" spans="1:8" x14ac:dyDescent="0.25">
      <c r="A53" s="1066" t="s">
        <v>134</v>
      </c>
      <c r="B53" s="806">
        <v>13.54537339899117</v>
      </c>
      <c r="C53" s="119">
        <v>86.454626601008826</v>
      </c>
      <c r="D53" s="769">
        <v>16.357220010864619</v>
      </c>
      <c r="E53" s="1092">
        <v>83.642779989135377</v>
      </c>
      <c r="F53" s="6"/>
      <c r="G53" s="105">
        <f t="shared" si="4"/>
        <v>2.8118466118734489</v>
      </c>
      <c r="H53" s="1085">
        <f t="shared" si="5"/>
        <v>-2.8118466118734489</v>
      </c>
    </row>
    <row r="54" spans="1:8" x14ac:dyDescent="0.25">
      <c r="A54" s="1066" t="s">
        <v>135</v>
      </c>
      <c r="B54" s="806">
        <v>11.744849377989574</v>
      </c>
      <c r="C54" s="119">
        <v>88.255150622010419</v>
      </c>
      <c r="D54" s="769">
        <v>11.210254183234492</v>
      </c>
      <c r="E54" s="1092">
        <v>88.789745816765503</v>
      </c>
      <c r="F54" s="6"/>
      <c r="G54" s="105">
        <f t="shared" si="4"/>
        <v>-0.53459519475508266</v>
      </c>
      <c r="H54" s="1085">
        <f t="shared" si="5"/>
        <v>0.53459519475508444</v>
      </c>
    </row>
    <row r="55" spans="1:8" x14ac:dyDescent="0.25">
      <c r="A55" s="1066" t="s">
        <v>136</v>
      </c>
      <c r="B55" s="806">
        <v>8.5962739756184821</v>
      </c>
      <c r="C55" s="119">
        <v>91.403726024381513</v>
      </c>
      <c r="D55" s="769">
        <v>11.84299311735427</v>
      </c>
      <c r="E55" s="1092">
        <v>88.157006882645732</v>
      </c>
      <c r="F55" s="6"/>
      <c r="G55" s="105">
        <f t="shared" si="4"/>
        <v>3.2467191417357881</v>
      </c>
      <c r="H55" s="1085">
        <f t="shared" si="5"/>
        <v>-3.246719141735781</v>
      </c>
    </row>
    <row r="56" spans="1:8" x14ac:dyDescent="0.25">
      <c r="A56" s="1066" t="s">
        <v>137</v>
      </c>
      <c r="B56" s="806">
        <v>17.648387734437087</v>
      </c>
      <c r="C56" s="119">
        <v>82.351612265562906</v>
      </c>
      <c r="D56" s="769">
        <v>13.155482767097373</v>
      </c>
      <c r="E56" s="1092">
        <v>86.844517232902632</v>
      </c>
      <c r="F56" s="6"/>
      <c r="G56" s="105">
        <f t="shared" si="4"/>
        <v>-4.4929049673397135</v>
      </c>
      <c r="H56" s="1085">
        <f t="shared" si="5"/>
        <v>4.4929049673397259</v>
      </c>
    </row>
    <row r="57" spans="1:8" x14ac:dyDescent="0.25">
      <c r="A57" s="1066" t="s">
        <v>138</v>
      </c>
      <c r="B57" s="806">
        <v>19.756691385447361</v>
      </c>
      <c r="C57" s="119">
        <v>80.243308614552646</v>
      </c>
      <c r="D57" s="769">
        <v>19.408712213976351</v>
      </c>
      <c r="E57" s="1092">
        <v>80.591287786023642</v>
      </c>
      <c r="F57" s="6"/>
      <c r="G57" s="105">
        <f t="shared" si="4"/>
        <v>-0.34797917147101032</v>
      </c>
      <c r="H57" s="1085">
        <f t="shared" si="5"/>
        <v>0.34797917147099611</v>
      </c>
    </row>
    <row r="58" spans="1:8" x14ac:dyDescent="0.25">
      <c r="A58" s="1066" t="s">
        <v>139</v>
      </c>
      <c r="B58" s="806">
        <v>7.5200339418918283</v>
      </c>
      <c r="C58" s="119">
        <v>92.479966058108175</v>
      </c>
      <c r="D58" s="769">
        <v>9.9674865874688638</v>
      </c>
      <c r="E58" s="1092">
        <v>90.032513412531131</v>
      </c>
      <c r="F58" s="6"/>
      <c r="G58" s="105">
        <f t="shared" si="4"/>
        <v>2.4474526455770356</v>
      </c>
      <c r="H58" s="1085">
        <f t="shared" si="5"/>
        <v>-2.4474526455770444</v>
      </c>
    </row>
    <row r="59" spans="1:8" x14ac:dyDescent="0.25">
      <c r="A59" s="1066" t="s">
        <v>140</v>
      </c>
      <c r="B59" s="806">
        <v>25.810262670814794</v>
      </c>
      <c r="C59" s="119">
        <v>74.189737329185206</v>
      </c>
      <c r="D59" s="769">
        <v>18.09580356629829</v>
      </c>
      <c r="E59" s="1092">
        <v>81.904196433701713</v>
      </c>
      <c r="F59" s="6"/>
      <c r="G59" s="105">
        <f t="shared" si="4"/>
        <v>-7.7144591045165036</v>
      </c>
      <c r="H59" s="1085">
        <f t="shared" si="5"/>
        <v>7.7144591045165072</v>
      </c>
    </row>
    <row r="60" spans="1:8" x14ac:dyDescent="0.25">
      <c r="A60" s="1066" t="s">
        <v>141</v>
      </c>
      <c r="B60" s="806">
        <v>21.099777946514074</v>
      </c>
      <c r="C60" s="119">
        <v>78.900222053485919</v>
      </c>
      <c r="D60" s="769">
        <v>20.601896146820913</v>
      </c>
      <c r="E60" s="1092">
        <v>79.398103853179094</v>
      </c>
      <c r="F60" s="6"/>
      <c r="G60" s="105">
        <f t="shared" si="4"/>
        <v>-0.49788179969316104</v>
      </c>
      <c r="H60" s="1085">
        <f t="shared" si="5"/>
        <v>0.49788179969317525</v>
      </c>
    </row>
    <row r="61" spans="1:8" x14ac:dyDescent="0.25">
      <c r="A61" s="1066" t="s">
        <v>142</v>
      </c>
      <c r="B61" s="806">
        <v>14.257452627087414</v>
      </c>
      <c r="C61" s="119">
        <v>85.742547372912583</v>
      </c>
      <c r="D61" s="769">
        <v>15.609743726303243</v>
      </c>
      <c r="E61" s="1092">
        <v>84.390256273696764</v>
      </c>
      <c r="F61" s="6"/>
      <c r="G61" s="105">
        <f t="shared" si="4"/>
        <v>1.3522910992158295</v>
      </c>
      <c r="H61" s="1085">
        <f t="shared" si="5"/>
        <v>-1.3522910992158188</v>
      </c>
    </row>
    <row r="62" spans="1:8" x14ac:dyDescent="0.25">
      <c r="A62" s="1066" t="s">
        <v>143</v>
      </c>
      <c r="B62" s="806">
        <v>3.2102728731942212</v>
      </c>
      <c r="C62" s="119">
        <v>96.789727126805786</v>
      </c>
      <c r="D62" s="769">
        <v>6.4840532516042524</v>
      </c>
      <c r="E62" s="1092">
        <v>93.515946748395749</v>
      </c>
      <c r="F62" s="6"/>
      <c r="G62" s="105">
        <f t="shared" si="4"/>
        <v>3.2737803784100312</v>
      </c>
      <c r="H62" s="1085">
        <f t="shared" si="5"/>
        <v>-3.2737803784100379</v>
      </c>
    </row>
    <row r="63" spans="1:8" x14ac:dyDescent="0.25">
      <c r="A63" s="1067" t="s">
        <v>144</v>
      </c>
      <c r="B63" s="1125">
        <v>14.879261363636365</v>
      </c>
      <c r="C63" s="419">
        <v>85.12073863636364</v>
      </c>
      <c r="D63" s="802">
        <v>9.932234918947648</v>
      </c>
      <c r="E63" s="1093">
        <v>90.067765081052357</v>
      </c>
      <c r="F63" s="6"/>
      <c r="G63" s="830">
        <f t="shared" si="4"/>
        <v>-4.9470264446887171</v>
      </c>
      <c r="H63" s="1087">
        <f t="shared" si="5"/>
        <v>4.9470264446887171</v>
      </c>
    </row>
    <row r="64" spans="1:8" x14ac:dyDescent="0.25">
      <c r="A64" s="414"/>
    </row>
    <row r="66" spans="1:7" x14ac:dyDescent="0.25">
      <c r="A66" s="1531"/>
    </row>
    <row r="67" spans="1:7" x14ac:dyDescent="0.25">
      <c r="A67" s="1531" t="s">
        <v>843</v>
      </c>
      <c r="B67" s="1530"/>
      <c r="C67" s="1531"/>
      <c r="D67" s="1531"/>
      <c r="E67" s="1531"/>
      <c r="F67" s="1531"/>
      <c r="G67" s="1531"/>
    </row>
    <row r="68" spans="1:7" x14ac:dyDescent="0.25">
      <c r="A68" s="1746" t="s">
        <v>1269</v>
      </c>
      <c r="B68" s="1747"/>
      <c r="C68" s="1747"/>
      <c r="D68" s="1747"/>
      <c r="E68" s="1747"/>
      <c r="F68" s="1747"/>
      <c r="G68" s="1748"/>
    </row>
    <row r="69" spans="1:7" x14ac:dyDescent="0.25">
      <c r="A69" s="1746"/>
      <c r="B69" s="1747"/>
      <c r="C69" s="1747"/>
      <c r="D69" s="1747"/>
      <c r="E69" s="1747"/>
      <c r="F69" s="1747"/>
      <c r="G69" s="1748"/>
    </row>
    <row r="70" spans="1:7" x14ac:dyDescent="0.25">
      <c r="A70" s="1749"/>
      <c r="B70" s="1750"/>
      <c r="C70" s="1750"/>
      <c r="D70" s="1750"/>
      <c r="E70" s="1750"/>
      <c r="F70" s="1750"/>
      <c r="G70" s="1751"/>
    </row>
  </sheetData>
  <sheetProtection algorithmName="SHA-512" hashValue="AorGnEG1q7NYnzfy1m1N/PSMohVlTdsmTVprgBksjb4se7Xhctih5zMTdsKRrMGu85qj3e7eo8PxYTgc/oEsYg==" saltValue="6C7AWK37lyCXt5r5ZDf5iw==" spinCount="100000" sheet="1" objects="1" scenarios="1"/>
  <mergeCells count="11">
    <mergeCell ref="A1:U2"/>
    <mergeCell ref="A68:G70"/>
    <mergeCell ref="G18:H18"/>
    <mergeCell ref="B9:C9"/>
    <mergeCell ref="B10:C10"/>
    <mergeCell ref="D20:E20"/>
    <mergeCell ref="B19:E19"/>
    <mergeCell ref="B20:C20"/>
    <mergeCell ref="E10:E11"/>
    <mergeCell ref="B18:E18"/>
    <mergeCell ref="G19:H20"/>
  </mergeCells>
  <conditionalFormatting sqref="E12:E13">
    <cfRule type="cellIs" dxfId="24" priority="2" operator="lessThan">
      <formula>0</formula>
    </cfRule>
  </conditionalFormatting>
  <conditionalFormatting sqref="G23:H63">
    <cfRule type="cellIs" dxfId="23" priority="1" operator="lessThan">
      <formula>0</formula>
    </cfRule>
  </conditionalFormatting>
  <hyperlinks>
    <hyperlink ref="A5" location="Índice!A1" display="⌂ Volver al ÍNDICE" xr:uid="{258B5BF9-D732-4DC4-97A0-B5C01DB42247}"/>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6822-89A7-47D8-B66E-9911DBCBE7A8}">
  <sheetPr codeName="Hoja85">
    <tabColor rgb="FFB2C6D1"/>
  </sheetPr>
  <dimension ref="A1:Z77"/>
  <sheetViews>
    <sheetView zoomScale="68" zoomScaleNormal="68" workbookViewId="0">
      <pane xSplit="1" topLeftCell="B1" activePane="topRight" state="frozen"/>
      <selection activeCell="M24" sqref="M24"/>
      <selection pane="topRight" activeCell="A42" sqref="A42:A43"/>
    </sheetView>
  </sheetViews>
  <sheetFormatPr baseColWidth="10" defaultColWidth="11.42578125" defaultRowHeight="15" x14ac:dyDescent="0.25"/>
  <cols>
    <col min="1" max="1" width="121.7109375" customWidth="1"/>
    <col min="2" max="4" width="12.7109375" customWidth="1"/>
    <col min="5" max="5" width="17.140625" customWidth="1"/>
    <col min="6" max="26" width="12.7109375" customWidth="1"/>
    <col min="27" max="35" width="10.7109375" customWidth="1"/>
    <col min="36" max="36" width="11.28515625" customWidth="1"/>
    <col min="37" max="41" width="10.7109375" customWidth="1"/>
  </cols>
  <sheetData>
    <row r="1" spans="1:18" ht="24" customHeight="1" x14ac:dyDescent="0.25">
      <c r="A1" s="1786" t="s">
        <v>1153</v>
      </c>
      <c r="B1" s="1787"/>
      <c r="C1" s="1787"/>
      <c r="D1" s="1787"/>
      <c r="E1" s="1787"/>
      <c r="F1" s="1787"/>
      <c r="G1" s="1787"/>
      <c r="H1" s="1787"/>
      <c r="I1" s="1788"/>
    </row>
    <row r="2" spans="1:18" ht="16.5" customHeight="1" thickBot="1" x14ac:dyDescent="0.3">
      <c r="A2" s="1789"/>
      <c r="B2" s="1790"/>
      <c r="C2" s="1790"/>
      <c r="D2" s="1790"/>
      <c r="E2" s="1790"/>
      <c r="F2" s="1790"/>
      <c r="G2" s="1790"/>
      <c r="H2" s="1790"/>
      <c r="I2" s="1791"/>
    </row>
    <row r="3" spans="1:18" x14ac:dyDescent="0.25">
      <c r="A3" s="42" t="s">
        <v>985</v>
      </c>
    </row>
    <row r="4" spans="1:18" x14ac:dyDescent="0.25">
      <c r="A4" s="42" t="s">
        <v>990</v>
      </c>
    </row>
    <row r="5" spans="1:18" x14ac:dyDescent="0.25">
      <c r="A5" s="132" t="s">
        <v>712</v>
      </c>
    </row>
    <row r="7" spans="1:18" x14ac:dyDescent="0.25">
      <c r="A7" s="5" t="s">
        <v>1365</v>
      </c>
    </row>
    <row r="8" spans="1:18" x14ac:dyDescent="0.25">
      <c r="A8" s="5"/>
    </row>
    <row r="9" spans="1:18" ht="85.5" customHeight="1" x14ac:dyDescent="0.25">
      <c r="B9" s="2148" t="s">
        <v>508</v>
      </c>
      <c r="C9" s="2149"/>
      <c r="D9" s="7"/>
      <c r="E9" s="1604" t="s">
        <v>853</v>
      </c>
      <c r="R9" s="1"/>
    </row>
    <row r="10" spans="1:18" x14ac:dyDescent="0.25">
      <c r="A10" s="412" t="s">
        <v>29</v>
      </c>
      <c r="B10" s="2128">
        <v>2023</v>
      </c>
      <c r="C10" s="2128"/>
      <c r="E10" s="2129">
        <v>2023</v>
      </c>
    </row>
    <row r="11" spans="1:18" x14ac:dyDescent="0.25">
      <c r="A11" s="394" t="s">
        <v>1136</v>
      </c>
      <c r="B11" s="393" t="s">
        <v>31</v>
      </c>
      <c r="C11" s="393" t="s">
        <v>32</v>
      </c>
      <c r="E11" s="2129"/>
    </row>
    <row r="12" spans="1:18" x14ac:dyDescent="0.25">
      <c r="A12" s="1107" t="s">
        <v>670</v>
      </c>
      <c r="B12" s="1109">
        <v>39.193459508737192</v>
      </c>
      <c r="C12" s="1110">
        <v>38.056416844524264</v>
      </c>
      <c r="E12" s="180">
        <v>-1.1370426642129274</v>
      </c>
      <c r="F12" s="72"/>
      <c r="G12" s="72"/>
      <c r="H12" s="72"/>
      <c r="I12" s="72"/>
      <c r="J12" s="72"/>
      <c r="K12" s="72"/>
      <c r="L12" s="72"/>
      <c r="M12" s="72"/>
      <c r="N12" s="72"/>
      <c r="O12" s="72"/>
      <c r="P12" s="72"/>
      <c r="Q12" s="72"/>
    </row>
    <row r="13" spans="1:18" x14ac:dyDescent="0.25">
      <c r="A13" s="1075" t="s">
        <v>671</v>
      </c>
      <c r="B13" s="106">
        <v>43.494529798374586</v>
      </c>
      <c r="C13" s="1111">
        <v>42.722953439592096</v>
      </c>
      <c r="E13" s="73">
        <v>-0.77157635878248954</v>
      </c>
      <c r="F13" s="72"/>
      <c r="G13" s="72"/>
      <c r="H13" s="72"/>
      <c r="I13" s="72"/>
      <c r="J13" s="72"/>
      <c r="K13" s="72"/>
      <c r="L13" s="72"/>
      <c r="M13" s="72"/>
      <c r="N13" s="72"/>
      <c r="O13" s="72"/>
      <c r="P13" s="72"/>
      <c r="Q13" s="72"/>
    </row>
    <row r="14" spans="1:18" x14ac:dyDescent="0.25">
      <c r="A14" s="1075" t="s">
        <v>672</v>
      </c>
      <c r="B14" s="106">
        <v>10.668390657883593</v>
      </c>
      <c r="C14" s="1111">
        <v>10.644011148685349</v>
      </c>
      <c r="E14" s="73">
        <v>-2.4379509198244165E-2</v>
      </c>
      <c r="F14" s="72"/>
      <c r="G14" s="72"/>
      <c r="H14" s="72"/>
      <c r="I14" s="72"/>
      <c r="J14" s="72"/>
      <c r="K14" s="72"/>
      <c r="L14" s="72"/>
      <c r="M14" s="72"/>
      <c r="N14" s="72"/>
      <c r="O14" s="72"/>
      <c r="P14" s="72"/>
      <c r="Q14" s="72"/>
    </row>
    <row r="15" spans="1:18" x14ac:dyDescent="0.25">
      <c r="A15" s="1075" t="s">
        <v>673</v>
      </c>
      <c r="B15" s="106">
        <v>1.928406464787813</v>
      </c>
      <c r="C15" s="1111">
        <v>2.0934429321669406</v>
      </c>
      <c r="E15" s="73">
        <v>0.16503646737912758</v>
      </c>
      <c r="F15" s="72"/>
      <c r="G15" s="72"/>
      <c r="H15" s="72"/>
      <c r="I15" s="72"/>
      <c r="J15" s="72"/>
      <c r="K15" s="72"/>
      <c r="L15" s="72"/>
      <c r="M15" s="72"/>
      <c r="N15" s="72"/>
      <c r="O15" s="72"/>
      <c r="P15" s="72"/>
      <c r="Q15" s="72"/>
    </row>
    <row r="16" spans="1:18" x14ac:dyDescent="0.25">
      <c r="A16" s="1075" t="s">
        <v>674</v>
      </c>
      <c r="B16" s="106">
        <v>3.6501520716201239</v>
      </c>
      <c r="C16" s="1111">
        <v>5.0121739450013321</v>
      </c>
      <c r="E16" s="73">
        <v>1.3620218733812082</v>
      </c>
      <c r="F16" s="72"/>
      <c r="G16" s="72"/>
      <c r="H16" s="72"/>
      <c r="I16" s="72"/>
      <c r="J16" s="72"/>
      <c r="K16" s="72"/>
      <c r="L16" s="72"/>
      <c r="M16" s="72"/>
      <c r="N16" s="72"/>
      <c r="O16" s="72"/>
      <c r="P16" s="72"/>
      <c r="Q16" s="72"/>
    </row>
    <row r="17" spans="1:26" x14ac:dyDescent="0.25">
      <c r="A17" s="1075" t="s">
        <v>675</v>
      </c>
      <c r="B17" s="106">
        <v>0.26827820808679548</v>
      </c>
      <c r="C17" s="1111">
        <v>0.29446624614987166</v>
      </c>
      <c r="E17" s="73">
        <v>2.618803806307618E-2</v>
      </c>
      <c r="F17" s="72"/>
      <c r="G17" s="72"/>
      <c r="H17" s="72"/>
      <c r="I17" s="72"/>
      <c r="J17" s="72"/>
      <c r="K17" s="72"/>
      <c r="L17" s="72"/>
      <c r="M17" s="72"/>
      <c r="N17" s="72"/>
      <c r="O17" s="72"/>
      <c r="P17" s="72"/>
      <c r="Q17" s="72"/>
    </row>
    <row r="18" spans="1:26" x14ac:dyDescent="0.25">
      <c r="A18" s="1108" t="s">
        <v>676</v>
      </c>
      <c r="B18" s="104">
        <v>0.43686327804601455</v>
      </c>
      <c r="C18" s="825">
        <v>0.79737853483531806</v>
      </c>
      <c r="D18" s="5"/>
      <c r="E18" s="826">
        <v>0.36051525678930352</v>
      </c>
      <c r="F18" s="72"/>
      <c r="G18" s="72"/>
      <c r="H18" s="72"/>
      <c r="I18" s="72"/>
      <c r="J18" s="72"/>
      <c r="K18" s="72"/>
      <c r="L18" s="72"/>
      <c r="M18" s="72"/>
      <c r="N18" s="72"/>
      <c r="O18" s="72"/>
      <c r="P18" s="72"/>
      <c r="Q18" s="72"/>
    </row>
    <row r="19" spans="1:26" x14ac:dyDescent="0.25">
      <c r="A19" s="1077" t="s">
        <v>669</v>
      </c>
      <c r="B19" s="333">
        <v>0.35992001246388289</v>
      </c>
      <c r="C19" s="334">
        <v>0.3791569090448223</v>
      </c>
      <c r="E19" s="246">
        <v>1.9236896580939411E-2</v>
      </c>
      <c r="F19" s="72"/>
      <c r="G19" s="72"/>
      <c r="H19" s="72"/>
      <c r="I19" s="72"/>
      <c r="J19" s="72"/>
      <c r="K19" s="72"/>
      <c r="L19" s="72"/>
      <c r="M19" s="72"/>
      <c r="N19" s="72"/>
      <c r="O19" s="72"/>
      <c r="P19" s="72"/>
      <c r="Q19" s="72"/>
    </row>
    <row r="22" spans="1:26" x14ac:dyDescent="0.25">
      <c r="A22" s="5" t="s">
        <v>1366</v>
      </c>
    </row>
    <row r="23" spans="1:26" x14ac:dyDescent="0.25">
      <c r="A23" s="5"/>
    </row>
    <row r="24" spans="1:26" ht="20.25" customHeight="1" x14ac:dyDescent="0.25">
      <c r="A24" s="5"/>
      <c r="B24" s="2130" t="s">
        <v>508</v>
      </c>
      <c r="C24" s="2130"/>
      <c r="D24" s="2130"/>
      <c r="E24" s="2130"/>
      <c r="F24" s="2130"/>
      <c r="G24" s="2130"/>
      <c r="H24" s="2130"/>
      <c r="I24" s="2130"/>
      <c r="J24" s="2130"/>
      <c r="K24" s="2130"/>
      <c r="L24" s="2130"/>
      <c r="M24" s="2130"/>
      <c r="N24" s="2130"/>
      <c r="O24" s="2130"/>
      <c r="P24" s="2130"/>
      <c r="Q24" s="2130"/>
      <c r="S24" s="2127" t="s">
        <v>631</v>
      </c>
      <c r="T24" s="2127"/>
      <c r="U24" s="2127"/>
      <c r="V24" s="2127"/>
      <c r="W24" s="2127"/>
      <c r="X24" s="2127"/>
      <c r="Y24" s="2127"/>
      <c r="Z24" s="2127"/>
    </row>
    <row r="25" spans="1:26" x14ac:dyDescent="0.25">
      <c r="A25" s="1088" t="s">
        <v>29</v>
      </c>
      <c r="B25" s="2128">
        <v>2023</v>
      </c>
      <c r="C25" s="2128"/>
      <c r="D25" s="2128"/>
      <c r="E25" s="2128"/>
      <c r="F25" s="2128"/>
      <c r="G25" s="2128"/>
      <c r="H25" s="2128"/>
      <c r="I25" s="2128"/>
      <c r="J25" s="2128"/>
      <c r="K25" s="2128"/>
      <c r="L25" s="2128"/>
      <c r="M25" s="2128"/>
      <c r="N25" s="2128"/>
      <c r="O25" s="2128"/>
      <c r="P25" s="2128"/>
      <c r="Q25" s="2128"/>
      <c r="S25" s="2129">
        <v>2023</v>
      </c>
      <c r="T25" s="2129"/>
      <c r="U25" s="2129"/>
      <c r="V25" s="2129"/>
      <c r="W25" s="2129"/>
      <c r="X25" s="2129"/>
      <c r="Y25" s="2129"/>
      <c r="Z25" s="2129"/>
    </row>
    <row r="26" spans="1:26" ht="19.5" customHeight="1" x14ac:dyDescent="0.25">
      <c r="A26" s="391" t="s">
        <v>1136</v>
      </c>
      <c r="B26" s="2127" t="s">
        <v>31</v>
      </c>
      <c r="C26" s="2127"/>
      <c r="D26" s="2127"/>
      <c r="E26" s="2127"/>
      <c r="F26" s="2127"/>
      <c r="G26" s="2127"/>
      <c r="H26" s="2127"/>
      <c r="I26" s="2127"/>
      <c r="J26" s="2127" t="s">
        <v>32</v>
      </c>
      <c r="K26" s="2127"/>
      <c r="L26" s="2127"/>
      <c r="M26" s="2127"/>
      <c r="N26" s="2127"/>
      <c r="O26" s="2127"/>
      <c r="P26" s="2127"/>
      <c r="Q26" s="2127"/>
      <c r="S26" s="2129"/>
      <c r="T26" s="2129"/>
      <c r="U26" s="2129"/>
      <c r="V26" s="2129"/>
      <c r="W26" s="2129"/>
      <c r="X26" s="2129"/>
      <c r="Y26" s="2129"/>
      <c r="Z26" s="2129"/>
    </row>
    <row r="27" spans="1:26" ht="153" customHeight="1" x14ac:dyDescent="0.25">
      <c r="A27" s="1105" t="s">
        <v>34</v>
      </c>
      <c r="B27" s="1078" t="s">
        <v>670</v>
      </c>
      <c r="C27" s="1079" t="s">
        <v>671</v>
      </c>
      <c r="D27" s="1079" t="s">
        <v>672</v>
      </c>
      <c r="E27" s="1079" t="s">
        <v>673</v>
      </c>
      <c r="F27" s="1079" t="s">
        <v>674</v>
      </c>
      <c r="G27" s="1079" t="s">
        <v>675</v>
      </c>
      <c r="H27" s="1106" t="s">
        <v>676</v>
      </c>
      <c r="I27" s="1079" t="s">
        <v>669</v>
      </c>
      <c r="J27" s="1078" t="s">
        <v>670</v>
      </c>
      <c r="K27" s="1079" t="s">
        <v>671</v>
      </c>
      <c r="L27" s="1079" t="s">
        <v>672</v>
      </c>
      <c r="M27" s="1079" t="s">
        <v>673</v>
      </c>
      <c r="N27" s="1079" t="s">
        <v>674</v>
      </c>
      <c r="O27" s="1079" t="s">
        <v>675</v>
      </c>
      <c r="P27" s="1106" t="s">
        <v>676</v>
      </c>
      <c r="Q27" s="1080" t="s">
        <v>669</v>
      </c>
      <c r="S27" s="1078" t="s">
        <v>670</v>
      </c>
      <c r="T27" s="1079" t="s">
        <v>671</v>
      </c>
      <c r="U27" s="1079" t="s">
        <v>672</v>
      </c>
      <c r="V27" s="1079" t="s">
        <v>673</v>
      </c>
      <c r="W27" s="1079" t="s">
        <v>674</v>
      </c>
      <c r="X27" s="1079" t="s">
        <v>675</v>
      </c>
      <c r="Y27" s="1106" t="s">
        <v>676</v>
      </c>
      <c r="Z27" s="1080" t="s">
        <v>669</v>
      </c>
    </row>
    <row r="28" spans="1:26" x14ac:dyDescent="0.25">
      <c r="A28" s="392" t="s">
        <v>1137</v>
      </c>
      <c r="B28" s="390"/>
      <c r="C28" s="401"/>
      <c r="D28" s="401"/>
      <c r="E28" s="401"/>
      <c r="F28" s="401"/>
      <c r="G28" s="401"/>
      <c r="H28" s="1674"/>
      <c r="I28" s="401"/>
      <c r="J28" s="390"/>
      <c r="K28" s="401"/>
      <c r="L28" s="401"/>
      <c r="M28" s="401"/>
      <c r="N28" s="401"/>
      <c r="O28" s="401"/>
      <c r="P28" s="401"/>
      <c r="Q28" s="402"/>
      <c r="S28" s="390"/>
      <c r="T28" s="401"/>
      <c r="U28" s="401"/>
      <c r="V28" s="401"/>
      <c r="W28" s="401"/>
      <c r="X28" s="401"/>
      <c r="Y28" s="401"/>
      <c r="Z28" s="402"/>
    </row>
    <row r="29" spans="1:26" x14ac:dyDescent="0.25">
      <c r="A29" s="408" t="s">
        <v>38</v>
      </c>
      <c r="B29" s="177">
        <v>44.78876668536769</v>
      </c>
      <c r="C29" s="1109">
        <v>46.139474324910815</v>
      </c>
      <c r="D29" s="1109">
        <v>3.6916872201462914</v>
      </c>
      <c r="E29" s="1109">
        <v>2.4473636854417853</v>
      </c>
      <c r="F29" s="1109">
        <v>2.2213636219288868</v>
      </c>
      <c r="G29" s="1109">
        <v>0</v>
      </c>
      <c r="H29" s="940">
        <v>0</v>
      </c>
      <c r="I29" s="1109">
        <v>0.71134446220453262</v>
      </c>
      <c r="J29" s="177">
        <v>46.708230706075533</v>
      </c>
      <c r="K29" s="1109">
        <v>41.771346469622337</v>
      </c>
      <c r="L29" s="1109">
        <v>7.5164203612479472</v>
      </c>
      <c r="M29" s="1109">
        <v>0.87951559934318546</v>
      </c>
      <c r="N29" s="1109">
        <v>3.0413587848932675</v>
      </c>
      <c r="O29" s="1109">
        <v>0</v>
      </c>
      <c r="P29" s="1109">
        <v>8.3128078817733986E-2</v>
      </c>
      <c r="Q29" s="1110">
        <v>0</v>
      </c>
      <c r="S29" s="1082">
        <v>1.9194640207078422</v>
      </c>
      <c r="T29" s="1102">
        <v>-4.3681278552884777</v>
      </c>
      <c r="U29" s="1102">
        <v>3.8247331411016559</v>
      </c>
      <c r="V29" s="1102">
        <v>-1.5678480860985999</v>
      </c>
      <c r="W29" s="1102">
        <v>0.81999516296438069</v>
      </c>
      <c r="X29" s="1102">
        <v>0</v>
      </c>
      <c r="Y29" s="1678">
        <v>8.3128078817733986E-2</v>
      </c>
      <c r="Z29" s="1083">
        <v>-0.71134446220453262</v>
      </c>
    </row>
    <row r="30" spans="1:26" x14ac:dyDescent="0.25">
      <c r="A30" s="409" t="s">
        <v>39</v>
      </c>
      <c r="B30" s="107">
        <v>46.282427932980788</v>
      </c>
      <c r="C30" s="106">
        <v>42.389402275519473</v>
      </c>
      <c r="D30" s="106">
        <v>5.7429268379538128</v>
      </c>
      <c r="E30" s="106">
        <v>1.8064562078236563</v>
      </c>
      <c r="F30" s="106">
        <v>2.9199294909459965</v>
      </c>
      <c r="G30" s="106">
        <v>5.6407243202820367E-2</v>
      </c>
      <c r="H30" s="104">
        <v>0.67418051030037562</v>
      </c>
      <c r="I30" s="106">
        <v>0.12826950127308015</v>
      </c>
      <c r="J30" s="107">
        <v>42.651669877550411</v>
      </c>
      <c r="K30" s="106">
        <v>42.328448180821027</v>
      </c>
      <c r="L30" s="106">
        <v>7.2495744255445587</v>
      </c>
      <c r="M30" s="106">
        <v>2.2569927815845383</v>
      </c>
      <c r="N30" s="106">
        <v>4.163155249187624</v>
      </c>
      <c r="O30" s="106">
        <v>0.10590310543221734</v>
      </c>
      <c r="P30" s="106">
        <v>0.92299671686358631</v>
      </c>
      <c r="Q30" s="1111">
        <v>0.3212596630160382</v>
      </c>
      <c r="S30" s="1084">
        <v>-3.6307580554303769</v>
      </c>
      <c r="T30" s="72">
        <v>-6.095409469844526E-2</v>
      </c>
      <c r="U30" s="72">
        <v>1.5066475875907459</v>
      </c>
      <c r="V30" s="72">
        <v>0.45053657376088196</v>
      </c>
      <c r="W30" s="72">
        <v>1.2432257582416275</v>
      </c>
      <c r="X30" s="72">
        <v>4.9495862229396975E-2</v>
      </c>
      <c r="Y30" s="1679">
        <v>0.24881620656321068</v>
      </c>
      <c r="Z30" s="1085">
        <v>0.19299016174295805</v>
      </c>
    </row>
    <row r="31" spans="1:26" x14ac:dyDescent="0.25">
      <c r="A31" s="409" t="s">
        <v>40</v>
      </c>
      <c r="B31" s="107">
        <v>37.342578872518651</v>
      </c>
      <c r="C31" s="106">
        <v>45.545122071004855</v>
      </c>
      <c r="D31" s="106">
        <v>10.244149653598036</v>
      </c>
      <c r="E31" s="106">
        <v>2.0845268948342213</v>
      </c>
      <c r="F31" s="106">
        <v>3.6314208194326012</v>
      </c>
      <c r="G31" s="106">
        <v>0.26337021382634385</v>
      </c>
      <c r="H31" s="104">
        <v>0.51095579576903072</v>
      </c>
      <c r="I31" s="106">
        <v>0.37787567901626201</v>
      </c>
      <c r="J31" s="107">
        <v>36.628193260169446</v>
      </c>
      <c r="K31" s="106">
        <v>44.140459417878326</v>
      </c>
      <c r="L31" s="106">
        <v>10.292064470881492</v>
      </c>
      <c r="M31" s="106">
        <v>2.4839436797773478</v>
      </c>
      <c r="N31" s="106">
        <v>4.9203354161132813</v>
      </c>
      <c r="O31" s="106">
        <v>0.23433385420926375</v>
      </c>
      <c r="P31" s="106">
        <v>0.98097898136547657</v>
      </c>
      <c r="Q31" s="1111">
        <v>0.31969091960536955</v>
      </c>
      <c r="S31" s="1084">
        <v>-0.71438561234920428</v>
      </c>
      <c r="T31" s="72">
        <v>-1.4046626531265289</v>
      </c>
      <c r="U31" s="72">
        <v>4.7914817283455591E-2</v>
      </c>
      <c r="V31" s="72">
        <v>0.39941678494312649</v>
      </c>
      <c r="W31" s="72">
        <v>1.2889145966806801</v>
      </c>
      <c r="X31" s="72">
        <v>-2.9036359617080093E-2</v>
      </c>
      <c r="Y31" s="1679">
        <v>0.47002318559644585</v>
      </c>
      <c r="Z31" s="1085">
        <v>-5.8184759410892462E-2</v>
      </c>
    </row>
    <row r="32" spans="1:26" x14ac:dyDescent="0.25">
      <c r="A32" s="409" t="s">
        <v>41</v>
      </c>
      <c r="B32" s="107">
        <v>36.711482504037129</v>
      </c>
      <c r="C32" s="106">
        <v>41.758847576657132</v>
      </c>
      <c r="D32" s="106">
        <v>14.428430069467163</v>
      </c>
      <c r="E32" s="106">
        <v>1.7935187856706822</v>
      </c>
      <c r="F32" s="106">
        <v>4.1910473755351481</v>
      </c>
      <c r="G32" s="106">
        <v>0.41355154948031414</v>
      </c>
      <c r="H32" s="104">
        <v>0.257941561950843</v>
      </c>
      <c r="I32" s="106">
        <v>0.44518057720158755</v>
      </c>
      <c r="J32" s="107">
        <v>36.03432582976103</v>
      </c>
      <c r="K32" s="106">
        <v>40.974203658217057</v>
      </c>
      <c r="L32" s="106">
        <v>14.012807585231723</v>
      </c>
      <c r="M32" s="106">
        <v>1.4683177557276483</v>
      </c>
      <c r="N32" s="106">
        <v>5.9440433252082929</v>
      </c>
      <c r="O32" s="106">
        <v>0.55084020906159759</v>
      </c>
      <c r="P32" s="106">
        <v>0.47595365767570907</v>
      </c>
      <c r="Q32" s="1111">
        <v>0.53950797911693782</v>
      </c>
      <c r="S32" s="1084">
        <v>-0.67715667427609816</v>
      </c>
      <c r="T32" s="72">
        <v>-0.78464391844007508</v>
      </c>
      <c r="U32" s="72">
        <v>-0.41562248423544013</v>
      </c>
      <c r="V32" s="72">
        <v>-0.3252010299430339</v>
      </c>
      <c r="W32" s="72">
        <v>1.7529959496731449</v>
      </c>
      <c r="X32" s="72">
        <v>0.13728865958128345</v>
      </c>
      <c r="Y32" s="1679">
        <v>0.21801209572486607</v>
      </c>
      <c r="Z32" s="1085">
        <v>9.4327401915350273E-2</v>
      </c>
    </row>
    <row r="33" spans="1:26" x14ac:dyDescent="0.25">
      <c r="A33" s="392" t="s">
        <v>1138</v>
      </c>
      <c r="B33" s="1112"/>
      <c r="C33" s="1113"/>
      <c r="D33" s="1113"/>
      <c r="E33" s="1113"/>
      <c r="F33" s="1113"/>
      <c r="G33" s="1113"/>
      <c r="H33" s="1675"/>
      <c r="I33" s="1113"/>
      <c r="J33" s="1112"/>
      <c r="K33" s="1114"/>
      <c r="L33" s="1114"/>
      <c r="M33" s="1114"/>
      <c r="N33" s="1114"/>
      <c r="O33" s="1114"/>
      <c r="P33" s="1114"/>
      <c r="Q33" s="1115"/>
      <c r="S33" s="1070"/>
      <c r="T33" s="1104"/>
      <c r="U33" s="1104"/>
      <c r="V33" s="1104"/>
      <c r="W33" s="1104"/>
      <c r="X33" s="1104"/>
      <c r="Y33" s="1680"/>
      <c r="Z33" s="1094"/>
    </row>
    <row r="34" spans="1:26" x14ac:dyDescent="0.25">
      <c r="A34" s="409" t="s">
        <v>43</v>
      </c>
      <c r="B34" s="107">
        <v>50.78582010905258</v>
      </c>
      <c r="C34" s="106">
        <v>39.154635171313799</v>
      </c>
      <c r="D34" s="106">
        <v>4.7120841524641559</v>
      </c>
      <c r="E34" s="106">
        <v>1.1839122342688699</v>
      </c>
      <c r="F34" s="106">
        <v>3.5238080691931897</v>
      </c>
      <c r="G34" s="106">
        <v>0</v>
      </c>
      <c r="H34" s="104">
        <v>0.20160982389687351</v>
      </c>
      <c r="I34" s="106">
        <v>0.43813043981052169</v>
      </c>
      <c r="J34" s="107">
        <v>47.801986970412322</v>
      </c>
      <c r="K34" s="106">
        <v>41.323757170305001</v>
      </c>
      <c r="L34" s="106">
        <v>5.926293574461341</v>
      </c>
      <c r="M34" s="106">
        <v>0.8401386930928727</v>
      </c>
      <c r="N34" s="106">
        <v>3.819621124281579</v>
      </c>
      <c r="O34" s="106">
        <v>0</v>
      </c>
      <c r="P34" s="106">
        <v>8.4806321824698383E-2</v>
      </c>
      <c r="Q34" s="1111">
        <v>0.20339614562218644</v>
      </c>
      <c r="S34" s="1084">
        <v>-2.9838331386402572</v>
      </c>
      <c r="T34" s="72">
        <v>2.1691219989912014</v>
      </c>
      <c r="U34" s="72">
        <v>1.2142094219971851</v>
      </c>
      <c r="V34" s="72">
        <v>-0.34377354117599723</v>
      </c>
      <c r="W34" s="72">
        <v>0.29581305508838929</v>
      </c>
      <c r="X34" s="72">
        <v>0</v>
      </c>
      <c r="Y34" s="1679">
        <v>-0.11680350207217513</v>
      </c>
      <c r="Z34" s="1085">
        <v>-0.23473429418833525</v>
      </c>
    </row>
    <row r="35" spans="1:26" x14ac:dyDescent="0.25">
      <c r="A35" s="409" t="s">
        <v>44</v>
      </c>
      <c r="B35" s="107">
        <v>38.341511614463407</v>
      </c>
      <c r="C35" s="106">
        <v>43.813484839325277</v>
      </c>
      <c r="D35" s="106">
        <v>11.10611165426308</v>
      </c>
      <c r="E35" s="106">
        <v>1.9831202586561472</v>
      </c>
      <c r="F35" s="106">
        <v>3.6594367144396305</v>
      </c>
      <c r="G35" s="106">
        <v>0.28799437096080283</v>
      </c>
      <c r="H35" s="104">
        <v>0.4541523705095688</v>
      </c>
      <c r="I35" s="106">
        <v>0.35418817738208308</v>
      </c>
      <c r="J35" s="107">
        <v>37.241777559787096</v>
      </c>
      <c r="K35" s="106">
        <v>42.830225793851568</v>
      </c>
      <c r="L35" s="106">
        <v>11.04379658906063</v>
      </c>
      <c r="M35" s="106">
        <v>2.1995241509343719</v>
      </c>
      <c r="N35" s="106">
        <v>5.1136659368876343</v>
      </c>
      <c r="O35" s="106">
        <v>0.3193506170141831</v>
      </c>
      <c r="P35" s="106">
        <v>0.85761149840406747</v>
      </c>
      <c r="Q35" s="1111">
        <v>0.39404785406044901</v>
      </c>
      <c r="S35" s="1084">
        <v>-1.0997340546763112</v>
      </c>
      <c r="T35" s="72">
        <v>-0.98325904547370868</v>
      </c>
      <c r="U35" s="72">
        <v>-6.231506520244956E-2</v>
      </c>
      <c r="V35" s="72">
        <v>0.21640389227822476</v>
      </c>
      <c r="W35" s="72">
        <v>1.4542292224480038</v>
      </c>
      <c r="X35" s="72">
        <v>3.1356246053380277E-2</v>
      </c>
      <c r="Y35" s="1679">
        <v>0.40345912789449867</v>
      </c>
      <c r="Z35" s="1085">
        <v>3.985967667836593E-2</v>
      </c>
    </row>
    <row r="36" spans="1:26" x14ac:dyDescent="0.25">
      <c r="A36" s="392" t="s">
        <v>1139</v>
      </c>
      <c r="B36" s="1112"/>
      <c r="C36" s="1113"/>
      <c r="D36" s="1113"/>
      <c r="E36" s="1113"/>
      <c r="F36" s="1113"/>
      <c r="G36" s="1113"/>
      <c r="H36" s="1675"/>
      <c r="I36" s="1113"/>
      <c r="J36" s="1112"/>
      <c r="K36" s="1114"/>
      <c r="L36" s="1114"/>
      <c r="M36" s="1114"/>
      <c r="N36" s="1114"/>
      <c r="O36" s="1114"/>
      <c r="P36" s="1114"/>
      <c r="Q36" s="1115"/>
      <c r="S36" s="1070"/>
      <c r="T36" s="1104"/>
      <c r="U36" s="1104"/>
      <c r="V36" s="1104"/>
      <c r="W36" s="1104"/>
      <c r="X36" s="1104"/>
      <c r="Y36" s="1680"/>
      <c r="Z36" s="1094"/>
    </row>
    <row r="37" spans="1:26" x14ac:dyDescent="0.25">
      <c r="A37" s="409" t="s">
        <v>46</v>
      </c>
      <c r="B37" s="107">
        <v>41.978027198588443</v>
      </c>
      <c r="C37" s="106">
        <v>37.453861459486603</v>
      </c>
      <c r="D37" s="106">
        <v>11.801445330955996</v>
      </c>
      <c r="E37" s="106">
        <v>2.4314755685177509</v>
      </c>
      <c r="F37" s="106">
        <v>5.0817438540402051</v>
      </c>
      <c r="G37" s="106">
        <v>0.34219997468759406</v>
      </c>
      <c r="H37" s="104">
        <v>0.23289640359703392</v>
      </c>
      <c r="I37" s="106">
        <v>0.67835021012637275</v>
      </c>
      <c r="J37" s="107">
        <v>41.92066474575681</v>
      </c>
      <c r="K37" s="106">
        <v>34.17232844849439</v>
      </c>
      <c r="L37" s="106">
        <v>12.361146165611991</v>
      </c>
      <c r="M37" s="106">
        <v>2.7233500019212786</v>
      </c>
      <c r="N37" s="106">
        <v>7.5169811988390496</v>
      </c>
      <c r="O37" s="106">
        <v>0.40861031303569456</v>
      </c>
      <c r="P37" s="106">
        <v>0.45380873410418526</v>
      </c>
      <c r="Q37" s="1111">
        <v>0.44311039223659759</v>
      </c>
      <c r="S37" s="1084">
        <v>-5.7362452831632993E-2</v>
      </c>
      <c r="T37" s="72">
        <v>-3.281533010992213</v>
      </c>
      <c r="U37" s="72">
        <v>0.55970083465599529</v>
      </c>
      <c r="V37" s="72">
        <v>0.2918744334035277</v>
      </c>
      <c r="W37" s="72">
        <v>2.4352373447988445</v>
      </c>
      <c r="X37" s="72">
        <v>6.6410338348100506E-2</v>
      </c>
      <c r="Y37" s="1679">
        <v>0.22091233050715134</v>
      </c>
      <c r="Z37" s="1085">
        <v>-0.23523981788977516</v>
      </c>
    </row>
    <row r="38" spans="1:26" x14ac:dyDescent="0.25">
      <c r="A38" s="409" t="s">
        <v>47</v>
      </c>
      <c r="B38" s="107">
        <v>41.437793131272379</v>
      </c>
      <c r="C38" s="106">
        <v>41.600517760182896</v>
      </c>
      <c r="D38" s="106">
        <v>11.026610856153447</v>
      </c>
      <c r="E38" s="106">
        <v>1.428715517676131</v>
      </c>
      <c r="F38" s="106">
        <v>3.9080807571402159</v>
      </c>
      <c r="G38" s="106">
        <v>8.7582160808243811E-2</v>
      </c>
      <c r="H38" s="104">
        <v>0.29586296165548776</v>
      </c>
      <c r="I38" s="106">
        <v>0.21483685511120074</v>
      </c>
      <c r="J38" s="107">
        <v>37.690511292692555</v>
      </c>
      <c r="K38" s="106">
        <v>42.89702271294459</v>
      </c>
      <c r="L38" s="106">
        <v>9.8440340191290137</v>
      </c>
      <c r="M38" s="106">
        <v>1.6582730901035929</v>
      </c>
      <c r="N38" s="106">
        <v>6.5559434126573333</v>
      </c>
      <c r="O38" s="106">
        <v>0.73506143705553495</v>
      </c>
      <c r="P38" s="106">
        <v>0.49919907372201355</v>
      </c>
      <c r="Q38" s="1111">
        <v>0.11995496169536345</v>
      </c>
      <c r="S38" s="1084">
        <v>-3.7472818385798234</v>
      </c>
      <c r="T38" s="72">
        <v>1.2965049527616941</v>
      </c>
      <c r="U38" s="72">
        <v>-1.1825768370244329</v>
      </c>
      <c r="V38" s="72">
        <v>0.22955757242746189</v>
      </c>
      <c r="W38" s="72">
        <v>2.6478626555171174</v>
      </c>
      <c r="X38" s="72">
        <v>0.64747927624729118</v>
      </c>
      <c r="Y38" s="1679">
        <v>0.2033361120665258</v>
      </c>
      <c r="Z38" s="1085">
        <v>-9.488189341583729E-2</v>
      </c>
    </row>
    <row r="39" spans="1:26" x14ac:dyDescent="0.25">
      <c r="A39" s="409" t="s">
        <v>48</v>
      </c>
      <c r="B39" s="107">
        <v>36.77574837133767</v>
      </c>
      <c r="C39" s="106">
        <v>48.624763268642916</v>
      </c>
      <c r="D39" s="106">
        <v>9.7770668077458236</v>
      </c>
      <c r="E39" s="106">
        <v>1.580185371626899</v>
      </c>
      <c r="F39" s="106">
        <v>2.1235605612305206</v>
      </c>
      <c r="G39" s="106">
        <v>0.23408042196046058</v>
      </c>
      <c r="H39" s="104">
        <v>0.74404812805973974</v>
      </c>
      <c r="I39" s="106">
        <v>0.14054706939597067</v>
      </c>
      <c r="J39" s="107">
        <v>34.419149493058264</v>
      </c>
      <c r="K39" s="106">
        <v>50.458097382825528</v>
      </c>
      <c r="L39" s="106">
        <v>9.2588389056244491</v>
      </c>
      <c r="M39" s="106">
        <v>1.5468138244046898</v>
      </c>
      <c r="N39" s="106">
        <v>2.6678700700311269</v>
      </c>
      <c r="O39" s="106">
        <v>0.12978642628219278</v>
      </c>
      <c r="P39" s="106">
        <v>1.1845966268060664</v>
      </c>
      <c r="Q39" s="1111">
        <v>0.33484727096768496</v>
      </c>
      <c r="S39" s="1084">
        <v>-2.3565988782794065</v>
      </c>
      <c r="T39" s="72">
        <v>1.8333341141826125</v>
      </c>
      <c r="U39" s="72">
        <v>-0.51822790212137448</v>
      </c>
      <c r="V39" s="72">
        <v>-3.3371547222209141E-2</v>
      </c>
      <c r="W39" s="72">
        <v>0.54430950880060625</v>
      </c>
      <c r="X39" s="72">
        <v>-0.1042939956782678</v>
      </c>
      <c r="Y39" s="1679">
        <v>0.44054849874632662</v>
      </c>
      <c r="Z39" s="1085">
        <v>0.19430020157171429</v>
      </c>
    </row>
    <row r="40" spans="1:26" x14ac:dyDescent="0.25">
      <c r="A40" s="392" t="s">
        <v>49</v>
      </c>
      <c r="B40" s="1112"/>
      <c r="C40" s="1113"/>
      <c r="D40" s="1113"/>
      <c r="E40" s="1113"/>
      <c r="F40" s="1113"/>
      <c r="G40" s="1113"/>
      <c r="H40" s="1675"/>
      <c r="I40" s="1113"/>
      <c r="J40" s="1112"/>
      <c r="K40" s="1114"/>
      <c r="L40" s="1114"/>
      <c r="M40" s="1114"/>
      <c r="N40" s="1114"/>
      <c r="O40" s="1114"/>
      <c r="P40" s="1114"/>
      <c r="Q40" s="1115"/>
      <c r="S40" s="1070"/>
      <c r="T40" s="1104"/>
      <c r="U40" s="1104"/>
      <c r="V40" s="1104"/>
      <c r="W40" s="1104"/>
      <c r="X40" s="1104"/>
      <c r="Y40" s="1680"/>
      <c r="Z40" s="1094"/>
    </row>
    <row r="41" spans="1:26" x14ac:dyDescent="0.25">
      <c r="A41" s="1066" t="s">
        <v>50</v>
      </c>
      <c r="B41" s="107">
        <v>39.938574938574938</v>
      </c>
      <c r="C41" s="106">
        <v>45.175524216620104</v>
      </c>
      <c r="D41" s="106">
        <v>10.682954124734946</v>
      </c>
      <c r="E41" s="106">
        <v>1.2251354717108141</v>
      </c>
      <c r="F41" s="106">
        <v>2.1551361448621722</v>
      </c>
      <c r="G41" s="106">
        <v>0.20047288882905323</v>
      </c>
      <c r="H41" s="104">
        <v>0.22441183400087511</v>
      </c>
      <c r="I41" s="106">
        <v>0.39779038066709305</v>
      </c>
      <c r="J41" s="107">
        <v>42.320523137261027</v>
      </c>
      <c r="K41" s="106">
        <v>39.122166925787319</v>
      </c>
      <c r="L41" s="106">
        <v>10.544517970473265</v>
      </c>
      <c r="M41" s="106">
        <v>1.9135344317965783</v>
      </c>
      <c r="N41" s="106">
        <v>5.3297082483704044</v>
      </c>
      <c r="O41" s="106">
        <v>0.24198483818631167</v>
      </c>
      <c r="P41" s="106">
        <v>0.18088965626798545</v>
      </c>
      <c r="Q41" s="1111">
        <v>0.34667479185710082</v>
      </c>
      <c r="S41" s="1084">
        <v>2.3819481986860893</v>
      </c>
      <c r="T41" s="72">
        <v>-6.0533572908327855</v>
      </c>
      <c r="U41" s="72">
        <v>-0.13843615426168121</v>
      </c>
      <c r="V41" s="72">
        <v>0.68839896008576429</v>
      </c>
      <c r="W41" s="72">
        <v>3.1745721035082322</v>
      </c>
      <c r="X41" s="72">
        <v>4.1511949357258437E-2</v>
      </c>
      <c r="Y41" s="1679">
        <v>-4.3522177732889661E-2</v>
      </c>
      <c r="Z41" s="1085">
        <v>-5.111558880999223E-2</v>
      </c>
    </row>
    <row r="42" spans="1:26" x14ac:dyDescent="0.25">
      <c r="A42" s="407" t="s">
        <v>1396</v>
      </c>
      <c r="B42" s="107">
        <v>38.297455537553645</v>
      </c>
      <c r="C42" s="106">
        <v>41.884937399185809</v>
      </c>
      <c r="D42" s="106">
        <v>11.510547196673199</v>
      </c>
      <c r="E42" s="106">
        <v>2.2118537545900416</v>
      </c>
      <c r="F42" s="106">
        <v>4.8112150935037699</v>
      </c>
      <c r="G42" s="106">
        <v>0.39876126186474031</v>
      </c>
      <c r="H42" s="104">
        <v>0.52046770045687551</v>
      </c>
      <c r="I42" s="106">
        <v>0.36476205617192758</v>
      </c>
      <c r="J42" s="107">
        <v>36.765349031056061</v>
      </c>
      <c r="K42" s="106">
        <v>43.187210693664504</v>
      </c>
      <c r="L42" s="106">
        <v>11.602435143003632</v>
      </c>
      <c r="M42" s="106">
        <v>1.9028660190791358</v>
      </c>
      <c r="N42" s="106">
        <v>4.9646341425469291</v>
      </c>
      <c r="O42" s="106">
        <v>0.45307156940465254</v>
      </c>
      <c r="P42" s="106">
        <v>0.77338504445494682</v>
      </c>
      <c r="Q42" s="1111">
        <v>0.3510483567901444</v>
      </c>
      <c r="S42" s="1084">
        <v>-1.5321065064975841</v>
      </c>
      <c r="T42" s="72">
        <v>1.3022732944786952</v>
      </c>
      <c r="U42" s="72">
        <v>9.1887946330432513E-2</v>
      </c>
      <c r="V42" s="72">
        <v>-0.30898773551090586</v>
      </c>
      <c r="W42" s="72">
        <v>0.15341904904315928</v>
      </c>
      <c r="X42" s="72">
        <v>5.4310307539912228E-2</v>
      </c>
      <c r="Y42" s="1679">
        <v>0.25291734399807131</v>
      </c>
      <c r="Z42" s="1085">
        <v>-1.3713699381783184E-2</v>
      </c>
    </row>
    <row r="43" spans="1:26" x14ac:dyDescent="0.25">
      <c r="A43" s="407" t="s">
        <v>1397</v>
      </c>
      <c r="B43" s="107">
        <v>37.442624259233391</v>
      </c>
      <c r="C43" s="106">
        <v>45.443023325418523</v>
      </c>
      <c r="D43" s="106">
        <v>9.0515393978091261</v>
      </c>
      <c r="E43" s="106">
        <v>3.0846219845561387</v>
      </c>
      <c r="F43" s="106">
        <v>3.9735818185446052</v>
      </c>
      <c r="G43" s="106">
        <v>0.2024063690963146</v>
      </c>
      <c r="H43" s="104">
        <v>0.54727936628289797</v>
      </c>
      <c r="I43" s="106">
        <v>0.25492347905900192</v>
      </c>
      <c r="J43" s="107">
        <v>36.610103038232232</v>
      </c>
      <c r="K43" s="106">
        <v>45.857048284502071</v>
      </c>
      <c r="L43" s="106">
        <v>8.7782172023421854</v>
      </c>
      <c r="M43" s="106">
        <v>2.6725003053509355</v>
      </c>
      <c r="N43" s="106">
        <v>4.5031126651144504</v>
      </c>
      <c r="O43" s="106">
        <v>0.16402801341170226</v>
      </c>
      <c r="P43" s="106">
        <v>1.0390355275334651</v>
      </c>
      <c r="Q43" s="1111">
        <v>0.37595496351295626</v>
      </c>
      <c r="S43" s="1084">
        <v>-0.83252122100115855</v>
      </c>
      <c r="T43" s="72">
        <v>0.41402495908354808</v>
      </c>
      <c r="U43" s="72">
        <v>-0.2733221954669407</v>
      </c>
      <c r="V43" s="72">
        <v>-0.41212167920520315</v>
      </c>
      <c r="W43" s="72">
        <v>0.52953084656984517</v>
      </c>
      <c r="X43" s="72">
        <v>-3.8378355684612342E-2</v>
      </c>
      <c r="Y43" s="1679">
        <v>0.49175616125056709</v>
      </c>
      <c r="Z43" s="1085">
        <v>0.12103148445395434</v>
      </c>
    </row>
    <row r="44" spans="1:26" x14ac:dyDescent="0.25">
      <c r="A44" s="1066" t="s">
        <v>916</v>
      </c>
      <c r="B44" s="107">
        <v>47.09420312479093</v>
      </c>
      <c r="C44" s="106">
        <v>43.601225653079524</v>
      </c>
      <c r="D44" s="106">
        <v>5.5868014825585286</v>
      </c>
      <c r="E44" s="106">
        <v>1.2470618669354661</v>
      </c>
      <c r="F44" s="106">
        <v>1.8516371032126562</v>
      </c>
      <c r="G44" s="106">
        <v>0</v>
      </c>
      <c r="H44" s="104">
        <v>0.50912772571775189</v>
      </c>
      <c r="I44" s="106">
        <v>0.10994304370514749</v>
      </c>
      <c r="J44" s="107">
        <v>38.576080260494585</v>
      </c>
      <c r="K44" s="106">
        <v>48.625363020329139</v>
      </c>
      <c r="L44" s="106">
        <v>7.421455601513685</v>
      </c>
      <c r="M44" s="106">
        <v>1.4828830414503213</v>
      </c>
      <c r="N44" s="106">
        <v>3.4005104285840004</v>
      </c>
      <c r="O44" s="106">
        <v>0</v>
      </c>
      <c r="P44" s="106">
        <v>0.14256798380709318</v>
      </c>
      <c r="Q44" s="1111">
        <v>0.35113966382117401</v>
      </c>
      <c r="S44" s="1084">
        <v>-8.5181228642963447</v>
      </c>
      <c r="T44" s="72">
        <v>5.0241373672496152</v>
      </c>
      <c r="U44" s="72">
        <v>1.8346541189551564</v>
      </c>
      <c r="V44" s="72">
        <v>0.23582117451485529</v>
      </c>
      <c r="W44" s="72">
        <v>1.5488733253713443</v>
      </c>
      <c r="X44" s="72">
        <v>0</v>
      </c>
      <c r="Y44" s="1679">
        <v>-0.36655974191065871</v>
      </c>
      <c r="Z44" s="1085">
        <v>0.24119662011602652</v>
      </c>
    </row>
    <row r="45" spans="1:26" x14ac:dyDescent="0.25">
      <c r="A45" s="1066" t="s">
        <v>107</v>
      </c>
      <c r="B45" s="107">
        <v>37.489658483472866</v>
      </c>
      <c r="C45" s="106">
        <v>39.412859059597146</v>
      </c>
      <c r="D45" s="106">
        <v>13.771256371017177</v>
      </c>
      <c r="E45" s="106">
        <v>1.9923226295958127</v>
      </c>
      <c r="F45" s="106">
        <v>5.7455965501129533</v>
      </c>
      <c r="G45" s="106">
        <v>0.42448442449728441</v>
      </c>
      <c r="H45" s="104">
        <v>0.64642515742681628</v>
      </c>
      <c r="I45" s="106">
        <v>0.51739732427995189</v>
      </c>
      <c r="J45" s="107">
        <v>37.547994353605461</v>
      </c>
      <c r="K45" s="106">
        <v>40.778908363721918</v>
      </c>
      <c r="L45" s="106">
        <v>12.277967297964945</v>
      </c>
      <c r="M45" s="106">
        <v>1.7885542877308553</v>
      </c>
      <c r="N45" s="106">
        <v>5.6138689565933415</v>
      </c>
      <c r="O45" s="106">
        <v>0.30625808728384896</v>
      </c>
      <c r="P45" s="106">
        <v>1.2131513939536525</v>
      </c>
      <c r="Q45" s="1111">
        <v>0.47329725914598286</v>
      </c>
      <c r="S45" s="1084">
        <v>5.8335870132594891E-2</v>
      </c>
      <c r="T45" s="72">
        <v>1.3660493041247719</v>
      </c>
      <c r="U45" s="72">
        <v>-1.4932890730522317</v>
      </c>
      <c r="V45" s="72">
        <v>-0.2037683418649574</v>
      </c>
      <c r="W45" s="72">
        <v>-0.13172759351961183</v>
      </c>
      <c r="X45" s="72">
        <v>-0.11822633721343545</v>
      </c>
      <c r="Y45" s="1679">
        <v>0.56672623652683618</v>
      </c>
      <c r="Z45" s="1085">
        <v>-4.4100065133969024E-2</v>
      </c>
    </row>
    <row r="46" spans="1:26" x14ac:dyDescent="0.25">
      <c r="A46" s="392" t="s">
        <v>563</v>
      </c>
      <c r="B46" s="1112"/>
      <c r="C46" s="1113"/>
      <c r="D46" s="1113"/>
      <c r="E46" s="1113"/>
      <c r="F46" s="1113"/>
      <c r="G46" s="1113"/>
      <c r="H46" s="1675"/>
      <c r="I46" s="1113"/>
      <c r="J46" s="1112"/>
      <c r="K46" s="1114"/>
      <c r="L46" s="1114"/>
      <c r="M46" s="1114"/>
      <c r="N46" s="1114"/>
      <c r="O46" s="1114"/>
      <c r="P46" s="1114"/>
      <c r="Q46" s="1115"/>
      <c r="S46" s="1070"/>
      <c r="T46" s="1104"/>
      <c r="U46" s="1104"/>
      <c r="V46" s="1104"/>
      <c r="W46" s="1104"/>
      <c r="X46" s="1104"/>
      <c r="Y46" s="1680"/>
      <c r="Z46" s="1094"/>
    </row>
    <row r="47" spans="1:26" x14ac:dyDescent="0.25">
      <c r="A47" s="409" t="s">
        <v>497</v>
      </c>
      <c r="B47" s="107">
        <v>39.329305941802048</v>
      </c>
      <c r="C47" s="106">
        <v>51.08050372118187</v>
      </c>
      <c r="D47" s="106">
        <v>7.3443003795925277</v>
      </c>
      <c r="E47" s="106">
        <v>0.70609773630161288</v>
      </c>
      <c r="F47" s="106">
        <v>0.71316911274763795</v>
      </c>
      <c r="G47" s="106">
        <v>0.18037209478868152</v>
      </c>
      <c r="H47" s="104">
        <v>0.42641439877831572</v>
      </c>
      <c r="I47" s="106">
        <v>0.21983661480730626</v>
      </c>
      <c r="J47" s="107">
        <v>39.012550445500409</v>
      </c>
      <c r="K47" s="106">
        <v>51.868150244430225</v>
      </c>
      <c r="L47" s="106">
        <v>5.9877934270417761</v>
      </c>
      <c r="M47" s="106">
        <v>0.48354695203609638</v>
      </c>
      <c r="N47" s="106">
        <v>1.3802823283800316</v>
      </c>
      <c r="O47" s="106">
        <v>9.3296731125557988E-2</v>
      </c>
      <c r="P47" s="106">
        <v>0.75439419984268086</v>
      </c>
      <c r="Q47" s="1111">
        <v>0.41998567164322753</v>
      </c>
      <c r="S47" s="1084">
        <v>-0.31675549630163857</v>
      </c>
      <c r="T47" s="72">
        <v>0.78764652324835538</v>
      </c>
      <c r="U47" s="72">
        <v>-1.3565069525507516</v>
      </c>
      <c r="V47" s="72">
        <v>-0.2225507842655165</v>
      </c>
      <c r="W47" s="72">
        <v>0.66711321563239367</v>
      </c>
      <c r="X47" s="72">
        <v>-8.7075363663123531E-2</v>
      </c>
      <c r="Y47" s="1679">
        <v>0.32797980106436514</v>
      </c>
      <c r="Z47" s="1085">
        <v>0.20014905683592127</v>
      </c>
    </row>
    <row r="48" spans="1:26" x14ac:dyDescent="0.25">
      <c r="A48" s="409" t="s">
        <v>498</v>
      </c>
      <c r="B48" s="107">
        <v>43.386453238386615</v>
      </c>
      <c r="C48" s="106">
        <v>38.331509181563902</v>
      </c>
      <c r="D48" s="106">
        <v>10.168422444282633</v>
      </c>
      <c r="E48" s="106">
        <v>2.5622394023846686</v>
      </c>
      <c r="F48" s="106">
        <v>4.1097659989211524</v>
      </c>
      <c r="G48" s="106">
        <v>0.40348319635795354</v>
      </c>
      <c r="H48" s="104">
        <v>0.49007363719715424</v>
      </c>
      <c r="I48" s="106">
        <v>0.54805290090591963</v>
      </c>
      <c r="J48" s="107">
        <v>42.764973073458471</v>
      </c>
      <c r="K48" s="106">
        <v>37.786317002420432</v>
      </c>
      <c r="L48" s="106">
        <v>10.057699984874519</v>
      </c>
      <c r="M48" s="106">
        <v>2.7087360447969235</v>
      </c>
      <c r="N48" s="106">
        <v>5.2451053842102038</v>
      </c>
      <c r="O48" s="106">
        <v>0.28564839955069887</v>
      </c>
      <c r="P48" s="106">
        <v>0.74685154465859815</v>
      </c>
      <c r="Q48" s="1111">
        <v>0.40466856603015672</v>
      </c>
      <c r="S48" s="1084">
        <v>-0.62148016492814406</v>
      </c>
      <c r="T48" s="72">
        <v>-0.54519217914346996</v>
      </c>
      <c r="U48" s="72">
        <v>-0.1107224594081142</v>
      </c>
      <c r="V48" s="72">
        <v>0.14649664241225491</v>
      </c>
      <c r="W48" s="72">
        <v>1.1353393852890514</v>
      </c>
      <c r="X48" s="72">
        <v>-0.11783479680725467</v>
      </c>
      <c r="Y48" s="1679">
        <v>0.25677790746144391</v>
      </c>
      <c r="Z48" s="1085">
        <v>-0.14338433487576291</v>
      </c>
    </row>
    <row r="49" spans="1:26" x14ac:dyDescent="0.25">
      <c r="A49" s="409" t="s">
        <v>499</v>
      </c>
      <c r="B49" s="107">
        <v>28.998428967031391</v>
      </c>
      <c r="C49" s="106">
        <v>21.622885136827623</v>
      </c>
      <c r="D49" s="106">
        <v>26.571350407302706</v>
      </c>
      <c r="E49" s="106">
        <v>5.9056295155654626</v>
      </c>
      <c r="F49" s="106">
        <v>15.63922341797211</v>
      </c>
      <c r="G49" s="106">
        <v>0.34929799875102302</v>
      </c>
      <c r="H49" s="104">
        <v>0.36153381761011372</v>
      </c>
      <c r="I49" s="106">
        <v>0.55165073893957006</v>
      </c>
      <c r="J49" s="107">
        <v>25.522416129925485</v>
      </c>
      <c r="K49" s="106">
        <v>20.741886076467662</v>
      </c>
      <c r="L49" s="106">
        <v>27.90848253477396</v>
      </c>
      <c r="M49" s="106">
        <v>6.4600482043431109</v>
      </c>
      <c r="N49" s="106">
        <v>17.126282748383183</v>
      </c>
      <c r="O49" s="106">
        <v>1.0080162448497485</v>
      </c>
      <c r="P49" s="106">
        <v>1.04507515533166</v>
      </c>
      <c r="Q49" s="1111">
        <v>0.18779290592519238</v>
      </c>
      <c r="S49" s="1084">
        <v>-3.4760128371059054</v>
      </c>
      <c r="T49" s="72">
        <v>-0.88099906035996156</v>
      </c>
      <c r="U49" s="72">
        <v>1.3371321274712535</v>
      </c>
      <c r="V49" s="72">
        <v>0.55441868877764833</v>
      </c>
      <c r="W49" s="72">
        <v>1.4870593304110731</v>
      </c>
      <c r="X49" s="72">
        <v>0.65871824609872554</v>
      </c>
      <c r="Y49" s="1679">
        <v>0.68354133772154624</v>
      </c>
      <c r="Z49" s="1085">
        <v>-0.36385783301437769</v>
      </c>
    </row>
    <row r="50" spans="1:26" x14ac:dyDescent="0.25">
      <c r="A50" s="392" t="s">
        <v>125</v>
      </c>
      <c r="B50" s="1112"/>
      <c r="C50" s="1114"/>
      <c r="D50" s="1114"/>
      <c r="E50" s="1114"/>
      <c r="F50" s="1114"/>
      <c r="G50" s="1114"/>
      <c r="H50" s="1676"/>
      <c r="I50" s="1114"/>
      <c r="J50" s="1112"/>
      <c r="K50" s="1114"/>
      <c r="L50" s="1114"/>
      <c r="M50" s="1114"/>
      <c r="N50" s="1114"/>
      <c r="O50" s="1114"/>
      <c r="P50" s="1114"/>
      <c r="Q50" s="1116"/>
      <c r="S50" s="1070"/>
      <c r="T50" s="1104"/>
      <c r="U50" s="1104"/>
      <c r="V50" s="1104"/>
      <c r="W50" s="1104"/>
      <c r="X50" s="1104"/>
      <c r="Y50" s="1680"/>
      <c r="Z50" s="1094"/>
    </row>
    <row r="51" spans="1:26" x14ac:dyDescent="0.25">
      <c r="A51" s="409" t="s">
        <v>126</v>
      </c>
      <c r="B51" s="1117">
        <v>80.883375852608225</v>
      </c>
      <c r="C51" s="1118">
        <v>7.3039014180413515</v>
      </c>
      <c r="D51" s="1118">
        <v>4.4629025864061749</v>
      </c>
      <c r="E51" s="1118">
        <v>2.1644559781682093</v>
      </c>
      <c r="F51" s="1118">
        <v>3.9063341690750466</v>
      </c>
      <c r="G51" s="1118" t="s">
        <v>37</v>
      </c>
      <c r="H51" s="970">
        <v>0.23084880606085328</v>
      </c>
      <c r="I51" s="1118">
        <v>1.0481811896401498</v>
      </c>
      <c r="J51" s="1117">
        <v>76.065009106025812</v>
      </c>
      <c r="K51" s="1118">
        <v>9.235175744932981</v>
      </c>
      <c r="L51" s="1118">
        <v>3.6698512727957819</v>
      </c>
      <c r="M51" s="1118">
        <v>2.9491509688975293</v>
      </c>
      <c r="N51" s="1118">
        <v>6.5406385412883861</v>
      </c>
      <c r="O51" s="1118" t="s">
        <v>37</v>
      </c>
      <c r="P51" s="1118">
        <v>0.79312529181604463</v>
      </c>
      <c r="Q51" s="1119">
        <v>0.74704907424346267</v>
      </c>
      <c r="S51" s="1084">
        <v>-4.8183667465824129</v>
      </c>
      <c r="T51" s="72">
        <v>1.9312743268916295</v>
      </c>
      <c r="U51" s="72">
        <v>-0.79305131361039294</v>
      </c>
      <c r="V51" s="72">
        <v>0.78469499072931992</v>
      </c>
      <c r="W51" s="72">
        <v>2.6343043722133395</v>
      </c>
      <c r="X51" s="11"/>
      <c r="Y51" s="1679">
        <v>0.5622764857551914</v>
      </c>
      <c r="Z51" s="1085">
        <v>-0.30113211539668716</v>
      </c>
    </row>
    <row r="52" spans="1:26" x14ac:dyDescent="0.25">
      <c r="A52" s="409" t="s">
        <v>127</v>
      </c>
      <c r="B52" s="1117">
        <v>13.303214282320971</v>
      </c>
      <c r="C52" s="1118">
        <v>58.820986422673847</v>
      </c>
      <c r="D52" s="1118">
        <v>23.627777936132411</v>
      </c>
      <c r="E52" s="1118">
        <v>2.6551321152695038</v>
      </c>
      <c r="F52" s="1118">
        <v>1.3772102347765773</v>
      </c>
      <c r="G52" s="1118" t="s">
        <v>37</v>
      </c>
      <c r="H52" s="970">
        <v>0.13111763532195078</v>
      </c>
      <c r="I52" s="1118">
        <v>8.4561373504736387E-2</v>
      </c>
      <c r="J52" s="1117">
        <v>12.932803507287231</v>
      </c>
      <c r="K52" s="1118">
        <v>56.134730224582185</v>
      </c>
      <c r="L52" s="1118">
        <v>24.006337550943794</v>
      </c>
      <c r="M52" s="1118">
        <v>2.0167537867821337</v>
      </c>
      <c r="N52" s="1118">
        <v>4.5314125548411317</v>
      </c>
      <c r="O52" s="1118" t="s">
        <v>37</v>
      </c>
      <c r="P52" s="1118">
        <v>0.14825796886582654</v>
      </c>
      <c r="Q52" s="1119">
        <v>0.2297044066976969</v>
      </c>
      <c r="S52" s="1084">
        <v>-0.37041077503373998</v>
      </c>
      <c r="T52" s="72">
        <v>-2.6862561980916624</v>
      </c>
      <c r="U52" s="72">
        <v>0.37855961481138323</v>
      </c>
      <c r="V52" s="72">
        <v>-0.63837832848737008</v>
      </c>
      <c r="W52" s="72">
        <v>3.1542023200645541</v>
      </c>
      <c r="X52" s="11"/>
      <c r="Y52" s="1679">
        <v>1.7140333543875758E-2</v>
      </c>
      <c r="Z52" s="1085">
        <v>0.14514303319296051</v>
      </c>
    </row>
    <row r="53" spans="1:26" x14ac:dyDescent="0.25">
      <c r="A53" s="409" t="s">
        <v>128</v>
      </c>
      <c r="B53" s="1117">
        <v>19.443751423705649</v>
      </c>
      <c r="C53" s="1118">
        <v>53.056763822147978</v>
      </c>
      <c r="D53" s="1118">
        <v>16.759591708338306</v>
      </c>
      <c r="E53" s="1118">
        <v>3.1863888316393494</v>
      </c>
      <c r="F53" s="1118">
        <v>4.0747811561032226</v>
      </c>
      <c r="G53" s="1118">
        <v>1.6813285749926781</v>
      </c>
      <c r="H53" s="970">
        <v>1.335842671034505</v>
      </c>
      <c r="I53" s="1118">
        <v>0.46155181203831264</v>
      </c>
      <c r="J53" s="1117">
        <v>14.645778335569307</v>
      </c>
      <c r="K53" s="1118">
        <v>55.11100532306228</v>
      </c>
      <c r="L53" s="1118">
        <v>17.760418920673391</v>
      </c>
      <c r="M53" s="1118">
        <v>2.6450859047042021</v>
      </c>
      <c r="N53" s="1118">
        <v>5.2062145670143245</v>
      </c>
      <c r="O53" s="1118">
        <v>2.481499112822954</v>
      </c>
      <c r="P53" s="1118">
        <v>0.90708443328861388</v>
      </c>
      <c r="Q53" s="1119">
        <v>1.2429134028649327</v>
      </c>
      <c r="S53" s="1084">
        <v>-4.7979730881363416</v>
      </c>
      <c r="T53" s="72">
        <v>2.0542415009143014</v>
      </c>
      <c r="U53" s="72">
        <v>1.0008272123350856</v>
      </c>
      <c r="V53" s="72">
        <v>-0.54130292693514725</v>
      </c>
      <c r="W53" s="72">
        <v>1.1314334109111019</v>
      </c>
      <c r="X53" s="72">
        <v>0.80017053783027592</v>
      </c>
      <c r="Y53" s="1679">
        <v>-0.42875823774589117</v>
      </c>
      <c r="Z53" s="1085">
        <v>0.78136159082662004</v>
      </c>
    </row>
    <row r="54" spans="1:26" x14ac:dyDescent="0.25">
      <c r="A54" s="409" t="s">
        <v>129</v>
      </c>
      <c r="B54" s="1117">
        <v>52.959375096103578</v>
      </c>
      <c r="C54" s="1118">
        <v>26.581172924931572</v>
      </c>
      <c r="D54" s="1118">
        <v>9.6841652058923025</v>
      </c>
      <c r="E54" s="1118">
        <v>2.1853184488113908</v>
      </c>
      <c r="F54" s="1118">
        <v>7.3998216317618475</v>
      </c>
      <c r="G54" s="1118" t="s">
        <v>37</v>
      </c>
      <c r="H54" s="970">
        <v>0.58923024879293906</v>
      </c>
      <c r="I54" s="1118">
        <v>0.60091644370636899</v>
      </c>
      <c r="J54" s="1117">
        <v>64.880546957848722</v>
      </c>
      <c r="K54" s="1118">
        <v>15.051686826971988</v>
      </c>
      <c r="L54" s="1118">
        <v>5.3385293179408038</v>
      </c>
      <c r="M54" s="1118">
        <v>4.7436350625501129</v>
      </c>
      <c r="N54" s="1118">
        <v>9.4062265598730885</v>
      </c>
      <c r="O54" s="1118" t="s">
        <v>37</v>
      </c>
      <c r="P54" s="1118">
        <v>0</v>
      </c>
      <c r="Q54" s="1119">
        <v>0.57937527481528106</v>
      </c>
      <c r="S54" s="1084">
        <v>11.921171861745144</v>
      </c>
      <c r="T54" s="72">
        <v>-11.529486097959584</v>
      </c>
      <c r="U54" s="72">
        <v>-4.3456358879514987</v>
      </c>
      <c r="V54" s="72">
        <v>2.5583166137387221</v>
      </c>
      <c r="W54" s="72">
        <v>2.006404928111241</v>
      </c>
      <c r="X54" s="11"/>
      <c r="Y54" s="1679">
        <v>-0.58923024879293906</v>
      </c>
      <c r="Z54" s="1085">
        <v>-2.1541168891087925E-2</v>
      </c>
    </row>
    <row r="55" spans="1:26" x14ac:dyDescent="0.25">
      <c r="A55" s="409" t="s">
        <v>130</v>
      </c>
      <c r="B55" s="1117">
        <v>85.144190949476695</v>
      </c>
      <c r="C55" s="1118">
        <v>9.2952337926360968</v>
      </c>
      <c r="D55" s="1118" t="s">
        <v>37</v>
      </c>
      <c r="E55" s="1118" t="s">
        <v>37</v>
      </c>
      <c r="F55" s="1118">
        <v>2.6165198403734657</v>
      </c>
      <c r="G55" s="1118">
        <v>1.2047285595964159</v>
      </c>
      <c r="H55" s="970">
        <v>1.7393268579173253</v>
      </c>
      <c r="I55" s="1118" t="s">
        <v>37</v>
      </c>
      <c r="J55" s="1117">
        <v>84.518597976401011</v>
      </c>
      <c r="K55" s="1118">
        <v>3.1397674890557505</v>
      </c>
      <c r="L55" s="1118" t="s">
        <v>37</v>
      </c>
      <c r="M55" s="1118" t="s">
        <v>37</v>
      </c>
      <c r="N55" s="1118">
        <v>6.2316991853419532</v>
      </c>
      <c r="O55" s="1118">
        <v>0</v>
      </c>
      <c r="P55" s="1118">
        <v>6.1099353492012867</v>
      </c>
      <c r="Q55" s="1119" t="s">
        <v>37</v>
      </c>
      <c r="S55" s="1084">
        <v>-0.62559297307568329</v>
      </c>
      <c r="T55" s="72">
        <v>-6.1554663035803463</v>
      </c>
      <c r="U55" s="11"/>
      <c r="V55" s="11"/>
      <c r="W55" s="72">
        <v>3.6151793449684875</v>
      </c>
      <c r="X55" s="72">
        <v>-1.2047285595964159</v>
      </c>
      <c r="Y55" s="1679">
        <v>4.3706084912839618</v>
      </c>
      <c r="Z55" s="28"/>
    </row>
    <row r="56" spans="1:26" x14ac:dyDescent="0.25">
      <c r="A56" s="409" t="s">
        <v>131</v>
      </c>
      <c r="B56" s="1117">
        <v>13.170410327149945</v>
      </c>
      <c r="C56" s="1118">
        <v>72.605052397521149</v>
      </c>
      <c r="D56" s="1118">
        <v>9.6158201395894665</v>
      </c>
      <c r="E56" s="1118">
        <v>1.6779559819645469</v>
      </c>
      <c r="F56" s="1118">
        <v>2.5653167527948777</v>
      </c>
      <c r="G56" s="1118">
        <v>0.36544440098000863</v>
      </c>
      <c r="H56" s="970">
        <v>0</v>
      </c>
      <c r="I56" s="1118" t="s">
        <v>37</v>
      </c>
      <c r="J56" s="1117">
        <v>13.743892034437291</v>
      </c>
      <c r="K56" s="1118">
        <v>66.088575195842708</v>
      </c>
      <c r="L56" s="1118">
        <v>13.377801908012099</v>
      </c>
      <c r="M56" s="1118">
        <v>1.2355541766850229</v>
      </c>
      <c r="N56" s="1118">
        <v>5.29434576902195</v>
      </c>
      <c r="O56" s="1118">
        <v>0.13030326533778019</v>
      </c>
      <c r="P56" s="1118">
        <v>0.12952765066315056</v>
      </c>
      <c r="Q56" s="1119" t="s">
        <v>37</v>
      </c>
      <c r="S56" s="1084">
        <v>0.57348170728734615</v>
      </c>
      <c r="T56" s="72">
        <v>-6.5164772016784411</v>
      </c>
      <c r="U56" s="72">
        <v>3.7619817684226327</v>
      </c>
      <c r="V56" s="72">
        <v>-0.442401805279524</v>
      </c>
      <c r="W56" s="72">
        <v>2.7290290162270723</v>
      </c>
      <c r="X56" s="72">
        <v>-0.23514113564222844</v>
      </c>
      <c r="Y56" s="1679">
        <v>0.12952765066315056</v>
      </c>
      <c r="Z56" s="28"/>
    </row>
    <row r="57" spans="1:26" x14ac:dyDescent="0.25">
      <c r="A57" s="409" t="s">
        <v>132</v>
      </c>
      <c r="B57" s="1117">
        <v>9.236198958264783</v>
      </c>
      <c r="C57" s="1118">
        <v>51.080855129583178</v>
      </c>
      <c r="D57" s="1118">
        <v>26.828216058906545</v>
      </c>
      <c r="E57" s="1118">
        <v>4.4494329440841192</v>
      </c>
      <c r="F57" s="1118">
        <v>5.307877360904949</v>
      </c>
      <c r="G57" s="1118">
        <v>2.2943036046378422</v>
      </c>
      <c r="H57" s="970">
        <v>0.68075958437835904</v>
      </c>
      <c r="I57" s="1118">
        <v>0.12235635924022063</v>
      </c>
      <c r="J57" s="1117">
        <v>7.0526321245492758</v>
      </c>
      <c r="K57" s="1118">
        <v>49.589575511713207</v>
      </c>
      <c r="L57" s="1118">
        <v>27.487469570190274</v>
      </c>
      <c r="M57" s="1118">
        <v>4.3516571612205439</v>
      </c>
      <c r="N57" s="1118">
        <v>7.6302153972677536</v>
      </c>
      <c r="O57" s="1118">
        <v>2.9641096699845022</v>
      </c>
      <c r="P57" s="1118">
        <v>0.76936234322924857</v>
      </c>
      <c r="Q57" s="1119">
        <v>0.15497822184519111</v>
      </c>
      <c r="S57" s="1084">
        <v>-2.1835668337155072</v>
      </c>
      <c r="T57" s="72">
        <v>-1.4912796178699708</v>
      </c>
      <c r="U57" s="72">
        <v>0.65925351128372967</v>
      </c>
      <c r="V57" s="72">
        <v>-9.7775782863575245E-2</v>
      </c>
      <c r="W57" s="72">
        <v>2.3223380363628046</v>
      </c>
      <c r="X57" s="72">
        <v>0.66980606534665998</v>
      </c>
      <c r="Y57" s="1679">
        <v>8.8602758850889529E-2</v>
      </c>
      <c r="Z57" s="1085">
        <v>3.2621862604970478E-2</v>
      </c>
    </row>
    <row r="58" spans="1:26" x14ac:dyDescent="0.25">
      <c r="A58" s="409" t="s">
        <v>133</v>
      </c>
      <c r="B58" s="1117">
        <v>19.267347907062383</v>
      </c>
      <c r="C58" s="1118">
        <v>40.584790352163047</v>
      </c>
      <c r="D58" s="1118">
        <v>30.60837175047623</v>
      </c>
      <c r="E58" s="1118">
        <v>3.8077230849850938</v>
      </c>
      <c r="F58" s="1118">
        <v>4.6196171740562129</v>
      </c>
      <c r="G58" s="1118">
        <v>1.1121497312570372</v>
      </c>
      <c r="H58" s="970">
        <v>0</v>
      </c>
      <c r="I58" s="1118">
        <v>0</v>
      </c>
      <c r="J58" s="1117">
        <v>22.489144256982339</v>
      </c>
      <c r="K58" s="1118">
        <v>37.100059967081897</v>
      </c>
      <c r="L58" s="1118">
        <v>30.530900059116483</v>
      </c>
      <c r="M58" s="1118">
        <v>2.8658736268176193</v>
      </c>
      <c r="N58" s="1118">
        <v>5.9580060307320659</v>
      </c>
      <c r="O58" s="1118">
        <v>9.7605995006996155E-2</v>
      </c>
      <c r="P58" s="1118">
        <v>0.8710112321321487</v>
      </c>
      <c r="Q58" s="1119">
        <v>8.7398832130447551E-2</v>
      </c>
      <c r="S58" s="1084">
        <v>3.2217963499199556</v>
      </c>
      <c r="T58" s="72">
        <v>-3.48473038508115</v>
      </c>
      <c r="U58" s="72">
        <v>-7.7471691359747297E-2</v>
      </c>
      <c r="V58" s="72">
        <v>-0.94184945816747456</v>
      </c>
      <c r="W58" s="72">
        <v>1.3383888566758531</v>
      </c>
      <c r="X58" s="72">
        <v>-1.0145437362500411</v>
      </c>
      <c r="Y58" s="1679">
        <v>0.8710112321321487</v>
      </c>
      <c r="Z58" s="1085">
        <v>8.7398832130447551E-2</v>
      </c>
    </row>
    <row r="59" spans="1:26" x14ac:dyDescent="0.25">
      <c r="A59" s="409" t="s">
        <v>134</v>
      </c>
      <c r="B59" s="1117">
        <v>34.738101417772441</v>
      </c>
      <c r="C59" s="1118">
        <v>55.220614476202833</v>
      </c>
      <c r="D59" s="1118">
        <v>6.6213541835642209</v>
      </c>
      <c r="E59" s="1118">
        <v>0.85382668786295957</v>
      </c>
      <c r="F59" s="1118">
        <v>1.9671998183174901</v>
      </c>
      <c r="G59" s="1118">
        <v>0.10633293319923434</v>
      </c>
      <c r="H59" s="970">
        <v>0.16886740421114102</v>
      </c>
      <c r="I59" s="1118">
        <v>0.32370307886967525</v>
      </c>
      <c r="J59" s="1117">
        <v>31.482425208164237</v>
      </c>
      <c r="K59" s="1118">
        <v>56.072093997387306</v>
      </c>
      <c r="L59" s="1118">
        <v>7.6286491666594163</v>
      </c>
      <c r="M59" s="1118">
        <v>1.2480532184509523</v>
      </c>
      <c r="N59" s="1118">
        <v>2.5349488461007814</v>
      </c>
      <c r="O59" s="1118">
        <v>0.18669215557348176</v>
      </c>
      <c r="P59" s="1118">
        <v>0.54335869380124868</v>
      </c>
      <c r="Q59" s="1119">
        <v>0.30377871386257616</v>
      </c>
      <c r="S59" s="1084">
        <v>-3.2556762096082039</v>
      </c>
      <c r="T59" s="72">
        <v>0.85147952118447279</v>
      </c>
      <c r="U59" s="72">
        <v>1.0072949830951954</v>
      </c>
      <c r="V59" s="72">
        <v>0.39422653058799273</v>
      </c>
      <c r="W59" s="72">
        <v>0.56774902778329128</v>
      </c>
      <c r="X59" s="72">
        <v>8.0359222374247419E-2</v>
      </c>
      <c r="Y59" s="1679">
        <v>0.37449128959010769</v>
      </c>
      <c r="Z59" s="1085">
        <v>-1.9924365007099099E-2</v>
      </c>
    </row>
    <row r="60" spans="1:26" x14ac:dyDescent="0.25">
      <c r="A60" s="409" t="s">
        <v>135</v>
      </c>
      <c r="B60" s="1117">
        <v>66.550044160024456</v>
      </c>
      <c r="C60" s="1118">
        <v>25.078116148372221</v>
      </c>
      <c r="D60" s="1118">
        <v>2.7637213454678982</v>
      </c>
      <c r="E60" s="1118">
        <v>1.5138629715123477</v>
      </c>
      <c r="F60" s="1118">
        <v>3.6243981746279843</v>
      </c>
      <c r="G60" s="1118" t="s">
        <v>37</v>
      </c>
      <c r="H60" s="970">
        <v>0.25499513352435216</v>
      </c>
      <c r="I60" s="1118">
        <v>0.21486206647073355</v>
      </c>
      <c r="J60" s="1117">
        <v>63.283988426047031</v>
      </c>
      <c r="K60" s="1118">
        <v>25.638760669486377</v>
      </c>
      <c r="L60" s="1118">
        <v>1.9977745493764312</v>
      </c>
      <c r="M60" s="1118">
        <v>1.9946556990450282</v>
      </c>
      <c r="N60" s="1118">
        <v>6.5193026653091293</v>
      </c>
      <c r="O60" s="1118" t="s">
        <v>37</v>
      </c>
      <c r="P60" s="1118">
        <v>0.47637923610300653</v>
      </c>
      <c r="Q60" s="1119">
        <v>8.913875463300186E-2</v>
      </c>
      <c r="S60" s="1084">
        <v>-3.2660557339774243</v>
      </c>
      <c r="T60" s="72">
        <v>0.56064452111415619</v>
      </c>
      <c r="U60" s="72">
        <v>-0.76594679609146699</v>
      </c>
      <c r="V60" s="72">
        <v>0.48079272753268043</v>
      </c>
      <c r="W60" s="72">
        <v>2.894904490681145</v>
      </c>
      <c r="X60" s="11"/>
      <c r="Y60" s="1679">
        <v>0.22138410257865437</v>
      </c>
      <c r="Z60" s="1085">
        <v>-0.12572331183773169</v>
      </c>
    </row>
    <row r="61" spans="1:26" x14ac:dyDescent="0.25">
      <c r="A61" s="409" t="s">
        <v>136</v>
      </c>
      <c r="B61" s="1117">
        <v>53.171589962033515</v>
      </c>
      <c r="C61" s="1118">
        <v>27.795308682427862</v>
      </c>
      <c r="D61" s="1118">
        <v>8.5050610099225707</v>
      </c>
      <c r="E61" s="1118">
        <v>3.3357789538917424</v>
      </c>
      <c r="F61" s="1118">
        <v>5.4684550563798648</v>
      </c>
      <c r="G61" s="1118">
        <v>0</v>
      </c>
      <c r="H61" s="970">
        <v>0.11183371679713934</v>
      </c>
      <c r="I61" s="1118">
        <v>1.6119726185473013</v>
      </c>
      <c r="J61" s="1117">
        <v>52.699560836993022</v>
      </c>
      <c r="K61" s="1118">
        <v>29.034032741085181</v>
      </c>
      <c r="L61" s="1118">
        <v>8.0900714716266258</v>
      </c>
      <c r="M61" s="1118">
        <v>3.0420888467904743</v>
      </c>
      <c r="N61" s="1118">
        <v>5.9731909641493726</v>
      </c>
      <c r="O61" s="1118">
        <v>8.8023957825042812E-2</v>
      </c>
      <c r="P61" s="1118">
        <v>0.45877704105552208</v>
      </c>
      <c r="Q61" s="1119">
        <v>0.61425414047475524</v>
      </c>
      <c r="S61" s="1084">
        <v>-0.47202912504049266</v>
      </c>
      <c r="T61" s="72">
        <v>1.2387240586573185</v>
      </c>
      <c r="U61" s="72">
        <v>-0.41498953829594498</v>
      </c>
      <c r="V61" s="72">
        <v>-0.29369010710126808</v>
      </c>
      <c r="W61" s="72">
        <v>0.50473590776950772</v>
      </c>
      <c r="X61" s="72">
        <v>8.8023957825042812E-2</v>
      </c>
      <c r="Y61" s="1679">
        <v>0.34694332425838276</v>
      </c>
      <c r="Z61" s="1085">
        <v>-0.9977184780725461</v>
      </c>
    </row>
    <row r="62" spans="1:26" x14ac:dyDescent="0.25">
      <c r="A62" s="409" t="s">
        <v>137</v>
      </c>
      <c r="B62" s="1117">
        <v>27.953343185867595</v>
      </c>
      <c r="C62" s="1118">
        <v>25.96257878574421</v>
      </c>
      <c r="D62" s="1118">
        <v>26.439782139289054</v>
      </c>
      <c r="E62" s="1118">
        <v>4.5091458221111127</v>
      </c>
      <c r="F62" s="1118">
        <v>13.749810085496057</v>
      </c>
      <c r="G62" s="1118">
        <v>0</v>
      </c>
      <c r="H62" s="970">
        <v>0.99607279825785089</v>
      </c>
      <c r="I62" s="1118">
        <v>0.38926718323411735</v>
      </c>
      <c r="J62" s="1117">
        <v>29.652090897708778</v>
      </c>
      <c r="K62" s="1118">
        <v>29.470154626267686</v>
      </c>
      <c r="L62" s="1118">
        <v>24.606196006009764</v>
      </c>
      <c r="M62" s="1118">
        <v>3.031684299486666</v>
      </c>
      <c r="N62" s="1118">
        <v>11.383928571428571</v>
      </c>
      <c r="O62" s="1118">
        <v>0.10485789407787656</v>
      </c>
      <c r="P62" s="1118">
        <v>0.82419087266808566</v>
      </c>
      <c r="Q62" s="1119">
        <v>0.92689683235257292</v>
      </c>
      <c r="S62" s="1084">
        <v>1.6987477118411825</v>
      </c>
      <c r="T62" s="72">
        <v>3.5075758405234758</v>
      </c>
      <c r="U62" s="72">
        <v>-1.8335861332792902</v>
      </c>
      <c r="V62" s="72">
        <v>-1.4774615226244467</v>
      </c>
      <c r="W62" s="72">
        <v>-2.3658815140674854</v>
      </c>
      <c r="X62" s="72">
        <v>0.10485789407787656</v>
      </c>
      <c r="Y62" s="1679">
        <v>-0.17188192558976523</v>
      </c>
      <c r="Z62" s="1085">
        <v>0.53762964911845557</v>
      </c>
    </row>
    <row r="63" spans="1:26" x14ac:dyDescent="0.25">
      <c r="A63" s="409" t="s">
        <v>138</v>
      </c>
      <c r="B63" s="1117">
        <v>18.589508205911621</v>
      </c>
      <c r="C63" s="1118">
        <v>71.656178609970439</v>
      </c>
      <c r="D63" s="1118">
        <v>7.4687110201679019</v>
      </c>
      <c r="E63" s="1118">
        <v>1.0518890181403671</v>
      </c>
      <c r="F63" s="1118">
        <v>0.42251218156251025</v>
      </c>
      <c r="G63" s="1118" t="s">
        <v>37</v>
      </c>
      <c r="H63" s="970">
        <v>0.7325288596749403</v>
      </c>
      <c r="I63" s="1118">
        <v>7.8672104572232116E-2</v>
      </c>
      <c r="J63" s="1117">
        <v>19.08017097921493</v>
      </c>
      <c r="K63" s="1118">
        <v>69.039313018793251</v>
      </c>
      <c r="L63" s="1118">
        <v>8.4176619883356203</v>
      </c>
      <c r="M63" s="1118">
        <v>0.71494337342047809</v>
      </c>
      <c r="N63" s="1118">
        <v>0.79325446422871382</v>
      </c>
      <c r="O63" s="1118" t="s">
        <v>37</v>
      </c>
      <c r="P63" s="1118">
        <v>1.6769497262658521</v>
      </c>
      <c r="Q63" s="1119">
        <v>0.27770644974116199</v>
      </c>
      <c r="S63" s="1084">
        <v>0.49066277330330976</v>
      </c>
      <c r="T63" s="72">
        <v>-2.6168655911771879</v>
      </c>
      <c r="U63" s="72">
        <v>0.9489509681677184</v>
      </c>
      <c r="V63" s="72">
        <v>-0.33694564471988897</v>
      </c>
      <c r="W63" s="72">
        <v>0.37074228266620357</v>
      </c>
      <c r="X63" s="11"/>
      <c r="Y63" s="1679">
        <v>0.94442086659091184</v>
      </c>
      <c r="Z63" s="1085">
        <v>0.19903434516892987</v>
      </c>
    </row>
    <row r="64" spans="1:26" x14ac:dyDescent="0.25">
      <c r="A64" s="409" t="s">
        <v>139</v>
      </c>
      <c r="B64" s="1117">
        <v>79.071207099896995</v>
      </c>
      <c r="C64" s="1118">
        <v>10.16207446780124</v>
      </c>
      <c r="D64" s="1118">
        <v>3.4448162319954316</v>
      </c>
      <c r="E64" s="1118">
        <v>2.227523307877449</v>
      </c>
      <c r="F64" s="1118">
        <v>4.9577603090995446</v>
      </c>
      <c r="G64" s="1118" t="s">
        <v>37</v>
      </c>
      <c r="H64" s="970">
        <v>0</v>
      </c>
      <c r="I64" s="1118">
        <v>0.13661858332933083</v>
      </c>
      <c r="J64" s="1117">
        <v>69.013509804067041</v>
      </c>
      <c r="K64" s="1118">
        <v>16.305984820945017</v>
      </c>
      <c r="L64" s="1118">
        <v>3.4920729128799399</v>
      </c>
      <c r="M64" s="1118">
        <v>1.3491256834655134</v>
      </c>
      <c r="N64" s="1118">
        <v>8.9816827532995518</v>
      </c>
      <c r="O64" s="1118" t="s">
        <v>37</v>
      </c>
      <c r="P64" s="1118">
        <v>0.67140981222781937</v>
      </c>
      <c r="Q64" s="1119">
        <v>0.18621421311511896</v>
      </c>
      <c r="S64" s="1084">
        <v>-10.057697295829954</v>
      </c>
      <c r="T64" s="72">
        <v>6.1439103531437773</v>
      </c>
      <c r="U64" s="72">
        <v>4.7256680884508295E-2</v>
      </c>
      <c r="V64" s="72">
        <v>-0.87839762441193558</v>
      </c>
      <c r="W64" s="72">
        <v>4.0239224442000072</v>
      </c>
      <c r="X64" s="11"/>
      <c r="Y64" s="1679">
        <v>0.67140981222781937</v>
      </c>
      <c r="Z64" s="1085">
        <v>4.9595629785788131E-2</v>
      </c>
    </row>
    <row r="65" spans="1:26" x14ac:dyDescent="0.25">
      <c r="A65" s="409" t="s">
        <v>140</v>
      </c>
      <c r="B65" s="1117">
        <v>10.017175745035606</v>
      </c>
      <c r="C65" s="1118">
        <v>67.048684699524912</v>
      </c>
      <c r="D65" s="1118">
        <v>16.120089595114454</v>
      </c>
      <c r="E65" s="1118">
        <v>0.43893570646551294</v>
      </c>
      <c r="F65" s="1118">
        <v>6.1079359977500784</v>
      </c>
      <c r="G65" s="1118" t="s">
        <v>37</v>
      </c>
      <c r="H65" s="970" t="s">
        <v>37</v>
      </c>
      <c r="I65" s="1118">
        <v>0.26717825610944262</v>
      </c>
      <c r="J65" s="1117">
        <v>4.7071034706454755</v>
      </c>
      <c r="K65" s="1118">
        <v>73.236457995458977</v>
      </c>
      <c r="L65" s="1118">
        <v>16.005838469023679</v>
      </c>
      <c r="M65" s="1118">
        <v>1.0768731754784302</v>
      </c>
      <c r="N65" s="1118">
        <v>4.9737268893934479</v>
      </c>
      <c r="O65" s="1118" t="s">
        <v>37</v>
      </c>
      <c r="P65" s="1118" t="s">
        <v>37</v>
      </c>
      <c r="Q65" s="1119">
        <v>0</v>
      </c>
      <c r="S65" s="1084">
        <v>-5.310072274390131</v>
      </c>
      <c r="T65" s="72">
        <v>6.1877732959340648</v>
      </c>
      <c r="U65" s="72">
        <v>-0.11425112609077459</v>
      </c>
      <c r="V65" s="72">
        <v>0.63793746901291726</v>
      </c>
      <c r="W65" s="72">
        <v>-1.1342091083566306</v>
      </c>
      <c r="X65" s="11"/>
      <c r="Y65" s="1681"/>
      <c r="Z65" s="1085">
        <v>-0.26717825610944262</v>
      </c>
    </row>
    <row r="66" spans="1:26" x14ac:dyDescent="0.25">
      <c r="A66" s="409" t="s">
        <v>141</v>
      </c>
      <c r="B66" s="1117">
        <v>18.153954720438996</v>
      </c>
      <c r="C66" s="1118">
        <v>71.48409317120182</v>
      </c>
      <c r="D66" s="1118">
        <v>7.5868806184730921</v>
      </c>
      <c r="E66" s="1118">
        <v>0.13745016773133495</v>
      </c>
      <c r="F66" s="1118">
        <v>1.6712571160742966</v>
      </c>
      <c r="G66" s="1118" t="s">
        <v>37</v>
      </c>
      <c r="H66" s="970">
        <v>0.88263019585332336</v>
      </c>
      <c r="I66" s="1118">
        <v>8.3734010227135086E-2</v>
      </c>
      <c r="J66" s="1117">
        <v>15.241783982204197</v>
      </c>
      <c r="K66" s="1118">
        <v>73.877543801730852</v>
      </c>
      <c r="L66" s="1118">
        <v>5.6008835019375729</v>
      </c>
      <c r="M66" s="1118">
        <v>1.8049300036943587</v>
      </c>
      <c r="N66" s="1118">
        <v>2.8171449682049348</v>
      </c>
      <c r="O66" s="1118" t="s">
        <v>37</v>
      </c>
      <c r="P66" s="1118">
        <v>0.3798508107938155</v>
      </c>
      <c r="Q66" s="1119">
        <v>0.27786293143427576</v>
      </c>
      <c r="S66" s="1084">
        <v>-2.9121707382347992</v>
      </c>
      <c r="T66" s="72">
        <v>2.3934506305290313</v>
      </c>
      <c r="U66" s="72">
        <v>-1.9859971165355192</v>
      </c>
      <c r="V66" s="72">
        <v>1.6674798359630238</v>
      </c>
      <c r="W66" s="72">
        <v>1.1458878521306382</v>
      </c>
      <c r="X66" s="11"/>
      <c r="Y66" s="1679">
        <v>-0.50277938505950792</v>
      </c>
      <c r="Z66" s="1085">
        <v>0.19412892120714068</v>
      </c>
    </row>
    <row r="67" spans="1:26" x14ac:dyDescent="0.25">
      <c r="A67" s="409" t="s">
        <v>142</v>
      </c>
      <c r="B67" s="1117">
        <v>6.4037569755560799</v>
      </c>
      <c r="C67" s="1118">
        <v>71.347166548769948</v>
      </c>
      <c r="D67" s="1118">
        <v>18.401713432366581</v>
      </c>
      <c r="E67" s="1118">
        <v>0.92155938064921794</v>
      </c>
      <c r="F67" s="1118">
        <v>2.719484398333726</v>
      </c>
      <c r="G67" s="1118" t="s">
        <v>37</v>
      </c>
      <c r="H67" s="970">
        <v>0</v>
      </c>
      <c r="I67" s="1118">
        <v>0.20631926432445177</v>
      </c>
      <c r="J67" s="1117">
        <v>4.6216052641745105</v>
      </c>
      <c r="K67" s="1118">
        <v>70.497186345081573</v>
      </c>
      <c r="L67" s="1118">
        <v>20.084474033248771</v>
      </c>
      <c r="M67" s="1118">
        <v>0.55371698623433818</v>
      </c>
      <c r="N67" s="1118">
        <v>3.2386005125101409</v>
      </c>
      <c r="O67" s="1118" t="s">
        <v>37</v>
      </c>
      <c r="P67" s="1118">
        <v>0.67218666701005703</v>
      </c>
      <c r="Q67" s="1119">
        <v>0.33223019174060286</v>
      </c>
      <c r="S67" s="1084">
        <v>-1.7821517113815695</v>
      </c>
      <c r="T67" s="72">
        <v>-0.84998020368837501</v>
      </c>
      <c r="U67" s="72">
        <v>1.6827606008821903</v>
      </c>
      <c r="V67" s="72">
        <v>-0.36784239441487976</v>
      </c>
      <c r="W67" s="72">
        <v>0.5191161141764149</v>
      </c>
      <c r="X67" s="11"/>
      <c r="Y67" s="1679">
        <v>0.67218666701005703</v>
      </c>
      <c r="Z67" s="1085">
        <v>0.12591092741615109</v>
      </c>
    </row>
    <row r="68" spans="1:26" x14ac:dyDescent="0.25">
      <c r="A68" s="409" t="s">
        <v>143</v>
      </c>
      <c r="B68" s="1117">
        <v>90.166632380168693</v>
      </c>
      <c r="C68" s="1118">
        <v>3.867516971816499</v>
      </c>
      <c r="D68" s="1118" t="s">
        <v>37</v>
      </c>
      <c r="E68" s="1118" t="s">
        <v>37</v>
      </c>
      <c r="F68" s="1118">
        <v>0.61715696358773919</v>
      </c>
      <c r="G68" s="1118" t="s">
        <v>37</v>
      </c>
      <c r="H68" s="970" t="s">
        <v>37</v>
      </c>
      <c r="I68" s="1118">
        <v>5.3486936844270732</v>
      </c>
      <c r="J68" s="1117">
        <v>94.087837837837839</v>
      </c>
      <c r="K68" s="1118">
        <v>2.7977195945945947</v>
      </c>
      <c r="L68" s="1118" t="s">
        <v>37</v>
      </c>
      <c r="M68" s="1118" t="s">
        <v>37</v>
      </c>
      <c r="N68" s="1118">
        <v>3.1144425675675675</v>
      </c>
      <c r="O68" s="1118" t="s">
        <v>37</v>
      </c>
      <c r="P68" s="1118" t="s">
        <v>37</v>
      </c>
      <c r="Q68" s="1119">
        <v>0</v>
      </c>
      <c r="S68" s="1084">
        <v>3.9212054576691457</v>
      </c>
      <c r="T68" s="72">
        <v>-1.0697973772219043</v>
      </c>
      <c r="U68" s="11"/>
      <c r="V68" s="11"/>
      <c r="W68" s="72">
        <v>2.4972856039798286</v>
      </c>
      <c r="X68" s="11"/>
      <c r="Y68" s="1681"/>
      <c r="Z68" s="1085">
        <v>-5.3486936844270732</v>
      </c>
    </row>
    <row r="69" spans="1:26" x14ac:dyDescent="0.25">
      <c r="A69" s="410" t="s">
        <v>144</v>
      </c>
      <c r="B69" s="1120">
        <v>92.404813572696781</v>
      </c>
      <c r="C69" s="1121">
        <v>7.5951864273032159</v>
      </c>
      <c r="D69" s="1121" t="s">
        <v>37</v>
      </c>
      <c r="E69" s="1121" t="s">
        <v>37</v>
      </c>
      <c r="F69" s="1121" t="s">
        <v>37</v>
      </c>
      <c r="G69" s="1121" t="s">
        <v>37</v>
      </c>
      <c r="H69" s="1677">
        <v>0</v>
      </c>
      <c r="I69" s="1121" t="s">
        <v>37</v>
      </c>
      <c r="J69" s="1120">
        <v>98.180839612486551</v>
      </c>
      <c r="K69" s="1121">
        <v>0.7427341227125942</v>
      </c>
      <c r="L69" s="1121" t="s">
        <v>37</v>
      </c>
      <c r="M69" s="1121" t="s">
        <v>37</v>
      </c>
      <c r="N69" s="1121" t="s">
        <v>37</v>
      </c>
      <c r="O69" s="1121" t="s">
        <v>37</v>
      </c>
      <c r="P69" s="1121">
        <v>1.0764262648008611</v>
      </c>
      <c r="Q69" s="1122" t="s">
        <v>37</v>
      </c>
      <c r="S69" s="1086">
        <v>5.7760260397897696</v>
      </c>
      <c r="T69" s="1103">
        <v>-6.8524523045906216</v>
      </c>
      <c r="U69" s="553"/>
      <c r="V69" s="553"/>
      <c r="W69" s="553"/>
      <c r="X69" s="553"/>
      <c r="Y69" s="1682">
        <v>1.0764262648008611</v>
      </c>
      <c r="Z69" s="738"/>
    </row>
    <row r="73" spans="1:26" ht="24.75" customHeight="1" x14ac:dyDescent="0.25">
      <c r="A73" s="2150" t="s">
        <v>1364</v>
      </c>
      <c r="B73" s="2151"/>
      <c r="C73" s="2152"/>
      <c r="D73" s="155"/>
      <c r="E73" s="155"/>
      <c r="F73" s="155"/>
      <c r="G73" s="155"/>
      <c r="H73" s="155"/>
      <c r="I73" s="155"/>
      <c r="J73" s="156"/>
      <c r="K73" s="156"/>
      <c r="L73" s="156"/>
      <c r="M73" s="156"/>
      <c r="N73" s="156"/>
      <c r="O73" s="156"/>
      <c r="P73" s="156"/>
      <c r="Q73" s="156"/>
    </row>
    <row r="74" spans="1:26" ht="17.25" customHeight="1" x14ac:dyDescent="0.25">
      <c r="A74" s="1544" t="s">
        <v>842</v>
      </c>
      <c r="B74" s="1531"/>
      <c r="C74" s="1531"/>
      <c r="D74" s="1531"/>
      <c r="E74" s="1531"/>
      <c r="F74" s="1531"/>
      <c r="G74" s="1531"/>
    </row>
    <row r="75" spans="1:26" x14ac:dyDescent="0.25">
      <c r="A75" s="1746" t="s">
        <v>1268</v>
      </c>
      <c r="B75" s="1747"/>
      <c r="C75" s="1747"/>
      <c r="D75" s="1747"/>
      <c r="E75" s="1747"/>
      <c r="F75" s="1747"/>
      <c r="G75" s="1748"/>
    </row>
    <row r="76" spans="1:26" x14ac:dyDescent="0.25">
      <c r="A76" s="1746"/>
      <c r="B76" s="1747"/>
      <c r="C76" s="1747"/>
      <c r="D76" s="1747"/>
      <c r="E76" s="1747"/>
      <c r="F76" s="1747"/>
      <c r="G76" s="1748"/>
    </row>
    <row r="77" spans="1:26" x14ac:dyDescent="0.25">
      <c r="A77" s="1749"/>
      <c r="B77" s="1750"/>
      <c r="C77" s="1750"/>
      <c r="D77" s="1750"/>
      <c r="E77" s="1750"/>
      <c r="F77" s="1750"/>
      <c r="G77" s="1751"/>
    </row>
  </sheetData>
  <sheetProtection algorithmName="SHA-512" hashValue="CAckDkPqsBxBDgr7GOw+mur8xO2Go6/so3A5Lcf9pdb0fWz63XX5CjpZ00lt6KPPg9bzwm/q341gT5AOW9YJFw==" saltValue="LLFZkzc75HdCzzV2GxHVkg==" spinCount="100000" sheet="1" objects="1" scenarios="1"/>
  <mergeCells count="12">
    <mergeCell ref="A75:G77"/>
    <mergeCell ref="B9:C9"/>
    <mergeCell ref="E10:E11"/>
    <mergeCell ref="B10:C10"/>
    <mergeCell ref="A1:I2"/>
    <mergeCell ref="A73:C73"/>
    <mergeCell ref="S25:Z26"/>
    <mergeCell ref="S24:Z24"/>
    <mergeCell ref="B26:I26"/>
    <mergeCell ref="J26:Q26"/>
    <mergeCell ref="B25:Q25"/>
    <mergeCell ref="B24:Q24"/>
  </mergeCells>
  <conditionalFormatting sqref="E12:E19">
    <cfRule type="cellIs" dxfId="22" priority="2" operator="lessThan">
      <formula>0</formula>
    </cfRule>
  </conditionalFormatting>
  <conditionalFormatting sqref="S29:Z69">
    <cfRule type="cellIs" dxfId="21" priority="1" operator="lessThan">
      <formula>0</formula>
    </cfRule>
  </conditionalFormatting>
  <hyperlinks>
    <hyperlink ref="A5" location="Índice!A1" display="⌂ Volver al ÍNDICE" xr:uid="{6845C5DC-E5F3-48FA-A5D0-3B77905A64E3}"/>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34E19-E53F-4BAB-A43F-EC3F9CDDCC13}">
  <sheetPr codeName="Hoja86">
    <tabColor rgb="FFD2ECBE"/>
  </sheetPr>
  <dimension ref="A1:CK93"/>
  <sheetViews>
    <sheetView zoomScale="73" zoomScaleNormal="73" workbookViewId="0">
      <pane xSplit="1" topLeftCell="B1" activePane="topRight" state="frozen"/>
      <selection activeCell="A3" sqref="A3"/>
      <selection pane="topRight" activeCell="BV47" sqref="BV47:CE47"/>
    </sheetView>
  </sheetViews>
  <sheetFormatPr baseColWidth="10" defaultColWidth="11.42578125" defaultRowHeight="15" customHeight="1" x14ac:dyDescent="0.25"/>
  <cols>
    <col min="1" max="1" width="123.42578125" customWidth="1"/>
    <col min="2" max="115" width="7.7109375" customWidth="1"/>
  </cols>
  <sheetData>
    <row r="1" spans="1:27" ht="24" customHeight="1" x14ac:dyDescent="0.25">
      <c r="A1" s="1755" t="s">
        <v>907</v>
      </c>
      <c r="B1" s="1756"/>
      <c r="C1" s="1756"/>
      <c r="D1" s="1756"/>
      <c r="E1" s="1756"/>
      <c r="F1" s="1756"/>
      <c r="G1" s="1756"/>
      <c r="H1" s="1756"/>
      <c r="I1" s="1756"/>
      <c r="J1" s="1756"/>
      <c r="K1" s="1756"/>
      <c r="L1" s="1756"/>
      <c r="M1" s="1756"/>
      <c r="N1" s="1756"/>
      <c r="O1" s="1757"/>
    </row>
    <row r="2" spans="1:27" ht="15.75" customHeight="1" thickBot="1" x14ac:dyDescent="0.3">
      <c r="A2" s="1758"/>
      <c r="B2" s="1759"/>
      <c r="C2" s="1759"/>
      <c r="D2" s="1759"/>
      <c r="E2" s="1759"/>
      <c r="F2" s="1759"/>
      <c r="G2" s="1759"/>
      <c r="H2" s="1759"/>
      <c r="I2" s="1759"/>
      <c r="J2" s="1759"/>
      <c r="K2" s="1759"/>
      <c r="L2" s="1759"/>
      <c r="M2" s="1759"/>
      <c r="N2" s="1759"/>
      <c r="O2" s="1760"/>
    </row>
    <row r="3" spans="1:27" x14ac:dyDescent="0.25">
      <c r="A3" s="42" t="s">
        <v>1042</v>
      </c>
    </row>
    <row r="4" spans="1:27" x14ac:dyDescent="0.25">
      <c r="A4" s="42" t="s">
        <v>988</v>
      </c>
    </row>
    <row r="5" spans="1:27" ht="15" customHeight="1" x14ac:dyDescent="0.25">
      <c r="A5" s="132" t="s">
        <v>712</v>
      </c>
    </row>
    <row r="7" spans="1:27" x14ac:dyDescent="0.25">
      <c r="A7" s="5" t="s">
        <v>1222</v>
      </c>
    </row>
    <row r="8" spans="1:27" x14ac:dyDescent="0.25">
      <c r="A8" s="5"/>
    </row>
    <row r="9" spans="1:27" ht="83.25" customHeight="1" x14ac:dyDescent="0.25">
      <c r="A9" s="5"/>
      <c r="B9" s="2156" t="s">
        <v>997</v>
      </c>
      <c r="C9" s="2157"/>
      <c r="D9" s="2157"/>
      <c r="E9" s="2157"/>
      <c r="F9" s="2157"/>
      <c r="G9" s="2158"/>
      <c r="H9" s="169"/>
      <c r="I9" s="2159" t="s">
        <v>508</v>
      </c>
      <c r="J9" s="2160"/>
      <c r="K9" s="2160"/>
      <c r="L9" s="2161"/>
      <c r="M9" s="7"/>
      <c r="N9" s="2159" t="s">
        <v>853</v>
      </c>
      <c r="O9" s="2161"/>
    </row>
    <row r="10" spans="1:27" x14ac:dyDescent="0.25">
      <c r="A10" s="442" t="s">
        <v>29</v>
      </c>
      <c r="B10" s="2162">
        <v>2015</v>
      </c>
      <c r="C10" s="2162"/>
      <c r="D10" s="2162"/>
      <c r="E10" s="2162">
        <v>2019</v>
      </c>
      <c r="F10" s="2162"/>
      <c r="G10" s="2162"/>
      <c r="H10" s="20"/>
      <c r="I10" s="2162">
        <v>2015</v>
      </c>
      <c r="J10" s="2162"/>
      <c r="K10" s="2162">
        <v>2019</v>
      </c>
      <c r="L10" s="2162"/>
      <c r="N10" s="2163">
        <v>2015</v>
      </c>
      <c r="O10" s="2163">
        <v>2019</v>
      </c>
      <c r="T10" s="96"/>
    </row>
    <row r="11" spans="1:27" x14ac:dyDescent="0.25">
      <c r="A11" s="422" t="s">
        <v>30</v>
      </c>
      <c r="B11" s="641" t="s">
        <v>31</v>
      </c>
      <c r="C11" s="641" t="s">
        <v>32</v>
      </c>
      <c r="D11" s="641" t="s">
        <v>33</v>
      </c>
      <c r="E11" s="641" t="s">
        <v>31</v>
      </c>
      <c r="F11" s="641" t="s">
        <v>32</v>
      </c>
      <c r="G11" s="641" t="s">
        <v>33</v>
      </c>
      <c r="H11" s="20"/>
      <c r="I11" s="423" t="s">
        <v>31</v>
      </c>
      <c r="J11" s="423" t="s">
        <v>32</v>
      </c>
      <c r="K11" s="423" t="s">
        <v>31</v>
      </c>
      <c r="L11" s="423" t="s">
        <v>32</v>
      </c>
      <c r="N11" s="2163"/>
      <c r="O11" s="2163"/>
      <c r="T11" s="96"/>
    </row>
    <row r="12" spans="1:27" x14ac:dyDescent="0.25">
      <c r="A12" s="1019" t="s">
        <v>684</v>
      </c>
      <c r="B12" s="1008">
        <v>411.76809999999961</v>
      </c>
      <c r="C12" s="1009">
        <v>392.69240000000008</v>
      </c>
      <c r="D12" s="1009">
        <v>804.460499999999</v>
      </c>
      <c r="E12" s="1008">
        <v>422.69899999999996</v>
      </c>
      <c r="F12" s="1009">
        <v>401.56470000000024</v>
      </c>
      <c r="G12" s="1010">
        <v>824.26369999999929</v>
      </c>
      <c r="H12" s="45"/>
      <c r="I12" s="208">
        <v>80.897465618860437</v>
      </c>
      <c r="J12" s="1005">
        <v>80.967505154639198</v>
      </c>
      <c r="K12" s="208">
        <v>81.602123552123544</v>
      </c>
      <c r="L12" s="1002">
        <v>82.119570552147295</v>
      </c>
      <c r="N12" s="209">
        <f t="shared" ref="N12:N17" si="0">J12-I12</f>
        <v>7.0039535778761319E-2</v>
      </c>
      <c r="O12" s="1002">
        <f t="shared" ref="O12:O17" si="1">L12-K12</f>
        <v>0.51744700002375055</v>
      </c>
      <c r="R12" s="6"/>
      <c r="S12" s="6"/>
      <c r="T12" s="146"/>
      <c r="U12" s="6"/>
      <c r="V12" s="6"/>
      <c r="W12" s="6"/>
      <c r="X12" s="6"/>
      <c r="Y12" s="6"/>
      <c r="Z12" s="6"/>
      <c r="AA12" s="6"/>
    </row>
    <row r="13" spans="1:27" x14ac:dyDescent="0.25">
      <c r="A13" s="1020" t="s">
        <v>550</v>
      </c>
      <c r="B13" s="776">
        <v>363.0917</v>
      </c>
      <c r="C13" s="101">
        <v>342.68990000000036</v>
      </c>
      <c r="D13" s="101">
        <v>705.78159999999912</v>
      </c>
      <c r="E13" s="776">
        <v>378.40040000000005</v>
      </c>
      <c r="F13" s="101">
        <v>349.52810000000034</v>
      </c>
      <c r="G13" s="1011">
        <v>727.92849999999839</v>
      </c>
      <c r="H13" s="115"/>
      <c r="I13" s="79">
        <v>72.329023904382467</v>
      </c>
      <c r="J13" s="62">
        <v>71.993676470588312</v>
      </c>
      <c r="K13" s="79">
        <v>73.050270270270275</v>
      </c>
      <c r="L13" s="78">
        <v>71.332265306122522</v>
      </c>
      <c r="N13" s="210">
        <f t="shared" si="0"/>
        <v>-0.33534743379415488</v>
      </c>
      <c r="O13" s="78">
        <f t="shared" si="1"/>
        <v>-1.7180049641477524</v>
      </c>
      <c r="T13" s="96"/>
    </row>
    <row r="14" spans="1:27" x14ac:dyDescent="0.25">
      <c r="A14" s="1020" t="s">
        <v>686</v>
      </c>
      <c r="B14" s="776">
        <v>361.63110000000012</v>
      </c>
      <c r="C14" s="101">
        <v>337.84350000000029</v>
      </c>
      <c r="D14" s="101">
        <v>699.47459999999899</v>
      </c>
      <c r="E14" s="776">
        <v>411.97609999999975</v>
      </c>
      <c r="F14" s="101">
        <v>366.69060000000036</v>
      </c>
      <c r="G14" s="1011">
        <v>778.66669999999874</v>
      </c>
      <c r="H14" s="44"/>
      <c r="I14" s="79">
        <v>74.563113402061873</v>
      </c>
      <c r="J14" s="62">
        <v>72.498605150214658</v>
      </c>
      <c r="K14" s="79">
        <v>79.532065637065585</v>
      </c>
      <c r="L14" s="78">
        <v>74.834816326530685</v>
      </c>
      <c r="N14" s="210">
        <f t="shared" si="0"/>
        <v>-2.0645082518472151</v>
      </c>
      <c r="O14" s="78">
        <f t="shared" si="1"/>
        <v>-4.6972493105349002</v>
      </c>
    </row>
    <row r="15" spans="1:27" x14ac:dyDescent="0.25">
      <c r="A15" s="1020" t="s">
        <v>551</v>
      </c>
      <c r="B15" s="776">
        <v>360.33929999999975</v>
      </c>
      <c r="C15" s="101">
        <v>335.64200000000028</v>
      </c>
      <c r="D15" s="101">
        <v>695.98129999999901</v>
      </c>
      <c r="E15" s="776">
        <v>377.30789999999996</v>
      </c>
      <c r="F15" s="101">
        <v>365.4204000000002</v>
      </c>
      <c r="G15" s="1011">
        <v>742.72829999999828</v>
      </c>
      <c r="H15" s="44"/>
      <c r="I15" s="79">
        <v>75.070687499999948</v>
      </c>
      <c r="J15" s="62">
        <v>71.413191489361765</v>
      </c>
      <c r="K15" s="79">
        <v>72.980251450676974</v>
      </c>
      <c r="L15" s="78">
        <v>74.881229508196768</v>
      </c>
      <c r="N15" s="210">
        <f t="shared" si="0"/>
        <v>-3.6574960106381837</v>
      </c>
      <c r="O15" s="78">
        <f t="shared" si="1"/>
        <v>1.9009780575197937</v>
      </c>
    </row>
    <row r="16" spans="1:27" x14ac:dyDescent="0.25">
      <c r="A16" s="1020" t="s">
        <v>685</v>
      </c>
      <c r="B16" s="776">
        <v>408.03899999999959</v>
      </c>
      <c r="C16" s="101">
        <v>395.47880000000015</v>
      </c>
      <c r="D16" s="101">
        <v>803.51779999999894</v>
      </c>
      <c r="E16" s="776">
        <v>437.90079999999978</v>
      </c>
      <c r="F16" s="101">
        <v>390.38820000000038</v>
      </c>
      <c r="G16" s="1011">
        <v>828.28899999999896</v>
      </c>
      <c r="H16" s="44"/>
      <c r="I16" s="79">
        <v>80.164833005893826</v>
      </c>
      <c r="J16" s="62">
        <v>82.04954356846477</v>
      </c>
      <c r="K16" s="79">
        <v>84.373949903660844</v>
      </c>
      <c r="L16" s="78">
        <v>79.997581967213193</v>
      </c>
      <c r="N16" s="210">
        <f t="shared" si="0"/>
        <v>1.8847105625709446</v>
      </c>
      <c r="O16" s="78">
        <f t="shared" si="1"/>
        <v>-4.3763679364476502</v>
      </c>
    </row>
    <row r="17" spans="1:89" x14ac:dyDescent="0.25">
      <c r="A17" s="1021" t="s">
        <v>565</v>
      </c>
      <c r="B17" s="1012">
        <v>380.97383999999977</v>
      </c>
      <c r="C17" s="793">
        <v>360.86932000000019</v>
      </c>
      <c r="D17" s="938">
        <v>741.8431599999991</v>
      </c>
      <c r="E17" s="793">
        <v>405.65683999999993</v>
      </c>
      <c r="F17" s="793">
        <v>374.71840000000032</v>
      </c>
      <c r="G17" s="938">
        <v>780.37523999999871</v>
      </c>
      <c r="H17" s="20"/>
      <c r="I17" s="1006">
        <v>76.654696177062334</v>
      </c>
      <c r="J17" s="1007">
        <v>75.844749894913861</v>
      </c>
      <c r="K17" s="1006">
        <v>78.312131274131261</v>
      </c>
      <c r="L17" s="1004">
        <v>76.629529652351806</v>
      </c>
      <c r="N17" s="1003">
        <f t="shared" si="0"/>
        <v>-0.80994628214847353</v>
      </c>
      <c r="O17" s="1004">
        <f t="shared" si="1"/>
        <v>-1.6826016217794546</v>
      </c>
    </row>
    <row r="18" spans="1:89" x14ac:dyDescent="0.25">
      <c r="A18" s="5"/>
      <c r="B18" s="20"/>
      <c r="C18" s="20"/>
      <c r="D18" s="20"/>
      <c r="E18" s="20"/>
      <c r="F18" s="20"/>
      <c r="G18" s="20"/>
      <c r="H18" s="20"/>
    </row>
    <row r="19" spans="1:89" x14ac:dyDescent="0.25">
      <c r="A19" s="5"/>
      <c r="B19" s="20"/>
      <c r="C19" s="20"/>
      <c r="D19" s="20"/>
      <c r="E19" s="20"/>
      <c r="F19" s="20"/>
      <c r="G19" s="20"/>
      <c r="H19" s="20"/>
    </row>
    <row r="20" spans="1:89" x14ac:dyDescent="0.25"/>
    <row r="21" spans="1:89" x14ac:dyDescent="0.25"/>
    <row r="22" spans="1:89" ht="14.45" customHeight="1" x14ac:dyDescent="0.25">
      <c r="CF22" s="20"/>
      <c r="CG22" s="20"/>
      <c r="CH22" s="20"/>
      <c r="CI22" s="20"/>
      <c r="CJ22" s="20"/>
      <c r="CK22" s="18"/>
    </row>
    <row r="23" spans="1:89" s="76" customFormat="1" ht="14.45" customHeight="1" x14ac:dyDescent="0.25"/>
    <row r="24" spans="1:89" s="170" customFormat="1" x14ac:dyDescent="0.25">
      <c r="A24" s="5" t="s">
        <v>1223</v>
      </c>
      <c r="B24" s="20"/>
      <c r="C24" s="20"/>
      <c r="D24" s="20"/>
      <c r="E24" s="20"/>
      <c r="F24" s="20"/>
      <c r="G24" s="20"/>
      <c r="H24" s="20"/>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row>
    <row r="25" spans="1:89" s="170" customFormat="1" ht="16.5" customHeight="1" x14ac:dyDescent="0.25">
      <c r="A25" s="5"/>
      <c r="B25" s="20"/>
      <c r="C25" s="20"/>
      <c r="D25" s="20"/>
      <c r="E25" s="20"/>
      <c r="F25" s="20"/>
      <c r="G25" s="20"/>
      <c r="H25" s="20"/>
      <c r="I25" s="20"/>
      <c r="J25" s="20"/>
      <c r="K25" s="20"/>
      <c r="L25" s="20"/>
      <c r="M25" s="20"/>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row>
    <row r="26" spans="1:89" x14ac:dyDescent="0.25">
      <c r="A26" s="20"/>
      <c r="B26" s="2154" t="s">
        <v>997</v>
      </c>
      <c r="C26" s="2154"/>
      <c r="D26" s="2154"/>
      <c r="E26" s="2154"/>
      <c r="F26" s="2154"/>
      <c r="G26" s="2154"/>
      <c r="H26" s="2154"/>
      <c r="I26" s="2154"/>
      <c r="J26" s="2154"/>
      <c r="K26" s="2154"/>
      <c r="L26" s="2154"/>
      <c r="M26" s="2154"/>
      <c r="N26" s="2154"/>
      <c r="O26" s="2154"/>
      <c r="P26" s="2154"/>
      <c r="Q26" s="2154"/>
      <c r="R26" s="2154"/>
      <c r="S26" s="2154"/>
      <c r="T26" s="2154"/>
      <c r="U26" s="2154"/>
      <c r="V26" s="2154"/>
      <c r="W26" s="2154"/>
      <c r="X26" s="2154"/>
      <c r="Y26" s="2154"/>
      <c r="Z26" s="2154"/>
      <c r="AA26" s="2154"/>
      <c r="AB26" s="2154"/>
      <c r="AC26" s="2154"/>
      <c r="AD26" s="2154"/>
      <c r="AE26" s="2154"/>
      <c r="AF26" s="2154"/>
      <c r="AG26" s="2154"/>
      <c r="AH26" s="2154"/>
      <c r="AI26" s="2154"/>
      <c r="AJ26" s="2154"/>
      <c r="AK26" s="2154"/>
      <c r="AL26" s="2154"/>
      <c r="AM26" s="2154"/>
      <c r="AN26" s="2154"/>
      <c r="AO26" s="2154"/>
      <c r="AP26" s="2154"/>
      <c r="AQ26" s="2154"/>
      <c r="AR26" s="2154"/>
      <c r="AS26" s="2154"/>
      <c r="AT26" s="2154"/>
      <c r="AU26" s="2154"/>
      <c r="AV26" s="2154"/>
      <c r="AW26" s="2154"/>
      <c r="AX26" s="2154"/>
      <c r="AY26" s="2154"/>
      <c r="AZ26" s="124"/>
      <c r="BA26" s="2175" t="s">
        <v>508</v>
      </c>
      <c r="BB26" s="2176"/>
      <c r="BC26" s="2176"/>
      <c r="BD26" s="2176"/>
      <c r="BE26" s="2176"/>
      <c r="BF26" s="2176"/>
      <c r="BG26" s="2176"/>
      <c r="BH26" s="2176"/>
      <c r="BI26" s="2176"/>
      <c r="BJ26" s="2176"/>
      <c r="BK26" s="2176"/>
      <c r="BL26" s="2176"/>
      <c r="BM26" s="2176"/>
      <c r="BN26" s="2176"/>
      <c r="BO26" s="2176"/>
      <c r="BP26" s="2176"/>
      <c r="BQ26" s="2176"/>
      <c r="BR26" s="2176"/>
      <c r="BS26" s="2176"/>
      <c r="BT26" s="2177"/>
      <c r="BU26" s="20"/>
      <c r="BV26" s="2172" t="s">
        <v>631</v>
      </c>
      <c r="BW26" s="2173"/>
      <c r="BX26" s="2173"/>
      <c r="BY26" s="2173"/>
      <c r="BZ26" s="2173"/>
      <c r="CA26" s="2173"/>
      <c r="CB26" s="2173"/>
      <c r="CC26" s="2173"/>
      <c r="CD26" s="2173"/>
      <c r="CE26" s="2174"/>
    </row>
    <row r="27" spans="1:89" x14ac:dyDescent="0.25">
      <c r="A27" s="1030" t="s">
        <v>29</v>
      </c>
      <c r="B27" s="2164">
        <v>2015</v>
      </c>
      <c r="C27" s="2164"/>
      <c r="D27" s="2164"/>
      <c r="E27" s="2164"/>
      <c r="F27" s="2164"/>
      <c r="G27" s="2164"/>
      <c r="H27" s="2164"/>
      <c r="I27" s="2164"/>
      <c r="J27" s="2164"/>
      <c r="K27" s="2164"/>
      <c r="L27" s="2164"/>
      <c r="M27" s="2164"/>
      <c r="N27" s="2164"/>
      <c r="O27" s="2164"/>
      <c r="P27" s="2164"/>
      <c r="Q27" s="2164"/>
      <c r="R27" s="2164"/>
      <c r="S27" s="2164"/>
      <c r="T27" s="2164"/>
      <c r="U27" s="2164"/>
      <c r="V27" s="2164"/>
      <c r="W27" s="2164"/>
      <c r="X27" s="2164"/>
      <c r="Y27" s="2164"/>
      <c r="Z27" s="2164"/>
      <c r="AA27" s="2164">
        <v>2019</v>
      </c>
      <c r="AB27" s="2164"/>
      <c r="AC27" s="2164"/>
      <c r="AD27" s="2164"/>
      <c r="AE27" s="2164"/>
      <c r="AF27" s="2164"/>
      <c r="AG27" s="2164"/>
      <c r="AH27" s="2164"/>
      <c r="AI27" s="2164"/>
      <c r="AJ27" s="2164"/>
      <c r="AK27" s="2164"/>
      <c r="AL27" s="2164"/>
      <c r="AM27" s="2164"/>
      <c r="AN27" s="2164"/>
      <c r="AO27" s="2164"/>
      <c r="AP27" s="2164"/>
      <c r="AQ27" s="2164"/>
      <c r="AR27" s="2164"/>
      <c r="AS27" s="2164"/>
      <c r="AT27" s="2164"/>
      <c r="AU27" s="2164"/>
      <c r="AV27" s="2164"/>
      <c r="AW27" s="2164"/>
      <c r="AX27" s="2164"/>
      <c r="AY27" s="2164"/>
      <c r="AZ27" s="170"/>
      <c r="BA27" s="2164">
        <v>2015</v>
      </c>
      <c r="BB27" s="2164"/>
      <c r="BC27" s="2164"/>
      <c r="BD27" s="2164"/>
      <c r="BE27" s="2164"/>
      <c r="BF27" s="2164"/>
      <c r="BG27" s="2164"/>
      <c r="BH27" s="2164"/>
      <c r="BI27" s="2164"/>
      <c r="BJ27" s="2164"/>
      <c r="BK27" s="2164">
        <v>2019</v>
      </c>
      <c r="BL27" s="2164"/>
      <c r="BM27" s="2164"/>
      <c r="BN27" s="2164"/>
      <c r="BO27" s="2164"/>
      <c r="BP27" s="2164"/>
      <c r="BQ27" s="2164"/>
      <c r="BR27" s="2164"/>
      <c r="BS27" s="2164"/>
      <c r="BT27" s="2164"/>
      <c r="BU27" s="76"/>
      <c r="BV27" s="2178" t="s">
        <v>1384</v>
      </c>
      <c r="BW27" s="2179"/>
      <c r="BX27" s="2179"/>
      <c r="BY27" s="2179"/>
      <c r="BZ27" s="2180"/>
      <c r="CA27" s="2178" t="s">
        <v>1385</v>
      </c>
      <c r="CB27" s="2179"/>
      <c r="CC27" s="2179"/>
      <c r="CD27" s="2179"/>
      <c r="CE27" s="2180"/>
    </row>
    <row r="28" spans="1:89" x14ac:dyDescent="0.25">
      <c r="A28" s="1022" t="s">
        <v>30</v>
      </c>
      <c r="B28" s="2165" t="s">
        <v>552</v>
      </c>
      <c r="C28" s="2155"/>
      <c r="D28" s="2155"/>
      <c r="E28" s="2155"/>
      <c r="F28" s="2166"/>
      <c r="G28" s="2165" t="s">
        <v>553</v>
      </c>
      <c r="H28" s="2155"/>
      <c r="I28" s="2155"/>
      <c r="J28" s="2155"/>
      <c r="K28" s="2166"/>
      <c r="L28" s="2165" t="s">
        <v>554</v>
      </c>
      <c r="M28" s="2155"/>
      <c r="N28" s="2155"/>
      <c r="O28" s="2155"/>
      <c r="P28" s="2166"/>
      <c r="Q28" s="2165" t="s">
        <v>560</v>
      </c>
      <c r="R28" s="2155"/>
      <c r="S28" s="2155"/>
      <c r="T28" s="2155"/>
      <c r="U28" s="2166"/>
      <c r="V28" s="2155" t="s">
        <v>561</v>
      </c>
      <c r="W28" s="2155"/>
      <c r="X28" s="2155"/>
      <c r="Y28" s="2155"/>
      <c r="Z28" s="2155"/>
      <c r="AA28" s="2165" t="s">
        <v>552</v>
      </c>
      <c r="AB28" s="2155"/>
      <c r="AC28" s="2155"/>
      <c r="AD28" s="2155"/>
      <c r="AE28" s="2166"/>
      <c r="AF28" s="2165" t="s">
        <v>553</v>
      </c>
      <c r="AG28" s="2155"/>
      <c r="AH28" s="2155"/>
      <c r="AI28" s="2155"/>
      <c r="AJ28" s="2166"/>
      <c r="AK28" s="2165" t="s">
        <v>554</v>
      </c>
      <c r="AL28" s="2155"/>
      <c r="AM28" s="2155"/>
      <c r="AN28" s="2155"/>
      <c r="AO28" s="2166"/>
      <c r="AP28" s="2165" t="s">
        <v>560</v>
      </c>
      <c r="AQ28" s="2155"/>
      <c r="AR28" s="2155"/>
      <c r="AS28" s="2155"/>
      <c r="AT28" s="2166"/>
      <c r="AU28" s="2155" t="s">
        <v>561</v>
      </c>
      <c r="AV28" s="2155"/>
      <c r="AW28" s="2155"/>
      <c r="AX28" s="2155"/>
      <c r="AY28" s="2166"/>
      <c r="AZ28" s="170"/>
      <c r="BA28" s="2153" t="s">
        <v>552</v>
      </c>
      <c r="BB28" s="2153"/>
      <c r="BC28" s="2153"/>
      <c r="BD28" s="2153"/>
      <c r="BE28" s="2153"/>
      <c r="BF28" s="2166" t="s">
        <v>553</v>
      </c>
      <c r="BG28" s="2153"/>
      <c r="BH28" s="2153"/>
      <c r="BI28" s="2153"/>
      <c r="BJ28" s="2153"/>
      <c r="BK28" s="2153" t="s">
        <v>552</v>
      </c>
      <c r="BL28" s="2153"/>
      <c r="BM28" s="2153"/>
      <c r="BN28" s="2153"/>
      <c r="BO28" s="2153"/>
      <c r="BP28" s="2166" t="s">
        <v>553</v>
      </c>
      <c r="BQ28" s="2153"/>
      <c r="BR28" s="2153"/>
      <c r="BS28" s="2153"/>
      <c r="BT28" s="2153"/>
      <c r="BU28" s="170"/>
      <c r="BV28" s="2181"/>
      <c r="BW28" s="2182"/>
      <c r="BX28" s="2182"/>
      <c r="BY28" s="2182"/>
      <c r="BZ28" s="2183"/>
      <c r="CA28" s="2181"/>
      <c r="CB28" s="2182"/>
      <c r="CC28" s="2182"/>
      <c r="CD28" s="2182"/>
      <c r="CE28" s="2183"/>
    </row>
    <row r="29" spans="1:89" ht="409.5" x14ac:dyDescent="0.25">
      <c r="A29" s="1026" t="s">
        <v>34</v>
      </c>
      <c r="B29" s="1031" t="s">
        <v>687</v>
      </c>
      <c r="C29" s="1032" t="s">
        <v>688</v>
      </c>
      <c r="D29" s="1032" t="s">
        <v>689</v>
      </c>
      <c r="E29" s="1032" t="s">
        <v>690</v>
      </c>
      <c r="F29" s="1035" t="s">
        <v>691</v>
      </c>
      <c r="G29" s="1031" t="s">
        <v>687</v>
      </c>
      <c r="H29" s="1032" t="s">
        <v>688</v>
      </c>
      <c r="I29" s="1032" t="s">
        <v>689</v>
      </c>
      <c r="J29" s="1032" t="s">
        <v>690</v>
      </c>
      <c r="K29" s="1035" t="s">
        <v>691</v>
      </c>
      <c r="L29" s="1031" t="s">
        <v>687</v>
      </c>
      <c r="M29" s="1032" t="s">
        <v>688</v>
      </c>
      <c r="N29" s="1032" t="s">
        <v>689</v>
      </c>
      <c r="O29" s="1032" t="s">
        <v>690</v>
      </c>
      <c r="P29" s="1035" t="s">
        <v>691</v>
      </c>
      <c r="Q29" s="1031" t="s">
        <v>687</v>
      </c>
      <c r="R29" s="1032" t="s">
        <v>688</v>
      </c>
      <c r="S29" s="1032" t="s">
        <v>689</v>
      </c>
      <c r="T29" s="1032" t="s">
        <v>690</v>
      </c>
      <c r="U29" s="1035" t="s">
        <v>691</v>
      </c>
      <c r="V29" s="1032" t="s">
        <v>687</v>
      </c>
      <c r="W29" s="1032" t="s">
        <v>688</v>
      </c>
      <c r="X29" s="1032" t="s">
        <v>689</v>
      </c>
      <c r="Y29" s="1032" t="s">
        <v>690</v>
      </c>
      <c r="Z29" s="1032" t="s">
        <v>691</v>
      </c>
      <c r="AA29" s="1031" t="s">
        <v>687</v>
      </c>
      <c r="AB29" s="1032" t="s">
        <v>688</v>
      </c>
      <c r="AC29" s="1032" t="s">
        <v>689</v>
      </c>
      <c r="AD29" s="1032" t="s">
        <v>690</v>
      </c>
      <c r="AE29" s="1035" t="s">
        <v>691</v>
      </c>
      <c r="AF29" s="1031" t="s">
        <v>687</v>
      </c>
      <c r="AG29" s="1032" t="s">
        <v>688</v>
      </c>
      <c r="AH29" s="1032" t="s">
        <v>689</v>
      </c>
      <c r="AI29" s="1032" t="s">
        <v>690</v>
      </c>
      <c r="AJ29" s="1035" t="s">
        <v>691</v>
      </c>
      <c r="AK29" s="1031" t="s">
        <v>687</v>
      </c>
      <c r="AL29" s="1032" t="s">
        <v>688</v>
      </c>
      <c r="AM29" s="1032" t="s">
        <v>689</v>
      </c>
      <c r="AN29" s="1032" t="s">
        <v>690</v>
      </c>
      <c r="AO29" s="1035" t="s">
        <v>691</v>
      </c>
      <c r="AP29" s="1031" t="s">
        <v>687</v>
      </c>
      <c r="AQ29" s="1032" t="s">
        <v>688</v>
      </c>
      <c r="AR29" s="1032" t="s">
        <v>689</v>
      </c>
      <c r="AS29" s="1032" t="s">
        <v>690</v>
      </c>
      <c r="AT29" s="1035" t="s">
        <v>691</v>
      </c>
      <c r="AU29" s="1033" t="s">
        <v>687</v>
      </c>
      <c r="AV29" s="1033" t="s">
        <v>688</v>
      </c>
      <c r="AW29" s="1033" t="s">
        <v>689</v>
      </c>
      <c r="AX29" s="1033" t="s">
        <v>690</v>
      </c>
      <c r="AY29" s="1034" t="s">
        <v>691</v>
      </c>
      <c r="AZ29" s="171"/>
      <c r="BA29" s="1036" t="s">
        <v>687</v>
      </c>
      <c r="BB29" s="1037" t="s">
        <v>688</v>
      </c>
      <c r="BC29" s="1037" t="s">
        <v>689</v>
      </c>
      <c r="BD29" s="1037" t="s">
        <v>690</v>
      </c>
      <c r="BE29" s="1038" t="s">
        <v>691</v>
      </c>
      <c r="BF29" s="1028" t="s">
        <v>687</v>
      </c>
      <c r="BG29" s="1028" t="s">
        <v>688</v>
      </c>
      <c r="BH29" s="1028" t="s">
        <v>689</v>
      </c>
      <c r="BI29" s="1028" t="s">
        <v>690</v>
      </c>
      <c r="BJ29" s="1028" t="s">
        <v>691</v>
      </c>
      <c r="BK29" s="1036" t="s">
        <v>687</v>
      </c>
      <c r="BL29" s="1037" t="s">
        <v>688</v>
      </c>
      <c r="BM29" s="1037" t="s">
        <v>689</v>
      </c>
      <c r="BN29" s="1037" t="s">
        <v>690</v>
      </c>
      <c r="BO29" s="1038" t="s">
        <v>691</v>
      </c>
      <c r="BP29" s="1028" t="s">
        <v>687</v>
      </c>
      <c r="BQ29" s="1028" t="s">
        <v>688</v>
      </c>
      <c r="BR29" s="1028" t="s">
        <v>689</v>
      </c>
      <c r="BS29" s="1028" t="s">
        <v>690</v>
      </c>
      <c r="BT29" s="1029" t="s">
        <v>691</v>
      </c>
      <c r="BU29" s="170"/>
      <c r="BV29" s="1027" t="s">
        <v>687</v>
      </c>
      <c r="BW29" s="1028" t="s">
        <v>688</v>
      </c>
      <c r="BX29" s="1028" t="s">
        <v>689</v>
      </c>
      <c r="BY29" s="1028" t="s">
        <v>690</v>
      </c>
      <c r="BZ29" s="1029" t="s">
        <v>691</v>
      </c>
      <c r="CA29" s="1028" t="s">
        <v>687</v>
      </c>
      <c r="CB29" s="1028" t="s">
        <v>688</v>
      </c>
      <c r="CC29" s="1028" t="s">
        <v>689</v>
      </c>
      <c r="CD29" s="1028" t="s">
        <v>690</v>
      </c>
      <c r="CE29" s="1029" t="s">
        <v>691</v>
      </c>
    </row>
    <row r="30" spans="1:89" x14ac:dyDescent="0.25">
      <c r="A30" s="424" t="s">
        <v>35</v>
      </c>
      <c r="B30" s="425"/>
      <c r="C30" s="426"/>
      <c r="D30" s="426"/>
      <c r="E30" s="426"/>
      <c r="F30" s="426"/>
      <c r="G30" s="426"/>
      <c r="H30" s="426"/>
      <c r="I30" s="426"/>
      <c r="J30" s="426"/>
      <c r="K30" s="426"/>
      <c r="L30" s="426"/>
      <c r="M30" s="426"/>
      <c r="N30" s="426"/>
      <c r="O30" s="426"/>
      <c r="P30" s="426"/>
      <c r="Q30" s="1015"/>
      <c r="R30" s="1015"/>
      <c r="S30" s="1015"/>
      <c r="T30" s="1015"/>
      <c r="U30" s="1015"/>
      <c r="V30" s="1015"/>
      <c r="W30" s="1015"/>
      <c r="X30" s="1015"/>
      <c r="Y30" s="1015"/>
      <c r="Z30" s="1015"/>
      <c r="AA30" s="425"/>
      <c r="AB30" s="426"/>
      <c r="AC30" s="426"/>
      <c r="AD30" s="426"/>
      <c r="AE30" s="426"/>
      <c r="AF30" s="426"/>
      <c r="AG30" s="426"/>
      <c r="AH30" s="426"/>
      <c r="AI30" s="426"/>
      <c r="AJ30" s="426"/>
      <c r="AK30" s="426"/>
      <c r="AL30" s="426"/>
      <c r="AM30" s="426"/>
      <c r="AN30" s="426"/>
      <c r="AO30" s="426"/>
      <c r="AP30" s="426"/>
      <c r="AQ30" s="426"/>
      <c r="AR30" s="426"/>
      <c r="AS30" s="426"/>
      <c r="AT30" s="426"/>
      <c r="AU30" s="426"/>
      <c r="AV30" s="426"/>
      <c r="AW30" s="426"/>
      <c r="AX30" s="426"/>
      <c r="AY30" s="427"/>
      <c r="BA30" s="425"/>
      <c r="BB30" s="426"/>
      <c r="BC30" s="426"/>
      <c r="BD30" s="426"/>
      <c r="BE30" s="426"/>
      <c r="BF30" s="426"/>
      <c r="BG30" s="426"/>
      <c r="BH30" s="426"/>
      <c r="BI30" s="426"/>
      <c r="BJ30" s="426"/>
      <c r="BK30" s="425"/>
      <c r="BL30" s="426"/>
      <c r="BM30" s="426"/>
      <c r="BN30" s="426"/>
      <c r="BO30" s="426"/>
      <c r="BP30" s="426"/>
      <c r="BQ30" s="426"/>
      <c r="BR30" s="426"/>
      <c r="BS30" s="426"/>
      <c r="BT30" s="427"/>
      <c r="BV30" s="425"/>
      <c r="BW30" s="426"/>
      <c r="BX30" s="426"/>
      <c r="BY30" s="426"/>
      <c r="BZ30" s="427"/>
      <c r="CA30" s="426"/>
      <c r="CB30" s="426"/>
      <c r="CC30" s="426"/>
      <c r="CD30" s="426"/>
      <c r="CE30" s="427"/>
    </row>
    <row r="31" spans="1:89" x14ac:dyDescent="0.25">
      <c r="A31" s="1017" t="s">
        <v>36</v>
      </c>
      <c r="B31" s="228">
        <v>1.7842</v>
      </c>
      <c r="C31" s="229">
        <v>1.7842</v>
      </c>
      <c r="D31" s="229">
        <v>1.7842</v>
      </c>
      <c r="E31" s="229">
        <v>0</v>
      </c>
      <c r="F31" s="229">
        <v>0.98360000000000003</v>
      </c>
      <c r="G31" s="229">
        <v>4.2332000000000001</v>
      </c>
      <c r="H31" s="229">
        <v>3.3373999999999997</v>
      </c>
      <c r="I31" s="229">
        <v>2.4805999999999999</v>
      </c>
      <c r="J31" s="229">
        <v>2.4805999999999999</v>
      </c>
      <c r="K31" s="229">
        <v>4.2332000000000001</v>
      </c>
      <c r="L31" s="229">
        <f t="shared" ref="L31:P35" si="2">B31+G31</f>
        <v>6.0174000000000003</v>
      </c>
      <c r="M31" s="229">
        <f t="shared" si="2"/>
        <v>5.1215999999999999</v>
      </c>
      <c r="N31" s="229">
        <f t="shared" si="2"/>
        <v>4.2648000000000001</v>
      </c>
      <c r="O31" s="229">
        <f t="shared" si="2"/>
        <v>2.4805999999999999</v>
      </c>
      <c r="P31" s="229">
        <f t="shared" si="2"/>
        <v>5.2168000000000001</v>
      </c>
      <c r="Q31" s="622">
        <v>2</v>
      </c>
      <c r="R31" s="622">
        <v>2</v>
      </c>
      <c r="S31" s="622">
        <v>2</v>
      </c>
      <c r="T31" s="622">
        <v>2</v>
      </c>
      <c r="U31" s="622">
        <v>2</v>
      </c>
      <c r="V31" s="622">
        <v>5</v>
      </c>
      <c r="W31" s="622">
        <v>5</v>
      </c>
      <c r="X31" s="622">
        <v>5</v>
      </c>
      <c r="Y31" s="622">
        <v>5</v>
      </c>
      <c r="Z31" s="623">
        <v>5</v>
      </c>
      <c r="AA31" s="93">
        <v>1</v>
      </c>
      <c r="AB31" s="80">
        <v>0</v>
      </c>
      <c r="AC31" s="80">
        <v>1</v>
      </c>
      <c r="AD31" s="80">
        <v>1</v>
      </c>
      <c r="AE31" s="80">
        <v>1</v>
      </c>
      <c r="AF31" s="80">
        <v>1</v>
      </c>
      <c r="AG31" s="80">
        <v>1</v>
      </c>
      <c r="AH31" s="80">
        <v>1</v>
      </c>
      <c r="AI31" s="80">
        <v>0</v>
      </c>
      <c r="AJ31" s="80">
        <v>1</v>
      </c>
      <c r="AK31" s="80">
        <f t="shared" ref="AK31:AO35" si="3">AA31+AF31</f>
        <v>2</v>
      </c>
      <c r="AL31" s="80">
        <f t="shared" si="3"/>
        <v>1</v>
      </c>
      <c r="AM31" s="80">
        <f t="shared" si="3"/>
        <v>2</v>
      </c>
      <c r="AN31" s="80">
        <f t="shared" si="3"/>
        <v>1</v>
      </c>
      <c r="AO31" s="80">
        <f t="shared" si="3"/>
        <v>2</v>
      </c>
      <c r="AP31" s="29">
        <v>1</v>
      </c>
      <c r="AQ31" s="29">
        <v>1</v>
      </c>
      <c r="AR31" s="29">
        <v>1</v>
      </c>
      <c r="AS31" s="29">
        <v>1</v>
      </c>
      <c r="AT31" s="29">
        <v>1</v>
      </c>
      <c r="AU31" s="29">
        <v>1</v>
      </c>
      <c r="AV31" s="29">
        <v>1</v>
      </c>
      <c r="AW31" s="29">
        <v>1</v>
      </c>
      <c r="AX31" s="29">
        <v>1</v>
      </c>
      <c r="AY31" s="32">
        <v>2</v>
      </c>
      <c r="BA31" s="188">
        <f t="shared" ref="BA31:BJ35" si="4">B31/Q31*100</f>
        <v>89.21</v>
      </c>
      <c r="BB31" s="187">
        <f t="shared" si="4"/>
        <v>89.21</v>
      </c>
      <c r="BC31" s="187">
        <f t="shared" si="4"/>
        <v>89.21</v>
      </c>
      <c r="BD31" s="187">
        <f t="shared" si="4"/>
        <v>0</v>
      </c>
      <c r="BE31" s="187">
        <f t="shared" si="4"/>
        <v>49.18</v>
      </c>
      <c r="BF31" s="187">
        <f t="shared" si="4"/>
        <v>84.664000000000001</v>
      </c>
      <c r="BG31" s="187">
        <f t="shared" si="4"/>
        <v>66.74799999999999</v>
      </c>
      <c r="BH31" s="187">
        <f t="shared" si="4"/>
        <v>49.612000000000002</v>
      </c>
      <c r="BI31" s="187">
        <f t="shared" si="4"/>
        <v>49.612000000000002</v>
      </c>
      <c r="BJ31" s="187">
        <f t="shared" si="4"/>
        <v>84.664000000000001</v>
      </c>
      <c r="BK31" s="188">
        <f t="shared" ref="BK31:BT35" si="5">AA31/AP31*100</f>
        <v>100</v>
      </c>
      <c r="BL31" s="187">
        <f t="shared" si="5"/>
        <v>0</v>
      </c>
      <c r="BM31" s="187">
        <f t="shared" si="5"/>
        <v>100</v>
      </c>
      <c r="BN31" s="187">
        <f t="shared" si="5"/>
        <v>100</v>
      </c>
      <c r="BO31" s="187">
        <f t="shared" si="5"/>
        <v>100</v>
      </c>
      <c r="BP31" s="187">
        <f t="shared" si="5"/>
        <v>100</v>
      </c>
      <c r="BQ31" s="187">
        <f t="shared" si="5"/>
        <v>100</v>
      </c>
      <c r="BR31" s="187">
        <f t="shared" si="5"/>
        <v>100</v>
      </c>
      <c r="BS31" s="187">
        <f t="shared" si="5"/>
        <v>0</v>
      </c>
      <c r="BT31" s="189">
        <f t="shared" si="5"/>
        <v>50</v>
      </c>
      <c r="BV31" s="193">
        <f t="shared" ref="BV31:BZ35" si="6">BF31-BA31</f>
        <v>-4.5459999999999923</v>
      </c>
      <c r="BW31" s="194">
        <f t="shared" si="6"/>
        <v>-22.462000000000003</v>
      </c>
      <c r="BX31" s="194">
        <f t="shared" si="6"/>
        <v>-39.597999999999992</v>
      </c>
      <c r="BY31" s="194">
        <f t="shared" si="6"/>
        <v>49.612000000000002</v>
      </c>
      <c r="BZ31" s="359">
        <f t="shared" si="6"/>
        <v>35.484000000000002</v>
      </c>
      <c r="CA31" s="194">
        <f t="shared" ref="CA31:CE35" si="7">BP31-BK31</f>
        <v>0</v>
      </c>
      <c r="CB31" s="194">
        <f t="shared" si="7"/>
        <v>100</v>
      </c>
      <c r="CC31" s="194">
        <f t="shared" si="7"/>
        <v>0</v>
      </c>
      <c r="CD31" s="194">
        <f t="shared" si="7"/>
        <v>-100</v>
      </c>
      <c r="CE31" s="359">
        <f t="shared" si="7"/>
        <v>-50</v>
      </c>
    </row>
    <row r="32" spans="1:89" x14ac:dyDescent="0.25">
      <c r="A32" s="439" t="s">
        <v>38</v>
      </c>
      <c r="B32" s="93">
        <v>77.185799999999986</v>
      </c>
      <c r="C32" s="80">
        <v>64.717200000000034</v>
      </c>
      <c r="D32" s="80">
        <v>68.887100000000018</v>
      </c>
      <c r="E32" s="80">
        <v>68.181900000000027</v>
      </c>
      <c r="F32" s="80">
        <v>74.712000000000018</v>
      </c>
      <c r="G32" s="80">
        <v>89.355199999999996</v>
      </c>
      <c r="H32" s="80">
        <v>66.066299999999998</v>
      </c>
      <c r="I32" s="80">
        <v>68.382600000000011</v>
      </c>
      <c r="J32" s="80">
        <v>67.317700000000002</v>
      </c>
      <c r="K32" s="80">
        <v>89.142299999999992</v>
      </c>
      <c r="L32" s="80">
        <f t="shared" si="2"/>
        <v>166.541</v>
      </c>
      <c r="M32" s="80">
        <f t="shared" si="2"/>
        <v>130.78350000000003</v>
      </c>
      <c r="N32" s="80">
        <f t="shared" si="2"/>
        <v>137.26970000000003</v>
      </c>
      <c r="O32" s="80">
        <f t="shared" si="2"/>
        <v>135.49960000000004</v>
      </c>
      <c r="P32" s="80">
        <f t="shared" si="2"/>
        <v>163.85430000000002</v>
      </c>
      <c r="Q32" s="29">
        <v>91</v>
      </c>
      <c r="R32" s="29">
        <v>90</v>
      </c>
      <c r="S32" s="29">
        <v>90</v>
      </c>
      <c r="T32" s="29">
        <v>89</v>
      </c>
      <c r="U32" s="29">
        <v>92</v>
      </c>
      <c r="V32" s="29">
        <v>102</v>
      </c>
      <c r="W32" s="29">
        <v>101</v>
      </c>
      <c r="X32" s="29">
        <v>100</v>
      </c>
      <c r="Y32" s="29">
        <v>100</v>
      </c>
      <c r="Z32" s="32">
        <v>103</v>
      </c>
      <c r="AA32" s="93">
        <v>75.547300000000007</v>
      </c>
      <c r="AB32" s="80">
        <v>60.205500000000015</v>
      </c>
      <c r="AC32" s="80">
        <v>71.378500000000003</v>
      </c>
      <c r="AD32" s="80">
        <v>64.504800000000003</v>
      </c>
      <c r="AE32" s="80">
        <v>79.286899999999989</v>
      </c>
      <c r="AF32" s="80">
        <v>86.45469999999996</v>
      </c>
      <c r="AG32" s="80">
        <v>72.701199999999957</v>
      </c>
      <c r="AH32" s="80">
        <v>76.244899999999973</v>
      </c>
      <c r="AI32" s="80">
        <v>72.646599999999964</v>
      </c>
      <c r="AJ32" s="80">
        <v>84.023799999999952</v>
      </c>
      <c r="AK32" s="80">
        <f t="shared" si="3"/>
        <v>162.00199999999995</v>
      </c>
      <c r="AL32" s="80">
        <f t="shared" si="3"/>
        <v>132.90669999999997</v>
      </c>
      <c r="AM32" s="80">
        <f t="shared" si="3"/>
        <v>147.62339999999998</v>
      </c>
      <c r="AN32" s="80">
        <f t="shared" si="3"/>
        <v>137.15139999999997</v>
      </c>
      <c r="AO32" s="80">
        <f t="shared" si="3"/>
        <v>163.31069999999994</v>
      </c>
      <c r="AP32" s="29">
        <v>92</v>
      </c>
      <c r="AQ32" s="29">
        <v>91</v>
      </c>
      <c r="AR32" s="29">
        <v>91</v>
      </c>
      <c r="AS32" s="29">
        <v>92</v>
      </c>
      <c r="AT32" s="29">
        <v>92</v>
      </c>
      <c r="AU32" s="29">
        <v>101</v>
      </c>
      <c r="AV32" s="29">
        <v>102</v>
      </c>
      <c r="AW32" s="29">
        <v>101</v>
      </c>
      <c r="AX32" s="29">
        <v>103</v>
      </c>
      <c r="AY32" s="32">
        <v>102</v>
      </c>
      <c r="BA32" s="61">
        <f t="shared" si="4"/>
        <v>84.819560439560433</v>
      </c>
      <c r="BB32" s="6">
        <f t="shared" si="4"/>
        <v>71.908000000000044</v>
      </c>
      <c r="BC32" s="6">
        <f t="shared" si="4"/>
        <v>76.541222222222245</v>
      </c>
      <c r="BD32" s="6">
        <f t="shared" si="4"/>
        <v>76.60887640449441</v>
      </c>
      <c r="BE32" s="6">
        <f t="shared" si="4"/>
        <v>81.20869565217393</v>
      </c>
      <c r="BF32" s="6">
        <f t="shared" si="4"/>
        <v>87.603137254901952</v>
      </c>
      <c r="BG32" s="6">
        <f t="shared" si="4"/>
        <v>65.412178217821776</v>
      </c>
      <c r="BH32" s="6">
        <f t="shared" si="4"/>
        <v>68.382600000000011</v>
      </c>
      <c r="BI32" s="6">
        <f t="shared" si="4"/>
        <v>67.317700000000002</v>
      </c>
      <c r="BJ32" s="6">
        <f t="shared" si="4"/>
        <v>86.545922330097085</v>
      </c>
      <c r="BK32" s="61">
        <f t="shared" si="5"/>
        <v>82.116630434782607</v>
      </c>
      <c r="BL32" s="6">
        <f t="shared" si="5"/>
        <v>66.159890109890128</v>
      </c>
      <c r="BM32" s="6">
        <f t="shared" si="5"/>
        <v>78.437912087912082</v>
      </c>
      <c r="BN32" s="6">
        <f t="shared" si="5"/>
        <v>70.113913043478263</v>
      </c>
      <c r="BO32" s="6">
        <f t="shared" si="5"/>
        <v>86.181413043478244</v>
      </c>
      <c r="BP32" s="6">
        <f t="shared" si="5"/>
        <v>85.598712871287091</v>
      </c>
      <c r="BQ32" s="6">
        <f t="shared" si="5"/>
        <v>71.275686274509766</v>
      </c>
      <c r="BR32" s="6">
        <f t="shared" si="5"/>
        <v>75.489999999999966</v>
      </c>
      <c r="BS32" s="6">
        <f t="shared" si="5"/>
        <v>70.530679611650442</v>
      </c>
      <c r="BT32" s="82">
        <f t="shared" si="5"/>
        <v>82.376274509803864</v>
      </c>
      <c r="BV32" s="59">
        <f t="shared" si="6"/>
        <v>2.7835768153415188</v>
      </c>
      <c r="BW32" s="57">
        <f t="shared" si="6"/>
        <v>-6.4958217821782682</v>
      </c>
      <c r="BX32" s="57">
        <f t="shared" si="6"/>
        <v>-8.1586222222222347</v>
      </c>
      <c r="BY32" s="57">
        <f t="shared" si="6"/>
        <v>-9.2911764044944078</v>
      </c>
      <c r="BZ32" s="60">
        <f t="shared" si="6"/>
        <v>5.3372266779231552</v>
      </c>
      <c r="CA32" s="57">
        <f t="shared" si="7"/>
        <v>3.4820824365044842</v>
      </c>
      <c r="CB32" s="57">
        <f t="shared" si="7"/>
        <v>5.1157961646196384</v>
      </c>
      <c r="CC32" s="57">
        <f t="shared" si="7"/>
        <v>-2.9479120879121155</v>
      </c>
      <c r="CD32" s="57">
        <f t="shared" si="7"/>
        <v>0.41676656817217861</v>
      </c>
      <c r="CE32" s="60">
        <f t="shared" si="7"/>
        <v>-3.8051385336743806</v>
      </c>
    </row>
    <row r="33" spans="1:89" x14ac:dyDescent="0.25">
      <c r="A33" s="439" t="s">
        <v>39</v>
      </c>
      <c r="B33" s="93">
        <v>109.54140000000005</v>
      </c>
      <c r="C33" s="80">
        <v>97.678500000000028</v>
      </c>
      <c r="D33" s="80">
        <v>98.444000000000017</v>
      </c>
      <c r="E33" s="80">
        <v>95.90900000000002</v>
      </c>
      <c r="F33" s="80">
        <v>104.67270000000001</v>
      </c>
      <c r="G33" s="80">
        <v>103.57979999999998</v>
      </c>
      <c r="H33" s="80">
        <v>100.56329999999997</v>
      </c>
      <c r="I33" s="80">
        <v>98.488399999999956</v>
      </c>
      <c r="J33" s="80">
        <v>92.764399999999981</v>
      </c>
      <c r="K33" s="80">
        <v>105.78869999999998</v>
      </c>
      <c r="L33" s="80">
        <f t="shared" si="2"/>
        <v>213.12120000000004</v>
      </c>
      <c r="M33" s="80">
        <f t="shared" si="2"/>
        <v>198.24180000000001</v>
      </c>
      <c r="N33" s="80">
        <f t="shared" si="2"/>
        <v>196.93239999999997</v>
      </c>
      <c r="O33" s="80">
        <f t="shared" si="2"/>
        <v>188.67340000000002</v>
      </c>
      <c r="P33" s="80">
        <f t="shared" si="2"/>
        <v>210.46139999999997</v>
      </c>
      <c r="Q33" s="29">
        <v>134</v>
      </c>
      <c r="R33" s="29">
        <v>133</v>
      </c>
      <c r="S33" s="29">
        <v>131</v>
      </c>
      <c r="T33" s="29">
        <v>130</v>
      </c>
      <c r="U33" s="29">
        <v>133</v>
      </c>
      <c r="V33" s="29">
        <v>133</v>
      </c>
      <c r="W33" s="29">
        <v>133</v>
      </c>
      <c r="X33" s="29">
        <v>132</v>
      </c>
      <c r="Y33" s="29">
        <v>133</v>
      </c>
      <c r="Z33" s="32">
        <v>132</v>
      </c>
      <c r="AA33" s="93">
        <v>114.83199999999997</v>
      </c>
      <c r="AB33" s="80">
        <v>104.02879999999998</v>
      </c>
      <c r="AC33" s="80">
        <v>113.38659999999994</v>
      </c>
      <c r="AD33" s="80">
        <v>107.37119999999996</v>
      </c>
      <c r="AE33" s="80">
        <v>115.98749999999997</v>
      </c>
      <c r="AF33" s="80">
        <v>104.03439999999998</v>
      </c>
      <c r="AG33" s="80">
        <v>84.627400000000023</v>
      </c>
      <c r="AH33" s="80">
        <v>93.216099999999997</v>
      </c>
      <c r="AI33" s="80">
        <v>91.88069999999999</v>
      </c>
      <c r="AJ33" s="80">
        <v>92.831499999999991</v>
      </c>
      <c r="AK33" s="80">
        <f t="shared" si="3"/>
        <v>218.86639999999994</v>
      </c>
      <c r="AL33" s="80">
        <f t="shared" si="3"/>
        <v>188.65620000000001</v>
      </c>
      <c r="AM33" s="80">
        <f t="shared" si="3"/>
        <v>206.60269999999994</v>
      </c>
      <c r="AN33" s="80">
        <f t="shared" si="3"/>
        <v>199.25189999999995</v>
      </c>
      <c r="AO33" s="80">
        <f t="shared" si="3"/>
        <v>208.81899999999996</v>
      </c>
      <c r="AP33" s="29">
        <v>131</v>
      </c>
      <c r="AQ33" s="29">
        <v>132</v>
      </c>
      <c r="AR33" s="29">
        <v>132</v>
      </c>
      <c r="AS33" s="29">
        <v>132</v>
      </c>
      <c r="AT33" s="29">
        <v>132</v>
      </c>
      <c r="AU33" s="29">
        <v>125</v>
      </c>
      <c r="AV33" s="29">
        <v>126</v>
      </c>
      <c r="AW33" s="29">
        <v>125</v>
      </c>
      <c r="AX33" s="29">
        <v>126</v>
      </c>
      <c r="AY33" s="32">
        <v>126</v>
      </c>
      <c r="BA33" s="61">
        <f t="shared" si="4"/>
        <v>81.747313432835853</v>
      </c>
      <c r="BB33" s="6">
        <f t="shared" si="4"/>
        <v>73.442481203007532</v>
      </c>
      <c r="BC33" s="6">
        <f t="shared" si="4"/>
        <v>75.148091603053444</v>
      </c>
      <c r="BD33" s="6">
        <f t="shared" si="4"/>
        <v>73.776153846153861</v>
      </c>
      <c r="BE33" s="6">
        <f t="shared" si="4"/>
        <v>78.701278195488726</v>
      </c>
      <c r="BF33" s="6">
        <f t="shared" si="4"/>
        <v>77.879548872180436</v>
      </c>
      <c r="BG33" s="6">
        <f t="shared" si="4"/>
        <v>75.611503759398474</v>
      </c>
      <c r="BH33" s="6">
        <f t="shared" si="4"/>
        <v>74.612424242424211</v>
      </c>
      <c r="BI33" s="6">
        <f t="shared" si="4"/>
        <v>69.747669172932319</v>
      </c>
      <c r="BJ33" s="6">
        <f t="shared" si="4"/>
        <v>80.142954545454529</v>
      </c>
      <c r="BK33" s="61">
        <f t="shared" si="5"/>
        <v>87.658015267175543</v>
      </c>
      <c r="BL33" s="6">
        <f t="shared" si="5"/>
        <v>78.809696969696958</v>
      </c>
      <c r="BM33" s="6">
        <f t="shared" si="5"/>
        <v>85.898939393939358</v>
      </c>
      <c r="BN33" s="6">
        <f t="shared" si="5"/>
        <v>81.341818181818155</v>
      </c>
      <c r="BO33" s="6">
        <f t="shared" si="5"/>
        <v>87.869318181818159</v>
      </c>
      <c r="BP33" s="6">
        <f t="shared" si="5"/>
        <v>83.22751999999997</v>
      </c>
      <c r="BQ33" s="6">
        <f t="shared" si="5"/>
        <v>67.164603174603187</v>
      </c>
      <c r="BR33" s="6">
        <f t="shared" si="5"/>
        <v>74.572879999999998</v>
      </c>
      <c r="BS33" s="6">
        <f t="shared" si="5"/>
        <v>72.921190476190461</v>
      </c>
      <c r="BT33" s="82">
        <f t="shared" si="5"/>
        <v>73.675793650793636</v>
      </c>
      <c r="BV33" s="59">
        <f t="shared" si="6"/>
        <v>-3.8677645606554165</v>
      </c>
      <c r="BW33" s="57">
        <f t="shared" si="6"/>
        <v>2.1690225563909422</v>
      </c>
      <c r="BX33" s="57">
        <f t="shared" si="6"/>
        <v>-0.53566736062923326</v>
      </c>
      <c r="BY33" s="57">
        <f t="shared" si="6"/>
        <v>-4.0284846732215414</v>
      </c>
      <c r="BZ33" s="60">
        <f t="shared" si="6"/>
        <v>1.4416763499658032</v>
      </c>
      <c r="CA33" s="57">
        <f t="shared" si="7"/>
        <v>-4.4304952671755728</v>
      </c>
      <c r="CB33" s="57">
        <f t="shared" si="7"/>
        <v>-11.645093795093771</v>
      </c>
      <c r="CC33" s="57">
        <f t="shared" si="7"/>
        <v>-11.32605939393936</v>
      </c>
      <c r="CD33" s="57">
        <f t="shared" si="7"/>
        <v>-8.4206277056276946</v>
      </c>
      <c r="CE33" s="60">
        <f t="shared" si="7"/>
        <v>-14.193524531024522</v>
      </c>
    </row>
    <row r="34" spans="1:89" x14ac:dyDescent="0.25">
      <c r="A34" s="439" t="s">
        <v>40</v>
      </c>
      <c r="B34" s="93">
        <v>136.05600000000001</v>
      </c>
      <c r="C34" s="80">
        <v>124.03880000000001</v>
      </c>
      <c r="D34" s="80">
        <v>122.78230000000005</v>
      </c>
      <c r="E34" s="80">
        <v>120.11690000000004</v>
      </c>
      <c r="F34" s="80">
        <v>141.57660000000004</v>
      </c>
      <c r="G34" s="80">
        <v>127.56630000000001</v>
      </c>
      <c r="H34" s="80">
        <v>112.37049999999999</v>
      </c>
      <c r="I34" s="80">
        <v>111.55059999999997</v>
      </c>
      <c r="J34" s="80">
        <v>110.48109999999998</v>
      </c>
      <c r="K34" s="80">
        <v>131.69930000000005</v>
      </c>
      <c r="L34" s="80">
        <f t="shared" si="2"/>
        <v>263.6223</v>
      </c>
      <c r="M34" s="80">
        <f t="shared" si="2"/>
        <v>236.4093</v>
      </c>
      <c r="N34" s="80">
        <f t="shared" si="2"/>
        <v>234.33290000000002</v>
      </c>
      <c r="O34" s="80">
        <f t="shared" si="2"/>
        <v>230.59800000000001</v>
      </c>
      <c r="P34" s="80">
        <f t="shared" si="2"/>
        <v>273.27590000000009</v>
      </c>
      <c r="Q34" s="29">
        <v>166</v>
      </c>
      <c r="R34" s="29">
        <v>166</v>
      </c>
      <c r="S34" s="29">
        <v>161</v>
      </c>
      <c r="T34" s="29">
        <v>159</v>
      </c>
      <c r="U34" s="29">
        <v>167</v>
      </c>
      <c r="V34" s="29">
        <v>156</v>
      </c>
      <c r="W34" s="29">
        <v>151</v>
      </c>
      <c r="X34" s="29">
        <v>147</v>
      </c>
      <c r="Y34" s="29">
        <v>146</v>
      </c>
      <c r="Z34" s="32">
        <v>156</v>
      </c>
      <c r="AA34" s="93">
        <v>124.4483000000001</v>
      </c>
      <c r="AB34" s="80">
        <v>114.01920000000011</v>
      </c>
      <c r="AC34" s="80">
        <v>123.11240000000009</v>
      </c>
      <c r="AD34" s="80">
        <v>107.85210000000009</v>
      </c>
      <c r="AE34" s="80">
        <v>131.62060000000008</v>
      </c>
      <c r="AF34" s="80">
        <v>128.80699999999996</v>
      </c>
      <c r="AG34" s="80">
        <v>116.66809999999992</v>
      </c>
      <c r="AH34" s="80">
        <v>116.56269999999995</v>
      </c>
      <c r="AI34" s="80">
        <v>120.65209999999996</v>
      </c>
      <c r="AJ34" s="80">
        <v>129.53659999999996</v>
      </c>
      <c r="AK34" s="80">
        <f t="shared" si="3"/>
        <v>253.25530000000006</v>
      </c>
      <c r="AL34" s="80">
        <f t="shared" si="3"/>
        <v>230.68730000000005</v>
      </c>
      <c r="AM34" s="80">
        <f t="shared" si="3"/>
        <v>239.67510000000004</v>
      </c>
      <c r="AN34" s="80">
        <f t="shared" si="3"/>
        <v>228.50420000000005</v>
      </c>
      <c r="AO34" s="80">
        <f t="shared" si="3"/>
        <v>261.15720000000005</v>
      </c>
      <c r="AP34" s="29">
        <v>152</v>
      </c>
      <c r="AQ34" s="29">
        <v>153</v>
      </c>
      <c r="AR34" s="29">
        <v>154</v>
      </c>
      <c r="AS34" s="29">
        <v>154</v>
      </c>
      <c r="AT34" s="29">
        <v>154</v>
      </c>
      <c r="AU34" s="29">
        <v>154</v>
      </c>
      <c r="AV34" s="29">
        <v>155</v>
      </c>
      <c r="AW34" s="29">
        <v>153</v>
      </c>
      <c r="AX34" s="29">
        <v>154</v>
      </c>
      <c r="AY34" s="32">
        <v>154</v>
      </c>
      <c r="BA34" s="61">
        <f t="shared" si="4"/>
        <v>81.961445783132532</v>
      </c>
      <c r="BB34" s="6">
        <f t="shared" si="4"/>
        <v>74.722168674698793</v>
      </c>
      <c r="BC34" s="6">
        <f t="shared" si="4"/>
        <v>76.262298136645995</v>
      </c>
      <c r="BD34" s="6">
        <f t="shared" si="4"/>
        <v>75.545220125786187</v>
      </c>
      <c r="BE34" s="6">
        <f t="shared" si="4"/>
        <v>84.77640718562877</v>
      </c>
      <c r="BF34" s="6">
        <f t="shared" si="4"/>
        <v>81.773269230769245</v>
      </c>
      <c r="BG34" s="6">
        <f t="shared" si="4"/>
        <v>74.417549668874173</v>
      </c>
      <c r="BH34" s="6">
        <f t="shared" si="4"/>
        <v>75.884761904761888</v>
      </c>
      <c r="BI34" s="6">
        <f t="shared" si="4"/>
        <v>75.671986301369856</v>
      </c>
      <c r="BJ34" s="6">
        <f t="shared" si="4"/>
        <v>84.422628205128234</v>
      </c>
      <c r="BK34" s="61">
        <f t="shared" si="5"/>
        <v>81.873881578947433</v>
      </c>
      <c r="BL34" s="6">
        <f t="shared" si="5"/>
        <v>74.522352941176536</v>
      </c>
      <c r="BM34" s="6">
        <f t="shared" si="5"/>
        <v>79.943116883116943</v>
      </c>
      <c r="BN34" s="6">
        <f t="shared" si="5"/>
        <v>70.033831168831227</v>
      </c>
      <c r="BO34" s="6">
        <f t="shared" si="5"/>
        <v>85.467922077922125</v>
      </c>
      <c r="BP34" s="6">
        <f t="shared" si="5"/>
        <v>83.640909090909062</v>
      </c>
      <c r="BQ34" s="6">
        <f t="shared" si="5"/>
        <v>75.269741935483822</v>
      </c>
      <c r="BR34" s="6">
        <f t="shared" si="5"/>
        <v>76.184771241830035</v>
      </c>
      <c r="BS34" s="6">
        <f t="shared" si="5"/>
        <v>78.345519480519457</v>
      </c>
      <c r="BT34" s="82">
        <f t="shared" si="5"/>
        <v>84.114675324675304</v>
      </c>
      <c r="BV34" s="59">
        <f t="shared" si="6"/>
        <v>-0.1881765523632879</v>
      </c>
      <c r="BW34" s="57">
        <f t="shared" si="6"/>
        <v>-0.30461900582461965</v>
      </c>
      <c r="BX34" s="57">
        <f t="shared" si="6"/>
        <v>-0.37753623188410756</v>
      </c>
      <c r="BY34" s="57">
        <f t="shared" si="6"/>
        <v>0.12676617558366843</v>
      </c>
      <c r="BZ34" s="60">
        <f t="shared" si="6"/>
        <v>-0.35377898050053602</v>
      </c>
      <c r="CA34" s="57">
        <f t="shared" si="7"/>
        <v>1.7670275119616292</v>
      </c>
      <c r="CB34" s="57">
        <f t="shared" si="7"/>
        <v>0.74738899430728623</v>
      </c>
      <c r="CC34" s="57">
        <f t="shared" si="7"/>
        <v>-3.7583456412869083</v>
      </c>
      <c r="CD34" s="57">
        <f t="shared" si="7"/>
        <v>8.3116883116882292</v>
      </c>
      <c r="CE34" s="60">
        <f t="shared" si="7"/>
        <v>-1.3532467532468218</v>
      </c>
    </row>
    <row r="35" spans="1:89" x14ac:dyDescent="0.25">
      <c r="A35" s="1018" t="s">
        <v>41</v>
      </c>
      <c r="B35" s="145">
        <v>87.200699999999998</v>
      </c>
      <c r="C35" s="141">
        <v>74.87299999999999</v>
      </c>
      <c r="D35" s="141">
        <v>69.733499999999978</v>
      </c>
      <c r="E35" s="141">
        <v>76.131500000000017</v>
      </c>
      <c r="F35" s="141">
        <v>86.094100000000012</v>
      </c>
      <c r="G35" s="141">
        <v>67.957899999999995</v>
      </c>
      <c r="H35" s="141">
        <v>60.352399999999989</v>
      </c>
      <c r="I35" s="141">
        <v>56.941300000000005</v>
      </c>
      <c r="J35" s="141">
        <v>62.598199999999999</v>
      </c>
      <c r="K35" s="141">
        <v>64.615300000000005</v>
      </c>
      <c r="L35" s="141">
        <f t="shared" si="2"/>
        <v>155.15859999999998</v>
      </c>
      <c r="M35" s="141">
        <f t="shared" si="2"/>
        <v>135.22539999999998</v>
      </c>
      <c r="N35" s="141">
        <f t="shared" si="2"/>
        <v>126.67479999999998</v>
      </c>
      <c r="O35" s="141">
        <f t="shared" si="2"/>
        <v>138.72970000000001</v>
      </c>
      <c r="P35" s="141">
        <f t="shared" si="2"/>
        <v>150.70940000000002</v>
      </c>
      <c r="Q35" s="624">
        <v>116</v>
      </c>
      <c r="R35" s="624">
        <v>111</v>
      </c>
      <c r="S35" s="624">
        <v>101</v>
      </c>
      <c r="T35" s="624">
        <v>101</v>
      </c>
      <c r="U35" s="624">
        <v>117</v>
      </c>
      <c r="V35" s="624">
        <v>88</v>
      </c>
      <c r="W35" s="624">
        <v>85</v>
      </c>
      <c r="X35" s="624">
        <v>81</v>
      </c>
      <c r="Y35" s="624">
        <v>84</v>
      </c>
      <c r="Z35" s="618">
        <v>87</v>
      </c>
      <c r="AA35" s="93">
        <v>106.78060000000005</v>
      </c>
      <c r="AB35" s="80">
        <v>100.14690000000002</v>
      </c>
      <c r="AC35" s="80">
        <v>103.00780000000003</v>
      </c>
      <c r="AD35" s="80">
        <v>96.489000000000004</v>
      </c>
      <c r="AE35" s="80">
        <v>109.91500000000002</v>
      </c>
      <c r="AF35" s="80">
        <v>80.814999999999984</v>
      </c>
      <c r="AG35" s="80">
        <v>74.077799999999996</v>
      </c>
      <c r="AH35" s="80">
        <v>79.213300000000018</v>
      </c>
      <c r="AI35" s="80">
        <v>80.240999999999985</v>
      </c>
      <c r="AJ35" s="80">
        <v>83.305799999999977</v>
      </c>
      <c r="AK35" s="80">
        <f t="shared" si="3"/>
        <v>187.59560000000005</v>
      </c>
      <c r="AL35" s="80">
        <f t="shared" si="3"/>
        <v>174.22470000000001</v>
      </c>
      <c r="AM35" s="80">
        <f t="shared" si="3"/>
        <v>182.22110000000004</v>
      </c>
      <c r="AN35" s="80">
        <f t="shared" si="3"/>
        <v>176.73</v>
      </c>
      <c r="AO35" s="80">
        <f t="shared" si="3"/>
        <v>193.2208</v>
      </c>
      <c r="AP35" s="29">
        <v>141</v>
      </c>
      <c r="AQ35" s="29">
        <v>141</v>
      </c>
      <c r="AR35" s="29">
        <v>141</v>
      </c>
      <c r="AS35" s="29">
        <v>140</v>
      </c>
      <c r="AT35" s="29">
        <v>141</v>
      </c>
      <c r="AU35" s="29">
        <v>106</v>
      </c>
      <c r="AV35" s="29">
        <v>106</v>
      </c>
      <c r="AW35" s="29">
        <v>107</v>
      </c>
      <c r="AX35" s="29">
        <v>106</v>
      </c>
      <c r="AY35" s="32">
        <v>107</v>
      </c>
      <c r="BA35" s="61">
        <f t="shared" si="4"/>
        <v>75.173017241379299</v>
      </c>
      <c r="BB35" s="6">
        <f t="shared" si="4"/>
        <v>67.453153153153139</v>
      </c>
      <c r="BC35" s="6">
        <f t="shared" si="4"/>
        <v>69.043069306930676</v>
      </c>
      <c r="BD35" s="6">
        <f t="shared" si="4"/>
        <v>75.377722772277238</v>
      </c>
      <c r="BE35" s="6">
        <f t="shared" si="4"/>
        <v>73.58470085470087</v>
      </c>
      <c r="BF35" s="6">
        <f t="shared" si="4"/>
        <v>77.224886363636358</v>
      </c>
      <c r="BG35" s="6">
        <f t="shared" si="4"/>
        <v>71.002823529411756</v>
      </c>
      <c r="BH35" s="6">
        <f t="shared" si="4"/>
        <v>70.297901234567902</v>
      </c>
      <c r="BI35" s="6">
        <f t="shared" si="4"/>
        <v>74.521666666666661</v>
      </c>
      <c r="BJ35" s="6">
        <f t="shared" si="4"/>
        <v>74.270459770114954</v>
      </c>
      <c r="BK35" s="61">
        <f t="shared" si="5"/>
        <v>75.730921985815641</v>
      </c>
      <c r="BL35" s="6">
        <f t="shared" si="5"/>
        <v>71.026170212765976</v>
      </c>
      <c r="BM35" s="6">
        <f t="shared" si="5"/>
        <v>73.055177304964559</v>
      </c>
      <c r="BN35" s="6">
        <f t="shared" si="5"/>
        <v>68.920714285714297</v>
      </c>
      <c r="BO35" s="6">
        <f t="shared" si="5"/>
        <v>77.953900709219866</v>
      </c>
      <c r="BP35" s="6">
        <f t="shared" si="5"/>
        <v>76.240566037735832</v>
      </c>
      <c r="BQ35" s="6">
        <f t="shared" si="5"/>
        <v>69.884716981132073</v>
      </c>
      <c r="BR35" s="6">
        <f t="shared" si="5"/>
        <v>74.031121495327127</v>
      </c>
      <c r="BS35" s="6">
        <f t="shared" si="5"/>
        <v>75.69905660377357</v>
      </c>
      <c r="BT35" s="82">
        <f t="shared" si="5"/>
        <v>77.855887850467269</v>
      </c>
      <c r="BV35" s="59">
        <f t="shared" si="6"/>
        <v>2.0518691222570595</v>
      </c>
      <c r="BW35" s="57">
        <f t="shared" si="6"/>
        <v>3.5496703762586179</v>
      </c>
      <c r="BX35" s="57">
        <f t="shared" si="6"/>
        <v>1.2548319276372268</v>
      </c>
      <c r="BY35" s="57">
        <f t="shared" si="6"/>
        <v>-0.85605610561057688</v>
      </c>
      <c r="BZ35" s="60">
        <f t="shared" si="6"/>
        <v>0.68575891541408396</v>
      </c>
      <c r="CA35" s="57">
        <f t="shared" si="7"/>
        <v>0.50964405192019058</v>
      </c>
      <c r="CB35" s="57">
        <f t="shared" si="7"/>
        <v>-1.1414532316339034</v>
      </c>
      <c r="CC35" s="57">
        <f t="shared" si="7"/>
        <v>0.97594419036256852</v>
      </c>
      <c r="CD35" s="57">
        <f t="shared" si="7"/>
        <v>6.7783423180592735</v>
      </c>
      <c r="CE35" s="60">
        <f t="shared" si="7"/>
        <v>-9.8012858752596799E-2</v>
      </c>
    </row>
    <row r="36" spans="1:89" x14ac:dyDescent="0.25">
      <c r="A36" s="424" t="s">
        <v>42</v>
      </c>
      <c r="B36" s="428"/>
      <c r="C36" s="429"/>
      <c r="D36" s="429"/>
      <c r="E36" s="429"/>
      <c r="F36" s="429"/>
      <c r="G36" s="429"/>
      <c r="H36" s="429"/>
      <c r="I36" s="429"/>
      <c r="J36" s="429"/>
      <c r="K36" s="429"/>
      <c r="L36" s="429"/>
      <c r="M36" s="429"/>
      <c r="N36" s="429"/>
      <c r="O36" s="429"/>
      <c r="P36" s="429"/>
      <c r="Q36" s="1013"/>
      <c r="R36" s="1013"/>
      <c r="S36" s="1013"/>
      <c r="T36" s="1013"/>
      <c r="U36" s="1013"/>
      <c r="V36" s="1013"/>
      <c r="W36" s="1013"/>
      <c r="X36" s="1013"/>
      <c r="Y36" s="1013"/>
      <c r="Z36" s="1014"/>
      <c r="AA36" s="428"/>
      <c r="AB36" s="429"/>
      <c r="AC36" s="429"/>
      <c r="AD36" s="429"/>
      <c r="AE36" s="429"/>
      <c r="AF36" s="429"/>
      <c r="AG36" s="429"/>
      <c r="AH36" s="429"/>
      <c r="AI36" s="429"/>
      <c r="AJ36" s="429"/>
      <c r="AK36" s="429"/>
      <c r="AL36" s="429"/>
      <c r="AM36" s="429"/>
      <c r="AN36" s="429"/>
      <c r="AO36" s="429"/>
      <c r="AP36" s="1013"/>
      <c r="AQ36" s="1013"/>
      <c r="AR36" s="1013"/>
      <c r="AS36" s="1013"/>
      <c r="AT36" s="1013"/>
      <c r="AU36" s="1013"/>
      <c r="AV36" s="1013"/>
      <c r="AW36" s="1013"/>
      <c r="AX36" s="1013"/>
      <c r="AY36" s="1014"/>
      <c r="BA36" s="432"/>
      <c r="BB36" s="433"/>
      <c r="BC36" s="433"/>
      <c r="BD36" s="433"/>
      <c r="BE36" s="433"/>
      <c r="BF36" s="433"/>
      <c r="BG36" s="433"/>
      <c r="BH36" s="433"/>
      <c r="BI36" s="433"/>
      <c r="BJ36" s="433"/>
      <c r="BK36" s="432"/>
      <c r="BL36" s="433"/>
      <c r="BM36" s="433"/>
      <c r="BN36" s="433"/>
      <c r="BO36" s="433"/>
      <c r="BP36" s="433"/>
      <c r="BQ36" s="433"/>
      <c r="BR36" s="433"/>
      <c r="BS36" s="433"/>
      <c r="BT36" s="434"/>
      <c r="BV36" s="425"/>
      <c r="BW36" s="426"/>
      <c r="BX36" s="426"/>
      <c r="BY36" s="426"/>
      <c r="BZ36" s="427"/>
      <c r="CA36" s="426"/>
      <c r="CB36" s="426"/>
      <c r="CC36" s="426"/>
      <c r="CD36" s="426"/>
      <c r="CE36" s="427"/>
    </row>
    <row r="37" spans="1:89" x14ac:dyDescent="0.25">
      <c r="A37" s="1017" t="s">
        <v>43</v>
      </c>
      <c r="B37" s="80">
        <v>14.907399999999997</v>
      </c>
      <c r="C37" s="80">
        <v>13.146699999999999</v>
      </c>
      <c r="D37" s="80">
        <v>12.947299999999998</v>
      </c>
      <c r="E37" s="80">
        <v>13.084399999999999</v>
      </c>
      <c r="F37" s="80">
        <v>14.020999999999997</v>
      </c>
      <c r="G37" s="80">
        <v>15.858500000000003</v>
      </c>
      <c r="H37" s="80">
        <v>13.987100000000002</v>
      </c>
      <c r="I37" s="80">
        <v>12.491599999999998</v>
      </c>
      <c r="J37" s="80">
        <v>12.2562</v>
      </c>
      <c r="K37" s="80">
        <v>13.384</v>
      </c>
      <c r="L37" s="80">
        <f t="shared" ref="L37:P38" si="8">B37+G37</f>
        <v>30.765900000000002</v>
      </c>
      <c r="M37" s="80">
        <f t="shared" si="8"/>
        <v>27.133800000000001</v>
      </c>
      <c r="N37" s="80">
        <f t="shared" si="8"/>
        <v>25.438899999999997</v>
      </c>
      <c r="O37" s="80">
        <f t="shared" si="8"/>
        <v>25.340599999999998</v>
      </c>
      <c r="P37" s="80">
        <f t="shared" si="8"/>
        <v>27.404999999999998</v>
      </c>
      <c r="Q37" s="29">
        <v>17</v>
      </c>
      <c r="R37" s="29">
        <v>18</v>
      </c>
      <c r="S37" s="29">
        <v>17</v>
      </c>
      <c r="T37" s="29">
        <v>17</v>
      </c>
      <c r="U37" s="29">
        <v>17</v>
      </c>
      <c r="V37" s="29">
        <v>17</v>
      </c>
      <c r="W37" s="29">
        <v>17</v>
      </c>
      <c r="X37" s="29">
        <v>17</v>
      </c>
      <c r="Y37" s="29">
        <v>17</v>
      </c>
      <c r="Z37" s="29">
        <v>16</v>
      </c>
      <c r="AA37" s="93">
        <v>14.385599999999998</v>
      </c>
      <c r="AB37" s="80">
        <v>14.713399999999998</v>
      </c>
      <c r="AC37" s="80">
        <v>16.221599999999999</v>
      </c>
      <c r="AD37" s="80">
        <v>16.500399999999999</v>
      </c>
      <c r="AE37" s="80">
        <v>16.9678</v>
      </c>
      <c r="AF37" s="80">
        <v>10</v>
      </c>
      <c r="AG37" s="80">
        <v>8</v>
      </c>
      <c r="AH37" s="80">
        <v>10</v>
      </c>
      <c r="AI37" s="80">
        <v>10</v>
      </c>
      <c r="AJ37" s="80">
        <f>TRUNC(8.9463)</f>
        <v>8</v>
      </c>
      <c r="AK37" s="80">
        <f t="shared" ref="AK37:AO38" si="9">AA37+AF37</f>
        <v>24.385599999999997</v>
      </c>
      <c r="AL37" s="80">
        <f t="shared" si="9"/>
        <v>22.7134</v>
      </c>
      <c r="AM37" s="80">
        <f t="shared" si="9"/>
        <v>26.221599999999999</v>
      </c>
      <c r="AN37" s="80">
        <f t="shared" si="9"/>
        <v>26.500399999999999</v>
      </c>
      <c r="AO37" s="80">
        <f t="shared" si="9"/>
        <v>24.9678</v>
      </c>
      <c r="AP37" s="29">
        <v>19</v>
      </c>
      <c r="AQ37" s="29">
        <v>20</v>
      </c>
      <c r="AR37" s="29">
        <v>19</v>
      </c>
      <c r="AS37" s="29">
        <v>20</v>
      </c>
      <c r="AT37" s="29">
        <v>20</v>
      </c>
      <c r="AU37" s="29">
        <v>10</v>
      </c>
      <c r="AV37" s="29">
        <v>10</v>
      </c>
      <c r="AW37" s="29">
        <v>10</v>
      </c>
      <c r="AX37" s="29">
        <v>10</v>
      </c>
      <c r="AY37" s="32">
        <v>10</v>
      </c>
      <c r="BA37" s="61">
        <f t="shared" ref="BA37:BJ38" si="10">B37/Q37*100</f>
        <v>87.690588235294101</v>
      </c>
      <c r="BB37" s="6">
        <f t="shared" si="10"/>
        <v>73.037222222222226</v>
      </c>
      <c r="BC37" s="6">
        <f t="shared" si="10"/>
        <v>76.160588235294114</v>
      </c>
      <c r="BD37" s="6">
        <f t="shared" si="10"/>
        <v>76.967058823529399</v>
      </c>
      <c r="BE37" s="6">
        <f t="shared" si="10"/>
        <v>82.476470588235273</v>
      </c>
      <c r="BF37" s="6">
        <f t="shared" si="10"/>
        <v>93.285294117647084</v>
      </c>
      <c r="BG37" s="6">
        <f t="shared" si="10"/>
        <v>82.27705882352943</v>
      </c>
      <c r="BH37" s="6">
        <f t="shared" si="10"/>
        <v>73.47999999999999</v>
      </c>
      <c r="BI37" s="6">
        <f t="shared" si="10"/>
        <v>72.095294117647057</v>
      </c>
      <c r="BJ37" s="6">
        <f t="shared" si="10"/>
        <v>83.65</v>
      </c>
      <c r="BK37" s="61">
        <f t="shared" ref="BK37:BT38" si="11">AA37/AP37*100</f>
        <v>75.71368421052631</v>
      </c>
      <c r="BL37" s="6">
        <f t="shared" si="11"/>
        <v>73.566999999999993</v>
      </c>
      <c r="BM37" s="6">
        <f t="shared" si="11"/>
        <v>85.376842105263151</v>
      </c>
      <c r="BN37" s="6">
        <f t="shared" si="11"/>
        <v>82.501999999999995</v>
      </c>
      <c r="BO37" s="6">
        <f t="shared" si="11"/>
        <v>84.838999999999999</v>
      </c>
      <c r="BP37" s="6">
        <f t="shared" si="11"/>
        <v>100</v>
      </c>
      <c r="BQ37" s="6">
        <f t="shared" si="11"/>
        <v>80</v>
      </c>
      <c r="BR37" s="6">
        <f t="shared" si="11"/>
        <v>100</v>
      </c>
      <c r="BS37" s="6">
        <f t="shared" si="11"/>
        <v>100</v>
      </c>
      <c r="BT37" s="82">
        <f t="shared" si="11"/>
        <v>80</v>
      </c>
      <c r="BV37" s="59">
        <f t="shared" ref="BV37:BZ38" si="12">BF37-BA37</f>
        <v>5.5947058823529829</v>
      </c>
      <c r="BW37" s="57">
        <f t="shared" si="12"/>
        <v>9.2398366013072035</v>
      </c>
      <c r="BX37" s="57">
        <f t="shared" si="12"/>
        <v>-2.6805882352941239</v>
      </c>
      <c r="BY37" s="57">
        <f t="shared" si="12"/>
        <v>-4.8717647058823417</v>
      </c>
      <c r="BZ37" s="60">
        <f t="shared" si="12"/>
        <v>1.1735294117647328</v>
      </c>
      <c r="CA37" s="57">
        <f t="shared" ref="CA37:CE38" si="13">BP37-BK37</f>
        <v>24.28631578947369</v>
      </c>
      <c r="CB37" s="57">
        <f t="shared" si="13"/>
        <v>6.4330000000000069</v>
      </c>
      <c r="CC37" s="57">
        <f t="shared" si="13"/>
        <v>14.623157894736849</v>
      </c>
      <c r="CD37" s="57">
        <f t="shared" si="13"/>
        <v>17.498000000000005</v>
      </c>
      <c r="CE37" s="60">
        <f t="shared" si="13"/>
        <v>-4.8389999999999986</v>
      </c>
    </row>
    <row r="38" spans="1:89" x14ac:dyDescent="0.25">
      <c r="A38" s="1018" t="s">
        <v>44</v>
      </c>
      <c r="B38" s="80">
        <v>396.86069999999978</v>
      </c>
      <c r="C38" s="80">
        <v>349.94500000000005</v>
      </c>
      <c r="D38" s="80">
        <v>348.68379999999991</v>
      </c>
      <c r="E38" s="80">
        <v>347.25489999999974</v>
      </c>
      <c r="F38" s="80">
        <v>394.01799999999963</v>
      </c>
      <c r="G38" s="80">
        <v>376.83390000000014</v>
      </c>
      <c r="H38" s="80">
        <v>328.70280000000037</v>
      </c>
      <c r="I38" s="80">
        <v>325.35190000000023</v>
      </c>
      <c r="J38" s="80">
        <v>323.3858000000003</v>
      </c>
      <c r="K38" s="80">
        <v>382.0948000000003</v>
      </c>
      <c r="L38" s="80">
        <f t="shared" si="8"/>
        <v>773.69459999999992</v>
      </c>
      <c r="M38" s="80">
        <f t="shared" si="8"/>
        <v>678.64780000000042</v>
      </c>
      <c r="N38" s="80">
        <f t="shared" si="8"/>
        <v>674.03570000000013</v>
      </c>
      <c r="O38" s="80">
        <f t="shared" si="8"/>
        <v>670.64070000000004</v>
      </c>
      <c r="P38" s="80">
        <f t="shared" si="8"/>
        <v>776.11279999999988</v>
      </c>
      <c r="Q38" s="29">
        <v>491</v>
      </c>
      <c r="R38" s="29">
        <v>485</v>
      </c>
      <c r="S38" s="29">
        <v>468</v>
      </c>
      <c r="T38" s="29">
        <v>463</v>
      </c>
      <c r="U38" s="29">
        <v>491</v>
      </c>
      <c r="V38" s="29">
        <v>467</v>
      </c>
      <c r="W38" s="29">
        <v>459</v>
      </c>
      <c r="X38" s="29">
        <v>448</v>
      </c>
      <c r="Y38" s="29">
        <v>452</v>
      </c>
      <c r="Z38" s="29">
        <v>466</v>
      </c>
      <c r="AA38" s="93">
        <v>408.31339999999989</v>
      </c>
      <c r="AB38" s="80">
        <v>363.68699999999995</v>
      </c>
      <c r="AC38" s="80">
        <v>395.75449999999967</v>
      </c>
      <c r="AD38" s="80">
        <v>360.80749999999995</v>
      </c>
      <c r="AE38" s="80">
        <v>420.93299999999982</v>
      </c>
      <c r="AF38" s="80">
        <v>391.5509000000003</v>
      </c>
      <c r="AG38" s="80">
        <v>341.17240000000027</v>
      </c>
      <c r="AH38" s="80">
        <v>356.6768000000003</v>
      </c>
      <c r="AI38" s="80">
        <v>355.40660000000014</v>
      </c>
      <c r="AJ38" s="80">
        <v>381.44190000000043</v>
      </c>
      <c r="AK38" s="80">
        <f t="shared" si="9"/>
        <v>799.86430000000018</v>
      </c>
      <c r="AL38" s="80">
        <f t="shared" si="9"/>
        <v>704.85940000000028</v>
      </c>
      <c r="AM38" s="80">
        <f t="shared" si="9"/>
        <v>752.43129999999996</v>
      </c>
      <c r="AN38" s="80">
        <f t="shared" si="9"/>
        <v>716.21410000000014</v>
      </c>
      <c r="AO38" s="80">
        <f t="shared" si="9"/>
        <v>802.37490000000025</v>
      </c>
      <c r="AP38" s="29">
        <v>498</v>
      </c>
      <c r="AQ38" s="29">
        <v>499</v>
      </c>
      <c r="AR38" s="29">
        <v>499</v>
      </c>
      <c r="AS38" s="29">
        <v>499</v>
      </c>
      <c r="AT38" s="29">
        <v>500</v>
      </c>
      <c r="AU38" s="29">
        <v>479</v>
      </c>
      <c r="AV38" s="29">
        <v>479</v>
      </c>
      <c r="AW38" s="29">
        <v>480</v>
      </c>
      <c r="AX38" s="29">
        <v>478</v>
      </c>
      <c r="AY38" s="32">
        <v>478</v>
      </c>
      <c r="BA38" s="61">
        <f t="shared" si="10"/>
        <v>80.827026476578368</v>
      </c>
      <c r="BB38" s="6">
        <f t="shared" si="10"/>
        <v>72.153608247422696</v>
      </c>
      <c r="BC38" s="6">
        <f t="shared" si="10"/>
        <v>74.505085470085447</v>
      </c>
      <c r="BD38" s="6">
        <f t="shared" si="10"/>
        <v>75.001058315334717</v>
      </c>
      <c r="BE38" s="6">
        <f t="shared" si="10"/>
        <v>80.248065173116018</v>
      </c>
      <c r="BF38" s="6">
        <f t="shared" si="10"/>
        <v>80.692483940042862</v>
      </c>
      <c r="BG38" s="6">
        <f t="shared" si="10"/>
        <v>71.612810457516417</v>
      </c>
      <c r="BH38" s="6">
        <f t="shared" si="10"/>
        <v>72.623191964285766</v>
      </c>
      <c r="BI38" s="6">
        <f t="shared" si="10"/>
        <v>71.545530973451406</v>
      </c>
      <c r="BJ38" s="6">
        <f t="shared" si="10"/>
        <v>81.994592274678183</v>
      </c>
      <c r="BK38" s="61">
        <f t="shared" si="11"/>
        <v>81.990642570281096</v>
      </c>
      <c r="BL38" s="6">
        <f t="shared" si="11"/>
        <v>72.883166332665311</v>
      </c>
      <c r="BM38" s="6">
        <f t="shared" si="11"/>
        <v>79.309519038076076</v>
      </c>
      <c r="BN38" s="6">
        <f t="shared" si="11"/>
        <v>72.306112224448881</v>
      </c>
      <c r="BO38" s="6">
        <f t="shared" si="11"/>
        <v>84.18659999999997</v>
      </c>
      <c r="BP38" s="6">
        <f t="shared" si="11"/>
        <v>81.743402922755806</v>
      </c>
      <c r="BQ38" s="6">
        <f t="shared" si="11"/>
        <v>71.225970772442651</v>
      </c>
      <c r="BR38" s="6">
        <f t="shared" si="11"/>
        <v>74.307666666666734</v>
      </c>
      <c r="BS38" s="6">
        <f t="shared" si="11"/>
        <v>74.352845188284547</v>
      </c>
      <c r="BT38" s="82">
        <f t="shared" si="11"/>
        <v>79.799560669456156</v>
      </c>
      <c r="BV38" s="59">
        <f t="shared" si="12"/>
        <v>-0.13454253653550552</v>
      </c>
      <c r="BW38" s="57">
        <f t="shared" si="12"/>
        <v>-0.54079778990627858</v>
      </c>
      <c r="BX38" s="57">
        <f t="shared" si="12"/>
        <v>-1.8818935057996811</v>
      </c>
      <c r="BY38" s="57">
        <f t="shared" si="12"/>
        <v>-3.455527341883311</v>
      </c>
      <c r="BZ38" s="60">
        <f t="shared" si="12"/>
        <v>1.7465271015621653</v>
      </c>
      <c r="CA38" s="57">
        <f t="shared" si="13"/>
        <v>-0.24723964752529071</v>
      </c>
      <c r="CB38" s="57">
        <f t="shared" si="13"/>
        <v>-1.6571955602226609</v>
      </c>
      <c r="CC38" s="57">
        <f t="shared" si="13"/>
        <v>-5.0018523714093419</v>
      </c>
      <c r="CD38" s="57">
        <f t="shared" si="13"/>
        <v>2.0467329638356659</v>
      </c>
      <c r="CE38" s="60">
        <f t="shared" si="13"/>
        <v>-4.3870393305438142</v>
      </c>
    </row>
    <row r="39" spans="1:89" x14ac:dyDescent="0.25">
      <c r="A39" s="424" t="s">
        <v>563</v>
      </c>
      <c r="B39" s="428"/>
      <c r="C39" s="429"/>
      <c r="D39" s="429"/>
      <c r="E39" s="429"/>
      <c r="F39" s="429"/>
      <c r="G39" s="429"/>
      <c r="H39" s="429"/>
      <c r="I39" s="429"/>
      <c r="J39" s="429"/>
      <c r="K39" s="429"/>
      <c r="L39" s="429"/>
      <c r="M39" s="429"/>
      <c r="N39" s="429"/>
      <c r="O39" s="429"/>
      <c r="P39" s="429"/>
      <c r="Q39" s="1013"/>
      <c r="R39" s="1013"/>
      <c r="S39" s="1013"/>
      <c r="T39" s="1013"/>
      <c r="U39" s="1013"/>
      <c r="V39" s="1013"/>
      <c r="W39" s="1013"/>
      <c r="X39" s="1013"/>
      <c r="Y39" s="1013"/>
      <c r="Z39" s="1014"/>
      <c r="AA39" s="428"/>
      <c r="AB39" s="429"/>
      <c r="AC39" s="429"/>
      <c r="AD39" s="429"/>
      <c r="AE39" s="429"/>
      <c r="AF39" s="429"/>
      <c r="AG39" s="429"/>
      <c r="AH39" s="429"/>
      <c r="AI39" s="429"/>
      <c r="AJ39" s="429"/>
      <c r="AK39" s="429"/>
      <c r="AL39" s="429"/>
      <c r="AM39" s="429"/>
      <c r="AN39" s="429"/>
      <c r="AO39" s="429"/>
      <c r="AP39" s="1013"/>
      <c r="AQ39" s="1013"/>
      <c r="AR39" s="1013"/>
      <c r="AS39" s="1013"/>
      <c r="AT39" s="1013"/>
      <c r="AU39" s="1013"/>
      <c r="AV39" s="1013"/>
      <c r="AW39" s="1013"/>
      <c r="AX39" s="1013"/>
      <c r="AY39" s="1014"/>
      <c r="BA39" s="432"/>
      <c r="BB39" s="433"/>
      <c r="BC39" s="433"/>
      <c r="BD39" s="433"/>
      <c r="BE39" s="433"/>
      <c r="BF39" s="433"/>
      <c r="BG39" s="433"/>
      <c r="BH39" s="433"/>
      <c r="BI39" s="433"/>
      <c r="BJ39" s="433"/>
      <c r="BK39" s="432"/>
      <c r="BL39" s="433"/>
      <c r="BM39" s="433"/>
      <c r="BN39" s="433"/>
      <c r="BO39" s="433"/>
      <c r="BP39" s="433"/>
      <c r="BQ39" s="433"/>
      <c r="BR39" s="433"/>
      <c r="BS39" s="433"/>
      <c r="BT39" s="434"/>
      <c r="BV39" s="432"/>
      <c r="BW39" s="433"/>
      <c r="BX39" s="433"/>
      <c r="BY39" s="433"/>
      <c r="BZ39" s="434"/>
      <c r="CA39" s="433"/>
      <c r="CB39" s="433"/>
      <c r="CC39" s="433"/>
      <c r="CD39" s="433"/>
      <c r="CE39" s="434"/>
      <c r="CG39" s="80"/>
      <c r="CH39" s="80"/>
      <c r="CI39" s="80"/>
      <c r="CJ39" s="80"/>
      <c r="CK39" s="80"/>
    </row>
    <row r="40" spans="1:89" x14ac:dyDescent="0.25">
      <c r="A40" s="1017" t="s">
        <v>51</v>
      </c>
      <c r="B40" s="228">
        <v>167.89660000000015</v>
      </c>
      <c r="C40" s="229">
        <v>143.85270000000014</v>
      </c>
      <c r="D40" s="229">
        <v>151.93470000000016</v>
      </c>
      <c r="E40" s="229">
        <v>146.80880000000013</v>
      </c>
      <c r="F40" s="229">
        <v>171.69040000000012</v>
      </c>
      <c r="G40" s="229">
        <v>133.20779999999996</v>
      </c>
      <c r="H40" s="229">
        <v>115.46469999999999</v>
      </c>
      <c r="I40" s="229">
        <v>112.73479999999998</v>
      </c>
      <c r="J40" s="229">
        <v>102.33929999999998</v>
      </c>
      <c r="K40" s="229">
        <v>140.54739999999993</v>
      </c>
      <c r="L40" s="229">
        <f t="shared" ref="L40:P42" si="14">B40+G40</f>
        <v>301.10440000000011</v>
      </c>
      <c r="M40" s="229">
        <f t="shared" si="14"/>
        <v>259.31740000000013</v>
      </c>
      <c r="N40" s="229">
        <f t="shared" si="14"/>
        <v>264.66950000000014</v>
      </c>
      <c r="O40" s="229">
        <f t="shared" si="14"/>
        <v>249.14810000000011</v>
      </c>
      <c r="P40" s="229">
        <f t="shared" si="14"/>
        <v>312.23780000000005</v>
      </c>
      <c r="Q40" s="622">
        <v>208</v>
      </c>
      <c r="R40" s="622">
        <v>204</v>
      </c>
      <c r="S40" s="622">
        <v>198</v>
      </c>
      <c r="T40" s="622">
        <v>193</v>
      </c>
      <c r="U40" s="622">
        <v>211</v>
      </c>
      <c r="V40" s="622">
        <v>163</v>
      </c>
      <c r="W40" s="622">
        <v>154</v>
      </c>
      <c r="X40" s="622">
        <v>148</v>
      </c>
      <c r="Y40" s="622">
        <v>150</v>
      </c>
      <c r="Z40" s="623">
        <v>163</v>
      </c>
      <c r="AA40" s="93">
        <v>210</v>
      </c>
      <c r="AB40" s="80">
        <v>195</v>
      </c>
      <c r="AC40" s="80">
        <v>203</v>
      </c>
      <c r="AD40" s="80">
        <v>190</v>
      </c>
      <c r="AE40" s="80">
        <v>211</v>
      </c>
      <c r="AF40" s="80">
        <v>180</v>
      </c>
      <c r="AG40" s="80">
        <v>160</v>
      </c>
      <c r="AH40" s="80">
        <v>169</v>
      </c>
      <c r="AI40" s="80">
        <v>170</v>
      </c>
      <c r="AJ40" s="80">
        <v>178</v>
      </c>
      <c r="AK40" s="80">
        <f t="shared" ref="AK40:AO42" si="15">AA40+AF40</f>
        <v>390</v>
      </c>
      <c r="AL40" s="80">
        <f t="shared" si="15"/>
        <v>355</v>
      </c>
      <c r="AM40" s="80">
        <f t="shared" si="15"/>
        <v>372</v>
      </c>
      <c r="AN40" s="80">
        <f t="shared" si="15"/>
        <v>360</v>
      </c>
      <c r="AO40" s="80">
        <f t="shared" si="15"/>
        <v>389</v>
      </c>
      <c r="AP40" s="29">
        <v>247</v>
      </c>
      <c r="AQ40" s="29">
        <v>244</v>
      </c>
      <c r="AR40" s="29">
        <v>243</v>
      </c>
      <c r="AS40" s="29">
        <v>244</v>
      </c>
      <c r="AT40" s="29">
        <v>240</v>
      </c>
      <c r="AU40" s="29">
        <v>209</v>
      </c>
      <c r="AV40" s="29">
        <v>208</v>
      </c>
      <c r="AW40" s="29">
        <v>210</v>
      </c>
      <c r="AX40" s="29">
        <v>209</v>
      </c>
      <c r="AY40" s="32">
        <v>209</v>
      </c>
      <c r="BA40" s="61">
        <f t="shared" ref="BA40:BJ42" si="16">B40/Q40*100</f>
        <v>80.719519230769293</v>
      </c>
      <c r="BB40" s="6">
        <f t="shared" si="16"/>
        <v>70.516029411764777</v>
      </c>
      <c r="BC40" s="6">
        <f t="shared" si="16"/>
        <v>76.73469696969704</v>
      </c>
      <c r="BD40" s="6">
        <f t="shared" si="16"/>
        <v>76.066735751295411</v>
      </c>
      <c r="BE40" s="6">
        <f t="shared" si="16"/>
        <v>81.369857819905263</v>
      </c>
      <c r="BF40" s="6">
        <f t="shared" si="16"/>
        <v>81.722576687116543</v>
      </c>
      <c r="BG40" s="6">
        <f t="shared" si="16"/>
        <v>74.97707792207791</v>
      </c>
      <c r="BH40" s="6">
        <f t="shared" si="16"/>
        <v>76.172162162162152</v>
      </c>
      <c r="BI40" s="6">
        <f t="shared" si="16"/>
        <v>68.226199999999977</v>
      </c>
      <c r="BJ40" s="6">
        <f t="shared" si="16"/>
        <v>86.225398773006091</v>
      </c>
      <c r="BK40" s="61">
        <f t="shared" ref="BK40:BT42" si="17">AA40/AP40*100</f>
        <v>85.020242914979761</v>
      </c>
      <c r="BL40" s="6">
        <f t="shared" si="17"/>
        <v>79.918032786885249</v>
      </c>
      <c r="BM40" s="6">
        <f t="shared" si="17"/>
        <v>83.539094650205755</v>
      </c>
      <c r="BN40" s="6">
        <f t="shared" si="17"/>
        <v>77.868852459016395</v>
      </c>
      <c r="BO40" s="6">
        <f t="shared" si="17"/>
        <v>87.916666666666671</v>
      </c>
      <c r="BP40" s="6">
        <f t="shared" si="17"/>
        <v>86.124401913875602</v>
      </c>
      <c r="BQ40" s="6">
        <f t="shared" si="17"/>
        <v>76.923076923076934</v>
      </c>
      <c r="BR40" s="6">
        <f t="shared" si="17"/>
        <v>80.476190476190482</v>
      </c>
      <c r="BS40" s="6">
        <f t="shared" si="17"/>
        <v>81.339712918660297</v>
      </c>
      <c r="BT40" s="82">
        <f t="shared" si="17"/>
        <v>85.167464114832541</v>
      </c>
      <c r="BV40" s="59">
        <f t="shared" ref="BV40:BZ42" si="18">BF40-BA40</f>
        <v>1.0030574563472499</v>
      </c>
      <c r="BW40" s="57">
        <f t="shared" si="18"/>
        <v>4.4610485103131339</v>
      </c>
      <c r="BX40" s="57">
        <f t="shared" si="18"/>
        <v>-0.56253480753488816</v>
      </c>
      <c r="BY40" s="57">
        <f t="shared" si="18"/>
        <v>-7.8405357512954339</v>
      </c>
      <c r="BZ40" s="60">
        <f t="shared" si="18"/>
        <v>4.855540953100828</v>
      </c>
      <c r="CA40" s="57">
        <f t="shared" ref="CA40:CE42" si="19">BP40-BK40</f>
        <v>1.1041589988958407</v>
      </c>
      <c r="CB40" s="57">
        <f t="shared" si="19"/>
        <v>-2.9949558638083147</v>
      </c>
      <c r="CC40" s="57">
        <f t="shared" si="19"/>
        <v>-3.0629041740152729</v>
      </c>
      <c r="CD40" s="57">
        <f t="shared" si="19"/>
        <v>3.4708604596439017</v>
      </c>
      <c r="CE40" s="60">
        <f t="shared" si="19"/>
        <v>-2.7492025518341308</v>
      </c>
      <c r="CG40" s="80"/>
      <c r="CH40" s="80"/>
      <c r="CI40" s="80"/>
      <c r="CJ40" s="80"/>
      <c r="CK40" s="80"/>
    </row>
    <row r="41" spans="1:89" x14ac:dyDescent="0.25">
      <c r="A41" s="439" t="s">
        <v>52</v>
      </c>
      <c r="B41" s="93">
        <v>161.59369999999993</v>
      </c>
      <c r="C41" s="80">
        <v>144.4365</v>
      </c>
      <c r="D41" s="80">
        <v>135.40569999999997</v>
      </c>
      <c r="E41" s="80">
        <v>134.91249999999999</v>
      </c>
      <c r="F41" s="80">
        <v>153.77109999999993</v>
      </c>
      <c r="G41" s="80">
        <v>173.27270000000004</v>
      </c>
      <c r="H41" s="80">
        <v>150.71270000000004</v>
      </c>
      <c r="I41" s="80">
        <v>151.29750000000001</v>
      </c>
      <c r="J41" s="80">
        <v>154.71740000000008</v>
      </c>
      <c r="K41" s="80">
        <v>173.75580000000005</v>
      </c>
      <c r="L41" s="80">
        <f t="shared" si="14"/>
        <v>334.8664</v>
      </c>
      <c r="M41" s="80">
        <f t="shared" si="14"/>
        <v>295.14920000000006</v>
      </c>
      <c r="N41" s="80">
        <f t="shared" si="14"/>
        <v>286.70319999999998</v>
      </c>
      <c r="O41" s="80">
        <f t="shared" si="14"/>
        <v>289.62990000000008</v>
      </c>
      <c r="P41" s="80">
        <f t="shared" si="14"/>
        <v>327.52689999999996</v>
      </c>
      <c r="Q41" s="29">
        <v>196</v>
      </c>
      <c r="R41" s="29">
        <v>195</v>
      </c>
      <c r="S41" s="29">
        <v>189</v>
      </c>
      <c r="T41" s="29">
        <v>189</v>
      </c>
      <c r="U41" s="29">
        <v>195</v>
      </c>
      <c r="V41" s="29">
        <v>211</v>
      </c>
      <c r="W41" s="29">
        <v>211</v>
      </c>
      <c r="X41" s="29">
        <v>210</v>
      </c>
      <c r="Y41" s="29">
        <v>212</v>
      </c>
      <c r="Z41" s="32">
        <v>212</v>
      </c>
      <c r="AA41" s="93">
        <v>161</v>
      </c>
      <c r="AB41" s="80">
        <v>135</v>
      </c>
      <c r="AC41" s="80">
        <v>155</v>
      </c>
      <c r="AD41" s="80">
        <v>141</v>
      </c>
      <c r="AE41" s="80">
        <v>170</v>
      </c>
      <c r="AF41" s="80">
        <v>152</v>
      </c>
      <c r="AG41" s="80">
        <v>127</v>
      </c>
      <c r="AH41" s="80">
        <v>131</v>
      </c>
      <c r="AI41" s="80">
        <v>132</v>
      </c>
      <c r="AJ41" s="80">
        <v>143</v>
      </c>
      <c r="AK41" s="80">
        <f t="shared" si="15"/>
        <v>313</v>
      </c>
      <c r="AL41" s="80">
        <f t="shared" si="15"/>
        <v>262</v>
      </c>
      <c r="AM41" s="80">
        <f t="shared" si="15"/>
        <v>286</v>
      </c>
      <c r="AN41" s="80">
        <f t="shared" si="15"/>
        <v>273</v>
      </c>
      <c r="AO41" s="80">
        <f t="shared" si="15"/>
        <v>313</v>
      </c>
      <c r="AP41" s="29">
        <v>202</v>
      </c>
      <c r="AQ41" s="29">
        <v>198</v>
      </c>
      <c r="AR41" s="29">
        <v>199</v>
      </c>
      <c r="AS41" s="29">
        <v>201</v>
      </c>
      <c r="AT41" s="29">
        <v>201</v>
      </c>
      <c r="AU41" s="29">
        <v>194</v>
      </c>
      <c r="AV41" s="29">
        <v>194</v>
      </c>
      <c r="AW41" s="29">
        <v>194</v>
      </c>
      <c r="AX41" s="29">
        <v>191</v>
      </c>
      <c r="AY41" s="32">
        <v>191</v>
      </c>
      <c r="BA41" s="61">
        <f t="shared" si="16"/>
        <v>82.445765306122411</v>
      </c>
      <c r="BB41" s="6">
        <f t="shared" si="16"/>
        <v>74.070000000000007</v>
      </c>
      <c r="BC41" s="6">
        <f t="shared" si="16"/>
        <v>71.643227513227487</v>
      </c>
      <c r="BD41" s="6">
        <f t="shared" si="16"/>
        <v>71.382275132275126</v>
      </c>
      <c r="BE41" s="6">
        <f t="shared" si="16"/>
        <v>78.856974358974327</v>
      </c>
      <c r="BF41" s="6">
        <f t="shared" si="16"/>
        <v>82.119763033175374</v>
      </c>
      <c r="BG41" s="6">
        <f t="shared" si="16"/>
        <v>71.427819905213283</v>
      </c>
      <c r="BH41" s="6">
        <f t="shared" si="16"/>
        <v>72.046428571428578</v>
      </c>
      <c r="BI41" s="6">
        <f t="shared" si="16"/>
        <v>72.979905660377398</v>
      </c>
      <c r="BJ41" s="6">
        <f t="shared" si="16"/>
        <v>81.960283018867955</v>
      </c>
      <c r="BK41" s="61">
        <f t="shared" si="17"/>
        <v>79.702970297029708</v>
      </c>
      <c r="BL41" s="6">
        <f t="shared" si="17"/>
        <v>68.181818181818173</v>
      </c>
      <c r="BM41" s="6">
        <f t="shared" si="17"/>
        <v>77.889447236180914</v>
      </c>
      <c r="BN41" s="6">
        <f t="shared" si="17"/>
        <v>70.149253731343293</v>
      </c>
      <c r="BO41" s="6">
        <f t="shared" si="17"/>
        <v>84.577114427860707</v>
      </c>
      <c r="BP41" s="6">
        <f t="shared" si="17"/>
        <v>78.350515463917532</v>
      </c>
      <c r="BQ41" s="6">
        <f t="shared" si="17"/>
        <v>65.463917525773198</v>
      </c>
      <c r="BR41" s="6">
        <f t="shared" si="17"/>
        <v>67.525773195876297</v>
      </c>
      <c r="BS41" s="6">
        <f t="shared" si="17"/>
        <v>69.109947643979055</v>
      </c>
      <c r="BT41" s="82">
        <f t="shared" si="17"/>
        <v>74.869109947643977</v>
      </c>
      <c r="BV41" s="59">
        <f t="shared" si="18"/>
        <v>-0.32600227294703643</v>
      </c>
      <c r="BW41" s="57">
        <f t="shared" si="18"/>
        <v>-2.642180094786724</v>
      </c>
      <c r="BX41" s="57">
        <f t="shared" si="18"/>
        <v>0.4032010582010912</v>
      </c>
      <c r="BY41" s="57">
        <f t="shared" si="18"/>
        <v>1.5976305281022718</v>
      </c>
      <c r="BZ41" s="60">
        <f t="shared" si="18"/>
        <v>3.1033086598936279</v>
      </c>
      <c r="CA41" s="57">
        <f t="shared" si="19"/>
        <v>-1.3524548331121764</v>
      </c>
      <c r="CB41" s="57">
        <f t="shared" si="19"/>
        <v>-2.717900656044975</v>
      </c>
      <c r="CC41" s="57">
        <f t="shared" si="19"/>
        <v>-10.363674040304616</v>
      </c>
      <c r="CD41" s="57">
        <f t="shared" si="19"/>
        <v>-1.0393060873642384</v>
      </c>
      <c r="CE41" s="60">
        <f t="shared" si="19"/>
        <v>-9.7080044802167293</v>
      </c>
      <c r="CG41" s="80"/>
      <c r="CH41" s="80"/>
      <c r="CI41" s="80"/>
      <c r="CJ41" s="80"/>
      <c r="CK41" s="80"/>
    </row>
    <row r="42" spans="1:89" x14ac:dyDescent="0.25">
      <c r="A42" s="1018" t="s">
        <v>53</v>
      </c>
      <c r="B42" s="145">
        <v>82.277799999999985</v>
      </c>
      <c r="C42" s="141">
        <v>74.802499999999995</v>
      </c>
      <c r="D42" s="141">
        <v>74.290700000000001</v>
      </c>
      <c r="E42" s="141">
        <v>78.618000000000009</v>
      </c>
      <c r="F42" s="141">
        <v>82.577499999999986</v>
      </c>
      <c r="G42" s="141">
        <v>86.211900000000014</v>
      </c>
      <c r="H42" s="141">
        <v>76.512500000000017</v>
      </c>
      <c r="I42" s="141">
        <v>73.811200000000014</v>
      </c>
      <c r="J42" s="141">
        <v>78.585300000000018</v>
      </c>
      <c r="K42" s="141">
        <v>81.175600000000017</v>
      </c>
      <c r="L42" s="141">
        <f t="shared" si="14"/>
        <v>168.4897</v>
      </c>
      <c r="M42" s="141">
        <f t="shared" si="14"/>
        <v>151.315</v>
      </c>
      <c r="N42" s="141">
        <f t="shared" si="14"/>
        <v>148.1019</v>
      </c>
      <c r="O42" s="141">
        <f t="shared" si="14"/>
        <v>157.20330000000001</v>
      </c>
      <c r="P42" s="141">
        <f t="shared" si="14"/>
        <v>163.75310000000002</v>
      </c>
      <c r="Q42" s="624">
        <v>104</v>
      </c>
      <c r="R42" s="624">
        <v>103</v>
      </c>
      <c r="S42" s="624">
        <v>98</v>
      </c>
      <c r="T42" s="624">
        <v>101</v>
      </c>
      <c r="U42" s="624">
        <v>105</v>
      </c>
      <c r="V42" s="624">
        <v>110</v>
      </c>
      <c r="W42" s="624">
        <v>111</v>
      </c>
      <c r="X42" s="624">
        <v>108</v>
      </c>
      <c r="Y42" s="624">
        <v>108</v>
      </c>
      <c r="Z42" s="618">
        <v>109</v>
      </c>
      <c r="AA42" s="145">
        <v>52</v>
      </c>
      <c r="AB42" s="141">
        <v>48</v>
      </c>
      <c r="AC42" s="141">
        <v>54</v>
      </c>
      <c r="AD42" s="141">
        <v>47</v>
      </c>
      <c r="AE42" s="141">
        <v>56</v>
      </c>
      <c r="AF42" s="141">
        <v>69</v>
      </c>
      <c r="AG42" s="141">
        <v>62</v>
      </c>
      <c r="AH42" s="141">
        <v>67</v>
      </c>
      <c r="AI42" s="141">
        <v>63</v>
      </c>
      <c r="AJ42" s="141">
        <v>69</v>
      </c>
      <c r="AK42" s="141">
        <f t="shared" si="15"/>
        <v>121</v>
      </c>
      <c r="AL42" s="141">
        <f t="shared" si="15"/>
        <v>110</v>
      </c>
      <c r="AM42" s="141">
        <f t="shared" si="15"/>
        <v>121</v>
      </c>
      <c r="AN42" s="141">
        <f t="shared" si="15"/>
        <v>110</v>
      </c>
      <c r="AO42" s="141">
        <f t="shared" si="15"/>
        <v>125</v>
      </c>
      <c r="AP42" s="624">
        <v>68</v>
      </c>
      <c r="AQ42" s="624">
        <v>68</v>
      </c>
      <c r="AR42" s="624">
        <v>68</v>
      </c>
      <c r="AS42" s="624">
        <v>67</v>
      </c>
      <c r="AT42" s="624">
        <v>68</v>
      </c>
      <c r="AU42" s="624">
        <v>84</v>
      </c>
      <c r="AV42" s="624">
        <v>83</v>
      </c>
      <c r="AW42" s="624">
        <v>83</v>
      </c>
      <c r="AX42" s="624">
        <v>83</v>
      </c>
      <c r="AY42" s="618">
        <v>83</v>
      </c>
      <c r="BA42" s="100">
        <f t="shared" si="16"/>
        <v>79.113269230769205</v>
      </c>
      <c r="BB42" s="98">
        <f t="shared" si="16"/>
        <v>72.623786407766985</v>
      </c>
      <c r="BC42" s="98">
        <f t="shared" si="16"/>
        <v>75.806836734693889</v>
      </c>
      <c r="BD42" s="98">
        <f t="shared" si="16"/>
        <v>77.839603960396047</v>
      </c>
      <c r="BE42" s="98">
        <f t="shared" si="16"/>
        <v>78.645238095238085</v>
      </c>
      <c r="BF42" s="98">
        <f t="shared" si="16"/>
        <v>78.374454545454569</v>
      </c>
      <c r="BG42" s="98">
        <f t="shared" si="16"/>
        <v>68.930180180180201</v>
      </c>
      <c r="BH42" s="98">
        <f t="shared" si="16"/>
        <v>68.343703703703724</v>
      </c>
      <c r="BI42" s="98">
        <f t="shared" si="16"/>
        <v>72.764166666666682</v>
      </c>
      <c r="BJ42" s="98">
        <f t="shared" si="16"/>
        <v>74.473027522935794</v>
      </c>
      <c r="BK42" s="100">
        <f t="shared" si="17"/>
        <v>76.470588235294116</v>
      </c>
      <c r="BL42" s="98">
        <f t="shared" si="17"/>
        <v>70.588235294117652</v>
      </c>
      <c r="BM42" s="98">
        <f t="shared" si="17"/>
        <v>79.411764705882348</v>
      </c>
      <c r="BN42" s="98">
        <f t="shared" si="17"/>
        <v>70.149253731343293</v>
      </c>
      <c r="BO42" s="98">
        <f t="shared" si="17"/>
        <v>82.35294117647058</v>
      </c>
      <c r="BP42" s="98">
        <f t="shared" si="17"/>
        <v>82.142857142857139</v>
      </c>
      <c r="BQ42" s="98">
        <f t="shared" si="17"/>
        <v>74.698795180722882</v>
      </c>
      <c r="BR42" s="98">
        <f t="shared" si="17"/>
        <v>80.722891566265062</v>
      </c>
      <c r="BS42" s="98">
        <f t="shared" si="17"/>
        <v>75.903614457831324</v>
      </c>
      <c r="BT42" s="99">
        <f t="shared" si="17"/>
        <v>83.132530120481931</v>
      </c>
      <c r="BV42" s="108">
        <f t="shared" si="18"/>
        <v>-0.73881468531463668</v>
      </c>
      <c r="BW42" s="109">
        <f t="shared" si="18"/>
        <v>-3.693606227586784</v>
      </c>
      <c r="BX42" s="109">
        <f t="shared" si="18"/>
        <v>-7.4631330309901642</v>
      </c>
      <c r="BY42" s="109">
        <f t="shared" si="18"/>
        <v>-5.0754372937293653</v>
      </c>
      <c r="BZ42" s="236">
        <f t="shared" si="18"/>
        <v>-4.1722105723022906</v>
      </c>
      <c r="CA42" s="109">
        <f t="shared" si="19"/>
        <v>5.6722689075630228</v>
      </c>
      <c r="CB42" s="109">
        <f t="shared" si="19"/>
        <v>4.1105598866052304</v>
      </c>
      <c r="CC42" s="109">
        <f t="shared" si="19"/>
        <v>1.3111268603827142</v>
      </c>
      <c r="CD42" s="109">
        <f t="shared" si="19"/>
        <v>5.7543607264880308</v>
      </c>
      <c r="CE42" s="236">
        <f t="shared" si="19"/>
        <v>0.77958894401135126</v>
      </c>
      <c r="CG42" s="80"/>
      <c r="CH42" s="80"/>
      <c r="CI42" s="80"/>
      <c r="CJ42" s="80"/>
      <c r="CK42" s="80"/>
    </row>
    <row r="43" spans="1:89" x14ac:dyDescent="0.2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c r="CA43" s="80"/>
      <c r="CB43" s="80"/>
      <c r="CC43" s="80"/>
      <c r="CD43" s="80"/>
      <c r="CE43" s="80"/>
      <c r="CG43" s="80"/>
      <c r="CH43" s="80"/>
      <c r="CI43" s="80"/>
      <c r="CJ43" s="80"/>
      <c r="CK43" s="80"/>
    </row>
    <row r="44" spans="1:89"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c r="CA44" s="80"/>
      <c r="CB44" s="80"/>
      <c r="CC44" s="80"/>
      <c r="CD44" s="80"/>
      <c r="CE44" s="80"/>
    </row>
    <row r="45" spans="1:89"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80"/>
      <c r="CD45" s="80"/>
      <c r="CE45" s="80"/>
    </row>
    <row r="46" spans="1:89" x14ac:dyDescent="0.25">
      <c r="A46" s="97" t="s">
        <v>1224</v>
      </c>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80"/>
      <c r="CD46" s="80"/>
      <c r="CE46" s="80"/>
    </row>
    <row r="47" spans="1:89" x14ac:dyDescent="0.25">
      <c r="A47" s="20"/>
      <c r="B47" s="2154" t="s">
        <v>997</v>
      </c>
      <c r="C47" s="2154"/>
      <c r="D47" s="2154"/>
      <c r="E47" s="2154"/>
      <c r="F47" s="2154"/>
      <c r="G47" s="2154"/>
      <c r="H47" s="2154"/>
      <c r="I47" s="2154"/>
      <c r="J47" s="2154"/>
      <c r="K47" s="2154"/>
      <c r="L47" s="2154"/>
      <c r="M47" s="2154"/>
      <c r="N47" s="2154"/>
      <c r="O47" s="2154"/>
      <c r="P47" s="2154"/>
      <c r="Q47" s="2154"/>
      <c r="R47" s="2154"/>
      <c r="S47" s="2154"/>
      <c r="T47" s="2154"/>
      <c r="U47" s="2154"/>
      <c r="V47" s="2154"/>
      <c r="W47" s="2154"/>
      <c r="X47" s="2154"/>
      <c r="Y47" s="2154"/>
      <c r="Z47" s="2154"/>
      <c r="AA47" s="2154"/>
      <c r="AB47" s="2154"/>
      <c r="AC47" s="2154"/>
      <c r="AD47" s="2154"/>
      <c r="AE47" s="2154"/>
      <c r="AF47" s="2154"/>
      <c r="AG47" s="2154"/>
      <c r="AH47" s="2154"/>
      <c r="AI47" s="2154"/>
      <c r="AJ47" s="2154"/>
      <c r="AK47" s="2154"/>
      <c r="AL47" s="2154"/>
      <c r="AM47" s="2154"/>
      <c r="AN47" s="2154"/>
      <c r="AO47" s="2154"/>
      <c r="AP47" s="2154"/>
      <c r="AQ47" s="2154"/>
      <c r="AR47" s="2154"/>
      <c r="AS47" s="2154"/>
      <c r="AT47" s="2154"/>
      <c r="AU47" s="2154"/>
      <c r="AV47" s="2154"/>
      <c r="AW47" s="2154"/>
      <c r="AX47" s="2154"/>
      <c r="AY47" s="2154"/>
      <c r="AZ47" s="124"/>
      <c r="BA47" s="2167" t="s">
        <v>508</v>
      </c>
      <c r="BB47" s="2167"/>
      <c r="BC47" s="2167"/>
      <c r="BD47" s="2167"/>
      <c r="BE47" s="2167"/>
      <c r="BF47" s="2167"/>
      <c r="BG47" s="2167"/>
      <c r="BH47" s="2167"/>
      <c r="BI47" s="2167"/>
      <c r="BJ47" s="2167"/>
      <c r="BK47" s="2167"/>
      <c r="BL47" s="2167"/>
      <c r="BM47" s="2167"/>
      <c r="BN47" s="2167"/>
      <c r="BO47" s="2167"/>
      <c r="BP47" s="2167"/>
      <c r="BQ47" s="2167"/>
      <c r="BR47" s="2167"/>
      <c r="BS47" s="2167"/>
      <c r="BT47" s="2167"/>
      <c r="BU47" s="20"/>
      <c r="BV47" s="2154" t="s">
        <v>1102</v>
      </c>
      <c r="BW47" s="2154"/>
      <c r="BX47" s="2154"/>
      <c r="BY47" s="2154"/>
      <c r="BZ47" s="2154"/>
      <c r="CA47" s="2154"/>
      <c r="CB47" s="2154"/>
      <c r="CC47" s="2154"/>
      <c r="CD47" s="2154"/>
      <c r="CE47" s="2154"/>
    </row>
    <row r="48" spans="1:89" x14ac:dyDescent="0.25">
      <c r="A48" s="1024" t="s">
        <v>29</v>
      </c>
      <c r="B48" s="2168">
        <v>2015</v>
      </c>
      <c r="C48" s="2169"/>
      <c r="D48" s="2169"/>
      <c r="E48" s="2169"/>
      <c r="F48" s="2169"/>
      <c r="G48" s="2169"/>
      <c r="H48" s="2169"/>
      <c r="I48" s="2169"/>
      <c r="J48" s="2169"/>
      <c r="K48" s="2169"/>
      <c r="L48" s="2169"/>
      <c r="M48" s="2169"/>
      <c r="N48" s="2169"/>
      <c r="O48" s="2169"/>
      <c r="P48" s="2169"/>
      <c r="Q48" s="2169"/>
      <c r="R48" s="2169"/>
      <c r="S48" s="2169"/>
      <c r="T48" s="2169"/>
      <c r="U48" s="2169"/>
      <c r="V48" s="2169"/>
      <c r="W48" s="2169"/>
      <c r="X48" s="2169"/>
      <c r="Y48" s="2169"/>
      <c r="Z48" s="2170"/>
      <c r="AA48" s="2168">
        <v>2019</v>
      </c>
      <c r="AB48" s="2169"/>
      <c r="AC48" s="2169"/>
      <c r="AD48" s="2169"/>
      <c r="AE48" s="2169"/>
      <c r="AF48" s="2169"/>
      <c r="AG48" s="2169"/>
      <c r="AH48" s="2169"/>
      <c r="AI48" s="2169"/>
      <c r="AJ48" s="2169"/>
      <c r="AK48" s="2169"/>
      <c r="AL48" s="2169"/>
      <c r="AM48" s="2169"/>
      <c r="AN48" s="2169"/>
      <c r="AO48" s="2169"/>
      <c r="AP48" s="2169"/>
      <c r="AQ48" s="2169"/>
      <c r="AR48" s="2169"/>
      <c r="AS48" s="2169"/>
      <c r="AT48" s="2169"/>
      <c r="AU48" s="2169"/>
      <c r="AV48" s="2169"/>
      <c r="AW48" s="2169"/>
      <c r="AX48" s="2169"/>
      <c r="AY48" s="2170"/>
      <c r="AZ48" s="170"/>
      <c r="BA48" s="2164">
        <v>2015</v>
      </c>
      <c r="BB48" s="2164"/>
      <c r="BC48" s="2164"/>
      <c r="BD48" s="2164"/>
      <c r="BE48" s="2164"/>
      <c r="BF48" s="2164"/>
      <c r="BG48" s="2164"/>
      <c r="BH48" s="2164"/>
      <c r="BI48" s="2164"/>
      <c r="BJ48" s="2164"/>
      <c r="BK48" s="2164">
        <v>2019</v>
      </c>
      <c r="BL48" s="2164"/>
      <c r="BM48" s="2164"/>
      <c r="BN48" s="2164"/>
      <c r="BO48" s="2164"/>
      <c r="BP48" s="2164"/>
      <c r="BQ48" s="2164"/>
      <c r="BR48" s="2164"/>
      <c r="BS48" s="2164"/>
      <c r="BT48" s="2164"/>
      <c r="BU48" s="76"/>
      <c r="BV48" s="2171" t="s">
        <v>1384</v>
      </c>
      <c r="BW48" s="2171"/>
      <c r="BX48" s="2171"/>
      <c r="BY48" s="2171"/>
      <c r="BZ48" s="2171"/>
      <c r="CA48" s="2171" t="s">
        <v>1385</v>
      </c>
      <c r="CB48" s="2171"/>
      <c r="CC48" s="2171"/>
      <c r="CD48" s="2171"/>
      <c r="CE48" s="2171"/>
    </row>
    <row r="49" spans="1:83" x14ac:dyDescent="0.25">
      <c r="A49" s="1023" t="s">
        <v>30</v>
      </c>
      <c r="B49" s="2165" t="s">
        <v>552</v>
      </c>
      <c r="C49" s="2155"/>
      <c r="D49" s="2155"/>
      <c r="E49" s="2155"/>
      <c r="F49" s="2166"/>
      <c r="G49" s="2165" t="s">
        <v>553</v>
      </c>
      <c r="H49" s="2155"/>
      <c r="I49" s="2155"/>
      <c r="J49" s="2155"/>
      <c r="K49" s="2166"/>
      <c r="L49" s="2165" t="s">
        <v>554</v>
      </c>
      <c r="M49" s="2155"/>
      <c r="N49" s="2155"/>
      <c r="O49" s="2155"/>
      <c r="P49" s="2166"/>
      <c r="Q49" s="2165" t="s">
        <v>560</v>
      </c>
      <c r="R49" s="2155"/>
      <c r="S49" s="2155"/>
      <c r="T49" s="2155"/>
      <c r="U49" s="2166"/>
      <c r="V49" s="2155" t="s">
        <v>561</v>
      </c>
      <c r="W49" s="2155"/>
      <c r="X49" s="2155"/>
      <c r="Y49" s="2155"/>
      <c r="Z49" s="2155"/>
      <c r="AA49" s="2165" t="s">
        <v>552</v>
      </c>
      <c r="AB49" s="2155"/>
      <c r="AC49" s="2155"/>
      <c r="AD49" s="2155"/>
      <c r="AE49" s="2166"/>
      <c r="AF49" s="2165" t="s">
        <v>553</v>
      </c>
      <c r="AG49" s="2155"/>
      <c r="AH49" s="2155"/>
      <c r="AI49" s="2155"/>
      <c r="AJ49" s="2166"/>
      <c r="AK49" s="2165" t="s">
        <v>554</v>
      </c>
      <c r="AL49" s="2155"/>
      <c r="AM49" s="2155"/>
      <c r="AN49" s="2155"/>
      <c r="AO49" s="2166"/>
      <c r="AP49" s="2165" t="s">
        <v>560</v>
      </c>
      <c r="AQ49" s="2155"/>
      <c r="AR49" s="2155"/>
      <c r="AS49" s="2155"/>
      <c r="AT49" s="2166"/>
      <c r="AU49" s="2155" t="s">
        <v>561</v>
      </c>
      <c r="AV49" s="2155"/>
      <c r="AW49" s="2155"/>
      <c r="AX49" s="2155"/>
      <c r="AY49" s="2166"/>
      <c r="AZ49" s="170"/>
      <c r="BA49" s="2153" t="s">
        <v>552</v>
      </c>
      <c r="BB49" s="2153"/>
      <c r="BC49" s="2153"/>
      <c r="BD49" s="2153"/>
      <c r="BE49" s="2153"/>
      <c r="BF49" s="2153" t="s">
        <v>553</v>
      </c>
      <c r="BG49" s="2153"/>
      <c r="BH49" s="2153"/>
      <c r="BI49" s="2153"/>
      <c r="BJ49" s="2153"/>
      <c r="BK49" s="2153" t="s">
        <v>552</v>
      </c>
      <c r="BL49" s="2153"/>
      <c r="BM49" s="2153"/>
      <c r="BN49" s="2153"/>
      <c r="BO49" s="2153"/>
      <c r="BP49" s="2153" t="s">
        <v>553</v>
      </c>
      <c r="BQ49" s="2153"/>
      <c r="BR49" s="2153"/>
      <c r="BS49" s="2153"/>
      <c r="BT49" s="2153"/>
      <c r="BU49" s="170"/>
      <c r="BV49" s="2171"/>
      <c r="BW49" s="2171"/>
      <c r="BX49" s="2171"/>
      <c r="BY49" s="2171"/>
      <c r="BZ49" s="2171"/>
      <c r="CA49" s="2171"/>
      <c r="CB49" s="2171"/>
      <c r="CC49" s="2171"/>
      <c r="CD49" s="2171"/>
      <c r="CE49" s="2171"/>
    </row>
    <row r="50" spans="1:83" ht="409.5" x14ac:dyDescent="0.25">
      <c r="A50" s="1025" t="s">
        <v>34</v>
      </c>
      <c r="B50" s="1031" t="s">
        <v>687</v>
      </c>
      <c r="C50" s="1032" t="s">
        <v>688</v>
      </c>
      <c r="D50" s="1032" t="s">
        <v>689</v>
      </c>
      <c r="E50" s="1032" t="s">
        <v>690</v>
      </c>
      <c r="F50" s="1035" t="s">
        <v>691</v>
      </c>
      <c r="G50" s="1031" t="s">
        <v>687</v>
      </c>
      <c r="H50" s="1032" t="s">
        <v>688</v>
      </c>
      <c r="I50" s="1032" t="s">
        <v>689</v>
      </c>
      <c r="J50" s="1032" t="s">
        <v>690</v>
      </c>
      <c r="K50" s="1035" t="s">
        <v>691</v>
      </c>
      <c r="L50" s="1031" t="s">
        <v>687</v>
      </c>
      <c r="M50" s="1032" t="s">
        <v>688</v>
      </c>
      <c r="N50" s="1032" t="s">
        <v>689</v>
      </c>
      <c r="O50" s="1032" t="s">
        <v>690</v>
      </c>
      <c r="P50" s="1035" t="s">
        <v>691</v>
      </c>
      <c r="Q50" s="1031" t="s">
        <v>687</v>
      </c>
      <c r="R50" s="1032" t="s">
        <v>688</v>
      </c>
      <c r="S50" s="1032" t="s">
        <v>689</v>
      </c>
      <c r="T50" s="1032" t="s">
        <v>690</v>
      </c>
      <c r="U50" s="1035" t="s">
        <v>691</v>
      </c>
      <c r="V50" s="1028" t="s">
        <v>687</v>
      </c>
      <c r="W50" s="1028" t="s">
        <v>688</v>
      </c>
      <c r="X50" s="1028" t="s">
        <v>689</v>
      </c>
      <c r="Y50" s="1028" t="s">
        <v>690</v>
      </c>
      <c r="Z50" s="1028" t="s">
        <v>691</v>
      </c>
      <c r="AA50" s="1031" t="s">
        <v>687</v>
      </c>
      <c r="AB50" s="1032" t="s">
        <v>688</v>
      </c>
      <c r="AC50" s="1032" t="s">
        <v>689</v>
      </c>
      <c r="AD50" s="1032" t="s">
        <v>690</v>
      </c>
      <c r="AE50" s="1035" t="s">
        <v>691</v>
      </c>
      <c r="AF50" s="1031" t="s">
        <v>687</v>
      </c>
      <c r="AG50" s="1032" t="s">
        <v>688</v>
      </c>
      <c r="AH50" s="1032" t="s">
        <v>689</v>
      </c>
      <c r="AI50" s="1032" t="s">
        <v>690</v>
      </c>
      <c r="AJ50" s="1035" t="s">
        <v>691</v>
      </c>
      <c r="AK50" s="1031" t="s">
        <v>687</v>
      </c>
      <c r="AL50" s="1032" t="s">
        <v>688</v>
      </c>
      <c r="AM50" s="1032" t="s">
        <v>689</v>
      </c>
      <c r="AN50" s="1032" t="s">
        <v>690</v>
      </c>
      <c r="AO50" s="1035" t="s">
        <v>691</v>
      </c>
      <c r="AP50" s="1031" t="s">
        <v>687</v>
      </c>
      <c r="AQ50" s="1032" t="s">
        <v>688</v>
      </c>
      <c r="AR50" s="1032" t="s">
        <v>689</v>
      </c>
      <c r="AS50" s="1032" t="s">
        <v>690</v>
      </c>
      <c r="AT50" s="1035" t="s">
        <v>691</v>
      </c>
      <c r="AU50" s="1028" t="s">
        <v>687</v>
      </c>
      <c r="AV50" s="1028" t="s">
        <v>688</v>
      </c>
      <c r="AW50" s="1028" t="s">
        <v>689</v>
      </c>
      <c r="AX50" s="1028" t="s">
        <v>690</v>
      </c>
      <c r="AY50" s="1029" t="s">
        <v>691</v>
      </c>
      <c r="AZ50" s="171"/>
      <c r="BA50" s="1031" t="s">
        <v>687</v>
      </c>
      <c r="BB50" s="1032" t="s">
        <v>688</v>
      </c>
      <c r="BC50" s="1032" t="s">
        <v>689</v>
      </c>
      <c r="BD50" s="1032" t="s">
        <v>690</v>
      </c>
      <c r="BE50" s="1035" t="s">
        <v>691</v>
      </c>
      <c r="BF50" s="1032" t="s">
        <v>687</v>
      </c>
      <c r="BG50" s="1032" t="s">
        <v>688</v>
      </c>
      <c r="BH50" s="1032" t="s">
        <v>689</v>
      </c>
      <c r="BI50" s="1032" t="s">
        <v>690</v>
      </c>
      <c r="BJ50" s="1032" t="s">
        <v>691</v>
      </c>
      <c r="BK50" s="1031" t="s">
        <v>687</v>
      </c>
      <c r="BL50" s="1032" t="s">
        <v>688</v>
      </c>
      <c r="BM50" s="1032" t="s">
        <v>689</v>
      </c>
      <c r="BN50" s="1032" t="s">
        <v>690</v>
      </c>
      <c r="BO50" s="1035" t="s">
        <v>691</v>
      </c>
      <c r="BP50" s="1032" t="s">
        <v>687</v>
      </c>
      <c r="BQ50" s="1032" t="s">
        <v>688</v>
      </c>
      <c r="BR50" s="1032" t="s">
        <v>689</v>
      </c>
      <c r="BS50" s="1032" t="s">
        <v>690</v>
      </c>
      <c r="BT50" s="1035" t="s">
        <v>691</v>
      </c>
      <c r="BU50" s="170"/>
      <c r="BV50" s="1031" t="s">
        <v>687</v>
      </c>
      <c r="BW50" s="1032" t="s">
        <v>688</v>
      </c>
      <c r="BX50" s="1032" t="s">
        <v>689</v>
      </c>
      <c r="BY50" s="1032" t="s">
        <v>690</v>
      </c>
      <c r="BZ50" s="1035" t="s">
        <v>691</v>
      </c>
      <c r="CA50" s="1032" t="s">
        <v>687</v>
      </c>
      <c r="CB50" s="1032" t="s">
        <v>688</v>
      </c>
      <c r="CC50" s="1032" t="s">
        <v>689</v>
      </c>
      <c r="CD50" s="1032" t="s">
        <v>690</v>
      </c>
      <c r="CE50" s="1035" t="s">
        <v>691</v>
      </c>
    </row>
    <row r="51" spans="1:83" x14ac:dyDescent="0.25">
      <c r="A51" s="1017" t="s">
        <v>992</v>
      </c>
      <c r="B51" s="228">
        <v>656.07560000000024</v>
      </c>
      <c r="C51" s="229">
        <v>530.88099999999895</v>
      </c>
      <c r="D51" s="229">
        <v>391.10259999999971</v>
      </c>
      <c r="E51" s="229">
        <v>461.52239999999938</v>
      </c>
      <c r="F51" s="230">
        <v>547.73469999999907</v>
      </c>
      <c r="G51" s="228">
        <v>569.29120000000023</v>
      </c>
      <c r="H51" s="229">
        <v>457.17989999999969</v>
      </c>
      <c r="I51" s="229">
        <v>359.38280000000003</v>
      </c>
      <c r="J51" s="229">
        <v>401.90059999999971</v>
      </c>
      <c r="K51" s="230">
        <v>443.90769999999975</v>
      </c>
      <c r="L51" s="228">
        <v>1225.3668000000005</v>
      </c>
      <c r="M51" s="229">
        <v>988.06089999999858</v>
      </c>
      <c r="N51" s="229">
        <v>750.4853999999998</v>
      </c>
      <c r="O51" s="229">
        <v>863.42299999999909</v>
      </c>
      <c r="P51" s="230">
        <v>991.64239999999882</v>
      </c>
      <c r="Q51" s="1039">
        <v>770</v>
      </c>
      <c r="R51" s="622">
        <v>757</v>
      </c>
      <c r="S51" s="622">
        <v>736</v>
      </c>
      <c r="T51" s="622">
        <v>752</v>
      </c>
      <c r="U51" s="623">
        <v>766</v>
      </c>
      <c r="V51" s="622">
        <v>737</v>
      </c>
      <c r="W51" s="622">
        <v>730</v>
      </c>
      <c r="X51" s="622">
        <v>705</v>
      </c>
      <c r="Y51" s="622">
        <v>717</v>
      </c>
      <c r="Z51" s="623">
        <v>734</v>
      </c>
      <c r="AA51" s="228">
        <v>222.28390000000002</v>
      </c>
      <c r="AB51" s="229">
        <v>191.6782</v>
      </c>
      <c r="AC51" s="229">
        <v>171.30160000000004</v>
      </c>
      <c r="AD51" s="229">
        <v>193.83389999999991</v>
      </c>
      <c r="AE51" s="230">
        <v>198.97839999999997</v>
      </c>
      <c r="AF51" s="228">
        <v>217.7299999999999</v>
      </c>
      <c r="AG51" s="229">
        <v>183.30179999999999</v>
      </c>
      <c r="AH51" s="229">
        <v>157.50229999999996</v>
      </c>
      <c r="AI51" s="229">
        <v>171.52809999999991</v>
      </c>
      <c r="AJ51" s="230">
        <v>183.46209999999996</v>
      </c>
      <c r="AK51" s="228">
        <v>440.01389999999992</v>
      </c>
      <c r="AL51" s="229">
        <v>374.98</v>
      </c>
      <c r="AM51" s="229">
        <v>328.8039</v>
      </c>
      <c r="AN51" s="229">
        <v>365.36199999999985</v>
      </c>
      <c r="AO51" s="230">
        <v>382.44049999999993</v>
      </c>
      <c r="AP51" s="1039">
        <v>265</v>
      </c>
      <c r="AQ51" s="622">
        <v>266</v>
      </c>
      <c r="AR51" s="622">
        <v>265</v>
      </c>
      <c r="AS51" s="622">
        <v>265</v>
      </c>
      <c r="AT51" s="623">
        <v>265</v>
      </c>
      <c r="AU51" s="622">
        <v>252</v>
      </c>
      <c r="AV51" s="622">
        <v>251</v>
      </c>
      <c r="AW51" s="622">
        <v>252</v>
      </c>
      <c r="AX51" s="622">
        <v>253</v>
      </c>
      <c r="AY51" s="623">
        <v>252</v>
      </c>
      <c r="BA51" s="176">
        <v>85.204623376623417</v>
      </c>
      <c r="BB51" s="175">
        <v>70.129590488771328</v>
      </c>
      <c r="BC51" s="175">
        <v>53.138940217391259</v>
      </c>
      <c r="BD51" s="175">
        <v>61.372659574468003</v>
      </c>
      <c r="BE51" s="181">
        <v>71.505835509138265</v>
      </c>
      <c r="BF51" s="6">
        <v>77.244396200814151</v>
      </c>
      <c r="BG51" s="6">
        <v>62.627383561643789</v>
      </c>
      <c r="BH51" s="6">
        <v>50.976283687943265</v>
      </c>
      <c r="BI51" s="6">
        <v>56.053082287308186</v>
      </c>
      <c r="BJ51" s="6">
        <v>60.477888283378711</v>
      </c>
      <c r="BK51" s="176">
        <v>83.880716981132082</v>
      </c>
      <c r="BL51" s="175">
        <v>72.059473684210531</v>
      </c>
      <c r="BM51" s="175">
        <v>64.642113207547183</v>
      </c>
      <c r="BN51" s="175">
        <v>73.14486792452827</v>
      </c>
      <c r="BO51" s="181">
        <v>75.086188679245268</v>
      </c>
      <c r="BP51" s="6">
        <v>86.400793650793617</v>
      </c>
      <c r="BQ51" s="6">
        <v>73.028605577689248</v>
      </c>
      <c r="BR51" s="6">
        <v>62.500912698412684</v>
      </c>
      <c r="BS51" s="6">
        <v>67.797667984189687</v>
      </c>
      <c r="BT51" s="82">
        <v>72.802420634920622</v>
      </c>
      <c r="BV51" s="178">
        <v>-7.9602271758092655</v>
      </c>
      <c r="BW51" s="174">
        <v>-7.5022069271275384</v>
      </c>
      <c r="BX51" s="174">
        <v>-2.1626565294479931</v>
      </c>
      <c r="BY51" s="174">
        <v>-5.3195772871598166</v>
      </c>
      <c r="BZ51" s="179">
        <v>-11.027947225759554</v>
      </c>
      <c r="CA51" s="174">
        <v>2.5200766696615347</v>
      </c>
      <c r="CB51" s="174">
        <v>0.96913189347871764</v>
      </c>
      <c r="CC51" s="174">
        <v>-2.1412005091344994</v>
      </c>
      <c r="CD51" s="174">
        <v>-5.3471999403385837</v>
      </c>
      <c r="CE51" s="179">
        <v>-2.2837680443246455</v>
      </c>
    </row>
    <row r="52" spans="1:83" x14ac:dyDescent="0.25">
      <c r="A52" s="439" t="s">
        <v>993</v>
      </c>
      <c r="B52" s="93">
        <v>397.45440000000042</v>
      </c>
      <c r="C52" s="80">
        <v>311.08140000000003</v>
      </c>
      <c r="D52" s="80">
        <v>236.62339999999986</v>
      </c>
      <c r="E52" s="80">
        <v>273.48799999999989</v>
      </c>
      <c r="F52" s="81">
        <v>321.28479999999996</v>
      </c>
      <c r="G52" s="93">
        <v>359.08359999999971</v>
      </c>
      <c r="H52" s="80">
        <v>256.41779999999994</v>
      </c>
      <c r="I52" s="80">
        <v>190.13889999999986</v>
      </c>
      <c r="J52" s="80">
        <v>203.32949999999983</v>
      </c>
      <c r="K52" s="81">
        <v>303.0462999999998</v>
      </c>
      <c r="L52" s="93">
        <v>756.53800000000012</v>
      </c>
      <c r="M52" s="80">
        <v>567.49919999999997</v>
      </c>
      <c r="N52" s="80">
        <v>426.76229999999975</v>
      </c>
      <c r="O52" s="80">
        <v>476.81749999999971</v>
      </c>
      <c r="P52" s="81">
        <v>624.33109999999976</v>
      </c>
      <c r="Q52" s="30">
        <v>528</v>
      </c>
      <c r="R52" s="29">
        <v>521</v>
      </c>
      <c r="S52" s="29">
        <v>503</v>
      </c>
      <c r="T52" s="29">
        <v>513</v>
      </c>
      <c r="U52" s="32">
        <v>525</v>
      </c>
      <c r="V52" s="29">
        <v>496</v>
      </c>
      <c r="W52" s="29">
        <v>487</v>
      </c>
      <c r="X52" s="29">
        <v>466</v>
      </c>
      <c r="Y52" s="29">
        <v>483</v>
      </c>
      <c r="Z52" s="32">
        <v>496</v>
      </c>
      <c r="AA52" s="93">
        <v>384.38449999999983</v>
      </c>
      <c r="AB52" s="80">
        <v>344.91169999999977</v>
      </c>
      <c r="AC52" s="80">
        <v>306.96420000000001</v>
      </c>
      <c r="AD52" s="80">
        <v>284.59240000000005</v>
      </c>
      <c r="AE52" s="81">
        <v>368.70149999999995</v>
      </c>
      <c r="AF52" s="93">
        <v>286.98099999999982</v>
      </c>
      <c r="AG52" s="80">
        <v>249.81459999999996</v>
      </c>
      <c r="AH52" s="80">
        <v>236.32170000000002</v>
      </c>
      <c r="AI52" s="80">
        <v>234.864</v>
      </c>
      <c r="AJ52" s="81">
        <v>269.08160000000004</v>
      </c>
      <c r="AK52" s="93">
        <v>671.36549999999966</v>
      </c>
      <c r="AL52" s="80">
        <v>594.7262999999997</v>
      </c>
      <c r="AM52" s="80">
        <v>543.28590000000008</v>
      </c>
      <c r="AN52" s="80">
        <v>519.45640000000003</v>
      </c>
      <c r="AO52" s="81">
        <v>637.78309999999999</v>
      </c>
      <c r="AP52" s="30">
        <v>534</v>
      </c>
      <c r="AQ52" s="29">
        <v>536</v>
      </c>
      <c r="AR52" s="29">
        <v>535</v>
      </c>
      <c r="AS52" s="29">
        <v>535</v>
      </c>
      <c r="AT52" s="32">
        <v>534</v>
      </c>
      <c r="AU52" s="29">
        <v>498</v>
      </c>
      <c r="AV52" s="29">
        <v>499</v>
      </c>
      <c r="AW52" s="29">
        <v>498</v>
      </c>
      <c r="AX52" s="29">
        <v>498</v>
      </c>
      <c r="AY52" s="32">
        <v>498</v>
      </c>
      <c r="BA52" s="61">
        <v>75.275454545454622</v>
      </c>
      <c r="BB52" s="6">
        <v>59.708522072936667</v>
      </c>
      <c r="BC52" s="6">
        <v>47.042425447316077</v>
      </c>
      <c r="BD52" s="6">
        <v>53.311500974658841</v>
      </c>
      <c r="BE52" s="82">
        <v>61.197104761904754</v>
      </c>
      <c r="BF52" s="6">
        <v>72.395887096774132</v>
      </c>
      <c r="BG52" s="6">
        <v>52.652525667351114</v>
      </c>
      <c r="BH52" s="6">
        <v>40.802339055793965</v>
      </c>
      <c r="BI52" s="6">
        <v>42.097204968944062</v>
      </c>
      <c r="BJ52" s="6">
        <v>61.098044354838663</v>
      </c>
      <c r="BK52" s="61">
        <v>71.982116104868894</v>
      </c>
      <c r="BL52" s="6">
        <v>64.349197761193992</v>
      </c>
      <c r="BM52" s="6">
        <v>57.376485981308413</v>
      </c>
      <c r="BN52" s="6">
        <v>53.194841121495337</v>
      </c>
      <c r="BO52" s="82">
        <v>69.045224719101114</v>
      </c>
      <c r="BP52" s="6">
        <v>57.626706827309206</v>
      </c>
      <c r="BQ52" s="6">
        <v>50.063046092184358</v>
      </c>
      <c r="BR52" s="6">
        <v>47.454156626506027</v>
      </c>
      <c r="BS52" s="6">
        <v>47.161445783132535</v>
      </c>
      <c r="BT52" s="82">
        <v>54.03244979919679</v>
      </c>
      <c r="BV52" s="59">
        <v>-2.8795674486804899</v>
      </c>
      <c r="BW52" s="57">
        <v>-7.0559964055855531</v>
      </c>
      <c r="BX52" s="57">
        <v>-6.2400863915221123</v>
      </c>
      <c r="BY52" s="57">
        <v>-11.214296005714779</v>
      </c>
      <c r="BZ52" s="60">
        <v>-9.9060407066090761E-2</v>
      </c>
      <c r="CA52" s="57">
        <v>-14.355409277559687</v>
      </c>
      <c r="CB52" s="57">
        <v>-14.286151669009634</v>
      </c>
      <c r="CC52" s="57">
        <v>-9.9223293548023861</v>
      </c>
      <c r="CD52" s="57">
        <v>-6.0333953383628014</v>
      </c>
      <c r="CE52" s="60">
        <v>-15.012774919904324</v>
      </c>
    </row>
    <row r="53" spans="1:83" x14ac:dyDescent="0.25">
      <c r="A53" s="439" t="s">
        <v>54</v>
      </c>
      <c r="B53" s="93">
        <v>354.86330000000009</v>
      </c>
      <c r="C53" s="80">
        <v>295.87860000000012</v>
      </c>
      <c r="D53" s="80">
        <v>238.03929999999991</v>
      </c>
      <c r="E53" s="80">
        <v>251.55429999999996</v>
      </c>
      <c r="F53" s="81">
        <v>313.99380000000008</v>
      </c>
      <c r="G53" s="93">
        <v>329.13899999999961</v>
      </c>
      <c r="H53" s="80">
        <v>242.76459999999983</v>
      </c>
      <c r="I53" s="80">
        <v>192.71289999999985</v>
      </c>
      <c r="J53" s="80">
        <v>208.80159999999984</v>
      </c>
      <c r="K53" s="81">
        <v>271.70539999999983</v>
      </c>
      <c r="L53" s="93">
        <f t="shared" ref="L53:L70" si="20">B53+G53</f>
        <v>684.00229999999965</v>
      </c>
      <c r="M53" s="80">
        <f t="shared" ref="M53:M70" si="21">C53+H53</f>
        <v>538.64319999999998</v>
      </c>
      <c r="N53" s="80">
        <f t="shared" ref="N53:N70" si="22">D53+I53</f>
        <v>430.75219999999979</v>
      </c>
      <c r="O53" s="80">
        <f t="shared" ref="O53:O70" si="23">E53+J53</f>
        <v>460.35589999999979</v>
      </c>
      <c r="P53" s="81">
        <f t="shared" ref="P53:P70" si="24">F53+K53</f>
        <v>585.69919999999991</v>
      </c>
      <c r="Q53" s="30">
        <v>516</v>
      </c>
      <c r="R53" s="29">
        <v>509</v>
      </c>
      <c r="S53" s="29">
        <v>499</v>
      </c>
      <c r="T53" s="29">
        <v>502</v>
      </c>
      <c r="U53" s="32">
        <v>509</v>
      </c>
      <c r="V53" s="29">
        <v>492</v>
      </c>
      <c r="W53" s="29">
        <v>489</v>
      </c>
      <c r="X53" s="29">
        <v>469</v>
      </c>
      <c r="Y53" s="29">
        <v>480</v>
      </c>
      <c r="Z53" s="32">
        <v>492</v>
      </c>
      <c r="AA53" s="93">
        <v>381.62600000000049</v>
      </c>
      <c r="AB53" s="80">
        <v>304.25360000000018</v>
      </c>
      <c r="AC53" s="80">
        <v>291.78950000000015</v>
      </c>
      <c r="AD53" s="80">
        <v>308.87250000000012</v>
      </c>
      <c r="AE53" s="81">
        <v>366.74220000000054</v>
      </c>
      <c r="AF53" s="93">
        <v>340.07830000000024</v>
      </c>
      <c r="AG53" s="80">
        <v>257.60330000000005</v>
      </c>
      <c r="AH53" s="80">
        <v>235.24760000000003</v>
      </c>
      <c r="AI53" s="80">
        <v>253.9689000000001</v>
      </c>
      <c r="AJ53" s="81">
        <v>311.89780000000025</v>
      </c>
      <c r="AK53" s="93">
        <f t="shared" ref="AK53:AK70" si="25">AA53+AF53</f>
        <v>721.70430000000079</v>
      </c>
      <c r="AL53" s="80">
        <f t="shared" ref="AL53:AL70" si="26">AB53+AG53</f>
        <v>561.85690000000022</v>
      </c>
      <c r="AM53" s="80">
        <f t="shared" ref="AM53:AM70" si="27">AC53+AH53</f>
        <v>527.03710000000024</v>
      </c>
      <c r="AN53" s="80">
        <f t="shared" ref="AN53:AN70" si="28">AD53+AI53</f>
        <v>562.84140000000025</v>
      </c>
      <c r="AO53" s="81">
        <f t="shared" ref="AO53:AO70" si="29">AE53+AJ53</f>
        <v>678.64000000000078</v>
      </c>
      <c r="AP53" s="30">
        <v>556</v>
      </c>
      <c r="AQ53" s="29">
        <v>555</v>
      </c>
      <c r="AR53" s="29">
        <v>556</v>
      </c>
      <c r="AS53" s="29">
        <v>556</v>
      </c>
      <c r="AT53" s="32">
        <v>555</v>
      </c>
      <c r="AU53" s="29">
        <v>524</v>
      </c>
      <c r="AV53" s="29">
        <v>524</v>
      </c>
      <c r="AW53" s="29">
        <v>524</v>
      </c>
      <c r="AX53" s="29">
        <v>524</v>
      </c>
      <c r="AY53" s="32">
        <v>524</v>
      </c>
      <c r="BA53" s="61">
        <f t="shared" ref="BA53:BA70" si="30">B53/Q53*100</f>
        <v>68.771957364341105</v>
      </c>
      <c r="BB53" s="6">
        <f t="shared" ref="BB53:BB70" si="31">C53/R53*100</f>
        <v>58.129390962671934</v>
      </c>
      <c r="BC53" s="6">
        <f t="shared" ref="BC53:BC70" si="32">D53/S53*100</f>
        <v>47.703266533066113</v>
      </c>
      <c r="BD53" s="6">
        <f t="shared" ref="BD53:BD70" si="33">E53/T53*100</f>
        <v>50.110418326693221</v>
      </c>
      <c r="BE53" s="82">
        <f t="shared" ref="BE53:BE70" si="34">F53/U53*100</f>
        <v>61.688369351669955</v>
      </c>
      <c r="BF53" s="6">
        <f t="shared" ref="BF53:BF70" si="35">G53/V53*100</f>
        <v>66.898170731707239</v>
      </c>
      <c r="BG53" s="6">
        <f t="shared" ref="BG53:BG70" si="36">H53/W53*100</f>
        <v>49.645112474437589</v>
      </c>
      <c r="BH53" s="6">
        <f t="shared" ref="BH53:BH70" si="37">I53/X53*100</f>
        <v>41.09017057569293</v>
      </c>
      <c r="BI53" s="6">
        <f t="shared" ref="BI53:BI70" si="38">J53/Y53*100</f>
        <v>43.500333333333302</v>
      </c>
      <c r="BJ53" s="6">
        <f t="shared" ref="BJ53:BJ70" si="39">K53/Z53*100</f>
        <v>55.224674796747934</v>
      </c>
      <c r="BK53" s="61">
        <f t="shared" ref="BK53:BK70" si="40">AA53/AP53*100</f>
        <v>68.637769784172747</v>
      </c>
      <c r="BL53" s="6">
        <f t="shared" ref="BL53:BL70" si="41">AB53/AQ53*100</f>
        <v>54.820468468468498</v>
      </c>
      <c r="BM53" s="6">
        <f t="shared" ref="BM53:BM70" si="42">AC53/AR53*100</f>
        <v>52.480125899280608</v>
      </c>
      <c r="BN53" s="6">
        <f t="shared" ref="BN53:BN70" si="43">AD53/AS53*100</f>
        <v>55.552607913669085</v>
      </c>
      <c r="BO53" s="82">
        <f t="shared" ref="BO53:BO70" si="44">AE53/AT53*100</f>
        <v>66.079675675675773</v>
      </c>
      <c r="BP53" s="6">
        <f t="shared" ref="BP53:BP70" si="45">AF53/AU53*100</f>
        <v>64.900438931297757</v>
      </c>
      <c r="BQ53" s="6">
        <f t="shared" ref="BQ53:BQ70" si="46">AG53/AV53*100</f>
        <v>49.160935114503822</v>
      </c>
      <c r="BR53" s="6">
        <f t="shared" ref="BR53:BR70" si="47">AH53/AW53*100</f>
        <v>44.894580152671764</v>
      </c>
      <c r="BS53" s="6">
        <f t="shared" ref="BS53:BS70" si="48">AI53/AX53*100</f>
        <v>48.467347328244294</v>
      </c>
      <c r="BT53" s="82">
        <f t="shared" ref="BT53:BT70" si="49">AJ53/AY53*100</f>
        <v>59.522480916030588</v>
      </c>
      <c r="BV53" s="59">
        <f t="shared" ref="BV53:BV70" si="50">BF53-BA53</f>
        <v>-1.8737866326338661</v>
      </c>
      <c r="BW53" s="57">
        <f t="shared" ref="BW53:BW70" si="51">BG53-BB53</f>
        <v>-8.4842784882343452</v>
      </c>
      <c r="BX53" s="57">
        <f t="shared" ref="BX53:BX70" si="52">BH53-BC53</f>
        <v>-6.6130959573731829</v>
      </c>
      <c r="BY53" s="57">
        <f t="shared" ref="BY53:BY70" si="53">BI53-BD53</f>
        <v>-6.6100849933599193</v>
      </c>
      <c r="BZ53" s="60">
        <f t="shared" ref="BZ53:BZ70" si="54">BJ53-BE53</f>
        <v>-6.4636945549220215</v>
      </c>
      <c r="CA53" s="57">
        <f t="shared" ref="CA53:CA70" si="55">BP53-BK53</f>
        <v>-3.7373308528749902</v>
      </c>
      <c r="CB53" s="57">
        <f t="shared" ref="CB53:CB70" si="56">BQ53-BL53</f>
        <v>-5.6595333539646759</v>
      </c>
      <c r="CC53" s="57">
        <f t="shared" ref="CC53:CC70" si="57">BR53-BM53</f>
        <v>-7.5855457466088438</v>
      </c>
      <c r="CD53" s="57">
        <f t="shared" ref="CD53:CD70" si="58">BS53-BN53</f>
        <v>-7.0852605854247912</v>
      </c>
      <c r="CE53" s="60">
        <f t="shared" ref="CE53:CE70" si="59">BT53-BO53</f>
        <v>-6.5571947596451849</v>
      </c>
    </row>
    <row r="54" spans="1:83" x14ac:dyDescent="0.25">
      <c r="A54" s="439" t="s">
        <v>55</v>
      </c>
      <c r="B54" s="93">
        <v>443.31729999999953</v>
      </c>
      <c r="C54" s="80">
        <v>409.96209999999985</v>
      </c>
      <c r="D54" s="80">
        <v>376.96440000000007</v>
      </c>
      <c r="E54" s="80">
        <v>368.77699999999993</v>
      </c>
      <c r="F54" s="81">
        <v>428.41319999999968</v>
      </c>
      <c r="G54" s="93">
        <v>389.46649999999954</v>
      </c>
      <c r="H54" s="80">
        <v>358.47529999999955</v>
      </c>
      <c r="I54" s="80">
        <v>334.64359999999965</v>
      </c>
      <c r="J54" s="80">
        <v>340.57359999999971</v>
      </c>
      <c r="K54" s="81">
        <v>394.20879999999954</v>
      </c>
      <c r="L54" s="93">
        <f t="shared" si="20"/>
        <v>832.78379999999902</v>
      </c>
      <c r="M54" s="80">
        <f t="shared" si="21"/>
        <v>768.43739999999934</v>
      </c>
      <c r="N54" s="80">
        <f t="shared" si="22"/>
        <v>711.60799999999972</v>
      </c>
      <c r="O54" s="80">
        <f t="shared" si="23"/>
        <v>709.35059999999964</v>
      </c>
      <c r="P54" s="81">
        <f t="shared" si="24"/>
        <v>822.62199999999916</v>
      </c>
      <c r="Q54" s="30">
        <v>534</v>
      </c>
      <c r="R54" s="29">
        <v>535</v>
      </c>
      <c r="S54" s="29">
        <v>523</v>
      </c>
      <c r="T54" s="29">
        <v>521</v>
      </c>
      <c r="U54" s="32">
        <v>531</v>
      </c>
      <c r="V54" s="29">
        <v>501</v>
      </c>
      <c r="W54" s="29">
        <v>490</v>
      </c>
      <c r="X54" s="29">
        <v>486</v>
      </c>
      <c r="Y54" s="29">
        <v>480</v>
      </c>
      <c r="Z54" s="32">
        <v>492</v>
      </c>
      <c r="AA54" s="93">
        <v>391.69160000000011</v>
      </c>
      <c r="AB54" s="80">
        <v>355.33130000000011</v>
      </c>
      <c r="AC54" s="80">
        <v>329.01360000000028</v>
      </c>
      <c r="AD54" s="80">
        <v>312.88590000000016</v>
      </c>
      <c r="AE54" s="81">
        <v>364.46710000000019</v>
      </c>
      <c r="AF54" s="93">
        <v>329.47619999999995</v>
      </c>
      <c r="AG54" s="80">
        <v>299.72019999999981</v>
      </c>
      <c r="AH54" s="80">
        <v>283.0018</v>
      </c>
      <c r="AI54" s="80">
        <v>289.97030000000001</v>
      </c>
      <c r="AJ54" s="81">
        <v>320.36319999999989</v>
      </c>
      <c r="AK54" s="93">
        <f t="shared" si="25"/>
        <v>721.16780000000006</v>
      </c>
      <c r="AL54" s="80">
        <f t="shared" si="26"/>
        <v>655.05149999999992</v>
      </c>
      <c r="AM54" s="80">
        <f t="shared" si="27"/>
        <v>612.01540000000023</v>
      </c>
      <c r="AN54" s="80">
        <f t="shared" si="28"/>
        <v>602.85620000000017</v>
      </c>
      <c r="AO54" s="81">
        <f t="shared" si="29"/>
        <v>684.83030000000008</v>
      </c>
      <c r="AP54" s="30">
        <v>540</v>
      </c>
      <c r="AQ54" s="29">
        <v>539</v>
      </c>
      <c r="AR54" s="29">
        <v>540</v>
      </c>
      <c r="AS54" s="29">
        <v>541</v>
      </c>
      <c r="AT54" s="32">
        <v>539</v>
      </c>
      <c r="AU54" s="29">
        <v>494</v>
      </c>
      <c r="AV54" s="29">
        <v>494</v>
      </c>
      <c r="AW54" s="29">
        <v>495</v>
      </c>
      <c r="AX54" s="29">
        <v>494</v>
      </c>
      <c r="AY54" s="32">
        <v>494</v>
      </c>
      <c r="BA54" s="61">
        <f t="shared" si="30"/>
        <v>83.018220973782689</v>
      </c>
      <c r="BB54" s="6">
        <f t="shared" si="31"/>
        <v>76.628429906542024</v>
      </c>
      <c r="BC54" s="6">
        <f t="shared" si="32"/>
        <v>72.077323135755265</v>
      </c>
      <c r="BD54" s="6">
        <f t="shared" si="33"/>
        <v>70.782533589251429</v>
      </c>
      <c r="BE54" s="82">
        <f t="shared" si="34"/>
        <v>80.680451977401063</v>
      </c>
      <c r="BF54" s="6">
        <f t="shared" si="35"/>
        <v>77.73782435129732</v>
      </c>
      <c r="BG54" s="6">
        <f t="shared" si="36"/>
        <v>73.158224489795828</v>
      </c>
      <c r="BH54" s="6">
        <f t="shared" si="37"/>
        <v>68.856707818929976</v>
      </c>
      <c r="BI54" s="6">
        <f t="shared" si="38"/>
        <v>70.952833333333274</v>
      </c>
      <c r="BJ54" s="6">
        <f t="shared" si="39"/>
        <v>80.123739837398276</v>
      </c>
      <c r="BK54" s="61">
        <f t="shared" si="40"/>
        <v>72.535481481481497</v>
      </c>
      <c r="BL54" s="6">
        <f t="shared" si="41"/>
        <v>65.924174397031564</v>
      </c>
      <c r="BM54" s="6">
        <f t="shared" si="42"/>
        <v>60.928444444444494</v>
      </c>
      <c r="BN54" s="6">
        <f t="shared" si="43"/>
        <v>57.83473197781889</v>
      </c>
      <c r="BO54" s="82">
        <f t="shared" si="44"/>
        <v>67.619128014842332</v>
      </c>
      <c r="BP54" s="6">
        <f t="shared" si="45"/>
        <v>66.695587044534392</v>
      </c>
      <c r="BQ54" s="6">
        <f t="shared" si="46"/>
        <v>60.67210526315786</v>
      </c>
      <c r="BR54" s="6">
        <f t="shared" si="47"/>
        <v>57.172080808080807</v>
      </c>
      <c r="BS54" s="6">
        <f t="shared" si="48"/>
        <v>58.698441295546559</v>
      </c>
      <c r="BT54" s="82">
        <f t="shared" si="49"/>
        <v>64.850850202429129</v>
      </c>
      <c r="BV54" s="59">
        <f t="shared" si="50"/>
        <v>-5.2803966224853696</v>
      </c>
      <c r="BW54" s="57">
        <f t="shared" si="51"/>
        <v>-3.4702054167461966</v>
      </c>
      <c r="BX54" s="57">
        <f t="shared" si="52"/>
        <v>-3.2206153168252882</v>
      </c>
      <c r="BY54" s="57">
        <f t="shared" si="53"/>
        <v>0.17029974408184501</v>
      </c>
      <c r="BZ54" s="60">
        <f t="shared" si="54"/>
        <v>-0.55671214000278724</v>
      </c>
      <c r="CA54" s="57">
        <f t="shared" si="55"/>
        <v>-5.8398944369471053</v>
      </c>
      <c r="CB54" s="57">
        <f t="shared" si="56"/>
        <v>-5.2520691338737038</v>
      </c>
      <c r="CC54" s="57">
        <f t="shared" si="57"/>
        <v>-3.7563636363636874</v>
      </c>
      <c r="CD54" s="57">
        <f t="shared" si="58"/>
        <v>0.86370931772766824</v>
      </c>
      <c r="CE54" s="60">
        <f t="shared" si="59"/>
        <v>-2.7682778124132028</v>
      </c>
    </row>
    <row r="55" spans="1:83" x14ac:dyDescent="0.25">
      <c r="A55" s="439" t="s">
        <v>56</v>
      </c>
      <c r="B55" s="93">
        <v>246.65959999999987</v>
      </c>
      <c r="C55" s="80">
        <v>226.87769999999989</v>
      </c>
      <c r="D55" s="80">
        <v>227.85069999999988</v>
      </c>
      <c r="E55" s="80">
        <v>220.02159999999992</v>
      </c>
      <c r="F55" s="81">
        <v>236.56519999999986</v>
      </c>
      <c r="G55" s="93">
        <v>224.24399999999991</v>
      </c>
      <c r="H55" s="80">
        <v>206.87309999999994</v>
      </c>
      <c r="I55" s="80">
        <v>213.06099999999992</v>
      </c>
      <c r="J55" s="80">
        <v>197.39019999999994</v>
      </c>
      <c r="K55" s="81">
        <v>228.65749999999991</v>
      </c>
      <c r="L55" s="93">
        <f t="shared" si="20"/>
        <v>470.90359999999976</v>
      </c>
      <c r="M55" s="80">
        <f t="shared" si="21"/>
        <v>433.7507999999998</v>
      </c>
      <c r="N55" s="80">
        <f t="shared" si="22"/>
        <v>440.91169999999977</v>
      </c>
      <c r="O55" s="80">
        <f t="shared" si="23"/>
        <v>417.41179999999986</v>
      </c>
      <c r="P55" s="81">
        <f t="shared" si="24"/>
        <v>465.2226999999998</v>
      </c>
      <c r="Q55" s="30">
        <v>260</v>
      </c>
      <c r="R55" s="29">
        <v>258</v>
      </c>
      <c r="S55" s="29">
        <v>256</v>
      </c>
      <c r="T55" s="29">
        <v>257</v>
      </c>
      <c r="U55" s="32">
        <v>260</v>
      </c>
      <c r="V55" s="29">
        <v>240</v>
      </c>
      <c r="W55" s="29">
        <v>241</v>
      </c>
      <c r="X55" s="29">
        <v>240</v>
      </c>
      <c r="Y55" s="29">
        <v>239</v>
      </c>
      <c r="Z55" s="32">
        <v>241</v>
      </c>
      <c r="AA55" s="93">
        <v>244.6198</v>
      </c>
      <c r="AB55" s="80">
        <v>235.62209999999999</v>
      </c>
      <c r="AC55" s="80">
        <v>238.738</v>
      </c>
      <c r="AD55" s="80">
        <v>229.66129999999995</v>
      </c>
      <c r="AE55" s="81">
        <v>242.34129999999999</v>
      </c>
      <c r="AF55" s="93">
        <v>228.93059999999994</v>
      </c>
      <c r="AG55" s="80">
        <v>220.13199999999998</v>
      </c>
      <c r="AH55" s="80">
        <v>224.12859999999995</v>
      </c>
      <c r="AI55" s="80">
        <v>204.18220000000002</v>
      </c>
      <c r="AJ55" s="81">
        <v>225.8288</v>
      </c>
      <c r="AK55" s="93">
        <f t="shared" si="25"/>
        <v>473.55039999999997</v>
      </c>
      <c r="AL55" s="80">
        <f t="shared" si="26"/>
        <v>455.75409999999999</v>
      </c>
      <c r="AM55" s="80">
        <f t="shared" si="27"/>
        <v>462.86659999999995</v>
      </c>
      <c r="AN55" s="80">
        <f t="shared" si="28"/>
        <v>433.84349999999995</v>
      </c>
      <c r="AO55" s="81">
        <f t="shared" si="29"/>
        <v>468.17009999999999</v>
      </c>
      <c r="AP55" s="30">
        <v>259</v>
      </c>
      <c r="AQ55" s="29">
        <v>259</v>
      </c>
      <c r="AR55" s="29">
        <v>260</v>
      </c>
      <c r="AS55" s="29">
        <v>259</v>
      </c>
      <c r="AT55" s="32">
        <v>258</v>
      </c>
      <c r="AU55" s="29">
        <v>240</v>
      </c>
      <c r="AV55" s="29">
        <v>239</v>
      </c>
      <c r="AW55" s="29">
        <v>240</v>
      </c>
      <c r="AX55" s="29">
        <v>240</v>
      </c>
      <c r="AY55" s="32">
        <v>241</v>
      </c>
      <c r="BA55" s="61">
        <f t="shared" si="30"/>
        <v>94.869076923076875</v>
      </c>
      <c r="BB55" s="6">
        <f t="shared" si="31"/>
        <v>87.93709302325577</v>
      </c>
      <c r="BC55" s="6">
        <f t="shared" si="32"/>
        <v>89.004179687499956</v>
      </c>
      <c r="BD55" s="6">
        <f t="shared" si="33"/>
        <v>85.611517509727591</v>
      </c>
      <c r="BE55" s="82">
        <f t="shared" si="34"/>
        <v>90.986615384615334</v>
      </c>
      <c r="BF55" s="6">
        <f t="shared" si="35"/>
        <v>93.434999999999974</v>
      </c>
      <c r="BG55" s="6">
        <f t="shared" si="36"/>
        <v>85.839460580912842</v>
      </c>
      <c r="BH55" s="6">
        <f t="shared" si="37"/>
        <v>88.775416666666629</v>
      </c>
      <c r="BI55" s="6">
        <f t="shared" si="38"/>
        <v>82.590041841004165</v>
      </c>
      <c r="BJ55" s="6">
        <f t="shared" si="39"/>
        <v>94.878630705394158</v>
      </c>
      <c r="BK55" s="61">
        <f t="shared" si="40"/>
        <v>94.447799227799223</v>
      </c>
      <c r="BL55" s="6">
        <f t="shared" si="41"/>
        <v>90.973783783783773</v>
      </c>
      <c r="BM55" s="6">
        <f t="shared" si="42"/>
        <v>91.822307692307689</v>
      </c>
      <c r="BN55" s="6">
        <f t="shared" si="43"/>
        <v>88.672316602316585</v>
      </c>
      <c r="BO55" s="82">
        <f t="shared" si="44"/>
        <v>93.930736434108525</v>
      </c>
      <c r="BP55" s="6">
        <f t="shared" si="45"/>
        <v>95.387749999999969</v>
      </c>
      <c r="BQ55" s="6">
        <f t="shared" si="46"/>
        <v>92.105439330543931</v>
      </c>
      <c r="BR55" s="6">
        <f t="shared" si="47"/>
        <v>93.386916666666636</v>
      </c>
      <c r="BS55" s="6">
        <f t="shared" si="48"/>
        <v>85.075916666666672</v>
      </c>
      <c r="BT55" s="82">
        <f t="shared" si="49"/>
        <v>93.704896265560166</v>
      </c>
      <c r="BV55" s="59">
        <f t="shared" si="50"/>
        <v>-1.4340769230769013</v>
      </c>
      <c r="BW55" s="57">
        <f t="shared" si="51"/>
        <v>-2.0976324423429276</v>
      </c>
      <c r="BX55" s="57">
        <f t="shared" si="52"/>
        <v>-0.22876302083332689</v>
      </c>
      <c r="BY55" s="57">
        <f t="shared" si="53"/>
        <v>-3.0214756687234257</v>
      </c>
      <c r="BZ55" s="60">
        <f t="shared" si="54"/>
        <v>3.8920153207788246</v>
      </c>
      <c r="CA55" s="57">
        <f t="shared" si="55"/>
        <v>0.93995077220074563</v>
      </c>
      <c r="CB55" s="57">
        <f t="shared" si="56"/>
        <v>1.1316555467601574</v>
      </c>
      <c r="CC55" s="57">
        <f t="shared" si="57"/>
        <v>1.5646089743589471</v>
      </c>
      <c r="CD55" s="57">
        <f t="shared" si="58"/>
        <v>-3.596399935649913</v>
      </c>
      <c r="CE55" s="60">
        <f t="shared" si="59"/>
        <v>-0.22584016854835909</v>
      </c>
    </row>
    <row r="56" spans="1:83" x14ac:dyDescent="0.25">
      <c r="A56" s="439" t="s">
        <v>57</v>
      </c>
      <c r="B56" s="93">
        <v>385.48069999999939</v>
      </c>
      <c r="C56" s="80">
        <v>335.38599999999974</v>
      </c>
      <c r="D56" s="80">
        <v>342.76619999999969</v>
      </c>
      <c r="E56" s="80">
        <v>341.36259999999999</v>
      </c>
      <c r="F56" s="81">
        <v>338.62789999999967</v>
      </c>
      <c r="G56" s="93">
        <v>296.86820000000006</v>
      </c>
      <c r="H56" s="80">
        <v>263.64490000000018</v>
      </c>
      <c r="I56" s="80">
        <v>261.59630000000016</v>
      </c>
      <c r="J56" s="80">
        <v>249.0818000000001</v>
      </c>
      <c r="K56" s="81">
        <v>263.65740000000022</v>
      </c>
      <c r="L56" s="93">
        <f t="shared" si="20"/>
        <v>682.3488999999995</v>
      </c>
      <c r="M56" s="80">
        <f t="shared" si="21"/>
        <v>599.03089999999997</v>
      </c>
      <c r="N56" s="80">
        <f t="shared" si="22"/>
        <v>604.36249999999984</v>
      </c>
      <c r="O56" s="80">
        <f t="shared" si="23"/>
        <v>590.44440000000009</v>
      </c>
      <c r="P56" s="81">
        <f t="shared" si="24"/>
        <v>602.28529999999989</v>
      </c>
      <c r="Q56" s="30">
        <v>518</v>
      </c>
      <c r="R56" s="29">
        <v>519</v>
      </c>
      <c r="S56" s="29">
        <v>513</v>
      </c>
      <c r="T56" s="29">
        <v>513</v>
      </c>
      <c r="U56" s="32">
        <v>513</v>
      </c>
      <c r="V56" s="29">
        <v>475</v>
      </c>
      <c r="W56" s="29">
        <v>471</v>
      </c>
      <c r="X56" s="29">
        <v>474</v>
      </c>
      <c r="Y56" s="29">
        <v>464</v>
      </c>
      <c r="Z56" s="32">
        <v>464</v>
      </c>
      <c r="AA56" s="93">
        <v>395.14900000000011</v>
      </c>
      <c r="AB56" s="80">
        <v>360.61810000000008</v>
      </c>
      <c r="AC56" s="80">
        <v>331.05649999999986</v>
      </c>
      <c r="AD56" s="80">
        <v>342.29810000000003</v>
      </c>
      <c r="AE56" s="81">
        <v>347.48610000000008</v>
      </c>
      <c r="AF56" s="93">
        <v>320.52049999999997</v>
      </c>
      <c r="AG56" s="80">
        <v>277.91390000000007</v>
      </c>
      <c r="AH56" s="80">
        <v>291.39070000000009</v>
      </c>
      <c r="AI56" s="80">
        <v>279.04270000000008</v>
      </c>
      <c r="AJ56" s="81">
        <v>288.15600000000006</v>
      </c>
      <c r="AK56" s="93">
        <f t="shared" si="25"/>
        <v>715.66950000000008</v>
      </c>
      <c r="AL56" s="80">
        <f t="shared" si="26"/>
        <v>638.53200000000015</v>
      </c>
      <c r="AM56" s="80">
        <f t="shared" si="27"/>
        <v>622.44719999999995</v>
      </c>
      <c r="AN56" s="80">
        <f t="shared" si="28"/>
        <v>621.34080000000017</v>
      </c>
      <c r="AO56" s="81">
        <f t="shared" si="29"/>
        <v>635.64210000000014</v>
      </c>
      <c r="AP56" s="30">
        <v>532</v>
      </c>
      <c r="AQ56" s="29">
        <v>533</v>
      </c>
      <c r="AR56" s="29">
        <v>532</v>
      </c>
      <c r="AS56" s="29">
        <v>533</v>
      </c>
      <c r="AT56" s="32">
        <v>532</v>
      </c>
      <c r="AU56" s="29">
        <v>478</v>
      </c>
      <c r="AV56" s="29">
        <v>477</v>
      </c>
      <c r="AW56" s="29">
        <v>477</v>
      </c>
      <c r="AX56" s="29">
        <v>478</v>
      </c>
      <c r="AY56" s="32">
        <v>477</v>
      </c>
      <c r="BA56" s="61">
        <f t="shared" si="30"/>
        <v>74.417123552123428</v>
      </c>
      <c r="BB56" s="6">
        <f t="shared" si="31"/>
        <v>64.621579961464306</v>
      </c>
      <c r="BC56" s="6">
        <f t="shared" si="32"/>
        <v>66.816023391812806</v>
      </c>
      <c r="BD56" s="6">
        <f t="shared" si="33"/>
        <v>66.542417153996098</v>
      </c>
      <c r="BE56" s="82">
        <f t="shared" si="34"/>
        <v>66.009337231968743</v>
      </c>
      <c r="BF56" s="6">
        <f t="shared" si="35"/>
        <v>62.498568421052646</v>
      </c>
      <c r="BG56" s="6">
        <f t="shared" si="36"/>
        <v>55.97556263269643</v>
      </c>
      <c r="BH56" s="6">
        <f t="shared" si="37"/>
        <v>55.189092827004252</v>
      </c>
      <c r="BI56" s="6">
        <f t="shared" si="38"/>
        <v>53.681422413793122</v>
      </c>
      <c r="BJ56" s="6">
        <f t="shared" si="39"/>
        <v>56.822715517241427</v>
      </c>
      <c r="BK56" s="61">
        <f t="shared" si="40"/>
        <v>74.276127819548904</v>
      </c>
      <c r="BL56" s="6">
        <f t="shared" si="41"/>
        <v>67.658180112570378</v>
      </c>
      <c r="BM56" s="6">
        <f t="shared" si="42"/>
        <v>62.228665413533811</v>
      </c>
      <c r="BN56" s="6">
        <f t="shared" si="43"/>
        <v>64.221031894934342</v>
      </c>
      <c r="BO56" s="82">
        <f t="shared" si="44"/>
        <v>65.316936090225568</v>
      </c>
      <c r="BP56" s="6">
        <f t="shared" si="45"/>
        <v>67.054497907949781</v>
      </c>
      <c r="BQ56" s="6">
        <f t="shared" si="46"/>
        <v>58.262872117400434</v>
      </c>
      <c r="BR56" s="6">
        <f t="shared" si="47"/>
        <v>61.088197064989536</v>
      </c>
      <c r="BS56" s="6">
        <f t="shared" si="48"/>
        <v>58.377133891213404</v>
      </c>
      <c r="BT56" s="82">
        <f t="shared" si="49"/>
        <v>60.410062893081772</v>
      </c>
      <c r="BV56" s="59">
        <f t="shared" si="50"/>
        <v>-11.918555131070782</v>
      </c>
      <c r="BW56" s="57">
        <f t="shared" si="51"/>
        <v>-8.6460173287678757</v>
      </c>
      <c r="BX56" s="57">
        <f t="shared" si="52"/>
        <v>-11.626930564808553</v>
      </c>
      <c r="BY56" s="57">
        <f t="shared" si="53"/>
        <v>-12.860994740202976</v>
      </c>
      <c r="BZ56" s="60">
        <f t="shared" si="54"/>
        <v>-9.1866217147273161</v>
      </c>
      <c r="CA56" s="57">
        <f t="shared" si="55"/>
        <v>-7.2216299115991234</v>
      </c>
      <c r="CB56" s="57">
        <f t="shared" si="56"/>
        <v>-9.3953079951699436</v>
      </c>
      <c r="CC56" s="57">
        <f t="shared" si="57"/>
        <v>-1.1404683485442746</v>
      </c>
      <c r="CD56" s="57">
        <f t="shared" si="58"/>
        <v>-5.8438980037209376</v>
      </c>
      <c r="CE56" s="60">
        <f t="shared" si="59"/>
        <v>-4.9068731971437956</v>
      </c>
    </row>
    <row r="57" spans="1:83" x14ac:dyDescent="0.25">
      <c r="A57" s="439" t="s">
        <v>58</v>
      </c>
      <c r="B57" s="93">
        <v>475.92590000000069</v>
      </c>
      <c r="C57" s="80">
        <v>310.44109999999966</v>
      </c>
      <c r="D57" s="80">
        <v>258.98879999999934</v>
      </c>
      <c r="E57" s="80">
        <v>234.65129999999942</v>
      </c>
      <c r="F57" s="81">
        <v>406.00470000000024</v>
      </c>
      <c r="G57" s="93">
        <v>449.57759999999899</v>
      </c>
      <c r="H57" s="80">
        <v>279.9016000000002</v>
      </c>
      <c r="I57" s="80">
        <v>212.77930000000018</v>
      </c>
      <c r="J57" s="80">
        <v>217.33940000000015</v>
      </c>
      <c r="K57" s="81">
        <v>349.0555999999998</v>
      </c>
      <c r="L57" s="93">
        <f t="shared" si="20"/>
        <v>925.50349999999969</v>
      </c>
      <c r="M57" s="80">
        <f t="shared" si="21"/>
        <v>590.34269999999992</v>
      </c>
      <c r="N57" s="80">
        <f t="shared" si="22"/>
        <v>471.76809999999955</v>
      </c>
      <c r="O57" s="80">
        <f t="shared" si="23"/>
        <v>451.99069999999961</v>
      </c>
      <c r="P57" s="81">
        <f t="shared" si="24"/>
        <v>755.0603000000001</v>
      </c>
      <c r="Q57" s="30">
        <v>513</v>
      </c>
      <c r="R57" s="29">
        <v>502</v>
      </c>
      <c r="S57" s="29">
        <v>468</v>
      </c>
      <c r="T57" s="29">
        <v>470</v>
      </c>
      <c r="U57" s="32">
        <v>500</v>
      </c>
      <c r="V57" s="29">
        <v>500</v>
      </c>
      <c r="W57" s="29">
        <v>487</v>
      </c>
      <c r="X57" s="29">
        <v>464</v>
      </c>
      <c r="Y57" s="29">
        <v>472</v>
      </c>
      <c r="Z57" s="32">
        <v>495</v>
      </c>
      <c r="AA57" s="93">
        <v>466.87099999999919</v>
      </c>
      <c r="AB57" s="80">
        <v>349.36869999999976</v>
      </c>
      <c r="AC57" s="80">
        <v>305.72399999999982</v>
      </c>
      <c r="AD57" s="80">
        <v>293.30079999999981</v>
      </c>
      <c r="AE57" s="81">
        <v>384.59039999999965</v>
      </c>
      <c r="AF57" s="93">
        <v>452.47340000000094</v>
      </c>
      <c r="AG57" s="80">
        <v>336.92330000000084</v>
      </c>
      <c r="AH57" s="80">
        <v>273.7752000000005</v>
      </c>
      <c r="AI57" s="80">
        <v>261.25590000000034</v>
      </c>
      <c r="AJ57" s="81">
        <v>360.50610000000086</v>
      </c>
      <c r="AK57" s="93">
        <f t="shared" si="25"/>
        <v>919.34440000000018</v>
      </c>
      <c r="AL57" s="80">
        <f t="shared" si="26"/>
        <v>686.2920000000006</v>
      </c>
      <c r="AM57" s="80">
        <f t="shared" si="27"/>
        <v>579.49920000000031</v>
      </c>
      <c r="AN57" s="80">
        <f t="shared" si="28"/>
        <v>554.55670000000009</v>
      </c>
      <c r="AO57" s="81">
        <f t="shared" si="29"/>
        <v>745.09650000000056</v>
      </c>
      <c r="AP57" s="30">
        <v>508</v>
      </c>
      <c r="AQ57" s="29">
        <v>508</v>
      </c>
      <c r="AR57" s="29">
        <v>508</v>
      </c>
      <c r="AS57" s="29">
        <v>507</v>
      </c>
      <c r="AT57" s="32">
        <v>508</v>
      </c>
      <c r="AU57" s="29">
        <v>496</v>
      </c>
      <c r="AV57" s="29">
        <v>497</v>
      </c>
      <c r="AW57" s="29">
        <v>496</v>
      </c>
      <c r="AX57" s="29">
        <v>495</v>
      </c>
      <c r="AY57" s="32">
        <v>497</v>
      </c>
      <c r="BA57" s="61">
        <f t="shared" si="30"/>
        <v>92.773079922027421</v>
      </c>
      <c r="BB57" s="6">
        <f t="shared" si="31"/>
        <v>61.840856573705118</v>
      </c>
      <c r="BC57" s="6">
        <f t="shared" si="32"/>
        <v>55.339487179487037</v>
      </c>
      <c r="BD57" s="6">
        <f t="shared" si="33"/>
        <v>49.925808510638177</v>
      </c>
      <c r="BE57" s="82">
        <f t="shared" si="34"/>
        <v>81.200940000000045</v>
      </c>
      <c r="BF57" s="6">
        <f t="shared" si="35"/>
        <v>89.915519999999802</v>
      </c>
      <c r="BG57" s="6">
        <f t="shared" si="36"/>
        <v>57.474661190965136</v>
      </c>
      <c r="BH57" s="6">
        <f t="shared" si="37"/>
        <v>45.85760775862073</v>
      </c>
      <c r="BI57" s="6">
        <f t="shared" si="38"/>
        <v>46.046483050847492</v>
      </c>
      <c r="BJ57" s="6">
        <f t="shared" si="39"/>
        <v>70.516282828282783</v>
      </c>
      <c r="BK57" s="61">
        <f t="shared" si="40"/>
        <v>91.903740157480158</v>
      </c>
      <c r="BL57" s="6">
        <f t="shared" si="41"/>
        <v>68.773366141732239</v>
      </c>
      <c r="BM57" s="6">
        <f t="shared" si="42"/>
        <v>60.181889763779495</v>
      </c>
      <c r="BN57" s="6">
        <f t="shared" si="43"/>
        <v>57.850256410256371</v>
      </c>
      <c r="BO57" s="82">
        <f t="shared" si="44"/>
        <v>75.706771653543242</v>
      </c>
      <c r="BP57" s="6">
        <f t="shared" si="45"/>
        <v>91.224475806451792</v>
      </c>
      <c r="BQ57" s="6">
        <f t="shared" si="46"/>
        <v>67.791408450704395</v>
      </c>
      <c r="BR57" s="6">
        <f t="shared" si="47"/>
        <v>55.196612903225905</v>
      </c>
      <c r="BS57" s="6">
        <f t="shared" si="48"/>
        <v>52.778969696969767</v>
      </c>
      <c r="BT57" s="82">
        <f t="shared" si="49"/>
        <v>72.536438631790915</v>
      </c>
      <c r="BV57" s="59">
        <f t="shared" si="50"/>
        <v>-2.8575599220276189</v>
      </c>
      <c r="BW57" s="57">
        <f t="shared" si="51"/>
        <v>-4.3661953827399813</v>
      </c>
      <c r="BX57" s="57">
        <f t="shared" si="52"/>
        <v>-9.4818794208663064</v>
      </c>
      <c r="BY57" s="57">
        <f t="shared" si="53"/>
        <v>-3.8793254597906852</v>
      </c>
      <c r="BZ57" s="60">
        <f t="shared" si="54"/>
        <v>-10.684657171717262</v>
      </c>
      <c r="CA57" s="57">
        <f t="shared" si="55"/>
        <v>-0.67926435102836535</v>
      </c>
      <c r="CB57" s="57">
        <f t="shared" si="56"/>
        <v>-0.98195769102784425</v>
      </c>
      <c r="CC57" s="57">
        <f t="shared" si="57"/>
        <v>-4.98527686055359</v>
      </c>
      <c r="CD57" s="57">
        <f t="shared" si="58"/>
        <v>-5.0712867132866037</v>
      </c>
      <c r="CE57" s="60">
        <f t="shared" si="59"/>
        <v>-3.1703330217523273</v>
      </c>
    </row>
    <row r="58" spans="1:83" x14ac:dyDescent="0.25">
      <c r="A58" s="439" t="s">
        <v>59</v>
      </c>
      <c r="B58" s="93">
        <v>368.8671999999994</v>
      </c>
      <c r="C58" s="80">
        <v>297.20539999999954</v>
      </c>
      <c r="D58" s="80">
        <v>233.46449999999999</v>
      </c>
      <c r="E58" s="80">
        <v>280.81279999999992</v>
      </c>
      <c r="F58" s="81">
        <v>344.94179999999943</v>
      </c>
      <c r="G58" s="93">
        <v>318.96830000000006</v>
      </c>
      <c r="H58" s="80">
        <v>267.13060000000002</v>
      </c>
      <c r="I58" s="80">
        <v>187.64439999999996</v>
      </c>
      <c r="J58" s="80">
        <v>231.18330000000006</v>
      </c>
      <c r="K58" s="81">
        <v>300.31610000000012</v>
      </c>
      <c r="L58" s="93">
        <f t="shared" si="20"/>
        <v>687.83549999999946</v>
      </c>
      <c r="M58" s="80">
        <f t="shared" si="21"/>
        <v>564.33599999999956</v>
      </c>
      <c r="N58" s="80">
        <f t="shared" si="22"/>
        <v>421.10889999999995</v>
      </c>
      <c r="O58" s="80">
        <f t="shared" si="23"/>
        <v>511.99609999999996</v>
      </c>
      <c r="P58" s="81">
        <f t="shared" si="24"/>
        <v>645.25789999999961</v>
      </c>
      <c r="Q58" s="30">
        <v>522</v>
      </c>
      <c r="R58" s="29">
        <v>515</v>
      </c>
      <c r="S58" s="29">
        <v>481</v>
      </c>
      <c r="T58" s="29">
        <v>504</v>
      </c>
      <c r="U58" s="32">
        <v>516</v>
      </c>
      <c r="V58" s="29">
        <v>482</v>
      </c>
      <c r="W58" s="29">
        <v>482</v>
      </c>
      <c r="X58" s="29">
        <v>452</v>
      </c>
      <c r="Y58" s="29">
        <v>465</v>
      </c>
      <c r="Z58" s="32">
        <v>483</v>
      </c>
      <c r="AA58" s="93">
        <v>373.64270000000124</v>
      </c>
      <c r="AB58" s="80">
        <v>358.61030000000119</v>
      </c>
      <c r="AC58" s="80">
        <v>287.69950000000057</v>
      </c>
      <c r="AD58" s="80">
        <v>318.77640000000082</v>
      </c>
      <c r="AE58" s="81">
        <v>349.21130000000085</v>
      </c>
      <c r="AF58" s="93">
        <v>332.15700000000021</v>
      </c>
      <c r="AG58" s="80">
        <v>286.89299999999986</v>
      </c>
      <c r="AH58" s="80">
        <v>246.31679999999983</v>
      </c>
      <c r="AI58" s="80">
        <v>261.95389999999986</v>
      </c>
      <c r="AJ58" s="81">
        <v>307.79120000000006</v>
      </c>
      <c r="AK58" s="93">
        <f t="shared" si="25"/>
        <v>705.79970000000139</v>
      </c>
      <c r="AL58" s="80">
        <f t="shared" si="26"/>
        <v>645.50330000000099</v>
      </c>
      <c r="AM58" s="80">
        <f t="shared" si="27"/>
        <v>534.01630000000046</v>
      </c>
      <c r="AN58" s="80">
        <f t="shared" si="28"/>
        <v>580.73030000000063</v>
      </c>
      <c r="AO58" s="81">
        <f t="shared" si="29"/>
        <v>657.00250000000096</v>
      </c>
      <c r="AP58" s="30">
        <v>528</v>
      </c>
      <c r="AQ58" s="29">
        <v>529</v>
      </c>
      <c r="AR58" s="29">
        <v>528</v>
      </c>
      <c r="AS58" s="29">
        <v>528</v>
      </c>
      <c r="AT58" s="32">
        <v>527</v>
      </c>
      <c r="AU58" s="29">
        <v>486</v>
      </c>
      <c r="AV58" s="29">
        <v>486</v>
      </c>
      <c r="AW58" s="29">
        <v>485</v>
      </c>
      <c r="AX58" s="29">
        <v>485</v>
      </c>
      <c r="AY58" s="32">
        <v>486</v>
      </c>
      <c r="BA58" s="61">
        <f t="shared" si="30"/>
        <v>70.664214559386863</v>
      </c>
      <c r="BB58" s="6">
        <f t="shared" si="31"/>
        <v>57.709786407766906</v>
      </c>
      <c r="BC58" s="6">
        <f t="shared" si="32"/>
        <v>48.537318087318084</v>
      </c>
      <c r="BD58" s="6">
        <f t="shared" si="33"/>
        <v>55.716825396825385</v>
      </c>
      <c r="BE58" s="82">
        <f t="shared" si="34"/>
        <v>66.84918604651152</v>
      </c>
      <c r="BF58" s="6">
        <f t="shared" si="35"/>
        <v>66.175995850622414</v>
      </c>
      <c r="BG58" s="6">
        <f t="shared" si="36"/>
        <v>55.42128630705394</v>
      </c>
      <c r="BH58" s="6">
        <f t="shared" si="37"/>
        <v>41.514247787610607</v>
      </c>
      <c r="BI58" s="6">
        <f t="shared" si="38"/>
        <v>49.716838709677432</v>
      </c>
      <c r="BJ58" s="6">
        <f t="shared" si="39"/>
        <v>62.177246376811624</v>
      </c>
      <c r="BK58" s="61">
        <f t="shared" si="40"/>
        <v>70.76566287878812</v>
      </c>
      <c r="BL58" s="6">
        <f t="shared" si="41"/>
        <v>67.790226843100413</v>
      </c>
      <c r="BM58" s="6">
        <f t="shared" si="42"/>
        <v>54.488541666666777</v>
      </c>
      <c r="BN58" s="6">
        <f t="shared" si="43"/>
        <v>60.374318181818332</v>
      </c>
      <c r="BO58" s="82">
        <f t="shared" si="44"/>
        <v>66.264003795066571</v>
      </c>
      <c r="BP58" s="6">
        <f t="shared" si="45"/>
        <v>68.345061728395109</v>
      </c>
      <c r="BQ58" s="6">
        <f t="shared" si="46"/>
        <v>59.03148148148145</v>
      </c>
      <c r="BR58" s="6">
        <f t="shared" si="47"/>
        <v>50.786969072164908</v>
      </c>
      <c r="BS58" s="6">
        <f t="shared" si="48"/>
        <v>54.011113402061831</v>
      </c>
      <c r="BT58" s="82">
        <f t="shared" si="49"/>
        <v>63.331522633744861</v>
      </c>
      <c r="BV58" s="59">
        <f t="shared" si="50"/>
        <v>-4.4882187087644496</v>
      </c>
      <c r="BW58" s="57">
        <f t="shared" si="51"/>
        <v>-2.2885001007129659</v>
      </c>
      <c r="BX58" s="57">
        <f t="shared" si="52"/>
        <v>-7.0230702997074772</v>
      </c>
      <c r="BY58" s="57">
        <f t="shared" si="53"/>
        <v>-5.9999866871479526</v>
      </c>
      <c r="BZ58" s="60">
        <f t="shared" si="54"/>
        <v>-4.6719396696998956</v>
      </c>
      <c r="CA58" s="57">
        <f t="shared" si="55"/>
        <v>-2.4206011503930114</v>
      </c>
      <c r="CB58" s="57">
        <f t="shared" si="56"/>
        <v>-8.7587453616189634</v>
      </c>
      <c r="CC58" s="57">
        <f t="shared" si="57"/>
        <v>-3.7015725945018687</v>
      </c>
      <c r="CD58" s="57">
        <f t="shared" si="58"/>
        <v>-6.3632047797565008</v>
      </c>
      <c r="CE58" s="60">
        <f t="shared" si="59"/>
        <v>-2.9324811613217108</v>
      </c>
    </row>
    <row r="59" spans="1:83" x14ac:dyDescent="0.25">
      <c r="A59" s="439" t="s">
        <v>60</v>
      </c>
      <c r="B59" s="93">
        <v>425.98390000000074</v>
      </c>
      <c r="C59" s="80">
        <v>356.78150000000051</v>
      </c>
      <c r="D59" s="80">
        <v>353.81890000000078</v>
      </c>
      <c r="E59" s="80">
        <v>355.06180000000069</v>
      </c>
      <c r="F59" s="81">
        <v>380.85710000000046</v>
      </c>
      <c r="G59" s="93">
        <v>400.35679999999979</v>
      </c>
      <c r="H59" s="80">
        <v>336.88599999999974</v>
      </c>
      <c r="I59" s="80">
        <v>318.84869999999989</v>
      </c>
      <c r="J59" s="80">
        <v>349.21459999999979</v>
      </c>
      <c r="K59" s="81">
        <v>352.97239999999965</v>
      </c>
      <c r="L59" s="93">
        <f t="shared" si="20"/>
        <v>826.34070000000054</v>
      </c>
      <c r="M59" s="80">
        <f t="shared" si="21"/>
        <v>693.66750000000025</v>
      </c>
      <c r="N59" s="80">
        <f t="shared" si="22"/>
        <v>672.66760000000068</v>
      </c>
      <c r="O59" s="80">
        <f t="shared" si="23"/>
        <v>704.27640000000042</v>
      </c>
      <c r="P59" s="81">
        <f t="shared" si="24"/>
        <v>733.82950000000005</v>
      </c>
      <c r="Q59" s="30">
        <v>511</v>
      </c>
      <c r="R59" s="29">
        <v>507</v>
      </c>
      <c r="S59" s="29">
        <v>506</v>
      </c>
      <c r="T59" s="29">
        <v>502</v>
      </c>
      <c r="U59" s="32">
        <v>508</v>
      </c>
      <c r="V59" s="29">
        <v>496</v>
      </c>
      <c r="W59" s="29">
        <v>494</v>
      </c>
      <c r="X59" s="29">
        <v>491</v>
      </c>
      <c r="Y59" s="29">
        <v>491</v>
      </c>
      <c r="Z59" s="32">
        <v>492</v>
      </c>
      <c r="AA59" s="93">
        <v>469.11730000000091</v>
      </c>
      <c r="AB59" s="80">
        <v>396.81680000000063</v>
      </c>
      <c r="AC59" s="80">
        <v>405.28910000000053</v>
      </c>
      <c r="AD59" s="80">
        <v>401.01220000000063</v>
      </c>
      <c r="AE59" s="81">
        <v>413.51550000000066</v>
      </c>
      <c r="AF59" s="93">
        <v>401.57210000000043</v>
      </c>
      <c r="AG59" s="80">
        <v>343.4371000000001</v>
      </c>
      <c r="AH59" s="80">
        <v>344.64150000000012</v>
      </c>
      <c r="AI59" s="80">
        <v>358.59670000000011</v>
      </c>
      <c r="AJ59" s="81">
        <v>379.26310000000018</v>
      </c>
      <c r="AK59" s="93">
        <f t="shared" si="25"/>
        <v>870.68940000000134</v>
      </c>
      <c r="AL59" s="80">
        <f t="shared" si="26"/>
        <v>740.25390000000073</v>
      </c>
      <c r="AM59" s="80">
        <f t="shared" si="27"/>
        <v>749.9306000000006</v>
      </c>
      <c r="AN59" s="80">
        <f t="shared" si="28"/>
        <v>759.60890000000074</v>
      </c>
      <c r="AO59" s="81">
        <f t="shared" si="29"/>
        <v>792.77860000000078</v>
      </c>
      <c r="AP59" s="30">
        <v>525</v>
      </c>
      <c r="AQ59" s="29">
        <v>525</v>
      </c>
      <c r="AR59" s="29">
        <v>524</v>
      </c>
      <c r="AS59" s="29">
        <v>525</v>
      </c>
      <c r="AT59" s="32">
        <v>526</v>
      </c>
      <c r="AU59" s="29">
        <v>502</v>
      </c>
      <c r="AV59" s="29">
        <v>501</v>
      </c>
      <c r="AW59" s="29">
        <v>501</v>
      </c>
      <c r="AX59" s="29">
        <v>502</v>
      </c>
      <c r="AY59" s="32">
        <v>500</v>
      </c>
      <c r="BA59" s="61">
        <f t="shared" si="30"/>
        <v>83.362798434442425</v>
      </c>
      <c r="BB59" s="6">
        <f t="shared" si="31"/>
        <v>70.371104536489241</v>
      </c>
      <c r="BC59" s="6">
        <f t="shared" si="32"/>
        <v>69.92468379446656</v>
      </c>
      <c r="BD59" s="6">
        <f t="shared" si="33"/>
        <v>70.729442231075836</v>
      </c>
      <c r="BE59" s="82">
        <f t="shared" si="34"/>
        <v>74.971870078740238</v>
      </c>
      <c r="BF59" s="6">
        <f t="shared" si="35"/>
        <v>80.717096774193507</v>
      </c>
      <c r="BG59" s="6">
        <f t="shared" si="36"/>
        <v>68.195546558704407</v>
      </c>
      <c r="BH59" s="6">
        <f t="shared" si="37"/>
        <v>64.938635437881857</v>
      </c>
      <c r="BI59" s="6">
        <f t="shared" si="38"/>
        <v>71.123136456211768</v>
      </c>
      <c r="BJ59" s="6">
        <f t="shared" si="39"/>
        <v>71.742357723577172</v>
      </c>
      <c r="BK59" s="61">
        <f t="shared" si="40"/>
        <v>89.355676190476359</v>
      </c>
      <c r="BL59" s="6">
        <f t="shared" si="41"/>
        <v>75.584152380952503</v>
      </c>
      <c r="BM59" s="6">
        <f t="shared" si="42"/>
        <v>77.345248091603153</v>
      </c>
      <c r="BN59" s="6">
        <f t="shared" si="43"/>
        <v>76.383276190476309</v>
      </c>
      <c r="BO59" s="82">
        <f t="shared" si="44"/>
        <v>78.615114068441187</v>
      </c>
      <c r="BP59" s="6">
        <f t="shared" si="45"/>
        <v>79.99444223107578</v>
      </c>
      <c r="BQ59" s="6">
        <f t="shared" si="46"/>
        <v>68.550319361277474</v>
      </c>
      <c r="BR59" s="6">
        <f t="shared" si="47"/>
        <v>68.790718562874275</v>
      </c>
      <c r="BS59" s="6">
        <f t="shared" si="48"/>
        <v>71.433605577689264</v>
      </c>
      <c r="BT59" s="82">
        <f t="shared" si="49"/>
        <v>75.85262000000003</v>
      </c>
      <c r="BV59" s="59">
        <f t="shared" si="50"/>
        <v>-2.6457016602489176</v>
      </c>
      <c r="BW59" s="57">
        <f t="shared" si="51"/>
        <v>-2.175557977784834</v>
      </c>
      <c r="BX59" s="57">
        <f t="shared" si="52"/>
        <v>-4.9860483565847034</v>
      </c>
      <c r="BY59" s="57">
        <f t="shared" si="53"/>
        <v>0.39369422513593122</v>
      </c>
      <c r="BZ59" s="60">
        <f t="shared" si="54"/>
        <v>-3.2295123551630667</v>
      </c>
      <c r="CA59" s="57">
        <f t="shared" si="55"/>
        <v>-9.3612339594005789</v>
      </c>
      <c r="CB59" s="57">
        <f t="shared" si="56"/>
        <v>-7.0338330196750292</v>
      </c>
      <c r="CC59" s="57">
        <f t="shared" si="57"/>
        <v>-8.5545295287288781</v>
      </c>
      <c r="CD59" s="57">
        <f t="shared" si="58"/>
        <v>-4.9496706127870453</v>
      </c>
      <c r="CE59" s="60">
        <f t="shared" si="59"/>
        <v>-2.762494068441157</v>
      </c>
    </row>
    <row r="60" spans="1:83" x14ac:dyDescent="0.25">
      <c r="A60" s="439" t="s">
        <v>61</v>
      </c>
      <c r="B60" s="93">
        <v>411.76809999999961</v>
      </c>
      <c r="C60" s="80">
        <v>363.0917</v>
      </c>
      <c r="D60" s="80">
        <v>361.63110000000012</v>
      </c>
      <c r="E60" s="80">
        <v>360.33929999999975</v>
      </c>
      <c r="F60" s="81">
        <v>408.03899999999959</v>
      </c>
      <c r="G60" s="93">
        <v>392.69240000000008</v>
      </c>
      <c r="H60" s="80">
        <v>342.68990000000036</v>
      </c>
      <c r="I60" s="80">
        <v>337.84350000000029</v>
      </c>
      <c r="J60" s="80">
        <v>335.64200000000028</v>
      </c>
      <c r="K60" s="81">
        <v>395.47880000000015</v>
      </c>
      <c r="L60" s="93">
        <f t="shared" si="20"/>
        <v>804.46049999999968</v>
      </c>
      <c r="M60" s="80">
        <f t="shared" si="21"/>
        <v>705.78160000000037</v>
      </c>
      <c r="N60" s="80">
        <f t="shared" si="22"/>
        <v>699.47460000000046</v>
      </c>
      <c r="O60" s="80">
        <f t="shared" si="23"/>
        <v>695.98130000000003</v>
      </c>
      <c r="P60" s="81">
        <f t="shared" si="24"/>
        <v>803.51779999999974</v>
      </c>
      <c r="Q60" s="30">
        <v>509</v>
      </c>
      <c r="R60" s="29">
        <v>502</v>
      </c>
      <c r="S60" s="29">
        <v>485</v>
      </c>
      <c r="T60" s="29">
        <v>480</v>
      </c>
      <c r="U60" s="32">
        <v>509</v>
      </c>
      <c r="V60" s="29">
        <v>485</v>
      </c>
      <c r="W60" s="29">
        <v>476</v>
      </c>
      <c r="X60" s="29">
        <v>466</v>
      </c>
      <c r="Y60" s="29">
        <v>470</v>
      </c>
      <c r="Z60" s="32">
        <v>482</v>
      </c>
      <c r="AA60" s="93">
        <v>422.69899999999996</v>
      </c>
      <c r="AB60" s="80">
        <v>378.40040000000005</v>
      </c>
      <c r="AC60" s="80">
        <v>411.97609999999975</v>
      </c>
      <c r="AD60" s="80">
        <v>377.30789999999996</v>
      </c>
      <c r="AE60" s="81">
        <v>437.90079999999978</v>
      </c>
      <c r="AF60" s="93">
        <v>401.56470000000024</v>
      </c>
      <c r="AG60" s="80">
        <v>349.52810000000034</v>
      </c>
      <c r="AH60" s="80">
        <v>366.69060000000036</v>
      </c>
      <c r="AI60" s="80">
        <v>365.4204000000002</v>
      </c>
      <c r="AJ60" s="81">
        <v>390.38820000000038</v>
      </c>
      <c r="AK60" s="93">
        <f t="shared" si="25"/>
        <v>824.2637000000002</v>
      </c>
      <c r="AL60" s="80">
        <f t="shared" si="26"/>
        <v>727.92850000000044</v>
      </c>
      <c r="AM60" s="80">
        <f t="shared" si="27"/>
        <v>778.66670000000011</v>
      </c>
      <c r="AN60" s="80">
        <f t="shared" si="28"/>
        <v>742.72830000000022</v>
      </c>
      <c r="AO60" s="81">
        <f t="shared" si="29"/>
        <v>828.28900000000021</v>
      </c>
      <c r="AP60" s="30">
        <v>518</v>
      </c>
      <c r="AQ60" s="29">
        <v>518</v>
      </c>
      <c r="AR60" s="29">
        <v>518</v>
      </c>
      <c r="AS60" s="29">
        <v>517</v>
      </c>
      <c r="AT60" s="32">
        <v>519</v>
      </c>
      <c r="AU60" s="29">
        <v>489</v>
      </c>
      <c r="AV60" s="29">
        <v>490</v>
      </c>
      <c r="AW60" s="29">
        <v>490</v>
      </c>
      <c r="AX60" s="29">
        <v>488</v>
      </c>
      <c r="AY60" s="32">
        <v>488</v>
      </c>
      <c r="BA60" s="61">
        <f t="shared" si="30"/>
        <v>80.897465618860437</v>
      </c>
      <c r="BB60" s="6">
        <f t="shared" si="31"/>
        <v>72.329023904382467</v>
      </c>
      <c r="BC60" s="6">
        <f t="shared" si="32"/>
        <v>74.563113402061873</v>
      </c>
      <c r="BD60" s="6">
        <f t="shared" si="33"/>
        <v>75.070687499999948</v>
      </c>
      <c r="BE60" s="82">
        <f t="shared" si="34"/>
        <v>80.164833005893826</v>
      </c>
      <c r="BF60" s="6">
        <f t="shared" si="35"/>
        <v>80.967505154639198</v>
      </c>
      <c r="BG60" s="6">
        <f t="shared" si="36"/>
        <v>71.993676470588312</v>
      </c>
      <c r="BH60" s="6">
        <f t="shared" si="37"/>
        <v>72.498605150214658</v>
      </c>
      <c r="BI60" s="6">
        <f t="shared" si="38"/>
        <v>71.413191489361765</v>
      </c>
      <c r="BJ60" s="6">
        <f t="shared" si="39"/>
        <v>82.04954356846477</v>
      </c>
      <c r="BK60" s="61">
        <f t="shared" si="40"/>
        <v>81.602123552123544</v>
      </c>
      <c r="BL60" s="6">
        <f t="shared" si="41"/>
        <v>73.050270270270275</v>
      </c>
      <c r="BM60" s="6">
        <f t="shared" si="42"/>
        <v>79.532065637065585</v>
      </c>
      <c r="BN60" s="6">
        <f t="shared" si="43"/>
        <v>72.980251450676974</v>
      </c>
      <c r="BO60" s="82">
        <f t="shared" si="44"/>
        <v>84.373949903660844</v>
      </c>
      <c r="BP60" s="6">
        <f t="shared" si="45"/>
        <v>82.119570552147295</v>
      </c>
      <c r="BQ60" s="6">
        <f t="shared" si="46"/>
        <v>71.332265306122522</v>
      </c>
      <c r="BR60" s="6">
        <f t="shared" si="47"/>
        <v>74.834816326530685</v>
      </c>
      <c r="BS60" s="6">
        <f t="shared" si="48"/>
        <v>74.881229508196768</v>
      </c>
      <c r="BT60" s="82">
        <f t="shared" si="49"/>
        <v>79.997581967213193</v>
      </c>
      <c r="BV60" s="59">
        <f t="shared" si="50"/>
        <v>7.0039535778761319E-2</v>
      </c>
      <c r="BW60" s="57">
        <f t="shared" si="51"/>
        <v>-0.33534743379415488</v>
      </c>
      <c r="BX60" s="57">
        <f t="shared" si="52"/>
        <v>-2.0645082518472151</v>
      </c>
      <c r="BY60" s="57">
        <f t="shared" si="53"/>
        <v>-3.6574960106381837</v>
      </c>
      <c r="BZ60" s="60">
        <f t="shared" si="54"/>
        <v>1.8847105625709446</v>
      </c>
      <c r="CA60" s="57">
        <f t="shared" si="55"/>
        <v>0.51744700002375055</v>
      </c>
      <c r="CB60" s="57">
        <f t="shared" si="56"/>
        <v>-1.7180049641477524</v>
      </c>
      <c r="CC60" s="57">
        <f t="shared" si="57"/>
        <v>-4.6972493105349002</v>
      </c>
      <c r="CD60" s="57">
        <f t="shared" si="58"/>
        <v>1.9009780575197937</v>
      </c>
      <c r="CE60" s="60">
        <f t="shared" si="59"/>
        <v>-4.3763679364476502</v>
      </c>
    </row>
    <row r="61" spans="1:83" x14ac:dyDescent="0.25">
      <c r="A61" s="439" t="s">
        <v>62</v>
      </c>
      <c r="B61" s="93">
        <v>458.46730000000025</v>
      </c>
      <c r="C61" s="80">
        <v>398.41730000000018</v>
      </c>
      <c r="D61" s="80">
        <v>317.68740000000014</v>
      </c>
      <c r="E61" s="80">
        <v>309.42640000000017</v>
      </c>
      <c r="F61" s="81">
        <v>379.75770000000011</v>
      </c>
      <c r="G61" s="93">
        <v>359.31840000000005</v>
      </c>
      <c r="H61" s="80">
        <v>296.81720000000007</v>
      </c>
      <c r="I61" s="80">
        <v>244.07880000000014</v>
      </c>
      <c r="J61" s="80">
        <v>219.61650000000009</v>
      </c>
      <c r="K61" s="81">
        <v>276.66980000000012</v>
      </c>
      <c r="L61" s="93">
        <f t="shared" si="20"/>
        <v>817.78570000000036</v>
      </c>
      <c r="M61" s="80">
        <f t="shared" si="21"/>
        <v>695.23450000000025</v>
      </c>
      <c r="N61" s="80">
        <f t="shared" si="22"/>
        <v>561.76620000000025</v>
      </c>
      <c r="O61" s="80">
        <f t="shared" si="23"/>
        <v>529.04290000000026</v>
      </c>
      <c r="P61" s="81">
        <f t="shared" si="24"/>
        <v>656.42750000000024</v>
      </c>
      <c r="Q61" s="30">
        <v>550</v>
      </c>
      <c r="R61" s="29">
        <v>544</v>
      </c>
      <c r="S61" s="29">
        <v>524</v>
      </c>
      <c r="T61" s="29">
        <v>522</v>
      </c>
      <c r="U61" s="32">
        <v>538</v>
      </c>
      <c r="V61" s="29">
        <v>462</v>
      </c>
      <c r="W61" s="29">
        <v>459</v>
      </c>
      <c r="X61" s="29">
        <v>445</v>
      </c>
      <c r="Y61" s="29">
        <v>452</v>
      </c>
      <c r="Z61" s="32">
        <v>455</v>
      </c>
      <c r="AA61" s="93">
        <v>476.64289999999903</v>
      </c>
      <c r="AB61" s="80">
        <v>390.54399999999953</v>
      </c>
      <c r="AC61" s="80">
        <v>348.61349999999936</v>
      </c>
      <c r="AD61" s="80">
        <v>349.20099999999945</v>
      </c>
      <c r="AE61" s="81">
        <v>389.3213999999993</v>
      </c>
      <c r="AF61" s="93">
        <v>367.81409999999994</v>
      </c>
      <c r="AG61" s="80">
        <v>301.46300000000002</v>
      </c>
      <c r="AH61" s="80">
        <v>255.7124</v>
      </c>
      <c r="AI61" s="80">
        <v>275.61189999999993</v>
      </c>
      <c r="AJ61" s="81">
        <v>267.87309999999985</v>
      </c>
      <c r="AK61" s="93">
        <f t="shared" si="25"/>
        <v>844.45699999999897</v>
      </c>
      <c r="AL61" s="80">
        <f t="shared" si="26"/>
        <v>692.00699999999961</v>
      </c>
      <c r="AM61" s="80">
        <f t="shared" si="27"/>
        <v>604.32589999999936</v>
      </c>
      <c r="AN61" s="80">
        <f t="shared" si="28"/>
        <v>624.81289999999944</v>
      </c>
      <c r="AO61" s="81">
        <f t="shared" si="29"/>
        <v>657.19449999999915</v>
      </c>
      <c r="AP61" s="30">
        <v>550</v>
      </c>
      <c r="AQ61" s="29">
        <v>550</v>
      </c>
      <c r="AR61" s="29">
        <v>550</v>
      </c>
      <c r="AS61" s="29">
        <v>549</v>
      </c>
      <c r="AT61" s="32">
        <v>549</v>
      </c>
      <c r="AU61" s="29">
        <v>454</v>
      </c>
      <c r="AV61" s="29">
        <v>454</v>
      </c>
      <c r="AW61" s="29">
        <v>454</v>
      </c>
      <c r="AX61" s="29">
        <v>456</v>
      </c>
      <c r="AY61" s="32">
        <v>454</v>
      </c>
      <c r="BA61" s="61">
        <f t="shared" si="30"/>
        <v>83.357690909090948</v>
      </c>
      <c r="BB61" s="6">
        <f t="shared" si="31"/>
        <v>73.238474264705914</v>
      </c>
      <c r="BC61" s="6">
        <f t="shared" si="32"/>
        <v>60.627366412213767</v>
      </c>
      <c r="BD61" s="6">
        <f t="shared" si="33"/>
        <v>59.277088122605392</v>
      </c>
      <c r="BE61" s="82">
        <f t="shared" si="34"/>
        <v>70.586933085501883</v>
      </c>
      <c r="BF61" s="6">
        <f t="shared" si="35"/>
        <v>77.774545454545461</v>
      </c>
      <c r="BG61" s="6">
        <f t="shared" si="36"/>
        <v>64.666056644880186</v>
      </c>
      <c r="BH61" s="6">
        <f t="shared" si="37"/>
        <v>54.849168539325873</v>
      </c>
      <c r="BI61" s="6">
        <f t="shared" si="38"/>
        <v>48.587721238938073</v>
      </c>
      <c r="BJ61" s="6">
        <f t="shared" si="39"/>
        <v>60.806549450549475</v>
      </c>
      <c r="BK61" s="61">
        <f t="shared" si="40"/>
        <v>86.662345454545274</v>
      </c>
      <c r="BL61" s="6">
        <f t="shared" si="41"/>
        <v>71.00799999999991</v>
      </c>
      <c r="BM61" s="6">
        <f t="shared" si="42"/>
        <v>63.384272727272602</v>
      </c>
      <c r="BN61" s="6">
        <f t="shared" si="43"/>
        <v>63.606739526411559</v>
      </c>
      <c r="BO61" s="82">
        <f t="shared" si="44"/>
        <v>70.914644808743049</v>
      </c>
      <c r="BP61" s="6">
        <f t="shared" si="45"/>
        <v>81.016321585903071</v>
      </c>
      <c r="BQ61" s="6">
        <f t="shared" si="46"/>
        <v>66.401541850220269</v>
      </c>
      <c r="BR61" s="6">
        <f t="shared" si="47"/>
        <v>56.324317180616745</v>
      </c>
      <c r="BS61" s="6">
        <f t="shared" si="48"/>
        <v>60.441206140350864</v>
      </c>
      <c r="BT61" s="82">
        <f t="shared" si="49"/>
        <v>59.002885462555035</v>
      </c>
      <c r="BV61" s="59">
        <f t="shared" si="50"/>
        <v>-5.5831454545454875</v>
      </c>
      <c r="BW61" s="57">
        <f t="shared" si="51"/>
        <v>-8.5724176198257283</v>
      </c>
      <c r="BX61" s="57">
        <f t="shared" si="52"/>
        <v>-5.778197872887894</v>
      </c>
      <c r="BY61" s="57">
        <f t="shared" si="53"/>
        <v>-10.689366883667319</v>
      </c>
      <c r="BZ61" s="60">
        <f t="shared" si="54"/>
        <v>-9.7803836349524076</v>
      </c>
      <c r="CA61" s="57">
        <f t="shared" si="55"/>
        <v>-5.6460238686422031</v>
      </c>
      <c r="CB61" s="57">
        <f t="shared" si="56"/>
        <v>-4.6064581497796411</v>
      </c>
      <c r="CC61" s="57">
        <f t="shared" si="57"/>
        <v>-7.059955546655857</v>
      </c>
      <c r="CD61" s="57">
        <f t="shared" si="58"/>
        <v>-3.1655333860606945</v>
      </c>
      <c r="CE61" s="60">
        <f t="shared" si="59"/>
        <v>-11.911759346188013</v>
      </c>
    </row>
    <row r="62" spans="1:83" x14ac:dyDescent="0.25">
      <c r="A62" s="439" t="s">
        <v>63</v>
      </c>
      <c r="B62" s="93">
        <v>456.438299999999</v>
      </c>
      <c r="C62" s="80">
        <v>383.38489999999945</v>
      </c>
      <c r="D62" s="80">
        <v>278.74299999999988</v>
      </c>
      <c r="E62" s="80">
        <v>327.07469999999961</v>
      </c>
      <c r="F62" s="81">
        <v>420.63869999999912</v>
      </c>
      <c r="G62" s="93">
        <v>388.52050000000071</v>
      </c>
      <c r="H62" s="80">
        <v>290.85320000000002</v>
      </c>
      <c r="I62" s="80">
        <v>209.6853999999999</v>
      </c>
      <c r="J62" s="80">
        <v>254.81869999999992</v>
      </c>
      <c r="K62" s="81">
        <v>338.4501000000003</v>
      </c>
      <c r="L62" s="93">
        <f t="shared" si="20"/>
        <v>844.95879999999966</v>
      </c>
      <c r="M62" s="80">
        <f t="shared" si="21"/>
        <v>674.23809999999946</v>
      </c>
      <c r="N62" s="80">
        <f t="shared" si="22"/>
        <v>488.42839999999978</v>
      </c>
      <c r="O62" s="80">
        <f t="shared" si="23"/>
        <v>581.89339999999947</v>
      </c>
      <c r="P62" s="81">
        <f t="shared" si="24"/>
        <v>759.08879999999942</v>
      </c>
      <c r="Q62" s="30">
        <v>514</v>
      </c>
      <c r="R62" s="29">
        <v>510</v>
      </c>
      <c r="S62" s="29">
        <v>483</v>
      </c>
      <c r="T62" s="29">
        <v>501</v>
      </c>
      <c r="U62" s="32">
        <v>511</v>
      </c>
      <c r="V62" s="29">
        <v>489</v>
      </c>
      <c r="W62" s="29">
        <v>477</v>
      </c>
      <c r="X62" s="29">
        <v>468</v>
      </c>
      <c r="Y62" s="29">
        <v>466</v>
      </c>
      <c r="Z62" s="32">
        <v>486</v>
      </c>
      <c r="AA62" s="93">
        <v>481.12429999999989</v>
      </c>
      <c r="AB62" s="80">
        <v>435.39420000000013</v>
      </c>
      <c r="AC62" s="80">
        <v>346.75030000000032</v>
      </c>
      <c r="AD62" s="80">
        <v>390.15830000000017</v>
      </c>
      <c r="AE62" s="81">
        <v>461.3574000000001</v>
      </c>
      <c r="AF62" s="93">
        <v>421.35759999999965</v>
      </c>
      <c r="AG62" s="80">
        <v>334.36589999999984</v>
      </c>
      <c r="AH62" s="80">
        <v>261.73990000000032</v>
      </c>
      <c r="AI62" s="80">
        <v>326.42369999999977</v>
      </c>
      <c r="AJ62" s="81">
        <v>383.76089999999976</v>
      </c>
      <c r="AK62" s="93">
        <f t="shared" si="25"/>
        <v>902.48189999999954</v>
      </c>
      <c r="AL62" s="80">
        <f t="shared" si="26"/>
        <v>769.76009999999997</v>
      </c>
      <c r="AM62" s="80">
        <f t="shared" si="27"/>
        <v>608.49020000000064</v>
      </c>
      <c r="AN62" s="80">
        <f t="shared" si="28"/>
        <v>716.58199999999988</v>
      </c>
      <c r="AO62" s="81">
        <f t="shared" si="29"/>
        <v>845.11829999999986</v>
      </c>
      <c r="AP62" s="30">
        <v>527</v>
      </c>
      <c r="AQ62" s="29">
        <v>526</v>
      </c>
      <c r="AR62" s="29">
        <v>526</v>
      </c>
      <c r="AS62" s="29">
        <v>526</v>
      </c>
      <c r="AT62" s="32">
        <v>527</v>
      </c>
      <c r="AU62" s="29">
        <v>497</v>
      </c>
      <c r="AV62" s="29">
        <v>496</v>
      </c>
      <c r="AW62" s="29">
        <v>497</v>
      </c>
      <c r="AX62" s="29">
        <v>496</v>
      </c>
      <c r="AY62" s="32">
        <v>496</v>
      </c>
      <c r="BA62" s="61">
        <f t="shared" si="30"/>
        <v>88.801225680933655</v>
      </c>
      <c r="BB62" s="6">
        <f t="shared" si="31"/>
        <v>75.173509803921462</v>
      </c>
      <c r="BC62" s="6">
        <f t="shared" si="32"/>
        <v>57.710766045548631</v>
      </c>
      <c r="BD62" s="6">
        <f t="shared" si="33"/>
        <v>65.284371257484949</v>
      </c>
      <c r="BE62" s="82">
        <f t="shared" si="34"/>
        <v>82.316771037181823</v>
      </c>
      <c r="BF62" s="6">
        <f t="shared" si="35"/>
        <v>79.452044989775189</v>
      </c>
      <c r="BG62" s="6">
        <f t="shared" si="36"/>
        <v>60.975513626834385</v>
      </c>
      <c r="BH62" s="6">
        <f t="shared" si="37"/>
        <v>44.804572649572627</v>
      </c>
      <c r="BI62" s="6">
        <f t="shared" si="38"/>
        <v>54.682124463519301</v>
      </c>
      <c r="BJ62" s="6">
        <f t="shared" si="39"/>
        <v>69.639938271605004</v>
      </c>
      <c r="BK62" s="61">
        <f t="shared" si="40"/>
        <v>91.294933586337748</v>
      </c>
      <c r="BL62" s="6">
        <f t="shared" si="41"/>
        <v>82.774562737642611</v>
      </c>
      <c r="BM62" s="6">
        <f t="shared" si="42"/>
        <v>65.922110266159763</v>
      </c>
      <c r="BN62" s="6">
        <f t="shared" si="43"/>
        <v>74.174581749049466</v>
      </c>
      <c r="BO62" s="82">
        <f t="shared" si="44"/>
        <v>87.544098671726772</v>
      </c>
      <c r="BP62" s="6">
        <f t="shared" si="45"/>
        <v>84.780201207243394</v>
      </c>
      <c r="BQ62" s="6">
        <f t="shared" si="46"/>
        <v>67.412479838709643</v>
      </c>
      <c r="BR62" s="6">
        <f t="shared" si="47"/>
        <v>52.663963782696243</v>
      </c>
      <c r="BS62" s="6">
        <f t="shared" si="48"/>
        <v>65.811229838709622</v>
      </c>
      <c r="BT62" s="82">
        <f t="shared" si="49"/>
        <v>77.371149193548334</v>
      </c>
      <c r="BV62" s="59">
        <f t="shared" si="50"/>
        <v>-9.3491806911584661</v>
      </c>
      <c r="BW62" s="57">
        <f t="shared" si="51"/>
        <v>-14.197996177087077</v>
      </c>
      <c r="BX62" s="57">
        <f t="shared" si="52"/>
        <v>-12.906193395976004</v>
      </c>
      <c r="BY62" s="57">
        <f t="shared" si="53"/>
        <v>-10.602246793965648</v>
      </c>
      <c r="BZ62" s="60">
        <f t="shared" si="54"/>
        <v>-12.676832765576819</v>
      </c>
      <c r="CA62" s="57">
        <f t="shared" si="55"/>
        <v>-6.5147323790943545</v>
      </c>
      <c r="CB62" s="57">
        <f t="shared" si="56"/>
        <v>-15.362082898932968</v>
      </c>
      <c r="CC62" s="57">
        <f t="shared" si="57"/>
        <v>-13.25814648346352</v>
      </c>
      <c r="CD62" s="57">
        <f t="shared" si="58"/>
        <v>-8.3633519103398442</v>
      </c>
      <c r="CE62" s="60">
        <f t="shared" si="59"/>
        <v>-10.172949478178438</v>
      </c>
    </row>
    <row r="63" spans="1:83" x14ac:dyDescent="0.25">
      <c r="A63" s="439" t="s">
        <v>64</v>
      </c>
      <c r="B63" s="93">
        <v>430.2168999999995</v>
      </c>
      <c r="C63" s="80">
        <v>356.9024999999998</v>
      </c>
      <c r="D63" s="80">
        <v>291.44200000000018</v>
      </c>
      <c r="E63" s="80">
        <v>317.46860000000015</v>
      </c>
      <c r="F63" s="81">
        <v>400.01569999999964</v>
      </c>
      <c r="G63" s="93">
        <v>367.7428000000005</v>
      </c>
      <c r="H63" s="80">
        <v>271.44820000000016</v>
      </c>
      <c r="I63" s="80">
        <v>224.46559999999997</v>
      </c>
      <c r="J63" s="80">
        <v>240.79709999999994</v>
      </c>
      <c r="K63" s="81">
        <v>330.61080000000038</v>
      </c>
      <c r="L63" s="93">
        <f t="shared" si="20"/>
        <v>797.9597</v>
      </c>
      <c r="M63" s="80">
        <f t="shared" si="21"/>
        <v>628.35069999999996</v>
      </c>
      <c r="N63" s="80">
        <f t="shared" si="22"/>
        <v>515.90760000000012</v>
      </c>
      <c r="O63" s="80">
        <f t="shared" si="23"/>
        <v>558.26570000000015</v>
      </c>
      <c r="P63" s="81">
        <f t="shared" si="24"/>
        <v>730.62650000000008</v>
      </c>
      <c r="Q63" s="30">
        <v>520</v>
      </c>
      <c r="R63" s="29">
        <v>515</v>
      </c>
      <c r="S63" s="29">
        <v>495</v>
      </c>
      <c r="T63" s="29">
        <v>503</v>
      </c>
      <c r="U63" s="32">
        <v>515</v>
      </c>
      <c r="V63" s="29">
        <v>477</v>
      </c>
      <c r="W63" s="29">
        <v>466</v>
      </c>
      <c r="X63" s="29">
        <v>457</v>
      </c>
      <c r="Y63" s="29">
        <v>451</v>
      </c>
      <c r="Z63" s="32">
        <v>469</v>
      </c>
      <c r="AA63" s="93">
        <v>460.12600000000066</v>
      </c>
      <c r="AB63" s="80">
        <v>331.59140000000014</v>
      </c>
      <c r="AC63" s="80">
        <v>331.10470000000004</v>
      </c>
      <c r="AD63" s="80">
        <v>322.50770000000017</v>
      </c>
      <c r="AE63" s="81">
        <v>422.96250000000049</v>
      </c>
      <c r="AF63" s="93">
        <v>392.82790000000023</v>
      </c>
      <c r="AG63" s="80">
        <v>295.08630000000011</v>
      </c>
      <c r="AH63" s="80">
        <v>304.95690000000025</v>
      </c>
      <c r="AI63" s="80">
        <v>271.58210000000014</v>
      </c>
      <c r="AJ63" s="81">
        <v>363.48680000000013</v>
      </c>
      <c r="AK63" s="93">
        <f t="shared" si="25"/>
        <v>852.95390000000089</v>
      </c>
      <c r="AL63" s="80">
        <f t="shared" si="26"/>
        <v>626.67770000000019</v>
      </c>
      <c r="AM63" s="80">
        <f t="shared" si="27"/>
        <v>636.06160000000023</v>
      </c>
      <c r="AN63" s="80">
        <f t="shared" si="28"/>
        <v>594.08980000000031</v>
      </c>
      <c r="AO63" s="81">
        <f t="shared" si="29"/>
        <v>786.44930000000068</v>
      </c>
      <c r="AP63" s="30">
        <v>531</v>
      </c>
      <c r="AQ63" s="29">
        <v>532</v>
      </c>
      <c r="AR63" s="29">
        <v>531</v>
      </c>
      <c r="AS63" s="29">
        <v>531</v>
      </c>
      <c r="AT63" s="32">
        <v>531</v>
      </c>
      <c r="AU63" s="29">
        <v>484</v>
      </c>
      <c r="AV63" s="29">
        <v>483</v>
      </c>
      <c r="AW63" s="29">
        <v>483</v>
      </c>
      <c r="AX63" s="29">
        <v>484</v>
      </c>
      <c r="AY63" s="32">
        <v>482</v>
      </c>
      <c r="BA63" s="61">
        <f t="shared" si="30"/>
        <v>82.734019230769135</v>
      </c>
      <c r="BB63" s="6">
        <f t="shared" si="31"/>
        <v>69.301456310679583</v>
      </c>
      <c r="BC63" s="6">
        <f t="shared" si="32"/>
        <v>58.877171717171748</v>
      </c>
      <c r="BD63" s="6">
        <f t="shared" si="33"/>
        <v>63.115029821073584</v>
      </c>
      <c r="BE63" s="82">
        <f t="shared" si="34"/>
        <v>77.672951456310614</v>
      </c>
      <c r="BF63" s="6">
        <f t="shared" si="35"/>
        <v>77.094926624738051</v>
      </c>
      <c r="BG63" s="6">
        <f t="shared" si="36"/>
        <v>58.250686695279008</v>
      </c>
      <c r="BH63" s="6">
        <f t="shared" si="37"/>
        <v>49.117199124726469</v>
      </c>
      <c r="BI63" s="6">
        <f t="shared" si="38"/>
        <v>53.391818181818174</v>
      </c>
      <c r="BJ63" s="6">
        <f t="shared" si="39"/>
        <v>70.492707889125882</v>
      </c>
      <c r="BK63" s="61">
        <f t="shared" si="40"/>
        <v>86.652730696798614</v>
      </c>
      <c r="BL63" s="6">
        <f t="shared" si="41"/>
        <v>62.329210526315812</v>
      </c>
      <c r="BM63" s="6">
        <f t="shared" si="42"/>
        <v>62.354934086629008</v>
      </c>
      <c r="BN63" s="6">
        <f t="shared" si="43"/>
        <v>60.735913370998148</v>
      </c>
      <c r="BO63" s="82">
        <f t="shared" si="44"/>
        <v>79.653954802259975</v>
      </c>
      <c r="BP63" s="6">
        <f t="shared" si="45"/>
        <v>81.162789256198394</v>
      </c>
      <c r="BQ63" s="6">
        <f t="shared" si="46"/>
        <v>61.094472049689465</v>
      </c>
      <c r="BR63" s="6">
        <f t="shared" si="47"/>
        <v>63.138074534161539</v>
      </c>
      <c r="BS63" s="6">
        <f t="shared" si="48"/>
        <v>56.112004132231434</v>
      </c>
      <c r="BT63" s="82">
        <f t="shared" si="49"/>
        <v>75.412199170124509</v>
      </c>
      <c r="BV63" s="59">
        <f t="shared" si="50"/>
        <v>-5.6390926060310846</v>
      </c>
      <c r="BW63" s="57">
        <f t="shared" si="51"/>
        <v>-11.050769615400576</v>
      </c>
      <c r="BX63" s="57">
        <f t="shared" si="52"/>
        <v>-9.7599725924452798</v>
      </c>
      <c r="BY63" s="57">
        <f t="shared" si="53"/>
        <v>-9.7232116392554104</v>
      </c>
      <c r="BZ63" s="60">
        <f t="shared" si="54"/>
        <v>-7.180243567184732</v>
      </c>
      <c r="CA63" s="57">
        <f t="shared" si="55"/>
        <v>-5.4899414406002194</v>
      </c>
      <c r="CB63" s="57">
        <f t="shared" si="56"/>
        <v>-1.2347384766263474</v>
      </c>
      <c r="CC63" s="57">
        <f t="shared" si="57"/>
        <v>0.78314044753253143</v>
      </c>
      <c r="CD63" s="57">
        <f t="shared" si="58"/>
        <v>-4.6239092387667142</v>
      </c>
      <c r="CE63" s="60">
        <f t="shared" si="59"/>
        <v>-4.2417556321354652</v>
      </c>
    </row>
    <row r="64" spans="1:83" x14ac:dyDescent="0.25">
      <c r="A64" s="439" t="s">
        <v>65</v>
      </c>
      <c r="B64" s="93">
        <v>430.97840000000025</v>
      </c>
      <c r="C64" s="80">
        <v>368.22610000000037</v>
      </c>
      <c r="D64" s="80">
        <v>356.70540000000022</v>
      </c>
      <c r="E64" s="80">
        <v>334.14709999999997</v>
      </c>
      <c r="F64" s="81">
        <v>418.16220000000021</v>
      </c>
      <c r="G64" s="93">
        <v>379.4496000000006</v>
      </c>
      <c r="H64" s="80">
        <v>330.8700000000004</v>
      </c>
      <c r="I64" s="80">
        <v>321.37290000000024</v>
      </c>
      <c r="J64" s="80">
        <v>302.65560000000045</v>
      </c>
      <c r="K64" s="81">
        <v>371.84920000000039</v>
      </c>
      <c r="L64" s="93">
        <f t="shared" si="20"/>
        <v>810.42800000000079</v>
      </c>
      <c r="M64" s="80">
        <f t="shared" si="21"/>
        <v>699.09610000000077</v>
      </c>
      <c r="N64" s="80">
        <f t="shared" si="22"/>
        <v>678.07830000000047</v>
      </c>
      <c r="O64" s="80">
        <f t="shared" si="23"/>
        <v>636.80270000000041</v>
      </c>
      <c r="P64" s="81">
        <f t="shared" si="24"/>
        <v>790.01140000000055</v>
      </c>
      <c r="Q64" s="30">
        <v>520</v>
      </c>
      <c r="R64" s="29">
        <v>516</v>
      </c>
      <c r="S64" s="29">
        <v>510</v>
      </c>
      <c r="T64" s="29">
        <v>504</v>
      </c>
      <c r="U64" s="32">
        <v>517</v>
      </c>
      <c r="V64" s="29">
        <v>489</v>
      </c>
      <c r="W64" s="29">
        <v>486</v>
      </c>
      <c r="X64" s="29">
        <v>480</v>
      </c>
      <c r="Y64" s="29">
        <v>483</v>
      </c>
      <c r="Z64" s="32">
        <v>487</v>
      </c>
      <c r="AA64" s="93">
        <v>444.36089999999973</v>
      </c>
      <c r="AB64" s="80">
        <v>401.00889999999964</v>
      </c>
      <c r="AC64" s="80">
        <v>384.54419999999959</v>
      </c>
      <c r="AD64" s="80">
        <v>347.90449999999987</v>
      </c>
      <c r="AE64" s="81">
        <v>403.49029999999982</v>
      </c>
      <c r="AF64" s="93">
        <v>398.1516000000002</v>
      </c>
      <c r="AG64" s="80">
        <v>351.52990000000011</v>
      </c>
      <c r="AH64" s="80">
        <v>353.05259999999998</v>
      </c>
      <c r="AI64" s="80">
        <v>334.64100000000025</v>
      </c>
      <c r="AJ64" s="81">
        <v>367.01150000000018</v>
      </c>
      <c r="AK64" s="93">
        <f t="shared" si="25"/>
        <v>842.51249999999993</v>
      </c>
      <c r="AL64" s="80">
        <f t="shared" si="26"/>
        <v>752.53879999999981</v>
      </c>
      <c r="AM64" s="80">
        <f t="shared" si="27"/>
        <v>737.59679999999958</v>
      </c>
      <c r="AN64" s="80">
        <f t="shared" si="28"/>
        <v>682.54550000000017</v>
      </c>
      <c r="AO64" s="81">
        <f t="shared" si="29"/>
        <v>770.5018</v>
      </c>
      <c r="AP64" s="30">
        <v>525</v>
      </c>
      <c r="AQ64" s="29">
        <v>525</v>
      </c>
      <c r="AR64" s="29">
        <v>525</v>
      </c>
      <c r="AS64" s="29">
        <v>526</v>
      </c>
      <c r="AT64" s="32">
        <v>525</v>
      </c>
      <c r="AU64" s="29">
        <v>490</v>
      </c>
      <c r="AV64" s="29">
        <v>491</v>
      </c>
      <c r="AW64" s="29">
        <v>491</v>
      </c>
      <c r="AX64" s="29">
        <v>491</v>
      </c>
      <c r="AY64" s="32">
        <v>490</v>
      </c>
      <c r="BA64" s="61">
        <f t="shared" si="30"/>
        <v>82.880461538461589</v>
      </c>
      <c r="BB64" s="6">
        <f t="shared" si="31"/>
        <v>71.361647286821778</v>
      </c>
      <c r="BC64" s="6">
        <f t="shared" si="32"/>
        <v>69.942235294117694</v>
      </c>
      <c r="BD64" s="6">
        <f t="shared" si="33"/>
        <v>66.299027777777781</v>
      </c>
      <c r="BE64" s="82">
        <f t="shared" si="34"/>
        <v>80.882437137330797</v>
      </c>
      <c r="BF64" s="6">
        <f t="shared" si="35"/>
        <v>77.597055214724051</v>
      </c>
      <c r="BG64" s="6">
        <f t="shared" si="36"/>
        <v>68.080246913580339</v>
      </c>
      <c r="BH64" s="6">
        <f t="shared" si="37"/>
        <v>66.952687500000053</v>
      </c>
      <c r="BI64" s="6">
        <f t="shared" si="38"/>
        <v>62.661614906832384</v>
      </c>
      <c r="BJ64" s="6">
        <f t="shared" si="39"/>
        <v>76.355071868583252</v>
      </c>
      <c r="BK64" s="61">
        <f t="shared" si="40"/>
        <v>84.640171428571378</v>
      </c>
      <c r="BL64" s="6">
        <f t="shared" si="41"/>
        <v>76.382647619047546</v>
      </c>
      <c r="BM64" s="6">
        <f t="shared" si="42"/>
        <v>73.246514285714198</v>
      </c>
      <c r="BN64" s="6">
        <f t="shared" si="43"/>
        <v>66.141539923954355</v>
      </c>
      <c r="BO64" s="82">
        <f t="shared" si="44"/>
        <v>76.855295238095195</v>
      </c>
      <c r="BP64" s="6">
        <f t="shared" si="45"/>
        <v>81.25542857142861</v>
      </c>
      <c r="BQ64" s="6">
        <f t="shared" si="46"/>
        <v>71.594684317718958</v>
      </c>
      <c r="BR64" s="6">
        <f t="shared" si="47"/>
        <v>71.904806517311599</v>
      </c>
      <c r="BS64" s="6">
        <f t="shared" si="48"/>
        <v>68.154989816700663</v>
      </c>
      <c r="BT64" s="82">
        <f t="shared" si="49"/>
        <v>74.90030612244901</v>
      </c>
      <c r="BV64" s="59">
        <f t="shared" si="50"/>
        <v>-5.2834063237375375</v>
      </c>
      <c r="BW64" s="57">
        <f t="shared" si="51"/>
        <v>-3.2814003732414392</v>
      </c>
      <c r="BX64" s="57">
        <f t="shared" si="52"/>
        <v>-2.9895477941176409</v>
      </c>
      <c r="BY64" s="57">
        <f t="shared" si="53"/>
        <v>-3.637412870945397</v>
      </c>
      <c r="BZ64" s="60">
        <f t="shared" si="54"/>
        <v>-4.5273652687475447</v>
      </c>
      <c r="CA64" s="57">
        <f t="shared" si="55"/>
        <v>-3.3847428571427685</v>
      </c>
      <c r="CB64" s="57">
        <f t="shared" si="56"/>
        <v>-4.7879633013285883</v>
      </c>
      <c r="CC64" s="57">
        <f t="shared" si="57"/>
        <v>-1.3417077684025998</v>
      </c>
      <c r="CD64" s="57">
        <f t="shared" si="58"/>
        <v>2.0134498927463085</v>
      </c>
      <c r="CE64" s="60">
        <f t="shared" si="59"/>
        <v>-1.9549891156461854</v>
      </c>
    </row>
    <row r="65" spans="1:83" x14ac:dyDescent="0.25">
      <c r="A65" s="439" t="s">
        <v>66</v>
      </c>
      <c r="B65" s="93">
        <v>395.90539999999936</v>
      </c>
      <c r="C65" s="80">
        <v>334.57409999999948</v>
      </c>
      <c r="D65" s="80">
        <v>306.99279999999953</v>
      </c>
      <c r="E65" s="80">
        <v>322.85009999999954</v>
      </c>
      <c r="F65" s="81">
        <v>357.38899999999938</v>
      </c>
      <c r="G65" s="93">
        <v>355.03219999999999</v>
      </c>
      <c r="H65" s="80">
        <v>281.08489999999983</v>
      </c>
      <c r="I65" s="80">
        <v>275.26389999999992</v>
      </c>
      <c r="J65" s="80">
        <v>276.61999999999983</v>
      </c>
      <c r="K65" s="81">
        <v>307.87399999999968</v>
      </c>
      <c r="L65" s="93">
        <f t="shared" si="20"/>
        <v>750.93759999999929</v>
      </c>
      <c r="M65" s="80">
        <f t="shared" si="21"/>
        <v>615.65899999999931</v>
      </c>
      <c r="N65" s="80">
        <f t="shared" si="22"/>
        <v>582.25669999999946</v>
      </c>
      <c r="O65" s="80">
        <f t="shared" si="23"/>
        <v>599.47009999999932</v>
      </c>
      <c r="P65" s="81">
        <f t="shared" si="24"/>
        <v>665.26299999999901</v>
      </c>
      <c r="Q65" s="30">
        <v>556</v>
      </c>
      <c r="R65" s="29">
        <v>552</v>
      </c>
      <c r="S65" s="29">
        <v>545</v>
      </c>
      <c r="T65" s="29">
        <v>549</v>
      </c>
      <c r="U65" s="32">
        <v>554</v>
      </c>
      <c r="V65" s="29">
        <v>489</v>
      </c>
      <c r="W65" s="29">
        <v>489</v>
      </c>
      <c r="X65" s="29">
        <v>489</v>
      </c>
      <c r="Y65" s="29">
        <v>490</v>
      </c>
      <c r="Z65" s="32">
        <v>490</v>
      </c>
      <c r="AA65" s="93">
        <v>409.22660000000116</v>
      </c>
      <c r="AB65" s="80">
        <v>354.16050000000087</v>
      </c>
      <c r="AC65" s="80">
        <v>341.30390000000091</v>
      </c>
      <c r="AD65" s="80">
        <v>354.49930000000109</v>
      </c>
      <c r="AE65" s="81">
        <v>389.13000000000096</v>
      </c>
      <c r="AF65" s="93">
        <v>373.58999999999986</v>
      </c>
      <c r="AG65" s="80">
        <v>319.50569999999965</v>
      </c>
      <c r="AH65" s="80">
        <v>296.48419999999965</v>
      </c>
      <c r="AI65" s="80">
        <v>314.47009999999955</v>
      </c>
      <c r="AJ65" s="81">
        <v>342.07069999999948</v>
      </c>
      <c r="AK65" s="93">
        <f t="shared" si="25"/>
        <v>782.81660000000102</v>
      </c>
      <c r="AL65" s="80">
        <f t="shared" si="26"/>
        <v>673.66620000000057</v>
      </c>
      <c r="AM65" s="80">
        <f t="shared" si="27"/>
        <v>637.78810000000055</v>
      </c>
      <c r="AN65" s="80">
        <f t="shared" si="28"/>
        <v>668.96940000000063</v>
      </c>
      <c r="AO65" s="81">
        <f t="shared" si="29"/>
        <v>731.20070000000044</v>
      </c>
      <c r="AP65" s="30">
        <v>560</v>
      </c>
      <c r="AQ65" s="29">
        <v>560</v>
      </c>
      <c r="AR65" s="29">
        <v>560</v>
      </c>
      <c r="AS65" s="29">
        <v>560</v>
      </c>
      <c r="AT65" s="32">
        <v>560</v>
      </c>
      <c r="AU65" s="29">
        <v>487</v>
      </c>
      <c r="AV65" s="29">
        <v>487</v>
      </c>
      <c r="AW65" s="29">
        <v>487</v>
      </c>
      <c r="AX65" s="29">
        <v>486</v>
      </c>
      <c r="AY65" s="32">
        <v>487</v>
      </c>
      <c r="BA65" s="61">
        <f t="shared" si="30"/>
        <v>71.206007194244492</v>
      </c>
      <c r="BB65" s="6">
        <f t="shared" si="31"/>
        <v>60.611249999999906</v>
      </c>
      <c r="BC65" s="6">
        <f t="shared" si="32"/>
        <v>56.32895412844028</v>
      </c>
      <c r="BD65" s="6">
        <f t="shared" si="33"/>
        <v>58.806939890710296</v>
      </c>
      <c r="BE65" s="82">
        <f t="shared" si="34"/>
        <v>64.510649819494475</v>
      </c>
      <c r="BF65" s="6">
        <f t="shared" si="35"/>
        <v>72.603721881390598</v>
      </c>
      <c r="BG65" s="6">
        <f t="shared" si="36"/>
        <v>57.481574642126752</v>
      </c>
      <c r="BH65" s="6">
        <f t="shared" si="37"/>
        <v>56.291186094069509</v>
      </c>
      <c r="BI65" s="6">
        <f t="shared" si="38"/>
        <v>56.453061224489765</v>
      </c>
      <c r="BJ65" s="6">
        <f t="shared" si="39"/>
        <v>62.831428571428503</v>
      </c>
      <c r="BK65" s="61">
        <f t="shared" si="40"/>
        <v>73.07617857142877</v>
      </c>
      <c r="BL65" s="6">
        <f t="shared" si="41"/>
        <v>63.242946428571578</v>
      </c>
      <c r="BM65" s="6">
        <f t="shared" si="42"/>
        <v>60.947125000000156</v>
      </c>
      <c r="BN65" s="6">
        <f t="shared" si="43"/>
        <v>63.303446428571618</v>
      </c>
      <c r="BO65" s="82">
        <f t="shared" si="44"/>
        <v>69.487500000000168</v>
      </c>
      <c r="BP65" s="6">
        <f t="shared" si="45"/>
        <v>76.712525667351102</v>
      </c>
      <c r="BQ65" s="6">
        <f t="shared" si="46"/>
        <v>65.606919917864403</v>
      </c>
      <c r="BR65" s="6">
        <f t="shared" si="47"/>
        <v>60.879712525667273</v>
      </c>
      <c r="BS65" s="6">
        <f t="shared" si="48"/>
        <v>64.705781893004016</v>
      </c>
      <c r="BT65" s="82">
        <f t="shared" si="49"/>
        <v>70.240390143737059</v>
      </c>
      <c r="BV65" s="59">
        <f t="shared" si="50"/>
        <v>1.3977146871461059</v>
      </c>
      <c r="BW65" s="57">
        <f t="shared" si="51"/>
        <v>-3.129675357873154</v>
      </c>
      <c r="BX65" s="57">
        <f t="shared" si="52"/>
        <v>-3.776803437077092E-2</v>
      </c>
      <c r="BY65" s="57">
        <f t="shared" si="53"/>
        <v>-2.3538786662205311</v>
      </c>
      <c r="BZ65" s="60">
        <f t="shared" si="54"/>
        <v>-1.6792212480659714</v>
      </c>
      <c r="CA65" s="57">
        <f t="shared" si="55"/>
        <v>3.6363470959223321</v>
      </c>
      <c r="CB65" s="57">
        <f t="shared" si="56"/>
        <v>2.3639734892928246</v>
      </c>
      <c r="CC65" s="57">
        <f t="shared" si="57"/>
        <v>-6.7412474332883221E-2</v>
      </c>
      <c r="CD65" s="57">
        <f t="shared" si="58"/>
        <v>1.4023354644323973</v>
      </c>
      <c r="CE65" s="60">
        <f t="shared" si="59"/>
        <v>0.75289014373689156</v>
      </c>
    </row>
    <row r="66" spans="1:83" x14ac:dyDescent="0.25">
      <c r="A66" s="439" t="s">
        <v>67</v>
      </c>
      <c r="B66" s="93">
        <v>364.11069999999978</v>
      </c>
      <c r="C66" s="80">
        <v>286.11080000000021</v>
      </c>
      <c r="D66" s="80">
        <v>248.30710000000025</v>
      </c>
      <c r="E66" s="80">
        <v>288.47150000000011</v>
      </c>
      <c r="F66" s="81">
        <v>320.17129999999986</v>
      </c>
      <c r="G66" s="93">
        <v>341.2519999999999</v>
      </c>
      <c r="H66" s="80">
        <v>264.09780000000006</v>
      </c>
      <c r="I66" s="80">
        <v>254.34229999999994</v>
      </c>
      <c r="J66" s="80">
        <v>277.6712</v>
      </c>
      <c r="K66" s="81">
        <v>294.94070000000011</v>
      </c>
      <c r="L66" s="93">
        <f t="shared" si="20"/>
        <v>705.36269999999968</v>
      </c>
      <c r="M66" s="80">
        <f t="shared" si="21"/>
        <v>550.20860000000027</v>
      </c>
      <c r="N66" s="80">
        <f t="shared" si="22"/>
        <v>502.64940000000018</v>
      </c>
      <c r="O66" s="80">
        <f t="shared" si="23"/>
        <v>566.1427000000001</v>
      </c>
      <c r="P66" s="81">
        <f t="shared" si="24"/>
        <v>615.11199999999997</v>
      </c>
      <c r="Q66" s="30">
        <v>507</v>
      </c>
      <c r="R66" s="29">
        <v>483</v>
      </c>
      <c r="S66" s="29">
        <v>469</v>
      </c>
      <c r="T66" s="29">
        <v>485</v>
      </c>
      <c r="U66" s="32">
        <v>498</v>
      </c>
      <c r="V66" s="29">
        <v>484</v>
      </c>
      <c r="W66" s="29">
        <v>474</v>
      </c>
      <c r="X66" s="29">
        <v>457</v>
      </c>
      <c r="Y66" s="29">
        <v>464</v>
      </c>
      <c r="Z66" s="32">
        <v>480</v>
      </c>
      <c r="AA66" s="93">
        <v>384.38950000000045</v>
      </c>
      <c r="AB66" s="80">
        <v>317.91590000000008</v>
      </c>
      <c r="AC66" s="80">
        <v>295.55070000000012</v>
      </c>
      <c r="AD66" s="80">
        <v>337.18950000000024</v>
      </c>
      <c r="AE66" s="81">
        <v>367.36660000000029</v>
      </c>
      <c r="AF66" s="93">
        <v>371.32159999999931</v>
      </c>
      <c r="AG66" s="80">
        <v>294.33320000000015</v>
      </c>
      <c r="AH66" s="80">
        <v>277.01220000000012</v>
      </c>
      <c r="AI66" s="80">
        <v>312.69279999999992</v>
      </c>
      <c r="AJ66" s="81">
        <v>345.54419999999953</v>
      </c>
      <c r="AK66" s="93">
        <f t="shared" si="25"/>
        <v>755.71109999999976</v>
      </c>
      <c r="AL66" s="80">
        <f t="shared" si="26"/>
        <v>612.24910000000023</v>
      </c>
      <c r="AM66" s="80">
        <f t="shared" si="27"/>
        <v>572.56290000000024</v>
      </c>
      <c r="AN66" s="80">
        <f t="shared" si="28"/>
        <v>649.88230000000021</v>
      </c>
      <c r="AO66" s="81">
        <f t="shared" si="29"/>
        <v>712.91079999999988</v>
      </c>
      <c r="AP66" s="30">
        <v>512</v>
      </c>
      <c r="AQ66" s="29">
        <v>511</v>
      </c>
      <c r="AR66" s="29">
        <v>512</v>
      </c>
      <c r="AS66" s="29">
        <v>511</v>
      </c>
      <c r="AT66" s="32">
        <v>511</v>
      </c>
      <c r="AU66" s="29">
        <v>490</v>
      </c>
      <c r="AV66" s="29">
        <v>490</v>
      </c>
      <c r="AW66" s="29">
        <v>490</v>
      </c>
      <c r="AX66" s="29">
        <v>491</v>
      </c>
      <c r="AY66" s="32">
        <v>490</v>
      </c>
      <c r="BA66" s="61">
        <f t="shared" si="30"/>
        <v>71.816706114398372</v>
      </c>
      <c r="BB66" s="6">
        <f t="shared" si="31"/>
        <v>59.236190476190522</v>
      </c>
      <c r="BC66" s="6">
        <f t="shared" si="32"/>
        <v>52.943944562899837</v>
      </c>
      <c r="BD66" s="6">
        <f t="shared" si="33"/>
        <v>59.478659793814458</v>
      </c>
      <c r="BE66" s="82">
        <f t="shared" si="34"/>
        <v>64.291425702811225</v>
      </c>
      <c r="BF66" s="6">
        <f t="shared" si="35"/>
        <v>70.506611570247912</v>
      </c>
      <c r="BG66" s="6">
        <f t="shared" si="36"/>
        <v>55.716835443037994</v>
      </c>
      <c r="BH66" s="6">
        <f t="shared" si="37"/>
        <v>55.654770240700202</v>
      </c>
      <c r="BI66" s="6">
        <f t="shared" si="38"/>
        <v>59.84293103448276</v>
      </c>
      <c r="BJ66" s="6">
        <f t="shared" si="39"/>
        <v>61.445979166666689</v>
      </c>
      <c r="BK66" s="61">
        <f t="shared" si="40"/>
        <v>75.076074218750094</v>
      </c>
      <c r="BL66" s="6">
        <f t="shared" si="41"/>
        <v>62.214461839530344</v>
      </c>
      <c r="BM66" s="6">
        <f t="shared" si="42"/>
        <v>57.724746093750021</v>
      </c>
      <c r="BN66" s="6">
        <f t="shared" si="43"/>
        <v>65.986203522504937</v>
      </c>
      <c r="BO66" s="82">
        <f t="shared" si="44"/>
        <v>71.891702544031361</v>
      </c>
      <c r="BP66" s="6">
        <f t="shared" si="45"/>
        <v>75.779918367346795</v>
      </c>
      <c r="BQ66" s="6">
        <f t="shared" si="46"/>
        <v>60.068000000000033</v>
      </c>
      <c r="BR66" s="6">
        <f t="shared" si="47"/>
        <v>56.533102040816352</v>
      </c>
      <c r="BS66" s="6">
        <f t="shared" si="48"/>
        <v>63.684887983706709</v>
      </c>
      <c r="BT66" s="82">
        <f t="shared" si="49"/>
        <v>70.519224489795832</v>
      </c>
      <c r="BV66" s="59">
        <f t="shared" si="50"/>
        <v>-1.3100945441504592</v>
      </c>
      <c r="BW66" s="57">
        <f t="shared" si="51"/>
        <v>-3.5193550331525287</v>
      </c>
      <c r="BX66" s="57">
        <f t="shared" si="52"/>
        <v>2.710825677800365</v>
      </c>
      <c r="BY66" s="57">
        <f t="shared" si="53"/>
        <v>0.36427124066830174</v>
      </c>
      <c r="BZ66" s="60">
        <f t="shared" si="54"/>
        <v>-2.8454465361445358</v>
      </c>
      <c r="CA66" s="57">
        <f t="shared" si="55"/>
        <v>0.7038441485967013</v>
      </c>
      <c r="CB66" s="57">
        <f t="shared" si="56"/>
        <v>-2.1464618395303106</v>
      </c>
      <c r="CC66" s="57">
        <f t="shared" si="57"/>
        <v>-1.1916440529336683</v>
      </c>
      <c r="CD66" s="57">
        <f t="shared" si="58"/>
        <v>-2.301315538798228</v>
      </c>
      <c r="CE66" s="60">
        <f t="shared" si="59"/>
        <v>-1.372478054235529</v>
      </c>
    </row>
    <row r="67" spans="1:83" x14ac:dyDescent="0.25">
      <c r="A67" s="439" t="s">
        <v>68</v>
      </c>
      <c r="B67" s="93">
        <v>376.38519999999932</v>
      </c>
      <c r="C67" s="80">
        <v>291.28049999999985</v>
      </c>
      <c r="D67" s="80">
        <v>261.4405000000001</v>
      </c>
      <c r="E67" s="80">
        <v>273.65250000000003</v>
      </c>
      <c r="F67" s="81">
        <v>348.4762999999993</v>
      </c>
      <c r="G67" s="93">
        <v>299.55259999999987</v>
      </c>
      <c r="H67" s="80">
        <v>242.85429999999977</v>
      </c>
      <c r="I67" s="80">
        <v>235.56609999999984</v>
      </c>
      <c r="J67" s="80">
        <v>245.30009999999987</v>
      </c>
      <c r="K67" s="81">
        <v>283.30609999999984</v>
      </c>
      <c r="L67" s="93">
        <f t="shared" si="20"/>
        <v>675.93779999999924</v>
      </c>
      <c r="M67" s="80">
        <f t="shared" si="21"/>
        <v>534.13479999999959</v>
      </c>
      <c r="N67" s="80">
        <f t="shared" si="22"/>
        <v>497.00659999999993</v>
      </c>
      <c r="O67" s="80">
        <f t="shared" si="23"/>
        <v>518.95259999999985</v>
      </c>
      <c r="P67" s="81">
        <f t="shared" si="24"/>
        <v>631.78239999999914</v>
      </c>
      <c r="Q67" s="30">
        <v>536</v>
      </c>
      <c r="R67" s="29">
        <v>525</v>
      </c>
      <c r="S67" s="29">
        <v>498</v>
      </c>
      <c r="T67" s="29">
        <v>515</v>
      </c>
      <c r="U67" s="32">
        <v>529</v>
      </c>
      <c r="V67" s="29">
        <v>492</v>
      </c>
      <c r="W67" s="29">
        <v>479</v>
      </c>
      <c r="X67" s="29">
        <v>462</v>
      </c>
      <c r="Y67" s="29">
        <v>471</v>
      </c>
      <c r="Z67" s="32">
        <v>484</v>
      </c>
      <c r="AA67" s="93">
        <v>313.74929999999995</v>
      </c>
      <c r="AB67" s="80">
        <v>274.56169999999969</v>
      </c>
      <c r="AC67" s="80">
        <v>260.12729999999988</v>
      </c>
      <c r="AD67" s="80">
        <v>259.65949999999992</v>
      </c>
      <c r="AE67" s="81">
        <v>303.75079999999991</v>
      </c>
      <c r="AF67" s="93">
        <v>292.15739999999988</v>
      </c>
      <c r="AG67" s="80">
        <v>264.83679999999993</v>
      </c>
      <c r="AH67" s="80">
        <v>250.99640000000011</v>
      </c>
      <c r="AI67" s="80">
        <v>244.2013</v>
      </c>
      <c r="AJ67" s="81">
        <v>261.72179999999997</v>
      </c>
      <c r="AK67" s="93">
        <f t="shared" si="25"/>
        <v>605.90669999999977</v>
      </c>
      <c r="AL67" s="80">
        <f t="shared" si="26"/>
        <v>539.39849999999956</v>
      </c>
      <c r="AM67" s="80">
        <f t="shared" si="27"/>
        <v>511.12369999999999</v>
      </c>
      <c r="AN67" s="80">
        <f t="shared" si="28"/>
        <v>503.86079999999993</v>
      </c>
      <c r="AO67" s="81">
        <f t="shared" si="29"/>
        <v>565.47259999999983</v>
      </c>
      <c r="AP67" s="30">
        <v>526</v>
      </c>
      <c r="AQ67" s="29">
        <v>527</v>
      </c>
      <c r="AR67" s="29">
        <v>526</v>
      </c>
      <c r="AS67" s="29">
        <v>526</v>
      </c>
      <c r="AT67" s="32">
        <v>527</v>
      </c>
      <c r="AU67" s="29">
        <v>483</v>
      </c>
      <c r="AV67" s="29">
        <v>482</v>
      </c>
      <c r="AW67" s="29">
        <v>483</v>
      </c>
      <c r="AX67" s="29">
        <v>483</v>
      </c>
      <c r="AY67" s="32">
        <v>483</v>
      </c>
      <c r="BA67" s="61">
        <f t="shared" si="30"/>
        <v>70.221119402984939</v>
      </c>
      <c r="BB67" s="6">
        <f t="shared" si="31"/>
        <v>55.481999999999978</v>
      </c>
      <c r="BC67" s="6">
        <f t="shared" si="32"/>
        <v>52.498092369477931</v>
      </c>
      <c r="BD67" s="6">
        <f t="shared" si="33"/>
        <v>53.136407766990303</v>
      </c>
      <c r="BE67" s="82">
        <f t="shared" si="34"/>
        <v>65.874536862003652</v>
      </c>
      <c r="BF67" s="6">
        <f t="shared" si="35"/>
        <v>60.884674796747937</v>
      </c>
      <c r="BG67" s="6">
        <f t="shared" si="36"/>
        <v>50.70027139874734</v>
      </c>
      <c r="BH67" s="6">
        <f t="shared" si="37"/>
        <v>50.988333333333301</v>
      </c>
      <c r="BI67" s="6">
        <f t="shared" si="38"/>
        <v>52.080700636942645</v>
      </c>
      <c r="BJ67" s="6">
        <f t="shared" si="39"/>
        <v>58.534318181818144</v>
      </c>
      <c r="BK67" s="61">
        <f t="shared" si="40"/>
        <v>59.648155893536114</v>
      </c>
      <c r="BL67" s="6">
        <f t="shared" si="41"/>
        <v>52.098994307400325</v>
      </c>
      <c r="BM67" s="6">
        <f t="shared" si="42"/>
        <v>49.453859315589334</v>
      </c>
      <c r="BN67" s="6">
        <f t="shared" si="43"/>
        <v>49.364923954372607</v>
      </c>
      <c r="BO67" s="82">
        <f t="shared" si="44"/>
        <v>57.637722960151784</v>
      </c>
      <c r="BP67" s="6">
        <f t="shared" si="45"/>
        <v>60.488074534161463</v>
      </c>
      <c r="BQ67" s="6">
        <f t="shared" si="46"/>
        <v>54.945394190871355</v>
      </c>
      <c r="BR67" s="6">
        <f t="shared" si="47"/>
        <v>51.966128364389249</v>
      </c>
      <c r="BS67" s="6">
        <f t="shared" si="48"/>
        <v>50.559275362318843</v>
      </c>
      <c r="BT67" s="82">
        <f t="shared" si="49"/>
        <v>54.186708074534153</v>
      </c>
      <c r="BV67" s="59">
        <f t="shared" si="50"/>
        <v>-9.3364446062370021</v>
      </c>
      <c r="BW67" s="57">
        <f t="shared" si="51"/>
        <v>-4.7817286012526381</v>
      </c>
      <c r="BX67" s="57">
        <f t="shared" si="52"/>
        <v>-1.5097590361446294</v>
      </c>
      <c r="BY67" s="57">
        <f t="shared" si="53"/>
        <v>-1.0557071300476579</v>
      </c>
      <c r="BZ67" s="60">
        <f t="shared" si="54"/>
        <v>-7.340218680185508</v>
      </c>
      <c r="CA67" s="57">
        <f t="shared" si="55"/>
        <v>0.83991864062534916</v>
      </c>
      <c r="CB67" s="57">
        <f t="shared" si="56"/>
        <v>2.8463998834710296</v>
      </c>
      <c r="CC67" s="57">
        <f t="shared" si="57"/>
        <v>2.5122690487999151</v>
      </c>
      <c r="CD67" s="57">
        <f t="shared" si="58"/>
        <v>1.1943514079462361</v>
      </c>
      <c r="CE67" s="60">
        <f t="shared" si="59"/>
        <v>-3.4510148856176315</v>
      </c>
    </row>
    <row r="68" spans="1:83" x14ac:dyDescent="0.25">
      <c r="A68" s="439" t="s">
        <v>69</v>
      </c>
      <c r="B68" s="93">
        <v>448.07879999999966</v>
      </c>
      <c r="C68" s="80">
        <v>403.33949999999999</v>
      </c>
      <c r="D68" s="80">
        <v>311.0146000000002</v>
      </c>
      <c r="E68" s="80">
        <v>358.21590000000026</v>
      </c>
      <c r="F68" s="81">
        <v>384.72639999999996</v>
      </c>
      <c r="G68" s="93">
        <v>345.47110000000015</v>
      </c>
      <c r="H68" s="80">
        <v>303.56710000000021</v>
      </c>
      <c r="I68" s="80">
        <v>216.70559999999995</v>
      </c>
      <c r="J68" s="80">
        <v>232.0621999999999</v>
      </c>
      <c r="K68" s="81">
        <v>253.74240000000006</v>
      </c>
      <c r="L68" s="93">
        <f t="shared" si="20"/>
        <v>793.54989999999975</v>
      </c>
      <c r="M68" s="80">
        <f t="shared" si="21"/>
        <v>706.90660000000025</v>
      </c>
      <c r="N68" s="80">
        <f t="shared" si="22"/>
        <v>527.7202000000002</v>
      </c>
      <c r="O68" s="80">
        <f t="shared" si="23"/>
        <v>590.27810000000022</v>
      </c>
      <c r="P68" s="81">
        <f t="shared" si="24"/>
        <v>638.46879999999999</v>
      </c>
      <c r="Q68" s="30">
        <v>536</v>
      </c>
      <c r="R68" s="29">
        <v>531</v>
      </c>
      <c r="S68" s="29">
        <v>513</v>
      </c>
      <c r="T68" s="29">
        <v>520</v>
      </c>
      <c r="U68" s="32">
        <v>528</v>
      </c>
      <c r="V68" s="29">
        <v>442</v>
      </c>
      <c r="W68" s="29">
        <v>441</v>
      </c>
      <c r="X68" s="29">
        <v>433</v>
      </c>
      <c r="Y68" s="29">
        <v>434</v>
      </c>
      <c r="Z68" s="32">
        <v>439</v>
      </c>
      <c r="AA68" s="93">
        <v>495.91099999999994</v>
      </c>
      <c r="AB68" s="80">
        <v>445.61260000000004</v>
      </c>
      <c r="AC68" s="80">
        <v>351.76809999999966</v>
      </c>
      <c r="AD68" s="80">
        <v>390.88539999999983</v>
      </c>
      <c r="AE68" s="81">
        <v>426.28120000000001</v>
      </c>
      <c r="AF68" s="93">
        <v>334.40140000000002</v>
      </c>
      <c r="AG68" s="80">
        <v>280.36130000000003</v>
      </c>
      <c r="AH68" s="80">
        <v>221.88050000000001</v>
      </c>
      <c r="AI68" s="80">
        <v>251.97080000000011</v>
      </c>
      <c r="AJ68" s="81">
        <v>253.66760000000002</v>
      </c>
      <c r="AK68" s="93">
        <f t="shared" si="25"/>
        <v>830.31240000000003</v>
      </c>
      <c r="AL68" s="80">
        <f t="shared" si="26"/>
        <v>725.97390000000007</v>
      </c>
      <c r="AM68" s="80">
        <f t="shared" si="27"/>
        <v>573.64859999999965</v>
      </c>
      <c r="AN68" s="80">
        <f t="shared" si="28"/>
        <v>642.85619999999994</v>
      </c>
      <c r="AO68" s="81">
        <f t="shared" si="29"/>
        <v>679.94880000000001</v>
      </c>
      <c r="AP68" s="30">
        <v>559</v>
      </c>
      <c r="AQ68" s="29">
        <v>558</v>
      </c>
      <c r="AR68" s="29">
        <v>560</v>
      </c>
      <c r="AS68" s="29">
        <v>559</v>
      </c>
      <c r="AT68" s="32">
        <v>559</v>
      </c>
      <c r="AU68" s="29">
        <v>443</v>
      </c>
      <c r="AV68" s="29">
        <v>443</v>
      </c>
      <c r="AW68" s="29">
        <v>443</v>
      </c>
      <c r="AX68" s="29">
        <v>445</v>
      </c>
      <c r="AY68" s="32">
        <v>444</v>
      </c>
      <c r="BA68" s="61">
        <f t="shared" si="30"/>
        <v>83.596791044776054</v>
      </c>
      <c r="BB68" s="6">
        <f t="shared" si="31"/>
        <v>75.958474576271186</v>
      </c>
      <c r="BC68" s="6">
        <f t="shared" si="32"/>
        <v>60.626627680311927</v>
      </c>
      <c r="BD68" s="6">
        <f t="shared" si="33"/>
        <v>68.887673076923122</v>
      </c>
      <c r="BE68" s="82">
        <f t="shared" si="34"/>
        <v>72.86484848484848</v>
      </c>
      <c r="BF68" s="6">
        <f t="shared" si="35"/>
        <v>78.160882352941201</v>
      </c>
      <c r="BG68" s="6">
        <f t="shared" si="36"/>
        <v>68.836077097505722</v>
      </c>
      <c r="BH68" s="6">
        <f t="shared" si="37"/>
        <v>50.047482678983826</v>
      </c>
      <c r="BI68" s="6">
        <f t="shared" si="38"/>
        <v>53.470552995391685</v>
      </c>
      <c r="BJ68" s="6">
        <f t="shared" si="39"/>
        <v>57.800091116173135</v>
      </c>
      <c r="BK68" s="61">
        <f t="shared" si="40"/>
        <v>88.713953488372084</v>
      </c>
      <c r="BL68" s="6">
        <f t="shared" si="41"/>
        <v>79.858888888888899</v>
      </c>
      <c r="BM68" s="6">
        <f t="shared" si="42"/>
        <v>62.815732142857087</v>
      </c>
      <c r="BN68" s="6">
        <f t="shared" si="43"/>
        <v>69.925831842576002</v>
      </c>
      <c r="BO68" s="82">
        <f t="shared" si="44"/>
        <v>76.257817531305903</v>
      </c>
      <c r="BP68" s="6">
        <f t="shared" si="45"/>
        <v>75.485643340857791</v>
      </c>
      <c r="BQ68" s="6">
        <f t="shared" si="46"/>
        <v>63.286975169300227</v>
      </c>
      <c r="BR68" s="6">
        <f t="shared" si="47"/>
        <v>50.085891647855533</v>
      </c>
      <c r="BS68" s="6">
        <f t="shared" si="48"/>
        <v>56.622651685393286</v>
      </c>
      <c r="BT68" s="82">
        <f t="shared" si="49"/>
        <v>57.132342342342348</v>
      </c>
      <c r="BV68" s="59">
        <f t="shared" si="50"/>
        <v>-5.4359086918348538</v>
      </c>
      <c r="BW68" s="57">
        <f t="shared" si="51"/>
        <v>-7.122397478765464</v>
      </c>
      <c r="BX68" s="57">
        <f t="shared" si="52"/>
        <v>-10.579145001328101</v>
      </c>
      <c r="BY68" s="57">
        <f t="shared" si="53"/>
        <v>-15.417120081531436</v>
      </c>
      <c r="BZ68" s="60">
        <f t="shared" si="54"/>
        <v>-15.064757368675345</v>
      </c>
      <c r="CA68" s="57">
        <f t="shared" si="55"/>
        <v>-13.228310147514293</v>
      </c>
      <c r="CB68" s="57">
        <f t="shared" si="56"/>
        <v>-16.571913719588672</v>
      </c>
      <c r="CC68" s="57">
        <f t="shared" si="57"/>
        <v>-12.729840495001554</v>
      </c>
      <c r="CD68" s="57">
        <f t="shared" si="58"/>
        <v>-13.303180157182716</v>
      </c>
      <c r="CE68" s="60">
        <f t="shared" si="59"/>
        <v>-19.125475188963556</v>
      </c>
    </row>
    <row r="69" spans="1:83" x14ac:dyDescent="0.25">
      <c r="A69" s="439" t="s">
        <v>70</v>
      </c>
      <c r="B69" s="93">
        <v>464.12840000000074</v>
      </c>
      <c r="C69" s="80">
        <v>408.63950000000057</v>
      </c>
      <c r="D69" s="80">
        <v>311.32720000000023</v>
      </c>
      <c r="E69" s="80">
        <v>337.28480000000025</v>
      </c>
      <c r="F69" s="81">
        <v>373.37500000000028</v>
      </c>
      <c r="G69" s="93">
        <v>358.11610000000007</v>
      </c>
      <c r="H69" s="80">
        <v>310.63020000000023</v>
      </c>
      <c r="I69" s="80">
        <v>213.00359999999986</v>
      </c>
      <c r="J69" s="80">
        <v>250.744</v>
      </c>
      <c r="K69" s="81">
        <v>291.85390000000018</v>
      </c>
      <c r="L69" s="93">
        <f t="shared" si="20"/>
        <v>822.24450000000081</v>
      </c>
      <c r="M69" s="80">
        <f t="shared" si="21"/>
        <v>719.26970000000074</v>
      </c>
      <c r="N69" s="80">
        <f t="shared" si="22"/>
        <v>524.33080000000007</v>
      </c>
      <c r="O69" s="80">
        <f t="shared" si="23"/>
        <v>588.02880000000027</v>
      </c>
      <c r="P69" s="81">
        <f t="shared" si="24"/>
        <v>665.22890000000052</v>
      </c>
      <c r="Q69" s="30">
        <v>544</v>
      </c>
      <c r="R69" s="29">
        <v>542</v>
      </c>
      <c r="S69" s="29">
        <v>516</v>
      </c>
      <c r="T69" s="29">
        <v>525</v>
      </c>
      <c r="U69" s="32">
        <v>535</v>
      </c>
      <c r="V69" s="29">
        <v>452</v>
      </c>
      <c r="W69" s="29">
        <v>451</v>
      </c>
      <c r="X69" s="29">
        <v>439</v>
      </c>
      <c r="Y69" s="29">
        <v>445</v>
      </c>
      <c r="Z69" s="32">
        <v>443</v>
      </c>
      <c r="AA69" s="93">
        <v>484.45339999999987</v>
      </c>
      <c r="AB69" s="80">
        <v>421.87980000000033</v>
      </c>
      <c r="AC69" s="80">
        <v>332.86820000000023</v>
      </c>
      <c r="AD69" s="80">
        <v>358.74650000000014</v>
      </c>
      <c r="AE69" s="81">
        <v>376.43270000000012</v>
      </c>
      <c r="AF69" s="93">
        <v>383.84039999999993</v>
      </c>
      <c r="AG69" s="80">
        <v>334.25639999999987</v>
      </c>
      <c r="AH69" s="80">
        <v>269.22689999999994</v>
      </c>
      <c r="AI69" s="80">
        <v>283.64900000000006</v>
      </c>
      <c r="AJ69" s="81">
        <v>289.76420000000013</v>
      </c>
      <c r="AK69" s="93">
        <f t="shared" si="25"/>
        <v>868.29379999999981</v>
      </c>
      <c r="AL69" s="80">
        <f t="shared" si="26"/>
        <v>756.13620000000014</v>
      </c>
      <c r="AM69" s="80">
        <f t="shared" si="27"/>
        <v>602.09510000000023</v>
      </c>
      <c r="AN69" s="80">
        <f t="shared" si="28"/>
        <v>642.3955000000002</v>
      </c>
      <c r="AO69" s="81">
        <f t="shared" si="29"/>
        <v>666.19690000000026</v>
      </c>
      <c r="AP69" s="30">
        <v>557</v>
      </c>
      <c r="AQ69" s="29">
        <v>558</v>
      </c>
      <c r="AR69" s="29">
        <v>557</v>
      </c>
      <c r="AS69" s="29">
        <v>557</v>
      </c>
      <c r="AT69" s="32">
        <v>558</v>
      </c>
      <c r="AU69" s="29">
        <v>450</v>
      </c>
      <c r="AV69" s="29">
        <v>449</v>
      </c>
      <c r="AW69" s="29">
        <v>449</v>
      </c>
      <c r="AX69" s="29">
        <v>450</v>
      </c>
      <c r="AY69" s="32">
        <v>450</v>
      </c>
      <c r="BA69" s="61">
        <f t="shared" si="30"/>
        <v>85.317720588235431</v>
      </c>
      <c r="BB69" s="6">
        <f t="shared" si="31"/>
        <v>75.394741697417075</v>
      </c>
      <c r="BC69" s="6">
        <f t="shared" si="32"/>
        <v>60.334728682170592</v>
      </c>
      <c r="BD69" s="6">
        <f t="shared" si="33"/>
        <v>64.244723809523848</v>
      </c>
      <c r="BE69" s="82">
        <f t="shared" si="34"/>
        <v>69.789719626168278</v>
      </c>
      <c r="BF69" s="6">
        <f t="shared" si="35"/>
        <v>79.229225663716832</v>
      </c>
      <c r="BG69" s="6">
        <f t="shared" si="36"/>
        <v>68.875875831485629</v>
      </c>
      <c r="BH69" s="6">
        <f t="shared" si="37"/>
        <v>48.520182232346208</v>
      </c>
      <c r="BI69" s="6">
        <f t="shared" si="38"/>
        <v>56.346966292134837</v>
      </c>
      <c r="BJ69" s="6">
        <f t="shared" si="39"/>
        <v>65.88124153498876</v>
      </c>
      <c r="BK69" s="61">
        <f t="shared" si="40"/>
        <v>86.975475763016135</v>
      </c>
      <c r="BL69" s="6">
        <f t="shared" si="41"/>
        <v>75.605698924731243</v>
      </c>
      <c r="BM69" s="6">
        <f t="shared" si="42"/>
        <v>59.760897666068267</v>
      </c>
      <c r="BN69" s="6">
        <f t="shared" si="43"/>
        <v>64.406912028725344</v>
      </c>
      <c r="BO69" s="82">
        <f t="shared" si="44"/>
        <v>67.461057347670277</v>
      </c>
      <c r="BP69" s="6">
        <f t="shared" si="45"/>
        <v>85.29786666666665</v>
      </c>
      <c r="BQ69" s="6">
        <f t="shared" si="46"/>
        <v>74.444632516703763</v>
      </c>
      <c r="BR69" s="6">
        <f t="shared" si="47"/>
        <v>59.961447661469926</v>
      </c>
      <c r="BS69" s="6">
        <f t="shared" si="48"/>
        <v>63.033111111111126</v>
      </c>
      <c r="BT69" s="82">
        <f t="shared" si="49"/>
        <v>64.39204444444448</v>
      </c>
      <c r="BV69" s="59">
        <f t="shared" si="50"/>
        <v>-6.0884949245185993</v>
      </c>
      <c r="BW69" s="57">
        <f t="shared" si="51"/>
        <v>-6.5188658659314456</v>
      </c>
      <c r="BX69" s="57">
        <f t="shared" si="52"/>
        <v>-11.814546449824384</v>
      </c>
      <c r="BY69" s="57">
        <f t="shared" si="53"/>
        <v>-7.8977575173890102</v>
      </c>
      <c r="BZ69" s="60">
        <f t="shared" si="54"/>
        <v>-3.9084780911795178</v>
      </c>
      <c r="CA69" s="57">
        <f t="shared" si="55"/>
        <v>-1.6776090963494852</v>
      </c>
      <c r="CB69" s="57">
        <f t="shared" si="56"/>
        <v>-1.1610664080274802</v>
      </c>
      <c r="CC69" s="57">
        <f t="shared" si="57"/>
        <v>0.20054999540165852</v>
      </c>
      <c r="CD69" s="57">
        <f t="shared" si="58"/>
        <v>-1.3738009176142185</v>
      </c>
      <c r="CE69" s="60">
        <f t="shared" si="59"/>
        <v>-3.0690129032257971</v>
      </c>
    </row>
    <row r="70" spans="1:83" x14ac:dyDescent="0.25">
      <c r="A70" s="439" t="s">
        <v>71</v>
      </c>
      <c r="B70" s="93">
        <v>215.21580000000006</v>
      </c>
      <c r="C70" s="80">
        <v>177.66270000000017</v>
      </c>
      <c r="D70" s="80">
        <v>141.59060000000014</v>
      </c>
      <c r="E70" s="80">
        <v>164.7410000000001</v>
      </c>
      <c r="F70" s="81">
        <v>202.91090000000008</v>
      </c>
      <c r="G70" s="93">
        <v>203.65490000000008</v>
      </c>
      <c r="H70" s="80">
        <v>161.35200000000003</v>
      </c>
      <c r="I70" s="80">
        <v>138.16970000000003</v>
      </c>
      <c r="J70" s="80">
        <v>147.37120000000007</v>
      </c>
      <c r="K70" s="81">
        <v>179.37260000000006</v>
      </c>
      <c r="L70" s="93">
        <f t="shared" si="20"/>
        <v>418.87070000000017</v>
      </c>
      <c r="M70" s="80">
        <f t="shared" si="21"/>
        <v>339.01470000000018</v>
      </c>
      <c r="N70" s="80">
        <f t="shared" si="22"/>
        <v>279.76030000000014</v>
      </c>
      <c r="O70" s="80">
        <f t="shared" si="23"/>
        <v>312.11220000000014</v>
      </c>
      <c r="P70" s="81">
        <f t="shared" si="24"/>
        <v>382.28350000000012</v>
      </c>
      <c r="Q70" s="30">
        <v>248</v>
      </c>
      <c r="R70" s="29">
        <v>247</v>
      </c>
      <c r="S70" s="29">
        <v>240</v>
      </c>
      <c r="T70" s="29">
        <v>243</v>
      </c>
      <c r="U70" s="32">
        <v>248</v>
      </c>
      <c r="V70" s="29">
        <v>247</v>
      </c>
      <c r="W70" s="29">
        <v>245</v>
      </c>
      <c r="X70" s="29">
        <v>246</v>
      </c>
      <c r="Y70" s="29">
        <v>245</v>
      </c>
      <c r="Z70" s="32">
        <v>246</v>
      </c>
      <c r="AA70" s="93">
        <v>211.89710000000005</v>
      </c>
      <c r="AB70" s="80">
        <v>162.93970000000007</v>
      </c>
      <c r="AC70" s="80">
        <v>148.89060000000001</v>
      </c>
      <c r="AD70" s="80">
        <v>175.53580000000011</v>
      </c>
      <c r="AE70" s="81">
        <v>199.57940000000005</v>
      </c>
      <c r="AF70" s="93">
        <v>214.8244</v>
      </c>
      <c r="AG70" s="80">
        <v>155.82790000000003</v>
      </c>
      <c r="AH70" s="80">
        <v>149.22920000000002</v>
      </c>
      <c r="AI70" s="80">
        <v>156.84499999999994</v>
      </c>
      <c r="AJ70" s="81">
        <v>193.80319999999998</v>
      </c>
      <c r="AK70" s="93">
        <f t="shared" si="25"/>
        <v>426.72150000000005</v>
      </c>
      <c r="AL70" s="80">
        <f t="shared" si="26"/>
        <v>318.76760000000013</v>
      </c>
      <c r="AM70" s="80">
        <f t="shared" si="27"/>
        <v>298.11980000000005</v>
      </c>
      <c r="AN70" s="80">
        <f t="shared" si="28"/>
        <v>332.38080000000002</v>
      </c>
      <c r="AO70" s="81">
        <f t="shared" si="29"/>
        <v>393.38260000000002</v>
      </c>
      <c r="AP70" s="30">
        <v>253</v>
      </c>
      <c r="AQ70" s="29">
        <v>254</v>
      </c>
      <c r="AR70" s="29">
        <v>252</v>
      </c>
      <c r="AS70" s="29">
        <v>252</v>
      </c>
      <c r="AT70" s="32">
        <v>253</v>
      </c>
      <c r="AU70" s="29">
        <v>249</v>
      </c>
      <c r="AV70" s="29">
        <v>249</v>
      </c>
      <c r="AW70" s="29">
        <v>248</v>
      </c>
      <c r="AX70" s="29">
        <v>250</v>
      </c>
      <c r="AY70" s="32">
        <v>249</v>
      </c>
      <c r="BA70" s="61">
        <f t="shared" si="30"/>
        <v>86.780564516129061</v>
      </c>
      <c r="BB70" s="6">
        <f t="shared" si="31"/>
        <v>71.928218623481854</v>
      </c>
      <c r="BC70" s="6">
        <f t="shared" si="32"/>
        <v>58.996083333333395</v>
      </c>
      <c r="BD70" s="6">
        <f t="shared" si="33"/>
        <v>67.794650205761357</v>
      </c>
      <c r="BE70" s="82">
        <f t="shared" si="34"/>
        <v>81.818911290322617</v>
      </c>
      <c r="BF70" s="6">
        <f t="shared" si="35"/>
        <v>82.451376518218652</v>
      </c>
      <c r="BG70" s="6">
        <f t="shared" si="36"/>
        <v>65.857959183673486</v>
      </c>
      <c r="BH70" s="6">
        <f t="shared" si="37"/>
        <v>56.166544715447166</v>
      </c>
      <c r="BI70" s="6">
        <f t="shared" si="38"/>
        <v>60.15151020408166</v>
      </c>
      <c r="BJ70" s="6">
        <f t="shared" si="39"/>
        <v>72.915691056910589</v>
      </c>
      <c r="BK70" s="61">
        <f t="shared" si="40"/>
        <v>83.753794466403193</v>
      </c>
      <c r="BL70" s="6">
        <f t="shared" si="41"/>
        <v>64.149488188976406</v>
      </c>
      <c r="BM70" s="6">
        <f t="shared" si="42"/>
        <v>59.083571428571432</v>
      </c>
      <c r="BN70" s="6">
        <f t="shared" si="43"/>
        <v>69.657063492063529</v>
      </c>
      <c r="BO70" s="82">
        <f t="shared" si="44"/>
        <v>78.885138339920971</v>
      </c>
      <c r="BP70" s="6">
        <f t="shared" si="45"/>
        <v>86.274859437751005</v>
      </c>
      <c r="BQ70" s="6">
        <f t="shared" si="46"/>
        <v>62.581485943775114</v>
      </c>
      <c r="BR70" s="6">
        <f t="shared" si="47"/>
        <v>60.173064516129038</v>
      </c>
      <c r="BS70" s="6">
        <f t="shared" si="48"/>
        <v>62.737999999999971</v>
      </c>
      <c r="BT70" s="82">
        <f t="shared" si="49"/>
        <v>77.832610441767059</v>
      </c>
      <c r="BV70" s="59">
        <f t="shared" si="50"/>
        <v>-4.3291879979104095</v>
      </c>
      <c r="BW70" s="57">
        <f t="shared" si="51"/>
        <v>-6.0702594398083676</v>
      </c>
      <c r="BX70" s="57">
        <f t="shared" si="52"/>
        <v>-2.8295386178862287</v>
      </c>
      <c r="BY70" s="57">
        <f t="shared" si="53"/>
        <v>-7.6431400016796971</v>
      </c>
      <c r="BZ70" s="60">
        <f t="shared" si="54"/>
        <v>-8.9032202334120285</v>
      </c>
      <c r="CA70" s="57">
        <f t="shared" si="55"/>
        <v>2.5210649713478119</v>
      </c>
      <c r="CB70" s="57">
        <f t="shared" si="56"/>
        <v>-1.5680022452012921</v>
      </c>
      <c r="CC70" s="57">
        <f t="shared" si="57"/>
        <v>1.0894930875576065</v>
      </c>
      <c r="CD70" s="57">
        <f t="shared" si="58"/>
        <v>-6.9190634920635574</v>
      </c>
      <c r="CE70" s="60">
        <f t="shared" si="59"/>
        <v>-1.0525278981539117</v>
      </c>
    </row>
    <row r="71" spans="1:83" x14ac:dyDescent="0.25">
      <c r="A71" s="439" t="s">
        <v>72</v>
      </c>
      <c r="B71" s="93" t="s">
        <v>37</v>
      </c>
      <c r="C71" s="80" t="s">
        <v>37</v>
      </c>
      <c r="D71" s="80" t="s">
        <v>37</v>
      </c>
      <c r="E71" s="80" t="s">
        <v>37</v>
      </c>
      <c r="F71" s="81" t="s">
        <v>37</v>
      </c>
      <c r="G71" s="93" t="s">
        <v>37</v>
      </c>
      <c r="H71" s="80" t="s">
        <v>37</v>
      </c>
      <c r="I71" s="80" t="s">
        <v>37</v>
      </c>
      <c r="J71" s="80" t="s">
        <v>37</v>
      </c>
      <c r="K71" s="81" t="s">
        <v>37</v>
      </c>
      <c r="L71" s="93" t="s">
        <v>37</v>
      </c>
      <c r="M71" s="80" t="s">
        <v>37</v>
      </c>
      <c r="N71" s="80" t="s">
        <v>37</v>
      </c>
      <c r="O71" s="80" t="s">
        <v>37</v>
      </c>
      <c r="P71" s="81" t="s">
        <v>37</v>
      </c>
      <c r="Q71" s="30" t="s">
        <v>37</v>
      </c>
      <c r="R71" s="29" t="s">
        <v>37</v>
      </c>
      <c r="S71" s="29" t="s">
        <v>37</v>
      </c>
      <c r="T71" s="29" t="s">
        <v>37</v>
      </c>
      <c r="U71" s="32" t="s">
        <v>37</v>
      </c>
      <c r="V71" s="29" t="s">
        <v>37</v>
      </c>
      <c r="W71" s="29" t="s">
        <v>37</v>
      </c>
      <c r="X71" s="29" t="s">
        <v>37</v>
      </c>
      <c r="Y71" s="29" t="s">
        <v>37</v>
      </c>
      <c r="Z71" s="32" t="s">
        <v>37</v>
      </c>
      <c r="AA71" s="93" t="s">
        <v>37</v>
      </c>
      <c r="AB71" s="80" t="s">
        <v>37</v>
      </c>
      <c r="AC71" s="80" t="s">
        <v>37</v>
      </c>
      <c r="AD71" s="80" t="s">
        <v>37</v>
      </c>
      <c r="AE71" s="81" t="s">
        <v>37</v>
      </c>
      <c r="AF71" s="93" t="s">
        <v>37</v>
      </c>
      <c r="AG71" s="80" t="s">
        <v>37</v>
      </c>
      <c r="AH71" s="80" t="s">
        <v>37</v>
      </c>
      <c r="AI71" s="80" t="s">
        <v>37</v>
      </c>
      <c r="AJ71" s="81" t="s">
        <v>37</v>
      </c>
      <c r="AK71" s="93" t="s">
        <v>37</v>
      </c>
      <c r="AL71" s="80" t="s">
        <v>37</v>
      </c>
      <c r="AM71" s="80" t="s">
        <v>37</v>
      </c>
      <c r="AN71" s="80" t="s">
        <v>37</v>
      </c>
      <c r="AO71" s="81" t="s">
        <v>37</v>
      </c>
      <c r="AP71" s="30" t="s">
        <v>37</v>
      </c>
      <c r="AQ71" s="29" t="s">
        <v>37</v>
      </c>
      <c r="AR71" s="29" t="s">
        <v>37</v>
      </c>
      <c r="AS71" s="29" t="s">
        <v>37</v>
      </c>
      <c r="AT71" s="32" t="s">
        <v>37</v>
      </c>
      <c r="AU71" s="29" t="s">
        <v>37</v>
      </c>
      <c r="AV71" s="29" t="s">
        <v>37</v>
      </c>
      <c r="AW71" s="29" t="s">
        <v>37</v>
      </c>
      <c r="AX71" s="29" t="s">
        <v>37</v>
      </c>
      <c r="AY71" s="32" t="s">
        <v>37</v>
      </c>
      <c r="BA71" s="71"/>
      <c r="BB71" s="66"/>
      <c r="BC71" s="66"/>
      <c r="BD71" s="66"/>
      <c r="BE71" s="88"/>
      <c r="BF71" s="66"/>
      <c r="BG71" s="66"/>
      <c r="BH71" s="66"/>
      <c r="BI71" s="66"/>
      <c r="BJ71" s="66"/>
      <c r="BK71" s="71"/>
      <c r="BL71" s="66"/>
      <c r="BM71" s="66"/>
      <c r="BN71" s="66"/>
      <c r="BO71" s="88"/>
      <c r="BP71" s="66"/>
      <c r="BQ71" s="66"/>
      <c r="BR71" s="66"/>
      <c r="BS71" s="66"/>
      <c r="BT71" s="88"/>
      <c r="BV71" s="71"/>
      <c r="BW71" s="66"/>
      <c r="BX71" s="66"/>
      <c r="BY71" s="66"/>
      <c r="BZ71" s="66"/>
      <c r="CA71" s="71"/>
      <c r="CB71" s="66"/>
      <c r="CC71" s="66"/>
      <c r="CD71" s="66"/>
      <c r="CE71" s="88"/>
    </row>
    <row r="72" spans="1:83" x14ac:dyDescent="0.25">
      <c r="A72" s="439" t="s">
        <v>73</v>
      </c>
      <c r="B72" s="93">
        <v>433.46789999999936</v>
      </c>
      <c r="C72" s="80">
        <v>277.12779999999992</v>
      </c>
      <c r="D72" s="80">
        <v>265.03609999999981</v>
      </c>
      <c r="E72" s="80">
        <v>264.94810000000018</v>
      </c>
      <c r="F72" s="81">
        <v>371.43469999999928</v>
      </c>
      <c r="G72" s="93">
        <v>397.98169999999965</v>
      </c>
      <c r="H72" s="80">
        <v>208.19540000000021</v>
      </c>
      <c r="I72" s="80">
        <v>229.69480000000019</v>
      </c>
      <c r="J72" s="80">
        <v>215.19330000000016</v>
      </c>
      <c r="K72" s="81">
        <v>299.26879999999971</v>
      </c>
      <c r="L72" s="93">
        <f t="shared" ref="L72:P77" si="60">B72+G72</f>
        <v>831.44959999999901</v>
      </c>
      <c r="M72" s="80">
        <f t="shared" si="60"/>
        <v>485.32320000000016</v>
      </c>
      <c r="N72" s="80">
        <f t="shared" si="60"/>
        <v>494.73090000000002</v>
      </c>
      <c r="O72" s="80">
        <f t="shared" si="60"/>
        <v>480.14140000000032</v>
      </c>
      <c r="P72" s="81">
        <f t="shared" si="60"/>
        <v>670.70349999999894</v>
      </c>
      <c r="Q72" s="30">
        <v>511</v>
      </c>
      <c r="R72" s="29">
        <v>500</v>
      </c>
      <c r="S72" s="29">
        <v>484</v>
      </c>
      <c r="T72" s="29">
        <v>492</v>
      </c>
      <c r="U72" s="32">
        <v>506</v>
      </c>
      <c r="V72" s="29">
        <v>494</v>
      </c>
      <c r="W72" s="29">
        <v>482</v>
      </c>
      <c r="X72" s="29">
        <v>469</v>
      </c>
      <c r="Y72" s="29">
        <v>479</v>
      </c>
      <c r="Z72" s="32">
        <v>483</v>
      </c>
      <c r="AA72" s="93">
        <v>473.3451000000004</v>
      </c>
      <c r="AB72" s="80">
        <v>336.43319999999972</v>
      </c>
      <c r="AC72" s="80">
        <v>324.80939999999941</v>
      </c>
      <c r="AD72" s="80">
        <v>366.56439999999952</v>
      </c>
      <c r="AE72" s="81">
        <v>440.71250000000003</v>
      </c>
      <c r="AF72" s="93">
        <v>446.50420000000094</v>
      </c>
      <c r="AG72" s="80">
        <v>283.61730000000034</v>
      </c>
      <c r="AH72" s="80">
        <v>318.72920000000067</v>
      </c>
      <c r="AI72" s="80">
        <v>322.64220000000051</v>
      </c>
      <c r="AJ72" s="81">
        <v>354.69840000000079</v>
      </c>
      <c r="AK72" s="93">
        <f t="shared" ref="AK72:AO78" si="61">AA72+AF72</f>
        <v>919.84930000000134</v>
      </c>
      <c r="AL72" s="80">
        <f t="shared" si="61"/>
        <v>620.05050000000006</v>
      </c>
      <c r="AM72" s="80">
        <f t="shared" si="61"/>
        <v>643.53860000000009</v>
      </c>
      <c r="AN72" s="80">
        <f t="shared" si="61"/>
        <v>689.20659999999998</v>
      </c>
      <c r="AO72" s="81">
        <f t="shared" si="61"/>
        <v>795.41090000000077</v>
      </c>
      <c r="AP72" s="30">
        <v>532</v>
      </c>
      <c r="AQ72" s="29">
        <v>532</v>
      </c>
      <c r="AR72" s="29">
        <v>533</v>
      </c>
      <c r="AS72" s="29">
        <v>533</v>
      </c>
      <c r="AT72" s="32">
        <v>532</v>
      </c>
      <c r="AU72" s="29">
        <v>513</v>
      </c>
      <c r="AV72" s="29">
        <v>512</v>
      </c>
      <c r="AW72" s="29">
        <v>513</v>
      </c>
      <c r="AX72" s="29">
        <v>513</v>
      </c>
      <c r="AY72" s="32">
        <v>512</v>
      </c>
      <c r="BA72" s="61">
        <f t="shared" ref="BA72:BJ78" si="62">B72/Q72*100</f>
        <v>84.827377690802223</v>
      </c>
      <c r="BB72" s="6">
        <f t="shared" si="62"/>
        <v>55.425559999999983</v>
      </c>
      <c r="BC72" s="6">
        <f t="shared" si="62"/>
        <v>54.759524793388394</v>
      </c>
      <c r="BD72" s="6">
        <f t="shared" si="62"/>
        <v>53.85123983739841</v>
      </c>
      <c r="BE72" s="82">
        <f t="shared" si="62"/>
        <v>73.406067193675753</v>
      </c>
      <c r="BF72" s="6">
        <f t="shared" si="62"/>
        <v>80.563097165991834</v>
      </c>
      <c r="BG72" s="6">
        <f t="shared" si="62"/>
        <v>43.194066390041534</v>
      </c>
      <c r="BH72" s="6">
        <f t="shared" si="62"/>
        <v>48.975437100213256</v>
      </c>
      <c r="BI72" s="6">
        <f t="shared" si="62"/>
        <v>44.925532359081458</v>
      </c>
      <c r="BJ72" s="6">
        <f t="shared" si="62"/>
        <v>61.960414078674887</v>
      </c>
      <c r="BK72" s="61">
        <f t="shared" ref="BK72:BT78" si="63">AA72/AP72*100</f>
        <v>88.974642857142925</v>
      </c>
      <c r="BL72" s="6">
        <f t="shared" si="63"/>
        <v>63.23932330827062</v>
      </c>
      <c r="BM72" s="6">
        <f t="shared" si="63"/>
        <v>60.939849906191256</v>
      </c>
      <c r="BN72" s="6">
        <f t="shared" si="63"/>
        <v>68.773808630393901</v>
      </c>
      <c r="BO72" s="82">
        <f t="shared" si="63"/>
        <v>82.840695488721821</v>
      </c>
      <c r="BP72" s="6">
        <f t="shared" si="63"/>
        <v>87.037855750487509</v>
      </c>
      <c r="BQ72" s="6">
        <f t="shared" si="63"/>
        <v>55.394003906250063</v>
      </c>
      <c r="BR72" s="6">
        <f t="shared" si="63"/>
        <v>62.130448343080062</v>
      </c>
      <c r="BS72" s="6">
        <f t="shared" si="63"/>
        <v>62.893216374269102</v>
      </c>
      <c r="BT72" s="82">
        <f t="shared" si="63"/>
        <v>69.277031250000149</v>
      </c>
      <c r="BV72" s="59">
        <f t="shared" ref="BV72:BZ78" si="64">BF72-BA72</f>
        <v>-4.2642805248103883</v>
      </c>
      <c r="BW72" s="57">
        <f t="shared" si="64"/>
        <v>-12.231493609958449</v>
      </c>
      <c r="BX72" s="57">
        <f t="shared" si="64"/>
        <v>-5.7840876931751382</v>
      </c>
      <c r="BY72" s="57">
        <f t="shared" si="64"/>
        <v>-8.9257074783169514</v>
      </c>
      <c r="BZ72" s="60">
        <f t="shared" si="64"/>
        <v>-11.445653115000866</v>
      </c>
      <c r="CA72" s="57">
        <f t="shared" ref="CA72:CE78" si="65">BP72-BK72</f>
        <v>-1.9367871066554159</v>
      </c>
      <c r="CB72" s="57">
        <f t="shared" si="65"/>
        <v>-7.8453194020205572</v>
      </c>
      <c r="CC72" s="57">
        <f t="shared" si="65"/>
        <v>1.1905984368888056</v>
      </c>
      <c r="CD72" s="57">
        <f t="shared" si="65"/>
        <v>-5.8805922561247996</v>
      </c>
      <c r="CE72" s="60">
        <f t="shared" si="65"/>
        <v>-13.563664238721671</v>
      </c>
    </row>
    <row r="73" spans="1:83" x14ac:dyDescent="0.25">
      <c r="A73" s="439" t="s">
        <v>74</v>
      </c>
      <c r="B73" s="93">
        <v>343.30780000000004</v>
      </c>
      <c r="C73" s="80">
        <v>275.06290000000018</v>
      </c>
      <c r="D73" s="80">
        <v>233.95510000000007</v>
      </c>
      <c r="E73" s="80">
        <v>246.44670000000005</v>
      </c>
      <c r="F73" s="81">
        <v>288.78180000000015</v>
      </c>
      <c r="G73" s="93">
        <v>293.87040000000007</v>
      </c>
      <c r="H73" s="80">
        <v>233.58100000000013</v>
      </c>
      <c r="I73" s="80">
        <v>195.84790000000015</v>
      </c>
      <c r="J73" s="80">
        <v>217.5864000000002</v>
      </c>
      <c r="K73" s="81">
        <v>238.81980000000027</v>
      </c>
      <c r="L73" s="93">
        <f t="shared" si="60"/>
        <v>637.17820000000006</v>
      </c>
      <c r="M73" s="80">
        <f t="shared" si="60"/>
        <v>508.64390000000031</v>
      </c>
      <c r="N73" s="80">
        <f t="shared" si="60"/>
        <v>429.80300000000022</v>
      </c>
      <c r="O73" s="80">
        <f t="shared" si="60"/>
        <v>464.03310000000022</v>
      </c>
      <c r="P73" s="81">
        <f t="shared" si="60"/>
        <v>527.60160000000042</v>
      </c>
      <c r="Q73" s="30">
        <v>515</v>
      </c>
      <c r="R73" s="29">
        <v>507</v>
      </c>
      <c r="S73" s="29">
        <v>499</v>
      </c>
      <c r="T73" s="29">
        <v>506</v>
      </c>
      <c r="U73" s="32">
        <v>509</v>
      </c>
      <c r="V73" s="29">
        <v>474</v>
      </c>
      <c r="W73" s="29">
        <v>470</v>
      </c>
      <c r="X73" s="29">
        <v>452</v>
      </c>
      <c r="Y73" s="29">
        <v>457</v>
      </c>
      <c r="Z73" s="32">
        <v>469</v>
      </c>
      <c r="AA73" s="93">
        <v>380.84149999999971</v>
      </c>
      <c r="AB73" s="80">
        <v>316.63060000000013</v>
      </c>
      <c r="AC73" s="80">
        <v>306.86550000000022</v>
      </c>
      <c r="AD73" s="80">
        <v>298.32240000000002</v>
      </c>
      <c r="AE73" s="81">
        <v>326.85230000000013</v>
      </c>
      <c r="AF73" s="93">
        <v>329.59290000000027</v>
      </c>
      <c r="AG73" s="80">
        <v>266.61030000000017</v>
      </c>
      <c r="AH73" s="80">
        <v>262.66890000000012</v>
      </c>
      <c r="AI73" s="80">
        <v>245.16680000000014</v>
      </c>
      <c r="AJ73" s="81">
        <v>277.93130000000025</v>
      </c>
      <c r="AK73" s="93">
        <f t="shared" si="61"/>
        <v>710.43439999999998</v>
      </c>
      <c r="AL73" s="80">
        <f t="shared" si="61"/>
        <v>583.24090000000024</v>
      </c>
      <c r="AM73" s="80">
        <f t="shared" si="61"/>
        <v>569.53440000000035</v>
      </c>
      <c r="AN73" s="80">
        <f t="shared" si="61"/>
        <v>543.48920000000021</v>
      </c>
      <c r="AO73" s="81">
        <f t="shared" si="61"/>
        <v>604.78360000000043</v>
      </c>
      <c r="AP73" s="30">
        <v>530</v>
      </c>
      <c r="AQ73" s="29">
        <v>531</v>
      </c>
      <c r="AR73" s="29">
        <v>530</v>
      </c>
      <c r="AS73" s="29">
        <v>530</v>
      </c>
      <c r="AT73" s="32">
        <v>531</v>
      </c>
      <c r="AU73" s="29">
        <v>482</v>
      </c>
      <c r="AV73" s="29">
        <v>480</v>
      </c>
      <c r="AW73" s="29">
        <v>481</v>
      </c>
      <c r="AX73" s="29">
        <v>480</v>
      </c>
      <c r="AY73" s="32">
        <v>480</v>
      </c>
      <c r="BA73" s="61">
        <f t="shared" si="62"/>
        <v>66.661708737864089</v>
      </c>
      <c r="BB73" s="6">
        <f t="shared" si="62"/>
        <v>54.253037475345202</v>
      </c>
      <c r="BC73" s="6">
        <f t="shared" si="62"/>
        <v>46.88478957915833</v>
      </c>
      <c r="BD73" s="6">
        <f t="shared" si="62"/>
        <v>48.704881422924913</v>
      </c>
      <c r="BE73" s="82">
        <f t="shared" si="62"/>
        <v>56.735127701375276</v>
      </c>
      <c r="BF73" s="6">
        <f t="shared" si="62"/>
        <v>61.997974683544321</v>
      </c>
      <c r="BG73" s="6">
        <f t="shared" si="62"/>
        <v>49.698085106383004</v>
      </c>
      <c r="BH73" s="6">
        <f t="shared" si="62"/>
        <v>43.329181415929234</v>
      </c>
      <c r="BI73" s="6">
        <f t="shared" si="62"/>
        <v>47.611903719912519</v>
      </c>
      <c r="BJ73" s="6">
        <f t="shared" si="62"/>
        <v>50.921066098081077</v>
      </c>
      <c r="BK73" s="61">
        <f t="shared" si="63"/>
        <v>71.856886792452784</v>
      </c>
      <c r="BL73" s="6">
        <f t="shared" si="63"/>
        <v>59.629114877589473</v>
      </c>
      <c r="BM73" s="6">
        <f t="shared" si="63"/>
        <v>57.899150943396272</v>
      </c>
      <c r="BN73" s="6">
        <f t="shared" si="63"/>
        <v>56.287245283018869</v>
      </c>
      <c r="BO73" s="82">
        <f t="shared" si="63"/>
        <v>61.554105461393618</v>
      </c>
      <c r="BP73" s="6">
        <f t="shared" si="63"/>
        <v>68.380269709543626</v>
      </c>
      <c r="BQ73" s="6">
        <f t="shared" si="63"/>
        <v>55.543812500000037</v>
      </c>
      <c r="BR73" s="6">
        <f t="shared" si="63"/>
        <v>54.608918918918945</v>
      </c>
      <c r="BS73" s="6">
        <f t="shared" si="63"/>
        <v>51.076416666666688</v>
      </c>
      <c r="BT73" s="82">
        <f t="shared" si="63"/>
        <v>57.902354166666711</v>
      </c>
      <c r="BV73" s="59">
        <f t="shared" si="64"/>
        <v>-4.6637340543197681</v>
      </c>
      <c r="BW73" s="57">
        <f t="shared" si="64"/>
        <v>-4.5549523689621978</v>
      </c>
      <c r="BX73" s="57">
        <f t="shared" si="64"/>
        <v>-3.5556081632290955</v>
      </c>
      <c r="BY73" s="57">
        <f t="shared" si="64"/>
        <v>-1.0929777030123944</v>
      </c>
      <c r="BZ73" s="60">
        <f t="shared" si="64"/>
        <v>-5.8140616032941992</v>
      </c>
      <c r="CA73" s="57">
        <f t="shared" si="65"/>
        <v>-3.4766170829091578</v>
      </c>
      <c r="CB73" s="57">
        <f t="shared" si="65"/>
        <v>-4.0853023775894357</v>
      </c>
      <c r="CC73" s="57">
        <f t="shared" si="65"/>
        <v>-3.2902320244773264</v>
      </c>
      <c r="CD73" s="57">
        <f t="shared" si="65"/>
        <v>-5.2108286163521811</v>
      </c>
      <c r="CE73" s="60">
        <f t="shared" si="65"/>
        <v>-3.6517512947269068</v>
      </c>
    </row>
    <row r="74" spans="1:83" x14ac:dyDescent="0.25">
      <c r="A74" s="439" t="s">
        <v>75</v>
      </c>
      <c r="B74" s="93">
        <v>344.28279999999967</v>
      </c>
      <c r="C74" s="80">
        <v>303.11630000000002</v>
      </c>
      <c r="D74" s="80">
        <v>271.83990000000017</v>
      </c>
      <c r="E74" s="80">
        <v>280.76600000000025</v>
      </c>
      <c r="F74" s="81">
        <v>331.70079999999984</v>
      </c>
      <c r="G74" s="93">
        <v>316.45429999999993</v>
      </c>
      <c r="H74" s="80">
        <v>289.70959999999968</v>
      </c>
      <c r="I74" s="80">
        <v>270.32109999999983</v>
      </c>
      <c r="J74" s="80">
        <v>294.19190000000003</v>
      </c>
      <c r="K74" s="81">
        <v>320.08009999999985</v>
      </c>
      <c r="L74" s="93">
        <f t="shared" si="60"/>
        <v>660.7370999999996</v>
      </c>
      <c r="M74" s="80">
        <f t="shared" si="60"/>
        <v>592.82589999999971</v>
      </c>
      <c r="N74" s="80">
        <f t="shared" si="60"/>
        <v>542.16100000000006</v>
      </c>
      <c r="O74" s="80">
        <f t="shared" si="60"/>
        <v>574.95790000000034</v>
      </c>
      <c r="P74" s="81">
        <f t="shared" si="60"/>
        <v>651.78089999999975</v>
      </c>
      <c r="Q74" s="30">
        <v>531</v>
      </c>
      <c r="R74" s="29">
        <v>523</v>
      </c>
      <c r="S74" s="29">
        <v>506</v>
      </c>
      <c r="T74" s="29">
        <v>513</v>
      </c>
      <c r="U74" s="32">
        <v>526</v>
      </c>
      <c r="V74" s="29">
        <v>472</v>
      </c>
      <c r="W74" s="29">
        <v>468</v>
      </c>
      <c r="X74" s="29">
        <v>458</v>
      </c>
      <c r="Y74" s="29">
        <v>463</v>
      </c>
      <c r="Z74" s="32">
        <v>472</v>
      </c>
      <c r="AA74" s="93">
        <v>408.81709999999913</v>
      </c>
      <c r="AB74" s="80">
        <v>380.70299999999941</v>
      </c>
      <c r="AC74" s="80">
        <v>383.39009999999945</v>
      </c>
      <c r="AD74" s="80">
        <v>376.34029999999939</v>
      </c>
      <c r="AE74" s="81">
        <v>404.4737999999993</v>
      </c>
      <c r="AF74" s="93">
        <v>387.32280000000009</v>
      </c>
      <c r="AG74" s="80">
        <v>352.26740000000007</v>
      </c>
      <c r="AH74" s="80">
        <v>363.23300000000006</v>
      </c>
      <c r="AI74" s="80">
        <v>377.96280000000002</v>
      </c>
      <c r="AJ74" s="81">
        <v>381.40590000000032</v>
      </c>
      <c r="AK74" s="93">
        <f t="shared" si="61"/>
        <v>796.13989999999922</v>
      </c>
      <c r="AL74" s="80">
        <f t="shared" si="61"/>
        <v>732.97039999999947</v>
      </c>
      <c r="AM74" s="80">
        <f t="shared" si="61"/>
        <v>746.62309999999957</v>
      </c>
      <c r="AN74" s="80">
        <f t="shared" si="61"/>
        <v>754.3030999999994</v>
      </c>
      <c r="AO74" s="81">
        <f t="shared" si="61"/>
        <v>785.87969999999962</v>
      </c>
      <c r="AP74" s="30">
        <v>538</v>
      </c>
      <c r="AQ74" s="29">
        <v>538</v>
      </c>
      <c r="AR74" s="29">
        <v>537</v>
      </c>
      <c r="AS74" s="29">
        <v>537</v>
      </c>
      <c r="AT74" s="32">
        <v>537</v>
      </c>
      <c r="AU74" s="29">
        <v>475</v>
      </c>
      <c r="AV74" s="29">
        <v>474</v>
      </c>
      <c r="AW74" s="29">
        <v>475</v>
      </c>
      <c r="AX74" s="29">
        <v>475</v>
      </c>
      <c r="AY74" s="32">
        <v>474</v>
      </c>
      <c r="BA74" s="61">
        <f t="shared" si="62"/>
        <v>64.836685499058319</v>
      </c>
      <c r="BB74" s="6">
        <f t="shared" si="62"/>
        <v>57.957227533460809</v>
      </c>
      <c r="BC74" s="6">
        <f t="shared" si="62"/>
        <v>53.723300395256942</v>
      </c>
      <c r="BD74" s="6">
        <f t="shared" si="62"/>
        <v>54.73021442495132</v>
      </c>
      <c r="BE74" s="82">
        <f t="shared" si="62"/>
        <v>63.060988593155862</v>
      </c>
      <c r="BF74" s="6">
        <f t="shared" si="62"/>
        <v>67.045402542372869</v>
      </c>
      <c r="BG74" s="6">
        <f t="shared" si="62"/>
        <v>61.903760683760609</v>
      </c>
      <c r="BH74" s="6">
        <f t="shared" si="62"/>
        <v>59.022074235807821</v>
      </c>
      <c r="BI74" s="6">
        <f t="shared" si="62"/>
        <v>63.540367170626354</v>
      </c>
      <c r="BJ74" s="6">
        <f t="shared" si="62"/>
        <v>67.813580508474544</v>
      </c>
      <c r="BK74" s="61">
        <f t="shared" si="63"/>
        <v>75.988308550185707</v>
      </c>
      <c r="BL74" s="6">
        <f t="shared" si="63"/>
        <v>70.762639405204354</v>
      </c>
      <c r="BM74" s="6">
        <f t="shared" si="63"/>
        <v>71.394804469273637</v>
      </c>
      <c r="BN74" s="6">
        <f t="shared" si="63"/>
        <v>70.08199255121032</v>
      </c>
      <c r="BO74" s="82">
        <f t="shared" si="63"/>
        <v>75.321005586592051</v>
      </c>
      <c r="BP74" s="6">
        <f t="shared" si="63"/>
        <v>81.541642105263179</v>
      </c>
      <c r="BQ74" s="6">
        <f t="shared" si="63"/>
        <v>74.318016877637149</v>
      </c>
      <c r="BR74" s="6">
        <f t="shared" si="63"/>
        <v>76.470105263157905</v>
      </c>
      <c r="BS74" s="6">
        <f t="shared" si="63"/>
        <v>79.571115789473694</v>
      </c>
      <c r="BT74" s="82">
        <f t="shared" si="63"/>
        <v>80.465379746835509</v>
      </c>
      <c r="BV74" s="59">
        <f t="shared" si="64"/>
        <v>2.2087170433145502</v>
      </c>
      <c r="BW74" s="57">
        <f t="shared" si="64"/>
        <v>3.9465331502997998</v>
      </c>
      <c r="BX74" s="57">
        <f t="shared" si="64"/>
        <v>5.2987738405508793</v>
      </c>
      <c r="BY74" s="57">
        <f t="shared" si="64"/>
        <v>8.8101527456750333</v>
      </c>
      <c r="BZ74" s="60">
        <f t="shared" si="64"/>
        <v>4.752591915318682</v>
      </c>
      <c r="CA74" s="57">
        <f t="shared" si="65"/>
        <v>5.5533335550774723</v>
      </c>
      <c r="CB74" s="57">
        <f t="shared" si="65"/>
        <v>3.5553774724327951</v>
      </c>
      <c r="CC74" s="57">
        <f t="shared" si="65"/>
        <v>5.0753007938842671</v>
      </c>
      <c r="CD74" s="57">
        <f t="shared" si="65"/>
        <v>9.4891232382633746</v>
      </c>
      <c r="CE74" s="60">
        <f t="shared" si="65"/>
        <v>5.1443741602434585</v>
      </c>
    </row>
    <row r="75" spans="1:83" x14ac:dyDescent="0.25">
      <c r="A75" s="439" t="s">
        <v>76</v>
      </c>
      <c r="B75" s="93">
        <v>391.07139999999998</v>
      </c>
      <c r="C75" s="80">
        <v>331.77400000000006</v>
      </c>
      <c r="D75" s="80">
        <v>301.5899</v>
      </c>
      <c r="E75" s="80">
        <v>315.86430000000001</v>
      </c>
      <c r="F75" s="81">
        <v>332.53200000000027</v>
      </c>
      <c r="G75" s="93">
        <v>356.4877000000007</v>
      </c>
      <c r="H75" s="80">
        <v>287.64860000000033</v>
      </c>
      <c r="I75" s="80">
        <v>259.54870000000011</v>
      </c>
      <c r="J75" s="80">
        <v>260.31070000000017</v>
      </c>
      <c r="K75" s="81">
        <v>281.12400000000031</v>
      </c>
      <c r="L75" s="93">
        <f t="shared" si="60"/>
        <v>747.55910000000063</v>
      </c>
      <c r="M75" s="80">
        <f t="shared" si="60"/>
        <v>619.42260000000033</v>
      </c>
      <c r="N75" s="80">
        <f t="shared" si="60"/>
        <v>561.13860000000011</v>
      </c>
      <c r="O75" s="80">
        <f t="shared" si="60"/>
        <v>576.17500000000018</v>
      </c>
      <c r="P75" s="81">
        <f t="shared" si="60"/>
        <v>613.65600000000063</v>
      </c>
      <c r="Q75" s="30">
        <v>515</v>
      </c>
      <c r="R75" s="29">
        <v>511</v>
      </c>
      <c r="S75" s="29">
        <v>510</v>
      </c>
      <c r="T75" s="29">
        <v>508</v>
      </c>
      <c r="U75" s="32">
        <v>506</v>
      </c>
      <c r="V75" s="29">
        <v>488</v>
      </c>
      <c r="W75" s="29">
        <v>490</v>
      </c>
      <c r="X75" s="29">
        <v>484</v>
      </c>
      <c r="Y75" s="29">
        <v>481</v>
      </c>
      <c r="Z75" s="32">
        <v>487</v>
      </c>
      <c r="AA75" s="93">
        <v>396.28000000000026</v>
      </c>
      <c r="AB75" s="80">
        <v>306.31550000000021</v>
      </c>
      <c r="AC75" s="80">
        <v>264.17230000000001</v>
      </c>
      <c r="AD75" s="80">
        <v>291.16180000000003</v>
      </c>
      <c r="AE75" s="81">
        <v>309.51150000000007</v>
      </c>
      <c r="AF75" s="93">
        <v>344.42020000000025</v>
      </c>
      <c r="AG75" s="80">
        <v>253.99510000000001</v>
      </c>
      <c r="AH75" s="80">
        <v>235.64560000000006</v>
      </c>
      <c r="AI75" s="80">
        <v>259.63509999999997</v>
      </c>
      <c r="AJ75" s="81">
        <v>262.78970000000004</v>
      </c>
      <c r="AK75" s="93">
        <f t="shared" si="61"/>
        <v>740.70020000000045</v>
      </c>
      <c r="AL75" s="80">
        <f t="shared" si="61"/>
        <v>560.31060000000025</v>
      </c>
      <c r="AM75" s="80">
        <f t="shared" si="61"/>
        <v>499.81790000000007</v>
      </c>
      <c r="AN75" s="80">
        <f t="shared" si="61"/>
        <v>550.79690000000005</v>
      </c>
      <c r="AO75" s="81">
        <f t="shared" si="61"/>
        <v>572.30120000000011</v>
      </c>
      <c r="AP75" s="30">
        <v>519</v>
      </c>
      <c r="AQ75" s="29">
        <v>519</v>
      </c>
      <c r="AR75" s="29">
        <v>519</v>
      </c>
      <c r="AS75" s="29">
        <v>520</v>
      </c>
      <c r="AT75" s="32">
        <v>520</v>
      </c>
      <c r="AU75" s="29">
        <v>488</v>
      </c>
      <c r="AV75" s="29">
        <v>488</v>
      </c>
      <c r="AW75" s="29">
        <v>488</v>
      </c>
      <c r="AX75" s="29">
        <v>488</v>
      </c>
      <c r="AY75" s="32">
        <v>489</v>
      </c>
      <c r="BA75" s="61">
        <f t="shared" si="62"/>
        <v>75.936194174757276</v>
      </c>
      <c r="BB75" s="6">
        <f t="shared" si="62"/>
        <v>64.926418786692778</v>
      </c>
      <c r="BC75" s="6">
        <f t="shared" si="62"/>
        <v>59.135274509803928</v>
      </c>
      <c r="BD75" s="6">
        <f t="shared" si="62"/>
        <v>62.178011811023623</v>
      </c>
      <c r="BE75" s="82">
        <f t="shared" si="62"/>
        <v>65.717786561264873</v>
      </c>
      <c r="BF75" s="6">
        <f t="shared" si="62"/>
        <v>73.050758196721461</v>
      </c>
      <c r="BG75" s="6">
        <f t="shared" si="62"/>
        <v>58.703795918367419</v>
      </c>
      <c r="BH75" s="6">
        <f t="shared" si="62"/>
        <v>53.625764462809947</v>
      </c>
      <c r="BI75" s="6">
        <f t="shared" si="62"/>
        <v>54.11864864864868</v>
      </c>
      <c r="BJ75" s="6">
        <f t="shared" si="62"/>
        <v>57.725667351129431</v>
      </c>
      <c r="BK75" s="61">
        <f t="shared" si="63"/>
        <v>76.354527938343026</v>
      </c>
      <c r="BL75" s="6">
        <f t="shared" si="63"/>
        <v>59.020327552986551</v>
      </c>
      <c r="BM75" s="6">
        <f t="shared" si="63"/>
        <v>50.900250481695572</v>
      </c>
      <c r="BN75" s="6">
        <f t="shared" si="63"/>
        <v>55.99265384615385</v>
      </c>
      <c r="BO75" s="82">
        <f t="shared" si="63"/>
        <v>59.521442307692318</v>
      </c>
      <c r="BP75" s="6">
        <f t="shared" si="63"/>
        <v>70.577909836065629</v>
      </c>
      <c r="BQ75" s="6">
        <f t="shared" si="63"/>
        <v>52.048176229508201</v>
      </c>
      <c r="BR75" s="6">
        <f t="shared" si="63"/>
        <v>48.28803278688526</v>
      </c>
      <c r="BS75" s="6">
        <f t="shared" si="63"/>
        <v>53.203913934426225</v>
      </c>
      <c r="BT75" s="82">
        <f t="shared" si="63"/>
        <v>53.740224948875259</v>
      </c>
      <c r="BV75" s="59">
        <f t="shared" si="64"/>
        <v>-2.8854359780358152</v>
      </c>
      <c r="BW75" s="57">
        <f t="shared" si="64"/>
        <v>-6.2226228683253595</v>
      </c>
      <c r="BX75" s="57">
        <f t="shared" si="64"/>
        <v>-5.5095100469939808</v>
      </c>
      <c r="BY75" s="57">
        <f t="shared" si="64"/>
        <v>-8.0593631623749431</v>
      </c>
      <c r="BZ75" s="60">
        <f t="shared" si="64"/>
        <v>-7.9921192101354421</v>
      </c>
      <c r="CA75" s="57">
        <f t="shared" si="65"/>
        <v>-5.7766181022773964</v>
      </c>
      <c r="CB75" s="57">
        <f t="shared" si="65"/>
        <v>-6.9721513234783501</v>
      </c>
      <c r="CC75" s="57">
        <f t="shared" si="65"/>
        <v>-2.6122176948103117</v>
      </c>
      <c r="CD75" s="57">
        <f t="shared" si="65"/>
        <v>-2.7887399117276246</v>
      </c>
      <c r="CE75" s="60">
        <f t="shared" si="65"/>
        <v>-5.7812173588170594</v>
      </c>
    </row>
    <row r="76" spans="1:83" x14ac:dyDescent="0.25">
      <c r="A76" s="439" t="s">
        <v>77</v>
      </c>
      <c r="B76" s="93">
        <v>410.82739999999978</v>
      </c>
      <c r="C76" s="80">
        <v>362.05189999999993</v>
      </c>
      <c r="D76" s="80">
        <v>301.51000000000033</v>
      </c>
      <c r="E76" s="80">
        <v>327.74270000000007</v>
      </c>
      <c r="F76" s="81">
        <v>364.25239999999991</v>
      </c>
      <c r="G76" s="93">
        <v>355.74299999999988</v>
      </c>
      <c r="H76" s="80">
        <v>332.57689999999985</v>
      </c>
      <c r="I76" s="80">
        <v>279.54500000000007</v>
      </c>
      <c r="J76" s="80">
        <v>300.02510000000007</v>
      </c>
      <c r="K76" s="81">
        <v>316.81240000000008</v>
      </c>
      <c r="L76" s="93">
        <f t="shared" si="60"/>
        <v>766.57039999999961</v>
      </c>
      <c r="M76" s="80">
        <f t="shared" si="60"/>
        <v>694.62879999999973</v>
      </c>
      <c r="N76" s="80">
        <f t="shared" si="60"/>
        <v>581.0550000000004</v>
      </c>
      <c r="O76" s="80">
        <f t="shared" si="60"/>
        <v>627.76780000000008</v>
      </c>
      <c r="P76" s="81">
        <f t="shared" si="60"/>
        <v>681.06479999999999</v>
      </c>
      <c r="Q76" s="30">
        <v>517</v>
      </c>
      <c r="R76" s="29">
        <v>511</v>
      </c>
      <c r="S76" s="29">
        <v>481</v>
      </c>
      <c r="T76" s="29">
        <v>504</v>
      </c>
      <c r="U76" s="32">
        <v>505</v>
      </c>
      <c r="V76" s="29">
        <v>482</v>
      </c>
      <c r="W76" s="29">
        <v>482</v>
      </c>
      <c r="X76" s="29">
        <v>463</v>
      </c>
      <c r="Y76" s="29">
        <v>467</v>
      </c>
      <c r="Z76" s="32">
        <v>481</v>
      </c>
      <c r="AA76" s="93">
        <v>316.42090000000007</v>
      </c>
      <c r="AB76" s="80">
        <v>298.79070000000013</v>
      </c>
      <c r="AC76" s="80">
        <v>265.03199999999998</v>
      </c>
      <c r="AD76" s="80">
        <v>300.90960000000018</v>
      </c>
      <c r="AE76" s="81">
        <v>292.76390000000021</v>
      </c>
      <c r="AF76" s="93">
        <v>287.46780000000012</v>
      </c>
      <c r="AG76" s="80">
        <v>271.15650000000028</v>
      </c>
      <c r="AH76" s="80">
        <v>245.88260000000034</v>
      </c>
      <c r="AI76" s="80">
        <v>257.8972000000004</v>
      </c>
      <c r="AJ76" s="81">
        <v>267.02940000000018</v>
      </c>
      <c r="AK76" s="93">
        <f t="shared" si="61"/>
        <v>603.8887000000002</v>
      </c>
      <c r="AL76" s="80">
        <f t="shared" si="61"/>
        <v>569.94720000000041</v>
      </c>
      <c r="AM76" s="80">
        <f t="shared" si="61"/>
        <v>510.91460000000029</v>
      </c>
      <c r="AN76" s="80">
        <f t="shared" si="61"/>
        <v>558.80680000000052</v>
      </c>
      <c r="AO76" s="81">
        <f t="shared" si="61"/>
        <v>559.79330000000039</v>
      </c>
      <c r="AP76" s="30">
        <v>553</v>
      </c>
      <c r="AQ76" s="29">
        <v>554</v>
      </c>
      <c r="AR76" s="29">
        <v>553</v>
      </c>
      <c r="AS76" s="29">
        <v>553</v>
      </c>
      <c r="AT76" s="32">
        <v>553</v>
      </c>
      <c r="AU76" s="29">
        <v>511</v>
      </c>
      <c r="AV76" s="29">
        <v>510</v>
      </c>
      <c r="AW76" s="29">
        <v>510</v>
      </c>
      <c r="AX76" s="29">
        <v>510</v>
      </c>
      <c r="AY76" s="32">
        <v>509</v>
      </c>
      <c r="BA76" s="61">
        <f t="shared" si="62"/>
        <v>79.463713733075394</v>
      </c>
      <c r="BB76" s="6">
        <f t="shared" si="62"/>
        <v>70.851643835616429</v>
      </c>
      <c r="BC76" s="6">
        <f t="shared" si="62"/>
        <v>62.683991683991756</v>
      </c>
      <c r="BD76" s="6">
        <f t="shared" si="62"/>
        <v>65.028313492063504</v>
      </c>
      <c r="BE76" s="82">
        <f t="shared" si="62"/>
        <v>72.129188118811854</v>
      </c>
      <c r="BF76" s="6">
        <f t="shared" si="62"/>
        <v>73.805601659751005</v>
      </c>
      <c r="BG76" s="6">
        <f t="shared" si="62"/>
        <v>68.999356846473006</v>
      </c>
      <c r="BH76" s="6">
        <f t="shared" si="62"/>
        <v>60.376889848812112</v>
      </c>
      <c r="BI76" s="6">
        <f t="shared" si="62"/>
        <v>64.245203426124206</v>
      </c>
      <c r="BJ76" s="6">
        <f t="shared" si="62"/>
        <v>65.865363825363843</v>
      </c>
      <c r="BK76" s="61">
        <f t="shared" si="63"/>
        <v>57.218969258589524</v>
      </c>
      <c r="BL76" s="6">
        <f t="shared" si="63"/>
        <v>53.933339350180532</v>
      </c>
      <c r="BM76" s="6">
        <f t="shared" si="63"/>
        <v>47.92622061482821</v>
      </c>
      <c r="BN76" s="6">
        <f t="shared" si="63"/>
        <v>54.414032549728788</v>
      </c>
      <c r="BO76" s="82">
        <f t="shared" si="63"/>
        <v>52.941030741410522</v>
      </c>
      <c r="BP76" s="6">
        <f t="shared" si="63"/>
        <v>56.25592954990217</v>
      </c>
      <c r="BQ76" s="6">
        <f t="shared" si="63"/>
        <v>53.167941176470649</v>
      </c>
      <c r="BR76" s="6">
        <f t="shared" si="63"/>
        <v>48.21227450980399</v>
      </c>
      <c r="BS76" s="6">
        <f t="shared" si="63"/>
        <v>50.568078431372633</v>
      </c>
      <c r="BT76" s="82">
        <f t="shared" si="63"/>
        <v>52.461571709233823</v>
      </c>
      <c r="BV76" s="59">
        <f t="shared" si="64"/>
        <v>-5.6581120733243893</v>
      </c>
      <c r="BW76" s="57">
        <f t="shared" si="64"/>
        <v>-1.8522869891434226</v>
      </c>
      <c r="BX76" s="57">
        <f t="shared" si="64"/>
        <v>-2.307101835179644</v>
      </c>
      <c r="BY76" s="57">
        <f t="shared" si="64"/>
        <v>-0.78311006593929733</v>
      </c>
      <c r="BZ76" s="60">
        <f t="shared" si="64"/>
        <v>-6.2638242934480104</v>
      </c>
      <c r="CA76" s="57">
        <f t="shared" si="65"/>
        <v>-0.96303970868735433</v>
      </c>
      <c r="CB76" s="57">
        <f t="shared" si="65"/>
        <v>-0.76539817370988317</v>
      </c>
      <c r="CC76" s="57">
        <f t="shared" si="65"/>
        <v>0.2860538949757796</v>
      </c>
      <c r="CD76" s="57">
        <f t="shared" si="65"/>
        <v>-3.8459541183561541</v>
      </c>
      <c r="CE76" s="60">
        <f t="shared" si="65"/>
        <v>-0.47945903217669894</v>
      </c>
    </row>
    <row r="77" spans="1:83" x14ac:dyDescent="0.25">
      <c r="A77" s="439" t="s">
        <v>78</v>
      </c>
      <c r="B77" s="93">
        <v>512.79270000000042</v>
      </c>
      <c r="C77" s="80">
        <v>340.89399999999978</v>
      </c>
      <c r="D77" s="80">
        <v>293.2776999999997</v>
      </c>
      <c r="E77" s="80">
        <v>381.40389999999957</v>
      </c>
      <c r="F77" s="81">
        <v>489.02200000000011</v>
      </c>
      <c r="G77" s="93">
        <v>482.40290000000039</v>
      </c>
      <c r="H77" s="80">
        <v>291.51420000000036</v>
      </c>
      <c r="I77" s="80">
        <v>272.7782000000002</v>
      </c>
      <c r="J77" s="80">
        <v>345.13980000000021</v>
      </c>
      <c r="K77" s="81">
        <v>447.36410000000058</v>
      </c>
      <c r="L77" s="93">
        <f t="shared" si="60"/>
        <v>995.19560000000081</v>
      </c>
      <c r="M77" s="80">
        <f t="shared" si="60"/>
        <v>632.40820000000008</v>
      </c>
      <c r="N77" s="80">
        <f t="shared" si="60"/>
        <v>566.05589999999984</v>
      </c>
      <c r="O77" s="80">
        <f t="shared" si="60"/>
        <v>726.54369999999972</v>
      </c>
      <c r="P77" s="81">
        <f t="shared" si="60"/>
        <v>936.38610000000062</v>
      </c>
      <c r="Q77" s="30">
        <v>528</v>
      </c>
      <c r="R77" s="29">
        <v>527</v>
      </c>
      <c r="S77" s="29">
        <v>491</v>
      </c>
      <c r="T77" s="29">
        <v>521</v>
      </c>
      <c r="U77" s="32">
        <v>528</v>
      </c>
      <c r="V77" s="29">
        <v>533</v>
      </c>
      <c r="W77" s="29">
        <v>532</v>
      </c>
      <c r="X77" s="29">
        <v>513</v>
      </c>
      <c r="Y77" s="29">
        <v>527</v>
      </c>
      <c r="Z77" s="32">
        <v>532</v>
      </c>
      <c r="AA77" s="93">
        <v>508.04130000000112</v>
      </c>
      <c r="AB77" s="80">
        <v>409.03280000000046</v>
      </c>
      <c r="AC77" s="80">
        <v>369.99010000000015</v>
      </c>
      <c r="AD77" s="80">
        <v>433.26700000000062</v>
      </c>
      <c r="AE77" s="81">
        <v>486.03050000000093</v>
      </c>
      <c r="AF77" s="93">
        <v>512.17230000000097</v>
      </c>
      <c r="AG77" s="80">
        <v>347.29610000000014</v>
      </c>
      <c r="AH77" s="80">
        <v>335.38130000000007</v>
      </c>
      <c r="AI77" s="80">
        <v>413.9251000000005</v>
      </c>
      <c r="AJ77" s="81">
        <v>460.73410000000075</v>
      </c>
      <c r="AK77" s="93">
        <f t="shared" si="61"/>
        <v>1020.2136000000021</v>
      </c>
      <c r="AL77" s="80">
        <f t="shared" si="61"/>
        <v>756.32890000000066</v>
      </c>
      <c r="AM77" s="80">
        <f t="shared" si="61"/>
        <v>705.37140000000022</v>
      </c>
      <c r="AN77" s="80">
        <f t="shared" si="61"/>
        <v>847.19210000000112</v>
      </c>
      <c r="AO77" s="81">
        <f t="shared" si="61"/>
        <v>946.76460000000168</v>
      </c>
      <c r="AP77" s="30">
        <v>522</v>
      </c>
      <c r="AQ77" s="29">
        <v>522</v>
      </c>
      <c r="AR77" s="29">
        <v>522</v>
      </c>
      <c r="AS77" s="29">
        <v>523</v>
      </c>
      <c r="AT77" s="32">
        <v>522</v>
      </c>
      <c r="AU77" s="29">
        <v>550</v>
      </c>
      <c r="AV77" s="29">
        <v>550</v>
      </c>
      <c r="AW77" s="29">
        <v>550</v>
      </c>
      <c r="AX77" s="29">
        <v>550</v>
      </c>
      <c r="AY77" s="32">
        <v>550</v>
      </c>
      <c r="BA77" s="61">
        <f t="shared" si="62"/>
        <v>97.119829545454621</v>
      </c>
      <c r="BB77" s="6">
        <f t="shared" si="62"/>
        <v>64.685768500948726</v>
      </c>
      <c r="BC77" s="6">
        <f t="shared" si="62"/>
        <v>59.730692464358391</v>
      </c>
      <c r="BD77" s="6">
        <f t="shared" si="62"/>
        <v>73.206122840690895</v>
      </c>
      <c r="BE77" s="82">
        <f t="shared" si="62"/>
        <v>92.617803030303051</v>
      </c>
      <c r="BF77" s="6">
        <f t="shared" si="62"/>
        <v>90.507110694183936</v>
      </c>
      <c r="BG77" s="6">
        <f t="shared" si="62"/>
        <v>54.795902255639163</v>
      </c>
      <c r="BH77" s="6">
        <f t="shared" si="62"/>
        <v>53.173138401559491</v>
      </c>
      <c r="BI77" s="6">
        <f t="shared" si="62"/>
        <v>65.49142314990516</v>
      </c>
      <c r="BJ77" s="6">
        <f t="shared" si="62"/>
        <v>84.090996240601612</v>
      </c>
      <c r="BK77" s="100">
        <f t="shared" si="63"/>
        <v>97.325919540230103</v>
      </c>
      <c r="BL77" s="98">
        <f t="shared" si="63"/>
        <v>78.358773946360245</v>
      </c>
      <c r="BM77" s="98">
        <f t="shared" si="63"/>
        <v>70.879329501915734</v>
      </c>
      <c r="BN77" s="98">
        <f t="shared" si="63"/>
        <v>82.842638623327076</v>
      </c>
      <c r="BO77" s="99">
        <f t="shared" si="63"/>
        <v>93.109291187739643</v>
      </c>
      <c r="BP77" s="6">
        <f t="shared" si="63"/>
        <v>93.122236363636546</v>
      </c>
      <c r="BQ77" s="6">
        <f t="shared" si="63"/>
        <v>63.144745454545479</v>
      </c>
      <c r="BR77" s="6">
        <f t="shared" si="63"/>
        <v>60.978418181818192</v>
      </c>
      <c r="BS77" s="6">
        <f t="shared" si="63"/>
        <v>75.259109090909178</v>
      </c>
      <c r="BT77" s="82">
        <f t="shared" si="63"/>
        <v>83.7698363636365</v>
      </c>
      <c r="BV77" s="59">
        <f t="shared" si="64"/>
        <v>-6.6127188512706851</v>
      </c>
      <c r="BW77" s="57">
        <f t="shared" si="64"/>
        <v>-9.8898662453095625</v>
      </c>
      <c r="BX77" s="57">
        <f t="shared" si="64"/>
        <v>-6.5575540627989</v>
      </c>
      <c r="BY77" s="57">
        <f t="shared" si="64"/>
        <v>-7.7146996907857357</v>
      </c>
      <c r="BZ77" s="60">
        <f t="shared" si="64"/>
        <v>-8.526806789701439</v>
      </c>
      <c r="CA77" s="57">
        <f t="shared" si="65"/>
        <v>-4.2036831765935574</v>
      </c>
      <c r="CB77" s="57">
        <f t="shared" si="65"/>
        <v>-15.214028491814766</v>
      </c>
      <c r="CC77" s="57">
        <f t="shared" si="65"/>
        <v>-9.900911320097542</v>
      </c>
      <c r="CD77" s="57">
        <f t="shared" si="65"/>
        <v>-7.5835295324178986</v>
      </c>
      <c r="CE77" s="60">
        <f t="shared" si="65"/>
        <v>-9.339454824103143</v>
      </c>
    </row>
    <row r="78" spans="1:83" x14ac:dyDescent="0.25">
      <c r="A78" s="440" t="s">
        <v>79</v>
      </c>
      <c r="B78" s="145">
        <f t="shared" ref="B78:AJ78" si="66">SUM(B49:B77)/26</f>
        <v>409.31043076923072</v>
      </c>
      <c r="C78" s="141">
        <f t="shared" si="66"/>
        <v>336.00581923076919</v>
      </c>
      <c r="D78" s="141">
        <f t="shared" si="66"/>
        <v>288.98881538461535</v>
      </c>
      <c r="E78" s="141">
        <f t="shared" si="66"/>
        <v>307.61905384615386</v>
      </c>
      <c r="F78" s="142">
        <f t="shared" si="66"/>
        <v>365.76188846153832</v>
      </c>
      <c r="G78" s="145">
        <f t="shared" si="66"/>
        <v>358.87453076923077</v>
      </c>
      <c r="H78" s="141">
        <f t="shared" si="66"/>
        <v>284.95247307692313</v>
      </c>
      <c r="I78" s="141">
        <f t="shared" si="66"/>
        <v>248.0400384615385</v>
      </c>
      <c r="J78" s="141">
        <f t="shared" si="66"/>
        <v>262.09847692307687</v>
      </c>
      <c r="K78" s="142">
        <f t="shared" si="66"/>
        <v>312.89018461538467</v>
      </c>
      <c r="L78" s="145">
        <f t="shared" si="66"/>
        <v>768.18496153846127</v>
      </c>
      <c r="M78" s="141">
        <f t="shared" si="66"/>
        <v>620.95829230769232</v>
      </c>
      <c r="N78" s="141">
        <f t="shared" si="66"/>
        <v>537.02885384615388</v>
      </c>
      <c r="O78" s="141">
        <f t="shared" si="66"/>
        <v>569.71753076923062</v>
      </c>
      <c r="P78" s="142">
        <f t="shared" si="66"/>
        <v>678.65207307692299</v>
      </c>
      <c r="Q78" s="617">
        <f t="shared" si="66"/>
        <v>512.65384615384619</v>
      </c>
      <c r="R78" s="624">
        <f t="shared" si="66"/>
        <v>506.5</v>
      </c>
      <c r="S78" s="624">
        <f t="shared" si="66"/>
        <v>489.76923076923077</v>
      </c>
      <c r="T78" s="624">
        <f t="shared" si="66"/>
        <v>497.11538461538464</v>
      </c>
      <c r="U78" s="618">
        <f t="shared" si="66"/>
        <v>507.30769230769232</v>
      </c>
      <c r="V78" s="624">
        <f t="shared" si="66"/>
        <v>475.76923076923077</v>
      </c>
      <c r="W78" s="624">
        <f t="shared" si="66"/>
        <v>470.69230769230768</v>
      </c>
      <c r="X78" s="624">
        <f t="shared" si="66"/>
        <v>458.76923076923077</v>
      </c>
      <c r="Y78" s="624">
        <f t="shared" si="66"/>
        <v>462.92307692307691</v>
      </c>
      <c r="Z78" s="618">
        <f t="shared" si="66"/>
        <v>472.07692307692309</v>
      </c>
      <c r="AA78" s="145">
        <f t="shared" si="66"/>
        <v>399.91198846153861</v>
      </c>
      <c r="AB78" s="141">
        <f t="shared" si="66"/>
        <v>340.73560384615394</v>
      </c>
      <c r="AC78" s="141">
        <f t="shared" si="66"/>
        <v>312.89742307692302</v>
      </c>
      <c r="AD78" s="141">
        <f t="shared" si="66"/>
        <v>323.66901538461542</v>
      </c>
      <c r="AE78" s="142">
        <f t="shared" si="66"/>
        <v>364.38274615384631</v>
      </c>
      <c r="AF78" s="145">
        <f t="shared" si="66"/>
        <v>352.66347692307704</v>
      </c>
      <c r="AG78" s="141">
        <f t="shared" si="66"/>
        <v>288.91447692307696</v>
      </c>
      <c r="AH78" s="141">
        <f t="shared" si="66"/>
        <v>271.57110000000006</v>
      </c>
      <c r="AI78" s="141">
        <f t="shared" si="66"/>
        <v>281.92692307692312</v>
      </c>
      <c r="AJ78" s="142">
        <f t="shared" si="66"/>
        <v>311.92426538461552</v>
      </c>
      <c r="AK78" s="145">
        <f t="shared" si="61"/>
        <v>752.57546538461565</v>
      </c>
      <c r="AL78" s="141">
        <f t="shared" si="61"/>
        <v>629.65008076923095</v>
      </c>
      <c r="AM78" s="141">
        <f t="shared" si="61"/>
        <v>584.46852307692302</v>
      </c>
      <c r="AN78" s="141">
        <f t="shared" si="61"/>
        <v>605.59593846153848</v>
      </c>
      <c r="AO78" s="142">
        <f t="shared" si="61"/>
        <v>676.30701153846189</v>
      </c>
      <c r="AP78" s="617">
        <f t="shared" ref="AP78:AY78" si="67">SUM(AP49:AP77)/26</f>
        <v>502.26923076923077</v>
      </c>
      <c r="AQ78" s="624">
        <f t="shared" si="67"/>
        <v>502.5</v>
      </c>
      <c r="AR78" s="624">
        <f t="shared" si="67"/>
        <v>502.26923076923077</v>
      </c>
      <c r="AS78" s="624">
        <f t="shared" si="67"/>
        <v>502.26923076923077</v>
      </c>
      <c r="AT78" s="618">
        <f t="shared" si="67"/>
        <v>502.23076923076923</v>
      </c>
      <c r="AU78" s="624">
        <f t="shared" si="67"/>
        <v>461.73076923076923</v>
      </c>
      <c r="AV78" s="624">
        <f t="shared" si="67"/>
        <v>461.38461538461536</v>
      </c>
      <c r="AW78" s="624">
        <f t="shared" si="67"/>
        <v>461.53846153846155</v>
      </c>
      <c r="AX78" s="624">
        <f t="shared" si="67"/>
        <v>461.73076923076923</v>
      </c>
      <c r="AY78" s="618">
        <f t="shared" si="67"/>
        <v>461.38461538461536</v>
      </c>
      <c r="BA78" s="100">
        <f t="shared" si="62"/>
        <v>79.841482481806565</v>
      </c>
      <c r="BB78" s="98">
        <f t="shared" si="62"/>
        <v>66.338759966588185</v>
      </c>
      <c r="BC78" s="98">
        <f t="shared" si="62"/>
        <v>59.005098162399875</v>
      </c>
      <c r="BD78" s="98">
        <f t="shared" si="62"/>
        <v>61.880815473887822</v>
      </c>
      <c r="BE78" s="99">
        <f t="shared" si="62"/>
        <v>72.098628506444257</v>
      </c>
      <c r="BF78" s="98">
        <f t="shared" si="62"/>
        <v>75.430378334680682</v>
      </c>
      <c r="BG78" s="98">
        <f t="shared" si="62"/>
        <v>60.539012093479336</v>
      </c>
      <c r="BH78" s="98">
        <f t="shared" si="62"/>
        <v>54.066406773977207</v>
      </c>
      <c r="BI78" s="98">
        <f t="shared" si="62"/>
        <v>56.618148886673303</v>
      </c>
      <c r="BJ78" s="98">
        <f t="shared" si="62"/>
        <v>66.279491608277681</v>
      </c>
      <c r="BK78" s="100">
        <f t="shared" si="63"/>
        <v>79.62104066161271</v>
      </c>
      <c r="BL78" s="98">
        <f t="shared" si="63"/>
        <v>67.808080367393814</v>
      </c>
      <c r="BM78" s="98">
        <f t="shared" si="63"/>
        <v>62.296753197028856</v>
      </c>
      <c r="BN78" s="98">
        <f t="shared" si="63"/>
        <v>64.441338540470184</v>
      </c>
      <c r="BO78" s="98">
        <f t="shared" si="63"/>
        <v>72.552851891560763</v>
      </c>
      <c r="BP78" s="98">
        <f t="shared" si="63"/>
        <v>76.378595585172874</v>
      </c>
      <c r="BQ78" s="98">
        <f t="shared" si="63"/>
        <v>62.619009669889977</v>
      </c>
      <c r="BR78" s="98">
        <f t="shared" si="63"/>
        <v>58.840405000000004</v>
      </c>
      <c r="BS78" s="98">
        <f t="shared" si="63"/>
        <v>61.058725531028749</v>
      </c>
      <c r="BT78" s="99">
        <f t="shared" si="63"/>
        <v>67.606126208736285</v>
      </c>
      <c r="BV78" s="108">
        <f t="shared" si="64"/>
        <v>-4.4111041471258829</v>
      </c>
      <c r="BW78" s="109">
        <f t="shared" si="64"/>
        <v>-5.7997478731088492</v>
      </c>
      <c r="BX78" s="109">
        <f t="shared" si="64"/>
        <v>-4.9386913884226686</v>
      </c>
      <c r="BY78" s="109">
        <f t="shared" si="64"/>
        <v>-5.2626665872145182</v>
      </c>
      <c r="BZ78" s="236">
        <f t="shared" si="64"/>
        <v>-5.8191368981665761</v>
      </c>
      <c r="CA78" s="109">
        <f t="shared" si="65"/>
        <v>-3.2424450764398358</v>
      </c>
      <c r="CB78" s="109">
        <f t="shared" si="65"/>
        <v>-5.189070697503837</v>
      </c>
      <c r="CC78" s="109">
        <f t="shared" si="65"/>
        <v>-3.4563481970288521</v>
      </c>
      <c r="CD78" s="109">
        <f t="shared" si="65"/>
        <v>-3.3826130094414353</v>
      </c>
      <c r="CE78" s="236">
        <f t="shared" si="65"/>
        <v>-4.9467256828244786</v>
      </c>
    </row>
    <row r="79" spans="1:83" x14ac:dyDescent="0.25">
      <c r="A79" s="414"/>
      <c r="B79" s="305"/>
      <c r="C79" s="305"/>
      <c r="D79" s="305"/>
      <c r="E79" s="20"/>
      <c r="F79" s="20"/>
      <c r="G79" s="20"/>
      <c r="H79" s="20"/>
      <c r="I79" s="20"/>
      <c r="J79" s="20"/>
      <c r="K79" s="20"/>
      <c r="L79" s="20"/>
      <c r="M79" s="20"/>
    </row>
    <row r="80" spans="1:83" x14ac:dyDescent="0.25">
      <c r="B80" s="20"/>
      <c r="C80" s="20"/>
      <c r="D80" s="20"/>
      <c r="E80" s="20"/>
      <c r="F80" s="20"/>
      <c r="G80" s="20"/>
      <c r="H80" s="20"/>
      <c r="I80" s="20"/>
      <c r="J80" s="20"/>
      <c r="K80" s="20"/>
      <c r="L80" s="20"/>
      <c r="M80" s="20"/>
    </row>
    <row r="81" spans="1:13" x14ac:dyDescent="0.25">
      <c r="A81" s="1531"/>
      <c r="B81" s="20"/>
      <c r="C81" s="20"/>
      <c r="D81" s="20"/>
      <c r="E81" s="20"/>
      <c r="F81" s="20"/>
      <c r="G81" s="20"/>
      <c r="H81" s="20"/>
      <c r="I81" s="20"/>
      <c r="J81" s="20"/>
      <c r="K81" s="20"/>
      <c r="L81" s="20"/>
      <c r="M81" s="20"/>
    </row>
    <row r="82" spans="1:13" ht="30" x14ac:dyDescent="0.25">
      <c r="A82" s="1576" t="s">
        <v>1367</v>
      </c>
      <c r="B82" s="7"/>
      <c r="C82" s="7"/>
      <c r="D82" s="7"/>
    </row>
    <row r="83" spans="1:13" x14ac:dyDescent="0.25">
      <c r="A83" s="1565" t="s">
        <v>1368</v>
      </c>
      <c r="B83" s="7"/>
      <c r="C83" s="7"/>
      <c r="D83" s="7"/>
    </row>
    <row r="84" spans="1:13" ht="22.5" customHeight="1" x14ac:dyDescent="0.25">
      <c r="A84" s="1695" t="s">
        <v>1369</v>
      </c>
      <c r="B84" s="7"/>
      <c r="C84" s="7"/>
      <c r="D84" s="7"/>
    </row>
    <row r="85" spans="1:13" ht="30" x14ac:dyDescent="0.25">
      <c r="A85" s="1565" t="s">
        <v>1370</v>
      </c>
      <c r="B85" s="7"/>
      <c r="C85" s="7"/>
      <c r="D85" s="7"/>
    </row>
    <row r="86" spans="1:13" ht="30" x14ac:dyDescent="0.25">
      <c r="A86" s="1565" t="s">
        <v>1371</v>
      </c>
      <c r="B86" s="7"/>
      <c r="C86" s="7"/>
      <c r="D86" s="7"/>
    </row>
    <row r="87" spans="1:13" x14ac:dyDescent="0.25">
      <c r="A87" s="1565" t="s">
        <v>1372</v>
      </c>
      <c r="B87" s="7"/>
      <c r="C87" s="7"/>
      <c r="D87" s="7"/>
    </row>
    <row r="88" spans="1:13" x14ac:dyDescent="0.25">
      <c r="A88" s="1566" t="s">
        <v>1373</v>
      </c>
      <c r="B88" s="7"/>
      <c r="C88" s="7"/>
      <c r="D88" s="7"/>
    </row>
    <row r="89" spans="1:13" ht="19.5" customHeight="1" x14ac:dyDescent="0.25">
      <c r="A89" s="1539" t="s">
        <v>1374</v>
      </c>
    </row>
    <row r="90" spans="1:13" ht="23.25" customHeight="1" x14ac:dyDescent="0.25">
      <c r="A90" s="1694" t="s">
        <v>818</v>
      </c>
      <c r="B90" s="1531"/>
      <c r="C90" s="1531"/>
      <c r="D90" s="1531"/>
      <c r="E90" s="1531"/>
      <c r="F90" s="1531"/>
      <c r="G90" s="1531"/>
    </row>
    <row r="91" spans="1:13" ht="15" customHeight="1" x14ac:dyDescent="0.25">
      <c r="A91" s="1746" t="s">
        <v>1267</v>
      </c>
      <c r="B91" s="1747"/>
      <c r="C91" s="1747"/>
      <c r="D91" s="1747"/>
      <c r="E91" s="1747"/>
      <c r="F91" s="1747"/>
      <c r="G91" s="1748"/>
    </row>
    <row r="92" spans="1:13" ht="15" customHeight="1" x14ac:dyDescent="0.25">
      <c r="A92" s="1746"/>
      <c r="B92" s="1747"/>
      <c r="C92" s="1747"/>
      <c r="D92" s="1747"/>
      <c r="E92" s="1747"/>
      <c r="F92" s="1747"/>
      <c r="G92" s="1748"/>
    </row>
    <row r="93" spans="1:13" ht="15" customHeight="1" x14ac:dyDescent="0.25">
      <c r="A93" s="1749"/>
      <c r="B93" s="1750"/>
      <c r="C93" s="1750"/>
      <c r="D93" s="1750"/>
      <c r="E93" s="1750"/>
      <c r="F93" s="1750"/>
      <c r="G93" s="1751"/>
    </row>
  </sheetData>
  <sheetProtection algorithmName="SHA-512" hashValue="Mo0qjiyF315P09GoqdGtzLrqwiH1x+d6nBSCpLTrJQjXDnRSEfNxlAwnS1P76XKideQ19hTViZQDFesGbMzykA==" saltValue="uhMra12/zic+i+mJjQkmVA==" spinCount="100000" sheet="1" objects="1" scenarios="1"/>
  <mergeCells count="57">
    <mergeCell ref="A1:O2"/>
    <mergeCell ref="A91:G93"/>
    <mergeCell ref="B27:Z27"/>
    <mergeCell ref="AU28:AY28"/>
    <mergeCell ref="AK28:AO28"/>
    <mergeCell ref="AP28:AT28"/>
    <mergeCell ref="AA28:AE28"/>
    <mergeCell ref="AF28:AJ28"/>
    <mergeCell ref="AF49:AJ49"/>
    <mergeCell ref="B47:AY47"/>
    <mergeCell ref="AK49:AO49"/>
    <mergeCell ref="AP49:AT49"/>
    <mergeCell ref="AU49:AY49"/>
    <mergeCell ref="L28:P28"/>
    <mergeCell ref="Q28:U28"/>
    <mergeCell ref="BV26:CE26"/>
    <mergeCell ref="BK27:BT27"/>
    <mergeCell ref="BA27:BJ27"/>
    <mergeCell ref="BA26:BT26"/>
    <mergeCell ref="BV27:BZ28"/>
    <mergeCell ref="CA27:CE28"/>
    <mergeCell ref="BA28:BE28"/>
    <mergeCell ref="BF28:BJ28"/>
    <mergeCell ref="BK28:BO28"/>
    <mergeCell ref="BP28:BT28"/>
    <mergeCell ref="BA47:BT47"/>
    <mergeCell ref="BV47:CE47"/>
    <mergeCell ref="B48:Z48"/>
    <mergeCell ref="AA48:AY48"/>
    <mergeCell ref="BA48:BJ48"/>
    <mergeCell ref="BK48:BT48"/>
    <mergeCell ref="BV48:BZ49"/>
    <mergeCell ref="CA48:CE49"/>
    <mergeCell ref="B49:F49"/>
    <mergeCell ref="G49:K49"/>
    <mergeCell ref="L49:P49"/>
    <mergeCell ref="Q49:U49"/>
    <mergeCell ref="V49:Z49"/>
    <mergeCell ref="AA49:AE49"/>
    <mergeCell ref="BK49:BO49"/>
    <mergeCell ref="BP49:BT49"/>
    <mergeCell ref="BA49:BE49"/>
    <mergeCell ref="BF49:BJ49"/>
    <mergeCell ref="B26:AY26"/>
    <mergeCell ref="V28:Z28"/>
    <mergeCell ref="B9:G9"/>
    <mergeCell ref="I9:L9"/>
    <mergeCell ref="B10:D10"/>
    <mergeCell ref="E10:G10"/>
    <mergeCell ref="N9:O9"/>
    <mergeCell ref="I10:J10"/>
    <mergeCell ref="K10:L10"/>
    <mergeCell ref="N10:N11"/>
    <mergeCell ref="O10:O11"/>
    <mergeCell ref="AA27:AY27"/>
    <mergeCell ref="B28:F28"/>
    <mergeCell ref="G28:K28"/>
  </mergeCells>
  <conditionalFormatting sqref="B31:AY46 A43:A46 AZ43:BU46 B53:AY78">
    <cfRule type="cellIs" dxfId="20" priority="4" operator="lessThanOrEqual">
      <formula>5</formula>
    </cfRule>
  </conditionalFormatting>
  <conditionalFormatting sqref="N12:O17">
    <cfRule type="cellIs" dxfId="19" priority="1" operator="lessThan">
      <formula>0</formula>
    </cfRule>
  </conditionalFormatting>
  <conditionalFormatting sqref="BV31:CE42">
    <cfRule type="cellIs" dxfId="18" priority="3" operator="lessThan">
      <formula>0</formula>
    </cfRule>
  </conditionalFormatting>
  <conditionalFormatting sqref="BV51:CE78">
    <cfRule type="cellIs" dxfId="17" priority="2" operator="lessThan">
      <formula>0</formula>
    </cfRule>
  </conditionalFormatting>
  <conditionalFormatting sqref="CG39:CK43">
    <cfRule type="cellIs" dxfId="16" priority="41" operator="lessThanOrEqual">
      <formula>5</formula>
    </cfRule>
  </conditionalFormatting>
  <hyperlinks>
    <hyperlink ref="A5" location="Índice!A1" display="⌂ Volver al ÍNDICE" xr:uid="{AF88F903-35FE-4E66-8F17-6ACE7F5F0E99}"/>
  </hyperlinks>
  <pageMargins left="0.7" right="0.7" top="0.75" bottom="0.75" header="0.3" footer="0.3"/>
  <pageSetup paperSize="9" orientation="portrait"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4A9B7-7DBD-48A6-A2AC-5E66B8C3744A}">
  <sheetPr codeName="Hoja87">
    <tabColor rgb="FFD2ECBE"/>
  </sheetPr>
  <dimension ref="A1:DU97"/>
  <sheetViews>
    <sheetView zoomScale="80" zoomScaleNormal="80" workbookViewId="0">
      <pane xSplit="1" topLeftCell="J1" activePane="topRight" state="frozen"/>
      <selection pane="topRight" activeCell="S16" sqref="S16"/>
    </sheetView>
  </sheetViews>
  <sheetFormatPr baseColWidth="10" defaultColWidth="11.42578125" defaultRowHeight="15" x14ac:dyDescent="0.25"/>
  <cols>
    <col min="1" max="1" width="159.5703125" customWidth="1"/>
    <col min="2" max="159" width="7.7109375" customWidth="1"/>
  </cols>
  <sheetData>
    <row r="1" spans="1:28" ht="24" customHeight="1" x14ac:dyDescent="0.25">
      <c r="A1" s="1755" t="s">
        <v>909</v>
      </c>
      <c r="B1" s="1756"/>
      <c r="C1" s="1756"/>
      <c r="D1" s="1757"/>
    </row>
    <row r="2" spans="1:28" ht="18" customHeight="1" thickBot="1" x14ac:dyDescent="0.3">
      <c r="A2" s="1758"/>
      <c r="B2" s="1759"/>
      <c r="C2" s="1759"/>
      <c r="D2" s="1760"/>
    </row>
    <row r="3" spans="1:28" x14ac:dyDescent="0.25">
      <c r="A3" s="42" t="s">
        <v>1042</v>
      </c>
    </row>
    <row r="4" spans="1:28" x14ac:dyDescent="0.25">
      <c r="A4" s="42" t="s">
        <v>988</v>
      </c>
    </row>
    <row r="5" spans="1:28" x14ac:dyDescent="0.25">
      <c r="A5" s="132" t="s">
        <v>712</v>
      </c>
    </row>
    <row r="7" spans="1:28" x14ac:dyDescent="0.25">
      <c r="A7" s="5" t="s">
        <v>1222</v>
      </c>
    </row>
    <row r="8" spans="1:28" x14ac:dyDescent="0.25">
      <c r="A8" s="5"/>
    </row>
    <row r="9" spans="1:28" s="47" customFormat="1" ht="71.45" customHeight="1" x14ac:dyDescent="0.25">
      <c r="A9" s="167"/>
      <c r="B9" s="2156" t="s">
        <v>997</v>
      </c>
      <c r="C9" s="2157"/>
      <c r="D9" s="2157"/>
      <c r="E9" s="2157"/>
      <c r="F9" s="2157"/>
      <c r="G9" s="2158"/>
      <c r="H9" s="131"/>
      <c r="I9" s="2184" t="s">
        <v>508</v>
      </c>
      <c r="J9" s="2184"/>
      <c r="K9" s="2184"/>
      <c r="L9" s="2184"/>
      <c r="N9" s="2184" t="s">
        <v>631</v>
      </c>
      <c r="O9" s="2184"/>
    </row>
    <row r="10" spans="1:28" x14ac:dyDescent="0.25">
      <c r="A10" s="442" t="s">
        <v>29</v>
      </c>
      <c r="B10" s="2162">
        <v>2015</v>
      </c>
      <c r="C10" s="2162"/>
      <c r="D10" s="2162"/>
      <c r="E10" s="2162">
        <v>2019</v>
      </c>
      <c r="F10" s="2162"/>
      <c r="G10" s="2162"/>
      <c r="I10" s="2162">
        <v>2015</v>
      </c>
      <c r="J10" s="2162"/>
      <c r="K10" s="2162">
        <v>2019</v>
      </c>
      <c r="L10" s="2162"/>
      <c r="M10" s="1"/>
      <c r="N10" s="2163">
        <v>2015</v>
      </c>
      <c r="O10" s="2163">
        <v>2019</v>
      </c>
    </row>
    <row r="11" spans="1:28" x14ac:dyDescent="0.25">
      <c r="A11" s="422" t="s">
        <v>30</v>
      </c>
      <c r="B11" s="641" t="s">
        <v>31</v>
      </c>
      <c r="C11" s="641" t="s">
        <v>32</v>
      </c>
      <c r="D11" s="641" t="s">
        <v>33</v>
      </c>
      <c r="E11" s="641" t="s">
        <v>31</v>
      </c>
      <c r="F11" s="641" t="s">
        <v>32</v>
      </c>
      <c r="G11" s="641" t="s">
        <v>33</v>
      </c>
      <c r="H11" s="124"/>
      <c r="I11" s="423" t="s">
        <v>31</v>
      </c>
      <c r="J11" s="423" t="s">
        <v>32</v>
      </c>
      <c r="K11" s="423" t="s">
        <v>31</v>
      </c>
      <c r="L11" s="423" t="s">
        <v>32</v>
      </c>
      <c r="M11" s="1"/>
      <c r="N11" s="2163"/>
      <c r="O11" s="2163"/>
    </row>
    <row r="12" spans="1:28" x14ac:dyDescent="0.25">
      <c r="A12" s="1017" t="s">
        <v>692</v>
      </c>
      <c r="B12" s="1008">
        <v>277.91219999999987</v>
      </c>
      <c r="C12" s="1009">
        <v>271.09640000000024</v>
      </c>
      <c r="D12" s="1009">
        <v>549.00859999999943</v>
      </c>
      <c r="E12" s="958">
        <v>279.1094999999998</v>
      </c>
      <c r="F12" s="959">
        <v>251.36030000000002</v>
      </c>
      <c r="G12" s="960">
        <v>530.46979999999974</v>
      </c>
      <c r="H12" s="45"/>
      <c r="I12" s="208">
        <v>57.778004158004123</v>
      </c>
      <c r="J12" s="1005">
        <v>57.314249471458822</v>
      </c>
      <c r="K12" s="208">
        <v>53.882142857142824</v>
      </c>
      <c r="L12" s="1002">
        <v>51.508258196721314</v>
      </c>
      <c r="M12" s="63"/>
      <c r="N12" s="208">
        <f t="shared" ref="N12:N19" si="0">J12-I12</f>
        <v>-0.46375468654530039</v>
      </c>
      <c r="O12" s="209">
        <f t="shared" ref="O12:O19" si="1">L12-K12</f>
        <v>-2.3738846604215098</v>
      </c>
    </row>
    <row r="13" spans="1:28" x14ac:dyDescent="0.25">
      <c r="A13" s="439" t="s">
        <v>693</v>
      </c>
      <c r="B13" s="776">
        <v>361.76539999999994</v>
      </c>
      <c r="C13" s="101">
        <v>335.54600000000016</v>
      </c>
      <c r="D13" s="101">
        <v>697.31139999999891</v>
      </c>
      <c r="E13" s="776">
        <v>369.69889999999987</v>
      </c>
      <c r="F13" s="101">
        <v>330.69720000000029</v>
      </c>
      <c r="G13" s="1011">
        <v>700.39609999999902</v>
      </c>
      <c r="H13" s="101"/>
      <c r="I13" s="79">
        <v>72.064820717131468</v>
      </c>
      <c r="J13" s="62">
        <v>69.61535269709546</v>
      </c>
      <c r="K13" s="79">
        <v>71.232928709055855</v>
      </c>
      <c r="L13" s="78">
        <v>67.627239263803745</v>
      </c>
      <c r="M13" s="63"/>
      <c r="N13" s="79">
        <f t="shared" si="0"/>
        <v>-2.4494680200360079</v>
      </c>
      <c r="O13" s="210">
        <f t="shared" si="1"/>
        <v>-3.6056894452521107</v>
      </c>
      <c r="Z13" s="64"/>
      <c r="AA13" s="64"/>
      <c r="AB13" s="64"/>
    </row>
    <row r="14" spans="1:28" x14ac:dyDescent="0.25">
      <c r="A14" s="439" t="s">
        <v>695</v>
      </c>
      <c r="B14" s="776">
        <v>365.51569999999975</v>
      </c>
      <c r="C14" s="101">
        <v>337.54480000000018</v>
      </c>
      <c r="D14" s="101">
        <v>703.06049999999891</v>
      </c>
      <c r="E14" s="776">
        <v>378.17599999999987</v>
      </c>
      <c r="F14" s="101">
        <v>348.22350000000034</v>
      </c>
      <c r="G14" s="1011">
        <v>726.39949999999897</v>
      </c>
      <c r="H14" s="101"/>
      <c r="I14" s="79">
        <v>72.667137176938326</v>
      </c>
      <c r="J14" s="62">
        <v>70.321833333333373</v>
      </c>
      <c r="K14" s="79">
        <v>73.148162475822019</v>
      </c>
      <c r="L14" s="78">
        <v>71.211349693251606</v>
      </c>
      <c r="M14" s="63"/>
      <c r="N14" s="79">
        <f t="shared" si="0"/>
        <v>-2.3453038436049525</v>
      </c>
      <c r="O14" s="210">
        <f t="shared" si="1"/>
        <v>-1.9368127825704136</v>
      </c>
      <c r="Z14" s="64"/>
      <c r="AA14" s="64"/>
      <c r="AB14" s="64"/>
    </row>
    <row r="15" spans="1:28" x14ac:dyDescent="0.25">
      <c r="A15" s="439" t="s">
        <v>696</v>
      </c>
      <c r="B15" s="776">
        <v>245.82550000000003</v>
      </c>
      <c r="C15" s="101">
        <v>210.73650000000023</v>
      </c>
      <c r="D15" s="101">
        <v>456.56199999999973</v>
      </c>
      <c r="E15" s="767">
        <v>205.78969999999987</v>
      </c>
      <c r="F15" s="45">
        <v>210.18680000000012</v>
      </c>
      <c r="G15" s="780">
        <v>415.97650000000004</v>
      </c>
      <c r="H15" s="101"/>
      <c r="I15" s="79">
        <v>52.865698924731184</v>
      </c>
      <c r="J15" s="62">
        <v>46.214144736842158</v>
      </c>
      <c r="K15" s="79">
        <v>39.651194605009607</v>
      </c>
      <c r="L15" s="78">
        <v>42.982985685071604</v>
      </c>
      <c r="M15" s="63"/>
      <c r="N15" s="79">
        <f t="shared" si="0"/>
        <v>-6.6515541878890261</v>
      </c>
      <c r="O15" s="210">
        <f t="shared" si="1"/>
        <v>3.331791080061997</v>
      </c>
      <c r="T15" s="103"/>
      <c r="X15" s="103"/>
      <c r="Y15" s="64"/>
      <c r="Z15" s="64"/>
      <c r="AA15" s="64"/>
      <c r="AB15" s="64"/>
    </row>
    <row r="16" spans="1:28" x14ac:dyDescent="0.25">
      <c r="A16" s="439" t="s">
        <v>694</v>
      </c>
      <c r="B16" s="776">
        <v>331.96999999999969</v>
      </c>
      <c r="C16" s="101">
        <v>316.40180000000026</v>
      </c>
      <c r="D16" s="101">
        <v>648.37179999999955</v>
      </c>
      <c r="E16" s="767">
        <v>342.69840000000005</v>
      </c>
      <c r="F16" s="45">
        <v>303.71440000000018</v>
      </c>
      <c r="G16" s="780">
        <v>646.41279999999904</v>
      </c>
      <c r="H16" s="101"/>
      <c r="I16" s="79">
        <v>66.527054108216362</v>
      </c>
      <c r="J16" s="62">
        <v>66.192845188284579</v>
      </c>
      <c r="K16" s="79">
        <v>66.157992277992278</v>
      </c>
      <c r="L16" s="78">
        <v>62.236557377049216</v>
      </c>
      <c r="M16" s="63"/>
      <c r="N16" s="79">
        <f t="shared" si="0"/>
        <v>-0.33420891993178259</v>
      </c>
      <c r="O16" s="210">
        <f t="shared" si="1"/>
        <v>-3.921434900943062</v>
      </c>
      <c r="S16" s="103"/>
      <c r="T16" s="103"/>
      <c r="X16" s="103"/>
      <c r="Y16" s="64"/>
      <c r="Z16" s="64"/>
      <c r="AA16" s="64"/>
      <c r="AB16" s="64"/>
    </row>
    <row r="17" spans="1:117" x14ac:dyDescent="0.25">
      <c r="A17" s="439" t="s">
        <v>697</v>
      </c>
      <c r="B17" s="776">
        <v>300.13699999999972</v>
      </c>
      <c r="C17" s="101">
        <v>254.04380000000026</v>
      </c>
      <c r="D17" s="101">
        <v>554.18079999999929</v>
      </c>
      <c r="E17" s="767">
        <v>297.51519999999999</v>
      </c>
      <c r="F17" s="45">
        <v>250.58049999999992</v>
      </c>
      <c r="G17" s="780">
        <v>548.09569999999997</v>
      </c>
      <c r="H17" s="101"/>
      <c r="I17" s="79">
        <v>61.503483606557317</v>
      </c>
      <c r="J17" s="62">
        <v>53.482905263157953</v>
      </c>
      <c r="K17" s="79">
        <v>57.324701348747588</v>
      </c>
      <c r="L17" s="78">
        <v>51.138877551020393</v>
      </c>
      <c r="M17" s="63"/>
      <c r="N17" s="79">
        <f t="shared" si="0"/>
        <v>-8.0205783433993645</v>
      </c>
      <c r="O17" s="210">
        <f t="shared" si="1"/>
        <v>-6.1858237977271955</v>
      </c>
      <c r="S17" s="103"/>
      <c r="T17" s="103"/>
      <c r="X17" s="103"/>
      <c r="Y17" s="64"/>
      <c r="Z17" s="64"/>
      <c r="AA17" s="64"/>
      <c r="AB17" s="64"/>
    </row>
    <row r="18" spans="1:117" x14ac:dyDescent="0.25">
      <c r="A18" s="439" t="s">
        <v>698</v>
      </c>
      <c r="B18" s="776">
        <v>288.54529999999977</v>
      </c>
      <c r="C18" s="101">
        <v>247.21940000000032</v>
      </c>
      <c r="D18" s="101">
        <v>535.76469999999938</v>
      </c>
      <c r="E18" s="767">
        <v>275.11309999999997</v>
      </c>
      <c r="F18" s="45">
        <v>254.0394</v>
      </c>
      <c r="G18" s="780">
        <v>529.15249999999958</v>
      </c>
      <c r="H18" s="45"/>
      <c r="I18" s="796">
        <v>59.00721881390588</v>
      </c>
      <c r="J18" s="103">
        <v>52.824658119658189</v>
      </c>
      <c r="K18" s="796">
        <v>53.110637065637057</v>
      </c>
      <c r="L18" s="797">
        <v>51.950797546012275</v>
      </c>
      <c r="M18" s="147"/>
      <c r="N18" s="1045">
        <f t="shared" si="0"/>
        <v>-6.1825606942476909</v>
      </c>
      <c r="O18" s="1045">
        <f t="shared" si="1"/>
        <v>-1.1598395196247822</v>
      </c>
      <c r="S18" s="103"/>
      <c r="T18" s="103"/>
      <c r="X18" s="103"/>
      <c r="Y18" s="64"/>
      <c r="Z18" s="64"/>
      <c r="AA18" s="64"/>
      <c r="AB18" s="64"/>
    </row>
    <row r="19" spans="1:117" x14ac:dyDescent="0.25">
      <c r="A19" s="1021" t="s">
        <v>603</v>
      </c>
      <c r="B19" s="110">
        <v>310.2387285714284</v>
      </c>
      <c r="C19" s="56">
        <v>281.79838571428593</v>
      </c>
      <c r="D19" s="116">
        <v>592.03711428571364</v>
      </c>
      <c r="E19" s="56">
        <v>306.87154285714274</v>
      </c>
      <c r="F19" s="56">
        <v>278.40030000000019</v>
      </c>
      <c r="G19" s="116">
        <v>585.27184285714236</v>
      </c>
      <c r="H19" s="20"/>
      <c r="I19" s="1006">
        <v>63.36945141523195</v>
      </c>
      <c r="J19" s="1007">
        <v>59.558837560386515</v>
      </c>
      <c r="K19" s="1006">
        <v>59.208952590959171</v>
      </c>
      <c r="L19" s="1004">
        <v>56.949213909994199</v>
      </c>
      <c r="M19" s="63"/>
      <c r="N19" s="1003">
        <f t="shared" si="0"/>
        <v>-3.8106138548454354</v>
      </c>
      <c r="O19" s="1004">
        <f t="shared" si="1"/>
        <v>-2.259738680964972</v>
      </c>
      <c r="S19" s="103"/>
      <c r="T19" s="103"/>
      <c r="X19" s="103"/>
    </row>
    <row r="20" spans="1:117" x14ac:dyDescent="0.25">
      <c r="A20" s="5"/>
      <c r="B20" s="20"/>
      <c r="C20" s="20"/>
      <c r="D20" s="20"/>
      <c r="E20" s="20"/>
      <c r="F20" s="20"/>
      <c r="G20" s="20"/>
      <c r="H20" s="20"/>
      <c r="I20" s="20"/>
      <c r="J20" s="20"/>
    </row>
    <row r="21" spans="1:117" s="5" customFormat="1" x14ac:dyDescent="0.25"/>
    <row r="24" spans="1:117" s="76" customFormat="1" ht="15" customHeight="1" x14ac:dyDescent="0.25"/>
    <row r="25" spans="1:117" s="76" customFormat="1" ht="18" customHeight="1" x14ac:dyDescent="0.25">
      <c r="A25" s="5" t="s">
        <v>1223</v>
      </c>
      <c r="B25" s="20"/>
      <c r="C25" s="20"/>
      <c r="D25" s="20"/>
      <c r="E25" s="20"/>
      <c r="F25" s="20"/>
      <c r="G25" s="20"/>
      <c r="H25" s="20"/>
      <c r="I25" s="20"/>
      <c r="J25" s="20"/>
      <c r="K25" s="20"/>
      <c r="L25" s="20"/>
      <c r="M25" s="20"/>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c r="CY25"/>
      <c r="CZ25"/>
      <c r="DA25"/>
      <c r="DB25"/>
      <c r="DC25"/>
      <c r="DD25"/>
      <c r="DE25"/>
      <c r="DF25"/>
      <c r="DG25"/>
      <c r="DH25"/>
      <c r="DI25"/>
      <c r="DJ25"/>
      <c r="DK25"/>
      <c r="DL25"/>
      <c r="DM25"/>
    </row>
    <row r="26" spans="1:117" s="76" customFormat="1" ht="18" customHeight="1" x14ac:dyDescent="0.25">
      <c r="A26" s="5"/>
      <c r="B26" s="20"/>
      <c r="C26" s="20"/>
      <c r="D26" s="20"/>
      <c r="E26" s="20"/>
      <c r="F26" s="20"/>
      <c r="G26" s="20"/>
      <c r="H26" s="20"/>
      <c r="I26" s="20"/>
      <c r="J26" s="20"/>
      <c r="K26" s="20"/>
      <c r="L26" s="20"/>
      <c r="M26" s="20"/>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c r="CY26"/>
      <c r="CZ26"/>
      <c r="DA26"/>
      <c r="DB26"/>
      <c r="DC26"/>
      <c r="DD26"/>
      <c r="DE26"/>
      <c r="DF26"/>
      <c r="DG26"/>
      <c r="DH26"/>
      <c r="DI26"/>
      <c r="DJ26"/>
      <c r="DK26"/>
      <c r="DL26"/>
      <c r="DM26"/>
    </row>
    <row r="27" spans="1:117" s="76" customFormat="1" ht="33" customHeight="1" x14ac:dyDescent="0.25">
      <c r="A27" s="20"/>
      <c r="B27" s="2185" t="s">
        <v>997</v>
      </c>
      <c r="C27" s="2185"/>
      <c r="D27" s="2185"/>
      <c r="E27" s="2185"/>
      <c r="F27" s="2185"/>
      <c r="G27" s="2185"/>
      <c r="H27" s="2185"/>
      <c r="I27" s="2185"/>
      <c r="J27" s="2185"/>
      <c r="K27" s="2185"/>
      <c r="L27" s="2185"/>
      <c r="M27" s="2185"/>
      <c r="N27" s="2185"/>
      <c r="O27" s="2185"/>
      <c r="P27" s="2185"/>
      <c r="Q27" s="2185"/>
      <c r="R27" s="2185"/>
      <c r="S27" s="2185"/>
      <c r="T27" s="2185"/>
      <c r="U27" s="2185"/>
      <c r="V27" s="2185"/>
      <c r="W27" s="2185"/>
      <c r="X27" s="2185"/>
      <c r="Y27" s="2185"/>
      <c r="Z27" s="2185"/>
      <c r="AA27" s="2185"/>
      <c r="AB27" s="2185"/>
      <c r="AC27" s="2185"/>
      <c r="AD27" s="2185"/>
      <c r="AE27" s="2185"/>
      <c r="AF27" s="2185"/>
      <c r="AG27" s="2185"/>
      <c r="AH27" s="2185"/>
      <c r="AI27" s="2185"/>
      <c r="AJ27" s="2185"/>
      <c r="AK27" s="2185"/>
      <c r="AL27" s="2185"/>
      <c r="AM27" s="2185"/>
      <c r="AN27" s="2185"/>
      <c r="AO27" s="2185"/>
      <c r="AP27" s="2185"/>
      <c r="AQ27" s="2185"/>
      <c r="AR27" s="2185"/>
      <c r="AS27" s="2185"/>
      <c r="AT27" s="2185"/>
      <c r="AU27" s="2185"/>
      <c r="AV27" s="2185"/>
      <c r="AW27" s="2185"/>
      <c r="AX27" s="2185"/>
      <c r="AY27" s="2185"/>
      <c r="AZ27" s="2185"/>
      <c r="BA27" s="2185"/>
      <c r="BB27" s="2185"/>
      <c r="BC27" s="2185"/>
      <c r="BD27" s="2185"/>
      <c r="BE27" s="2185"/>
      <c r="BF27" s="2185"/>
      <c r="BG27" s="2185"/>
      <c r="BH27" s="2185"/>
      <c r="BI27" s="2185"/>
      <c r="BJ27" s="2185"/>
      <c r="BK27" s="2185"/>
      <c r="BL27" s="2185"/>
      <c r="BM27" s="2185"/>
      <c r="BN27" s="2185"/>
      <c r="BO27" s="2185"/>
      <c r="BP27" s="2185"/>
      <c r="BQ27" s="2185"/>
      <c r="BR27" s="2185"/>
      <c r="BS27" s="2185"/>
      <c r="BT27"/>
      <c r="BU27" s="2189" t="s">
        <v>508</v>
      </c>
      <c r="BV27" s="2190"/>
      <c r="BW27" s="2190"/>
      <c r="BX27" s="2190"/>
      <c r="BY27" s="2190"/>
      <c r="BZ27" s="2190"/>
      <c r="CA27" s="2190"/>
      <c r="CB27" s="2190"/>
      <c r="CC27" s="2190"/>
      <c r="CD27" s="2190"/>
      <c r="CE27" s="2190"/>
      <c r="CF27" s="2190"/>
      <c r="CG27" s="2190"/>
      <c r="CH27" s="2190"/>
      <c r="CI27" s="2190"/>
      <c r="CJ27" s="2190"/>
      <c r="CK27" s="2190"/>
      <c r="CL27" s="2190"/>
      <c r="CM27" s="2190"/>
      <c r="CN27" s="2190"/>
      <c r="CO27" s="2190"/>
      <c r="CP27" s="2190"/>
      <c r="CQ27" s="2190"/>
      <c r="CR27" s="2190"/>
      <c r="CS27" s="2190"/>
      <c r="CT27" s="2190"/>
      <c r="CU27" s="2190"/>
      <c r="CV27" s="2191"/>
      <c r="CW27"/>
      <c r="CX27" s="2185" t="s">
        <v>1102</v>
      </c>
      <c r="CY27" s="2185"/>
      <c r="CZ27" s="2185"/>
      <c r="DA27" s="2185"/>
      <c r="DB27" s="2185"/>
      <c r="DC27" s="2185"/>
      <c r="DD27" s="2185"/>
      <c r="DE27" s="2185"/>
      <c r="DF27" s="2185"/>
      <c r="DG27" s="2185"/>
      <c r="DH27" s="2185"/>
      <c r="DI27" s="2185"/>
      <c r="DJ27" s="2185"/>
      <c r="DK27" s="2185"/>
      <c r="DL27"/>
      <c r="DM27"/>
    </row>
    <row r="28" spans="1:117" x14ac:dyDescent="0.25">
      <c r="A28" s="1024" t="s">
        <v>29</v>
      </c>
      <c r="B28" s="2164">
        <v>2015</v>
      </c>
      <c r="C28" s="2164"/>
      <c r="D28" s="2164"/>
      <c r="E28" s="2164"/>
      <c r="F28" s="2164"/>
      <c r="G28" s="2164"/>
      <c r="H28" s="2164"/>
      <c r="I28" s="2164"/>
      <c r="J28" s="2164"/>
      <c r="K28" s="2164"/>
      <c r="L28" s="2164"/>
      <c r="M28" s="2164"/>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v>2019</v>
      </c>
      <c r="AL28" s="2164"/>
      <c r="AM28" s="2164"/>
      <c r="AN28" s="2164"/>
      <c r="AO28" s="2164"/>
      <c r="AP28" s="2164"/>
      <c r="AQ28" s="2164"/>
      <c r="AR28" s="2164"/>
      <c r="AS28" s="2164"/>
      <c r="AT28" s="2164"/>
      <c r="AU28" s="2164"/>
      <c r="AV28" s="2164"/>
      <c r="AW28" s="2164"/>
      <c r="AX28" s="2164"/>
      <c r="AY28" s="2164"/>
      <c r="AZ28" s="2164"/>
      <c r="BA28" s="2164"/>
      <c r="BB28" s="2164"/>
      <c r="BC28" s="2164"/>
      <c r="BD28" s="2164"/>
      <c r="BE28" s="2164"/>
      <c r="BF28" s="2164"/>
      <c r="BG28" s="2164"/>
      <c r="BH28" s="2164"/>
      <c r="BI28" s="2164"/>
      <c r="BJ28" s="2164"/>
      <c r="BK28" s="2164"/>
      <c r="BL28" s="2164"/>
      <c r="BM28" s="2164"/>
      <c r="BN28" s="2164"/>
      <c r="BO28" s="2164"/>
      <c r="BP28" s="2164"/>
      <c r="BQ28" s="2164"/>
      <c r="BR28" s="2164"/>
      <c r="BS28" s="2164"/>
      <c r="BT28" s="76"/>
      <c r="BU28" s="2164">
        <v>2015</v>
      </c>
      <c r="BV28" s="2164"/>
      <c r="BW28" s="2164"/>
      <c r="BX28" s="2164"/>
      <c r="BY28" s="2164"/>
      <c r="BZ28" s="2164"/>
      <c r="CA28" s="2164"/>
      <c r="CB28" s="2164"/>
      <c r="CC28" s="2164"/>
      <c r="CD28" s="2164"/>
      <c r="CE28" s="2164"/>
      <c r="CF28" s="2164"/>
      <c r="CG28" s="2164"/>
      <c r="CH28" s="2164"/>
      <c r="CI28" s="2164">
        <v>2019</v>
      </c>
      <c r="CJ28" s="2164"/>
      <c r="CK28" s="2164"/>
      <c r="CL28" s="2164"/>
      <c r="CM28" s="2164"/>
      <c r="CN28" s="2164"/>
      <c r="CO28" s="2164"/>
      <c r="CP28" s="2164"/>
      <c r="CQ28" s="2164"/>
      <c r="CR28" s="2164"/>
      <c r="CS28" s="2164"/>
      <c r="CT28" s="2164"/>
      <c r="CU28" s="2164"/>
      <c r="CV28" s="2164"/>
      <c r="CW28" s="76"/>
      <c r="CX28" s="2171">
        <v>2015</v>
      </c>
      <c r="CY28" s="2171"/>
      <c r="CZ28" s="2171"/>
      <c r="DA28" s="2171"/>
      <c r="DB28" s="2171"/>
      <c r="DC28" s="2171"/>
      <c r="DD28" s="2171"/>
      <c r="DE28" s="2171">
        <v>2019</v>
      </c>
      <c r="DF28" s="2171"/>
      <c r="DG28" s="2171"/>
      <c r="DH28" s="2171"/>
      <c r="DI28" s="2171"/>
      <c r="DJ28" s="2171"/>
      <c r="DK28" s="2171"/>
      <c r="DL28" s="76"/>
      <c r="DM28" s="76"/>
    </row>
    <row r="29" spans="1:117" x14ac:dyDescent="0.25">
      <c r="A29" s="431" t="s">
        <v>30</v>
      </c>
      <c r="B29" s="2153" t="s">
        <v>604</v>
      </c>
      <c r="C29" s="2153"/>
      <c r="D29" s="2153"/>
      <c r="E29" s="2153"/>
      <c r="F29" s="2153"/>
      <c r="G29" s="2153"/>
      <c r="H29" s="2153"/>
      <c r="I29" s="2153" t="s">
        <v>605</v>
      </c>
      <c r="J29" s="2153"/>
      <c r="K29" s="2153"/>
      <c r="L29" s="2153"/>
      <c r="M29" s="2153"/>
      <c r="N29" s="2153"/>
      <c r="O29" s="2153"/>
      <c r="P29" s="2153" t="s">
        <v>606</v>
      </c>
      <c r="Q29" s="2153"/>
      <c r="R29" s="2153"/>
      <c r="S29" s="2153"/>
      <c r="T29" s="2153"/>
      <c r="U29" s="2153"/>
      <c r="V29" s="2153"/>
      <c r="W29" s="2153" t="s">
        <v>560</v>
      </c>
      <c r="X29" s="2153"/>
      <c r="Y29" s="2153"/>
      <c r="Z29" s="2153"/>
      <c r="AA29" s="2153"/>
      <c r="AB29" s="2153"/>
      <c r="AC29" s="2153"/>
      <c r="AD29" s="2153" t="s">
        <v>561</v>
      </c>
      <c r="AE29" s="2153"/>
      <c r="AF29" s="2153"/>
      <c r="AG29" s="2153"/>
      <c r="AH29" s="2153"/>
      <c r="AI29" s="2153"/>
      <c r="AJ29" s="2153"/>
      <c r="AK29" s="2153" t="s">
        <v>604</v>
      </c>
      <c r="AL29" s="2153"/>
      <c r="AM29" s="2153"/>
      <c r="AN29" s="2153"/>
      <c r="AO29" s="2153"/>
      <c r="AP29" s="2153"/>
      <c r="AQ29" s="2153"/>
      <c r="AR29" s="2153" t="s">
        <v>605</v>
      </c>
      <c r="AS29" s="2153"/>
      <c r="AT29" s="2153"/>
      <c r="AU29" s="2153"/>
      <c r="AV29" s="2153"/>
      <c r="AW29" s="2153"/>
      <c r="AX29" s="2153"/>
      <c r="AY29" s="2153" t="s">
        <v>606</v>
      </c>
      <c r="AZ29" s="2153"/>
      <c r="BA29" s="2153"/>
      <c r="BB29" s="2153"/>
      <c r="BC29" s="2153"/>
      <c r="BD29" s="2153"/>
      <c r="BE29" s="2153"/>
      <c r="BF29" s="2153" t="s">
        <v>560</v>
      </c>
      <c r="BG29" s="2153"/>
      <c r="BH29" s="2153"/>
      <c r="BI29" s="2153"/>
      <c r="BJ29" s="2153"/>
      <c r="BK29" s="2153"/>
      <c r="BL29" s="2153"/>
      <c r="BM29" s="2153" t="s">
        <v>561</v>
      </c>
      <c r="BN29" s="2153"/>
      <c r="BO29" s="2153"/>
      <c r="BP29" s="2153"/>
      <c r="BQ29" s="2153"/>
      <c r="BR29" s="2153"/>
      <c r="BS29" s="2153"/>
      <c r="BT29" s="76"/>
      <c r="BU29" s="2153" t="s">
        <v>31</v>
      </c>
      <c r="BV29" s="2153"/>
      <c r="BW29" s="2153"/>
      <c r="BX29" s="2153"/>
      <c r="BY29" s="2153"/>
      <c r="BZ29" s="2153"/>
      <c r="CA29" s="2153"/>
      <c r="CB29" s="2153" t="s">
        <v>32</v>
      </c>
      <c r="CC29" s="2153"/>
      <c r="CD29" s="2153"/>
      <c r="CE29" s="2153"/>
      <c r="CF29" s="2153"/>
      <c r="CG29" s="2153"/>
      <c r="CH29" s="2153"/>
      <c r="CI29" s="2153" t="s">
        <v>31</v>
      </c>
      <c r="CJ29" s="2153"/>
      <c r="CK29" s="2153"/>
      <c r="CL29" s="2153"/>
      <c r="CM29" s="2153"/>
      <c r="CN29" s="2153"/>
      <c r="CO29" s="2153"/>
      <c r="CP29" s="2153" t="s">
        <v>32</v>
      </c>
      <c r="CQ29" s="2153"/>
      <c r="CR29" s="2153"/>
      <c r="CS29" s="2153"/>
      <c r="CT29" s="2153"/>
      <c r="CU29" s="2153"/>
      <c r="CV29" s="2153"/>
      <c r="CW29" s="76"/>
      <c r="CX29" s="2171"/>
      <c r="CY29" s="2171"/>
      <c r="CZ29" s="2171"/>
      <c r="DA29" s="2171"/>
      <c r="DB29" s="2171"/>
      <c r="DC29" s="2171"/>
      <c r="DD29" s="2171"/>
      <c r="DE29" s="2171"/>
      <c r="DF29" s="2171"/>
      <c r="DG29" s="2171"/>
      <c r="DH29" s="2171"/>
      <c r="DI29" s="2171"/>
      <c r="DJ29" s="2171"/>
      <c r="DK29" s="2171"/>
      <c r="DL29" s="76"/>
      <c r="DM29" s="76"/>
    </row>
    <row r="30" spans="1:117" ht="409.5" x14ac:dyDescent="0.25">
      <c r="A30" s="1047" t="s">
        <v>34</v>
      </c>
      <c r="B30" s="1048" t="s">
        <v>699</v>
      </c>
      <c r="C30" s="1049" t="s">
        <v>700</v>
      </c>
      <c r="D30" s="1049" t="s">
        <v>701</v>
      </c>
      <c r="E30" s="1049" t="s">
        <v>702</v>
      </c>
      <c r="F30" s="1049" t="s">
        <v>703</v>
      </c>
      <c r="G30" s="1049" t="s">
        <v>704</v>
      </c>
      <c r="H30" s="1050" t="s">
        <v>705</v>
      </c>
      <c r="I30" s="1049" t="s">
        <v>699</v>
      </c>
      <c r="J30" s="1049" t="s">
        <v>700</v>
      </c>
      <c r="K30" s="1049" t="s">
        <v>701</v>
      </c>
      <c r="L30" s="1049" t="s">
        <v>702</v>
      </c>
      <c r="M30" s="1049" t="s">
        <v>703</v>
      </c>
      <c r="N30" s="1049" t="s">
        <v>704</v>
      </c>
      <c r="O30" s="1050" t="s">
        <v>705</v>
      </c>
      <c r="P30" s="1048" t="s">
        <v>699</v>
      </c>
      <c r="Q30" s="1049" t="s">
        <v>700</v>
      </c>
      <c r="R30" s="1049" t="s">
        <v>701</v>
      </c>
      <c r="S30" s="1049" t="s">
        <v>702</v>
      </c>
      <c r="T30" s="1049" t="s">
        <v>703</v>
      </c>
      <c r="U30" s="1049" t="s">
        <v>704</v>
      </c>
      <c r="V30" s="1050" t="s">
        <v>705</v>
      </c>
      <c r="W30" s="1049" t="s">
        <v>699</v>
      </c>
      <c r="X30" s="1049" t="s">
        <v>700</v>
      </c>
      <c r="Y30" s="1049" t="s">
        <v>701</v>
      </c>
      <c r="Z30" s="1049" t="s">
        <v>702</v>
      </c>
      <c r="AA30" s="1049" t="s">
        <v>703</v>
      </c>
      <c r="AB30" s="1049" t="s">
        <v>704</v>
      </c>
      <c r="AC30" s="1050" t="s">
        <v>705</v>
      </c>
      <c r="AD30" s="1049" t="s">
        <v>699</v>
      </c>
      <c r="AE30" s="1049" t="s">
        <v>700</v>
      </c>
      <c r="AF30" s="1049" t="s">
        <v>701</v>
      </c>
      <c r="AG30" s="1049" t="s">
        <v>702</v>
      </c>
      <c r="AH30" s="1049" t="s">
        <v>703</v>
      </c>
      <c r="AI30" s="1049" t="s">
        <v>704</v>
      </c>
      <c r="AJ30" s="1049" t="s">
        <v>705</v>
      </c>
      <c r="AK30" s="1048" t="s">
        <v>699</v>
      </c>
      <c r="AL30" s="1049" t="s">
        <v>700</v>
      </c>
      <c r="AM30" s="1049" t="s">
        <v>701</v>
      </c>
      <c r="AN30" s="1049" t="s">
        <v>702</v>
      </c>
      <c r="AO30" s="1049" t="s">
        <v>703</v>
      </c>
      <c r="AP30" s="1049" t="s">
        <v>704</v>
      </c>
      <c r="AQ30" s="1049" t="s">
        <v>705</v>
      </c>
      <c r="AR30" s="1049" t="s">
        <v>699</v>
      </c>
      <c r="AS30" s="1049" t="s">
        <v>700</v>
      </c>
      <c r="AT30" s="1049" t="s">
        <v>701</v>
      </c>
      <c r="AU30" s="1049" t="s">
        <v>702</v>
      </c>
      <c r="AV30" s="1049" t="s">
        <v>703</v>
      </c>
      <c r="AW30" s="1049" t="s">
        <v>704</v>
      </c>
      <c r="AX30" s="1049" t="s">
        <v>705</v>
      </c>
      <c r="AY30" s="1049" t="s">
        <v>699</v>
      </c>
      <c r="AZ30" s="1049" t="s">
        <v>700</v>
      </c>
      <c r="BA30" s="1049" t="s">
        <v>701</v>
      </c>
      <c r="BB30" s="1049" t="s">
        <v>702</v>
      </c>
      <c r="BC30" s="1049" t="s">
        <v>703</v>
      </c>
      <c r="BD30" s="1049" t="s">
        <v>704</v>
      </c>
      <c r="BE30" s="1049" t="s">
        <v>705</v>
      </c>
      <c r="BF30" s="1049" t="s">
        <v>699</v>
      </c>
      <c r="BG30" s="1049" t="s">
        <v>700</v>
      </c>
      <c r="BH30" s="1049" t="s">
        <v>701</v>
      </c>
      <c r="BI30" s="1049" t="s">
        <v>702</v>
      </c>
      <c r="BJ30" s="1049" t="s">
        <v>703</v>
      </c>
      <c r="BK30" s="1049" t="s">
        <v>704</v>
      </c>
      <c r="BL30" s="1049" t="s">
        <v>705</v>
      </c>
      <c r="BM30" s="1049" t="s">
        <v>699</v>
      </c>
      <c r="BN30" s="1049" t="s">
        <v>700</v>
      </c>
      <c r="BO30" s="1049" t="s">
        <v>701</v>
      </c>
      <c r="BP30" s="1049" t="s">
        <v>702</v>
      </c>
      <c r="BQ30" s="1049" t="s">
        <v>703</v>
      </c>
      <c r="BR30" s="1049" t="s">
        <v>704</v>
      </c>
      <c r="BS30" s="1050" t="s">
        <v>705</v>
      </c>
      <c r="BT30" s="76"/>
      <c r="BU30" s="1054" t="s">
        <v>699</v>
      </c>
      <c r="BV30" s="1055" t="s">
        <v>700</v>
      </c>
      <c r="BW30" s="1055" t="s">
        <v>701</v>
      </c>
      <c r="BX30" s="1055" t="s">
        <v>702</v>
      </c>
      <c r="BY30" s="1055" t="s">
        <v>703</v>
      </c>
      <c r="BZ30" s="1055" t="s">
        <v>704</v>
      </c>
      <c r="CA30" s="1056" t="s">
        <v>705</v>
      </c>
      <c r="CB30" s="1055" t="s">
        <v>699</v>
      </c>
      <c r="CC30" s="1055" t="s">
        <v>700</v>
      </c>
      <c r="CD30" s="1055" t="s">
        <v>701</v>
      </c>
      <c r="CE30" s="1055" t="s">
        <v>702</v>
      </c>
      <c r="CF30" s="1055" t="s">
        <v>703</v>
      </c>
      <c r="CG30" s="1055" t="s">
        <v>704</v>
      </c>
      <c r="CH30" s="1055" t="s">
        <v>705</v>
      </c>
      <c r="CI30" s="1054" t="s">
        <v>699</v>
      </c>
      <c r="CJ30" s="1055" t="s">
        <v>700</v>
      </c>
      <c r="CK30" s="1055" t="s">
        <v>701</v>
      </c>
      <c r="CL30" s="1055" t="s">
        <v>702</v>
      </c>
      <c r="CM30" s="1055" t="s">
        <v>703</v>
      </c>
      <c r="CN30" s="1055" t="s">
        <v>704</v>
      </c>
      <c r="CO30" s="1056" t="s">
        <v>705</v>
      </c>
      <c r="CP30" s="1055" t="s">
        <v>699</v>
      </c>
      <c r="CQ30" s="1055" t="s">
        <v>700</v>
      </c>
      <c r="CR30" s="1055" t="s">
        <v>701</v>
      </c>
      <c r="CS30" s="1055" t="s">
        <v>702</v>
      </c>
      <c r="CT30" s="1055" t="s">
        <v>703</v>
      </c>
      <c r="CU30" s="1055" t="s">
        <v>704</v>
      </c>
      <c r="CV30" s="1056" t="s">
        <v>705</v>
      </c>
      <c r="CW30" s="76"/>
      <c r="CX30" s="1048" t="s">
        <v>699</v>
      </c>
      <c r="CY30" s="1049" t="s">
        <v>700</v>
      </c>
      <c r="CZ30" s="1049" t="s">
        <v>701</v>
      </c>
      <c r="DA30" s="1049" t="s">
        <v>702</v>
      </c>
      <c r="DB30" s="1049" t="s">
        <v>703</v>
      </c>
      <c r="DC30" s="1049" t="s">
        <v>704</v>
      </c>
      <c r="DD30" s="1049" t="s">
        <v>705</v>
      </c>
      <c r="DE30" s="1048" t="s">
        <v>699</v>
      </c>
      <c r="DF30" s="1049" t="s">
        <v>700</v>
      </c>
      <c r="DG30" s="1049" t="s">
        <v>701</v>
      </c>
      <c r="DH30" s="1049" t="s">
        <v>702</v>
      </c>
      <c r="DI30" s="1049" t="s">
        <v>703</v>
      </c>
      <c r="DJ30" s="1049" t="s">
        <v>704</v>
      </c>
      <c r="DK30" s="1050" t="s">
        <v>705</v>
      </c>
      <c r="DL30" s="76"/>
      <c r="DM30" s="76"/>
    </row>
    <row r="31" spans="1:117" x14ac:dyDescent="0.25">
      <c r="A31" s="425" t="s">
        <v>35</v>
      </c>
      <c r="B31" s="425"/>
      <c r="C31" s="426"/>
      <c r="D31" s="426"/>
      <c r="E31" s="426"/>
      <c r="F31" s="426"/>
      <c r="G31" s="426"/>
      <c r="H31" s="427"/>
      <c r="I31" s="426"/>
      <c r="J31" s="426"/>
      <c r="K31" s="426"/>
      <c r="L31" s="426"/>
      <c r="M31" s="426"/>
      <c r="N31" s="426"/>
      <c r="O31" s="427"/>
      <c r="P31" s="425"/>
      <c r="Q31" s="426"/>
      <c r="R31" s="426"/>
      <c r="S31" s="426"/>
      <c r="T31" s="426"/>
      <c r="U31" s="426"/>
      <c r="V31" s="427"/>
      <c r="W31" s="1015"/>
      <c r="X31" s="1015"/>
      <c r="Y31" s="1015"/>
      <c r="Z31" s="1015"/>
      <c r="AA31" s="1015"/>
      <c r="AB31" s="1015"/>
      <c r="AC31" s="1016"/>
      <c r="AD31" s="1015"/>
      <c r="AE31" s="1015"/>
      <c r="AF31" s="1015"/>
      <c r="AG31" s="1015"/>
      <c r="AH31" s="1015"/>
      <c r="AI31" s="1015"/>
      <c r="AJ31" s="1015"/>
      <c r="AK31" s="425"/>
      <c r="AL31" s="426"/>
      <c r="AM31" s="426"/>
      <c r="AN31" s="426"/>
      <c r="AO31" s="426"/>
      <c r="AP31" s="426"/>
      <c r="AQ31" s="426"/>
      <c r="AR31" s="426"/>
      <c r="AS31" s="426"/>
      <c r="AT31" s="426"/>
      <c r="AU31" s="426"/>
      <c r="AV31" s="426"/>
      <c r="AW31" s="426"/>
      <c r="AX31" s="426"/>
      <c r="AY31" s="426"/>
      <c r="AZ31" s="426"/>
      <c r="BA31" s="426"/>
      <c r="BB31" s="426"/>
      <c r="BC31" s="426"/>
      <c r="BD31" s="426"/>
      <c r="BE31" s="426"/>
      <c r="BF31" s="426"/>
      <c r="BG31" s="426"/>
      <c r="BH31" s="426"/>
      <c r="BI31" s="426"/>
      <c r="BJ31" s="426"/>
      <c r="BK31" s="426"/>
      <c r="BL31" s="426"/>
      <c r="BM31" s="426"/>
      <c r="BN31" s="426"/>
      <c r="BO31" s="426"/>
      <c r="BP31" s="426"/>
      <c r="BQ31" s="426"/>
      <c r="BR31" s="426"/>
      <c r="BS31" s="427"/>
      <c r="BU31" s="425"/>
      <c r="BV31" s="426"/>
      <c r="BW31" s="426"/>
      <c r="BX31" s="426"/>
      <c r="BY31" s="426"/>
      <c r="BZ31" s="426"/>
      <c r="CA31" s="427"/>
      <c r="CB31" s="426"/>
      <c r="CC31" s="426"/>
      <c r="CD31" s="426"/>
      <c r="CE31" s="426"/>
      <c r="CF31" s="426"/>
      <c r="CG31" s="426"/>
      <c r="CH31" s="426"/>
      <c r="CI31" s="425"/>
      <c r="CJ31" s="426"/>
      <c r="CK31" s="426"/>
      <c r="CL31" s="426"/>
      <c r="CM31" s="426"/>
      <c r="CN31" s="426"/>
      <c r="CO31" s="427"/>
      <c r="CP31" s="426"/>
      <c r="CQ31" s="426"/>
      <c r="CR31" s="426"/>
      <c r="CS31" s="426"/>
      <c r="CT31" s="426"/>
      <c r="CU31" s="426"/>
      <c r="CV31" s="427"/>
      <c r="CX31" s="425"/>
      <c r="CY31" s="426"/>
      <c r="CZ31" s="426"/>
      <c r="DA31" s="426"/>
      <c r="DB31" s="426"/>
      <c r="DC31" s="426"/>
      <c r="DD31" s="426"/>
      <c r="DE31" s="425"/>
      <c r="DF31" s="426"/>
      <c r="DG31" s="426"/>
      <c r="DH31" s="426"/>
      <c r="DI31" s="426"/>
      <c r="DJ31" s="426"/>
      <c r="DK31" s="427"/>
    </row>
    <row r="32" spans="1:117" x14ac:dyDescent="0.25">
      <c r="A32" s="1051" t="s">
        <v>36</v>
      </c>
      <c r="B32" s="228">
        <v>1.7842</v>
      </c>
      <c r="C32" s="229">
        <v>0.80059999999999998</v>
      </c>
      <c r="D32" s="229">
        <v>1.7842</v>
      </c>
      <c r="E32" s="229">
        <v>1.7842</v>
      </c>
      <c r="F32" s="229">
        <v>1.7842</v>
      </c>
      <c r="G32" s="229">
        <v>1.7842</v>
      </c>
      <c r="H32" s="230">
        <v>1.7842</v>
      </c>
      <c r="I32" s="229">
        <v>1.6224000000000001</v>
      </c>
      <c r="J32" s="229">
        <v>3.2310000000000003</v>
      </c>
      <c r="K32" s="229">
        <v>3.2310000000000003</v>
      </c>
      <c r="L32" s="229">
        <v>3.3373999999999997</v>
      </c>
      <c r="M32" s="229">
        <v>4.2332000000000001</v>
      </c>
      <c r="N32" s="229">
        <v>4.2332000000000001</v>
      </c>
      <c r="O32" s="230">
        <v>2.3728000000000002</v>
      </c>
      <c r="P32" s="228">
        <f t="shared" ref="P32:V36" si="2">SUM(B32+I32)</f>
        <v>3.4066000000000001</v>
      </c>
      <c r="Q32" s="229">
        <f t="shared" si="2"/>
        <v>4.0316000000000001</v>
      </c>
      <c r="R32" s="229">
        <f t="shared" si="2"/>
        <v>5.0152000000000001</v>
      </c>
      <c r="S32" s="229">
        <f t="shared" si="2"/>
        <v>5.1215999999999999</v>
      </c>
      <c r="T32" s="229">
        <f t="shared" si="2"/>
        <v>6.0174000000000003</v>
      </c>
      <c r="U32" s="229">
        <f t="shared" si="2"/>
        <v>6.0174000000000003</v>
      </c>
      <c r="V32" s="230">
        <f t="shared" si="2"/>
        <v>4.157</v>
      </c>
      <c r="W32" s="622">
        <v>2</v>
      </c>
      <c r="X32" s="622">
        <v>2</v>
      </c>
      <c r="Y32" s="622">
        <v>2</v>
      </c>
      <c r="Z32" s="622">
        <v>2</v>
      </c>
      <c r="AA32" s="622">
        <v>2</v>
      </c>
      <c r="AB32" s="622">
        <v>2</v>
      </c>
      <c r="AC32" s="623">
        <v>2</v>
      </c>
      <c r="AD32" s="622">
        <v>5</v>
      </c>
      <c r="AE32" s="622">
        <v>5</v>
      </c>
      <c r="AF32" s="622">
        <v>5</v>
      </c>
      <c r="AG32" s="622">
        <v>5</v>
      </c>
      <c r="AH32" s="622">
        <v>5</v>
      </c>
      <c r="AI32" s="622">
        <v>5</v>
      </c>
      <c r="AJ32" s="622">
        <v>5</v>
      </c>
      <c r="AK32" s="228">
        <f t="shared" ref="AK32:AQ32" si="3">TRUNC(1.0908)</f>
        <v>1</v>
      </c>
      <c r="AL32" s="229">
        <f t="shared" si="3"/>
        <v>1</v>
      </c>
      <c r="AM32" s="229">
        <f t="shared" si="3"/>
        <v>1</v>
      </c>
      <c r="AN32" s="229">
        <f t="shared" si="3"/>
        <v>1</v>
      </c>
      <c r="AO32" s="229">
        <f t="shared" si="3"/>
        <v>1</v>
      </c>
      <c r="AP32" s="229">
        <f t="shared" si="3"/>
        <v>1</v>
      </c>
      <c r="AQ32" s="229">
        <f t="shared" si="3"/>
        <v>1</v>
      </c>
      <c r="AR32" s="229">
        <f>TRUNC(0)</f>
        <v>0</v>
      </c>
      <c r="AS32" s="229">
        <f>TRUNC(1.4536)</f>
        <v>1</v>
      </c>
      <c r="AT32" s="229">
        <f>TRUNC(0)</f>
        <v>0</v>
      </c>
      <c r="AU32" s="229">
        <f>TRUNC(0)</f>
        <v>0</v>
      </c>
      <c r="AV32" s="229">
        <f>TRUNC(0.7631)</f>
        <v>0</v>
      </c>
      <c r="AW32" s="229">
        <f>TRUNC(0.7631)</f>
        <v>0</v>
      </c>
      <c r="AX32" s="229">
        <f>TRUNC(0.7631)</f>
        <v>0</v>
      </c>
      <c r="AY32" s="229">
        <f t="shared" ref="AY32:BE36" si="4">AK32+AR32</f>
        <v>1</v>
      </c>
      <c r="AZ32" s="229">
        <f t="shared" si="4"/>
        <v>2</v>
      </c>
      <c r="BA32" s="229">
        <f t="shared" si="4"/>
        <v>1</v>
      </c>
      <c r="BB32" s="229">
        <f t="shared" si="4"/>
        <v>1</v>
      </c>
      <c r="BC32" s="229">
        <f t="shared" si="4"/>
        <v>1</v>
      </c>
      <c r="BD32" s="229">
        <f t="shared" si="4"/>
        <v>1</v>
      </c>
      <c r="BE32" s="229">
        <f t="shared" si="4"/>
        <v>1</v>
      </c>
      <c r="BF32" s="622">
        <f t="shared" ref="BF32:BO32" si="5">TRUNC(1)</f>
        <v>1</v>
      </c>
      <c r="BG32" s="622">
        <f t="shared" si="5"/>
        <v>1</v>
      </c>
      <c r="BH32" s="622">
        <f t="shared" si="5"/>
        <v>1</v>
      </c>
      <c r="BI32" s="622">
        <f t="shared" si="5"/>
        <v>1</v>
      </c>
      <c r="BJ32" s="622">
        <f t="shared" si="5"/>
        <v>1</v>
      </c>
      <c r="BK32" s="622">
        <f t="shared" si="5"/>
        <v>1</v>
      </c>
      <c r="BL32" s="622">
        <f t="shared" si="5"/>
        <v>1</v>
      </c>
      <c r="BM32" s="622">
        <f t="shared" si="5"/>
        <v>1</v>
      </c>
      <c r="BN32" s="622">
        <f t="shared" si="5"/>
        <v>1</v>
      </c>
      <c r="BO32" s="622">
        <f t="shared" si="5"/>
        <v>1</v>
      </c>
      <c r="BP32" s="622">
        <f>TRUNC(2)</f>
        <v>2</v>
      </c>
      <c r="BQ32" s="622">
        <f>TRUNC(2)</f>
        <v>2</v>
      </c>
      <c r="BR32" s="622">
        <f>TRUNC(1)</f>
        <v>1</v>
      </c>
      <c r="BS32" s="623">
        <f>TRUNC(1)</f>
        <v>1</v>
      </c>
      <c r="BU32" s="188">
        <f t="shared" ref="BU32:CA36" si="6">B32/P32*100</f>
        <v>52.374801855222216</v>
      </c>
      <c r="BV32" s="187">
        <f t="shared" si="6"/>
        <v>19.858120845321956</v>
      </c>
      <c r="BW32" s="187">
        <f t="shared" si="6"/>
        <v>35.57584941776998</v>
      </c>
      <c r="BX32" s="187">
        <f t="shared" si="6"/>
        <v>34.836769759450171</v>
      </c>
      <c r="BY32" s="187">
        <f t="shared" si="6"/>
        <v>29.65067969554957</v>
      </c>
      <c r="BZ32" s="187">
        <f t="shared" si="6"/>
        <v>29.65067969554957</v>
      </c>
      <c r="CA32" s="189">
        <f t="shared" si="6"/>
        <v>42.920375270627858</v>
      </c>
      <c r="CB32" s="187">
        <f t="shared" ref="CB32:CH36" si="7">I32/AD32*100</f>
        <v>32.448</v>
      </c>
      <c r="CC32" s="187">
        <f t="shared" si="7"/>
        <v>64.62</v>
      </c>
      <c r="CD32" s="187">
        <f t="shared" si="7"/>
        <v>64.62</v>
      </c>
      <c r="CE32" s="187">
        <f t="shared" si="7"/>
        <v>66.74799999999999</v>
      </c>
      <c r="CF32" s="187">
        <f t="shared" si="7"/>
        <v>84.664000000000001</v>
      </c>
      <c r="CG32" s="187">
        <f t="shared" si="7"/>
        <v>84.664000000000001</v>
      </c>
      <c r="CH32" s="187">
        <f t="shared" si="7"/>
        <v>47.456000000000003</v>
      </c>
      <c r="CI32" s="188">
        <f t="shared" ref="CI32:CV36" si="8">AK32/BF32*100</f>
        <v>100</v>
      </c>
      <c r="CJ32" s="187">
        <f t="shared" si="8"/>
        <v>100</v>
      </c>
      <c r="CK32" s="187">
        <f t="shared" si="8"/>
        <v>100</v>
      </c>
      <c r="CL32" s="187">
        <f t="shared" si="8"/>
        <v>100</v>
      </c>
      <c r="CM32" s="187">
        <f t="shared" si="8"/>
        <v>100</v>
      </c>
      <c r="CN32" s="187">
        <f t="shared" si="8"/>
        <v>100</v>
      </c>
      <c r="CO32" s="189">
        <f t="shared" si="8"/>
        <v>100</v>
      </c>
      <c r="CP32" s="187">
        <f t="shared" si="8"/>
        <v>0</v>
      </c>
      <c r="CQ32" s="187">
        <f t="shared" si="8"/>
        <v>100</v>
      </c>
      <c r="CR32" s="187">
        <f t="shared" si="8"/>
        <v>0</v>
      </c>
      <c r="CS32" s="187">
        <f t="shared" si="8"/>
        <v>0</v>
      </c>
      <c r="CT32" s="187">
        <f t="shared" si="8"/>
        <v>0</v>
      </c>
      <c r="CU32" s="187">
        <f t="shared" si="8"/>
        <v>0</v>
      </c>
      <c r="CV32" s="189">
        <f t="shared" si="8"/>
        <v>0</v>
      </c>
      <c r="CX32" s="619">
        <f t="shared" ref="CX32:DD36" si="9">CB32-BU32</f>
        <v>-19.926801855222216</v>
      </c>
      <c r="CY32" s="358">
        <f t="shared" si="9"/>
        <v>44.761879154678049</v>
      </c>
      <c r="CZ32" s="358">
        <f t="shared" si="9"/>
        <v>29.044150582230024</v>
      </c>
      <c r="DA32" s="358">
        <f t="shared" si="9"/>
        <v>31.91123024054982</v>
      </c>
      <c r="DB32" s="358">
        <f t="shared" si="9"/>
        <v>55.013320304450431</v>
      </c>
      <c r="DC32" s="358">
        <f t="shared" si="9"/>
        <v>55.013320304450431</v>
      </c>
      <c r="DD32" s="358">
        <f t="shared" si="9"/>
        <v>4.5356247293721452</v>
      </c>
      <c r="DE32" s="619">
        <f t="shared" ref="DE32:DK36" si="10">CP32-CI32</f>
        <v>-100</v>
      </c>
      <c r="DF32" s="358">
        <f t="shared" si="10"/>
        <v>0</v>
      </c>
      <c r="DG32" s="358">
        <f t="shared" si="10"/>
        <v>-100</v>
      </c>
      <c r="DH32" s="358">
        <f t="shared" si="10"/>
        <v>-100</v>
      </c>
      <c r="DI32" s="358">
        <f t="shared" si="10"/>
        <v>-100</v>
      </c>
      <c r="DJ32" s="358">
        <f t="shared" si="10"/>
        <v>-100</v>
      </c>
      <c r="DK32" s="620">
        <f t="shared" si="10"/>
        <v>-100</v>
      </c>
    </row>
    <row r="33" spans="1:118" x14ac:dyDescent="0.25">
      <c r="A33" s="1052" t="s">
        <v>38</v>
      </c>
      <c r="B33" s="93">
        <v>49.419800000000016</v>
      </c>
      <c r="C33" s="80">
        <v>67.497700000000023</v>
      </c>
      <c r="D33" s="80">
        <v>65.427900000000022</v>
      </c>
      <c r="E33" s="80">
        <v>43.655900000000017</v>
      </c>
      <c r="F33" s="80">
        <v>58.533500000000018</v>
      </c>
      <c r="G33" s="80">
        <v>50.519800000000018</v>
      </c>
      <c r="H33" s="81">
        <v>52.332100000000011</v>
      </c>
      <c r="I33" s="80">
        <v>52.434599999999996</v>
      </c>
      <c r="J33" s="80">
        <v>67.988</v>
      </c>
      <c r="K33" s="80">
        <v>70.846100000000007</v>
      </c>
      <c r="L33" s="80">
        <v>35.217599999999997</v>
      </c>
      <c r="M33" s="80">
        <v>63.786999999999985</v>
      </c>
      <c r="N33" s="80">
        <v>43.244500000000002</v>
      </c>
      <c r="O33" s="81">
        <v>49.137</v>
      </c>
      <c r="P33" s="93">
        <f t="shared" si="2"/>
        <v>101.85440000000001</v>
      </c>
      <c r="Q33" s="80">
        <f t="shared" si="2"/>
        <v>135.48570000000001</v>
      </c>
      <c r="R33" s="80">
        <f t="shared" si="2"/>
        <v>136.27400000000003</v>
      </c>
      <c r="S33" s="80">
        <f t="shared" si="2"/>
        <v>78.873500000000007</v>
      </c>
      <c r="T33" s="80">
        <f t="shared" si="2"/>
        <v>122.32050000000001</v>
      </c>
      <c r="U33" s="80">
        <f t="shared" si="2"/>
        <v>93.76430000000002</v>
      </c>
      <c r="V33" s="81">
        <f t="shared" si="2"/>
        <v>101.46910000000001</v>
      </c>
      <c r="W33" s="29">
        <v>87</v>
      </c>
      <c r="X33" s="29">
        <v>91</v>
      </c>
      <c r="Y33" s="29">
        <v>91</v>
      </c>
      <c r="Z33" s="29">
        <v>88</v>
      </c>
      <c r="AA33" s="29">
        <v>92</v>
      </c>
      <c r="AB33" s="29">
        <v>90</v>
      </c>
      <c r="AC33" s="32">
        <v>91</v>
      </c>
      <c r="AD33" s="29">
        <v>101</v>
      </c>
      <c r="AE33" s="29">
        <v>102</v>
      </c>
      <c r="AF33" s="29">
        <v>102</v>
      </c>
      <c r="AG33" s="29">
        <v>97</v>
      </c>
      <c r="AH33" s="29">
        <v>102</v>
      </c>
      <c r="AI33" s="29">
        <v>102</v>
      </c>
      <c r="AJ33" s="29">
        <v>100</v>
      </c>
      <c r="AK33" s="93">
        <v>44.91510000000001</v>
      </c>
      <c r="AL33" s="80">
        <v>68.430700000000044</v>
      </c>
      <c r="AM33" s="80">
        <v>64.533800000000028</v>
      </c>
      <c r="AN33" s="80">
        <v>29.154599999999999</v>
      </c>
      <c r="AO33" s="80">
        <v>58.957200000000014</v>
      </c>
      <c r="AP33" s="80">
        <v>50.782800000000016</v>
      </c>
      <c r="AQ33" s="80">
        <v>43.965000000000018</v>
      </c>
      <c r="AR33" s="80">
        <v>40.527699999999996</v>
      </c>
      <c r="AS33" s="80">
        <v>65.326599999999971</v>
      </c>
      <c r="AT33" s="80">
        <v>69.765299999999968</v>
      </c>
      <c r="AU33" s="80">
        <v>36.636200000000002</v>
      </c>
      <c r="AV33" s="80">
        <v>51.872300000000003</v>
      </c>
      <c r="AW33" s="80">
        <v>50.040399999999998</v>
      </c>
      <c r="AX33" s="80">
        <v>49.292699999999996</v>
      </c>
      <c r="AY33" s="80">
        <f t="shared" si="4"/>
        <v>85.442800000000005</v>
      </c>
      <c r="AZ33" s="80">
        <f t="shared" si="4"/>
        <v>133.75730000000001</v>
      </c>
      <c r="BA33" s="80">
        <f t="shared" si="4"/>
        <v>134.29910000000001</v>
      </c>
      <c r="BB33" s="80">
        <f t="shared" si="4"/>
        <v>65.790800000000004</v>
      </c>
      <c r="BC33" s="80">
        <f t="shared" si="4"/>
        <v>110.82950000000002</v>
      </c>
      <c r="BD33" s="80">
        <f t="shared" si="4"/>
        <v>100.82320000000001</v>
      </c>
      <c r="BE33" s="80">
        <f t="shared" si="4"/>
        <v>93.257700000000014</v>
      </c>
      <c r="BF33" s="29">
        <v>91</v>
      </c>
      <c r="BG33" s="29">
        <v>91</v>
      </c>
      <c r="BH33" s="29">
        <v>92</v>
      </c>
      <c r="BI33" s="29">
        <v>92</v>
      </c>
      <c r="BJ33" s="29">
        <v>92</v>
      </c>
      <c r="BK33" s="29">
        <v>91</v>
      </c>
      <c r="BL33" s="29">
        <v>92</v>
      </c>
      <c r="BM33" s="29">
        <v>102</v>
      </c>
      <c r="BN33" s="29">
        <v>102</v>
      </c>
      <c r="BO33" s="29">
        <v>102</v>
      </c>
      <c r="BP33" s="29">
        <v>102</v>
      </c>
      <c r="BQ33" s="29">
        <v>102</v>
      </c>
      <c r="BR33" s="29">
        <v>102</v>
      </c>
      <c r="BS33" s="32">
        <v>102</v>
      </c>
      <c r="BU33" s="61">
        <f t="shared" si="6"/>
        <v>48.520044298528106</v>
      </c>
      <c r="BV33" s="6">
        <f t="shared" si="6"/>
        <v>49.819058395092632</v>
      </c>
      <c r="BW33" s="6">
        <f t="shared" si="6"/>
        <v>48.012019901081651</v>
      </c>
      <c r="BX33" s="6">
        <f t="shared" si="6"/>
        <v>55.349261792617312</v>
      </c>
      <c r="BY33" s="6">
        <f t="shared" si="6"/>
        <v>47.852567639929539</v>
      </c>
      <c r="BZ33" s="6">
        <f t="shared" si="6"/>
        <v>53.879568236525003</v>
      </c>
      <c r="CA33" s="82">
        <f t="shared" si="6"/>
        <v>51.574420192945446</v>
      </c>
      <c r="CB33" s="6">
        <f t="shared" si="7"/>
        <v>51.915445544554451</v>
      </c>
      <c r="CC33" s="6">
        <f t="shared" si="7"/>
        <v>66.654901960784315</v>
      </c>
      <c r="CD33" s="6">
        <f t="shared" si="7"/>
        <v>69.456960784313736</v>
      </c>
      <c r="CE33" s="6">
        <f t="shared" si="7"/>
        <v>36.306804123711338</v>
      </c>
      <c r="CF33" s="6">
        <f t="shared" si="7"/>
        <v>62.536274509803903</v>
      </c>
      <c r="CG33" s="6">
        <f t="shared" si="7"/>
        <v>42.396568627450982</v>
      </c>
      <c r="CH33" s="6">
        <f t="shared" si="7"/>
        <v>49.137</v>
      </c>
      <c r="CI33" s="61">
        <f t="shared" si="8"/>
        <v>49.357252747252758</v>
      </c>
      <c r="CJ33" s="6">
        <f t="shared" si="8"/>
        <v>75.198571428571483</v>
      </c>
      <c r="CK33" s="6">
        <f t="shared" si="8"/>
        <v>70.145434782608731</v>
      </c>
      <c r="CL33" s="6">
        <f t="shared" si="8"/>
        <v>31.689782608695648</v>
      </c>
      <c r="CM33" s="6">
        <f t="shared" si="8"/>
        <v>64.083913043478276</v>
      </c>
      <c r="CN33" s="6">
        <f t="shared" si="8"/>
        <v>55.805274725274742</v>
      </c>
      <c r="CO33" s="82">
        <f t="shared" si="8"/>
        <v>47.788043478260889</v>
      </c>
      <c r="CP33" s="6">
        <f t="shared" si="8"/>
        <v>39.733039215686276</v>
      </c>
      <c r="CQ33" s="6">
        <f t="shared" si="8"/>
        <v>64.045686274509777</v>
      </c>
      <c r="CR33" s="6">
        <f t="shared" si="8"/>
        <v>68.397352941176436</v>
      </c>
      <c r="CS33" s="6">
        <f t="shared" si="8"/>
        <v>35.917843137254906</v>
      </c>
      <c r="CT33" s="6">
        <f t="shared" si="8"/>
        <v>50.855196078431376</v>
      </c>
      <c r="CU33" s="6">
        <f t="shared" si="8"/>
        <v>49.059215686274513</v>
      </c>
      <c r="CV33" s="82">
        <f t="shared" si="8"/>
        <v>48.326176470588237</v>
      </c>
      <c r="CX33" s="59">
        <f t="shared" si="9"/>
        <v>3.3954012460263456</v>
      </c>
      <c r="CY33" s="57">
        <f t="shared" si="9"/>
        <v>16.835843565691682</v>
      </c>
      <c r="CZ33" s="57">
        <f t="shared" si="9"/>
        <v>21.444940883232086</v>
      </c>
      <c r="DA33" s="57">
        <f t="shared" si="9"/>
        <v>-19.042457668905975</v>
      </c>
      <c r="DB33" s="57">
        <f t="shared" si="9"/>
        <v>14.683706869874364</v>
      </c>
      <c r="DC33" s="57">
        <f t="shared" si="9"/>
        <v>-11.482999609074021</v>
      </c>
      <c r="DD33" s="57">
        <f t="shared" si="9"/>
        <v>-2.4374201929454458</v>
      </c>
      <c r="DE33" s="59">
        <f t="shared" si="10"/>
        <v>-9.6242135315664825</v>
      </c>
      <c r="DF33" s="57">
        <f t="shared" si="10"/>
        <v>-11.152885154061707</v>
      </c>
      <c r="DG33" s="57">
        <f t="shared" si="10"/>
        <v>-1.7480818414322954</v>
      </c>
      <c r="DH33" s="57">
        <f t="shared" si="10"/>
        <v>4.2280605285592578</v>
      </c>
      <c r="DI33" s="57">
        <f t="shared" si="10"/>
        <v>-13.2287169650469</v>
      </c>
      <c r="DJ33" s="57">
        <f t="shared" si="10"/>
        <v>-6.7460590390002295</v>
      </c>
      <c r="DK33" s="60">
        <f t="shared" si="10"/>
        <v>0.53813299232734835</v>
      </c>
    </row>
    <row r="34" spans="1:118" x14ac:dyDescent="0.25">
      <c r="A34" s="1052" t="s">
        <v>39</v>
      </c>
      <c r="B34" s="93">
        <v>77.895700000000019</v>
      </c>
      <c r="C34" s="80">
        <v>94.257800000000032</v>
      </c>
      <c r="D34" s="80">
        <v>93.864500000000007</v>
      </c>
      <c r="E34" s="80">
        <v>63.982900000000001</v>
      </c>
      <c r="F34" s="80">
        <v>92.220500000000015</v>
      </c>
      <c r="G34" s="80">
        <v>84.878500000000003</v>
      </c>
      <c r="H34" s="81">
        <v>79.575900000000004</v>
      </c>
      <c r="I34" s="80">
        <v>73.459199999999981</v>
      </c>
      <c r="J34" s="80">
        <v>93.219099999999941</v>
      </c>
      <c r="K34" s="80">
        <v>92.952599999999961</v>
      </c>
      <c r="L34" s="80">
        <v>58.694999999999979</v>
      </c>
      <c r="M34" s="80">
        <v>86.863699999999966</v>
      </c>
      <c r="N34" s="80">
        <v>70.841099999999983</v>
      </c>
      <c r="O34" s="81">
        <v>65.153299999999973</v>
      </c>
      <c r="P34" s="93">
        <f t="shared" si="2"/>
        <v>151.35489999999999</v>
      </c>
      <c r="Q34" s="80">
        <f t="shared" si="2"/>
        <v>187.47689999999997</v>
      </c>
      <c r="R34" s="80">
        <f t="shared" si="2"/>
        <v>186.81709999999998</v>
      </c>
      <c r="S34" s="80">
        <f t="shared" si="2"/>
        <v>122.67789999999998</v>
      </c>
      <c r="T34" s="80">
        <f t="shared" si="2"/>
        <v>179.08419999999998</v>
      </c>
      <c r="U34" s="80">
        <f t="shared" si="2"/>
        <v>155.71959999999999</v>
      </c>
      <c r="V34" s="81">
        <f t="shared" si="2"/>
        <v>144.72919999999999</v>
      </c>
      <c r="W34" s="29">
        <v>132</v>
      </c>
      <c r="X34" s="29">
        <v>133</v>
      </c>
      <c r="Y34" s="29">
        <v>133</v>
      </c>
      <c r="Z34" s="29">
        <v>130</v>
      </c>
      <c r="AA34" s="29">
        <v>133</v>
      </c>
      <c r="AB34" s="29">
        <v>133</v>
      </c>
      <c r="AC34" s="32">
        <v>132</v>
      </c>
      <c r="AD34" s="29">
        <v>132</v>
      </c>
      <c r="AE34" s="29">
        <v>134</v>
      </c>
      <c r="AF34" s="29">
        <v>134</v>
      </c>
      <c r="AG34" s="29">
        <v>128</v>
      </c>
      <c r="AH34" s="29">
        <v>134</v>
      </c>
      <c r="AI34" s="29">
        <v>133</v>
      </c>
      <c r="AJ34" s="29">
        <v>129</v>
      </c>
      <c r="AK34" s="93">
        <v>72.237700000000004</v>
      </c>
      <c r="AL34" s="80">
        <v>95.65349999999998</v>
      </c>
      <c r="AM34" s="80">
        <v>101.62529999999995</v>
      </c>
      <c r="AN34" s="80">
        <v>52.660799999999995</v>
      </c>
      <c r="AO34" s="80">
        <v>90.145099999999999</v>
      </c>
      <c r="AP34" s="80">
        <v>79.547199999999989</v>
      </c>
      <c r="AQ34" s="80">
        <v>70.795699999999997</v>
      </c>
      <c r="AR34" s="80">
        <v>81.135100000000008</v>
      </c>
      <c r="AS34" s="80">
        <v>98.299199999999956</v>
      </c>
      <c r="AT34" s="80">
        <v>97.112899999999968</v>
      </c>
      <c r="AU34" s="80">
        <v>65.065799999999996</v>
      </c>
      <c r="AV34" s="80">
        <v>87.790899999999979</v>
      </c>
      <c r="AW34" s="80">
        <v>71.700499999999991</v>
      </c>
      <c r="AX34" s="80">
        <v>73.9773</v>
      </c>
      <c r="AY34" s="80">
        <f t="shared" si="4"/>
        <v>153.37280000000001</v>
      </c>
      <c r="AZ34" s="80">
        <f t="shared" si="4"/>
        <v>193.95269999999994</v>
      </c>
      <c r="BA34" s="80">
        <f t="shared" si="4"/>
        <v>198.73819999999992</v>
      </c>
      <c r="BB34" s="80">
        <f t="shared" si="4"/>
        <v>117.72659999999999</v>
      </c>
      <c r="BC34" s="80">
        <f t="shared" si="4"/>
        <v>177.93599999999998</v>
      </c>
      <c r="BD34" s="80">
        <f t="shared" si="4"/>
        <v>151.24769999999998</v>
      </c>
      <c r="BE34" s="80">
        <f t="shared" si="4"/>
        <v>144.773</v>
      </c>
      <c r="BF34" s="29">
        <v>132</v>
      </c>
      <c r="BG34" s="29">
        <v>132</v>
      </c>
      <c r="BH34" s="29">
        <v>132</v>
      </c>
      <c r="BI34" s="29">
        <v>133</v>
      </c>
      <c r="BJ34" s="29">
        <v>132</v>
      </c>
      <c r="BK34" s="29">
        <v>132</v>
      </c>
      <c r="BL34" s="29">
        <v>132</v>
      </c>
      <c r="BM34" s="29">
        <v>126</v>
      </c>
      <c r="BN34" s="29">
        <v>125</v>
      </c>
      <c r="BO34" s="29">
        <v>126</v>
      </c>
      <c r="BP34" s="29">
        <v>125</v>
      </c>
      <c r="BQ34" s="29">
        <v>125</v>
      </c>
      <c r="BR34" s="29">
        <v>126</v>
      </c>
      <c r="BS34" s="32">
        <v>126</v>
      </c>
      <c r="BU34" s="61">
        <f t="shared" si="6"/>
        <v>51.465595101314875</v>
      </c>
      <c r="BV34" s="6">
        <f t="shared" si="6"/>
        <v>50.277020795628715</v>
      </c>
      <c r="BW34" s="6">
        <f t="shared" si="6"/>
        <v>50.244062240555074</v>
      </c>
      <c r="BX34" s="6">
        <f t="shared" si="6"/>
        <v>52.15519665726265</v>
      </c>
      <c r="BY34" s="6">
        <f t="shared" si="6"/>
        <v>51.495609327902756</v>
      </c>
      <c r="BZ34" s="6">
        <f t="shared" si="6"/>
        <v>54.507268192314903</v>
      </c>
      <c r="CA34" s="82">
        <f t="shared" si="6"/>
        <v>54.982615809387468</v>
      </c>
      <c r="CB34" s="6">
        <f t="shared" si="7"/>
        <v>55.650909090909074</v>
      </c>
      <c r="CC34" s="6">
        <f t="shared" si="7"/>
        <v>69.56649253731338</v>
      </c>
      <c r="CD34" s="6">
        <f t="shared" si="7"/>
        <v>69.367611940298474</v>
      </c>
      <c r="CE34" s="6">
        <f t="shared" si="7"/>
        <v>45.855468749999986</v>
      </c>
      <c r="CF34" s="6">
        <f t="shared" si="7"/>
        <v>64.823656716417887</v>
      </c>
      <c r="CG34" s="6">
        <f t="shared" si="7"/>
        <v>53.263984962405999</v>
      </c>
      <c r="CH34" s="6">
        <f t="shared" si="7"/>
        <v>50.50643410852711</v>
      </c>
      <c r="CI34" s="61">
        <f t="shared" si="8"/>
        <v>54.725530303030304</v>
      </c>
      <c r="CJ34" s="6">
        <f t="shared" si="8"/>
        <v>72.464772727272702</v>
      </c>
      <c r="CK34" s="6">
        <f t="shared" si="8"/>
        <v>76.988863636363604</v>
      </c>
      <c r="CL34" s="6">
        <f t="shared" si="8"/>
        <v>39.59458646616541</v>
      </c>
      <c r="CM34" s="6">
        <f t="shared" si="8"/>
        <v>68.291742424242415</v>
      </c>
      <c r="CN34" s="6">
        <f t="shared" si="8"/>
        <v>60.263030303030298</v>
      </c>
      <c r="CO34" s="82">
        <f t="shared" si="8"/>
        <v>53.63310606060606</v>
      </c>
      <c r="CP34" s="6">
        <f t="shared" si="8"/>
        <v>64.392936507936511</v>
      </c>
      <c r="CQ34" s="6">
        <f t="shared" si="8"/>
        <v>78.639359999999968</v>
      </c>
      <c r="CR34" s="6">
        <f t="shared" si="8"/>
        <v>77.073730158730143</v>
      </c>
      <c r="CS34" s="6">
        <f t="shared" si="8"/>
        <v>52.052639999999997</v>
      </c>
      <c r="CT34" s="6">
        <f t="shared" si="8"/>
        <v>70.232719999999986</v>
      </c>
      <c r="CU34" s="6">
        <f t="shared" si="8"/>
        <v>56.905158730158725</v>
      </c>
      <c r="CV34" s="82">
        <f t="shared" si="8"/>
        <v>58.712142857142858</v>
      </c>
      <c r="CX34" s="59">
        <f t="shared" si="9"/>
        <v>4.1853139895941993</v>
      </c>
      <c r="CY34" s="57">
        <f t="shared" si="9"/>
        <v>19.289471741684665</v>
      </c>
      <c r="CZ34" s="57">
        <f t="shared" si="9"/>
        <v>19.1235496997434</v>
      </c>
      <c r="DA34" s="57">
        <f t="shared" si="9"/>
        <v>-6.299727907262664</v>
      </c>
      <c r="DB34" s="57">
        <f t="shared" si="9"/>
        <v>13.328047388515131</v>
      </c>
      <c r="DC34" s="57">
        <f t="shared" si="9"/>
        <v>-1.2432832299089043</v>
      </c>
      <c r="DD34" s="57">
        <f t="shared" si="9"/>
        <v>-4.4761817008603586</v>
      </c>
      <c r="DE34" s="59">
        <f t="shared" si="10"/>
        <v>9.6674062049062073</v>
      </c>
      <c r="DF34" s="57">
        <f t="shared" si="10"/>
        <v>6.1745872727272655</v>
      </c>
      <c r="DG34" s="57">
        <f t="shared" si="10"/>
        <v>8.4866522366539243E-2</v>
      </c>
      <c r="DH34" s="57">
        <f t="shared" si="10"/>
        <v>12.458053533834587</v>
      </c>
      <c r="DI34" s="57">
        <f t="shared" si="10"/>
        <v>1.9409775757575716</v>
      </c>
      <c r="DJ34" s="57">
        <f t="shared" si="10"/>
        <v>-3.3578715728715736</v>
      </c>
      <c r="DK34" s="60">
        <f t="shared" si="10"/>
        <v>5.0790367965367977</v>
      </c>
    </row>
    <row r="35" spans="1:118" x14ac:dyDescent="0.25">
      <c r="A35" s="1052" t="s">
        <v>40</v>
      </c>
      <c r="B35" s="93">
        <v>89.169200000000032</v>
      </c>
      <c r="C35" s="80">
        <v>121.67500000000004</v>
      </c>
      <c r="D35" s="80">
        <v>123.26140000000005</v>
      </c>
      <c r="E35" s="80">
        <v>84.279800000000051</v>
      </c>
      <c r="F35" s="80">
        <v>108.46470000000004</v>
      </c>
      <c r="G35" s="80">
        <v>105.06230000000004</v>
      </c>
      <c r="H35" s="81">
        <v>96.220400000000069</v>
      </c>
      <c r="I35" s="80">
        <v>91.140299999999982</v>
      </c>
      <c r="J35" s="80">
        <v>109.06389999999999</v>
      </c>
      <c r="K35" s="80">
        <v>106.34529999999998</v>
      </c>
      <c r="L35" s="80">
        <v>71.331999999999994</v>
      </c>
      <c r="M35" s="80">
        <v>105.89779999999999</v>
      </c>
      <c r="N35" s="80">
        <v>84.398399999999995</v>
      </c>
      <c r="O35" s="81">
        <v>82.454799999999992</v>
      </c>
      <c r="P35" s="93">
        <f t="shared" si="2"/>
        <v>180.30950000000001</v>
      </c>
      <c r="Q35" s="80">
        <f t="shared" si="2"/>
        <v>230.73890000000003</v>
      </c>
      <c r="R35" s="80">
        <f t="shared" si="2"/>
        <v>229.60670000000005</v>
      </c>
      <c r="S35" s="80">
        <f t="shared" si="2"/>
        <v>155.61180000000004</v>
      </c>
      <c r="T35" s="80">
        <f t="shared" si="2"/>
        <v>214.36250000000001</v>
      </c>
      <c r="U35" s="80">
        <f t="shared" si="2"/>
        <v>189.46070000000003</v>
      </c>
      <c r="V35" s="81">
        <f t="shared" si="2"/>
        <v>178.67520000000007</v>
      </c>
      <c r="W35" s="29">
        <v>156</v>
      </c>
      <c r="X35" s="29">
        <v>166</v>
      </c>
      <c r="Y35" s="29">
        <v>165</v>
      </c>
      <c r="Z35" s="29">
        <v>149</v>
      </c>
      <c r="AA35" s="29">
        <v>162</v>
      </c>
      <c r="AB35" s="29">
        <v>162</v>
      </c>
      <c r="AC35" s="32">
        <v>160</v>
      </c>
      <c r="AD35" s="29">
        <v>151</v>
      </c>
      <c r="AE35" s="29">
        <v>154</v>
      </c>
      <c r="AF35" s="29">
        <v>153</v>
      </c>
      <c r="AG35" s="29">
        <v>147</v>
      </c>
      <c r="AH35" s="29">
        <v>152</v>
      </c>
      <c r="AI35" s="29">
        <v>150</v>
      </c>
      <c r="AJ35" s="29">
        <v>150</v>
      </c>
      <c r="AK35" s="93">
        <v>83.803500000000085</v>
      </c>
      <c r="AL35" s="80">
        <v>111.17060000000009</v>
      </c>
      <c r="AM35" s="80">
        <v>114.56760000000008</v>
      </c>
      <c r="AN35" s="80">
        <v>63.340900000000033</v>
      </c>
      <c r="AO35" s="80">
        <v>106.31100000000009</v>
      </c>
      <c r="AP35" s="80">
        <v>81.636300000000077</v>
      </c>
      <c r="AQ35" s="80">
        <v>84.66110000000009</v>
      </c>
      <c r="AR35" s="80">
        <v>76.322099999999978</v>
      </c>
      <c r="AS35" s="80">
        <v>103.44799999999996</v>
      </c>
      <c r="AT35" s="80">
        <v>106.87589999999997</v>
      </c>
      <c r="AU35" s="80">
        <v>62.509399999999999</v>
      </c>
      <c r="AV35" s="80">
        <v>99.357399999999942</v>
      </c>
      <c r="AW35" s="80">
        <v>76.264699999999991</v>
      </c>
      <c r="AX35" s="80">
        <v>70.896399999999986</v>
      </c>
      <c r="AY35" s="80">
        <f t="shared" si="4"/>
        <v>160.12560000000008</v>
      </c>
      <c r="AZ35" s="80">
        <f t="shared" si="4"/>
        <v>214.61860000000007</v>
      </c>
      <c r="BA35" s="80">
        <f t="shared" si="4"/>
        <v>221.44350000000006</v>
      </c>
      <c r="BB35" s="80">
        <f t="shared" si="4"/>
        <v>125.85030000000003</v>
      </c>
      <c r="BC35" s="80">
        <f t="shared" si="4"/>
        <v>205.66840000000002</v>
      </c>
      <c r="BD35" s="80">
        <f t="shared" si="4"/>
        <v>157.90100000000007</v>
      </c>
      <c r="BE35" s="80">
        <f t="shared" si="4"/>
        <v>155.55750000000006</v>
      </c>
      <c r="BF35" s="29">
        <v>154</v>
      </c>
      <c r="BG35" s="29">
        <v>152</v>
      </c>
      <c r="BH35" s="29">
        <v>154</v>
      </c>
      <c r="BI35" s="29">
        <v>152</v>
      </c>
      <c r="BJ35" s="29">
        <v>152</v>
      </c>
      <c r="BK35" s="29">
        <v>154</v>
      </c>
      <c r="BL35" s="29">
        <v>153</v>
      </c>
      <c r="BM35" s="29">
        <v>153</v>
      </c>
      <c r="BN35" s="29">
        <v>153</v>
      </c>
      <c r="BO35" s="29">
        <v>154</v>
      </c>
      <c r="BP35" s="29">
        <v>154</v>
      </c>
      <c r="BQ35" s="29">
        <v>154</v>
      </c>
      <c r="BR35" s="29">
        <v>154</v>
      </c>
      <c r="BS35" s="32">
        <v>154</v>
      </c>
      <c r="BU35" s="61">
        <f t="shared" si="6"/>
        <v>49.453412049836544</v>
      </c>
      <c r="BV35" s="6">
        <f t="shared" si="6"/>
        <v>52.732764176304912</v>
      </c>
      <c r="BW35" s="6">
        <f t="shared" si="6"/>
        <v>53.683712191325441</v>
      </c>
      <c r="BX35" s="6">
        <f t="shared" si="6"/>
        <v>54.160288615644845</v>
      </c>
      <c r="BY35" s="6">
        <f t="shared" si="6"/>
        <v>50.598728788850678</v>
      </c>
      <c r="BZ35" s="6">
        <f t="shared" si="6"/>
        <v>55.453347316884191</v>
      </c>
      <c r="CA35" s="82">
        <f t="shared" si="6"/>
        <v>53.852129450533724</v>
      </c>
      <c r="CB35" s="6">
        <f t="shared" si="7"/>
        <v>60.357814569536416</v>
      </c>
      <c r="CC35" s="6">
        <f t="shared" si="7"/>
        <v>70.820714285714274</v>
      </c>
      <c r="CD35" s="6">
        <f t="shared" si="7"/>
        <v>69.50673202614378</v>
      </c>
      <c r="CE35" s="6">
        <f t="shared" si="7"/>
        <v>48.525170068027208</v>
      </c>
      <c r="CF35" s="6">
        <f t="shared" si="7"/>
        <v>69.669605263157891</v>
      </c>
      <c r="CG35" s="6">
        <f t="shared" si="7"/>
        <v>56.265599999999992</v>
      </c>
      <c r="CH35" s="6">
        <f t="shared" si="7"/>
        <v>54.969866666666654</v>
      </c>
      <c r="CI35" s="61">
        <f t="shared" si="8"/>
        <v>54.417857142857194</v>
      </c>
      <c r="CJ35" s="6">
        <f t="shared" si="8"/>
        <v>73.138552631579017</v>
      </c>
      <c r="CK35" s="6">
        <f t="shared" si="8"/>
        <v>74.394545454545508</v>
      </c>
      <c r="CL35" s="6">
        <f t="shared" si="8"/>
        <v>41.671644736842126</v>
      </c>
      <c r="CM35" s="6">
        <f t="shared" si="8"/>
        <v>69.941447368421123</v>
      </c>
      <c r="CN35" s="6">
        <f t="shared" si="8"/>
        <v>53.010584415584461</v>
      </c>
      <c r="CO35" s="82">
        <f t="shared" si="8"/>
        <v>55.334052287581756</v>
      </c>
      <c r="CP35" s="6">
        <f t="shared" si="8"/>
        <v>49.883725490196063</v>
      </c>
      <c r="CQ35" s="6">
        <f t="shared" si="8"/>
        <v>67.61307189542481</v>
      </c>
      <c r="CR35" s="6">
        <f t="shared" si="8"/>
        <v>69.39993506493505</v>
      </c>
      <c r="CS35" s="6">
        <f t="shared" si="8"/>
        <v>40.590519480519482</v>
      </c>
      <c r="CT35" s="6">
        <f t="shared" si="8"/>
        <v>64.517792207792169</v>
      </c>
      <c r="CU35" s="6">
        <f t="shared" si="8"/>
        <v>49.522532467532457</v>
      </c>
      <c r="CV35" s="82">
        <f t="shared" si="8"/>
        <v>46.036623376623368</v>
      </c>
      <c r="CX35" s="59">
        <f t="shared" si="9"/>
        <v>10.904402519699872</v>
      </c>
      <c r="CY35" s="57">
        <f t="shared" si="9"/>
        <v>18.087950109409363</v>
      </c>
      <c r="CZ35" s="57">
        <f t="shared" si="9"/>
        <v>15.823019834818339</v>
      </c>
      <c r="DA35" s="57">
        <f t="shared" si="9"/>
        <v>-5.6351185476176369</v>
      </c>
      <c r="DB35" s="57">
        <f t="shared" si="9"/>
        <v>19.070876474307212</v>
      </c>
      <c r="DC35" s="57">
        <f t="shared" si="9"/>
        <v>0.81225268311580123</v>
      </c>
      <c r="DD35" s="57">
        <f t="shared" si="9"/>
        <v>1.1177372161329302</v>
      </c>
      <c r="DE35" s="59">
        <f t="shared" si="10"/>
        <v>-4.5341316526611308</v>
      </c>
      <c r="DF35" s="57">
        <f t="shared" si="10"/>
        <v>-5.5254807361542078</v>
      </c>
      <c r="DG35" s="57">
        <f t="shared" si="10"/>
        <v>-4.9946103896104574</v>
      </c>
      <c r="DH35" s="57">
        <f t="shared" si="10"/>
        <v>-1.0811252563226432</v>
      </c>
      <c r="DI35" s="57">
        <f t="shared" si="10"/>
        <v>-5.4236551606289538</v>
      </c>
      <c r="DJ35" s="57">
        <f t="shared" si="10"/>
        <v>-3.4880519480520036</v>
      </c>
      <c r="DK35" s="60">
        <f t="shared" si="10"/>
        <v>-9.2974289109583879</v>
      </c>
    </row>
    <row r="36" spans="1:118" x14ac:dyDescent="0.25">
      <c r="A36" s="1053" t="s">
        <v>41</v>
      </c>
      <c r="B36" s="93">
        <v>59.643300000000011</v>
      </c>
      <c r="C36" s="80">
        <v>77.534300000000002</v>
      </c>
      <c r="D36" s="80">
        <v>81.177700000000002</v>
      </c>
      <c r="E36" s="80">
        <v>52.122700000000009</v>
      </c>
      <c r="F36" s="80">
        <v>70.967099999999988</v>
      </c>
      <c r="G36" s="80">
        <v>57.89220000000001</v>
      </c>
      <c r="H36" s="81">
        <v>58.632700000000021</v>
      </c>
      <c r="I36" s="80">
        <v>52.439900000000002</v>
      </c>
      <c r="J36" s="80">
        <v>62.044000000000004</v>
      </c>
      <c r="K36" s="80">
        <v>64.169800000000009</v>
      </c>
      <c r="L36" s="80">
        <v>42.154499999999999</v>
      </c>
      <c r="M36" s="80">
        <v>55.620100000000001</v>
      </c>
      <c r="N36" s="80">
        <v>51.326600000000006</v>
      </c>
      <c r="O36" s="81">
        <v>48.101500000000001</v>
      </c>
      <c r="P36" s="93">
        <f t="shared" si="2"/>
        <v>112.08320000000001</v>
      </c>
      <c r="Q36" s="80">
        <f t="shared" si="2"/>
        <v>139.57830000000001</v>
      </c>
      <c r="R36" s="80">
        <f t="shared" si="2"/>
        <v>145.34750000000003</v>
      </c>
      <c r="S36" s="80">
        <f t="shared" si="2"/>
        <v>94.277200000000008</v>
      </c>
      <c r="T36" s="80">
        <f t="shared" si="2"/>
        <v>126.5872</v>
      </c>
      <c r="U36" s="80">
        <f t="shared" si="2"/>
        <v>109.21880000000002</v>
      </c>
      <c r="V36" s="81">
        <f t="shared" si="2"/>
        <v>106.73420000000002</v>
      </c>
      <c r="W36" s="29">
        <v>104</v>
      </c>
      <c r="X36" s="29">
        <v>111</v>
      </c>
      <c r="Y36" s="29">
        <v>111</v>
      </c>
      <c r="Z36" s="29">
        <v>97</v>
      </c>
      <c r="AA36" s="29">
        <v>111</v>
      </c>
      <c r="AB36" s="29">
        <v>102</v>
      </c>
      <c r="AC36" s="32">
        <v>103</v>
      </c>
      <c r="AD36" s="29">
        <v>83</v>
      </c>
      <c r="AE36" s="29">
        <v>87</v>
      </c>
      <c r="AF36" s="29">
        <v>86</v>
      </c>
      <c r="AG36" s="29">
        <v>79</v>
      </c>
      <c r="AH36" s="29">
        <v>86</v>
      </c>
      <c r="AI36" s="29">
        <v>83</v>
      </c>
      <c r="AJ36" s="29">
        <v>82</v>
      </c>
      <c r="AK36" s="93">
        <v>77.062399999999997</v>
      </c>
      <c r="AL36" s="80">
        <v>93.353300000000019</v>
      </c>
      <c r="AM36" s="80">
        <v>96.358500000000021</v>
      </c>
      <c r="AN36" s="80">
        <v>59.542599999999972</v>
      </c>
      <c r="AO36" s="80">
        <v>86.19429999999997</v>
      </c>
      <c r="AP36" s="80">
        <v>84.458099999999988</v>
      </c>
      <c r="AQ36" s="80">
        <v>74.600500000000011</v>
      </c>
      <c r="AR36" s="80">
        <v>53.375400000000006</v>
      </c>
      <c r="AS36" s="80">
        <v>62.169800000000009</v>
      </c>
      <c r="AT36" s="80">
        <v>74.469399999999993</v>
      </c>
      <c r="AU36" s="80">
        <v>45.975399999999986</v>
      </c>
      <c r="AV36" s="80">
        <v>63.930700000000002</v>
      </c>
      <c r="AW36" s="80">
        <v>52.574899999999992</v>
      </c>
      <c r="AX36" s="80">
        <v>59.873000000000005</v>
      </c>
      <c r="AY36" s="80">
        <f t="shared" si="4"/>
        <v>130.43780000000001</v>
      </c>
      <c r="AZ36" s="80">
        <f t="shared" si="4"/>
        <v>155.52310000000003</v>
      </c>
      <c r="BA36" s="80">
        <f t="shared" si="4"/>
        <v>170.8279</v>
      </c>
      <c r="BB36" s="80">
        <f t="shared" si="4"/>
        <v>105.51799999999996</v>
      </c>
      <c r="BC36" s="80">
        <f t="shared" si="4"/>
        <v>150.12499999999997</v>
      </c>
      <c r="BD36" s="80">
        <f t="shared" si="4"/>
        <v>137.03299999999999</v>
      </c>
      <c r="BE36" s="80">
        <f t="shared" si="4"/>
        <v>134.4735</v>
      </c>
      <c r="BF36" s="29">
        <v>141</v>
      </c>
      <c r="BG36" s="29">
        <v>141</v>
      </c>
      <c r="BH36" s="29">
        <v>141</v>
      </c>
      <c r="BI36" s="29">
        <v>142</v>
      </c>
      <c r="BJ36" s="29">
        <v>140</v>
      </c>
      <c r="BK36" s="29">
        <v>141</v>
      </c>
      <c r="BL36" s="29">
        <v>141</v>
      </c>
      <c r="BM36" s="29">
        <v>106</v>
      </c>
      <c r="BN36" s="29">
        <v>106</v>
      </c>
      <c r="BO36" s="29">
        <v>106</v>
      </c>
      <c r="BP36" s="29">
        <v>107</v>
      </c>
      <c r="BQ36" s="29">
        <v>107</v>
      </c>
      <c r="BR36" s="29">
        <v>107</v>
      </c>
      <c r="BS36" s="32">
        <v>107</v>
      </c>
      <c r="BU36" s="61">
        <f t="shared" si="6"/>
        <v>53.213416462056763</v>
      </c>
      <c r="BV36" s="6">
        <f t="shared" si="6"/>
        <v>55.548964273099756</v>
      </c>
      <c r="BW36" s="6">
        <f t="shared" si="6"/>
        <v>55.850771427097122</v>
      </c>
      <c r="BX36" s="6">
        <f t="shared" si="6"/>
        <v>55.286644066646019</v>
      </c>
      <c r="BY36" s="6">
        <f t="shared" si="6"/>
        <v>56.061829316076185</v>
      </c>
      <c r="BZ36" s="6">
        <f t="shared" si="6"/>
        <v>53.005709639732359</v>
      </c>
      <c r="CA36" s="82">
        <f t="shared" si="6"/>
        <v>54.933376555968017</v>
      </c>
      <c r="CB36" s="6">
        <f t="shared" si="7"/>
        <v>63.180602409638553</v>
      </c>
      <c r="CC36" s="6">
        <f t="shared" si="7"/>
        <v>71.314942528735642</v>
      </c>
      <c r="CD36" s="6">
        <f t="shared" si="7"/>
        <v>74.616046511627914</v>
      </c>
      <c r="CE36" s="6">
        <f t="shared" si="7"/>
        <v>53.360126582278475</v>
      </c>
      <c r="CF36" s="6">
        <f t="shared" si="7"/>
        <v>64.674534883720938</v>
      </c>
      <c r="CG36" s="6">
        <f t="shared" si="7"/>
        <v>61.839277108433741</v>
      </c>
      <c r="CH36" s="6">
        <f t="shared" si="7"/>
        <v>58.660365853658533</v>
      </c>
      <c r="CI36" s="61">
        <f t="shared" si="8"/>
        <v>54.654184397163121</v>
      </c>
      <c r="CJ36" s="6">
        <f t="shared" si="8"/>
        <v>66.208014184397186</v>
      </c>
      <c r="CK36" s="6">
        <f t="shared" si="8"/>
        <v>68.339361702127675</v>
      </c>
      <c r="CL36" s="6">
        <f t="shared" si="8"/>
        <v>41.931408450704204</v>
      </c>
      <c r="CM36" s="6">
        <f t="shared" si="8"/>
        <v>61.567357142857126</v>
      </c>
      <c r="CN36" s="6">
        <f t="shared" si="8"/>
        <v>59.899361702127649</v>
      </c>
      <c r="CO36" s="82">
        <f t="shared" si="8"/>
        <v>52.908156028368801</v>
      </c>
      <c r="CP36" s="6">
        <f t="shared" si="8"/>
        <v>50.354150943396235</v>
      </c>
      <c r="CQ36" s="6">
        <f t="shared" si="8"/>
        <v>58.650754716981147</v>
      </c>
      <c r="CR36" s="6">
        <f t="shared" si="8"/>
        <v>70.254150943396226</v>
      </c>
      <c r="CS36" s="6">
        <f t="shared" si="8"/>
        <v>42.967663551401856</v>
      </c>
      <c r="CT36" s="6">
        <f t="shared" si="8"/>
        <v>59.748317757009353</v>
      </c>
      <c r="CU36" s="6">
        <f t="shared" si="8"/>
        <v>49.135420560747654</v>
      </c>
      <c r="CV36" s="82">
        <f t="shared" si="8"/>
        <v>55.956074766355144</v>
      </c>
      <c r="CX36" s="59">
        <f t="shared" si="9"/>
        <v>9.9671859475817897</v>
      </c>
      <c r="CY36" s="57">
        <f t="shared" si="9"/>
        <v>15.765978255635886</v>
      </c>
      <c r="CZ36" s="57">
        <f t="shared" si="9"/>
        <v>18.765275084530792</v>
      </c>
      <c r="DA36" s="57">
        <f t="shared" si="9"/>
        <v>-1.9265174843675439</v>
      </c>
      <c r="DB36" s="57">
        <f t="shared" si="9"/>
        <v>8.6127055676447526</v>
      </c>
      <c r="DC36" s="57">
        <f t="shared" si="9"/>
        <v>8.8335674687013821</v>
      </c>
      <c r="DD36" s="57">
        <f t="shared" si="9"/>
        <v>3.7269892976905155</v>
      </c>
      <c r="DE36" s="59">
        <f t="shared" si="10"/>
        <v>-4.3000334537668863</v>
      </c>
      <c r="DF36" s="57">
        <f t="shared" si="10"/>
        <v>-7.5572594674160385</v>
      </c>
      <c r="DG36" s="57">
        <f t="shared" si="10"/>
        <v>1.9147892412685508</v>
      </c>
      <c r="DH36" s="57">
        <f t="shared" si="10"/>
        <v>1.0362551006976517</v>
      </c>
      <c r="DI36" s="57">
        <f t="shared" si="10"/>
        <v>-1.8190393858477734</v>
      </c>
      <c r="DJ36" s="57">
        <f t="shared" si="10"/>
        <v>-10.763941141379995</v>
      </c>
      <c r="DK36" s="60">
        <f t="shared" si="10"/>
        <v>3.0479187379863433</v>
      </c>
    </row>
    <row r="37" spans="1:118" x14ac:dyDescent="0.25">
      <c r="A37" s="425" t="s">
        <v>42</v>
      </c>
      <c r="B37" s="428"/>
      <c r="C37" s="429"/>
      <c r="D37" s="429"/>
      <c r="E37" s="429"/>
      <c r="F37" s="429"/>
      <c r="G37" s="429"/>
      <c r="H37" s="430"/>
      <c r="I37" s="429"/>
      <c r="J37" s="429"/>
      <c r="K37" s="429"/>
      <c r="L37" s="429"/>
      <c r="M37" s="429"/>
      <c r="N37" s="429"/>
      <c r="O37" s="430"/>
      <c r="P37" s="428"/>
      <c r="Q37" s="429"/>
      <c r="R37" s="429"/>
      <c r="S37" s="429"/>
      <c r="T37" s="429"/>
      <c r="U37" s="429"/>
      <c r="V37" s="430"/>
      <c r="W37" s="1013"/>
      <c r="X37" s="1013"/>
      <c r="Y37" s="1013"/>
      <c r="Z37" s="1013"/>
      <c r="AA37" s="1013"/>
      <c r="AB37" s="1013"/>
      <c r="AC37" s="1014"/>
      <c r="AD37" s="1013"/>
      <c r="AE37" s="1013"/>
      <c r="AF37" s="1013"/>
      <c r="AG37" s="1013"/>
      <c r="AH37" s="1013"/>
      <c r="AI37" s="1013"/>
      <c r="AJ37" s="1013"/>
      <c r="AK37" s="428"/>
      <c r="AL37" s="429"/>
      <c r="AM37" s="429"/>
      <c r="AN37" s="429"/>
      <c r="AO37" s="429"/>
      <c r="AP37" s="429"/>
      <c r="AQ37" s="429"/>
      <c r="AR37" s="429"/>
      <c r="AS37" s="429"/>
      <c r="AT37" s="429"/>
      <c r="AU37" s="429"/>
      <c r="AV37" s="429"/>
      <c r="AW37" s="429"/>
      <c r="AX37" s="429"/>
      <c r="AY37" s="429"/>
      <c r="AZ37" s="429"/>
      <c r="BA37" s="429"/>
      <c r="BB37" s="429"/>
      <c r="BC37" s="429"/>
      <c r="BD37" s="429"/>
      <c r="BE37" s="429"/>
      <c r="BF37" s="1013"/>
      <c r="BG37" s="1013"/>
      <c r="BH37" s="1013"/>
      <c r="BI37" s="1013"/>
      <c r="BJ37" s="1013"/>
      <c r="BK37" s="1013"/>
      <c r="BL37" s="1013"/>
      <c r="BM37" s="1013"/>
      <c r="BN37" s="1013"/>
      <c r="BO37" s="1013"/>
      <c r="BP37" s="1013"/>
      <c r="BQ37" s="1013"/>
      <c r="BR37" s="1013"/>
      <c r="BS37" s="1014"/>
      <c r="BU37" s="432"/>
      <c r="BV37" s="433"/>
      <c r="BW37" s="433"/>
      <c r="BX37" s="433"/>
      <c r="BY37" s="433"/>
      <c r="BZ37" s="433"/>
      <c r="CA37" s="434"/>
      <c r="CB37" s="433"/>
      <c r="CC37" s="433"/>
      <c r="CD37" s="433"/>
      <c r="CE37" s="433"/>
      <c r="CF37" s="433"/>
      <c r="CG37" s="433"/>
      <c r="CH37" s="433"/>
      <c r="CI37" s="432"/>
      <c r="CJ37" s="433"/>
      <c r="CK37" s="433"/>
      <c r="CL37" s="433"/>
      <c r="CM37" s="433"/>
      <c r="CN37" s="433"/>
      <c r="CO37" s="434"/>
      <c r="CP37" s="433"/>
      <c r="CQ37" s="433"/>
      <c r="CR37" s="433"/>
      <c r="CS37" s="433"/>
      <c r="CT37" s="433"/>
      <c r="CU37" s="433"/>
      <c r="CV37" s="434"/>
      <c r="CX37" s="425"/>
      <c r="CY37" s="426"/>
      <c r="CZ37" s="426"/>
      <c r="DA37" s="426"/>
      <c r="DB37" s="426"/>
      <c r="DC37" s="426"/>
      <c r="DD37" s="426"/>
      <c r="DE37" s="425"/>
      <c r="DF37" s="426"/>
      <c r="DG37" s="426"/>
      <c r="DH37" s="426"/>
      <c r="DI37" s="426"/>
      <c r="DJ37" s="426"/>
      <c r="DK37" s="427"/>
    </row>
    <row r="38" spans="1:118" x14ac:dyDescent="0.25">
      <c r="A38" s="1051" t="s">
        <v>43</v>
      </c>
      <c r="B38" s="93">
        <v>10.582100000000001</v>
      </c>
      <c r="C38" s="80">
        <v>13.803699999999999</v>
      </c>
      <c r="D38" s="80">
        <v>12.971499999999999</v>
      </c>
      <c r="E38" s="80">
        <v>10.4932</v>
      </c>
      <c r="F38" s="80">
        <v>9.5419</v>
      </c>
      <c r="G38" s="80">
        <v>10.538500000000001</v>
      </c>
      <c r="H38" s="81">
        <v>7.8695000000000004</v>
      </c>
      <c r="I38" s="80">
        <v>10.832700000000001</v>
      </c>
      <c r="J38" s="80">
        <v>10.8626</v>
      </c>
      <c r="K38" s="80">
        <v>12.321999999999999</v>
      </c>
      <c r="L38" s="80">
        <v>5.8265000000000002</v>
      </c>
      <c r="M38" s="80">
        <v>9.8536999999999999</v>
      </c>
      <c r="N38" s="80">
        <v>11.731300000000001</v>
      </c>
      <c r="O38" s="81">
        <v>9.6987000000000005</v>
      </c>
      <c r="P38" s="93">
        <f t="shared" ref="P38:V39" si="11">SUM(B38+I38)</f>
        <v>21.4148</v>
      </c>
      <c r="Q38" s="80">
        <f t="shared" si="11"/>
        <v>24.6663</v>
      </c>
      <c r="R38" s="80">
        <f t="shared" si="11"/>
        <v>25.293499999999998</v>
      </c>
      <c r="S38" s="80">
        <f t="shared" si="11"/>
        <v>16.319700000000001</v>
      </c>
      <c r="T38" s="80">
        <f t="shared" si="11"/>
        <v>19.395600000000002</v>
      </c>
      <c r="U38" s="80">
        <f t="shared" si="11"/>
        <v>22.269800000000004</v>
      </c>
      <c r="V38" s="81">
        <f t="shared" si="11"/>
        <v>17.568200000000001</v>
      </c>
      <c r="W38" s="29">
        <v>18</v>
      </c>
      <c r="X38" s="29">
        <v>18</v>
      </c>
      <c r="Y38" s="29">
        <v>17</v>
      </c>
      <c r="Z38" s="29">
        <v>16</v>
      </c>
      <c r="AA38" s="29">
        <v>18</v>
      </c>
      <c r="AB38" s="29">
        <v>17</v>
      </c>
      <c r="AC38" s="32">
        <v>17</v>
      </c>
      <c r="AD38" s="29">
        <v>17</v>
      </c>
      <c r="AE38" s="29">
        <v>17</v>
      </c>
      <c r="AF38" s="29">
        <v>17</v>
      </c>
      <c r="AG38" s="29">
        <v>17</v>
      </c>
      <c r="AH38" s="29">
        <v>17</v>
      </c>
      <c r="AI38" s="29">
        <v>17</v>
      </c>
      <c r="AJ38" s="29">
        <v>16</v>
      </c>
      <c r="AK38" s="93">
        <v>11.610300000000001</v>
      </c>
      <c r="AL38" s="80">
        <v>15.374799999999997</v>
      </c>
      <c r="AM38" s="80">
        <v>16.0687</v>
      </c>
      <c r="AN38" s="80">
        <v>6.1876000000000007</v>
      </c>
      <c r="AO38" s="80">
        <v>11.751800000000001</v>
      </c>
      <c r="AP38" s="80">
        <v>15.6129</v>
      </c>
      <c r="AQ38" s="80">
        <v>12.495200000000001</v>
      </c>
      <c r="AR38" s="80">
        <v>3.8295999999999997</v>
      </c>
      <c r="AS38" s="80">
        <v>5.0778000000000008</v>
      </c>
      <c r="AT38" s="80">
        <v>6.0157999999999996</v>
      </c>
      <c r="AU38" s="80">
        <v>1.7682000000000002</v>
      </c>
      <c r="AV38" s="80">
        <v>4.8040000000000003</v>
      </c>
      <c r="AW38" s="80">
        <v>4.6745000000000001</v>
      </c>
      <c r="AX38" s="80">
        <v>0.83520000000000005</v>
      </c>
      <c r="AY38" s="80">
        <f t="shared" ref="AY38:BE39" si="12">AK38+AR38</f>
        <v>15.4399</v>
      </c>
      <c r="AZ38" s="80">
        <f t="shared" si="12"/>
        <v>20.452599999999997</v>
      </c>
      <c r="BA38" s="80">
        <f t="shared" si="12"/>
        <v>22.084499999999998</v>
      </c>
      <c r="BB38" s="80">
        <f t="shared" si="12"/>
        <v>7.9558000000000009</v>
      </c>
      <c r="BC38" s="80">
        <f t="shared" si="12"/>
        <v>16.555800000000001</v>
      </c>
      <c r="BD38" s="80">
        <f t="shared" si="12"/>
        <v>20.287399999999998</v>
      </c>
      <c r="BE38" s="80">
        <f t="shared" si="12"/>
        <v>13.330400000000001</v>
      </c>
      <c r="BF38" s="29">
        <v>20</v>
      </c>
      <c r="BG38" s="29">
        <v>19</v>
      </c>
      <c r="BH38" s="29">
        <v>19</v>
      </c>
      <c r="BI38" s="29">
        <v>20</v>
      </c>
      <c r="BJ38" s="29">
        <v>20</v>
      </c>
      <c r="BK38" s="29">
        <v>20</v>
      </c>
      <c r="BL38" s="29">
        <v>19</v>
      </c>
      <c r="BM38" s="29">
        <v>10</v>
      </c>
      <c r="BN38" s="29">
        <v>10</v>
      </c>
      <c r="BO38" s="29">
        <v>10</v>
      </c>
      <c r="BP38" s="29">
        <v>11</v>
      </c>
      <c r="BQ38" s="29">
        <v>10</v>
      </c>
      <c r="BR38" s="29">
        <v>10</v>
      </c>
      <c r="BS38" s="32">
        <v>10</v>
      </c>
      <c r="BU38" s="61">
        <f t="shared" ref="BU38:CA39" si="13">B38/P38*100</f>
        <v>49.414890636382317</v>
      </c>
      <c r="BV38" s="6">
        <f t="shared" si="13"/>
        <v>55.961777810210691</v>
      </c>
      <c r="BW38" s="6">
        <f t="shared" si="13"/>
        <v>51.283926700535709</v>
      </c>
      <c r="BX38" s="6">
        <f t="shared" si="13"/>
        <v>64.297750571395312</v>
      </c>
      <c r="BY38" s="6">
        <f t="shared" si="13"/>
        <v>49.196209449565877</v>
      </c>
      <c r="BZ38" s="6">
        <f t="shared" si="13"/>
        <v>47.321933739862949</v>
      </c>
      <c r="CA38" s="82">
        <f t="shared" si="13"/>
        <v>44.794002800514562</v>
      </c>
      <c r="CB38" s="6">
        <f t="shared" ref="CB38:CH39" si="14">I38/AD38*100</f>
        <v>63.721764705882357</v>
      </c>
      <c r="CC38" s="6">
        <f t="shared" si="14"/>
        <v>63.897647058823537</v>
      </c>
      <c r="CD38" s="6">
        <f t="shared" si="14"/>
        <v>72.482352941176458</v>
      </c>
      <c r="CE38" s="6">
        <f t="shared" si="14"/>
        <v>34.273529411764706</v>
      </c>
      <c r="CF38" s="6">
        <f t="shared" si="14"/>
        <v>57.962941176470586</v>
      </c>
      <c r="CG38" s="6">
        <f t="shared" si="14"/>
        <v>69.007647058823537</v>
      </c>
      <c r="CH38" s="6">
        <f t="shared" si="14"/>
        <v>60.616875</v>
      </c>
      <c r="CI38" s="61">
        <f t="shared" ref="CI38:CV39" si="15">AK38/BF38*100</f>
        <v>58.051499999999997</v>
      </c>
      <c r="CJ38" s="6">
        <f t="shared" si="15"/>
        <v>80.919999999999987</v>
      </c>
      <c r="CK38" s="6">
        <f t="shared" si="15"/>
        <v>84.572105263157894</v>
      </c>
      <c r="CL38" s="6">
        <f t="shared" si="15"/>
        <v>30.938000000000006</v>
      </c>
      <c r="CM38" s="6">
        <f t="shared" si="15"/>
        <v>58.759000000000007</v>
      </c>
      <c r="CN38" s="6">
        <f t="shared" si="15"/>
        <v>78.06450000000001</v>
      </c>
      <c r="CO38" s="82">
        <f t="shared" si="15"/>
        <v>65.764210526315793</v>
      </c>
      <c r="CP38" s="187">
        <f t="shared" si="15"/>
        <v>38.295999999999999</v>
      </c>
      <c r="CQ38" s="6">
        <f t="shared" si="15"/>
        <v>50.778000000000013</v>
      </c>
      <c r="CR38" s="6">
        <f t="shared" si="15"/>
        <v>60.158000000000001</v>
      </c>
      <c r="CS38" s="187">
        <f t="shared" si="15"/>
        <v>16.074545454545454</v>
      </c>
      <c r="CT38" s="187">
        <f t="shared" si="15"/>
        <v>48.040000000000006</v>
      </c>
      <c r="CU38" s="187">
        <f t="shared" si="15"/>
        <v>46.745000000000005</v>
      </c>
      <c r="CV38" s="189">
        <f t="shared" si="15"/>
        <v>8.3520000000000003</v>
      </c>
      <c r="CX38" s="59">
        <f t="shared" ref="CX38:DD39" si="16">CB38-BU38</f>
        <v>14.30687406950004</v>
      </c>
      <c r="CY38" s="57">
        <f t="shared" si="16"/>
        <v>7.9358692486128461</v>
      </c>
      <c r="CZ38" s="57">
        <f t="shared" si="16"/>
        <v>21.19842624064075</v>
      </c>
      <c r="DA38" s="57">
        <f t="shared" si="16"/>
        <v>-30.024221159630606</v>
      </c>
      <c r="DB38" s="57">
        <f t="shared" si="16"/>
        <v>8.7667317269047089</v>
      </c>
      <c r="DC38" s="57">
        <f t="shared" si="16"/>
        <v>21.685713318960588</v>
      </c>
      <c r="DD38" s="57">
        <f t="shared" si="16"/>
        <v>15.822872199485438</v>
      </c>
      <c r="DE38" s="193">
        <f t="shared" ref="DE38:DK39" si="17">CP38-CI38</f>
        <v>-19.755499999999998</v>
      </c>
      <c r="DF38" s="57">
        <f t="shared" si="17"/>
        <v>-30.141999999999975</v>
      </c>
      <c r="DG38" s="57">
        <f t="shared" si="17"/>
        <v>-24.414105263157893</v>
      </c>
      <c r="DH38" s="194">
        <f t="shared" si="17"/>
        <v>-14.863454545454552</v>
      </c>
      <c r="DI38" s="194">
        <f t="shared" si="17"/>
        <v>-10.719000000000001</v>
      </c>
      <c r="DJ38" s="194">
        <f t="shared" si="17"/>
        <v>-31.319500000000005</v>
      </c>
      <c r="DK38" s="359">
        <f t="shared" si="17"/>
        <v>-57.412210526315789</v>
      </c>
    </row>
    <row r="39" spans="1:118" x14ac:dyDescent="0.25">
      <c r="A39" s="1053" t="s">
        <v>44</v>
      </c>
      <c r="B39" s="93">
        <v>267.33009999999996</v>
      </c>
      <c r="C39" s="80">
        <v>347.96169999999984</v>
      </c>
      <c r="D39" s="80">
        <v>352.54419999999971</v>
      </c>
      <c r="E39" s="80">
        <v>235.3323</v>
      </c>
      <c r="F39" s="80">
        <v>322.4280999999998</v>
      </c>
      <c r="G39" s="80">
        <v>289.59849999999966</v>
      </c>
      <c r="H39" s="81">
        <v>280.67579999999992</v>
      </c>
      <c r="I39" s="80">
        <v>260.26370000000031</v>
      </c>
      <c r="J39" s="80">
        <v>324.68340000000012</v>
      </c>
      <c r="K39" s="80">
        <v>325.22280000000018</v>
      </c>
      <c r="L39" s="80">
        <v>204.91000000000025</v>
      </c>
      <c r="M39" s="80">
        <v>306.54810000000032</v>
      </c>
      <c r="N39" s="80">
        <v>242.31250000000031</v>
      </c>
      <c r="O39" s="81">
        <v>237.52070000000023</v>
      </c>
      <c r="P39" s="93">
        <f t="shared" si="11"/>
        <v>527.59380000000033</v>
      </c>
      <c r="Q39" s="80">
        <f t="shared" si="11"/>
        <v>672.64509999999996</v>
      </c>
      <c r="R39" s="80">
        <f t="shared" si="11"/>
        <v>677.76699999999983</v>
      </c>
      <c r="S39" s="80">
        <f t="shared" si="11"/>
        <v>440.24230000000023</v>
      </c>
      <c r="T39" s="80">
        <f t="shared" si="11"/>
        <v>628.97620000000006</v>
      </c>
      <c r="U39" s="80">
        <f t="shared" si="11"/>
        <v>531.91099999999994</v>
      </c>
      <c r="V39" s="81">
        <f t="shared" si="11"/>
        <v>518.19650000000013</v>
      </c>
      <c r="W39" s="29">
        <v>463</v>
      </c>
      <c r="X39" s="29">
        <v>485</v>
      </c>
      <c r="Y39" s="29">
        <v>486</v>
      </c>
      <c r="Z39" s="29">
        <v>449</v>
      </c>
      <c r="AA39" s="29">
        <v>482</v>
      </c>
      <c r="AB39" s="29">
        <v>472</v>
      </c>
      <c r="AC39" s="32">
        <v>473</v>
      </c>
      <c r="AD39" s="29">
        <v>456</v>
      </c>
      <c r="AE39" s="29">
        <v>464</v>
      </c>
      <c r="AF39" s="29">
        <v>463</v>
      </c>
      <c r="AG39" s="29">
        <v>439</v>
      </c>
      <c r="AH39" s="29">
        <v>461</v>
      </c>
      <c r="AI39" s="29">
        <v>457</v>
      </c>
      <c r="AJ39" s="29">
        <v>453</v>
      </c>
      <c r="AK39" s="93">
        <v>267.49919999999992</v>
      </c>
      <c r="AL39" s="80">
        <v>354.32409999999993</v>
      </c>
      <c r="AM39" s="80">
        <v>362.1072999999999</v>
      </c>
      <c r="AN39" s="80">
        <v>199.60209999999992</v>
      </c>
      <c r="AO39" s="80">
        <v>330.9466000000001</v>
      </c>
      <c r="AP39" s="80">
        <v>281.90229999999985</v>
      </c>
      <c r="AQ39" s="80">
        <v>262.61789999999996</v>
      </c>
      <c r="AR39" s="80">
        <v>247.53070000000005</v>
      </c>
      <c r="AS39" s="80">
        <v>325.61940000000033</v>
      </c>
      <c r="AT39" s="80">
        <v>342.20770000000033</v>
      </c>
      <c r="AU39" s="80">
        <v>208.41860000000014</v>
      </c>
      <c r="AV39" s="80">
        <v>298.91040000000021</v>
      </c>
      <c r="AW39" s="80">
        <v>245.90599999999995</v>
      </c>
      <c r="AX39" s="80">
        <v>253.20420000000001</v>
      </c>
      <c r="AY39" s="80">
        <f t="shared" si="12"/>
        <v>515.0299</v>
      </c>
      <c r="AZ39" s="80">
        <f t="shared" si="12"/>
        <v>679.94350000000031</v>
      </c>
      <c r="BA39" s="80">
        <f t="shared" si="12"/>
        <v>704.31500000000028</v>
      </c>
      <c r="BB39" s="80">
        <f t="shared" si="12"/>
        <v>408.02070000000003</v>
      </c>
      <c r="BC39" s="80">
        <f t="shared" si="12"/>
        <v>629.85700000000031</v>
      </c>
      <c r="BD39" s="80">
        <f t="shared" si="12"/>
        <v>527.8082999999998</v>
      </c>
      <c r="BE39" s="80">
        <f t="shared" si="12"/>
        <v>515.82209999999998</v>
      </c>
      <c r="BF39" s="29">
        <v>498</v>
      </c>
      <c r="BG39" s="29">
        <v>499</v>
      </c>
      <c r="BH39" s="29">
        <v>498</v>
      </c>
      <c r="BI39" s="29">
        <v>500</v>
      </c>
      <c r="BJ39" s="29">
        <v>498</v>
      </c>
      <c r="BK39" s="29">
        <v>499</v>
      </c>
      <c r="BL39" s="29">
        <v>499</v>
      </c>
      <c r="BM39" s="29">
        <v>479</v>
      </c>
      <c r="BN39" s="29">
        <v>480</v>
      </c>
      <c r="BO39" s="29">
        <v>479</v>
      </c>
      <c r="BP39" s="29">
        <v>479</v>
      </c>
      <c r="BQ39" s="29">
        <v>478</v>
      </c>
      <c r="BR39" s="29">
        <v>480</v>
      </c>
      <c r="BS39" s="32">
        <v>479</v>
      </c>
      <c r="BU39" s="61">
        <f t="shared" si="13"/>
        <v>50.669681865101481</v>
      </c>
      <c r="BV39" s="6">
        <f t="shared" si="13"/>
        <v>51.730355279477969</v>
      </c>
      <c r="BW39" s="6">
        <f t="shared" si="13"/>
        <v>52.015545165226364</v>
      </c>
      <c r="BX39" s="6">
        <f t="shared" si="13"/>
        <v>53.455176842388809</v>
      </c>
      <c r="BY39" s="6">
        <f t="shared" si="13"/>
        <v>51.262368909984154</v>
      </c>
      <c r="BZ39" s="6">
        <f t="shared" si="13"/>
        <v>54.444916536788988</v>
      </c>
      <c r="CA39" s="82">
        <f t="shared" si="13"/>
        <v>54.163970617323706</v>
      </c>
      <c r="CB39" s="6">
        <f t="shared" si="14"/>
        <v>57.075372807017608</v>
      </c>
      <c r="CC39" s="6">
        <f t="shared" si="14"/>
        <v>69.974870689655205</v>
      </c>
      <c r="CD39" s="6">
        <f t="shared" si="14"/>
        <v>70.242505399568074</v>
      </c>
      <c r="CE39" s="6">
        <f t="shared" si="14"/>
        <v>46.676537585421471</v>
      </c>
      <c r="CF39" s="6">
        <f t="shared" si="14"/>
        <v>66.496334056399192</v>
      </c>
      <c r="CG39" s="6">
        <f t="shared" si="14"/>
        <v>53.022428884026326</v>
      </c>
      <c r="CH39" s="6">
        <f t="shared" si="14"/>
        <v>52.432825607064068</v>
      </c>
      <c r="CI39" s="61">
        <f t="shared" si="15"/>
        <v>53.714698795180702</v>
      </c>
      <c r="CJ39" s="6">
        <f t="shared" si="15"/>
        <v>71.006833667334661</v>
      </c>
      <c r="CK39" s="6">
        <f t="shared" si="15"/>
        <v>72.712309236947775</v>
      </c>
      <c r="CL39" s="6">
        <f t="shared" si="15"/>
        <v>39.920419999999986</v>
      </c>
      <c r="CM39" s="6">
        <f t="shared" si="15"/>
        <v>66.455140562249014</v>
      </c>
      <c r="CN39" s="6">
        <f t="shared" si="15"/>
        <v>56.493446893787549</v>
      </c>
      <c r="CO39" s="82">
        <f t="shared" si="15"/>
        <v>52.628837675350695</v>
      </c>
      <c r="CP39" s="6">
        <f t="shared" si="15"/>
        <v>51.676555323590826</v>
      </c>
      <c r="CQ39" s="6">
        <f t="shared" si="15"/>
        <v>67.837375000000065</v>
      </c>
      <c r="CR39" s="6">
        <f t="shared" si="15"/>
        <v>71.442108559499033</v>
      </c>
      <c r="CS39" s="6">
        <f t="shared" si="15"/>
        <v>43.511189979123202</v>
      </c>
      <c r="CT39" s="6">
        <f t="shared" si="15"/>
        <v>62.533556485355689</v>
      </c>
      <c r="CU39" s="6">
        <f t="shared" si="15"/>
        <v>51.230416666666656</v>
      </c>
      <c r="CV39" s="82">
        <f t="shared" si="15"/>
        <v>52.861002087682671</v>
      </c>
      <c r="CX39" s="59">
        <f t="shared" si="16"/>
        <v>6.4056909419161272</v>
      </c>
      <c r="CY39" s="57">
        <f t="shared" si="16"/>
        <v>18.244515410177236</v>
      </c>
      <c r="CZ39" s="57">
        <f t="shared" si="16"/>
        <v>18.226960234341711</v>
      </c>
      <c r="DA39" s="57">
        <f t="shared" si="16"/>
        <v>-6.7786392569673382</v>
      </c>
      <c r="DB39" s="57">
        <f t="shared" si="16"/>
        <v>15.233965146415038</v>
      </c>
      <c r="DC39" s="57">
        <f t="shared" si="16"/>
        <v>-1.422487652762662</v>
      </c>
      <c r="DD39" s="57">
        <f t="shared" si="16"/>
        <v>-1.7311450102596382</v>
      </c>
      <c r="DE39" s="59">
        <f t="shared" si="17"/>
        <v>-2.0381434715898763</v>
      </c>
      <c r="DF39" s="57">
        <f t="shared" si="17"/>
        <v>-3.1694586673345952</v>
      </c>
      <c r="DG39" s="57">
        <f t="shared" si="17"/>
        <v>-1.2702006774487415</v>
      </c>
      <c r="DH39" s="57">
        <f t="shared" si="17"/>
        <v>3.5907699791232162</v>
      </c>
      <c r="DI39" s="57">
        <f t="shared" si="17"/>
        <v>-3.9215840768933248</v>
      </c>
      <c r="DJ39" s="57">
        <f t="shared" si="17"/>
        <v>-5.2630302271208933</v>
      </c>
      <c r="DK39" s="60">
        <f t="shared" si="17"/>
        <v>0.23216441233197571</v>
      </c>
    </row>
    <row r="40" spans="1:118" x14ac:dyDescent="0.25">
      <c r="A40" s="425" t="s">
        <v>563</v>
      </c>
      <c r="B40" s="428"/>
      <c r="C40" s="429"/>
      <c r="D40" s="429"/>
      <c r="E40" s="429"/>
      <c r="F40" s="429"/>
      <c r="G40" s="429"/>
      <c r="H40" s="430"/>
      <c r="I40" s="429"/>
      <c r="J40" s="429"/>
      <c r="K40" s="429"/>
      <c r="L40" s="429"/>
      <c r="M40" s="429"/>
      <c r="N40" s="429"/>
      <c r="O40" s="430"/>
      <c r="P40" s="428"/>
      <c r="Q40" s="429"/>
      <c r="R40" s="429"/>
      <c r="S40" s="429"/>
      <c r="T40" s="429"/>
      <c r="U40" s="429"/>
      <c r="V40" s="430"/>
      <c r="W40" s="1013"/>
      <c r="X40" s="1013"/>
      <c r="Y40" s="1013"/>
      <c r="Z40" s="1013"/>
      <c r="AA40" s="1013"/>
      <c r="AB40" s="1013"/>
      <c r="AC40" s="1014"/>
      <c r="AD40" s="1013"/>
      <c r="AE40" s="1013"/>
      <c r="AF40" s="1013"/>
      <c r="AG40" s="1013"/>
      <c r="AH40" s="1013"/>
      <c r="AI40" s="1013"/>
      <c r="AJ40" s="1013"/>
      <c r="AK40" s="428"/>
      <c r="AL40" s="429"/>
      <c r="AM40" s="429"/>
      <c r="AN40" s="429"/>
      <c r="AO40" s="429"/>
      <c r="AP40" s="429"/>
      <c r="AQ40" s="429"/>
      <c r="AR40" s="429"/>
      <c r="AS40" s="429"/>
      <c r="AT40" s="429"/>
      <c r="AU40" s="429"/>
      <c r="AV40" s="429"/>
      <c r="AW40" s="429"/>
      <c r="AX40" s="429"/>
      <c r="AY40" s="429"/>
      <c r="AZ40" s="429"/>
      <c r="BA40" s="429"/>
      <c r="BB40" s="429"/>
      <c r="BC40" s="429"/>
      <c r="BD40" s="429"/>
      <c r="BE40" s="429"/>
      <c r="BF40" s="1013"/>
      <c r="BG40" s="1013"/>
      <c r="BH40" s="1013"/>
      <c r="BI40" s="1013"/>
      <c r="BJ40" s="1013"/>
      <c r="BK40" s="1013"/>
      <c r="BL40" s="1013"/>
      <c r="BM40" s="1013"/>
      <c r="BN40" s="1013"/>
      <c r="BO40" s="1013"/>
      <c r="BP40" s="1013"/>
      <c r="BQ40" s="1013"/>
      <c r="BR40" s="1013"/>
      <c r="BS40" s="1014"/>
      <c r="BU40" s="432"/>
      <c r="BV40" s="433"/>
      <c r="BW40" s="433"/>
      <c r="BX40" s="433"/>
      <c r="BY40" s="433"/>
      <c r="BZ40" s="433"/>
      <c r="CA40" s="434"/>
      <c r="CB40" s="433"/>
      <c r="CC40" s="433"/>
      <c r="CD40" s="433"/>
      <c r="CE40" s="433"/>
      <c r="CF40" s="433"/>
      <c r="CG40" s="433"/>
      <c r="CH40" s="433"/>
      <c r="CI40" s="432"/>
      <c r="CJ40" s="433"/>
      <c r="CK40" s="433"/>
      <c r="CL40" s="433"/>
      <c r="CM40" s="433"/>
      <c r="CN40" s="433"/>
      <c r="CO40" s="434"/>
      <c r="CP40" s="433"/>
      <c r="CQ40" s="433"/>
      <c r="CR40" s="433"/>
      <c r="CS40" s="433"/>
      <c r="CT40" s="433"/>
      <c r="CU40" s="433"/>
      <c r="CV40" s="434"/>
      <c r="CX40" s="425"/>
      <c r="CY40" s="426"/>
      <c r="CZ40" s="426"/>
      <c r="DA40" s="426"/>
      <c r="DB40" s="426"/>
      <c r="DC40" s="426"/>
      <c r="DD40" s="426"/>
      <c r="DE40" s="425"/>
      <c r="DF40" s="426"/>
      <c r="DG40" s="426"/>
      <c r="DH40" s="426"/>
      <c r="DI40" s="426"/>
      <c r="DJ40" s="426"/>
      <c r="DK40" s="427"/>
    </row>
    <row r="41" spans="1:118" x14ac:dyDescent="0.25">
      <c r="A41" s="1051" t="s">
        <v>51</v>
      </c>
      <c r="B41" s="93">
        <v>115.30319999999998</v>
      </c>
      <c r="C41" s="80">
        <v>151.0929000000001</v>
      </c>
      <c r="D41" s="80">
        <v>148.87630000000016</v>
      </c>
      <c r="E41" s="80">
        <v>103.3449</v>
      </c>
      <c r="F41" s="80">
        <v>138.50280000000006</v>
      </c>
      <c r="G41" s="80">
        <v>128.62530000000001</v>
      </c>
      <c r="H41" s="81">
        <v>123.31389999999999</v>
      </c>
      <c r="I41" s="80">
        <v>76.039500000000032</v>
      </c>
      <c r="J41" s="80">
        <v>105.38969999999998</v>
      </c>
      <c r="K41" s="80">
        <v>107.74469999999997</v>
      </c>
      <c r="L41" s="80">
        <v>60.272799999999997</v>
      </c>
      <c r="M41" s="80">
        <v>102.35849999999999</v>
      </c>
      <c r="N41" s="80">
        <v>76.338700000000017</v>
      </c>
      <c r="O41" s="81">
        <v>69.891399999999976</v>
      </c>
      <c r="P41" s="93">
        <f t="shared" ref="P41:V43" si="18">SUM(B41+I41)</f>
        <v>191.34270000000001</v>
      </c>
      <c r="Q41" s="80">
        <f t="shared" si="18"/>
        <v>256.48260000000005</v>
      </c>
      <c r="R41" s="80">
        <f t="shared" si="18"/>
        <v>256.62100000000009</v>
      </c>
      <c r="S41" s="80">
        <f t="shared" si="18"/>
        <v>163.61769999999999</v>
      </c>
      <c r="T41" s="80">
        <f t="shared" si="18"/>
        <v>240.86130000000006</v>
      </c>
      <c r="U41" s="80">
        <f t="shared" si="18"/>
        <v>204.96400000000003</v>
      </c>
      <c r="V41" s="81">
        <f t="shared" si="18"/>
        <v>193.20529999999997</v>
      </c>
      <c r="W41" s="29">
        <v>194</v>
      </c>
      <c r="X41" s="29">
        <v>204</v>
      </c>
      <c r="Y41" s="29">
        <v>204</v>
      </c>
      <c r="Z41" s="29">
        <v>182</v>
      </c>
      <c r="AA41" s="29">
        <v>204</v>
      </c>
      <c r="AB41" s="29">
        <v>199</v>
      </c>
      <c r="AC41" s="32">
        <v>200</v>
      </c>
      <c r="AD41" s="29">
        <v>158</v>
      </c>
      <c r="AE41" s="29">
        <v>160</v>
      </c>
      <c r="AF41" s="29">
        <v>162</v>
      </c>
      <c r="AG41" s="29">
        <v>143</v>
      </c>
      <c r="AH41" s="29">
        <v>161</v>
      </c>
      <c r="AI41" s="29">
        <v>156</v>
      </c>
      <c r="AJ41" s="29">
        <v>156</v>
      </c>
      <c r="AK41" s="93">
        <v>138</v>
      </c>
      <c r="AL41" s="80">
        <v>180</v>
      </c>
      <c r="AM41" s="80">
        <v>188</v>
      </c>
      <c r="AN41" s="80">
        <v>101</v>
      </c>
      <c r="AO41" s="80">
        <v>166</v>
      </c>
      <c r="AP41" s="80">
        <v>146</v>
      </c>
      <c r="AQ41" s="80">
        <v>139</v>
      </c>
      <c r="AR41" s="80">
        <v>114</v>
      </c>
      <c r="AS41" s="80">
        <v>143</v>
      </c>
      <c r="AT41" s="80">
        <v>157</v>
      </c>
      <c r="AU41" s="80">
        <v>95</v>
      </c>
      <c r="AV41" s="80">
        <v>137</v>
      </c>
      <c r="AW41" s="80">
        <v>109</v>
      </c>
      <c r="AX41" s="80">
        <v>111</v>
      </c>
      <c r="AY41" s="80">
        <f t="shared" ref="AY41:BE43" si="19">AK41+AR41</f>
        <v>252</v>
      </c>
      <c r="AZ41" s="80">
        <f t="shared" si="19"/>
        <v>323</v>
      </c>
      <c r="BA41" s="80">
        <f t="shared" si="19"/>
        <v>345</v>
      </c>
      <c r="BB41" s="80">
        <f t="shared" si="19"/>
        <v>196</v>
      </c>
      <c r="BC41" s="80">
        <f t="shared" si="19"/>
        <v>303</v>
      </c>
      <c r="BD41" s="80">
        <f t="shared" si="19"/>
        <v>255</v>
      </c>
      <c r="BE41" s="80">
        <f t="shared" si="19"/>
        <v>250</v>
      </c>
      <c r="BF41" s="29">
        <v>249</v>
      </c>
      <c r="BG41" s="29">
        <v>249</v>
      </c>
      <c r="BH41" s="29">
        <v>248</v>
      </c>
      <c r="BI41" s="29">
        <v>248</v>
      </c>
      <c r="BJ41" s="29">
        <v>249</v>
      </c>
      <c r="BK41" s="29">
        <v>248</v>
      </c>
      <c r="BL41" s="29">
        <v>249</v>
      </c>
      <c r="BM41" s="29">
        <v>212</v>
      </c>
      <c r="BN41" s="29">
        <v>212</v>
      </c>
      <c r="BO41" s="29">
        <v>211</v>
      </c>
      <c r="BP41" s="29">
        <v>211</v>
      </c>
      <c r="BQ41" s="29">
        <v>212</v>
      </c>
      <c r="BR41" s="29">
        <v>212</v>
      </c>
      <c r="BS41" s="32">
        <v>211</v>
      </c>
      <c r="BU41" s="61">
        <f t="shared" ref="BU41:CA43" si="20">B41/P41*100</f>
        <v>60.260046502949926</v>
      </c>
      <c r="BV41" s="6">
        <f t="shared" si="20"/>
        <v>58.909610242566188</v>
      </c>
      <c r="BW41" s="6">
        <f t="shared" si="20"/>
        <v>58.014075231567219</v>
      </c>
      <c r="BX41" s="6">
        <f t="shared" si="20"/>
        <v>63.16242069164889</v>
      </c>
      <c r="BY41" s="6">
        <f t="shared" si="20"/>
        <v>57.503135622036424</v>
      </c>
      <c r="BZ41" s="6">
        <f t="shared" si="20"/>
        <v>62.755069182880895</v>
      </c>
      <c r="CA41" s="82">
        <f t="shared" si="20"/>
        <v>63.825319491753078</v>
      </c>
      <c r="CB41" s="6">
        <f t="shared" ref="CB41:CH43" si="21">I41/AD41*100</f>
        <v>48.126265822784831</v>
      </c>
      <c r="CC41" s="6">
        <f t="shared" si="21"/>
        <v>65.868562499999982</v>
      </c>
      <c r="CD41" s="6">
        <f t="shared" si="21"/>
        <v>66.50907407407405</v>
      </c>
      <c r="CE41" s="6">
        <f t="shared" si="21"/>
        <v>42.148811188811187</v>
      </c>
      <c r="CF41" s="6">
        <f t="shared" si="21"/>
        <v>63.57670807453416</v>
      </c>
      <c r="CG41" s="6">
        <f t="shared" si="21"/>
        <v>48.935064102564112</v>
      </c>
      <c r="CH41" s="6">
        <f t="shared" si="21"/>
        <v>44.802179487179473</v>
      </c>
      <c r="CI41" s="61">
        <f t="shared" ref="CI41:CV43" si="22">AK41/BF41*100</f>
        <v>55.421686746987952</v>
      </c>
      <c r="CJ41" s="6">
        <f t="shared" si="22"/>
        <v>72.289156626506028</v>
      </c>
      <c r="CK41" s="6">
        <f t="shared" si="22"/>
        <v>75.806451612903231</v>
      </c>
      <c r="CL41" s="6">
        <f t="shared" si="22"/>
        <v>40.725806451612904</v>
      </c>
      <c r="CM41" s="6">
        <f t="shared" si="22"/>
        <v>66.666666666666657</v>
      </c>
      <c r="CN41" s="6">
        <f t="shared" si="22"/>
        <v>58.870967741935488</v>
      </c>
      <c r="CO41" s="82">
        <f t="shared" si="22"/>
        <v>55.823293172690761</v>
      </c>
      <c r="CP41" s="6">
        <f t="shared" si="22"/>
        <v>53.773584905660378</v>
      </c>
      <c r="CQ41" s="6">
        <f t="shared" si="22"/>
        <v>67.452830188679243</v>
      </c>
      <c r="CR41" s="6">
        <f t="shared" si="22"/>
        <v>74.407582938388629</v>
      </c>
      <c r="CS41" s="6">
        <f t="shared" si="22"/>
        <v>45.023696682464454</v>
      </c>
      <c r="CT41" s="6">
        <f t="shared" si="22"/>
        <v>64.622641509433961</v>
      </c>
      <c r="CU41" s="6">
        <f t="shared" si="22"/>
        <v>51.415094339622648</v>
      </c>
      <c r="CV41" s="82">
        <f t="shared" si="22"/>
        <v>52.606635071090047</v>
      </c>
      <c r="CX41" s="59">
        <f t="shared" ref="CX41:DD43" si="23">CB41-BU41</f>
        <v>-12.133780680165096</v>
      </c>
      <c r="CY41" s="57">
        <f t="shared" si="23"/>
        <v>6.9589522574337934</v>
      </c>
      <c r="CZ41" s="57">
        <f t="shared" si="23"/>
        <v>8.4949988425068312</v>
      </c>
      <c r="DA41" s="57">
        <f t="shared" si="23"/>
        <v>-21.013609502837703</v>
      </c>
      <c r="DB41" s="57">
        <f t="shared" si="23"/>
        <v>6.0735724524977357</v>
      </c>
      <c r="DC41" s="57">
        <f t="shared" si="23"/>
        <v>-13.820005080316783</v>
      </c>
      <c r="DD41" s="57">
        <f t="shared" si="23"/>
        <v>-19.023140004573605</v>
      </c>
      <c r="DE41" s="59">
        <f t="shared" ref="DE41:DK43" si="24">CP41-CI41</f>
        <v>-1.6481018413275734</v>
      </c>
      <c r="DF41" s="57">
        <f t="shared" si="24"/>
        <v>-4.8363264378267843</v>
      </c>
      <c r="DG41" s="57">
        <f t="shared" si="24"/>
        <v>-1.3988686745146026</v>
      </c>
      <c r="DH41" s="57">
        <f t="shared" si="24"/>
        <v>4.2978902308515501</v>
      </c>
      <c r="DI41" s="57">
        <f t="shared" si="24"/>
        <v>-2.0440251572326957</v>
      </c>
      <c r="DJ41" s="57">
        <f t="shared" si="24"/>
        <v>-7.4558734023128395</v>
      </c>
      <c r="DK41" s="60">
        <f t="shared" si="24"/>
        <v>-3.2166581016007143</v>
      </c>
      <c r="DN41" s="80"/>
    </row>
    <row r="42" spans="1:118" x14ac:dyDescent="0.25">
      <c r="A42" s="1052" t="s">
        <v>52</v>
      </c>
      <c r="B42" s="93">
        <v>108.5403</v>
      </c>
      <c r="C42" s="80">
        <v>135.96429999999998</v>
      </c>
      <c r="D42" s="80">
        <v>137.64589999999995</v>
      </c>
      <c r="E42" s="80">
        <v>85.757099999999994</v>
      </c>
      <c r="F42" s="80">
        <v>128.86240000000001</v>
      </c>
      <c r="G42" s="80">
        <v>108.16349999999998</v>
      </c>
      <c r="H42" s="81">
        <v>101.38410000000002</v>
      </c>
      <c r="I42" s="80">
        <v>123.61879999999995</v>
      </c>
      <c r="J42" s="80">
        <v>149.02210000000002</v>
      </c>
      <c r="K42" s="80">
        <v>146.56200000000001</v>
      </c>
      <c r="L42" s="80">
        <v>87.663199999999975</v>
      </c>
      <c r="M42" s="80">
        <v>137.22120000000001</v>
      </c>
      <c r="N42" s="80">
        <v>100.65679999999998</v>
      </c>
      <c r="O42" s="81">
        <v>108.19329999999997</v>
      </c>
      <c r="P42" s="93">
        <f t="shared" si="18"/>
        <v>232.15909999999997</v>
      </c>
      <c r="Q42" s="80">
        <f t="shared" si="18"/>
        <v>284.9864</v>
      </c>
      <c r="R42" s="80">
        <f t="shared" si="18"/>
        <v>284.2079</v>
      </c>
      <c r="S42" s="80">
        <f t="shared" si="18"/>
        <v>173.42029999999997</v>
      </c>
      <c r="T42" s="80">
        <f t="shared" si="18"/>
        <v>266.08360000000005</v>
      </c>
      <c r="U42" s="80">
        <f t="shared" si="18"/>
        <v>208.82029999999997</v>
      </c>
      <c r="V42" s="81">
        <f t="shared" si="18"/>
        <v>209.57739999999998</v>
      </c>
      <c r="W42" s="29">
        <v>187</v>
      </c>
      <c r="X42" s="29">
        <v>195</v>
      </c>
      <c r="Y42" s="29">
        <v>196</v>
      </c>
      <c r="Z42" s="29">
        <v>184</v>
      </c>
      <c r="AA42" s="29">
        <v>194</v>
      </c>
      <c r="AB42" s="29">
        <v>187</v>
      </c>
      <c r="AC42" s="32">
        <v>187</v>
      </c>
      <c r="AD42" s="29">
        <v>210</v>
      </c>
      <c r="AE42" s="29">
        <v>211</v>
      </c>
      <c r="AF42" s="29">
        <v>210</v>
      </c>
      <c r="AG42" s="29">
        <v>204</v>
      </c>
      <c r="AH42" s="29">
        <v>209</v>
      </c>
      <c r="AI42" s="29">
        <v>211</v>
      </c>
      <c r="AJ42" s="29">
        <v>207</v>
      </c>
      <c r="AK42" s="93">
        <v>96</v>
      </c>
      <c r="AL42" s="80">
        <v>137</v>
      </c>
      <c r="AM42" s="80">
        <v>140</v>
      </c>
      <c r="AN42" s="80">
        <v>69</v>
      </c>
      <c r="AO42" s="80">
        <v>130</v>
      </c>
      <c r="AP42" s="80">
        <v>109</v>
      </c>
      <c r="AQ42" s="80">
        <v>93</v>
      </c>
      <c r="AR42" s="80">
        <v>85</v>
      </c>
      <c r="AS42" s="80">
        <v>129</v>
      </c>
      <c r="AT42" s="80">
        <v>127</v>
      </c>
      <c r="AU42" s="80">
        <v>77</v>
      </c>
      <c r="AV42" s="80">
        <v>116</v>
      </c>
      <c r="AW42" s="80">
        <v>93</v>
      </c>
      <c r="AX42" s="80">
        <v>95</v>
      </c>
      <c r="AY42" s="80">
        <f t="shared" si="19"/>
        <v>181</v>
      </c>
      <c r="AZ42" s="80">
        <f t="shared" si="19"/>
        <v>266</v>
      </c>
      <c r="BA42" s="80">
        <f t="shared" si="19"/>
        <v>267</v>
      </c>
      <c r="BB42" s="80">
        <f t="shared" si="19"/>
        <v>146</v>
      </c>
      <c r="BC42" s="80">
        <f t="shared" si="19"/>
        <v>246</v>
      </c>
      <c r="BD42" s="80">
        <f t="shared" si="19"/>
        <v>202</v>
      </c>
      <c r="BE42" s="80">
        <f t="shared" si="19"/>
        <v>188</v>
      </c>
      <c r="BF42" s="29">
        <v>201</v>
      </c>
      <c r="BG42" s="29">
        <v>201</v>
      </c>
      <c r="BH42" s="29">
        <v>202</v>
      </c>
      <c r="BI42" s="29">
        <v>202</v>
      </c>
      <c r="BJ42" s="29">
        <v>202</v>
      </c>
      <c r="BK42" s="29">
        <v>202</v>
      </c>
      <c r="BL42" s="29">
        <v>202</v>
      </c>
      <c r="BM42" s="29">
        <v>194</v>
      </c>
      <c r="BN42" s="29">
        <v>194</v>
      </c>
      <c r="BO42" s="29">
        <v>194</v>
      </c>
      <c r="BP42" s="29">
        <v>194</v>
      </c>
      <c r="BQ42" s="29">
        <v>194</v>
      </c>
      <c r="BR42" s="29">
        <v>195</v>
      </c>
      <c r="BS42" s="32">
        <v>193</v>
      </c>
      <c r="BU42" s="61">
        <f t="shared" si="20"/>
        <v>46.752550298480664</v>
      </c>
      <c r="BV42" s="6">
        <f t="shared" si="20"/>
        <v>47.709048572142379</v>
      </c>
      <c r="BW42" s="6">
        <f t="shared" si="20"/>
        <v>48.431412356940093</v>
      </c>
      <c r="BX42" s="6">
        <f t="shared" si="20"/>
        <v>49.450439193104849</v>
      </c>
      <c r="BY42" s="6">
        <f t="shared" si="20"/>
        <v>48.429290643993085</v>
      </c>
      <c r="BZ42" s="6">
        <f t="shared" si="20"/>
        <v>51.797406669753855</v>
      </c>
      <c r="CA42" s="82">
        <f t="shared" si="20"/>
        <v>48.375492777370091</v>
      </c>
      <c r="CB42" s="6">
        <f t="shared" si="21"/>
        <v>58.86609523809522</v>
      </c>
      <c r="CC42" s="6">
        <f t="shared" si="21"/>
        <v>70.626587677725126</v>
      </c>
      <c r="CD42" s="6">
        <f t="shared" si="21"/>
        <v>69.791428571428582</v>
      </c>
      <c r="CE42" s="6">
        <f t="shared" si="21"/>
        <v>42.972156862745088</v>
      </c>
      <c r="CF42" s="6">
        <f t="shared" si="21"/>
        <v>65.65607655502393</v>
      </c>
      <c r="CG42" s="6">
        <f t="shared" si="21"/>
        <v>47.704644549763017</v>
      </c>
      <c r="CH42" s="6">
        <f t="shared" si="21"/>
        <v>52.267294685990315</v>
      </c>
      <c r="CI42" s="61">
        <f t="shared" si="22"/>
        <v>47.761194029850742</v>
      </c>
      <c r="CJ42" s="6">
        <f t="shared" si="22"/>
        <v>68.159203980099505</v>
      </c>
      <c r="CK42" s="6">
        <f t="shared" si="22"/>
        <v>69.306930693069305</v>
      </c>
      <c r="CL42" s="6">
        <f t="shared" si="22"/>
        <v>34.158415841584159</v>
      </c>
      <c r="CM42" s="6">
        <f t="shared" si="22"/>
        <v>64.356435643564353</v>
      </c>
      <c r="CN42" s="6">
        <f t="shared" si="22"/>
        <v>53.960396039603964</v>
      </c>
      <c r="CO42" s="82">
        <f t="shared" si="22"/>
        <v>46.039603960396043</v>
      </c>
      <c r="CP42" s="6">
        <f t="shared" si="22"/>
        <v>43.814432989690722</v>
      </c>
      <c r="CQ42" s="6">
        <f t="shared" si="22"/>
        <v>66.494845360824741</v>
      </c>
      <c r="CR42" s="6">
        <f t="shared" si="22"/>
        <v>65.463917525773198</v>
      </c>
      <c r="CS42" s="6">
        <f t="shared" si="22"/>
        <v>39.690721649484537</v>
      </c>
      <c r="CT42" s="6">
        <f t="shared" si="22"/>
        <v>59.793814432989691</v>
      </c>
      <c r="CU42" s="6">
        <f t="shared" si="22"/>
        <v>47.692307692307693</v>
      </c>
      <c r="CV42" s="82">
        <f t="shared" si="22"/>
        <v>49.222797927461137</v>
      </c>
      <c r="CX42" s="59">
        <f t="shared" si="23"/>
        <v>12.113544939614556</v>
      </c>
      <c r="CY42" s="57">
        <f t="shared" si="23"/>
        <v>22.917539105582748</v>
      </c>
      <c r="CZ42" s="57">
        <f t="shared" si="23"/>
        <v>21.360016214488489</v>
      </c>
      <c r="DA42" s="57">
        <f t="shared" si="23"/>
        <v>-6.478282330359761</v>
      </c>
      <c r="DB42" s="57">
        <f t="shared" si="23"/>
        <v>17.226785911030845</v>
      </c>
      <c r="DC42" s="57">
        <f t="shared" si="23"/>
        <v>-4.0927621199908373</v>
      </c>
      <c r="DD42" s="57">
        <f t="shared" si="23"/>
        <v>3.8918019086202236</v>
      </c>
      <c r="DE42" s="59">
        <f t="shared" si="24"/>
        <v>-3.9467610401600197</v>
      </c>
      <c r="DF42" s="57">
        <f t="shared" si="24"/>
        <v>-1.6643586192747648</v>
      </c>
      <c r="DG42" s="57">
        <f t="shared" si="24"/>
        <v>-3.8430131672961068</v>
      </c>
      <c r="DH42" s="57">
        <f t="shared" si="24"/>
        <v>5.5323058079003786</v>
      </c>
      <c r="DI42" s="57">
        <f t="shared" si="24"/>
        <v>-4.5626212105746617</v>
      </c>
      <c r="DJ42" s="57">
        <f t="shared" si="24"/>
        <v>-6.2680883472962705</v>
      </c>
      <c r="DK42" s="60">
        <f t="shared" si="24"/>
        <v>3.1831939670650939</v>
      </c>
      <c r="DN42" s="80"/>
    </row>
    <row r="43" spans="1:118" x14ac:dyDescent="0.25">
      <c r="A43" s="1053" t="s">
        <v>53</v>
      </c>
      <c r="B43" s="145">
        <v>54.068700000000021</v>
      </c>
      <c r="C43" s="141">
        <v>74.708200000000019</v>
      </c>
      <c r="D43" s="141">
        <v>78.993499999999997</v>
      </c>
      <c r="E43" s="141">
        <v>56.723500000000008</v>
      </c>
      <c r="F43" s="141">
        <v>64.604800000000026</v>
      </c>
      <c r="G43" s="141">
        <v>63.34820000000002</v>
      </c>
      <c r="H43" s="142">
        <v>63.847300000000018</v>
      </c>
      <c r="I43" s="141">
        <v>71.43810000000002</v>
      </c>
      <c r="J43" s="141">
        <v>81.134200000000007</v>
      </c>
      <c r="K43" s="141">
        <v>83.238100000000017</v>
      </c>
      <c r="L43" s="141">
        <v>62.800499999999992</v>
      </c>
      <c r="M43" s="141">
        <v>76.82210000000002</v>
      </c>
      <c r="N43" s="141">
        <v>77.048300000000026</v>
      </c>
      <c r="O43" s="142">
        <v>69.134700000000024</v>
      </c>
      <c r="P43" s="145">
        <f t="shared" si="18"/>
        <v>125.50680000000004</v>
      </c>
      <c r="Q43" s="141">
        <f t="shared" si="18"/>
        <v>155.84240000000003</v>
      </c>
      <c r="R43" s="141">
        <f t="shared" si="18"/>
        <v>162.23160000000001</v>
      </c>
      <c r="S43" s="141">
        <f t="shared" si="18"/>
        <v>119.524</v>
      </c>
      <c r="T43" s="141">
        <f t="shared" si="18"/>
        <v>141.42690000000005</v>
      </c>
      <c r="U43" s="141">
        <f t="shared" si="18"/>
        <v>140.39650000000006</v>
      </c>
      <c r="V43" s="142">
        <f t="shared" si="18"/>
        <v>132.98200000000003</v>
      </c>
      <c r="W43" s="624">
        <v>100</v>
      </c>
      <c r="X43" s="624">
        <v>105</v>
      </c>
      <c r="Y43" s="624">
        <v>103</v>
      </c>
      <c r="Z43" s="624">
        <v>99</v>
      </c>
      <c r="AA43" s="624">
        <v>103</v>
      </c>
      <c r="AB43" s="624">
        <v>102</v>
      </c>
      <c r="AC43" s="618">
        <v>101</v>
      </c>
      <c r="AD43" s="624">
        <v>106</v>
      </c>
      <c r="AE43" s="624">
        <v>110</v>
      </c>
      <c r="AF43" s="624">
        <v>109</v>
      </c>
      <c r="AG43" s="624">
        <v>108</v>
      </c>
      <c r="AH43" s="624">
        <v>108</v>
      </c>
      <c r="AI43" s="624">
        <v>107</v>
      </c>
      <c r="AJ43" s="624">
        <v>106</v>
      </c>
      <c r="AK43" s="145">
        <v>45</v>
      </c>
      <c r="AL43" s="141">
        <v>52</v>
      </c>
      <c r="AM43" s="141">
        <v>50</v>
      </c>
      <c r="AN43" s="141">
        <v>35</v>
      </c>
      <c r="AO43" s="141">
        <v>47</v>
      </c>
      <c r="AP43" s="141">
        <v>43</v>
      </c>
      <c r="AQ43" s="141">
        <v>44</v>
      </c>
      <c r="AR43" s="141">
        <v>53</v>
      </c>
      <c r="AS43" s="141">
        <v>60</v>
      </c>
      <c r="AT43" s="141">
        <v>64</v>
      </c>
      <c r="AU43" s="141">
        <v>38</v>
      </c>
      <c r="AV43" s="141">
        <v>51</v>
      </c>
      <c r="AW43" s="141">
        <v>48</v>
      </c>
      <c r="AX43" s="141">
        <v>48</v>
      </c>
      <c r="AY43" s="141">
        <f t="shared" si="19"/>
        <v>98</v>
      </c>
      <c r="AZ43" s="141">
        <f t="shared" si="19"/>
        <v>112</v>
      </c>
      <c r="BA43" s="141">
        <f t="shared" si="19"/>
        <v>114</v>
      </c>
      <c r="BB43" s="141">
        <f t="shared" si="19"/>
        <v>73</v>
      </c>
      <c r="BC43" s="141">
        <f t="shared" si="19"/>
        <v>98</v>
      </c>
      <c r="BD43" s="141">
        <f t="shared" si="19"/>
        <v>91</v>
      </c>
      <c r="BE43" s="141">
        <f t="shared" si="19"/>
        <v>92</v>
      </c>
      <c r="BF43" s="624">
        <v>68</v>
      </c>
      <c r="BG43" s="624">
        <v>68</v>
      </c>
      <c r="BH43" s="624">
        <v>68</v>
      </c>
      <c r="BI43" s="624">
        <v>68</v>
      </c>
      <c r="BJ43" s="624">
        <v>68</v>
      </c>
      <c r="BK43" s="624">
        <v>68</v>
      </c>
      <c r="BL43" s="624">
        <v>68</v>
      </c>
      <c r="BM43" s="624">
        <v>84</v>
      </c>
      <c r="BN43" s="624">
        <v>84</v>
      </c>
      <c r="BO43" s="624">
        <v>84</v>
      </c>
      <c r="BP43" s="624">
        <v>84</v>
      </c>
      <c r="BQ43" s="624">
        <v>82</v>
      </c>
      <c r="BR43" s="624">
        <v>84</v>
      </c>
      <c r="BS43" s="618">
        <v>85</v>
      </c>
      <c r="BU43" s="100">
        <f t="shared" si="20"/>
        <v>43.080295250934611</v>
      </c>
      <c r="BV43" s="98">
        <f t="shared" si="20"/>
        <v>47.938301771533297</v>
      </c>
      <c r="BW43" s="98">
        <f t="shared" si="20"/>
        <v>48.691808500933227</v>
      </c>
      <c r="BX43" s="98">
        <f t="shared" si="20"/>
        <v>47.457832736521546</v>
      </c>
      <c r="BY43" s="98">
        <f t="shared" si="20"/>
        <v>45.680701478997285</v>
      </c>
      <c r="BZ43" s="98">
        <f t="shared" si="20"/>
        <v>45.12092537919392</v>
      </c>
      <c r="CA43" s="99">
        <f t="shared" si="20"/>
        <v>48.011986584650558</v>
      </c>
      <c r="CB43" s="98">
        <f t="shared" si="21"/>
        <v>67.394433962264173</v>
      </c>
      <c r="CC43" s="98">
        <f t="shared" si="21"/>
        <v>73.75836363636364</v>
      </c>
      <c r="CD43" s="98">
        <f t="shared" si="21"/>
        <v>76.365229357798185</v>
      </c>
      <c r="CE43" s="98">
        <f t="shared" si="21"/>
        <v>58.148611111111101</v>
      </c>
      <c r="CF43" s="98">
        <f t="shared" si="21"/>
        <v>71.131574074074095</v>
      </c>
      <c r="CG43" s="98">
        <f t="shared" si="21"/>
        <v>72.007757009345823</v>
      </c>
      <c r="CH43" s="98">
        <f t="shared" si="21"/>
        <v>65.221415094339648</v>
      </c>
      <c r="CI43" s="100">
        <f t="shared" si="22"/>
        <v>66.17647058823529</v>
      </c>
      <c r="CJ43" s="98">
        <f t="shared" si="22"/>
        <v>76.470588235294116</v>
      </c>
      <c r="CK43" s="98">
        <f t="shared" si="22"/>
        <v>73.529411764705884</v>
      </c>
      <c r="CL43" s="98">
        <f t="shared" si="22"/>
        <v>51.470588235294116</v>
      </c>
      <c r="CM43" s="98">
        <f t="shared" si="22"/>
        <v>69.117647058823522</v>
      </c>
      <c r="CN43" s="98">
        <f t="shared" si="22"/>
        <v>63.235294117647058</v>
      </c>
      <c r="CO43" s="99">
        <f t="shared" si="22"/>
        <v>64.705882352941174</v>
      </c>
      <c r="CP43" s="98">
        <f t="shared" si="22"/>
        <v>63.095238095238095</v>
      </c>
      <c r="CQ43" s="98">
        <f t="shared" si="22"/>
        <v>71.428571428571431</v>
      </c>
      <c r="CR43" s="98">
        <f t="shared" si="22"/>
        <v>76.19047619047619</v>
      </c>
      <c r="CS43" s="98">
        <f t="shared" si="22"/>
        <v>45.238095238095241</v>
      </c>
      <c r="CT43" s="98">
        <f t="shared" si="22"/>
        <v>62.195121951219512</v>
      </c>
      <c r="CU43" s="98">
        <f t="shared" si="22"/>
        <v>57.142857142857139</v>
      </c>
      <c r="CV43" s="99">
        <f t="shared" si="22"/>
        <v>56.470588235294116</v>
      </c>
      <c r="CX43" s="108">
        <f t="shared" si="23"/>
        <v>24.314138711329562</v>
      </c>
      <c r="CY43" s="109">
        <f t="shared" si="23"/>
        <v>25.820061864830343</v>
      </c>
      <c r="CZ43" s="109">
        <f t="shared" si="23"/>
        <v>27.673420856864958</v>
      </c>
      <c r="DA43" s="109">
        <f t="shared" si="23"/>
        <v>10.690778374589556</v>
      </c>
      <c r="DB43" s="109">
        <f t="shared" si="23"/>
        <v>25.45087259507681</v>
      </c>
      <c r="DC43" s="109">
        <f t="shared" si="23"/>
        <v>26.886831630151903</v>
      </c>
      <c r="DD43" s="109">
        <f t="shared" si="23"/>
        <v>17.20942850968909</v>
      </c>
      <c r="DE43" s="108">
        <f t="shared" si="24"/>
        <v>-3.081232492997195</v>
      </c>
      <c r="DF43" s="109">
        <f t="shared" si="24"/>
        <v>-5.0420168067226854</v>
      </c>
      <c r="DG43" s="109">
        <f t="shared" si="24"/>
        <v>2.6610644257703058</v>
      </c>
      <c r="DH43" s="109">
        <f t="shared" si="24"/>
        <v>-6.2324929971988752</v>
      </c>
      <c r="DI43" s="109">
        <f t="shared" si="24"/>
        <v>-6.9225251076040095</v>
      </c>
      <c r="DJ43" s="109">
        <f t="shared" si="24"/>
        <v>-6.0924369747899192</v>
      </c>
      <c r="DK43" s="236">
        <f t="shared" si="24"/>
        <v>-8.235294117647058</v>
      </c>
      <c r="DN43" s="80"/>
    </row>
    <row r="44" spans="1:118"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c r="CA44" s="80"/>
      <c r="CB44" s="80"/>
      <c r="CC44" s="80"/>
      <c r="CD44" s="80"/>
      <c r="CE44" s="80"/>
      <c r="CF44" s="80"/>
      <c r="CG44" s="80"/>
      <c r="CH44" s="80"/>
      <c r="CI44" s="80"/>
      <c r="CJ44" s="80"/>
      <c r="CK44" s="80"/>
      <c r="CL44" s="80"/>
      <c r="CM44" s="80"/>
      <c r="CN44" s="80"/>
      <c r="CO44" s="80"/>
      <c r="CP44" s="80"/>
      <c r="CQ44" s="80"/>
      <c r="CR44" s="80"/>
      <c r="CS44" s="80"/>
      <c r="CT44" s="80"/>
      <c r="CU44" s="80"/>
      <c r="CV44" s="80"/>
      <c r="CW44" s="80"/>
      <c r="CX44" s="80"/>
      <c r="CY44" s="80"/>
      <c r="CZ44" s="80"/>
      <c r="DA44" s="80"/>
      <c r="DB44" s="80"/>
      <c r="DC44" s="80"/>
      <c r="DD44" s="80"/>
      <c r="DE44" s="80"/>
      <c r="DF44" s="80"/>
      <c r="DG44" s="80"/>
      <c r="DH44" s="80"/>
      <c r="DI44" s="80"/>
      <c r="DJ44" s="80"/>
      <c r="DK44" s="80"/>
      <c r="DL44" s="80"/>
      <c r="DM44" s="80"/>
      <c r="DN44" s="80"/>
    </row>
    <row r="45" spans="1:118"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c r="CJ45" s="80"/>
      <c r="CK45" s="80"/>
      <c r="CL45" s="80"/>
      <c r="CM45" s="80"/>
      <c r="CN45" s="80"/>
      <c r="CO45" s="80"/>
      <c r="CP45" s="80"/>
      <c r="CQ45" s="80"/>
      <c r="CR45" s="80"/>
      <c r="CS45" s="80"/>
      <c r="CT45" s="80"/>
      <c r="CU45" s="80"/>
      <c r="CV45" s="80"/>
      <c r="CW45" s="80"/>
      <c r="CX45" s="80"/>
      <c r="CY45" s="80"/>
      <c r="CZ45" s="80"/>
      <c r="DA45" s="80"/>
      <c r="DB45" s="80"/>
      <c r="DC45" s="80"/>
      <c r="DD45" s="80"/>
      <c r="DE45" s="80"/>
      <c r="DF45" s="80"/>
      <c r="DG45" s="80"/>
      <c r="DH45" s="80"/>
      <c r="DI45" s="80"/>
      <c r="DJ45" s="80"/>
      <c r="DK45" s="80"/>
      <c r="DL45" s="80"/>
      <c r="DM45" s="80"/>
      <c r="DN45" s="80"/>
    </row>
    <row r="46" spans="1:118"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80"/>
      <c r="CD46" s="80"/>
      <c r="CE46" s="80"/>
      <c r="CF46" s="80"/>
      <c r="CG46" s="80"/>
      <c r="CH46" s="80"/>
      <c r="CI46" s="80"/>
      <c r="CJ46" s="80"/>
      <c r="CK46" s="80"/>
      <c r="CL46" s="80"/>
      <c r="CM46" s="80"/>
      <c r="CN46" s="80"/>
      <c r="CO46" s="80"/>
      <c r="CP46" s="80"/>
      <c r="CQ46" s="80"/>
      <c r="CR46" s="80"/>
      <c r="CS46" s="80"/>
      <c r="CT46" s="80"/>
      <c r="CU46" s="80"/>
      <c r="CV46" s="80"/>
      <c r="CW46" s="80"/>
      <c r="CX46" s="80"/>
      <c r="CY46" s="80"/>
      <c r="CZ46" s="80"/>
      <c r="DA46" s="80"/>
      <c r="DB46" s="80"/>
      <c r="DC46" s="80"/>
      <c r="DD46" s="80"/>
      <c r="DE46" s="80"/>
      <c r="DF46" s="80"/>
      <c r="DG46" s="80"/>
      <c r="DH46" s="80"/>
      <c r="DI46" s="80"/>
      <c r="DJ46" s="80"/>
      <c r="DK46" s="80"/>
      <c r="DL46" s="80"/>
      <c r="DM46" s="80"/>
    </row>
    <row r="47" spans="1:118" x14ac:dyDescent="0.25">
      <c r="A47" s="97" t="s">
        <v>1224</v>
      </c>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c r="CJ47" s="80"/>
      <c r="CK47" s="80"/>
      <c r="CL47" s="80"/>
      <c r="CM47" s="80"/>
      <c r="CN47" s="80"/>
      <c r="CO47" s="80"/>
      <c r="CP47" s="80"/>
      <c r="CQ47" s="80"/>
      <c r="CR47" s="80"/>
      <c r="CS47" s="80"/>
      <c r="CT47" s="80"/>
      <c r="CU47" s="80"/>
      <c r="CV47" s="80"/>
      <c r="CW47" s="80"/>
      <c r="CX47" s="80"/>
      <c r="CY47" s="80"/>
      <c r="CZ47" s="80"/>
      <c r="DA47" s="80"/>
      <c r="DB47" s="80"/>
      <c r="DC47" s="80"/>
      <c r="DD47" s="80"/>
      <c r="DE47" s="80"/>
      <c r="DF47" s="80"/>
      <c r="DG47" s="80"/>
      <c r="DH47" s="80"/>
      <c r="DI47" s="80"/>
      <c r="DJ47" s="80"/>
      <c r="DK47" s="80"/>
      <c r="DL47" s="80"/>
      <c r="DM47" s="80"/>
    </row>
    <row r="48" spans="1:118" x14ac:dyDescent="0.25">
      <c r="A48" s="97"/>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c r="CH48" s="80"/>
      <c r="CI48" s="80"/>
      <c r="CJ48" s="80"/>
      <c r="CK48" s="80"/>
      <c r="CL48" s="80"/>
      <c r="CM48" s="80"/>
      <c r="CN48" s="80"/>
      <c r="CO48" s="80"/>
      <c r="CP48" s="80"/>
      <c r="CQ48" s="80"/>
      <c r="CR48" s="80"/>
      <c r="CS48" s="80"/>
      <c r="CT48" s="80"/>
      <c r="CU48" s="80"/>
      <c r="CV48" s="80"/>
      <c r="CW48" s="80"/>
      <c r="CX48" s="80"/>
      <c r="CY48" s="80"/>
      <c r="CZ48" s="80"/>
      <c r="DA48" s="80"/>
      <c r="DB48" s="80"/>
      <c r="DC48" s="80"/>
      <c r="DD48" s="80"/>
      <c r="DE48" s="80"/>
      <c r="DF48" s="80"/>
      <c r="DG48" s="80"/>
      <c r="DH48" s="80"/>
      <c r="DI48" s="80"/>
      <c r="DJ48" s="80"/>
      <c r="DK48" s="80"/>
      <c r="DL48" s="80"/>
      <c r="DM48" s="80"/>
    </row>
    <row r="49" spans="1:125" x14ac:dyDescent="0.25">
      <c r="A49" s="20"/>
      <c r="B49" s="2154" t="s">
        <v>997</v>
      </c>
      <c r="C49" s="2154"/>
      <c r="D49" s="2154"/>
      <c r="E49" s="2154"/>
      <c r="F49" s="2154"/>
      <c r="G49" s="2154"/>
      <c r="H49" s="2154"/>
      <c r="I49" s="2154"/>
      <c r="J49" s="2154"/>
      <c r="K49" s="2154"/>
      <c r="L49" s="2154"/>
      <c r="M49" s="2154"/>
      <c r="N49" s="2154"/>
      <c r="O49" s="2154"/>
      <c r="P49" s="2154"/>
      <c r="Q49" s="2154"/>
      <c r="R49" s="2154"/>
      <c r="S49" s="2154"/>
      <c r="T49" s="2154"/>
      <c r="U49" s="2154"/>
      <c r="V49" s="2154"/>
      <c r="W49" s="2154"/>
      <c r="X49" s="2154"/>
      <c r="Y49" s="2154"/>
      <c r="Z49" s="2154"/>
      <c r="AA49" s="2154"/>
      <c r="AB49" s="2154"/>
      <c r="AC49" s="2154"/>
      <c r="AD49" s="2154"/>
      <c r="AE49" s="2154"/>
      <c r="AF49" s="2154"/>
      <c r="AG49" s="2154"/>
      <c r="AH49" s="2154"/>
      <c r="AI49" s="2154"/>
      <c r="AJ49" s="2154"/>
      <c r="AK49" s="2154"/>
      <c r="AL49" s="2154"/>
      <c r="AM49" s="2154"/>
      <c r="AN49" s="2154"/>
      <c r="AO49" s="2154"/>
      <c r="AP49" s="2154"/>
      <c r="AQ49" s="2154"/>
      <c r="AR49" s="2154"/>
      <c r="AS49" s="2154"/>
      <c r="AT49" s="2154"/>
      <c r="AU49" s="2154"/>
      <c r="AV49" s="2154"/>
      <c r="AW49" s="2154"/>
      <c r="AX49" s="2154"/>
      <c r="AY49" s="2154"/>
      <c r="AZ49" s="2154"/>
      <c r="BA49" s="2154"/>
      <c r="BB49" s="2154"/>
      <c r="BC49" s="2154"/>
      <c r="BD49" s="2154"/>
      <c r="BE49" s="2154"/>
      <c r="BF49" s="2154"/>
      <c r="BG49" s="2154"/>
      <c r="BH49" s="2154"/>
      <c r="BI49" s="2154"/>
      <c r="BJ49" s="2154"/>
      <c r="BK49" s="2154"/>
      <c r="BL49" s="2154"/>
      <c r="BM49" s="2154"/>
      <c r="BN49" s="2154"/>
      <c r="BO49" s="2154"/>
      <c r="BP49" s="2154"/>
      <c r="BQ49" s="2154"/>
      <c r="BR49" s="2154"/>
      <c r="BS49" s="2154"/>
      <c r="BU49" s="2175" t="s">
        <v>508</v>
      </c>
      <c r="BV49" s="2176"/>
      <c r="BW49" s="2176"/>
      <c r="BX49" s="2176"/>
      <c r="BY49" s="2176"/>
      <c r="BZ49" s="2176"/>
      <c r="CA49" s="2176"/>
      <c r="CB49" s="2176"/>
      <c r="CC49" s="2176"/>
      <c r="CD49" s="2176"/>
      <c r="CE49" s="2176"/>
      <c r="CF49" s="2176"/>
      <c r="CG49" s="2176"/>
      <c r="CH49" s="2176"/>
      <c r="CI49" s="2176"/>
      <c r="CJ49" s="2176"/>
      <c r="CK49" s="2176"/>
      <c r="CL49" s="2176"/>
      <c r="CM49" s="2176"/>
      <c r="CN49" s="2176"/>
      <c r="CO49" s="2176"/>
      <c r="CP49" s="2176"/>
      <c r="CQ49" s="2176"/>
      <c r="CR49" s="2176"/>
      <c r="CS49" s="2176"/>
      <c r="CT49" s="2176"/>
      <c r="CU49" s="2176"/>
      <c r="CV49" s="2177"/>
      <c r="CX49" s="2172" t="s">
        <v>631</v>
      </c>
      <c r="CY49" s="2173"/>
      <c r="CZ49" s="2173"/>
      <c r="DA49" s="2173"/>
      <c r="DB49" s="2173"/>
      <c r="DC49" s="2173"/>
      <c r="DD49" s="2173"/>
      <c r="DE49" s="2173"/>
      <c r="DF49" s="2173"/>
      <c r="DG49" s="2173"/>
      <c r="DH49" s="2173"/>
      <c r="DI49" s="2173"/>
      <c r="DJ49" s="2173"/>
      <c r="DK49" s="2174"/>
      <c r="DL49" s="80"/>
      <c r="DM49" s="80"/>
    </row>
    <row r="50" spans="1:125" x14ac:dyDescent="0.25">
      <c r="A50" s="1024" t="s">
        <v>29</v>
      </c>
      <c r="B50" s="2170">
        <v>2015</v>
      </c>
      <c r="C50" s="2164"/>
      <c r="D50" s="2164"/>
      <c r="E50" s="2164"/>
      <c r="F50" s="2164"/>
      <c r="G50" s="2164"/>
      <c r="H50" s="2164"/>
      <c r="I50" s="2164"/>
      <c r="J50" s="2164"/>
      <c r="K50" s="2164"/>
      <c r="L50" s="2164"/>
      <c r="M50" s="2164"/>
      <c r="N50" s="2164"/>
      <c r="O50" s="2164"/>
      <c r="P50" s="2164"/>
      <c r="Q50" s="2164"/>
      <c r="R50" s="2164"/>
      <c r="S50" s="2164"/>
      <c r="T50" s="2164"/>
      <c r="U50" s="2164"/>
      <c r="V50" s="2164"/>
      <c r="W50" s="2164"/>
      <c r="X50" s="2164"/>
      <c r="Y50" s="2164"/>
      <c r="Z50" s="2164"/>
      <c r="AA50" s="2164"/>
      <c r="AB50" s="2164"/>
      <c r="AC50" s="2164"/>
      <c r="AD50" s="2164"/>
      <c r="AE50" s="2164"/>
      <c r="AF50" s="2164"/>
      <c r="AG50" s="2164"/>
      <c r="AH50" s="2164"/>
      <c r="AI50" s="2164"/>
      <c r="AJ50" s="2164"/>
      <c r="AK50" s="2164">
        <v>2019</v>
      </c>
      <c r="AL50" s="2164"/>
      <c r="AM50" s="2164"/>
      <c r="AN50" s="2164"/>
      <c r="AO50" s="2164"/>
      <c r="AP50" s="2164"/>
      <c r="AQ50" s="2164"/>
      <c r="AR50" s="2164"/>
      <c r="AS50" s="2164"/>
      <c r="AT50" s="2164"/>
      <c r="AU50" s="2164"/>
      <c r="AV50" s="2164"/>
      <c r="AW50" s="2164"/>
      <c r="AX50" s="2164"/>
      <c r="AY50" s="2164"/>
      <c r="AZ50" s="2164"/>
      <c r="BA50" s="2164"/>
      <c r="BB50" s="2164"/>
      <c r="BC50" s="2164"/>
      <c r="BD50" s="2164"/>
      <c r="BE50" s="2164"/>
      <c r="BF50" s="2164"/>
      <c r="BG50" s="2164"/>
      <c r="BH50" s="2164"/>
      <c r="BI50" s="2164"/>
      <c r="BJ50" s="2164"/>
      <c r="BK50" s="2164"/>
      <c r="BL50" s="2164"/>
      <c r="BM50" s="2164"/>
      <c r="BN50" s="2164"/>
      <c r="BO50" s="2164"/>
      <c r="BP50" s="2164"/>
      <c r="BQ50" s="2164"/>
      <c r="BR50" s="2164"/>
      <c r="BS50" s="2164"/>
      <c r="BT50" s="76"/>
      <c r="BU50" s="2186">
        <v>2015</v>
      </c>
      <c r="BV50" s="2187"/>
      <c r="BW50" s="2187"/>
      <c r="BX50" s="2187"/>
      <c r="BY50" s="2187"/>
      <c r="BZ50" s="2187"/>
      <c r="CA50" s="2187"/>
      <c r="CB50" s="2187"/>
      <c r="CC50" s="2187"/>
      <c r="CD50" s="2187"/>
      <c r="CE50" s="2187"/>
      <c r="CF50" s="2187"/>
      <c r="CG50" s="2187"/>
      <c r="CH50" s="2188"/>
      <c r="CI50" s="2186">
        <v>2019</v>
      </c>
      <c r="CJ50" s="2187"/>
      <c r="CK50" s="2187"/>
      <c r="CL50" s="2187"/>
      <c r="CM50" s="2187"/>
      <c r="CN50" s="2187"/>
      <c r="CO50" s="2187"/>
      <c r="CP50" s="2187"/>
      <c r="CQ50" s="2187"/>
      <c r="CR50" s="2187"/>
      <c r="CS50" s="2187"/>
      <c r="CT50" s="2187"/>
      <c r="CU50" s="2187"/>
      <c r="CV50" s="2188"/>
      <c r="CW50" s="76"/>
      <c r="CX50" s="2178" t="s">
        <v>1386</v>
      </c>
      <c r="CY50" s="2179"/>
      <c r="CZ50" s="2179"/>
      <c r="DA50" s="2179"/>
      <c r="DB50" s="2179"/>
      <c r="DC50" s="2179"/>
      <c r="DD50" s="2180"/>
      <c r="DE50" s="2178" t="s">
        <v>1387</v>
      </c>
      <c r="DF50" s="2179"/>
      <c r="DG50" s="2179"/>
      <c r="DH50" s="2179"/>
      <c r="DI50" s="2179"/>
      <c r="DJ50" s="2179"/>
      <c r="DK50" s="2180"/>
    </row>
    <row r="51" spans="1:125" x14ac:dyDescent="0.25">
      <c r="A51" s="431" t="s">
        <v>30</v>
      </c>
      <c r="B51" s="2166" t="s">
        <v>604</v>
      </c>
      <c r="C51" s="2153"/>
      <c r="D51" s="2153"/>
      <c r="E51" s="2153"/>
      <c r="F51" s="2153"/>
      <c r="G51" s="2153"/>
      <c r="H51" s="2153"/>
      <c r="I51" s="2153" t="s">
        <v>605</v>
      </c>
      <c r="J51" s="2153"/>
      <c r="K51" s="2153"/>
      <c r="L51" s="2153"/>
      <c r="M51" s="2153"/>
      <c r="N51" s="2153"/>
      <c r="O51" s="2153"/>
      <c r="P51" s="2153" t="s">
        <v>606</v>
      </c>
      <c r="Q51" s="2153"/>
      <c r="R51" s="2153"/>
      <c r="S51" s="2153"/>
      <c r="T51" s="2153"/>
      <c r="U51" s="2153"/>
      <c r="V51" s="2153"/>
      <c r="W51" s="2153" t="s">
        <v>560</v>
      </c>
      <c r="X51" s="2153"/>
      <c r="Y51" s="2153"/>
      <c r="Z51" s="2153"/>
      <c r="AA51" s="2153"/>
      <c r="AB51" s="2153"/>
      <c r="AC51" s="2153"/>
      <c r="AD51" s="2153" t="s">
        <v>561</v>
      </c>
      <c r="AE51" s="2153"/>
      <c r="AF51" s="2153"/>
      <c r="AG51" s="2153"/>
      <c r="AH51" s="2153"/>
      <c r="AI51" s="2153"/>
      <c r="AJ51" s="2153"/>
      <c r="AK51" s="2153" t="s">
        <v>604</v>
      </c>
      <c r="AL51" s="2153"/>
      <c r="AM51" s="2153"/>
      <c r="AN51" s="2153"/>
      <c r="AO51" s="2153"/>
      <c r="AP51" s="2153"/>
      <c r="AQ51" s="2153"/>
      <c r="AR51" s="2153" t="s">
        <v>605</v>
      </c>
      <c r="AS51" s="2153"/>
      <c r="AT51" s="2153"/>
      <c r="AU51" s="2153"/>
      <c r="AV51" s="2153"/>
      <c r="AW51" s="2153"/>
      <c r="AX51" s="2153"/>
      <c r="AY51" s="2153" t="s">
        <v>606</v>
      </c>
      <c r="AZ51" s="2153"/>
      <c r="BA51" s="2153"/>
      <c r="BB51" s="2153"/>
      <c r="BC51" s="2153"/>
      <c r="BD51" s="2153"/>
      <c r="BE51" s="2153"/>
      <c r="BF51" s="2153" t="s">
        <v>560</v>
      </c>
      <c r="BG51" s="2153"/>
      <c r="BH51" s="2153"/>
      <c r="BI51" s="2153"/>
      <c r="BJ51" s="2153"/>
      <c r="BK51" s="2153"/>
      <c r="BL51" s="2153"/>
      <c r="BM51" s="2153" t="s">
        <v>561</v>
      </c>
      <c r="BN51" s="2153"/>
      <c r="BO51" s="2153"/>
      <c r="BP51" s="2153"/>
      <c r="BQ51" s="2153"/>
      <c r="BR51" s="2153"/>
      <c r="BS51" s="2153"/>
      <c r="BT51" s="76"/>
      <c r="BU51" s="2165" t="s">
        <v>604</v>
      </c>
      <c r="BV51" s="2155"/>
      <c r="BW51" s="2155"/>
      <c r="BX51" s="2155"/>
      <c r="BY51" s="2155"/>
      <c r="BZ51" s="2155"/>
      <c r="CA51" s="2166"/>
      <c r="CB51" s="2165" t="s">
        <v>605</v>
      </c>
      <c r="CC51" s="2155"/>
      <c r="CD51" s="2155"/>
      <c r="CE51" s="2155"/>
      <c r="CF51" s="2155"/>
      <c r="CG51" s="2155"/>
      <c r="CH51" s="2166"/>
      <c r="CI51" s="2165" t="s">
        <v>604</v>
      </c>
      <c r="CJ51" s="2155"/>
      <c r="CK51" s="2155"/>
      <c r="CL51" s="2155"/>
      <c r="CM51" s="2155"/>
      <c r="CN51" s="2155"/>
      <c r="CO51" s="2166"/>
      <c r="CP51" s="2165" t="s">
        <v>605</v>
      </c>
      <c r="CQ51" s="2155"/>
      <c r="CR51" s="2155"/>
      <c r="CS51" s="2155"/>
      <c r="CT51" s="2155"/>
      <c r="CU51" s="2155"/>
      <c r="CV51" s="2166"/>
      <c r="CW51" s="76"/>
      <c r="CX51" s="2181"/>
      <c r="CY51" s="2182"/>
      <c r="CZ51" s="2182"/>
      <c r="DA51" s="2182"/>
      <c r="DB51" s="2182"/>
      <c r="DC51" s="2182"/>
      <c r="DD51" s="2183"/>
      <c r="DE51" s="2181"/>
      <c r="DF51" s="2182"/>
      <c r="DG51" s="2182"/>
      <c r="DH51" s="2182"/>
      <c r="DI51" s="2182"/>
      <c r="DJ51" s="2182"/>
      <c r="DK51" s="2183"/>
    </row>
    <row r="52" spans="1:125" ht="409.5" x14ac:dyDescent="0.25">
      <c r="A52" s="1046" t="s">
        <v>34</v>
      </c>
      <c r="B52" s="1048" t="s">
        <v>699</v>
      </c>
      <c r="C52" s="1049" t="s">
        <v>700</v>
      </c>
      <c r="D52" s="1049" t="s">
        <v>701</v>
      </c>
      <c r="E52" s="1049" t="s">
        <v>702</v>
      </c>
      <c r="F52" s="1049" t="s">
        <v>703</v>
      </c>
      <c r="G52" s="1049" t="s">
        <v>704</v>
      </c>
      <c r="H52" s="1050" t="s">
        <v>705</v>
      </c>
      <c r="I52" s="1048" t="s">
        <v>699</v>
      </c>
      <c r="J52" s="1049" t="s">
        <v>700</v>
      </c>
      <c r="K52" s="1049" t="s">
        <v>701</v>
      </c>
      <c r="L52" s="1049" t="s">
        <v>702</v>
      </c>
      <c r="M52" s="1049" t="s">
        <v>703</v>
      </c>
      <c r="N52" s="1049" t="s">
        <v>704</v>
      </c>
      <c r="O52" s="1050" t="s">
        <v>705</v>
      </c>
      <c r="P52" s="1048" t="s">
        <v>699</v>
      </c>
      <c r="Q52" s="1049" t="s">
        <v>700</v>
      </c>
      <c r="R52" s="1049" t="s">
        <v>701</v>
      </c>
      <c r="S52" s="1049" t="s">
        <v>702</v>
      </c>
      <c r="T52" s="1049" t="s">
        <v>703</v>
      </c>
      <c r="U52" s="1049" t="s">
        <v>704</v>
      </c>
      <c r="V52" s="1050" t="s">
        <v>705</v>
      </c>
      <c r="W52" s="1048" t="s">
        <v>699</v>
      </c>
      <c r="X52" s="1049" t="s">
        <v>700</v>
      </c>
      <c r="Y52" s="1049" t="s">
        <v>701</v>
      </c>
      <c r="Z52" s="1049" t="s">
        <v>702</v>
      </c>
      <c r="AA52" s="1049" t="s">
        <v>703</v>
      </c>
      <c r="AB52" s="1049" t="s">
        <v>704</v>
      </c>
      <c r="AC52" s="1050" t="s">
        <v>705</v>
      </c>
      <c r="AD52" s="1048" t="s">
        <v>699</v>
      </c>
      <c r="AE52" s="1049" t="s">
        <v>700</v>
      </c>
      <c r="AF52" s="1049" t="s">
        <v>701</v>
      </c>
      <c r="AG52" s="1049" t="s">
        <v>702</v>
      </c>
      <c r="AH52" s="1049" t="s">
        <v>703</v>
      </c>
      <c r="AI52" s="1049" t="s">
        <v>704</v>
      </c>
      <c r="AJ52" s="1050" t="s">
        <v>705</v>
      </c>
      <c r="AK52" s="1048" t="s">
        <v>699</v>
      </c>
      <c r="AL52" s="1049" t="s">
        <v>700</v>
      </c>
      <c r="AM52" s="1049" t="s">
        <v>701</v>
      </c>
      <c r="AN52" s="1049" t="s">
        <v>702</v>
      </c>
      <c r="AO52" s="1049" t="s">
        <v>703</v>
      </c>
      <c r="AP52" s="1049" t="s">
        <v>704</v>
      </c>
      <c r="AQ52" s="1050" t="s">
        <v>705</v>
      </c>
      <c r="AR52" s="1048" t="s">
        <v>699</v>
      </c>
      <c r="AS52" s="1049" t="s">
        <v>700</v>
      </c>
      <c r="AT52" s="1049" t="s">
        <v>701</v>
      </c>
      <c r="AU52" s="1049" t="s">
        <v>702</v>
      </c>
      <c r="AV52" s="1049" t="s">
        <v>703</v>
      </c>
      <c r="AW52" s="1049" t="s">
        <v>704</v>
      </c>
      <c r="AX52" s="1050" t="s">
        <v>705</v>
      </c>
      <c r="AY52" s="1048" t="s">
        <v>699</v>
      </c>
      <c r="AZ52" s="1049" t="s">
        <v>700</v>
      </c>
      <c r="BA52" s="1049" t="s">
        <v>701</v>
      </c>
      <c r="BB52" s="1049" t="s">
        <v>702</v>
      </c>
      <c r="BC52" s="1049" t="s">
        <v>703</v>
      </c>
      <c r="BD52" s="1049" t="s">
        <v>704</v>
      </c>
      <c r="BE52" s="1050" t="s">
        <v>705</v>
      </c>
      <c r="BF52" s="1048" t="s">
        <v>699</v>
      </c>
      <c r="BG52" s="1049" t="s">
        <v>700</v>
      </c>
      <c r="BH52" s="1049" t="s">
        <v>701</v>
      </c>
      <c r="BI52" s="1049" t="s">
        <v>702</v>
      </c>
      <c r="BJ52" s="1049" t="s">
        <v>703</v>
      </c>
      <c r="BK52" s="1049" t="s">
        <v>704</v>
      </c>
      <c r="BL52" s="1050" t="s">
        <v>705</v>
      </c>
      <c r="BM52" s="1048" t="s">
        <v>699</v>
      </c>
      <c r="BN52" s="1049" t="s">
        <v>700</v>
      </c>
      <c r="BO52" s="1049" t="s">
        <v>701</v>
      </c>
      <c r="BP52" s="1049" t="s">
        <v>702</v>
      </c>
      <c r="BQ52" s="1049" t="s">
        <v>703</v>
      </c>
      <c r="BR52" s="1049" t="s">
        <v>704</v>
      </c>
      <c r="BS52" s="1050" t="s">
        <v>705</v>
      </c>
      <c r="BT52" s="76"/>
      <c r="BU52" s="1048" t="s">
        <v>699</v>
      </c>
      <c r="BV52" s="1049" t="s">
        <v>700</v>
      </c>
      <c r="BW52" s="1049" t="s">
        <v>701</v>
      </c>
      <c r="BX52" s="1049" t="s">
        <v>702</v>
      </c>
      <c r="BY52" s="1049" t="s">
        <v>703</v>
      </c>
      <c r="BZ52" s="1049" t="s">
        <v>704</v>
      </c>
      <c r="CA52" s="1050" t="s">
        <v>705</v>
      </c>
      <c r="CB52" s="1049" t="s">
        <v>699</v>
      </c>
      <c r="CC52" s="1049" t="s">
        <v>700</v>
      </c>
      <c r="CD52" s="1049" t="s">
        <v>701</v>
      </c>
      <c r="CE52" s="1049" t="s">
        <v>702</v>
      </c>
      <c r="CF52" s="1049" t="s">
        <v>703</v>
      </c>
      <c r="CG52" s="1049" t="s">
        <v>704</v>
      </c>
      <c r="CH52" s="1049" t="s">
        <v>705</v>
      </c>
      <c r="CI52" s="1048" t="s">
        <v>699</v>
      </c>
      <c r="CJ52" s="1049" t="s">
        <v>700</v>
      </c>
      <c r="CK52" s="1049" t="s">
        <v>701</v>
      </c>
      <c r="CL52" s="1049" t="s">
        <v>702</v>
      </c>
      <c r="CM52" s="1049" t="s">
        <v>703</v>
      </c>
      <c r="CN52" s="1049" t="s">
        <v>704</v>
      </c>
      <c r="CO52" s="1050" t="s">
        <v>705</v>
      </c>
      <c r="CP52" s="1049" t="s">
        <v>699</v>
      </c>
      <c r="CQ52" s="1049" t="s">
        <v>700</v>
      </c>
      <c r="CR52" s="1049" t="s">
        <v>701</v>
      </c>
      <c r="CS52" s="1049" t="s">
        <v>702</v>
      </c>
      <c r="CT52" s="1049" t="s">
        <v>703</v>
      </c>
      <c r="CU52" s="1049" t="s">
        <v>704</v>
      </c>
      <c r="CV52" s="1050" t="s">
        <v>705</v>
      </c>
      <c r="CW52" s="76"/>
      <c r="CX52" s="1048" t="s">
        <v>699</v>
      </c>
      <c r="CY52" s="1049" t="s">
        <v>700</v>
      </c>
      <c r="CZ52" s="1049" t="s">
        <v>701</v>
      </c>
      <c r="DA52" s="1049" t="s">
        <v>702</v>
      </c>
      <c r="DB52" s="1049" t="s">
        <v>703</v>
      </c>
      <c r="DC52" s="1049" t="s">
        <v>704</v>
      </c>
      <c r="DD52" s="1049" t="s">
        <v>705</v>
      </c>
      <c r="DE52" s="1048" t="s">
        <v>699</v>
      </c>
      <c r="DF52" s="1049" t="s">
        <v>700</v>
      </c>
      <c r="DG52" s="1049" t="s">
        <v>701</v>
      </c>
      <c r="DH52" s="1049" t="s">
        <v>702</v>
      </c>
      <c r="DI52" s="1049" t="s">
        <v>703</v>
      </c>
      <c r="DJ52" s="1049" t="s">
        <v>704</v>
      </c>
      <c r="DK52" s="1050" t="s">
        <v>705</v>
      </c>
    </row>
    <row r="53" spans="1:125" x14ac:dyDescent="0.25">
      <c r="A53" s="1017" t="s">
        <v>992</v>
      </c>
      <c r="B53" s="93">
        <v>380.91109999999941</v>
      </c>
      <c r="C53" s="80">
        <v>465.74929999999927</v>
      </c>
      <c r="D53" s="80">
        <v>440.85579999999914</v>
      </c>
      <c r="E53" s="80">
        <v>194.01420000000007</v>
      </c>
      <c r="F53" s="80">
        <v>384.48099999999965</v>
      </c>
      <c r="G53" s="80">
        <v>346.32779999999968</v>
      </c>
      <c r="H53" s="81">
        <v>310.64940000000001</v>
      </c>
      <c r="I53" s="93">
        <v>297.64159999999993</v>
      </c>
      <c r="J53" s="80">
        <v>394.82309999999995</v>
      </c>
      <c r="K53" s="80">
        <v>362.1146999999998</v>
      </c>
      <c r="L53" s="80">
        <v>161.51769999999999</v>
      </c>
      <c r="M53" s="80">
        <v>314.69659999999999</v>
      </c>
      <c r="N53" s="80">
        <v>254.54060000000018</v>
      </c>
      <c r="O53" s="81">
        <v>235.1705</v>
      </c>
      <c r="P53" s="93">
        <v>678.55269999999928</v>
      </c>
      <c r="Q53" s="80">
        <v>860.57239999999922</v>
      </c>
      <c r="R53" s="80">
        <v>802.97049999999899</v>
      </c>
      <c r="S53" s="80">
        <v>355.53190000000006</v>
      </c>
      <c r="T53" s="80">
        <v>699.17759999999964</v>
      </c>
      <c r="U53" s="80">
        <v>600.86839999999984</v>
      </c>
      <c r="V53" s="81">
        <v>545.81989999999996</v>
      </c>
      <c r="W53" s="30">
        <v>753</v>
      </c>
      <c r="X53" s="29">
        <v>765</v>
      </c>
      <c r="Y53" s="29">
        <v>766</v>
      </c>
      <c r="Z53" s="29">
        <v>720</v>
      </c>
      <c r="AA53" s="29">
        <v>746</v>
      </c>
      <c r="AB53" s="29">
        <v>754</v>
      </c>
      <c r="AC53" s="32">
        <v>756</v>
      </c>
      <c r="AD53" s="30">
        <v>727</v>
      </c>
      <c r="AE53" s="29">
        <v>739</v>
      </c>
      <c r="AF53" s="29">
        <v>734</v>
      </c>
      <c r="AG53" s="29">
        <v>705</v>
      </c>
      <c r="AH53" s="29">
        <v>720</v>
      </c>
      <c r="AI53" s="29">
        <v>728</v>
      </c>
      <c r="AJ53" s="32">
        <v>730</v>
      </c>
      <c r="AK53" s="93">
        <v>116.45149999999995</v>
      </c>
      <c r="AL53" s="80">
        <v>170.7179999999999</v>
      </c>
      <c r="AM53" s="80">
        <v>149.02460000000005</v>
      </c>
      <c r="AN53" s="80">
        <v>83.122599999999963</v>
      </c>
      <c r="AO53" s="80">
        <v>163.93590000000003</v>
      </c>
      <c r="AP53" s="80">
        <v>117.54249999999992</v>
      </c>
      <c r="AQ53" s="81">
        <v>119.30439999999994</v>
      </c>
      <c r="AR53" s="93">
        <v>123.6139</v>
      </c>
      <c r="AS53" s="80">
        <v>164.5875999999999</v>
      </c>
      <c r="AT53" s="80">
        <v>134.08610000000002</v>
      </c>
      <c r="AU53" s="80">
        <v>75.2684</v>
      </c>
      <c r="AV53" s="80">
        <v>148.14449999999988</v>
      </c>
      <c r="AW53" s="80">
        <v>112.25829999999999</v>
      </c>
      <c r="AX53" s="81">
        <v>95.999100000000013</v>
      </c>
      <c r="AY53" s="93">
        <v>240.06539999999995</v>
      </c>
      <c r="AZ53" s="80">
        <v>335.3055999999998</v>
      </c>
      <c r="BA53" s="80">
        <v>283.11070000000007</v>
      </c>
      <c r="BB53" s="80">
        <v>158.39099999999996</v>
      </c>
      <c r="BC53" s="80">
        <v>312.08039999999994</v>
      </c>
      <c r="BD53" s="80">
        <v>229.80079999999992</v>
      </c>
      <c r="BE53" s="81">
        <v>215.30349999999996</v>
      </c>
      <c r="BF53" s="30">
        <v>265</v>
      </c>
      <c r="BG53" s="29">
        <v>266</v>
      </c>
      <c r="BH53" s="29">
        <v>266</v>
      </c>
      <c r="BI53" s="29">
        <v>265</v>
      </c>
      <c r="BJ53" s="29">
        <v>266</v>
      </c>
      <c r="BK53" s="29">
        <v>267</v>
      </c>
      <c r="BL53" s="32">
        <v>267</v>
      </c>
      <c r="BM53" s="30">
        <v>251</v>
      </c>
      <c r="BN53" s="29">
        <v>252</v>
      </c>
      <c r="BO53" s="29">
        <v>252</v>
      </c>
      <c r="BP53" s="29">
        <v>251</v>
      </c>
      <c r="BQ53" s="29">
        <v>252</v>
      </c>
      <c r="BR53" s="29">
        <v>252</v>
      </c>
      <c r="BS53" s="32">
        <v>252</v>
      </c>
      <c r="BU53" s="176">
        <v>50.585803452855174</v>
      </c>
      <c r="BV53" s="175">
        <v>60.882261437908404</v>
      </c>
      <c r="BW53" s="175">
        <v>57.552976501305373</v>
      </c>
      <c r="BX53" s="175">
        <v>26.946416666666678</v>
      </c>
      <c r="BY53" s="175">
        <v>51.539008042895396</v>
      </c>
      <c r="BZ53" s="175">
        <v>45.932068965517196</v>
      </c>
      <c r="CA53" s="181">
        <v>41.091190476190476</v>
      </c>
      <c r="CB53" s="175">
        <v>40.941072902338362</v>
      </c>
      <c r="CC53" s="175">
        <v>53.42667117726657</v>
      </c>
      <c r="CD53" s="175">
        <v>49.334427792915506</v>
      </c>
      <c r="CE53" s="175">
        <v>22.910312056737585</v>
      </c>
      <c r="CF53" s="175">
        <v>43.707861111111107</v>
      </c>
      <c r="CG53" s="175">
        <v>34.964368131868156</v>
      </c>
      <c r="CH53" s="175">
        <v>32.215136986301367</v>
      </c>
      <c r="CI53" s="176">
        <v>43.943962264150926</v>
      </c>
      <c r="CJ53" s="175">
        <v>64.179699248120272</v>
      </c>
      <c r="CK53" s="175">
        <v>56.024285714285739</v>
      </c>
      <c r="CL53" s="175">
        <v>31.367018867924511</v>
      </c>
      <c r="CM53" s="175">
        <v>61.63003759398498</v>
      </c>
      <c r="CN53" s="175">
        <v>44.023408239700345</v>
      </c>
      <c r="CO53" s="181">
        <v>44.683295880149792</v>
      </c>
      <c r="CP53" s="175">
        <v>49.248565737051791</v>
      </c>
      <c r="CQ53" s="175">
        <v>65.312539682539636</v>
      </c>
      <c r="CR53" s="175">
        <v>53.208769841269842</v>
      </c>
      <c r="CS53" s="175">
        <v>29.987410358565736</v>
      </c>
      <c r="CT53" s="175">
        <v>58.787499999999952</v>
      </c>
      <c r="CU53" s="175">
        <v>44.546944444444442</v>
      </c>
      <c r="CV53" s="181">
        <v>38.094880952380954</v>
      </c>
      <c r="CX53" s="178">
        <v>-9.6447305505168117</v>
      </c>
      <c r="CY53" s="174">
        <v>-7.4555902606418343</v>
      </c>
      <c r="CZ53" s="174">
        <v>-8.2185487083898678</v>
      </c>
      <c r="DA53" s="174">
        <v>-4.0361046099290938</v>
      </c>
      <c r="DB53" s="174">
        <v>-7.8311469317842892</v>
      </c>
      <c r="DC53" s="174">
        <v>-10.96770083364904</v>
      </c>
      <c r="DD53" s="174">
        <v>-8.8760534898891095</v>
      </c>
      <c r="DE53" s="178">
        <v>5.3046034729008653</v>
      </c>
      <c r="DF53" s="174">
        <v>1.1328404344193643</v>
      </c>
      <c r="DG53" s="174">
        <v>-2.8155158730158973</v>
      </c>
      <c r="DH53" s="174">
        <v>-1.3796085093587749</v>
      </c>
      <c r="DI53" s="174">
        <v>-2.8425375939850284</v>
      </c>
      <c r="DJ53" s="174">
        <v>0.52353620474409723</v>
      </c>
      <c r="DK53" s="179">
        <v>-6.588414927768838</v>
      </c>
    </row>
    <row r="54" spans="1:125" x14ac:dyDescent="0.25">
      <c r="A54" s="439" t="s">
        <v>993</v>
      </c>
      <c r="B54" s="93">
        <v>242.33269999999987</v>
      </c>
      <c r="C54" s="80">
        <v>309.38380000000024</v>
      </c>
      <c r="D54" s="80">
        <v>320.24600000000004</v>
      </c>
      <c r="E54" s="80">
        <v>164.47309999999993</v>
      </c>
      <c r="F54" s="80">
        <v>252.81039999999993</v>
      </c>
      <c r="G54" s="80">
        <v>248.05139999999992</v>
      </c>
      <c r="H54" s="81">
        <v>220.58879999999991</v>
      </c>
      <c r="I54" s="93">
        <v>203.71699999999987</v>
      </c>
      <c r="J54" s="80">
        <v>276.3578999999998</v>
      </c>
      <c r="K54" s="80">
        <v>253.93559999999988</v>
      </c>
      <c r="L54" s="80">
        <v>134.80979999999988</v>
      </c>
      <c r="M54" s="80">
        <v>178.96639999999991</v>
      </c>
      <c r="N54" s="80">
        <v>176.06979999999987</v>
      </c>
      <c r="O54" s="81">
        <v>176.29299999999989</v>
      </c>
      <c r="P54" s="93">
        <v>446.04969999999975</v>
      </c>
      <c r="Q54" s="80">
        <v>585.74170000000004</v>
      </c>
      <c r="R54" s="80">
        <v>574.18159999999989</v>
      </c>
      <c r="S54" s="80">
        <v>299.28289999999981</v>
      </c>
      <c r="T54" s="80">
        <v>431.77679999999987</v>
      </c>
      <c r="U54" s="80">
        <v>424.12119999999982</v>
      </c>
      <c r="V54" s="81">
        <v>396.88179999999977</v>
      </c>
      <c r="W54" s="30">
        <v>523</v>
      </c>
      <c r="X54" s="29">
        <v>528</v>
      </c>
      <c r="Y54" s="29">
        <v>527</v>
      </c>
      <c r="Z54" s="29">
        <v>512</v>
      </c>
      <c r="AA54" s="29">
        <v>522</v>
      </c>
      <c r="AB54" s="29">
        <v>523</v>
      </c>
      <c r="AC54" s="32">
        <v>523</v>
      </c>
      <c r="AD54" s="30">
        <v>492</v>
      </c>
      <c r="AE54" s="29">
        <v>496</v>
      </c>
      <c r="AF54" s="29">
        <v>498</v>
      </c>
      <c r="AG54" s="29">
        <v>477</v>
      </c>
      <c r="AH54" s="29">
        <v>480</v>
      </c>
      <c r="AI54" s="29">
        <v>489</v>
      </c>
      <c r="AJ54" s="32">
        <v>488</v>
      </c>
      <c r="AK54" s="93">
        <v>263.03410000000025</v>
      </c>
      <c r="AL54" s="80">
        <v>341.89239999999978</v>
      </c>
      <c r="AM54" s="80">
        <v>314.60689999999983</v>
      </c>
      <c r="AN54" s="80">
        <v>258.59180000000026</v>
      </c>
      <c r="AO54" s="80">
        <v>328.9595999999998</v>
      </c>
      <c r="AP54" s="80">
        <v>268.21070000000003</v>
      </c>
      <c r="AQ54" s="81">
        <v>267.48680000000019</v>
      </c>
      <c r="AR54" s="93">
        <v>221.39659999999998</v>
      </c>
      <c r="AS54" s="80">
        <v>272.69829999999996</v>
      </c>
      <c r="AT54" s="80">
        <v>250.71909999999988</v>
      </c>
      <c r="AU54" s="80">
        <v>184.27239999999995</v>
      </c>
      <c r="AV54" s="80">
        <v>245.36369999999997</v>
      </c>
      <c r="AW54" s="80">
        <v>209.60160000000002</v>
      </c>
      <c r="AX54" s="81">
        <v>218.30169999999995</v>
      </c>
      <c r="AY54" s="93">
        <v>484.43070000000023</v>
      </c>
      <c r="AZ54" s="80">
        <v>614.59069999999974</v>
      </c>
      <c r="BA54" s="80">
        <v>565.32599999999968</v>
      </c>
      <c r="BB54" s="80">
        <v>442.86420000000021</v>
      </c>
      <c r="BC54" s="80">
        <v>574.32329999999979</v>
      </c>
      <c r="BD54" s="80">
        <v>477.81230000000005</v>
      </c>
      <c r="BE54" s="81">
        <v>485.78850000000011</v>
      </c>
      <c r="BF54" s="30">
        <v>534</v>
      </c>
      <c r="BG54" s="29">
        <v>535</v>
      </c>
      <c r="BH54" s="29">
        <v>536</v>
      </c>
      <c r="BI54" s="29">
        <v>534</v>
      </c>
      <c r="BJ54" s="29">
        <v>534</v>
      </c>
      <c r="BK54" s="29">
        <v>534</v>
      </c>
      <c r="BL54" s="32">
        <v>534</v>
      </c>
      <c r="BM54" s="30">
        <v>498</v>
      </c>
      <c r="BN54" s="29">
        <v>498</v>
      </c>
      <c r="BO54" s="29">
        <v>499</v>
      </c>
      <c r="BP54" s="29">
        <v>498</v>
      </c>
      <c r="BQ54" s="29">
        <v>498</v>
      </c>
      <c r="BR54" s="29">
        <v>499</v>
      </c>
      <c r="BS54" s="32">
        <v>499</v>
      </c>
      <c r="BU54" s="61">
        <v>46.335124282982768</v>
      </c>
      <c r="BV54" s="6">
        <v>58.595416666666708</v>
      </c>
      <c r="BW54" s="6">
        <v>60.767741935483876</v>
      </c>
      <c r="BX54" s="6">
        <v>32.123652343749988</v>
      </c>
      <c r="BY54" s="6">
        <v>48.4311111111111</v>
      </c>
      <c r="BZ54" s="6">
        <v>47.428565965583161</v>
      </c>
      <c r="CA54" s="82">
        <v>42.177590822179717</v>
      </c>
      <c r="CB54" s="6">
        <v>41.405894308943061</v>
      </c>
      <c r="CC54" s="6">
        <v>55.717318548387048</v>
      </c>
      <c r="CD54" s="6">
        <v>50.991084337349371</v>
      </c>
      <c r="CE54" s="6">
        <v>28.262012578616329</v>
      </c>
      <c r="CF54" s="6">
        <v>37.284666666666652</v>
      </c>
      <c r="CG54" s="6">
        <v>36.006094069529624</v>
      </c>
      <c r="CH54" s="6">
        <v>36.125614754098336</v>
      </c>
      <c r="CI54" s="61">
        <v>49.257322097378328</v>
      </c>
      <c r="CJ54" s="6">
        <v>63.905121495327066</v>
      </c>
      <c r="CK54" s="6">
        <v>58.695317164179073</v>
      </c>
      <c r="CL54" s="6">
        <v>48.425430711610531</v>
      </c>
      <c r="CM54" s="6">
        <v>61.602921348314567</v>
      </c>
      <c r="CN54" s="6">
        <v>50.226722846441952</v>
      </c>
      <c r="CO54" s="82">
        <v>50.091161048689173</v>
      </c>
      <c r="CP54" s="6">
        <v>44.457148594377507</v>
      </c>
      <c r="CQ54" s="6">
        <v>54.758694779116453</v>
      </c>
      <c r="CR54" s="6">
        <v>50.244308617234445</v>
      </c>
      <c r="CS54" s="6">
        <v>37.002489959839345</v>
      </c>
      <c r="CT54" s="6">
        <v>49.269819277108425</v>
      </c>
      <c r="CU54" s="6">
        <v>42.00432865731463</v>
      </c>
      <c r="CV54" s="82">
        <v>43.747835671342678</v>
      </c>
      <c r="CX54" s="59">
        <v>-4.929229974039707</v>
      </c>
      <c r="CY54" s="57">
        <v>-2.8780981182796594</v>
      </c>
      <c r="CZ54" s="57">
        <v>-9.7766575981345056</v>
      </c>
      <c r="DA54" s="57">
        <v>-3.8616397651336598</v>
      </c>
      <c r="DB54" s="57">
        <v>-11.146444444444448</v>
      </c>
      <c r="DC54" s="57">
        <v>-11.422471896053537</v>
      </c>
      <c r="DD54" s="57">
        <v>-6.0519760680813803</v>
      </c>
      <c r="DE54" s="59">
        <v>-4.8001735030008206</v>
      </c>
      <c r="DF54" s="57">
        <v>-9.1464267162106125</v>
      </c>
      <c r="DG54" s="57">
        <v>-8.4510085469446281</v>
      </c>
      <c r="DH54" s="57">
        <v>-11.422940751771186</v>
      </c>
      <c r="DI54" s="57">
        <v>-12.333102071206142</v>
      </c>
      <c r="DJ54" s="57">
        <v>-8.2223941891273213</v>
      </c>
      <c r="DK54" s="60">
        <v>-6.3433253773464955</v>
      </c>
    </row>
    <row r="55" spans="1:125" x14ac:dyDescent="0.25">
      <c r="A55" s="439" t="s">
        <v>54</v>
      </c>
      <c r="B55" s="93">
        <v>230.79950000000005</v>
      </c>
      <c r="C55" s="80">
        <v>307.2016000000001</v>
      </c>
      <c r="D55" s="80">
        <v>271.35750000000007</v>
      </c>
      <c r="E55" s="80">
        <v>122.80070000000003</v>
      </c>
      <c r="F55" s="80">
        <v>230.69390000000001</v>
      </c>
      <c r="G55" s="80">
        <v>204.06879999999998</v>
      </c>
      <c r="H55" s="81">
        <v>174.23200000000011</v>
      </c>
      <c r="I55" s="93">
        <v>228.33689999999993</v>
      </c>
      <c r="J55" s="80">
        <v>276.6207999999998</v>
      </c>
      <c r="K55" s="80">
        <v>249.80119999999997</v>
      </c>
      <c r="L55" s="80">
        <v>128.75359999999998</v>
      </c>
      <c r="M55" s="80">
        <v>201.58249999999995</v>
      </c>
      <c r="N55" s="80">
        <v>174.56499999999991</v>
      </c>
      <c r="O55" s="81">
        <v>151.29329999999996</v>
      </c>
      <c r="P55" s="93">
        <f t="shared" ref="P55:P72" si="25">SUM(B55+I55)</f>
        <v>459.13639999999998</v>
      </c>
      <c r="Q55" s="80">
        <f t="shared" ref="Q55:Q72" si="26">SUM(C55+J55)</f>
        <v>583.8223999999999</v>
      </c>
      <c r="R55" s="80">
        <f t="shared" ref="R55:R72" si="27">SUM(D55+K55)</f>
        <v>521.15870000000007</v>
      </c>
      <c r="S55" s="80">
        <f t="shared" ref="S55:S72" si="28">SUM(E55+L55)</f>
        <v>251.55430000000001</v>
      </c>
      <c r="T55" s="80">
        <f t="shared" ref="T55:T72" si="29">SUM(F55+M55)</f>
        <v>432.27639999999997</v>
      </c>
      <c r="U55" s="80">
        <f t="shared" ref="U55:U72" si="30">SUM(G55+N55)</f>
        <v>378.63379999999989</v>
      </c>
      <c r="V55" s="81">
        <f t="shared" ref="V55:V72" si="31">SUM(H55+O55)</f>
        <v>325.52530000000007</v>
      </c>
      <c r="W55" s="30">
        <v>506</v>
      </c>
      <c r="X55" s="29">
        <v>512</v>
      </c>
      <c r="Y55" s="29">
        <v>508</v>
      </c>
      <c r="Z55" s="29">
        <v>490</v>
      </c>
      <c r="AA55" s="29">
        <v>508</v>
      </c>
      <c r="AB55" s="29">
        <v>503</v>
      </c>
      <c r="AC55" s="32">
        <v>501</v>
      </c>
      <c r="AD55" s="30">
        <v>490</v>
      </c>
      <c r="AE55" s="29">
        <v>491</v>
      </c>
      <c r="AF55" s="29">
        <v>492</v>
      </c>
      <c r="AG55" s="29">
        <v>481</v>
      </c>
      <c r="AH55" s="29">
        <v>478</v>
      </c>
      <c r="AI55" s="29">
        <v>484</v>
      </c>
      <c r="AJ55" s="32">
        <v>486</v>
      </c>
      <c r="AK55" s="93">
        <v>222.74640000000002</v>
      </c>
      <c r="AL55" s="80">
        <v>341.02810000000034</v>
      </c>
      <c r="AM55" s="80">
        <v>327.56400000000008</v>
      </c>
      <c r="AN55" s="80">
        <v>138.75389999999999</v>
      </c>
      <c r="AO55" s="80">
        <v>296.44360000000023</v>
      </c>
      <c r="AP55" s="80">
        <v>218.41670000000013</v>
      </c>
      <c r="AQ55" s="81">
        <v>194.7098</v>
      </c>
      <c r="AR55" s="93">
        <v>216.8574000000001</v>
      </c>
      <c r="AS55" s="80">
        <v>312.4897000000002</v>
      </c>
      <c r="AT55" s="80">
        <v>245.98740000000015</v>
      </c>
      <c r="AU55" s="80">
        <v>122.30020000000003</v>
      </c>
      <c r="AV55" s="80">
        <v>250.76220000000026</v>
      </c>
      <c r="AW55" s="80">
        <v>179.82060000000013</v>
      </c>
      <c r="AX55" s="81">
        <v>163.98020000000022</v>
      </c>
      <c r="AY55" s="93">
        <f t="shared" ref="AY55:AY72" si="32">AK55+AR55</f>
        <v>439.60380000000009</v>
      </c>
      <c r="AZ55" s="80">
        <f t="shared" ref="AZ55:AZ72" si="33">AL55+AS55</f>
        <v>653.51780000000053</v>
      </c>
      <c r="BA55" s="80">
        <f t="shared" ref="BA55:BA72" si="34">AM55+AT55</f>
        <v>573.55140000000029</v>
      </c>
      <c r="BB55" s="80">
        <f t="shared" ref="BB55:BB72" si="35">AN55+AU55</f>
        <v>261.05410000000001</v>
      </c>
      <c r="BC55" s="80">
        <f t="shared" ref="BC55:BC72" si="36">AO55+AV55</f>
        <v>547.20580000000052</v>
      </c>
      <c r="BD55" s="80">
        <f t="shared" ref="BD55:BD72" si="37">AP55+AW55</f>
        <v>398.23730000000023</v>
      </c>
      <c r="BE55" s="81">
        <f t="shared" ref="BE55:BE72" si="38">AQ55+AX55</f>
        <v>358.69000000000023</v>
      </c>
      <c r="BF55" s="30">
        <v>555</v>
      </c>
      <c r="BG55" s="29">
        <v>556</v>
      </c>
      <c r="BH55" s="29">
        <v>556</v>
      </c>
      <c r="BI55" s="29">
        <v>555</v>
      </c>
      <c r="BJ55" s="29">
        <v>556</v>
      </c>
      <c r="BK55" s="29">
        <v>554</v>
      </c>
      <c r="BL55" s="32">
        <v>554</v>
      </c>
      <c r="BM55" s="30">
        <v>523</v>
      </c>
      <c r="BN55" s="29">
        <v>524</v>
      </c>
      <c r="BO55" s="29">
        <v>525</v>
      </c>
      <c r="BP55" s="29">
        <v>524</v>
      </c>
      <c r="BQ55" s="29">
        <v>525</v>
      </c>
      <c r="BR55" s="29">
        <v>524</v>
      </c>
      <c r="BS55" s="32">
        <v>524</v>
      </c>
      <c r="BU55" s="61">
        <f t="shared" ref="BU55:BU72" si="39">B55/W55*100</f>
        <v>45.612549407114635</v>
      </c>
      <c r="BV55" s="6">
        <f t="shared" ref="BV55:BV72" si="40">C55/X55*100</f>
        <v>60.000312500000021</v>
      </c>
      <c r="BW55" s="6">
        <f t="shared" ref="BW55:BW72" si="41">D55/Y55*100</f>
        <v>53.416830708661436</v>
      </c>
      <c r="BX55" s="6">
        <f t="shared" ref="BX55:BX72" si="42">E55/Z55*100</f>
        <v>25.061367346938784</v>
      </c>
      <c r="BY55" s="6">
        <f t="shared" ref="BY55:BY72" si="43">F55/AA55*100</f>
        <v>45.41218503937008</v>
      </c>
      <c r="BZ55" s="6">
        <f t="shared" ref="BZ55:BZ72" si="44">G55/AB55*100</f>
        <v>40.570337972166989</v>
      </c>
      <c r="CA55" s="82">
        <f t="shared" ref="CA55:CA72" si="45">H55/AC55*100</f>
        <v>34.776846307385249</v>
      </c>
      <c r="CB55" s="6">
        <f t="shared" ref="CB55:CB72" si="46">I55/AD55*100</f>
        <v>46.599367346938763</v>
      </c>
      <c r="CC55" s="6">
        <f t="shared" ref="CC55:CC72" si="47">J55/AE55*100</f>
        <v>56.33824847250505</v>
      </c>
      <c r="CD55" s="6">
        <f t="shared" ref="CD55:CD72" si="48">K55/AF55*100</f>
        <v>50.772601626016254</v>
      </c>
      <c r="CE55" s="6">
        <f t="shared" ref="CE55:CE72" si="49">L55/AG55*100</f>
        <v>26.767900207900201</v>
      </c>
      <c r="CF55" s="6">
        <f t="shared" ref="CF55:CF72" si="50">M55/AH55*100</f>
        <v>42.172071129707099</v>
      </c>
      <c r="CG55" s="6">
        <f t="shared" ref="CG55:CG72" si="51">N55/AI55*100</f>
        <v>36.067148760330561</v>
      </c>
      <c r="CH55" s="6">
        <f t="shared" ref="CH55:CH72" si="52">O55/AJ55*100</f>
        <v>31.130308641975301</v>
      </c>
      <c r="CI55" s="61">
        <f t="shared" ref="CI55:CI72" si="53">AK55/BF55*100</f>
        <v>40.134486486486495</v>
      </c>
      <c r="CJ55" s="6">
        <f t="shared" ref="CJ55:CJ72" si="54">AL55/BG55*100</f>
        <v>61.335989208633158</v>
      </c>
      <c r="CK55" s="6">
        <f t="shared" ref="CK55:CK72" si="55">AM55/BH55*100</f>
        <v>58.914388489208648</v>
      </c>
      <c r="CL55" s="6">
        <f t="shared" ref="CL55:CL72" si="56">AN55/BI55*100</f>
        <v>25.0007027027027</v>
      </c>
      <c r="CM55" s="6">
        <f t="shared" ref="CM55:CM72" si="57">AO55/BJ55*100</f>
        <v>53.317194244604359</v>
      </c>
      <c r="CN55" s="6">
        <f t="shared" ref="CN55:CN72" si="58">AP55/BK55*100</f>
        <v>39.425397111913377</v>
      </c>
      <c r="CO55" s="82">
        <f t="shared" ref="CO55:CO72" si="59">AQ55/BL55*100</f>
        <v>35.146173285198557</v>
      </c>
      <c r="CP55" s="6">
        <f t="shared" ref="CP55:CP72" si="60">AR55/BM55*100</f>
        <v>41.464130019120475</v>
      </c>
      <c r="CQ55" s="6">
        <f t="shared" ref="CQ55:CQ72" si="61">AS55/BN55*100</f>
        <v>59.635438931297749</v>
      </c>
      <c r="CR55" s="6">
        <f t="shared" ref="CR55:CR72" si="62">AT55/BO55*100</f>
        <v>46.854742857142881</v>
      </c>
      <c r="CS55" s="6">
        <f t="shared" ref="CS55:CS72" si="63">AU55/BP55*100</f>
        <v>23.339732824427486</v>
      </c>
      <c r="CT55" s="6">
        <f t="shared" ref="CT55:CT72" si="64">AV55/BQ55*100</f>
        <v>47.764228571428625</v>
      </c>
      <c r="CU55" s="6">
        <f t="shared" ref="CU55:CU72" si="65">AW55/BR55*100</f>
        <v>34.316908396946587</v>
      </c>
      <c r="CV55" s="82">
        <f t="shared" ref="CV55:CV72" si="66">AX55/BS55*100</f>
        <v>31.293931297709964</v>
      </c>
      <c r="CX55" s="59">
        <f t="shared" ref="CX55:CX72" si="67">CB55-BU55</f>
        <v>0.98681793982412813</v>
      </c>
      <c r="CY55" s="57">
        <f t="shared" ref="CY55:CY72" si="68">CC55-BV55</f>
        <v>-3.6620640274949707</v>
      </c>
      <c r="CZ55" s="57">
        <f t="shared" ref="CZ55:CZ72" si="69">CD55-BW55</f>
        <v>-2.6442290826451824</v>
      </c>
      <c r="DA55" s="57">
        <f t="shared" ref="DA55:DA72" si="70">CE55-BX55</f>
        <v>1.706532860961417</v>
      </c>
      <c r="DB55" s="57">
        <f t="shared" ref="DB55:DB72" si="71">CF55-BY55</f>
        <v>-3.2401139096629805</v>
      </c>
      <c r="DC55" s="57">
        <f t="shared" ref="DC55:DC72" si="72">CG55-BZ55</f>
        <v>-4.5031892118364283</v>
      </c>
      <c r="DD55" s="57">
        <f t="shared" ref="DD55:DD72" si="73">CH55-CA55</f>
        <v>-3.6465376654099479</v>
      </c>
      <c r="DE55" s="59">
        <f t="shared" ref="DE55:DE72" si="74">CP55-CI55</f>
        <v>1.3296435326339804</v>
      </c>
      <c r="DF55" s="57">
        <f t="shared" ref="DF55:DF72" si="75">CQ55-CJ55</f>
        <v>-1.7005502773354095</v>
      </c>
      <c r="DG55" s="57">
        <f t="shared" ref="DG55:DG72" si="76">CR55-CK55</f>
        <v>-12.059645632065767</v>
      </c>
      <c r="DH55" s="57">
        <f t="shared" ref="DH55:DH72" si="77">CS55-CL55</f>
        <v>-1.660969878275214</v>
      </c>
      <c r="DI55" s="57">
        <f t="shared" ref="DI55:DI72" si="78">CT55-CM55</f>
        <v>-5.5529656731757342</v>
      </c>
      <c r="DJ55" s="57">
        <f t="shared" ref="DJ55:DJ72" si="79">CU55-CN55</f>
        <v>-5.1084887149667892</v>
      </c>
      <c r="DK55" s="60">
        <f t="shared" ref="DK55:DK72" si="80">CV55-CO55</f>
        <v>-3.8522419874885934</v>
      </c>
    </row>
    <row r="56" spans="1:125" x14ac:dyDescent="0.25">
      <c r="A56" s="439" t="s">
        <v>55</v>
      </c>
      <c r="B56" s="93">
        <v>212.5261999999997</v>
      </c>
      <c r="C56" s="80">
        <v>397.24859999999961</v>
      </c>
      <c r="D56" s="80">
        <v>381.83309999999972</v>
      </c>
      <c r="E56" s="80">
        <v>177.31690000000006</v>
      </c>
      <c r="F56" s="80">
        <v>343.49959999999965</v>
      </c>
      <c r="G56" s="80">
        <v>289.53019999999998</v>
      </c>
      <c r="H56" s="81">
        <v>251.64999999999975</v>
      </c>
      <c r="I56" s="93">
        <v>199.88779999999994</v>
      </c>
      <c r="J56" s="80">
        <v>356.58819999999963</v>
      </c>
      <c r="K56" s="80">
        <v>321.66369999999972</v>
      </c>
      <c r="L56" s="80">
        <v>171.50600000000014</v>
      </c>
      <c r="M56" s="80">
        <v>307.23739999999992</v>
      </c>
      <c r="N56" s="80">
        <v>277.8110999999999</v>
      </c>
      <c r="O56" s="81">
        <v>229.92860000000005</v>
      </c>
      <c r="P56" s="93">
        <f t="shared" si="25"/>
        <v>412.41399999999965</v>
      </c>
      <c r="Q56" s="80">
        <f t="shared" si="26"/>
        <v>753.83679999999924</v>
      </c>
      <c r="R56" s="80">
        <f t="shared" si="27"/>
        <v>703.49679999999944</v>
      </c>
      <c r="S56" s="80">
        <f t="shared" si="28"/>
        <v>348.82290000000023</v>
      </c>
      <c r="T56" s="80">
        <f t="shared" si="29"/>
        <v>650.73699999999963</v>
      </c>
      <c r="U56" s="80">
        <f t="shared" si="30"/>
        <v>567.34129999999982</v>
      </c>
      <c r="V56" s="81">
        <f t="shared" si="31"/>
        <v>481.57859999999982</v>
      </c>
      <c r="W56" s="30">
        <v>506</v>
      </c>
      <c r="X56" s="29">
        <v>536</v>
      </c>
      <c r="Y56" s="29">
        <v>533</v>
      </c>
      <c r="Z56" s="29">
        <v>460</v>
      </c>
      <c r="AA56" s="29">
        <v>527</v>
      </c>
      <c r="AB56" s="29">
        <v>515</v>
      </c>
      <c r="AC56" s="32">
        <v>507</v>
      </c>
      <c r="AD56" s="30">
        <v>475</v>
      </c>
      <c r="AE56" s="29">
        <v>502</v>
      </c>
      <c r="AF56" s="29">
        <v>496</v>
      </c>
      <c r="AG56" s="29">
        <v>439</v>
      </c>
      <c r="AH56" s="29">
        <v>490</v>
      </c>
      <c r="AI56" s="29">
        <v>487</v>
      </c>
      <c r="AJ56" s="32">
        <v>482</v>
      </c>
      <c r="AK56" s="93">
        <v>218.52310000000014</v>
      </c>
      <c r="AL56" s="80">
        <v>373.48690000000022</v>
      </c>
      <c r="AM56" s="80">
        <v>372.76820000000004</v>
      </c>
      <c r="AN56" s="80">
        <v>176.54149999999996</v>
      </c>
      <c r="AO56" s="80">
        <v>312.4649</v>
      </c>
      <c r="AP56" s="80">
        <v>260.52380000000011</v>
      </c>
      <c r="AQ56" s="81">
        <v>248.21790000000013</v>
      </c>
      <c r="AR56" s="93">
        <v>205.91339999999985</v>
      </c>
      <c r="AS56" s="80">
        <v>338.92129999999997</v>
      </c>
      <c r="AT56" s="80">
        <v>327.43509999999998</v>
      </c>
      <c r="AU56" s="80">
        <v>167.91590000000011</v>
      </c>
      <c r="AV56" s="80">
        <v>280.60339999999997</v>
      </c>
      <c r="AW56" s="80">
        <v>247.12680000000003</v>
      </c>
      <c r="AX56" s="81">
        <v>231.39960000000011</v>
      </c>
      <c r="AY56" s="93">
        <f t="shared" si="32"/>
        <v>424.43650000000002</v>
      </c>
      <c r="AZ56" s="80">
        <f t="shared" si="33"/>
        <v>712.40820000000019</v>
      </c>
      <c r="BA56" s="80">
        <f t="shared" si="34"/>
        <v>700.20330000000001</v>
      </c>
      <c r="BB56" s="80">
        <f t="shared" si="35"/>
        <v>344.45740000000006</v>
      </c>
      <c r="BC56" s="80">
        <f t="shared" si="36"/>
        <v>593.06829999999991</v>
      </c>
      <c r="BD56" s="80">
        <f t="shared" si="37"/>
        <v>507.65060000000017</v>
      </c>
      <c r="BE56" s="81">
        <f t="shared" si="38"/>
        <v>479.61750000000023</v>
      </c>
      <c r="BF56" s="30">
        <v>541</v>
      </c>
      <c r="BG56" s="29">
        <v>539</v>
      </c>
      <c r="BH56" s="29">
        <v>539</v>
      </c>
      <c r="BI56" s="29">
        <v>540</v>
      </c>
      <c r="BJ56" s="29">
        <v>539</v>
      </c>
      <c r="BK56" s="29">
        <v>540</v>
      </c>
      <c r="BL56" s="32">
        <v>540</v>
      </c>
      <c r="BM56" s="30">
        <v>494</v>
      </c>
      <c r="BN56" s="29">
        <v>495</v>
      </c>
      <c r="BO56" s="29">
        <v>494</v>
      </c>
      <c r="BP56" s="29">
        <v>494</v>
      </c>
      <c r="BQ56" s="29">
        <v>495</v>
      </c>
      <c r="BR56" s="29">
        <v>494</v>
      </c>
      <c r="BS56" s="32">
        <v>494</v>
      </c>
      <c r="BU56" s="61">
        <f t="shared" si="39"/>
        <v>42.001225296442627</v>
      </c>
      <c r="BV56" s="6">
        <f t="shared" si="40"/>
        <v>74.11354477611934</v>
      </c>
      <c r="BW56" s="6">
        <f t="shared" si="41"/>
        <v>71.638480300187567</v>
      </c>
      <c r="BX56" s="6">
        <f t="shared" si="42"/>
        <v>38.547152173913055</v>
      </c>
      <c r="BY56" s="6">
        <f t="shared" si="43"/>
        <v>65.180189753320619</v>
      </c>
      <c r="BZ56" s="6">
        <f t="shared" si="44"/>
        <v>56.219456310679604</v>
      </c>
      <c r="CA56" s="82">
        <f t="shared" si="45"/>
        <v>49.635108481262279</v>
      </c>
      <c r="CB56" s="6">
        <f t="shared" si="46"/>
        <v>42.081642105263143</v>
      </c>
      <c r="CC56" s="6">
        <f t="shared" si="47"/>
        <v>71.03350597609554</v>
      </c>
      <c r="CD56" s="6">
        <f t="shared" si="48"/>
        <v>64.851552419354789</v>
      </c>
      <c r="CE56" s="6">
        <f t="shared" si="49"/>
        <v>39.067425968109369</v>
      </c>
      <c r="CF56" s="6">
        <f t="shared" si="50"/>
        <v>62.701510204081615</v>
      </c>
      <c r="CG56" s="6">
        <f t="shared" si="51"/>
        <v>57.045400410677594</v>
      </c>
      <c r="CH56" s="6">
        <f t="shared" si="52"/>
        <v>47.703029045643163</v>
      </c>
      <c r="CI56" s="61">
        <f t="shared" si="53"/>
        <v>40.39243992606287</v>
      </c>
      <c r="CJ56" s="6">
        <f t="shared" si="54"/>
        <v>69.292560296846048</v>
      </c>
      <c r="CK56" s="6">
        <f t="shared" si="55"/>
        <v>69.159220779220789</v>
      </c>
      <c r="CL56" s="6">
        <f t="shared" si="56"/>
        <v>32.692870370370365</v>
      </c>
      <c r="CM56" s="6">
        <f t="shared" si="57"/>
        <v>57.971224489795915</v>
      </c>
      <c r="CN56" s="6">
        <f t="shared" si="58"/>
        <v>48.245148148148168</v>
      </c>
      <c r="CO56" s="82">
        <f t="shared" si="59"/>
        <v>45.966277777777805</v>
      </c>
      <c r="CP56" s="6">
        <f t="shared" si="60"/>
        <v>41.682874493927095</v>
      </c>
      <c r="CQ56" s="6">
        <f t="shared" si="61"/>
        <v>68.468949494949499</v>
      </c>
      <c r="CR56" s="6">
        <f t="shared" si="62"/>
        <v>66.28240890688258</v>
      </c>
      <c r="CS56" s="6">
        <f t="shared" si="63"/>
        <v>33.991072874493952</v>
      </c>
      <c r="CT56" s="6">
        <f t="shared" si="64"/>
        <v>56.687555555555548</v>
      </c>
      <c r="CU56" s="6">
        <f t="shared" si="65"/>
        <v>50.025668016194338</v>
      </c>
      <c r="CV56" s="82">
        <f t="shared" si="66"/>
        <v>46.842024291497999</v>
      </c>
      <c r="CX56" s="59">
        <f t="shared" si="67"/>
        <v>8.0416808820515939E-2</v>
      </c>
      <c r="CY56" s="57">
        <f t="shared" si="68"/>
        <v>-3.0800388000238001</v>
      </c>
      <c r="CZ56" s="57">
        <f t="shared" si="69"/>
        <v>-6.7869278808327778</v>
      </c>
      <c r="DA56" s="57">
        <f t="shared" si="70"/>
        <v>0.52027379419631359</v>
      </c>
      <c r="DB56" s="57">
        <f t="shared" si="71"/>
        <v>-2.4786795492390041</v>
      </c>
      <c r="DC56" s="57">
        <f t="shared" si="72"/>
        <v>0.82594409999799012</v>
      </c>
      <c r="DD56" s="57">
        <f t="shared" si="73"/>
        <v>-1.9320794356191158</v>
      </c>
      <c r="DE56" s="59">
        <f t="shared" si="74"/>
        <v>1.2904345678642244</v>
      </c>
      <c r="DF56" s="57">
        <f t="shared" si="75"/>
        <v>-0.82361080189654956</v>
      </c>
      <c r="DG56" s="57">
        <f t="shared" si="76"/>
        <v>-2.8768118723382088</v>
      </c>
      <c r="DH56" s="57">
        <f t="shared" si="77"/>
        <v>1.2982025041235872</v>
      </c>
      <c r="DI56" s="57">
        <f t="shared" si="78"/>
        <v>-1.2836689342403673</v>
      </c>
      <c r="DJ56" s="57">
        <f t="shared" si="79"/>
        <v>1.78051986804617</v>
      </c>
      <c r="DK56" s="60">
        <f t="shared" si="80"/>
        <v>0.87574651372019474</v>
      </c>
    </row>
    <row r="57" spans="1:125" x14ac:dyDescent="0.25">
      <c r="A57" s="439" t="s">
        <v>56</v>
      </c>
      <c r="B57" s="93">
        <v>162.57029999999992</v>
      </c>
      <c r="C57" s="80">
        <v>223.75919999999991</v>
      </c>
      <c r="D57" s="80">
        <v>221.94749999999991</v>
      </c>
      <c r="E57" s="80">
        <v>126.04380000000002</v>
      </c>
      <c r="F57" s="80">
        <v>215.7752999999999</v>
      </c>
      <c r="G57" s="80">
        <v>173.48959999999985</v>
      </c>
      <c r="H57" s="81">
        <v>172.74259999999984</v>
      </c>
      <c r="I57" s="93">
        <v>145.72129999999993</v>
      </c>
      <c r="J57" s="80">
        <v>197.85859999999991</v>
      </c>
      <c r="K57" s="80">
        <v>193.59809999999993</v>
      </c>
      <c r="L57" s="80">
        <v>113.2837000000001</v>
      </c>
      <c r="M57" s="80">
        <v>186.53799999999987</v>
      </c>
      <c r="N57" s="80">
        <v>159.06279999999998</v>
      </c>
      <c r="O57" s="81">
        <v>138.09150000000002</v>
      </c>
      <c r="P57" s="93">
        <f t="shared" si="25"/>
        <v>308.29159999999985</v>
      </c>
      <c r="Q57" s="80">
        <f t="shared" si="26"/>
        <v>421.61779999999982</v>
      </c>
      <c r="R57" s="80">
        <f t="shared" si="27"/>
        <v>415.54559999999981</v>
      </c>
      <c r="S57" s="80">
        <f t="shared" si="28"/>
        <v>239.3275000000001</v>
      </c>
      <c r="T57" s="80">
        <f t="shared" si="29"/>
        <v>402.3132999999998</v>
      </c>
      <c r="U57" s="80">
        <f t="shared" si="30"/>
        <v>332.55239999999981</v>
      </c>
      <c r="V57" s="81">
        <f t="shared" si="31"/>
        <v>310.83409999999986</v>
      </c>
      <c r="W57" s="30">
        <v>252</v>
      </c>
      <c r="X57" s="29">
        <v>257</v>
      </c>
      <c r="Y57" s="29">
        <v>256</v>
      </c>
      <c r="Z57" s="29">
        <v>232</v>
      </c>
      <c r="AA57" s="29">
        <v>253</v>
      </c>
      <c r="AB57" s="29">
        <v>252</v>
      </c>
      <c r="AC57" s="32">
        <v>251</v>
      </c>
      <c r="AD57" s="30">
        <v>234</v>
      </c>
      <c r="AE57" s="29">
        <v>239</v>
      </c>
      <c r="AF57" s="29">
        <v>241</v>
      </c>
      <c r="AG57" s="29">
        <v>228</v>
      </c>
      <c r="AH57" s="29">
        <v>241</v>
      </c>
      <c r="AI57" s="29">
        <v>237</v>
      </c>
      <c r="AJ57" s="32">
        <v>239</v>
      </c>
      <c r="AK57" s="93">
        <v>152.90400000000002</v>
      </c>
      <c r="AL57" s="80">
        <v>206.7183</v>
      </c>
      <c r="AM57" s="80">
        <v>213.72479999999996</v>
      </c>
      <c r="AN57" s="80">
        <v>100.83629999999998</v>
      </c>
      <c r="AO57" s="80">
        <v>198.50180000000009</v>
      </c>
      <c r="AP57" s="80">
        <v>189.57410000000004</v>
      </c>
      <c r="AQ57" s="81">
        <v>164.71940000000001</v>
      </c>
      <c r="AR57" s="93">
        <v>153.53430000000012</v>
      </c>
      <c r="AS57" s="80">
        <v>195.41850000000011</v>
      </c>
      <c r="AT57" s="80">
        <v>198.6384000000001</v>
      </c>
      <c r="AU57" s="80">
        <v>83.932800000000015</v>
      </c>
      <c r="AV57" s="80">
        <v>177.63490000000002</v>
      </c>
      <c r="AW57" s="80">
        <v>163.70520000000005</v>
      </c>
      <c r="AX57" s="81">
        <v>155.6281000000001</v>
      </c>
      <c r="AY57" s="93">
        <f t="shared" si="32"/>
        <v>306.43830000000014</v>
      </c>
      <c r="AZ57" s="80">
        <f t="shared" si="33"/>
        <v>402.13680000000011</v>
      </c>
      <c r="BA57" s="80">
        <f t="shared" si="34"/>
        <v>412.36320000000006</v>
      </c>
      <c r="BB57" s="80">
        <f t="shared" si="35"/>
        <v>184.76909999999998</v>
      </c>
      <c r="BC57" s="80">
        <f t="shared" si="36"/>
        <v>376.13670000000013</v>
      </c>
      <c r="BD57" s="80">
        <f t="shared" si="37"/>
        <v>353.27930000000009</v>
      </c>
      <c r="BE57" s="81">
        <f t="shared" si="38"/>
        <v>320.34750000000008</v>
      </c>
      <c r="BF57" s="30">
        <v>259</v>
      </c>
      <c r="BG57" s="29">
        <v>259</v>
      </c>
      <c r="BH57" s="29">
        <v>260</v>
      </c>
      <c r="BI57" s="29">
        <v>259</v>
      </c>
      <c r="BJ57" s="29">
        <v>259</v>
      </c>
      <c r="BK57" s="29">
        <v>259</v>
      </c>
      <c r="BL57" s="32">
        <v>259</v>
      </c>
      <c r="BM57" s="30">
        <v>240</v>
      </c>
      <c r="BN57" s="29">
        <v>239</v>
      </c>
      <c r="BO57" s="29">
        <v>240</v>
      </c>
      <c r="BP57" s="29">
        <v>240</v>
      </c>
      <c r="BQ57" s="29">
        <v>241</v>
      </c>
      <c r="BR57" s="29">
        <v>240</v>
      </c>
      <c r="BS57" s="32">
        <v>240</v>
      </c>
      <c r="BU57" s="61">
        <f t="shared" si="39"/>
        <v>64.512023809523782</v>
      </c>
      <c r="BV57" s="6">
        <f t="shared" si="40"/>
        <v>87.065836575875451</v>
      </c>
      <c r="BW57" s="6">
        <f t="shared" si="41"/>
        <v>86.698242187499957</v>
      </c>
      <c r="BX57" s="6">
        <f t="shared" si="42"/>
        <v>54.329224137931043</v>
      </c>
      <c r="BY57" s="6">
        <f t="shared" si="43"/>
        <v>85.286679841897197</v>
      </c>
      <c r="BZ57" s="6">
        <f t="shared" si="44"/>
        <v>68.845079365079314</v>
      </c>
      <c r="CA57" s="82">
        <f t="shared" si="45"/>
        <v>68.821752988047749</v>
      </c>
      <c r="CB57" s="6">
        <f t="shared" si="46"/>
        <v>62.274059829059802</v>
      </c>
      <c r="CC57" s="6">
        <f t="shared" si="47"/>
        <v>82.786025104602473</v>
      </c>
      <c r="CD57" s="6">
        <f t="shared" si="48"/>
        <v>80.331161825726113</v>
      </c>
      <c r="CE57" s="6">
        <f t="shared" si="49"/>
        <v>49.68583333333337</v>
      </c>
      <c r="CF57" s="6">
        <f t="shared" si="50"/>
        <v>77.401659751037286</v>
      </c>
      <c r="CG57" s="6">
        <f t="shared" si="51"/>
        <v>67.115105485232064</v>
      </c>
      <c r="CH57" s="6">
        <f t="shared" si="52"/>
        <v>57.778870292887042</v>
      </c>
      <c r="CI57" s="61">
        <f t="shared" si="53"/>
        <v>59.036293436293441</v>
      </c>
      <c r="CJ57" s="6">
        <f t="shared" si="54"/>
        <v>79.814015444015439</v>
      </c>
      <c r="CK57" s="6">
        <f t="shared" si="55"/>
        <v>82.201846153846134</v>
      </c>
      <c r="CL57" s="6">
        <f t="shared" si="56"/>
        <v>38.932934362934354</v>
      </c>
      <c r="CM57" s="6">
        <f t="shared" si="57"/>
        <v>76.641621621621653</v>
      </c>
      <c r="CN57" s="6">
        <f t="shared" si="58"/>
        <v>73.19463320463322</v>
      </c>
      <c r="CO57" s="82">
        <f t="shared" si="59"/>
        <v>63.598223938223938</v>
      </c>
      <c r="CP57" s="6">
        <f t="shared" si="60"/>
        <v>63.97262500000005</v>
      </c>
      <c r="CQ57" s="6">
        <f t="shared" si="61"/>
        <v>81.765062761506329</v>
      </c>
      <c r="CR57" s="6">
        <f t="shared" si="62"/>
        <v>82.766000000000034</v>
      </c>
      <c r="CS57" s="6">
        <f t="shared" si="63"/>
        <v>34.972000000000008</v>
      </c>
      <c r="CT57" s="6">
        <f t="shared" si="64"/>
        <v>73.707427385892117</v>
      </c>
      <c r="CU57" s="6">
        <f t="shared" si="65"/>
        <v>68.210500000000025</v>
      </c>
      <c r="CV57" s="82">
        <f t="shared" si="66"/>
        <v>64.845041666666717</v>
      </c>
      <c r="CX57" s="59">
        <f t="shared" si="67"/>
        <v>-2.2379639804639808</v>
      </c>
      <c r="CY57" s="57">
        <f t="shared" si="68"/>
        <v>-4.2798114712729785</v>
      </c>
      <c r="CZ57" s="57">
        <f t="shared" si="69"/>
        <v>-6.3670803617738443</v>
      </c>
      <c r="DA57" s="57">
        <f t="shared" si="70"/>
        <v>-4.6433908045976722</v>
      </c>
      <c r="DB57" s="57">
        <f t="shared" si="71"/>
        <v>-7.8850200908599106</v>
      </c>
      <c r="DC57" s="57">
        <f t="shared" si="72"/>
        <v>-1.7299738798472504</v>
      </c>
      <c r="DD57" s="57">
        <f t="shared" si="73"/>
        <v>-11.042882695160706</v>
      </c>
      <c r="DE57" s="59">
        <f t="shared" si="74"/>
        <v>4.9363315637066094</v>
      </c>
      <c r="DF57" s="57">
        <f t="shared" si="75"/>
        <v>1.9510473174908896</v>
      </c>
      <c r="DG57" s="57">
        <f t="shared" si="76"/>
        <v>0.56415384615389996</v>
      </c>
      <c r="DH57" s="57">
        <f t="shared" si="77"/>
        <v>-3.9609343629343456</v>
      </c>
      <c r="DI57" s="57">
        <f t="shared" si="78"/>
        <v>-2.9341942357295352</v>
      </c>
      <c r="DJ57" s="57">
        <f t="shared" si="79"/>
        <v>-4.9841332046331956</v>
      </c>
      <c r="DK57" s="60">
        <f t="shared" si="80"/>
        <v>1.2468177284427782</v>
      </c>
    </row>
    <row r="58" spans="1:125" x14ac:dyDescent="0.25">
      <c r="A58" s="439" t="s">
        <v>57</v>
      </c>
      <c r="B58" s="93">
        <v>232.3617000000001</v>
      </c>
      <c r="C58" s="80">
        <v>321.65479999999985</v>
      </c>
      <c r="D58" s="80">
        <v>336.82549999999964</v>
      </c>
      <c r="E58" s="80">
        <v>164.11079999999998</v>
      </c>
      <c r="F58" s="80">
        <v>295.82209999999992</v>
      </c>
      <c r="G58" s="80">
        <v>215.18989999999999</v>
      </c>
      <c r="H58" s="81">
        <v>206.21260000000001</v>
      </c>
      <c r="I58" s="93">
        <v>195.08939999999998</v>
      </c>
      <c r="J58" s="80">
        <v>303.22579999999994</v>
      </c>
      <c r="K58" s="80">
        <v>293.10629999999992</v>
      </c>
      <c r="L58" s="80">
        <v>150.52429999999995</v>
      </c>
      <c r="M58" s="80">
        <v>231.40600000000009</v>
      </c>
      <c r="N58" s="80">
        <v>184.08979999999997</v>
      </c>
      <c r="O58" s="81">
        <v>170.37280000000004</v>
      </c>
      <c r="P58" s="93">
        <f t="shared" si="25"/>
        <v>427.45110000000011</v>
      </c>
      <c r="Q58" s="80">
        <f t="shared" si="26"/>
        <v>624.88059999999973</v>
      </c>
      <c r="R58" s="80">
        <f t="shared" si="27"/>
        <v>629.93179999999961</v>
      </c>
      <c r="S58" s="80">
        <f t="shared" si="28"/>
        <v>314.63509999999997</v>
      </c>
      <c r="T58" s="80">
        <f t="shared" si="29"/>
        <v>527.22810000000004</v>
      </c>
      <c r="U58" s="80">
        <f t="shared" si="30"/>
        <v>399.27969999999993</v>
      </c>
      <c r="V58" s="81">
        <f t="shared" si="31"/>
        <v>376.58540000000005</v>
      </c>
      <c r="W58" s="30">
        <v>511</v>
      </c>
      <c r="X58" s="29">
        <v>522</v>
      </c>
      <c r="Y58" s="29">
        <v>520</v>
      </c>
      <c r="Z58" s="29">
        <v>484</v>
      </c>
      <c r="AA58" s="29">
        <v>520</v>
      </c>
      <c r="AB58" s="29">
        <v>509</v>
      </c>
      <c r="AC58" s="32">
        <v>515</v>
      </c>
      <c r="AD58" s="30">
        <v>462</v>
      </c>
      <c r="AE58" s="29">
        <v>464</v>
      </c>
      <c r="AF58" s="29">
        <v>466</v>
      </c>
      <c r="AG58" s="29">
        <v>445</v>
      </c>
      <c r="AH58" s="29">
        <v>461</v>
      </c>
      <c r="AI58" s="29">
        <v>463</v>
      </c>
      <c r="AJ58" s="32">
        <v>460</v>
      </c>
      <c r="AK58" s="93">
        <v>240.82489999999981</v>
      </c>
      <c r="AL58" s="80">
        <v>377.37479999999988</v>
      </c>
      <c r="AM58" s="80">
        <v>357.01069999999982</v>
      </c>
      <c r="AN58" s="80">
        <v>162.16330000000002</v>
      </c>
      <c r="AO58" s="80">
        <v>310.53529999999995</v>
      </c>
      <c r="AP58" s="80">
        <v>217.2037999999998</v>
      </c>
      <c r="AQ58" s="81">
        <v>220.10789999999992</v>
      </c>
      <c r="AR58" s="93">
        <v>215.22019999999989</v>
      </c>
      <c r="AS58" s="80">
        <v>293.00689999999997</v>
      </c>
      <c r="AT58" s="80">
        <v>273.41500000000019</v>
      </c>
      <c r="AU58" s="80">
        <v>142.62969999999999</v>
      </c>
      <c r="AV58" s="80">
        <v>249.18939999999978</v>
      </c>
      <c r="AW58" s="80">
        <v>188.5421</v>
      </c>
      <c r="AX58" s="81">
        <v>176.91909999999999</v>
      </c>
      <c r="AY58" s="93">
        <f t="shared" si="32"/>
        <v>456.04509999999971</v>
      </c>
      <c r="AZ58" s="80">
        <f t="shared" si="33"/>
        <v>670.38169999999991</v>
      </c>
      <c r="BA58" s="80">
        <f t="shared" si="34"/>
        <v>630.42570000000001</v>
      </c>
      <c r="BB58" s="80">
        <f t="shared" si="35"/>
        <v>304.79300000000001</v>
      </c>
      <c r="BC58" s="80">
        <f t="shared" si="36"/>
        <v>559.72469999999976</v>
      </c>
      <c r="BD58" s="80">
        <f t="shared" si="37"/>
        <v>405.74589999999978</v>
      </c>
      <c r="BE58" s="81">
        <f t="shared" si="38"/>
        <v>397.02699999999993</v>
      </c>
      <c r="BF58" s="30">
        <v>531</v>
      </c>
      <c r="BG58" s="29">
        <v>532</v>
      </c>
      <c r="BH58" s="29">
        <v>533</v>
      </c>
      <c r="BI58" s="29">
        <v>532</v>
      </c>
      <c r="BJ58" s="29">
        <v>533</v>
      </c>
      <c r="BK58" s="29">
        <v>531</v>
      </c>
      <c r="BL58" s="32">
        <v>531</v>
      </c>
      <c r="BM58" s="30">
        <v>477</v>
      </c>
      <c r="BN58" s="29">
        <v>478</v>
      </c>
      <c r="BO58" s="29">
        <v>478</v>
      </c>
      <c r="BP58" s="29">
        <v>478</v>
      </c>
      <c r="BQ58" s="29">
        <v>478</v>
      </c>
      <c r="BR58" s="29">
        <v>477</v>
      </c>
      <c r="BS58" s="32">
        <v>477</v>
      </c>
      <c r="BU58" s="61">
        <f t="shared" si="39"/>
        <v>45.471956947162447</v>
      </c>
      <c r="BV58" s="6">
        <f t="shared" si="40"/>
        <v>61.619693486590009</v>
      </c>
      <c r="BW58" s="6">
        <f t="shared" si="41"/>
        <v>64.774134615384554</v>
      </c>
      <c r="BX58" s="6">
        <f t="shared" si="42"/>
        <v>33.907190082644625</v>
      </c>
      <c r="BY58" s="6">
        <f t="shared" si="43"/>
        <v>56.888865384615372</v>
      </c>
      <c r="BZ58" s="6">
        <f t="shared" si="44"/>
        <v>42.27699410609037</v>
      </c>
      <c r="CA58" s="82">
        <f t="shared" si="45"/>
        <v>40.041281553398065</v>
      </c>
      <c r="CB58" s="6">
        <f t="shared" si="46"/>
        <v>42.227142857142852</v>
      </c>
      <c r="CC58" s="6">
        <f t="shared" si="47"/>
        <v>65.350387931034476</v>
      </c>
      <c r="CD58" s="6">
        <f t="shared" si="48"/>
        <v>62.898347639484967</v>
      </c>
      <c r="CE58" s="6">
        <f t="shared" si="49"/>
        <v>33.825685393258418</v>
      </c>
      <c r="CF58" s="6">
        <f t="shared" si="50"/>
        <v>50.196529284164882</v>
      </c>
      <c r="CG58" s="6">
        <f t="shared" si="51"/>
        <v>39.760215982721377</v>
      </c>
      <c r="CH58" s="6">
        <f t="shared" si="52"/>
        <v>37.037565217391311</v>
      </c>
      <c r="CI58" s="61">
        <f t="shared" si="53"/>
        <v>45.353088512241015</v>
      </c>
      <c r="CJ58" s="6">
        <f t="shared" si="54"/>
        <v>70.935112781954871</v>
      </c>
      <c r="CK58" s="6">
        <f t="shared" si="55"/>
        <v>66.98136960600371</v>
      </c>
      <c r="CL58" s="6">
        <f t="shared" si="56"/>
        <v>30.481823308270677</v>
      </c>
      <c r="CM58" s="6">
        <f t="shared" si="57"/>
        <v>58.261782363977474</v>
      </c>
      <c r="CN58" s="6">
        <f t="shared" si="58"/>
        <v>40.904670433144972</v>
      </c>
      <c r="CO58" s="82">
        <f t="shared" si="59"/>
        <v>41.451581920903941</v>
      </c>
      <c r="CP58" s="6">
        <f t="shared" si="60"/>
        <v>45.119538784067068</v>
      </c>
      <c r="CQ58" s="6">
        <f t="shared" si="61"/>
        <v>61.298514644351457</v>
      </c>
      <c r="CR58" s="6">
        <f t="shared" si="62"/>
        <v>57.199790794979123</v>
      </c>
      <c r="CS58" s="6">
        <f t="shared" si="63"/>
        <v>29.838849372384935</v>
      </c>
      <c r="CT58" s="6">
        <f t="shared" si="64"/>
        <v>52.131673640167321</v>
      </c>
      <c r="CU58" s="6">
        <f t="shared" si="65"/>
        <v>39.526645702306077</v>
      </c>
      <c r="CV58" s="82">
        <f t="shared" si="66"/>
        <v>37.089958071278822</v>
      </c>
      <c r="CX58" s="59">
        <f t="shared" si="67"/>
        <v>-3.2448140900195952</v>
      </c>
      <c r="CY58" s="57">
        <f t="shared" si="68"/>
        <v>3.7306944444444667</v>
      </c>
      <c r="CZ58" s="57">
        <f t="shared" si="69"/>
        <v>-1.8757869758995867</v>
      </c>
      <c r="DA58" s="57">
        <f t="shared" si="70"/>
        <v>-8.1504689386207474E-2</v>
      </c>
      <c r="DB58" s="57">
        <f t="shared" si="71"/>
        <v>-6.6923361004504898</v>
      </c>
      <c r="DC58" s="57">
        <f t="shared" si="72"/>
        <v>-2.5167781233689936</v>
      </c>
      <c r="DD58" s="57">
        <f t="shared" si="73"/>
        <v>-3.0037163360067538</v>
      </c>
      <c r="DE58" s="59">
        <f t="shared" si="74"/>
        <v>-0.23354972817394781</v>
      </c>
      <c r="DF58" s="57">
        <f t="shared" si="75"/>
        <v>-9.6365981376034142</v>
      </c>
      <c r="DG58" s="57">
        <f t="shared" si="76"/>
        <v>-9.7815788110245876</v>
      </c>
      <c r="DH58" s="57">
        <f t="shared" si="77"/>
        <v>-0.64297393588574181</v>
      </c>
      <c r="DI58" s="57">
        <f t="shared" si="78"/>
        <v>-6.130108723810153</v>
      </c>
      <c r="DJ58" s="57">
        <f t="shared" si="79"/>
        <v>-1.3780247308388951</v>
      </c>
      <c r="DK58" s="60">
        <f t="shared" si="80"/>
        <v>-4.3616238496251185</v>
      </c>
    </row>
    <row r="59" spans="1:125" x14ac:dyDescent="0.25">
      <c r="A59" s="439" t="s">
        <v>58</v>
      </c>
      <c r="B59" s="93">
        <v>200.36149999999967</v>
      </c>
      <c r="C59" s="80">
        <v>300.60159999999956</v>
      </c>
      <c r="D59" s="80">
        <v>289.65899999999954</v>
      </c>
      <c r="E59" s="80">
        <v>97.732199999999949</v>
      </c>
      <c r="F59" s="80">
        <v>281.27899999999948</v>
      </c>
      <c r="G59" s="80">
        <v>171.69129999999984</v>
      </c>
      <c r="H59" s="81">
        <v>127.45270000000002</v>
      </c>
      <c r="I59" s="93">
        <v>194.25540000000015</v>
      </c>
      <c r="J59" s="80">
        <v>250.53550000000004</v>
      </c>
      <c r="K59" s="80">
        <v>223.88990000000004</v>
      </c>
      <c r="L59" s="80">
        <v>71.293199999999956</v>
      </c>
      <c r="M59" s="80">
        <v>246.35340000000002</v>
      </c>
      <c r="N59" s="80">
        <v>131.42110000000005</v>
      </c>
      <c r="O59" s="81">
        <v>88.601399999999984</v>
      </c>
      <c r="P59" s="93">
        <f t="shared" si="25"/>
        <v>394.61689999999982</v>
      </c>
      <c r="Q59" s="80">
        <f t="shared" si="26"/>
        <v>551.13709999999958</v>
      </c>
      <c r="R59" s="80">
        <f t="shared" si="27"/>
        <v>513.54889999999955</v>
      </c>
      <c r="S59" s="80">
        <f t="shared" si="28"/>
        <v>169.02539999999991</v>
      </c>
      <c r="T59" s="80">
        <f t="shared" si="29"/>
        <v>527.63239999999951</v>
      </c>
      <c r="U59" s="80">
        <f t="shared" si="30"/>
        <v>303.11239999999987</v>
      </c>
      <c r="V59" s="81">
        <f t="shared" si="31"/>
        <v>216.05410000000001</v>
      </c>
      <c r="W59" s="30">
        <v>489</v>
      </c>
      <c r="X59" s="29">
        <v>502</v>
      </c>
      <c r="Y59" s="29">
        <v>505</v>
      </c>
      <c r="Z59" s="29">
        <v>423</v>
      </c>
      <c r="AA59" s="29">
        <v>491</v>
      </c>
      <c r="AB59" s="29">
        <v>485</v>
      </c>
      <c r="AC59" s="32">
        <v>457</v>
      </c>
      <c r="AD59" s="30">
        <v>487</v>
      </c>
      <c r="AE59" s="29">
        <v>494</v>
      </c>
      <c r="AF59" s="29">
        <v>493</v>
      </c>
      <c r="AG59" s="29">
        <v>445</v>
      </c>
      <c r="AH59" s="29">
        <v>480</v>
      </c>
      <c r="AI59" s="29">
        <v>488</v>
      </c>
      <c r="AJ59" s="32">
        <v>476</v>
      </c>
      <c r="AK59" s="93">
        <v>235.11290000000025</v>
      </c>
      <c r="AL59" s="80">
        <v>323.46289999999965</v>
      </c>
      <c r="AM59" s="80">
        <v>281.2296</v>
      </c>
      <c r="AN59" s="80">
        <v>170.24020000000021</v>
      </c>
      <c r="AO59" s="80">
        <v>307.55959999999988</v>
      </c>
      <c r="AP59" s="80">
        <v>232.3511000000002</v>
      </c>
      <c r="AQ59" s="81">
        <v>189.16270000000023</v>
      </c>
      <c r="AR59" s="93">
        <v>235.32170000000039</v>
      </c>
      <c r="AS59" s="80">
        <v>297.70950000000056</v>
      </c>
      <c r="AT59" s="80">
        <v>253.10220000000044</v>
      </c>
      <c r="AU59" s="80">
        <v>138.96530000000013</v>
      </c>
      <c r="AV59" s="80">
        <v>272.70720000000046</v>
      </c>
      <c r="AW59" s="80">
        <v>177.38640000000021</v>
      </c>
      <c r="AX59" s="81">
        <v>141.23090000000016</v>
      </c>
      <c r="AY59" s="93">
        <f t="shared" si="32"/>
        <v>470.43460000000061</v>
      </c>
      <c r="AZ59" s="80">
        <f t="shared" si="33"/>
        <v>621.17240000000015</v>
      </c>
      <c r="BA59" s="80">
        <f t="shared" si="34"/>
        <v>534.33180000000038</v>
      </c>
      <c r="BB59" s="80">
        <f t="shared" si="35"/>
        <v>309.20550000000037</v>
      </c>
      <c r="BC59" s="80">
        <f t="shared" si="36"/>
        <v>580.26680000000033</v>
      </c>
      <c r="BD59" s="80">
        <f t="shared" si="37"/>
        <v>409.73750000000041</v>
      </c>
      <c r="BE59" s="81">
        <f t="shared" si="38"/>
        <v>330.39360000000039</v>
      </c>
      <c r="BF59" s="30">
        <v>507</v>
      </c>
      <c r="BG59" s="29">
        <v>507</v>
      </c>
      <c r="BH59" s="29">
        <v>508</v>
      </c>
      <c r="BI59" s="29">
        <v>507</v>
      </c>
      <c r="BJ59" s="29">
        <v>508</v>
      </c>
      <c r="BK59" s="29">
        <v>508</v>
      </c>
      <c r="BL59" s="32">
        <v>508</v>
      </c>
      <c r="BM59" s="30">
        <v>496</v>
      </c>
      <c r="BN59" s="29">
        <v>496</v>
      </c>
      <c r="BO59" s="29">
        <v>496</v>
      </c>
      <c r="BP59" s="29">
        <v>497</v>
      </c>
      <c r="BQ59" s="29">
        <v>497</v>
      </c>
      <c r="BR59" s="29">
        <v>496</v>
      </c>
      <c r="BS59" s="32">
        <v>496</v>
      </c>
      <c r="BU59" s="61">
        <f t="shared" si="39"/>
        <v>40.973721881390524</v>
      </c>
      <c r="BV59" s="6">
        <f t="shared" si="40"/>
        <v>59.880796812748912</v>
      </c>
      <c r="BW59" s="6">
        <f t="shared" si="41"/>
        <v>57.358217821782084</v>
      </c>
      <c r="BX59" s="6">
        <f t="shared" si="42"/>
        <v>23.104539007092185</v>
      </c>
      <c r="BY59" s="6">
        <f t="shared" si="43"/>
        <v>57.286965376781971</v>
      </c>
      <c r="BZ59" s="6">
        <f t="shared" si="44"/>
        <v>35.400268041237084</v>
      </c>
      <c r="CA59" s="82">
        <f t="shared" si="45"/>
        <v>27.888993435448583</v>
      </c>
      <c r="CB59" s="6">
        <f t="shared" si="46"/>
        <v>39.888172484599622</v>
      </c>
      <c r="CC59" s="6">
        <f t="shared" si="47"/>
        <v>50.715688259109314</v>
      </c>
      <c r="CD59" s="6">
        <f t="shared" si="48"/>
        <v>45.413772819472626</v>
      </c>
      <c r="CE59" s="6">
        <f t="shared" si="49"/>
        <v>16.020943820224709</v>
      </c>
      <c r="CF59" s="6">
        <f t="shared" si="50"/>
        <v>51.323625000000007</v>
      </c>
      <c r="CG59" s="6">
        <f t="shared" si="51"/>
        <v>26.930553278688535</v>
      </c>
      <c r="CH59" s="6">
        <f t="shared" si="52"/>
        <v>18.613739495798313</v>
      </c>
      <c r="CI59" s="61">
        <f t="shared" si="53"/>
        <v>46.37335305719926</v>
      </c>
      <c r="CJ59" s="6">
        <f t="shared" si="54"/>
        <v>63.799388560157723</v>
      </c>
      <c r="CK59" s="6">
        <f t="shared" si="55"/>
        <v>55.360157480314967</v>
      </c>
      <c r="CL59" s="6">
        <f t="shared" si="56"/>
        <v>33.577948717948757</v>
      </c>
      <c r="CM59" s="6">
        <f t="shared" si="57"/>
        <v>60.543228346456665</v>
      </c>
      <c r="CN59" s="6">
        <f t="shared" si="58"/>
        <v>45.738405511811067</v>
      </c>
      <c r="CO59" s="82">
        <f t="shared" si="59"/>
        <v>37.236751968503981</v>
      </c>
      <c r="CP59" s="6">
        <f t="shared" si="60"/>
        <v>47.443891129032338</v>
      </c>
      <c r="CQ59" s="6">
        <f t="shared" si="61"/>
        <v>60.022076612903341</v>
      </c>
      <c r="CR59" s="6">
        <f t="shared" si="62"/>
        <v>51.028669354838797</v>
      </c>
      <c r="CS59" s="6">
        <f t="shared" si="63"/>
        <v>27.960824949698214</v>
      </c>
      <c r="CT59" s="6">
        <f t="shared" si="64"/>
        <v>54.870663983903512</v>
      </c>
      <c r="CU59" s="6">
        <f t="shared" si="65"/>
        <v>35.763387096774238</v>
      </c>
      <c r="CV59" s="82">
        <f t="shared" si="66"/>
        <v>28.473971774193579</v>
      </c>
      <c r="CX59" s="59">
        <f t="shared" si="67"/>
        <v>-1.0855493967909027</v>
      </c>
      <c r="CY59" s="57">
        <f t="shared" si="68"/>
        <v>-9.1651085536395982</v>
      </c>
      <c r="CZ59" s="57">
        <f t="shared" si="69"/>
        <v>-11.944445002309457</v>
      </c>
      <c r="DA59" s="57">
        <f t="shared" si="70"/>
        <v>-7.0835951868674769</v>
      </c>
      <c r="DB59" s="57">
        <f t="shared" si="71"/>
        <v>-5.9633403767819644</v>
      </c>
      <c r="DC59" s="57">
        <f t="shared" si="72"/>
        <v>-8.4697147625485485</v>
      </c>
      <c r="DD59" s="57">
        <f t="shared" si="73"/>
        <v>-9.2752539396502698</v>
      </c>
      <c r="DE59" s="59">
        <f t="shared" si="74"/>
        <v>1.0705380718330773</v>
      </c>
      <c r="DF59" s="57">
        <f t="shared" si="75"/>
        <v>-3.7773119472543826</v>
      </c>
      <c r="DG59" s="57">
        <f t="shared" si="76"/>
        <v>-4.3314881254761701</v>
      </c>
      <c r="DH59" s="57">
        <f t="shared" si="77"/>
        <v>-5.6171237682505435</v>
      </c>
      <c r="DI59" s="57">
        <f t="shared" si="78"/>
        <v>-5.6725643625531532</v>
      </c>
      <c r="DJ59" s="57">
        <f t="shared" si="79"/>
        <v>-9.9750184150368284</v>
      </c>
      <c r="DK59" s="60">
        <f t="shared" si="80"/>
        <v>-8.7627801943104018</v>
      </c>
      <c r="DN59" s="6"/>
      <c r="DO59" s="6"/>
      <c r="DP59" s="6"/>
      <c r="DQ59" s="6"/>
      <c r="DR59" s="6"/>
      <c r="DS59" s="6"/>
      <c r="DT59" s="6"/>
      <c r="DU59" s="6"/>
    </row>
    <row r="60" spans="1:125" x14ac:dyDescent="0.25">
      <c r="A60" s="439" t="s">
        <v>59</v>
      </c>
      <c r="B60" s="93">
        <v>203.96169999999987</v>
      </c>
      <c r="C60" s="80">
        <v>336.1578999999997</v>
      </c>
      <c r="D60" s="80">
        <v>322.31399999999951</v>
      </c>
      <c r="E60" s="80">
        <v>144.74109999999988</v>
      </c>
      <c r="F60" s="80">
        <v>299.76859999999954</v>
      </c>
      <c r="G60" s="80">
        <v>222.40729999999991</v>
      </c>
      <c r="H60" s="81">
        <v>172.97199999999989</v>
      </c>
      <c r="I60" s="93">
        <v>184.39980000000006</v>
      </c>
      <c r="J60" s="80">
        <v>303.00830000000019</v>
      </c>
      <c r="K60" s="80">
        <v>305.9781999999999</v>
      </c>
      <c r="L60" s="80">
        <v>146.92060000000001</v>
      </c>
      <c r="M60" s="80">
        <v>285.5630000000001</v>
      </c>
      <c r="N60" s="80">
        <v>202.20250000000016</v>
      </c>
      <c r="O60" s="81">
        <v>171.42000000000004</v>
      </c>
      <c r="P60" s="93">
        <f t="shared" si="25"/>
        <v>388.36149999999992</v>
      </c>
      <c r="Q60" s="80">
        <f t="shared" si="26"/>
        <v>639.16619999999989</v>
      </c>
      <c r="R60" s="80">
        <f t="shared" si="27"/>
        <v>628.29219999999941</v>
      </c>
      <c r="S60" s="80">
        <f t="shared" si="28"/>
        <v>291.66169999999988</v>
      </c>
      <c r="T60" s="80">
        <f t="shared" si="29"/>
        <v>585.33159999999964</v>
      </c>
      <c r="U60" s="80">
        <f t="shared" si="30"/>
        <v>424.60980000000006</v>
      </c>
      <c r="V60" s="81">
        <f t="shared" si="31"/>
        <v>344.39199999999994</v>
      </c>
      <c r="W60" s="30">
        <v>502</v>
      </c>
      <c r="X60" s="29">
        <v>516</v>
      </c>
      <c r="Y60" s="29">
        <v>516</v>
      </c>
      <c r="Z60" s="29">
        <v>476</v>
      </c>
      <c r="AA60" s="29">
        <v>510</v>
      </c>
      <c r="AB60" s="29">
        <v>510</v>
      </c>
      <c r="AC60" s="32">
        <v>481</v>
      </c>
      <c r="AD60" s="30">
        <v>470</v>
      </c>
      <c r="AE60" s="29">
        <v>484</v>
      </c>
      <c r="AF60" s="29">
        <v>483</v>
      </c>
      <c r="AG60" s="29">
        <v>455</v>
      </c>
      <c r="AH60" s="29">
        <v>478</v>
      </c>
      <c r="AI60" s="29">
        <v>469</v>
      </c>
      <c r="AJ60" s="32">
        <v>460</v>
      </c>
      <c r="AK60" s="93">
        <v>243.26900000000023</v>
      </c>
      <c r="AL60" s="80">
        <v>343.85520000000088</v>
      </c>
      <c r="AM60" s="80">
        <v>342.47890000000081</v>
      </c>
      <c r="AN60" s="80">
        <v>203.58120000000019</v>
      </c>
      <c r="AO60" s="80">
        <v>306.70190000000065</v>
      </c>
      <c r="AP60" s="80">
        <v>252.16080000000022</v>
      </c>
      <c r="AQ60" s="81">
        <v>227.18980000000022</v>
      </c>
      <c r="AR60" s="93">
        <v>206.77229999999986</v>
      </c>
      <c r="AS60" s="80">
        <v>316.70080000000013</v>
      </c>
      <c r="AT60" s="80">
        <v>315.28840000000019</v>
      </c>
      <c r="AU60" s="80">
        <v>170.08539999999988</v>
      </c>
      <c r="AV60" s="80">
        <v>304.07080000000013</v>
      </c>
      <c r="AW60" s="80">
        <v>218.82139999999984</v>
      </c>
      <c r="AX60" s="81">
        <v>213.4319999999999</v>
      </c>
      <c r="AY60" s="93">
        <f t="shared" si="32"/>
        <v>450.04130000000009</v>
      </c>
      <c r="AZ60" s="80">
        <f t="shared" si="33"/>
        <v>660.55600000000095</v>
      </c>
      <c r="BA60" s="80">
        <f t="shared" si="34"/>
        <v>657.767300000001</v>
      </c>
      <c r="BB60" s="80">
        <f t="shared" si="35"/>
        <v>373.66660000000007</v>
      </c>
      <c r="BC60" s="80">
        <f t="shared" si="36"/>
        <v>610.77270000000078</v>
      </c>
      <c r="BD60" s="80">
        <f t="shared" si="37"/>
        <v>470.98220000000003</v>
      </c>
      <c r="BE60" s="81">
        <f t="shared" si="38"/>
        <v>440.62180000000012</v>
      </c>
      <c r="BF60" s="30">
        <v>528</v>
      </c>
      <c r="BG60" s="29">
        <v>528</v>
      </c>
      <c r="BH60" s="29">
        <v>527</v>
      </c>
      <c r="BI60" s="29">
        <v>527</v>
      </c>
      <c r="BJ60" s="29">
        <v>528</v>
      </c>
      <c r="BK60" s="29">
        <v>528</v>
      </c>
      <c r="BL60" s="32">
        <v>528</v>
      </c>
      <c r="BM60" s="30">
        <v>486</v>
      </c>
      <c r="BN60" s="29">
        <v>485</v>
      </c>
      <c r="BO60" s="29">
        <v>485</v>
      </c>
      <c r="BP60" s="29">
        <v>485</v>
      </c>
      <c r="BQ60" s="29">
        <v>485</v>
      </c>
      <c r="BR60" s="29">
        <v>485</v>
      </c>
      <c r="BS60" s="32">
        <v>485</v>
      </c>
      <c r="BU60" s="61">
        <f t="shared" si="39"/>
        <v>40.629820717131452</v>
      </c>
      <c r="BV60" s="6">
        <f t="shared" si="40"/>
        <v>65.146879844961177</v>
      </c>
      <c r="BW60" s="6">
        <f t="shared" si="41"/>
        <v>62.463953488371992</v>
      </c>
      <c r="BX60" s="6">
        <f t="shared" si="42"/>
        <v>30.407794117647029</v>
      </c>
      <c r="BY60" s="6">
        <f t="shared" si="43"/>
        <v>58.778156862745014</v>
      </c>
      <c r="BZ60" s="6">
        <f t="shared" si="44"/>
        <v>43.609274509803903</v>
      </c>
      <c r="CA60" s="82">
        <f t="shared" si="45"/>
        <v>35.96091476091474</v>
      </c>
      <c r="CB60" s="6">
        <f t="shared" si="46"/>
        <v>39.234000000000016</v>
      </c>
      <c r="CC60" s="6">
        <f t="shared" si="47"/>
        <v>62.605020661157063</v>
      </c>
      <c r="CD60" s="6">
        <f t="shared" si="48"/>
        <v>63.349523809523788</v>
      </c>
      <c r="CE60" s="6">
        <f t="shared" si="49"/>
        <v>32.290241758241763</v>
      </c>
      <c r="CF60" s="6">
        <f t="shared" si="50"/>
        <v>59.741213389121363</v>
      </c>
      <c r="CG60" s="6">
        <f t="shared" si="51"/>
        <v>43.11353944562903</v>
      </c>
      <c r="CH60" s="6">
        <f t="shared" si="52"/>
        <v>37.265217391304354</v>
      </c>
      <c r="CI60" s="61">
        <f t="shared" si="53"/>
        <v>46.073674242424282</v>
      </c>
      <c r="CJ60" s="6">
        <f t="shared" si="54"/>
        <v>65.124090909091066</v>
      </c>
      <c r="CK60" s="6">
        <f t="shared" si="55"/>
        <v>64.986508538899585</v>
      </c>
      <c r="CL60" s="6">
        <f t="shared" si="56"/>
        <v>38.630208728652789</v>
      </c>
      <c r="CM60" s="6">
        <f t="shared" si="57"/>
        <v>58.08748106060618</v>
      </c>
      <c r="CN60" s="6">
        <f t="shared" si="58"/>
        <v>47.757727272727315</v>
      </c>
      <c r="CO60" s="82">
        <f t="shared" si="59"/>
        <v>43.02837121212125</v>
      </c>
      <c r="CP60" s="6">
        <f t="shared" si="60"/>
        <v>42.545740740740712</v>
      </c>
      <c r="CQ60" s="6">
        <f t="shared" si="61"/>
        <v>65.299134020618581</v>
      </c>
      <c r="CR60" s="6">
        <f t="shared" si="62"/>
        <v>65.007917525773237</v>
      </c>
      <c r="CS60" s="6">
        <f t="shared" si="63"/>
        <v>35.069154639175231</v>
      </c>
      <c r="CT60" s="6">
        <f t="shared" si="64"/>
        <v>62.695010309278373</v>
      </c>
      <c r="CU60" s="6">
        <f t="shared" si="65"/>
        <v>45.117814432989654</v>
      </c>
      <c r="CV60" s="82">
        <f t="shared" si="66"/>
        <v>44.00659793814431</v>
      </c>
      <c r="CX60" s="59">
        <f t="shared" si="67"/>
        <v>-1.3958207171314356</v>
      </c>
      <c r="CY60" s="57">
        <f t="shared" si="68"/>
        <v>-2.5418591838041138</v>
      </c>
      <c r="CZ60" s="57">
        <f t="shared" si="69"/>
        <v>0.88557032115179624</v>
      </c>
      <c r="DA60" s="57">
        <f t="shared" si="70"/>
        <v>1.8824476405947337</v>
      </c>
      <c r="DB60" s="57">
        <f t="shared" si="71"/>
        <v>0.96305652637634864</v>
      </c>
      <c r="DC60" s="57">
        <f t="shared" si="72"/>
        <v>-0.49573506417487323</v>
      </c>
      <c r="DD60" s="57">
        <f t="shared" si="73"/>
        <v>1.3043026303896141</v>
      </c>
      <c r="DE60" s="59">
        <f t="shared" si="74"/>
        <v>-3.5279335016835702</v>
      </c>
      <c r="DF60" s="57">
        <f t="shared" si="75"/>
        <v>0.17504311152751484</v>
      </c>
      <c r="DG60" s="57">
        <f t="shared" si="76"/>
        <v>2.1408986873652225E-2</v>
      </c>
      <c r="DH60" s="57">
        <f t="shared" si="77"/>
        <v>-3.5610540894775582</v>
      </c>
      <c r="DI60" s="57">
        <f t="shared" si="78"/>
        <v>4.6075292486721935</v>
      </c>
      <c r="DJ60" s="57">
        <f t="shared" si="79"/>
        <v>-2.6399128397376614</v>
      </c>
      <c r="DK60" s="60">
        <f t="shared" si="80"/>
        <v>0.97822672602305971</v>
      </c>
    </row>
    <row r="61" spans="1:125" x14ac:dyDescent="0.25">
      <c r="A61" s="439" t="s">
        <v>60</v>
      </c>
      <c r="B61" s="93">
        <v>240.10070000000039</v>
      </c>
      <c r="C61" s="80">
        <v>321.97370000000058</v>
      </c>
      <c r="D61" s="80">
        <v>309.7201000000004</v>
      </c>
      <c r="E61" s="80">
        <v>183.69040000000015</v>
      </c>
      <c r="F61" s="80">
        <v>299.63160000000039</v>
      </c>
      <c r="G61" s="80">
        <v>246.06350000000046</v>
      </c>
      <c r="H61" s="81">
        <v>236.10020000000043</v>
      </c>
      <c r="I61" s="93">
        <v>243.59429999999983</v>
      </c>
      <c r="J61" s="80">
        <v>300.99329999999986</v>
      </c>
      <c r="K61" s="80">
        <v>299.20659999999987</v>
      </c>
      <c r="L61" s="80">
        <v>190.54269999999991</v>
      </c>
      <c r="M61" s="80">
        <v>270.1502999999999</v>
      </c>
      <c r="N61" s="80">
        <v>228.5259999999999</v>
      </c>
      <c r="O61" s="81">
        <v>208.44009999999992</v>
      </c>
      <c r="P61" s="93">
        <f t="shared" si="25"/>
        <v>483.69500000000022</v>
      </c>
      <c r="Q61" s="80">
        <f t="shared" si="26"/>
        <v>622.96700000000044</v>
      </c>
      <c r="R61" s="80">
        <f t="shared" si="27"/>
        <v>608.92670000000021</v>
      </c>
      <c r="S61" s="80">
        <f t="shared" si="28"/>
        <v>374.23310000000004</v>
      </c>
      <c r="T61" s="80">
        <f t="shared" si="29"/>
        <v>569.78190000000029</v>
      </c>
      <c r="U61" s="80">
        <f t="shared" si="30"/>
        <v>474.58950000000038</v>
      </c>
      <c r="V61" s="81">
        <f t="shared" si="31"/>
        <v>444.54030000000034</v>
      </c>
      <c r="W61" s="30">
        <v>508</v>
      </c>
      <c r="X61" s="29">
        <v>514</v>
      </c>
      <c r="Y61" s="29">
        <v>512</v>
      </c>
      <c r="Z61" s="29">
        <v>506</v>
      </c>
      <c r="AA61" s="29">
        <v>514</v>
      </c>
      <c r="AB61" s="29">
        <v>507</v>
      </c>
      <c r="AC61" s="32">
        <v>506</v>
      </c>
      <c r="AD61" s="30">
        <v>498</v>
      </c>
      <c r="AE61" s="29">
        <v>497</v>
      </c>
      <c r="AF61" s="29">
        <v>497</v>
      </c>
      <c r="AG61" s="29">
        <v>490</v>
      </c>
      <c r="AH61" s="29">
        <v>498</v>
      </c>
      <c r="AI61" s="29">
        <v>496</v>
      </c>
      <c r="AJ61" s="32">
        <v>493</v>
      </c>
      <c r="AK61" s="93">
        <v>266.79809999999992</v>
      </c>
      <c r="AL61" s="80">
        <v>354.11090000000041</v>
      </c>
      <c r="AM61" s="80">
        <v>352.43300000000039</v>
      </c>
      <c r="AN61" s="80">
        <v>244.91970000000006</v>
      </c>
      <c r="AO61" s="80">
        <v>312.15000000000015</v>
      </c>
      <c r="AP61" s="80">
        <v>271.1194000000001</v>
      </c>
      <c r="AQ61" s="81">
        <v>286.44720000000024</v>
      </c>
      <c r="AR61" s="93">
        <v>242.84139999999994</v>
      </c>
      <c r="AS61" s="80">
        <v>315.22830000000005</v>
      </c>
      <c r="AT61" s="80">
        <v>318.29520000000002</v>
      </c>
      <c r="AU61" s="80">
        <v>207.0976</v>
      </c>
      <c r="AV61" s="80">
        <v>281.4136000000002</v>
      </c>
      <c r="AW61" s="80">
        <v>233.86599999999999</v>
      </c>
      <c r="AX61" s="81">
        <v>244.84080000000006</v>
      </c>
      <c r="AY61" s="93">
        <f t="shared" si="32"/>
        <v>509.63949999999988</v>
      </c>
      <c r="AZ61" s="80">
        <f t="shared" si="33"/>
        <v>669.33920000000046</v>
      </c>
      <c r="BA61" s="80">
        <f t="shared" si="34"/>
        <v>670.72820000000047</v>
      </c>
      <c r="BB61" s="80">
        <f t="shared" si="35"/>
        <v>452.01730000000009</v>
      </c>
      <c r="BC61" s="80">
        <f t="shared" si="36"/>
        <v>593.56360000000041</v>
      </c>
      <c r="BD61" s="80">
        <f t="shared" si="37"/>
        <v>504.98540000000008</v>
      </c>
      <c r="BE61" s="81">
        <f t="shared" si="38"/>
        <v>531.28800000000024</v>
      </c>
      <c r="BF61" s="30">
        <v>525</v>
      </c>
      <c r="BG61" s="29">
        <v>525</v>
      </c>
      <c r="BH61" s="29">
        <v>524</v>
      </c>
      <c r="BI61" s="29">
        <v>525</v>
      </c>
      <c r="BJ61" s="29">
        <v>525</v>
      </c>
      <c r="BK61" s="29">
        <v>525</v>
      </c>
      <c r="BL61" s="32">
        <v>525</v>
      </c>
      <c r="BM61" s="30">
        <v>501</v>
      </c>
      <c r="BN61" s="29">
        <v>501</v>
      </c>
      <c r="BO61" s="29">
        <v>502</v>
      </c>
      <c r="BP61" s="29">
        <v>501</v>
      </c>
      <c r="BQ61" s="29">
        <v>501</v>
      </c>
      <c r="BR61" s="29">
        <v>501</v>
      </c>
      <c r="BS61" s="32">
        <v>501</v>
      </c>
      <c r="BU61" s="61">
        <f t="shared" si="39"/>
        <v>47.263917322834722</v>
      </c>
      <c r="BV61" s="6">
        <f t="shared" si="40"/>
        <v>62.64079766536976</v>
      </c>
      <c r="BW61" s="6">
        <f t="shared" si="41"/>
        <v>60.492207031250075</v>
      </c>
      <c r="BX61" s="6">
        <f t="shared" si="42"/>
        <v>36.302450592885407</v>
      </c>
      <c r="BY61" s="6">
        <f t="shared" si="43"/>
        <v>58.294085603112919</v>
      </c>
      <c r="BZ61" s="6">
        <f t="shared" si="44"/>
        <v>48.533234714004038</v>
      </c>
      <c r="CA61" s="82">
        <f t="shared" si="45"/>
        <v>46.660118577075181</v>
      </c>
      <c r="CB61" s="6">
        <f t="shared" si="46"/>
        <v>48.914518072289127</v>
      </c>
      <c r="CC61" s="6">
        <f t="shared" si="47"/>
        <v>60.56203219315892</v>
      </c>
      <c r="CD61" s="6">
        <f t="shared" si="48"/>
        <v>60.20253521126758</v>
      </c>
      <c r="CE61" s="6">
        <f t="shared" si="49"/>
        <v>38.886265306122432</v>
      </c>
      <c r="CF61" s="6">
        <f t="shared" si="50"/>
        <v>54.247048192771061</v>
      </c>
      <c r="CG61" s="6">
        <f t="shared" si="51"/>
        <v>46.073790322580628</v>
      </c>
      <c r="CH61" s="6">
        <f t="shared" si="52"/>
        <v>42.279939148073005</v>
      </c>
      <c r="CI61" s="61">
        <f t="shared" si="53"/>
        <v>50.818685714285692</v>
      </c>
      <c r="CJ61" s="6">
        <f t="shared" si="54"/>
        <v>67.449695238095316</v>
      </c>
      <c r="CK61" s="6">
        <f t="shared" si="55"/>
        <v>67.258206106870304</v>
      </c>
      <c r="CL61" s="6">
        <f t="shared" si="56"/>
        <v>46.651371428571444</v>
      </c>
      <c r="CM61" s="6">
        <f t="shared" si="57"/>
        <v>59.457142857142884</v>
      </c>
      <c r="CN61" s="6">
        <f t="shared" si="58"/>
        <v>51.641790476190494</v>
      </c>
      <c r="CO61" s="82">
        <f t="shared" si="59"/>
        <v>54.561371428571469</v>
      </c>
      <c r="CP61" s="6">
        <f t="shared" si="60"/>
        <v>48.471337325349289</v>
      </c>
      <c r="CQ61" s="6">
        <f t="shared" si="61"/>
        <v>62.919820359281445</v>
      </c>
      <c r="CR61" s="6">
        <f t="shared" si="62"/>
        <v>63.40541832669323</v>
      </c>
      <c r="CS61" s="6">
        <f t="shared" si="63"/>
        <v>41.33684630738523</v>
      </c>
      <c r="CT61" s="6">
        <f t="shared" si="64"/>
        <v>56.170379241517011</v>
      </c>
      <c r="CU61" s="6">
        <f t="shared" si="65"/>
        <v>46.679840319361276</v>
      </c>
      <c r="CV61" s="82">
        <f t="shared" si="66"/>
        <v>48.870419161676658</v>
      </c>
      <c r="CX61" s="59">
        <f t="shared" si="67"/>
        <v>1.650600749454405</v>
      </c>
      <c r="CY61" s="57">
        <f t="shared" si="68"/>
        <v>-2.07876547221084</v>
      </c>
      <c r="CZ61" s="57">
        <f t="shared" si="69"/>
        <v>-0.28967181998249458</v>
      </c>
      <c r="DA61" s="57">
        <f t="shared" si="70"/>
        <v>2.5838147132370253</v>
      </c>
      <c r="DB61" s="57">
        <f t="shared" si="71"/>
        <v>-4.0470374103418578</v>
      </c>
      <c r="DC61" s="57">
        <f t="shared" si="72"/>
        <v>-2.4594443914234105</v>
      </c>
      <c r="DD61" s="57">
        <f t="shared" si="73"/>
        <v>-4.3801794290021761</v>
      </c>
      <c r="DE61" s="59">
        <f t="shared" si="74"/>
        <v>-2.3473483889364033</v>
      </c>
      <c r="DF61" s="57">
        <f t="shared" si="75"/>
        <v>-4.529874878813871</v>
      </c>
      <c r="DG61" s="57">
        <f t="shared" si="76"/>
        <v>-3.8527877801770742</v>
      </c>
      <c r="DH61" s="57">
        <f t="shared" si="77"/>
        <v>-5.3145251211862146</v>
      </c>
      <c r="DI61" s="57">
        <f t="shared" si="78"/>
        <v>-3.2867636156258726</v>
      </c>
      <c r="DJ61" s="57">
        <f t="shared" si="79"/>
        <v>-4.9619501568292179</v>
      </c>
      <c r="DK61" s="60">
        <f t="shared" si="80"/>
        <v>-5.6909522668948114</v>
      </c>
    </row>
    <row r="62" spans="1:125" x14ac:dyDescent="0.25">
      <c r="A62" s="439" t="s">
        <v>61</v>
      </c>
      <c r="B62" s="93">
        <v>277.91219999999987</v>
      </c>
      <c r="C62" s="80">
        <v>361.76539999999994</v>
      </c>
      <c r="D62" s="80">
        <v>365.51569999999975</v>
      </c>
      <c r="E62" s="80">
        <v>245.82550000000003</v>
      </c>
      <c r="F62" s="80">
        <v>331.96999999999969</v>
      </c>
      <c r="G62" s="80">
        <v>300.13699999999972</v>
      </c>
      <c r="H62" s="81">
        <v>288.54529999999977</v>
      </c>
      <c r="I62" s="93">
        <v>271.09640000000002</v>
      </c>
      <c r="J62" s="80">
        <v>335.54600000000016</v>
      </c>
      <c r="K62" s="80">
        <v>337.54480000000018</v>
      </c>
      <c r="L62" s="80">
        <v>210.73650000000023</v>
      </c>
      <c r="M62" s="80">
        <v>316.40180000000026</v>
      </c>
      <c r="N62" s="80">
        <v>254.04380000000026</v>
      </c>
      <c r="O62" s="81">
        <v>247.21940000000032</v>
      </c>
      <c r="P62" s="93">
        <f t="shared" si="25"/>
        <v>549.00859999999989</v>
      </c>
      <c r="Q62" s="80">
        <f t="shared" si="26"/>
        <v>697.31140000000005</v>
      </c>
      <c r="R62" s="80">
        <f t="shared" si="27"/>
        <v>703.06049999999993</v>
      </c>
      <c r="S62" s="80">
        <f t="shared" si="28"/>
        <v>456.56200000000024</v>
      </c>
      <c r="T62" s="80">
        <f t="shared" si="29"/>
        <v>648.37179999999989</v>
      </c>
      <c r="U62" s="80">
        <f t="shared" si="30"/>
        <v>554.18079999999998</v>
      </c>
      <c r="V62" s="81">
        <f t="shared" si="31"/>
        <v>535.76470000000006</v>
      </c>
      <c r="W62" s="30">
        <v>481</v>
      </c>
      <c r="X62" s="29">
        <v>502</v>
      </c>
      <c r="Y62" s="29">
        <v>503</v>
      </c>
      <c r="Z62" s="29">
        <v>465</v>
      </c>
      <c r="AA62" s="29">
        <v>499</v>
      </c>
      <c r="AB62" s="29">
        <v>488</v>
      </c>
      <c r="AC62" s="32">
        <v>489</v>
      </c>
      <c r="AD62" s="30">
        <v>473</v>
      </c>
      <c r="AE62" s="29">
        <v>482</v>
      </c>
      <c r="AF62" s="29">
        <v>480</v>
      </c>
      <c r="AG62" s="29">
        <v>456</v>
      </c>
      <c r="AH62" s="29">
        <v>478</v>
      </c>
      <c r="AI62" s="29">
        <v>475</v>
      </c>
      <c r="AJ62" s="32">
        <v>468</v>
      </c>
      <c r="AK62" s="93">
        <v>279.1094999999998</v>
      </c>
      <c r="AL62" s="80">
        <v>369.69889999999987</v>
      </c>
      <c r="AM62" s="80">
        <v>378.17599999999987</v>
      </c>
      <c r="AN62" s="80">
        <v>205.78969999999987</v>
      </c>
      <c r="AO62" s="80">
        <v>342.69840000000005</v>
      </c>
      <c r="AP62" s="80">
        <v>297.51519999999999</v>
      </c>
      <c r="AQ62" s="81">
        <v>275.11309999999997</v>
      </c>
      <c r="AR62" s="93">
        <v>251.36030000000002</v>
      </c>
      <c r="AS62" s="80">
        <v>330.69720000000029</v>
      </c>
      <c r="AT62" s="80">
        <v>348.22350000000034</v>
      </c>
      <c r="AU62" s="80">
        <v>210.18680000000012</v>
      </c>
      <c r="AV62" s="80">
        <v>303.71440000000018</v>
      </c>
      <c r="AW62" s="80">
        <v>250.58049999999992</v>
      </c>
      <c r="AX62" s="81">
        <v>254.0394</v>
      </c>
      <c r="AY62" s="93">
        <f t="shared" si="32"/>
        <v>530.46979999999985</v>
      </c>
      <c r="AZ62" s="80">
        <f t="shared" si="33"/>
        <v>700.39610000000016</v>
      </c>
      <c r="BA62" s="80">
        <f t="shared" si="34"/>
        <v>726.39950000000022</v>
      </c>
      <c r="BB62" s="80">
        <f t="shared" si="35"/>
        <v>415.97649999999999</v>
      </c>
      <c r="BC62" s="80">
        <f t="shared" si="36"/>
        <v>646.41280000000029</v>
      </c>
      <c r="BD62" s="80">
        <f t="shared" si="37"/>
        <v>548.09569999999985</v>
      </c>
      <c r="BE62" s="81">
        <f t="shared" si="38"/>
        <v>529.15249999999992</v>
      </c>
      <c r="BF62" s="30">
        <v>518</v>
      </c>
      <c r="BG62" s="29">
        <v>519</v>
      </c>
      <c r="BH62" s="29">
        <v>517</v>
      </c>
      <c r="BI62" s="29">
        <v>519</v>
      </c>
      <c r="BJ62" s="29">
        <v>518</v>
      </c>
      <c r="BK62" s="29">
        <v>519</v>
      </c>
      <c r="BL62" s="32">
        <v>518</v>
      </c>
      <c r="BM62" s="30">
        <v>488</v>
      </c>
      <c r="BN62" s="29">
        <v>489</v>
      </c>
      <c r="BO62" s="29">
        <v>489</v>
      </c>
      <c r="BP62" s="29">
        <v>489</v>
      </c>
      <c r="BQ62" s="29">
        <v>488</v>
      </c>
      <c r="BR62" s="29">
        <v>490</v>
      </c>
      <c r="BS62" s="32">
        <v>489</v>
      </c>
      <c r="BU62" s="61">
        <f t="shared" si="39"/>
        <v>57.778004158004123</v>
      </c>
      <c r="BV62" s="6">
        <f t="shared" si="40"/>
        <v>72.064820717131468</v>
      </c>
      <c r="BW62" s="6">
        <f t="shared" si="41"/>
        <v>72.667137176938326</v>
      </c>
      <c r="BX62" s="6">
        <f t="shared" si="42"/>
        <v>52.865698924731184</v>
      </c>
      <c r="BY62" s="6">
        <f t="shared" si="43"/>
        <v>66.527054108216362</v>
      </c>
      <c r="BZ62" s="6">
        <f t="shared" si="44"/>
        <v>61.503483606557317</v>
      </c>
      <c r="CA62" s="82">
        <f t="shared" si="45"/>
        <v>59.00721881390588</v>
      </c>
      <c r="CB62" s="6">
        <f t="shared" si="46"/>
        <v>57.31424947145878</v>
      </c>
      <c r="CC62" s="6">
        <f t="shared" si="47"/>
        <v>69.61535269709546</v>
      </c>
      <c r="CD62" s="6">
        <f t="shared" si="48"/>
        <v>70.321833333333373</v>
      </c>
      <c r="CE62" s="6">
        <f t="shared" si="49"/>
        <v>46.214144736842158</v>
      </c>
      <c r="CF62" s="6">
        <f t="shared" si="50"/>
        <v>66.192845188284579</v>
      </c>
      <c r="CG62" s="6">
        <f t="shared" si="51"/>
        <v>53.482905263157953</v>
      </c>
      <c r="CH62" s="6">
        <f t="shared" si="52"/>
        <v>52.824658119658189</v>
      </c>
      <c r="CI62" s="61">
        <f t="shared" si="53"/>
        <v>53.882142857142824</v>
      </c>
      <c r="CJ62" s="6">
        <f t="shared" si="54"/>
        <v>71.232928709055855</v>
      </c>
      <c r="CK62" s="6">
        <f t="shared" si="55"/>
        <v>73.148162475822019</v>
      </c>
      <c r="CL62" s="6">
        <f t="shared" si="56"/>
        <v>39.651194605009607</v>
      </c>
      <c r="CM62" s="6">
        <f t="shared" si="57"/>
        <v>66.157992277992278</v>
      </c>
      <c r="CN62" s="6">
        <f t="shared" si="58"/>
        <v>57.324701348747588</v>
      </c>
      <c r="CO62" s="82">
        <f t="shared" si="59"/>
        <v>53.110637065637057</v>
      </c>
      <c r="CP62" s="6">
        <f t="shared" si="60"/>
        <v>51.508258196721314</v>
      </c>
      <c r="CQ62" s="6">
        <f t="shared" si="61"/>
        <v>67.627239263803745</v>
      </c>
      <c r="CR62" s="6">
        <f t="shared" si="62"/>
        <v>71.211349693251606</v>
      </c>
      <c r="CS62" s="6">
        <f t="shared" si="63"/>
        <v>42.982985685071604</v>
      </c>
      <c r="CT62" s="6">
        <f t="shared" si="64"/>
        <v>62.236557377049216</v>
      </c>
      <c r="CU62" s="6">
        <f t="shared" si="65"/>
        <v>51.138877551020393</v>
      </c>
      <c r="CV62" s="82">
        <f t="shared" si="66"/>
        <v>51.950797546012275</v>
      </c>
      <c r="CX62" s="68">
        <f t="shared" si="67"/>
        <v>-0.46375468654534302</v>
      </c>
      <c r="CY62" s="69">
        <f t="shared" si="68"/>
        <v>-2.4494680200360079</v>
      </c>
      <c r="CZ62" s="69">
        <f t="shared" si="69"/>
        <v>-2.3453038436049525</v>
      </c>
      <c r="DA62" s="69">
        <f t="shared" si="70"/>
        <v>-6.6515541878890261</v>
      </c>
      <c r="DB62" s="69">
        <f t="shared" si="71"/>
        <v>-0.33420891993178259</v>
      </c>
      <c r="DC62" s="69">
        <f t="shared" si="72"/>
        <v>-8.0205783433993645</v>
      </c>
      <c r="DD62" s="69">
        <f t="shared" si="73"/>
        <v>-6.1825606942476909</v>
      </c>
      <c r="DE62" s="68">
        <f t="shared" si="74"/>
        <v>-2.3738846604215098</v>
      </c>
      <c r="DF62" s="69">
        <f t="shared" si="75"/>
        <v>-3.6056894452521107</v>
      </c>
      <c r="DG62" s="69">
        <f t="shared" si="76"/>
        <v>-1.9368127825704136</v>
      </c>
      <c r="DH62" s="69">
        <f t="shared" si="77"/>
        <v>3.331791080061997</v>
      </c>
      <c r="DI62" s="69">
        <f t="shared" si="78"/>
        <v>-3.921434900943062</v>
      </c>
      <c r="DJ62" s="69">
        <f t="shared" si="79"/>
        <v>-6.1858237977271955</v>
      </c>
      <c r="DK62" s="298">
        <f t="shared" si="80"/>
        <v>-1.1598395196247822</v>
      </c>
      <c r="DM62" s="6"/>
    </row>
    <row r="63" spans="1:125" x14ac:dyDescent="0.25">
      <c r="A63" s="439" t="s">
        <v>62</v>
      </c>
      <c r="B63" s="93">
        <v>189.85419999999988</v>
      </c>
      <c r="C63" s="80">
        <v>331.3760000000002</v>
      </c>
      <c r="D63" s="80">
        <v>326.22689999999989</v>
      </c>
      <c r="E63" s="80">
        <v>134.0340999999998</v>
      </c>
      <c r="F63" s="80">
        <v>180.5774999999999</v>
      </c>
      <c r="G63" s="80">
        <v>199.72339999999994</v>
      </c>
      <c r="H63" s="81">
        <v>160.66179999999986</v>
      </c>
      <c r="I63" s="93">
        <v>143.18260000000006</v>
      </c>
      <c r="J63" s="80">
        <v>263.19080000000019</v>
      </c>
      <c r="K63" s="80">
        <v>243.42970000000011</v>
      </c>
      <c r="L63" s="80">
        <v>98.241299999999967</v>
      </c>
      <c r="M63" s="80">
        <v>138.92569999999992</v>
      </c>
      <c r="N63" s="80">
        <v>136.36950000000002</v>
      </c>
      <c r="O63" s="81">
        <v>134.23000000000002</v>
      </c>
      <c r="P63" s="93">
        <f t="shared" si="25"/>
        <v>333.03679999999997</v>
      </c>
      <c r="Q63" s="80">
        <f t="shared" si="26"/>
        <v>594.5668000000004</v>
      </c>
      <c r="R63" s="80">
        <f t="shared" si="27"/>
        <v>569.65660000000003</v>
      </c>
      <c r="S63" s="80">
        <f t="shared" si="28"/>
        <v>232.27539999999976</v>
      </c>
      <c r="T63" s="80">
        <f t="shared" si="29"/>
        <v>319.50319999999982</v>
      </c>
      <c r="U63" s="80">
        <f t="shared" si="30"/>
        <v>336.09289999999999</v>
      </c>
      <c r="V63" s="81">
        <f t="shared" si="31"/>
        <v>294.89179999999988</v>
      </c>
      <c r="W63" s="30">
        <v>523</v>
      </c>
      <c r="X63" s="29">
        <v>537</v>
      </c>
      <c r="Y63" s="29">
        <v>542</v>
      </c>
      <c r="Z63" s="29">
        <v>493</v>
      </c>
      <c r="AA63" s="29">
        <v>512</v>
      </c>
      <c r="AB63" s="29">
        <v>515</v>
      </c>
      <c r="AC63" s="32">
        <v>511</v>
      </c>
      <c r="AD63" s="30">
        <v>453</v>
      </c>
      <c r="AE63" s="29">
        <v>463</v>
      </c>
      <c r="AF63" s="29">
        <v>456</v>
      </c>
      <c r="AG63" s="29">
        <v>434</v>
      </c>
      <c r="AH63" s="29">
        <v>442</v>
      </c>
      <c r="AI63" s="29">
        <v>455</v>
      </c>
      <c r="AJ63" s="32">
        <v>449</v>
      </c>
      <c r="AK63" s="93">
        <v>271.32839999999999</v>
      </c>
      <c r="AL63" s="80">
        <v>427.09259999999938</v>
      </c>
      <c r="AM63" s="80">
        <v>398.87499999999932</v>
      </c>
      <c r="AN63" s="80">
        <v>214.09780000000015</v>
      </c>
      <c r="AO63" s="80">
        <v>270.33920000000001</v>
      </c>
      <c r="AP63" s="80">
        <v>226.25440000000003</v>
      </c>
      <c r="AQ63" s="81">
        <v>240.48220000000009</v>
      </c>
      <c r="AR63" s="93">
        <v>210.61679999999996</v>
      </c>
      <c r="AS63" s="80">
        <v>323.73529999999994</v>
      </c>
      <c r="AT63" s="80">
        <v>291.8753999999999</v>
      </c>
      <c r="AU63" s="80">
        <v>156.99890000000002</v>
      </c>
      <c r="AV63" s="80">
        <v>180.029</v>
      </c>
      <c r="AW63" s="80">
        <v>149.22399999999999</v>
      </c>
      <c r="AX63" s="81">
        <v>156.67150000000004</v>
      </c>
      <c r="AY63" s="93">
        <f t="shared" si="32"/>
        <v>481.94519999999994</v>
      </c>
      <c r="AZ63" s="80">
        <f t="shared" si="33"/>
        <v>750.82789999999932</v>
      </c>
      <c r="BA63" s="80">
        <f t="shared" si="34"/>
        <v>690.75039999999922</v>
      </c>
      <c r="BB63" s="80">
        <f t="shared" si="35"/>
        <v>371.09670000000017</v>
      </c>
      <c r="BC63" s="80">
        <f t="shared" si="36"/>
        <v>450.3682</v>
      </c>
      <c r="BD63" s="80">
        <f t="shared" si="37"/>
        <v>375.47840000000002</v>
      </c>
      <c r="BE63" s="81">
        <f t="shared" si="38"/>
        <v>397.15370000000013</v>
      </c>
      <c r="BF63" s="30">
        <v>549</v>
      </c>
      <c r="BG63" s="29">
        <v>550</v>
      </c>
      <c r="BH63" s="29">
        <v>550</v>
      </c>
      <c r="BI63" s="29">
        <v>550</v>
      </c>
      <c r="BJ63" s="29">
        <v>549</v>
      </c>
      <c r="BK63" s="29">
        <v>549</v>
      </c>
      <c r="BL63" s="32">
        <v>549</v>
      </c>
      <c r="BM63" s="30">
        <v>454</v>
      </c>
      <c r="BN63" s="29">
        <v>455</v>
      </c>
      <c r="BO63" s="29">
        <v>454</v>
      </c>
      <c r="BP63" s="29">
        <v>455</v>
      </c>
      <c r="BQ63" s="29">
        <v>454</v>
      </c>
      <c r="BR63" s="29">
        <v>454</v>
      </c>
      <c r="BS63" s="32">
        <v>454</v>
      </c>
      <c r="BU63" s="61">
        <f t="shared" si="39"/>
        <v>36.300994263862307</v>
      </c>
      <c r="BV63" s="6">
        <f t="shared" si="40"/>
        <v>61.708752327746772</v>
      </c>
      <c r="BW63" s="6">
        <f t="shared" si="41"/>
        <v>60.18946494464943</v>
      </c>
      <c r="BX63" s="6">
        <f t="shared" si="42"/>
        <v>27.187444219066897</v>
      </c>
      <c r="BY63" s="6">
        <f t="shared" si="43"/>
        <v>35.269042968749979</v>
      </c>
      <c r="BZ63" s="6">
        <f t="shared" si="44"/>
        <v>38.781242718446592</v>
      </c>
      <c r="CA63" s="82">
        <f t="shared" si="45"/>
        <v>31.440665362035197</v>
      </c>
      <c r="CB63" s="6">
        <f t="shared" si="46"/>
        <v>31.607637969094938</v>
      </c>
      <c r="CC63" s="6">
        <f t="shared" si="47"/>
        <v>56.844665226781899</v>
      </c>
      <c r="CD63" s="6">
        <f t="shared" si="48"/>
        <v>53.38370614035091</v>
      </c>
      <c r="CE63" s="6">
        <f t="shared" si="49"/>
        <v>22.636244239631328</v>
      </c>
      <c r="CF63" s="6">
        <f t="shared" si="50"/>
        <v>31.43115384615383</v>
      </c>
      <c r="CG63" s="6">
        <f t="shared" si="51"/>
        <v>29.971318681318689</v>
      </c>
      <c r="CH63" s="6">
        <f t="shared" si="52"/>
        <v>29.895322939866375</v>
      </c>
      <c r="CI63" s="61">
        <f t="shared" si="53"/>
        <v>49.422295081967214</v>
      </c>
      <c r="CJ63" s="6">
        <f t="shared" si="54"/>
        <v>77.653199999999885</v>
      </c>
      <c r="CK63" s="6">
        <f t="shared" si="55"/>
        <v>72.522727272727153</v>
      </c>
      <c r="CL63" s="6">
        <f t="shared" si="56"/>
        <v>38.926872727272752</v>
      </c>
      <c r="CM63" s="6">
        <f t="shared" si="57"/>
        <v>49.242112932604734</v>
      </c>
      <c r="CN63" s="6">
        <f t="shared" si="58"/>
        <v>41.212094717668499</v>
      </c>
      <c r="CO63" s="82">
        <f t="shared" si="59"/>
        <v>43.803679417122055</v>
      </c>
      <c r="CP63" s="6">
        <f t="shared" si="60"/>
        <v>46.391365638766509</v>
      </c>
      <c r="CQ63" s="6">
        <f t="shared" si="61"/>
        <v>71.150615384615364</v>
      </c>
      <c r="CR63" s="6">
        <f t="shared" si="62"/>
        <v>64.289735682819355</v>
      </c>
      <c r="CS63" s="6">
        <f t="shared" si="63"/>
        <v>34.505252747252754</v>
      </c>
      <c r="CT63" s="6">
        <f t="shared" si="64"/>
        <v>39.653964757709247</v>
      </c>
      <c r="CU63" s="6">
        <f t="shared" si="65"/>
        <v>32.868722466960349</v>
      </c>
      <c r="CV63" s="82">
        <f t="shared" si="66"/>
        <v>34.509140969163006</v>
      </c>
      <c r="CX63" s="59">
        <f t="shared" si="67"/>
        <v>-4.6933562947673693</v>
      </c>
      <c r="CY63" s="57">
        <f t="shared" si="68"/>
        <v>-4.8640871009648734</v>
      </c>
      <c r="CZ63" s="57">
        <f t="shared" si="69"/>
        <v>-6.8057588042985202</v>
      </c>
      <c r="DA63" s="57">
        <f t="shared" si="70"/>
        <v>-4.5511999794355695</v>
      </c>
      <c r="DB63" s="57">
        <f t="shared" si="71"/>
        <v>-3.8378891225961489</v>
      </c>
      <c r="DC63" s="57">
        <f t="shared" si="72"/>
        <v>-8.8099240371279031</v>
      </c>
      <c r="DD63" s="57">
        <f t="shared" si="73"/>
        <v>-1.5453424221688223</v>
      </c>
      <c r="DE63" s="59">
        <f t="shared" si="74"/>
        <v>-3.030929443200705</v>
      </c>
      <c r="DF63" s="57">
        <f t="shared" si="75"/>
        <v>-6.5025846153845208</v>
      </c>
      <c r="DG63" s="57">
        <f t="shared" si="76"/>
        <v>-8.2329915899077974</v>
      </c>
      <c r="DH63" s="57">
        <f t="shared" si="77"/>
        <v>-4.4216199800199973</v>
      </c>
      <c r="DI63" s="57">
        <f t="shared" si="78"/>
        <v>-9.5881481748954869</v>
      </c>
      <c r="DJ63" s="57">
        <f t="shared" si="79"/>
        <v>-8.3433722507081498</v>
      </c>
      <c r="DK63" s="60">
        <f t="shared" si="80"/>
        <v>-9.2945384479590487</v>
      </c>
    </row>
    <row r="64" spans="1:125" x14ac:dyDescent="0.25">
      <c r="A64" s="439" t="s">
        <v>63</v>
      </c>
      <c r="B64" s="93">
        <v>240.71099999999998</v>
      </c>
      <c r="C64" s="80">
        <v>358.0066999999994</v>
      </c>
      <c r="D64" s="80">
        <v>332.01409999999953</v>
      </c>
      <c r="E64" s="80">
        <v>109.52670000000009</v>
      </c>
      <c r="F64" s="80">
        <v>294.87999999999971</v>
      </c>
      <c r="G64" s="80">
        <v>188.80349999999999</v>
      </c>
      <c r="H64" s="81">
        <v>181.13350000000005</v>
      </c>
      <c r="I64" s="93">
        <v>161.1421</v>
      </c>
      <c r="J64" s="80">
        <v>284.47369999999995</v>
      </c>
      <c r="K64" s="80">
        <v>244.57569999999996</v>
      </c>
      <c r="L64" s="80">
        <v>96.731299999999962</v>
      </c>
      <c r="M64" s="80">
        <v>209.41149999999993</v>
      </c>
      <c r="N64" s="80">
        <v>139.75839999999997</v>
      </c>
      <c r="O64" s="81">
        <v>131.74859999999998</v>
      </c>
      <c r="P64" s="93">
        <f t="shared" si="25"/>
        <v>401.85309999999998</v>
      </c>
      <c r="Q64" s="80">
        <f t="shared" si="26"/>
        <v>642.48039999999935</v>
      </c>
      <c r="R64" s="80">
        <f t="shared" si="27"/>
        <v>576.58979999999951</v>
      </c>
      <c r="S64" s="80">
        <f t="shared" si="28"/>
        <v>206.25800000000004</v>
      </c>
      <c r="T64" s="80">
        <f t="shared" si="29"/>
        <v>504.29149999999964</v>
      </c>
      <c r="U64" s="80">
        <f t="shared" si="30"/>
        <v>328.56189999999992</v>
      </c>
      <c r="V64" s="81">
        <f t="shared" si="31"/>
        <v>312.88210000000004</v>
      </c>
      <c r="W64" s="30">
        <v>498</v>
      </c>
      <c r="X64" s="29">
        <v>511</v>
      </c>
      <c r="Y64" s="29">
        <v>512</v>
      </c>
      <c r="Z64" s="29">
        <v>486</v>
      </c>
      <c r="AA64" s="29">
        <v>508</v>
      </c>
      <c r="AB64" s="29">
        <v>497</v>
      </c>
      <c r="AC64" s="32">
        <v>490</v>
      </c>
      <c r="AD64" s="30">
        <v>487</v>
      </c>
      <c r="AE64" s="29">
        <v>489</v>
      </c>
      <c r="AF64" s="29">
        <v>489</v>
      </c>
      <c r="AG64" s="29">
        <v>469</v>
      </c>
      <c r="AH64" s="29">
        <v>481</v>
      </c>
      <c r="AI64" s="29">
        <v>482</v>
      </c>
      <c r="AJ64" s="32">
        <v>479</v>
      </c>
      <c r="AK64" s="93">
        <v>217.97919999999991</v>
      </c>
      <c r="AL64" s="80">
        <v>395.76250000000022</v>
      </c>
      <c r="AM64" s="80">
        <v>363.27469999999994</v>
      </c>
      <c r="AN64" s="80">
        <v>106.29309999999998</v>
      </c>
      <c r="AO64" s="80">
        <v>388.42320000000012</v>
      </c>
      <c r="AP64" s="80">
        <v>175.29620000000008</v>
      </c>
      <c r="AQ64" s="81">
        <v>192.94929999999994</v>
      </c>
      <c r="AR64" s="93">
        <v>162.51899999999995</v>
      </c>
      <c r="AS64" s="80">
        <v>325.12949999999967</v>
      </c>
      <c r="AT64" s="80">
        <v>232.01410000000004</v>
      </c>
      <c r="AU64" s="80">
        <v>85.078500000000005</v>
      </c>
      <c r="AV64" s="80">
        <v>280.14750000000009</v>
      </c>
      <c r="AW64" s="80">
        <v>123.6392</v>
      </c>
      <c r="AX64" s="81">
        <v>114.72629999999999</v>
      </c>
      <c r="AY64" s="93">
        <f t="shared" si="32"/>
        <v>380.49819999999988</v>
      </c>
      <c r="AZ64" s="80">
        <f t="shared" si="33"/>
        <v>720.89199999999983</v>
      </c>
      <c r="BA64" s="80">
        <f t="shared" si="34"/>
        <v>595.28880000000004</v>
      </c>
      <c r="BB64" s="80">
        <f t="shared" si="35"/>
        <v>191.3716</v>
      </c>
      <c r="BC64" s="80">
        <f t="shared" si="36"/>
        <v>668.57070000000022</v>
      </c>
      <c r="BD64" s="80">
        <f t="shared" si="37"/>
        <v>298.93540000000007</v>
      </c>
      <c r="BE64" s="81">
        <f t="shared" si="38"/>
        <v>307.67559999999992</v>
      </c>
      <c r="BF64" s="30">
        <v>526</v>
      </c>
      <c r="BG64" s="29">
        <v>527</v>
      </c>
      <c r="BH64" s="29">
        <v>527</v>
      </c>
      <c r="BI64" s="29">
        <v>526</v>
      </c>
      <c r="BJ64" s="29">
        <v>527</v>
      </c>
      <c r="BK64" s="29">
        <v>526</v>
      </c>
      <c r="BL64" s="32">
        <v>526</v>
      </c>
      <c r="BM64" s="30">
        <v>497</v>
      </c>
      <c r="BN64" s="29">
        <v>496</v>
      </c>
      <c r="BO64" s="29">
        <v>496</v>
      </c>
      <c r="BP64" s="29">
        <v>496</v>
      </c>
      <c r="BQ64" s="29">
        <v>497</v>
      </c>
      <c r="BR64" s="29">
        <v>498</v>
      </c>
      <c r="BS64" s="32">
        <v>498</v>
      </c>
      <c r="BU64" s="61">
        <f t="shared" si="39"/>
        <v>48.335542168674692</v>
      </c>
      <c r="BV64" s="6">
        <f t="shared" si="40"/>
        <v>70.060019569471507</v>
      </c>
      <c r="BW64" s="6">
        <f t="shared" si="41"/>
        <v>64.846503906249907</v>
      </c>
      <c r="BX64" s="6">
        <f t="shared" si="42"/>
        <v>22.536358024691378</v>
      </c>
      <c r="BY64" s="6">
        <f t="shared" si="43"/>
        <v>58.047244094488136</v>
      </c>
      <c r="BZ64" s="6">
        <f t="shared" si="44"/>
        <v>37.988631790744464</v>
      </c>
      <c r="CA64" s="82">
        <f t="shared" si="45"/>
        <v>36.966020408163274</v>
      </c>
      <c r="CB64" s="6">
        <f t="shared" si="46"/>
        <v>33.088726899383985</v>
      </c>
      <c r="CC64" s="6">
        <f t="shared" si="47"/>
        <v>58.174580777096111</v>
      </c>
      <c r="CD64" s="6">
        <f t="shared" si="48"/>
        <v>50.015480572597127</v>
      </c>
      <c r="CE64" s="6">
        <f t="shared" si="49"/>
        <v>20.625010660980802</v>
      </c>
      <c r="CF64" s="6">
        <f t="shared" si="50"/>
        <v>43.536694386694371</v>
      </c>
      <c r="CG64" s="6">
        <f t="shared" si="51"/>
        <v>28.995518672199161</v>
      </c>
      <c r="CH64" s="6">
        <f t="shared" si="52"/>
        <v>27.504926931106468</v>
      </c>
      <c r="CI64" s="61">
        <f t="shared" si="53"/>
        <v>41.440912547528498</v>
      </c>
      <c r="CJ64" s="6">
        <f t="shared" si="54"/>
        <v>75.097248576850134</v>
      </c>
      <c r="CK64" s="6">
        <f t="shared" si="55"/>
        <v>68.932580645161281</v>
      </c>
      <c r="CL64" s="6">
        <f t="shared" si="56"/>
        <v>20.207813688212926</v>
      </c>
      <c r="CM64" s="6">
        <f t="shared" si="57"/>
        <v>73.704592030360544</v>
      </c>
      <c r="CN64" s="6">
        <f t="shared" si="58"/>
        <v>33.326273764258573</v>
      </c>
      <c r="CO64" s="82">
        <f t="shared" si="59"/>
        <v>36.682376425855502</v>
      </c>
      <c r="CP64" s="6">
        <f t="shared" si="60"/>
        <v>32.699999999999989</v>
      </c>
      <c r="CQ64" s="6">
        <f t="shared" si="61"/>
        <v>65.550302419354765</v>
      </c>
      <c r="CR64" s="6">
        <f t="shared" si="62"/>
        <v>46.777036290322584</v>
      </c>
      <c r="CS64" s="6">
        <f t="shared" si="63"/>
        <v>17.152923387096774</v>
      </c>
      <c r="CT64" s="6">
        <f t="shared" si="64"/>
        <v>56.367706237424564</v>
      </c>
      <c r="CU64" s="6">
        <f t="shared" si="65"/>
        <v>24.827148594377508</v>
      </c>
      <c r="CV64" s="82">
        <f t="shared" si="66"/>
        <v>23.037409638554216</v>
      </c>
      <c r="CX64" s="59">
        <f t="shared" si="67"/>
        <v>-15.246815269290707</v>
      </c>
      <c r="CY64" s="57">
        <f t="shared" si="68"/>
        <v>-11.885438792375396</v>
      </c>
      <c r="CZ64" s="57">
        <f t="shared" si="69"/>
        <v>-14.83102333365278</v>
      </c>
      <c r="DA64" s="57">
        <f t="shared" si="70"/>
        <v>-1.9113473637105756</v>
      </c>
      <c r="DB64" s="57">
        <f t="shared" si="71"/>
        <v>-14.510549707793764</v>
      </c>
      <c r="DC64" s="57">
        <f t="shared" si="72"/>
        <v>-8.9931131185453026</v>
      </c>
      <c r="DD64" s="57">
        <f t="shared" si="73"/>
        <v>-9.4610934770568065</v>
      </c>
      <c r="DE64" s="59">
        <f t="shared" si="74"/>
        <v>-8.7409125475285094</v>
      </c>
      <c r="DF64" s="57">
        <f t="shared" si="75"/>
        <v>-9.5469461574953698</v>
      </c>
      <c r="DG64" s="57">
        <f t="shared" si="76"/>
        <v>-22.155544354838696</v>
      </c>
      <c r="DH64" s="57">
        <f t="shared" si="77"/>
        <v>-3.0548903011161528</v>
      </c>
      <c r="DI64" s="57">
        <f t="shared" si="78"/>
        <v>-17.336885792935981</v>
      </c>
      <c r="DJ64" s="57">
        <f t="shared" si="79"/>
        <v>-8.499125169881065</v>
      </c>
      <c r="DK64" s="60">
        <f t="shared" si="80"/>
        <v>-13.644966787301286</v>
      </c>
    </row>
    <row r="65" spans="1:115" x14ac:dyDescent="0.25">
      <c r="A65" s="439" t="s">
        <v>64</v>
      </c>
      <c r="B65" s="93">
        <v>375.54879999999986</v>
      </c>
      <c r="C65" s="80">
        <v>399.75659999999988</v>
      </c>
      <c r="D65" s="80">
        <v>406.60939999999977</v>
      </c>
      <c r="E65" s="80">
        <v>189.71150000000009</v>
      </c>
      <c r="F65" s="80">
        <v>327.97620000000018</v>
      </c>
      <c r="G65" s="80">
        <v>283.69570000000027</v>
      </c>
      <c r="H65" s="81">
        <v>269.97270000000026</v>
      </c>
      <c r="I65" s="93">
        <v>336.99820000000034</v>
      </c>
      <c r="J65" s="80">
        <v>361.82180000000045</v>
      </c>
      <c r="K65" s="80">
        <v>344.34090000000032</v>
      </c>
      <c r="L65" s="80">
        <v>143.57759999999996</v>
      </c>
      <c r="M65" s="80">
        <v>274.6720000000002</v>
      </c>
      <c r="N65" s="80">
        <v>225.65099999999998</v>
      </c>
      <c r="O65" s="81">
        <v>180.80939999999998</v>
      </c>
      <c r="P65" s="93">
        <f t="shared" si="25"/>
        <v>712.54700000000025</v>
      </c>
      <c r="Q65" s="80">
        <f t="shared" si="26"/>
        <v>761.57840000000033</v>
      </c>
      <c r="R65" s="80">
        <f t="shared" si="27"/>
        <v>750.95030000000008</v>
      </c>
      <c r="S65" s="80">
        <f t="shared" si="28"/>
        <v>333.28910000000008</v>
      </c>
      <c r="T65" s="80">
        <f t="shared" si="29"/>
        <v>602.64820000000032</v>
      </c>
      <c r="U65" s="80">
        <f t="shared" si="30"/>
        <v>509.34670000000028</v>
      </c>
      <c r="V65" s="81">
        <f t="shared" si="31"/>
        <v>450.78210000000024</v>
      </c>
      <c r="W65" s="30">
        <v>505</v>
      </c>
      <c r="X65" s="29">
        <v>516</v>
      </c>
      <c r="Y65" s="29">
        <v>516</v>
      </c>
      <c r="Z65" s="29">
        <v>483</v>
      </c>
      <c r="AA65" s="29">
        <v>509</v>
      </c>
      <c r="AB65" s="29">
        <v>500</v>
      </c>
      <c r="AC65" s="32">
        <v>500</v>
      </c>
      <c r="AD65" s="30">
        <v>467</v>
      </c>
      <c r="AE65" s="29">
        <v>468</v>
      </c>
      <c r="AF65" s="29">
        <v>472</v>
      </c>
      <c r="AG65" s="29">
        <v>441</v>
      </c>
      <c r="AH65" s="29">
        <v>462</v>
      </c>
      <c r="AI65" s="29">
        <v>462</v>
      </c>
      <c r="AJ65" s="32">
        <v>461</v>
      </c>
      <c r="AK65" s="93">
        <v>381.34650000000039</v>
      </c>
      <c r="AL65" s="80">
        <v>426.3142000000006</v>
      </c>
      <c r="AM65" s="80">
        <v>420.0870000000005</v>
      </c>
      <c r="AN65" s="80">
        <v>175.7234</v>
      </c>
      <c r="AO65" s="80">
        <v>358.22020000000015</v>
      </c>
      <c r="AP65" s="80">
        <v>321.38660000000016</v>
      </c>
      <c r="AQ65" s="81">
        <v>288.88860000000005</v>
      </c>
      <c r="AR65" s="93">
        <v>338.93680000000006</v>
      </c>
      <c r="AS65" s="80">
        <v>369.7462000000001</v>
      </c>
      <c r="AT65" s="80">
        <v>347.39440000000019</v>
      </c>
      <c r="AU65" s="80">
        <v>164.08110000000002</v>
      </c>
      <c r="AV65" s="80">
        <v>297.81120000000016</v>
      </c>
      <c r="AW65" s="80">
        <v>265.80419999999992</v>
      </c>
      <c r="AX65" s="81">
        <v>233.03720000000001</v>
      </c>
      <c r="AY65" s="93">
        <f t="shared" si="32"/>
        <v>720.28330000000051</v>
      </c>
      <c r="AZ65" s="80">
        <f t="shared" si="33"/>
        <v>796.06040000000075</v>
      </c>
      <c r="BA65" s="80">
        <f t="shared" si="34"/>
        <v>767.48140000000069</v>
      </c>
      <c r="BB65" s="80">
        <f t="shared" si="35"/>
        <v>339.80450000000002</v>
      </c>
      <c r="BC65" s="80">
        <f t="shared" si="36"/>
        <v>656.0314000000003</v>
      </c>
      <c r="BD65" s="80">
        <f t="shared" si="37"/>
        <v>587.19080000000008</v>
      </c>
      <c r="BE65" s="81">
        <f t="shared" si="38"/>
        <v>521.92580000000009</v>
      </c>
      <c r="BF65" s="30">
        <v>530</v>
      </c>
      <c r="BG65" s="29">
        <v>530</v>
      </c>
      <c r="BH65" s="29">
        <v>531</v>
      </c>
      <c r="BI65" s="29">
        <v>530</v>
      </c>
      <c r="BJ65" s="29">
        <v>530</v>
      </c>
      <c r="BK65" s="29">
        <v>530</v>
      </c>
      <c r="BL65" s="32">
        <v>530</v>
      </c>
      <c r="BM65" s="30">
        <v>484</v>
      </c>
      <c r="BN65" s="29">
        <v>482</v>
      </c>
      <c r="BO65" s="29">
        <v>483</v>
      </c>
      <c r="BP65" s="29">
        <v>484</v>
      </c>
      <c r="BQ65" s="29">
        <v>484</v>
      </c>
      <c r="BR65" s="29">
        <v>483</v>
      </c>
      <c r="BS65" s="32">
        <v>483</v>
      </c>
      <c r="BU65" s="61">
        <f t="shared" si="39"/>
        <v>74.366099009900964</v>
      </c>
      <c r="BV65" s="6">
        <f t="shared" si="40"/>
        <v>77.472209302325552</v>
      </c>
      <c r="BW65" s="6">
        <f t="shared" si="41"/>
        <v>78.800271317829413</v>
      </c>
      <c r="BX65" s="6">
        <f t="shared" si="42"/>
        <v>39.277743271221546</v>
      </c>
      <c r="BY65" s="6">
        <f t="shared" si="43"/>
        <v>64.435402750491193</v>
      </c>
      <c r="BZ65" s="6">
        <f t="shared" si="44"/>
        <v>56.739140000000056</v>
      </c>
      <c r="CA65" s="82">
        <f t="shared" si="45"/>
        <v>53.994540000000043</v>
      </c>
      <c r="CB65" s="6">
        <f t="shared" si="46"/>
        <v>72.162355460385513</v>
      </c>
      <c r="CC65" s="6">
        <f t="shared" si="47"/>
        <v>77.312350427350523</v>
      </c>
      <c r="CD65" s="6">
        <f t="shared" si="48"/>
        <v>72.953580508474644</v>
      </c>
      <c r="CE65" s="6">
        <f t="shared" si="49"/>
        <v>32.557278911564616</v>
      </c>
      <c r="CF65" s="6">
        <f t="shared" si="50"/>
        <v>59.45281385281389</v>
      </c>
      <c r="CG65" s="6">
        <f t="shared" si="51"/>
        <v>48.842207792207788</v>
      </c>
      <c r="CH65" s="6">
        <f t="shared" si="52"/>
        <v>39.221127982646415</v>
      </c>
      <c r="CI65" s="61">
        <f t="shared" si="53"/>
        <v>71.952169811320829</v>
      </c>
      <c r="CJ65" s="6">
        <f t="shared" si="54"/>
        <v>80.436641509434068</v>
      </c>
      <c r="CK65" s="6">
        <f t="shared" si="55"/>
        <v>79.112429378531175</v>
      </c>
      <c r="CL65" s="6">
        <f t="shared" si="56"/>
        <v>33.155358490566037</v>
      </c>
      <c r="CM65" s="6">
        <f t="shared" si="57"/>
        <v>67.588716981132109</v>
      </c>
      <c r="CN65" s="6">
        <f t="shared" si="58"/>
        <v>60.6389811320755</v>
      </c>
      <c r="CO65" s="82">
        <f t="shared" si="59"/>
        <v>54.507283018867938</v>
      </c>
      <c r="CP65" s="6">
        <f t="shared" si="60"/>
        <v>70.028264462809929</v>
      </c>
      <c r="CQ65" s="6">
        <f t="shared" si="61"/>
        <v>76.710829875518698</v>
      </c>
      <c r="CR65" s="6">
        <f t="shared" si="62"/>
        <v>71.924306418219501</v>
      </c>
      <c r="CS65" s="6">
        <f t="shared" si="63"/>
        <v>33.901053719008267</v>
      </c>
      <c r="CT65" s="6">
        <f t="shared" si="64"/>
        <v>61.531239669421524</v>
      </c>
      <c r="CU65" s="6">
        <f t="shared" si="65"/>
        <v>55.031925465838491</v>
      </c>
      <c r="CV65" s="82">
        <f t="shared" si="66"/>
        <v>48.247867494824021</v>
      </c>
      <c r="CX65" s="59">
        <f t="shared" si="67"/>
        <v>-2.2037435495154512</v>
      </c>
      <c r="CY65" s="57">
        <f t="shared" si="68"/>
        <v>-0.15985887497502915</v>
      </c>
      <c r="CZ65" s="57">
        <f t="shared" si="69"/>
        <v>-5.8466908093547687</v>
      </c>
      <c r="DA65" s="57">
        <f t="shared" si="70"/>
        <v>-6.7204643596569298</v>
      </c>
      <c r="DB65" s="57">
        <f t="shared" si="71"/>
        <v>-4.982588897677303</v>
      </c>
      <c r="DC65" s="57">
        <f t="shared" si="72"/>
        <v>-7.8969322077922683</v>
      </c>
      <c r="DD65" s="57">
        <f t="shared" si="73"/>
        <v>-14.773412017353628</v>
      </c>
      <c r="DE65" s="59">
        <f t="shared" si="74"/>
        <v>-1.9239053485108997</v>
      </c>
      <c r="DF65" s="57">
        <f t="shared" si="75"/>
        <v>-3.7258116339153702</v>
      </c>
      <c r="DG65" s="57">
        <f t="shared" si="76"/>
        <v>-7.1881229603116736</v>
      </c>
      <c r="DH65" s="57">
        <f t="shared" si="77"/>
        <v>0.74569522844223002</v>
      </c>
      <c r="DI65" s="57">
        <f t="shared" si="78"/>
        <v>-6.0574773117105849</v>
      </c>
      <c r="DJ65" s="57">
        <f t="shared" si="79"/>
        <v>-5.6070556662370095</v>
      </c>
      <c r="DK65" s="60">
        <f t="shared" si="80"/>
        <v>-6.2594155240439164</v>
      </c>
    </row>
    <row r="66" spans="1:115" x14ac:dyDescent="0.25">
      <c r="A66" s="439" t="s">
        <v>65</v>
      </c>
      <c r="B66" s="93">
        <v>274.84400000000034</v>
      </c>
      <c r="C66" s="80">
        <v>392.82660000000061</v>
      </c>
      <c r="D66" s="80">
        <v>403.91370000000023</v>
      </c>
      <c r="E66" s="80">
        <v>201.21380000000022</v>
      </c>
      <c r="F66" s="80">
        <v>353.21380000000028</v>
      </c>
      <c r="G66" s="80">
        <v>309.25620000000032</v>
      </c>
      <c r="H66" s="81">
        <v>316.57950000000017</v>
      </c>
      <c r="I66" s="93">
        <v>262.81500000000028</v>
      </c>
      <c r="J66" s="80">
        <v>371.56120000000055</v>
      </c>
      <c r="K66" s="80">
        <v>373.06470000000076</v>
      </c>
      <c r="L66" s="80">
        <v>177.54510000000013</v>
      </c>
      <c r="M66" s="80">
        <v>308.77410000000037</v>
      </c>
      <c r="N66" s="80">
        <v>286.46270000000021</v>
      </c>
      <c r="O66" s="81">
        <v>256.19250000000022</v>
      </c>
      <c r="P66" s="93">
        <f t="shared" si="25"/>
        <v>537.65900000000056</v>
      </c>
      <c r="Q66" s="80">
        <f t="shared" si="26"/>
        <v>764.38780000000111</v>
      </c>
      <c r="R66" s="80">
        <f t="shared" si="27"/>
        <v>776.97840000000099</v>
      </c>
      <c r="S66" s="80">
        <f t="shared" si="28"/>
        <v>378.75890000000038</v>
      </c>
      <c r="T66" s="80">
        <f t="shared" si="29"/>
        <v>661.98790000000065</v>
      </c>
      <c r="U66" s="80">
        <f t="shared" si="30"/>
        <v>595.71890000000053</v>
      </c>
      <c r="V66" s="81">
        <f t="shared" si="31"/>
        <v>572.77200000000039</v>
      </c>
      <c r="W66" s="30">
        <v>512</v>
      </c>
      <c r="X66" s="29">
        <v>516</v>
      </c>
      <c r="Y66" s="29">
        <v>512</v>
      </c>
      <c r="Z66" s="29">
        <v>481</v>
      </c>
      <c r="AA66" s="29">
        <v>511</v>
      </c>
      <c r="AB66" s="29">
        <v>511</v>
      </c>
      <c r="AC66" s="32">
        <v>508</v>
      </c>
      <c r="AD66" s="30">
        <v>488</v>
      </c>
      <c r="AE66" s="29">
        <v>490</v>
      </c>
      <c r="AF66" s="29">
        <v>488</v>
      </c>
      <c r="AG66" s="29">
        <v>476</v>
      </c>
      <c r="AH66" s="29">
        <v>489</v>
      </c>
      <c r="AI66" s="29">
        <v>486</v>
      </c>
      <c r="AJ66" s="32">
        <v>488</v>
      </c>
      <c r="AK66" s="93">
        <v>258.89530000000008</v>
      </c>
      <c r="AL66" s="80">
        <v>398.35719999999958</v>
      </c>
      <c r="AM66" s="80">
        <v>412.13539999999972</v>
      </c>
      <c r="AN66" s="80">
        <v>158.92030000000008</v>
      </c>
      <c r="AO66" s="80">
        <v>344.69359999999989</v>
      </c>
      <c r="AP66" s="80">
        <v>281.16079999999982</v>
      </c>
      <c r="AQ66" s="81">
        <v>282.49509999999981</v>
      </c>
      <c r="AR66" s="93">
        <v>242.65089999999981</v>
      </c>
      <c r="AS66" s="80">
        <v>368.45720000000028</v>
      </c>
      <c r="AT66" s="80">
        <v>374.19420000000025</v>
      </c>
      <c r="AU66" s="80">
        <v>166.89399999999992</v>
      </c>
      <c r="AV66" s="80">
        <v>329.23460000000023</v>
      </c>
      <c r="AW66" s="80">
        <v>268.41939999999994</v>
      </c>
      <c r="AX66" s="81">
        <v>261.40729999999996</v>
      </c>
      <c r="AY66" s="93">
        <f t="shared" si="32"/>
        <v>501.54619999999989</v>
      </c>
      <c r="AZ66" s="80">
        <f t="shared" si="33"/>
        <v>766.81439999999986</v>
      </c>
      <c r="BA66" s="80">
        <f t="shared" si="34"/>
        <v>786.32960000000003</v>
      </c>
      <c r="BB66" s="80">
        <f t="shared" si="35"/>
        <v>325.8143</v>
      </c>
      <c r="BC66" s="80">
        <f t="shared" si="36"/>
        <v>673.92820000000006</v>
      </c>
      <c r="BD66" s="80">
        <f t="shared" si="37"/>
        <v>549.58019999999976</v>
      </c>
      <c r="BE66" s="81">
        <f t="shared" si="38"/>
        <v>543.90239999999972</v>
      </c>
      <c r="BF66" s="30">
        <v>526</v>
      </c>
      <c r="BG66" s="29">
        <v>524</v>
      </c>
      <c r="BH66" s="29">
        <v>526</v>
      </c>
      <c r="BI66" s="29">
        <v>525</v>
      </c>
      <c r="BJ66" s="29">
        <v>526</v>
      </c>
      <c r="BK66" s="29">
        <v>526</v>
      </c>
      <c r="BL66" s="32">
        <v>526</v>
      </c>
      <c r="BM66" s="30">
        <v>492</v>
      </c>
      <c r="BN66" s="29">
        <v>489</v>
      </c>
      <c r="BO66" s="29">
        <v>491</v>
      </c>
      <c r="BP66" s="29">
        <v>491</v>
      </c>
      <c r="BQ66" s="29">
        <v>491</v>
      </c>
      <c r="BR66" s="29">
        <v>490</v>
      </c>
      <c r="BS66" s="32">
        <v>490</v>
      </c>
      <c r="BU66" s="61">
        <f t="shared" si="39"/>
        <v>53.680468750000067</v>
      </c>
      <c r="BV66" s="6">
        <f t="shared" si="40"/>
        <v>76.129186046511748</v>
      </c>
      <c r="BW66" s="6">
        <f t="shared" si="41"/>
        <v>78.889394531250048</v>
      </c>
      <c r="BX66" s="6">
        <f t="shared" si="42"/>
        <v>41.832390852390901</v>
      </c>
      <c r="BY66" s="6">
        <f t="shared" si="43"/>
        <v>69.122074363992226</v>
      </c>
      <c r="BZ66" s="6">
        <f t="shared" si="44"/>
        <v>60.51980430528382</v>
      </c>
      <c r="CA66" s="82">
        <f t="shared" si="45"/>
        <v>62.318799212598449</v>
      </c>
      <c r="CB66" s="6">
        <f t="shared" si="46"/>
        <v>53.855532786885306</v>
      </c>
      <c r="CC66" s="6">
        <f t="shared" si="47"/>
        <v>75.828816326530728</v>
      </c>
      <c r="CD66" s="6">
        <f t="shared" si="48"/>
        <v>76.447684426229671</v>
      </c>
      <c r="CE66" s="6">
        <f t="shared" si="49"/>
        <v>37.29939075630255</v>
      </c>
      <c r="CF66" s="6">
        <f t="shared" si="50"/>
        <v>63.143987730061426</v>
      </c>
      <c r="CG66" s="6">
        <f t="shared" si="51"/>
        <v>58.942942386831319</v>
      </c>
      <c r="CH66" s="6">
        <f t="shared" si="52"/>
        <v>52.498463114754145</v>
      </c>
      <c r="CI66" s="61">
        <f t="shared" si="53"/>
        <v>49.219638783269978</v>
      </c>
      <c r="CJ66" s="6">
        <f t="shared" si="54"/>
        <v>76.022366412213657</v>
      </c>
      <c r="CK66" s="6">
        <f t="shared" si="55"/>
        <v>78.352737642585495</v>
      </c>
      <c r="CL66" s="6">
        <f t="shared" si="56"/>
        <v>30.270533333333351</v>
      </c>
      <c r="CM66" s="6">
        <f t="shared" si="57"/>
        <v>65.531102661596947</v>
      </c>
      <c r="CN66" s="6">
        <f t="shared" si="58"/>
        <v>53.452623574144454</v>
      </c>
      <c r="CO66" s="82">
        <f t="shared" si="59"/>
        <v>53.706292775665368</v>
      </c>
      <c r="CP66" s="6">
        <f t="shared" si="60"/>
        <v>49.319288617886144</v>
      </c>
      <c r="CQ66" s="6">
        <f t="shared" si="61"/>
        <v>75.349120654396785</v>
      </c>
      <c r="CR66" s="6">
        <f t="shared" si="62"/>
        <v>76.210631364562161</v>
      </c>
      <c r="CS66" s="6">
        <f t="shared" si="63"/>
        <v>33.990631364562098</v>
      </c>
      <c r="CT66" s="6">
        <f t="shared" si="64"/>
        <v>67.053890020366651</v>
      </c>
      <c r="CU66" s="6">
        <f t="shared" si="65"/>
        <v>54.779469387755086</v>
      </c>
      <c r="CV66" s="82">
        <f t="shared" si="66"/>
        <v>53.348428571428563</v>
      </c>
      <c r="CX66" s="59">
        <f t="shared" si="67"/>
        <v>0.17506403688523875</v>
      </c>
      <c r="CY66" s="57">
        <f t="shared" si="68"/>
        <v>-0.30036971998102047</v>
      </c>
      <c r="CZ66" s="57">
        <f t="shared" si="69"/>
        <v>-2.4417101050203769</v>
      </c>
      <c r="DA66" s="57">
        <f t="shared" si="70"/>
        <v>-4.533000096088351</v>
      </c>
      <c r="DB66" s="57">
        <f t="shared" si="71"/>
        <v>-5.9780866339308005</v>
      </c>
      <c r="DC66" s="57">
        <f t="shared" si="72"/>
        <v>-1.5768619184525008</v>
      </c>
      <c r="DD66" s="57">
        <f t="shared" si="73"/>
        <v>-9.8203360978443044</v>
      </c>
      <c r="DE66" s="59">
        <f t="shared" si="74"/>
        <v>9.9649834616165833E-2</v>
      </c>
      <c r="DF66" s="57">
        <f t="shared" si="75"/>
        <v>-0.67324575781687201</v>
      </c>
      <c r="DG66" s="57">
        <f t="shared" si="76"/>
        <v>-2.1421062780233342</v>
      </c>
      <c r="DH66" s="57">
        <f t="shared" si="77"/>
        <v>3.7200980312287477</v>
      </c>
      <c r="DI66" s="57">
        <f t="shared" si="78"/>
        <v>1.5227873587697047</v>
      </c>
      <c r="DJ66" s="57">
        <f t="shared" si="79"/>
        <v>1.3268458136106318</v>
      </c>
      <c r="DK66" s="60">
        <f t="shared" si="80"/>
        <v>-0.35786420423680454</v>
      </c>
    </row>
    <row r="67" spans="1:115" x14ac:dyDescent="0.25">
      <c r="A67" s="439" t="s">
        <v>66</v>
      </c>
      <c r="B67" s="93">
        <v>253.38379999999972</v>
      </c>
      <c r="C67" s="80">
        <v>337.71349999999939</v>
      </c>
      <c r="D67" s="80">
        <v>336.62549999999942</v>
      </c>
      <c r="E67" s="80">
        <v>123.74699999999996</v>
      </c>
      <c r="F67" s="80">
        <v>320.28909999999956</v>
      </c>
      <c r="G67" s="80">
        <v>251.49499999999975</v>
      </c>
      <c r="H67" s="81">
        <v>239.05769999999978</v>
      </c>
      <c r="I67" s="93">
        <v>203.18829999999988</v>
      </c>
      <c r="J67" s="80">
        <v>264.28640000000001</v>
      </c>
      <c r="K67" s="80">
        <v>282.0166999999999</v>
      </c>
      <c r="L67" s="80">
        <v>128.9547</v>
      </c>
      <c r="M67" s="80">
        <v>247.18359999999998</v>
      </c>
      <c r="N67" s="80">
        <v>210.51910000000001</v>
      </c>
      <c r="O67" s="81">
        <v>202.99679999999989</v>
      </c>
      <c r="P67" s="93">
        <f t="shared" si="25"/>
        <v>456.57209999999964</v>
      </c>
      <c r="Q67" s="80">
        <f t="shared" si="26"/>
        <v>601.99989999999934</v>
      </c>
      <c r="R67" s="80">
        <f t="shared" si="27"/>
        <v>618.64219999999932</v>
      </c>
      <c r="S67" s="80">
        <f t="shared" si="28"/>
        <v>252.70169999999996</v>
      </c>
      <c r="T67" s="80">
        <f t="shared" si="29"/>
        <v>567.47269999999958</v>
      </c>
      <c r="U67" s="80">
        <f t="shared" si="30"/>
        <v>462.01409999999976</v>
      </c>
      <c r="V67" s="81">
        <f t="shared" si="31"/>
        <v>442.05449999999968</v>
      </c>
      <c r="W67" s="30">
        <v>554</v>
      </c>
      <c r="X67" s="29">
        <v>555</v>
      </c>
      <c r="Y67" s="29">
        <v>557</v>
      </c>
      <c r="Z67" s="29">
        <v>529</v>
      </c>
      <c r="AA67" s="29">
        <v>555</v>
      </c>
      <c r="AB67" s="29">
        <v>552</v>
      </c>
      <c r="AC67" s="32">
        <v>549</v>
      </c>
      <c r="AD67" s="30">
        <v>487</v>
      </c>
      <c r="AE67" s="29">
        <v>491</v>
      </c>
      <c r="AF67" s="29">
        <v>490</v>
      </c>
      <c r="AG67" s="29">
        <v>479</v>
      </c>
      <c r="AH67" s="29">
        <v>491</v>
      </c>
      <c r="AI67" s="29">
        <v>492</v>
      </c>
      <c r="AJ67" s="32">
        <v>490</v>
      </c>
      <c r="AK67" s="93">
        <v>290.35490000000033</v>
      </c>
      <c r="AL67" s="80">
        <v>355.00210000000112</v>
      </c>
      <c r="AM67" s="80">
        <v>339.78230000000093</v>
      </c>
      <c r="AN67" s="80">
        <v>196.86370000000014</v>
      </c>
      <c r="AO67" s="80">
        <v>323.82150000000075</v>
      </c>
      <c r="AP67" s="80">
        <v>275.91270000000037</v>
      </c>
      <c r="AQ67" s="81">
        <v>268.7780000000003</v>
      </c>
      <c r="AR67" s="93">
        <v>221.70719999999994</v>
      </c>
      <c r="AS67" s="80">
        <v>294.0100999999998</v>
      </c>
      <c r="AT67" s="80">
        <v>290.8360999999997</v>
      </c>
      <c r="AU67" s="80">
        <v>151.55500000000006</v>
      </c>
      <c r="AV67" s="80">
        <v>272.52799999999979</v>
      </c>
      <c r="AW67" s="80">
        <v>225.07479999999998</v>
      </c>
      <c r="AX67" s="81">
        <v>217.95609999999994</v>
      </c>
      <c r="AY67" s="93">
        <f t="shared" si="32"/>
        <v>512.06210000000033</v>
      </c>
      <c r="AZ67" s="80">
        <f t="shared" si="33"/>
        <v>649.01220000000092</v>
      </c>
      <c r="BA67" s="80">
        <f t="shared" si="34"/>
        <v>630.61840000000063</v>
      </c>
      <c r="BB67" s="80">
        <f t="shared" si="35"/>
        <v>348.41870000000017</v>
      </c>
      <c r="BC67" s="80">
        <f t="shared" si="36"/>
        <v>596.34950000000049</v>
      </c>
      <c r="BD67" s="80">
        <f t="shared" si="37"/>
        <v>500.98750000000035</v>
      </c>
      <c r="BE67" s="81">
        <f t="shared" si="38"/>
        <v>486.73410000000024</v>
      </c>
      <c r="BF67" s="30">
        <v>559</v>
      </c>
      <c r="BG67" s="29">
        <v>561</v>
      </c>
      <c r="BH67" s="29">
        <v>560</v>
      </c>
      <c r="BI67" s="29">
        <v>560</v>
      </c>
      <c r="BJ67" s="29">
        <v>561</v>
      </c>
      <c r="BK67" s="29">
        <v>559</v>
      </c>
      <c r="BL67" s="32">
        <v>559</v>
      </c>
      <c r="BM67" s="30">
        <v>487</v>
      </c>
      <c r="BN67" s="29">
        <v>486</v>
      </c>
      <c r="BO67" s="29">
        <v>487</v>
      </c>
      <c r="BP67" s="29">
        <v>488</v>
      </c>
      <c r="BQ67" s="29">
        <v>488</v>
      </c>
      <c r="BR67" s="29">
        <v>487</v>
      </c>
      <c r="BS67" s="32">
        <v>487</v>
      </c>
      <c r="BU67" s="61">
        <f t="shared" si="39"/>
        <v>45.737148014440379</v>
      </c>
      <c r="BV67" s="6">
        <f t="shared" si="40"/>
        <v>60.849279279279166</v>
      </c>
      <c r="BW67" s="6">
        <f t="shared" si="41"/>
        <v>60.43545780969469</v>
      </c>
      <c r="BX67" s="6">
        <f t="shared" si="42"/>
        <v>23.392627599243848</v>
      </c>
      <c r="BY67" s="6">
        <f t="shared" si="43"/>
        <v>57.709747747747663</v>
      </c>
      <c r="BZ67" s="6">
        <f t="shared" si="44"/>
        <v>45.560688405797059</v>
      </c>
      <c r="CA67" s="82">
        <f t="shared" si="45"/>
        <v>43.544207650273187</v>
      </c>
      <c r="CB67" s="6">
        <f t="shared" si="46"/>
        <v>41.722443531827494</v>
      </c>
      <c r="CC67" s="6">
        <f t="shared" si="47"/>
        <v>53.826150712830959</v>
      </c>
      <c r="CD67" s="6">
        <f t="shared" si="48"/>
        <v>57.554428571428552</v>
      </c>
      <c r="CE67" s="6">
        <f t="shared" si="49"/>
        <v>26.921649269311065</v>
      </c>
      <c r="CF67" s="6">
        <f t="shared" si="50"/>
        <v>50.342892057026475</v>
      </c>
      <c r="CG67" s="6">
        <f t="shared" si="51"/>
        <v>42.788434959349594</v>
      </c>
      <c r="CH67" s="6">
        <f t="shared" si="52"/>
        <v>41.427918367346919</v>
      </c>
      <c r="CI67" s="61">
        <f t="shared" si="53"/>
        <v>51.941842576028684</v>
      </c>
      <c r="CJ67" s="6">
        <f t="shared" si="54"/>
        <v>63.280231729055458</v>
      </c>
      <c r="CK67" s="6">
        <f t="shared" si="55"/>
        <v>60.675410714285881</v>
      </c>
      <c r="CL67" s="6">
        <f t="shared" si="56"/>
        <v>35.154232142857168</v>
      </c>
      <c r="CM67" s="6">
        <f t="shared" si="57"/>
        <v>57.722192513369123</v>
      </c>
      <c r="CN67" s="6">
        <f t="shared" si="58"/>
        <v>49.358264758497384</v>
      </c>
      <c r="CO67" s="82">
        <f t="shared" si="59"/>
        <v>48.081932021466962</v>
      </c>
      <c r="CP67" s="6">
        <f t="shared" si="60"/>
        <v>45.525092402464054</v>
      </c>
      <c r="CQ67" s="6">
        <f t="shared" si="61"/>
        <v>60.495905349794199</v>
      </c>
      <c r="CR67" s="6">
        <f t="shared" si="62"/>
        <v>59.719938398357229</v>
      </c>
      <c r="CS67" s="6">
        <f t="shared" si="63"/>
        <v>31.056352459016406</v>
      </c>
      <c r="CT67" s="6">
        <f t="shared" si="64"/>
        <v>55.84590163934422</v>
      </c>
      <c r="CU67" s="6">
        <f t="shared" si="65"/>
        <v>46.216591375770015</v>
      </c>
      <c r="CV67" s="82">
        <f t="shared" si="66"/>
        <v>44.754845995893213</v>
      </c>
      <c r="CX67" s="59">
        <f t="shared" si="67"/>
        <v>-4.0147044826128848</v>
      </c>
      <c r="CY67" s="57">
        <f t="shared" si="68"/>
        <v>-7.0231285664482073</v>
      </c>
      <c r="CZ67" s="57">
        <f t="shared" si="69"/>
        <v>-2.8810292382661373</v>
      </c>
      <c r="DA67" s="57">
        <f t="shared" si="70"/>
        <v>3.5290216700672161</v>
      </c>
      <c r="DB67" s="57">
        <f t="shared" si="71"/>
        <v>-7.366855690721188</v>
      </c>
      <c r="DC67" s="57">
        <f t="shared" si="72"/>
        <v>-2.7722534464474649</v>
      </c>
      <c r="DD67" s="57">
        <f t="shared" si="73"/>
        <v>-2.1162892829262674</v>
      </c>
      <c r="DE67" s="59">
        <f t="shared" si="74"/>
        <v>-6.4167501735646297</v>
      </c>
      <c r="DF67" s="57">
        <f t="shared" si="75"/>
        <v>-2.7843263792612589</v>
      </c>
      <c r="DG67" s="57">
        <f t="shared" si="76"/>
        <v>-0.95547231592865245</v>
      </c>
      <c r="DH67" s="57">
        <f t="shared" si="77"/>
        <v>-4.0978796838407625</v>
      </c>
      <c r="DI67" s="57">
        <f t="shared" si="78"/>
        <v>-1.8762908740249031</v>
      </c>
      <c r="DJ67" s="57">
        <f t="shared" si="79"/>
        <v>-3.1416733827273688</v>
      </c>
      <c r="DK67" s="60">
        <f t="shared" si="80"/>
        <v>-3.3270860255737489</v>
      </c>
    </row>
    <row r="68" spans="1:115" x14ac:dyDescent="0.25">
      <c r="A68" s="439" t="s">
        <v>67</v>
      </c>
      <c r="B68" s="93">
        <v>227.8926000000001</v>
      </c>
      <c r="C68" s="80">
        <v>278.63720000000012</v>
      </c>
      <c r="D68" s="80">
        <v>275.75630000000018</v>
      </c>
      <c r="E68" s="80">
        <v>171.42050000000003</v>
      </c>
      <c r="F68" s="80">
        <v>262.43890000000022</v>
      </c>
      <c r="G68" s="80">
        <v>227.99440000000013</v>
      </c>
      <c r="H68" s="81">
        <v>204.43710000000016</v>
      </c>
      <c r="I68" s="93">
        <v>235.83140000000003</v>
      </c>
      <c r="J68" s="80">
        <v>267.92810000000003</v>
      </c>
      <c r="K68" s="80">
        <v>274.51320000000004</v>
      </c>
      <c r="L68" s="80">
        <v>180.79239999999999</v>
      </c>
      <c r="M68" s="80">
        <v>238.84140000000008</v>
      </c>
      <c r="N68" s="80">
        <v>201.87179999999992</v>
      </c>
      <c r="O68" s="81">
        <v>187.93829999999994</v>
      </c>
      <c r="P68" s="93">
        <f t="shared" si="25"/>
        <v>463.72400000000016</v>
      </c>
      <c r="Q68" s="80">
        <f t="shared" si="26"/>
        <v>546.56530000000021</v>
      </c>
      <c r="R68" s="80">
        <f t="shared" si="27"/>
        <v>550.26950000000022</v>
      </c>
      <c r="S68" s="80">
        <f t="shared" si="28"/>
        <v>352.21289999999999</v>
      </c>
      <c r="T68" s="80">
        <f t="shared" si="29"/>
        <v>501.2803000000003</v>
      </c>
      <c r="U68" s="80">
        <f t="shared" si="30"/>
        <v>429.86620000000005</v>
      </c>
      <c r="V68" s="81">
        <f t="shared" si="31"/>
        <v>392.37540000000013</v>
      </c>
      <c r="W68" s="30">
        <v>475</v>
      </c>
      <c r="X68" s="29">
        <v>494</v>
      </c>
      <c r="Y68" s="29">
        <v>492</v>
      </c>
      <c r="Z68" s="29">
        <v>455</v>
      </c>
      <c r="AA68" s="29">
        <v>488</v>
      </c>
      <c r="AB68" s="29">
        <v>483</v>
      </c>
      <c r="AC68" s="32">
        <v>472</v>
      </c>
      <c r="AD68" s="30">
        <v>469</v>
      </c>
      <c r="AE68" s="29">
        <v>477</v>
      </c>
      <c r="AF68" s="29">
        <v>474</v>
      </c>
      <c r="AG68" s="29">
        <v>458</v>
      </c>
      <c r="AH68" s="29">
        <v>470</v>
      </c>
      <c r="AI68" s="29">
        <v>463</v>
      </c>
      <c r="AJ68" s="32">
        <v>461</v>
      </c>
      <c r="AK68" s="93">
        <v>242.44459999999995</v>
      </c>
      <c r="AL68" s="80">
        <v>329.87250000000012</v>
      </c>
      <c r="AM68" s="80">
        <v>311.26729999999998</v>
      </c>
      <c r="AN68" s="80">
        <v>196.32410000000007</v>
      </c>
      <c r="AO68" s="80">
        <v>331.85660000000018</v>
      </c>
      <c r="AP68" s="80">
        <v>270.54089999999997</v>
      </c>
      <c r="AQ68" s="81">
        <v>256.45309999999995</v>
      </c>
      <c r="AR68" s="93">
        <v>226.36210000000005</v>
      </c>
      <c r="AS68" s="80">
        <v>310.25059999999985</v>
      </c>
      <c r="AT68" s="80">
        <v>289.96739999999994</v>
      </c>
      <c r="AU68" s="80">
        <v>181.14449999999999</v>
      </c>
      <c r="AV68" s="80">
        <v>293.22020000000003</v>
      </c>
      <c r="AW68" s="80">
        <v>234.24380000000011</v>
      </c>
      <c r="AX68" s="81">
        <v>238.23090000000013</v>
      </c>
      <c r="AY68" s="93">
        <f t="shared" si="32"/>
        <v>468.80669999999998</v>
      </c>
      <c r="AZ68" s="80">
        <f t="shared" si="33"/>
        <v>640.12310000000002</v>
      </c>
      <c r="BA68" s="80">
        <f t="shared" si="34"/>
        <v>601.23469999999998</v>
      </c>
      <c r="BB68" s="80">
        <f t="shared" si="35"/>
        <v>377.46860000000004</v>
      </c>
      <c r="BC68" s="80">
        <f t="shared" si="36"/>
        <v>625.07680000000028</v>
      </c>
      <c r="BD68" s="80">
        <f t="shared" si="37"/>
        <v>504.78470000000004</v>
      </c>
      <c r="BE68" s="81">
        <f t="shared" si="38"/>
        <v>494.68400000000008</v>
      </c>
      <c r="BF68" s="30">
        <v>510</v>
      </c>
      <c r="BG68" s="29">
        <v>512</v>
      </c>
      <c r="BH68" s="29">
        <v>510</v>
      </c>
      <c r="BI68" s="29">
        <v>511</v>
      </c>
      <c r="BJ68" s="29">
        <v>512</v>
      </c>
      <c r="BK68" s="29">
        <v>511</v>
      </c>
      <c r="BL68" s="32">
        <v>511</v>
      </c>
      <c r="BM68" s="30">
        <v>490</v>
      </c>
      <c r="BN68" s="29">
        <v>489</v>
      </c>
      <c r="BO68" s="29">
        <v>490</v>
      </c>
      <c r="BP68" s="29">
        <v>490</v>
      </c>
      <c r="BQ68" s="29">
        <v>489</v>
      </c>
      <c r="BR68" s="29">
        <v>490</v>
      </c>
      <c r="BS68" s="32">
        <v>490</v>
      </c>
      <c r="BU68" s="61">
        <f t="shared" si="39"/>
        <v>47.977389473684234</v>
      </c>
      <c r="BV68" s="6">
        <f t="shared" si="40"/>
        <v>56.404291497975734</v>
      </c>
      <c r="BW68" s="6">
        <f t="shared" si="41"/>
        <v>56.048028455284594</v>
      </c>
      <c r="BX68" s="6">
        <f t="shared" si="42"/>
        <v>37.674835164835173</v>
      </c>
      <c r="BY68" s="6">
        <f t="shared" si="43"/>
        <v>53.778463114754139</v>
      </c>
      <c r="BZ68" s="6">
        <f t="shared" si="44"/>
        <v>47.203809523809547</v>
      </c>
      <c r="CA68" s="82">
        <f t="shared" si="45"/>
        <v>43.31294491525427</v>
      </c>
      <c r="CB68" s="6">
        <f t="shared" si="46"/>
        <v>50.283880597014928</v>
      </c>
      <c r="CC68" s="6">
        <f t="shared" si="47"/>
        <v>56.169412997903564</v>
      </c>
      <c r="CD68" s="6">
        <f t="shared" si="48"/>
        <v>57.914177215189881</v>
      </c>
      <c r="CE68" s="6">
        <f t="shared" si="49"/>
        <v>39.474323144104801</v>
      </c>
      <c r="CF68" s="6">
        <f t="shared" si="50"/>
        <v>50.817319148936193</v>
      </c>
      <c r="CG68" s="6">
        <f t="shared" si="51"/>
        <v>43.600820734341234</v>
      </c>
      <c r="CH68" s="6">
        <f t="shared" si="52"/>
        <v>40.76752711496745</v>
      </c>
      <c r="CI68" s="61">
        <f t="shared" si="53"/>
        <v>47.53815686274509</v>
      </c>
      <c r="CJ68" s="6">
        <f t="shared" si="54"/>
        <v>64.428222656250028</v>
      </c>
      <c r="CK68" s="6">
        <f t="shared" si="55"/>
        <v>61.032803921568622</v>
      </c>
      <c r="CL68" s="6">
        <f t="shared" si="56"/>
        <v>38.419589041095904</v>
      </c>
      <c r="CM68" s="6">
        <f t="shared" si="57"/>
        <v>64.815742187500035</v>
      </c>
      <c r="CN68" s="6">
        <f t="shared" si="58"/>
        <v>52.943424657534244</v>
      </c>
      <c r="CO68" s="82">
        <f t="shared" si="59"/>
        <v>50.186516634050868</v>
      </c>
      <c r="CP68" s="6">
        <f t="shared" si="60"/>
        <v>46.19634693877552</v>
      </c>
      <c r="CQ68" s="6">
        <f t="shared" si="61"/>
        <v>63.445930470347619</v>
      </c>
      <c r="CR68" s="6">
        <f t="shared" si="62"/>
        <v>59.177020408163251</v>
      </c>
      <c r="CS68" s="6">
        <f t="shared" si="63"/>
        <v>36.968265306122447</v>
      </c>
      <c r="CT68" s="6">
        <f t="shared" si="64"/>
        <v>59.96323108384459</v>
      </c>
      <c r="CU68" s="6">
        <f t="shared" si="65"/>
        <v>47.804857142857166</v>
      </c>
      <c r="CV68" s="82">
        <f t="shared" si="66"/>
        <v>48.618551020408191</v>
      </c>
      <c r="CX68" s="59">
        <f t="shared" si="67"/>
        <v>2.3064911233306944</v>
      </c>
      <c r="CY68" s="57">
        <f t="shared" si="68"/>
        <v>-0.23487850007217048</v>
      </c>
      <c r="CZ68" s="57">
        <f t="shared" si="69"/>
        <v>1.8661487599052862</v>
      </c>
      <c r="DA68" s="57">
        <f t="shared" si="70"/>
        <v>1.7994879792696281</v>
      </c>
      <c r="DB68" s="57">
        <f t="shared" si="71"/>
        <v>-2.9611439658179464</v>
      </c>
      <c r="DC68" s="57">
        <f t="shared" si="72"/>
        <v>-3.6029887894683128</v>
      </c>
      <c r="DD68" s="57">
        <f t="shared" si="73"/>
        <v>-2.5454178002868204</v>
      </c>
      <c r="DE68" s="59">
        <f t="shared" si="74"/>
        <v>-1.3418099239695707</v>
      </c>
      <c r="DF68" s="57">
        <f t="shared" si="75"/>
        <v>-0.98229218590240919</v>
      </c>
      <c r="DG68" s="57">
        <f t="shared" si="76"/>
        <v>-1.8557835134053704</v>
      </c>
      <c r="DH68" s="57">
        <f t="shared" si="77"/>
        <v>-1.4513237349734567</v>
      </c>
      <c r="DI68" s="57">
        <f t="shared" si="78"/>
        <v>-4.8525111036554449</v>
      </c>
      <c r="DJ68" s="57">
        <f t="shared" si="79"/>
        <v>-5.138567514677078</v>
      </c>
      <c r="DK68" s="60">
        <f t="shared" si="80"/>
        <v>-1.5679656136426772</v>
      </c>
    </row>
    <row r="69" spans="1:115" x14ac:dyDescent="0.25">
      <c r="A69" s="439" t="s">
        <v>68</v>
      </c>
      <c r="B69" s="93">
        <v>230.6238000000001</v>
      </c>
      <c r="C69" s="80">
        <v>369.47359999999935</v>
      </c>
      <c r="D69" s="80">
        <v>368.36989999999929</v>
      </c>
      <c r="E69" s="80">
        <v>201.64580000000012</v>
      </c>
      <c r="F69" s="80">
        <v>321.91089999999957</v>
      </c>
      <c r="G69" s="80">
        <v>257.54790000000008</v>
      </c>
      <c r="H69" s="81">
        <v>251.96350000000015</v>
      </c>
      <c r="I69" s="93">
        <v>191.98189999999994</v>
      </c>
      <c r="J69" s="80">
        <v>297.26699999999983</v>
      </c>
      <c r="K69" s="80">
        <v>313.50679999999977</v>
      </c>
      <c r="L69" s="80">
        <v>187.07639999999998</v>
      </c>
      <c r="M69" s="80">
        <v>262.13399999999984</v>
      </c>
      <c r="N69" s="80">
        <v>260.35579999999987</v>
      </c>
      <c r="O69" s="81">
        <v>217.47829999999979</v>
      </c>
      <c r="P69" s="93">
        <f t="shared" si="25"/>
        <v>422.60570000000007</v>
      </c>
      <c r="Q69" s="80">
        <f t="shared" si="26"/>
        <v>666.74059999999918</v>
      </c>
      <c r="R69" s="80">
        <f t="shared" si="27"/>
        <v>681.87669999999912</v>
      </c>
      <c r="S69" s="80">
        <f t="shared" si="28"/>
        <v>388.7222000000001</v>
      </c>
      <c r="T69" s="80">
        <f t="shared" si="29"/>
        <v>584.04489999999942</v>
      </c>
      <c r="U69" s="80">
        <f t="shared" si="30"/>
        <v>517.90369999999996</v>
      </c>
      <c r="V69" s="81">
        <f t="shared" si="31"/>
        <v>469.44179999999994</v>
      </c>
      <c r="W69" s="30">
        <v>522</v>
      </c>
      <c r="X69" s="29">
        <v>534</v>
      </c>
      <c r="Y69" s="29">
        <v>538</v>
      </c>
      <c r="Z69" s="29">
        <v>506</v>
      </c>
      <c r="AA69" s="29">
        <v>530</v>
      </c>
      <c r="AB69" s="29">
        <v>525</v>
      </c>
      <c r="AC69" s="32">
        <v>521</v>
      </c>
      <c r="AD69" s="30">
        <v>484</v>
      </c>
      <c r="AE69" s="29">
        <v>488</v>
      </c>
      <c r="AF69" s="29">
        <v>493</v>
      </c>
      <c r="AG69" s="29">
        <v>468</v>
      </c>
      <c r="AH69" s="29">
        <v>487</v>
      </c>
      <c r="AI69" s="29">
        <v>490</v>
      </c>
      <c r="AJ69" s="32">
        <v>477</v>
      </c>
      <c r="AK69" s="93">
        <v>211.54019999999997</v>
      </c>
      <c r="AL69" s="80">
        <v>319.07329999999979</v>
      </c>
      <c r="AM69" s="80">
        <v>327.60999999999973</v>
      </c>
      <c r="AN69" s="80">
        <v>188.3829999999999</v>
      </c>
      <c r="AO69" s="80">
        <v>282.15969999999976</v>
      </c>
      <c r="AP69" s="80">
        <v>233.61109999999988</v>
      </c>
      <c r="AQ69" s="81">
        <v>220.6363999999999</v>
      </c>
      <c r="AR69" s="93">
        <v>199.50069999999994</v>
      </c>
      <c r="AS69" s="80">
        <v>313.36099999999988</v>
      </c>
      <c r="AT69" s="80">
        <v>305.39009999999985</v>
      </c>
      <c r="AU69" s="80">
        <v>185.2303</v>
      </c>
      <c r="AV69" s="80">
        <v>250.67340000000002</v>
      </c>
      <c r="AW69" s="80">
        <v>239.07049999999995</v>
      </c>
      <c r="AX69" s="81">
        <v>204.92789999999997</v>
      </c>
      <c r="AY69" s="93">
        <f t="shared" si="32"/>
        <v>411.04089999999991</v>
      </c>
      <c r="AZ69" s="80">
        <f t="shared" si="33"/>
        <v>632.43429999999967</v>
      </c>
      <c r="BA69" s="80">
        <f t="shared" si="34"/>
        <v>633.00009999999952</v>
      </c>
      <c r="BB69" s="80">
        <f t="shared" si="35"/>
        <v>373.61329999999987</v>
      </c>
      <c r="BC69" s="80">
        <f t="shared" si="36"/>
        <v>532.83309999999983</v>
      </c>
      <c r="BD69" s="80">
        <f t="shared" si="37"/>
        <v>472.68159999999983</v>
      </c>
      <c r="BE69" s="81">
        <f t="shared" si="38"/>
        <v>425.56429999999989</v>
      </c>
      <c r="BF69" s="30">
        <v>527</v>
      </c>
      <c r="BG69" s="29">
        <v>527</v>
      </c>
      <c r="BH69" s="29">
        <v>527</v>
      </c>
      <c r="BI69" s="29">
        <v>526</v>
      </c>
      <c r="BJ69" s="29">
        <v>526</v>
      </c>
      <c r="BK69" s="29">
        <v>526</v>
      </c>
      <c r="BL69" s="32">
        <v>526</v>
      </c>
      <c r="BM69" s="30">
        <v>483</v>
      </c>
      <c r="BN69" s="29">
        <v>482</v>
      </c>
      <c r="BO69" s="29">
        <v>482</v>
      </c>
      <c r="BP69" s="29">
        <v>482</v>
      </c>
      <c r="BQ69" s="29">
        <v>481</v>
      </c>
      <c r="BR69" s="29">
        <v>481</v>
      </c>
      <c r="BS69" s="32">
        <v>481</v>
      </c>
      <c r="BU69" s="61">
        <f t="shared" si="39"/>
        <v>44.180804597701169</v>
      </c>
      <c r="BV69" s="6">
        <f t="shared" si="40"/>
        <v>69.189812734082281</v>
      </c>
      <c r="BW69" s="6">
        <f t="shared" si="41"/>
        <v>68.4702416356876</v>
      </c>
      <c r="BX69" s="6">
        <f t="shared" si="42"/>
        <v>39.85094861660081</v>
      </c>
      <c r="BY69" s="6">
        <f t="shared" si="43"/>
        <v>60.73790566037728</v>
      </c>
      <c r="BZ69" s="6">
        <f t="shared" si="44"/>
        <v>49.056742857142872</v>
      </c>
      <c r="CA69" s="82">
        <f t="shared" si="45"/>
        <v>48.361516314779301</v>
      </c>
      <c r="CB69" s="6">
        <f t="shared" si="46"/>
        <v>39.66568181818181</v>
      </c>
      <c r="CC69" s="6">
        <f t="shared" si="47"/>
        <v>60.915368852458982</v>
      </c>
      <c r="CD69" s="6">
        <f t="shared" si="48"/>
        <v>63.591643002028356</v>
      </c>
      <c r="CE69" s="6">
        <f t="shared" si="49"/>
        <v>39.973589743589741</v>
      </c>
      <c r="CF69" s="6">
        <f t="shared" si="50"/>
        <v>53.826283367556435</v>
      </c>
      <c r="CG69" s="6">
        <f t="shared" si="51"/>
        <v>53.133836734693851</v>
      </c>
      <c r="CH69" s="6">
        <f t="shared" si="52"/>
        <v>45.592935010482137</v>
      </c>
      <c r="CI69" s="61">
        <f t="shared" si="53"/>
        <v>40.140455407969633</v>
      </c>
      <c r="CJ69" s="6">
        <f t="shared" si="54"/>
        <v>60.545218216318744</v>
      </c>
      <c r="CK69" s="6">
        <f t="shared" si="55"/>
        <v>62.165085388994257</v>
      </c>
      <c r="CL69" s="6">
        <f t="shared" si="56"/>
        <v>35.814258555133058</v>
      </c>
      <c r="CM69" s="6">
        <f t="shared" si="57"/>
        <v>53.642528517110222</v>
      </c>
      <c r="CN69" s="6">
        <f t="shared" si="58"/>
        <v>44.412756653992375</v>
      </c>
      <c r="CO69" s="82">
        <f t="shared" si="59"/>
        <v>41.946083650190097</v>
      </c>
      <c r="CP69" s="6">
        <f t="shared" si="60"/>
        <v>41.304492753623173</v>
      </c>
      <c r="CQ69" s="6">
        <f t="shared" si="61"/>
        <v>65.012655601659731</v>
      </c>
      <c r="CR69" s="6">
        <f t="shared" si="62"/>
        <v>63.35894190871366</v>
      </c>
      <c r="CS69" s="6">
        <f t="shared" si="63"/>
        <v>38.429522821576761</v>
      </c>
      <c r="CT69" s="6">
        <f t="shared" si="64"/>
        <v>52.115051975051976</v>
      </c>
      <c r="CU69" s="6">
        <f t="shared" si="65"/>
        <v>49.702806652806643</v>
      </c>
      <c r="CV69" s="82">
        <f t="shared" si="66"/>
        <v>42.604553014553012</v>
      </c>
      <c r="CX69" s="59">
        <f t="shared" si="67"/>
        <v>-4.5151227795193591</v>
      </c>
      <c r="CY69" s="57">
        <f t="shared" si="68"/>
        <v>-8.2744438816232986</v>
      </c>
      <c r="CZ69" s="57">
        <f t="shared" si="69"/>
        <v>-4.8785986336592444</v>
      </c>
      <c r="DA69" s="57">
        <f t="shared" si="70"/>
        <v>0.12264112698893115</v>
      </c>
      <c r="DB69" s="57">
        <f t="shared" si="71"/>
        <v>-6.9116222928208444</v>
      </c>
      <c r="DC69" s="57">
        <f t="shared" si="72"/>
        <v>4.0770938775509791</v>
      </c>
      <c r="DD69" s="57">
        <f t="shared" si="73"/>
        <v>-2.7685813042971645</v>
      </c>
      <c r="DE69" s="59">
        <f t="shared" si="74"/>
        <v>1.16403734565354</v>
      </c>
      <c r="DF69" s="57">
        <f t="shared" si="75"/>
        <v>4.4674373853409861</v>
      </c>
      <c r="DG69" s="57">
        <f t="shared" si="76"/>
        <v>1.1938565197194038</v>
      </c>
      <c r="DH69" s="57">
        <f t="shared" si="77"/>
        <v>2.6152642664437025</v>
      </c>
      <c r="DI69" s="57">
        <f t="shared" si="78"/>
        <v>-1.5274765420582455</v>
      </c>
      <c r="DJ69" s="57">
        <f t="shared" si="79"/>
        <v>5.2900499988142684</v>
      </c>
      <c r="DK69" s="60">
        <f t="shared" si="80"/>
        <v>0.65846936436291514</v>
      </c>
    </row>
    <row r="70" spans="1:115" x14ac:dyDescent="0.25">
      <c r="A70" s="439" t="s">
        <v>69</v>
      </c>
      <c r="B70" s="93">
        <v>207.62940000000006</v>
      </c>
      <c r="C70" s="80">
        <v>348.05620000000016</v>
      </c>
      <c r="D70" s="80">
        <v>357.57190000000014</v>
      </c>
      <c r="E70" s="80">
        <v>117.73529999999997</v>
      </c>
      <c r="F70" s="80">
        <v>245.0832000000002</v>
      </c>
      <c r="G70" s="80">
        <v>177.28250000000003</v>
      </c>
      <c r="H70" s="81">
        <v>186.64260000000002</v>
      </c>
      <c r="I70" s="93">
        <v>177.34319999999991</v>
      </c>
      <c r="J70" s="80">
        <v>250.87039999999996</v>
      </c>
      <c r="K70" s="80">
        <v>272.62419999999997</v>
      </c>
      <c r="L70" s="80">
        <v>91.536700000000039</v>
      </c>
      <c r="M70" s="80">
        <v>156.56099999999995</v>
      </c>
      <c r="N70" s="80">
        <v>111.50630000000007</v>
      </c>
      <c r="O70" s="81">
        <v>124.46530000000001</v>
      </c>
      <c r="P70" s="93">
        <f t="shared" si="25"/>
        <v>384.97259999999994</v>
      </c>
      <c r="Q70" s="80">
        <f t="shared" si="26"/>
        <v>598.92660000000012</v>
      </c>
      <c r="R70" s="80">
        <f t="shared" si="27"/>
        <v>630.19610000000011</v>
      </c>
      <c r="S70" s="80">
        <f t="shared" si="28"/>
        <v>209.27199999999999</v>
      </c>
      <c r="T70" s="80">
        <f t="shared" si="29"/>
        <v>401.64420000000018</v>
      </c>
      <c r="U70" s="80">
        <f t="shared" si="30"/>
        <v>288.78880000000009</v>
      </c>
      <c r="V70" s="81">
        <f t="shared" si="31"/>
        <v>311.10790000000003</v>
      </c>
      <c r="W70" s="30">
        <v>515</v>
      </c>
      <c r="X70" s="29">
        <v>525</v>
      </c>
      <c r="Y70" s="29">
        <v>526</v>
      </c>
      <c r="Z70" s="29">
        <v>490</v>
      </c>
      <c r="AA70" s="29">
        <v>515</v>
      </c>
      <c r="AB70" s="29">
        <v>506</v>
      </c>
      <c r="AC70" s="32">
        <v>499</v>
      </c>
      <c r="AD70" s="30">
        <v>425</v>
      </c>
      <c r="AE70" s="29">
        <v>424</v>
      </c>
      <c r="AF70" s="29">
        <v>427</v>
      </c>
      <c r="AG70" s="29">
        <v>402</v>
      </c>
      <c r="AH70" s="29">
        <v>417</v>
      </c>
      <c r="AI70" s="29">
        <v>415</v>
      </c>
      <c r="AJ70" s="32">
        <v>403</v>
      </c>
      <c r="AK70" s="93">
        <v>201.9253999999998</v>
      </c>
      <c r="AL70" s="80">
        <v>393.3743999999997</v>
      </c>
      <c r="AM70" s="80">
        <v>403.58929999999953</v>
      </c>
      <c r="AN70" s="80">
        <v>128.7509</v>
      </c>
      <c r="AO70" s="80">
        <v>248.99589999999986</v>
      </c>
      <c r="AP70" s="80">
        <v>183.22279999999981</v>
      </c>
      <c r="AQ70" s="81">
        <v>168.43829999999994</v>
      </c>
      <c r="AR70" s="93">
        <v>149.92030000000003</v>
      </c>
      <c r="AS70" s="80">
        <v>293.11269999999996</v>
      </c>
      <c r="AT70" s="80">
        <v>294.71250000000009</v>
      </c>
      <c r="AU70" s="80">
        <v>84.85040000000005</v>
      </c>
      <c r="AV70" s="80">
        <v>166.73620000000005</v>
      </c>
      <c r="AW70" s="80">
        <v>138.31370000000007</v>
      </c>
      <c r="AX70" s="81">
        <v>127.36410000000004</v>
      </c>
      <c r="AY70" s="93">
        <f t="shared" si="32"/>
        <v>351.84569999999985</v>
      </c>
      <c r="AZ70" s="80">
        <f t="shared" si="33"/>
        <v>686.4870999999996</v>
      </c>
      <c r="BA70" s="80">
        <f t="shared" si="34"/>
        <v>698.30179999999962</v>
      </c>
      <c r="BB70" s="80">
        <f t="shared" si="35"/>
        <v>213.60130000000004</v>
      </c>
      <c r="BC70" s="80">
        <f t="shared" si="36"/>
        <v>415.73209999999995</v>
      </c>
      <c r="BD70" s="80">
        <f t="shared" si="37"/>
        <v>321.53649999999988</v>
      </c>
      <c r="BE70" s="81">
        <f t="shared" si="38"/>
        <v>295.80239999999998</v>
      </c>
      <c r="BF70" s="30">
        <v>559</v>
      </c>
      <c r="BG70" s="29">
        <v>559</v>
      </c>
      <c r="BH70" s="29">
        <v>559</v>
      </c>
      <c r="BI70" s="29">
        <v>558</v>
      </c>
      <c r="BJ70" s="29">
        <v>559</v>
      </c>
      <c r="BK70" s="29">
        <v>558</v>
      </c>
      <c r="BL70" s="32">
        <v>558</v>
      </c>
      <c r="BM70" s="30">
        <v>444</v>
      </c>
      <c r="BN70" s="29">
        <v>443</v>
      </c>
      <c r="BO70" s="29">
        <v>444</v>
      </c>
      <c r="BP70" s="29">
        <v>443</v>
      </c>
      <c r="BQ70" s="29">
        <v>444</v>
      </c>
      <c r="BR70" s="29">
        <v>443</v>
      </c>
      <c r="BS70" s="32">
        <v>443</v>
      </c>
      <c r="BU70" s="61">
        <f t="shared" si="39"/>
        <v>40.316388349514575</v>
      </c>
      <c r="BV70" s="6">
        <f t="shared" si="40"/>
        <v>66.296419047619082</v>
      </c>
      <c r="BW70" s="6">
        <f t="shared" si="41"/>
        <v>67.979448669201545</v>
      </c>
      <c r="BX70" s="6">
        <f t="shared" si="42"/>
        <v>24.027612244897952</v>
      </c>
      <c r="BY70" s="6">
        <f t="shared" si="43"/>
        <v>47.588970873786444</v>
      </c>
      <c r="BZ70" s="6">
        <f t="shared" si="44"/>
        <v>35.036067193675898</v>
      </c>
      <c r="CA70" s="82">
        <f t="shared" si="45"/>
        <v>37.403326653306621</v>
      </c>
      <c r="CB70" s="6">
        <f t="shared" si="46"/>
        <v>41.727811764705862</v>
      </c>
      <c r="CC70" s="6">
        <f t="shared" si="47"/>
        <v>59.167547169811307</v>
      </c>
      <c r="CD70" s="6">
        <f t="shared" si="48"/>
        <v>63.846416861826697</v>
      </c>
      <c r="CE70" s="6">
        <f t="shared" si="49"/>
        <v>22.770323383084587</v>
      </c>
      <c r="CF70" s="6">
        <f t="shared" si="50"/>
        <v>37.544604316546746</v>
      </c>
      <c r="CG70" s="6">
        <f t="shared" si="51"/>
        <v>26.868987951807245</v>
      </c>
      <c r="CH70" s="6">
        <f t="shared" si="52"/>
        <v>30.884689826302729</v>
      </c>
      <c r="CI70" s="61">
        <f t="shared" si="53"/>
        <v>36.122611806797813</v>
      </c>
      <c r="CJ70" s="6">
        <f t="shared" si="54"/>
        <v>70.371091234346991</v>
      </c>
      <c r="CK70" s="6">
        <f t="shared" si="55"/>
        <v>72.1984436493738</v>
      </c>
      <c r="CL70" s="6">
        <f t="shared" si="56"/>
        <v>23.073637992831543</v>
      </c>
      <c r="CM70" s="6">
        <f t="shared" si="57"/>
        <v>44.543094812164554</v>
      </c>
      <c r="CN70" s="6">
        <f t="shared" si="58"/>
        <v>32.835627240143332</v>
      </c>
      <c r="CO70" s="82">
        <f t="shared" si="59"/>
        <v>30.186075268817191</v>
      </c>
      <c r="CP70" s="6">
        <f t="shared" si="60"/>
        <v>33.76583333333334</v>
      </c>
      <c r="CQ70" s="6">
        <f t="shared" si="61"/>
        <v>66.165395033860037</v>
      </c>
      <c r="CR70" s="6">
        <f t="shared" si="62"/>
        <v>66.376689189189207</v>
      </c>
      <c r="CS70" s="6">
        <f t="shared" si="63"/>
        <v>19.153589164785565</v>
      </c>
      <c r="CT70" s="6">
        <f t="shared" si="64"/>
        <v>37.55319819819821</v>
      </c>
      <c r="CU70" s="6">
        <f t="shared" si="65"/>
        <v>31.222054176072252</v>
      </c>
      <c r="CV70" s="82">
        <f t="shared" si="66"/>
        <v>28.750361173814909</v>
      </c>
      <c r="CX70" s="59">
        <f t="shared" si="67"/>
        <v>1.4114234151912868</v>
      </c>
      <c r="CY70" s="57">
        <f t="shared" si="68"/>
        <v>-7.1288718778077751</v>
      </c>
      <c r="CZ70" s="57">
        <f t="shared" si="69"/>
        <v>-4.1330318073748487</v>
      </c>
      <c r="DA70" s="57">
        <f t="shared" si="70"/>
        <v>-1.2572888618133646</v>
      </c>
      <c r="DB70" s="57">
        <f t="shared" si="71"/>
        <v>-10.044366557239698</v>
      </c>
      <c r="DC70" s="57">
        <f t="shared" si="72"/>
        <v>-8.1670792418686524</v>
      </c>
      <c r="DD70" s="57">
        <f t="shared" si="73"/>
        <v>-6.5186368270038919</v>
      </c>
      <c r="DE70" s="59">
        <f t="shared" si="74"/>
        <v>-2.3567784734644732</v>
      </c>
      <c r="DF70" s="57">
        <f t="shared" si="75"/>
        <v>-4.2056962004869547</v>
      </c>
      <c r="DG70" s="57">
        <f t="shared" si="76"/>
        <v>-5.821754460184593</v>
      </c>
      <c r="DH70" s="57">
        <f t="shared" si="77"/>
        <v>-3.920048828045978</v>
      </c>
      <c r="DI70" s="57">
        <f t="shared" si="78"/>
        <v>-6.9898966139663443</v>
      </c>
      <c r="DJ70" s="57">
        <f t="shared" si="79"/>
        <v>-1.6135730640710797</v>
      </c>
      <c r="DK70" s="60">
        <f t="shared" si="80"/>
        <v>-1.4357140950022824</v>
      </c>
    </row>
    <row r="71" spans="1:115" x14ac:dyDescent="0.25">
      <c r="A71" s="439" t="s">
        <v>70</v>
      </c>
      <c r="B71" s="93">
        <v>209.11149999999995</v>
      </c>
      <c r="C71" s="80">
        <v>387.33410000000049</v>
      </c>
      <c r="D71" s="80">
        <v>382.23610000000025</v>
      </c>
      <c r="E71" s="80">
        <v>133.85590000000002</v>
      </c>
      <c r="F71" s="80">
        <v>290.8151000000002</v>
      </c>
      <c r="G71" s="80">
        <v>196.21830000000003</v>
      </c>
      <c r="H71" s="81">
        <v>187.11200000000002</v>
      </c>
      <c r="I71" s="93">
        <v>156.18259999999998</v>
      </c>
      <c r="J71" s="80">
        <v>289.18270000000024</v>
      </c>
      <c r="K71" s="80">
        <v>301.55340000000012</v>
      </c>
      <c r="L71" s="80">
        <v>94.034599999999969</v>
      </c>
      <c r="M71" s="80">
        <v>226.38910000000001</v>
      </c>
      <c r="N71" s="80">
        <v>153.18619999999999</v>
      </c>
      <c r="O71" s="81">
        <v>146.37909999999999</v>
      </c>
      <c r="P71" s="93">
        <f t="shared" si="25"/>
        <v>365.29409999999996</v>
      </c>
      <c r="Q71" s="80">
        <f t="shared" si="26"/>
        <v>676.51680000000079</v>
      </c>
      <c r="R71" s="80">
        <f t="shared" si="27"/>
        <v>683.78950000000032</v>
      </c>
      <c r="S71" s="80">
        <f t="shared" si="28"/>
        <v>227.89049999999997</v>
      </c>
      <c r="T71" s="80">
        <f t="shared" si="29"/>
        <v>517.20420000000024</v>
      </c>
      <c r="U71" s="80">
        <f t="shared" si="30"/>
        <v>349.40449999999998</v>
      </c>
      <c r="V71" s="81">
        <f t="shared" si="31"/>
        <v>333.49110000000002</v>
      </c>
      <c r="W71" s="30">
        <v>532</v>
      </c>
      <c r="X71" s="29">
        <v>543</v>
      </c>
      <c r="Y71" s="29">
        <v>543</v>
      </c>
      <c r="Z71" s="29">
        <v>504</v>
      </c>
      <c r="AA71" s="29">
        <v>535</v>
      </c>
      <c r="AB71" s="29">
        <v>510</v>
      </c>
      <c r="AC71" s="32">
        <v>506</v>
      </c>
      <c r="AD71" s="30">
        <v>449</v>
      </c>
      <c r="AE71" s="29">
        <v>450</v>
      </c>
      <c r="AF71" s="29">
        <v>453</v>
      </c>
      <c r="AG71" s="29">
        <v>429</v>
      </c>
      <c r="AH71" s="29">
        <v>445</v>
      </c>
      <c r="AI71" s="29">
        <v>439</v>
      </c>
      <c r="AJ71" s="32">
        <v>439</v>
      </c>
      <c r="AK71" s="93">
        <v>205.60939999999997</v>
      </c>
      <c r="AL71" s="80">
        <v>393.23150000000038</v>
      </c>
      <c r="AM71" s="80">
        <v>402.86590000000035</v>
      </c>
      <c r="AN71" s="80">
        <v>160.23270000000014</v>
      </c>
      <c r="AO71" s="80">
        <v>290.1153000000001</v>
      </c>
      <c r="AP71" s="80">
        <v>191.34990000000016</v>
      </c>
      <c r="AQ71" s="81">
        <v>178.0930000000001</v>
      </c>
      <c r="AR71" s="93">
        <v>169.45429999999999</v>
      </c>
      <c r="AS71" s="80">
        <v>293.57770000000005</v>
      </c>
      <c r="AT71" s="80">
        <v>316.2924999999999</v>
      </c>
      <c r="AU71" s="80">
        <v>128.24189999999999</v>
      </c>
      <c r="AV71" s="80">
        <v>247.05119999999997</v>
      </c>
      <c r="AW71" s="80">
        <v>165.05629999999991</v>
      </c>
      <c r="AX71" s="81">
        <v>165.45189999999997</v>
      </c>
      <c r="AY71" s="93">
        <f t="shared" si="32"/>
        <v>375.06369999999993</v>
      </c>
      <c r="AZ71" s="80">
        <f t="shared" si="33"/>
        <v>686.80920000000037</v>
      </c>
      <c r="BA71" s="80">
        <f t="shared" si="34"/>
        <v>719.15840000000026</v>
      </c>
      <c r="BB71" s="80">
        <f t="shared" si="35"/>
        <v>288.47460000000012</v>
      </c>
      <c r="BC71" s="80">
        <f t="shared" si="36"/>
        <v>537.16650000000004</v>
      </c>
      <c r="BD71" s="80">
        <f t="shared" si="37"/>
        <v>356.40620000000007</v>
      </c>
      <c r="BE71" s="81">
        <f t="shared" si="38"/>
        <v>343.5449000000001</v>
      </c>
      <c r="BF71" s="30">
        <v>557</v>
      </c>
      <c r="BG71" s="29">
        <v>558</v>
      </c>
      <c r="BH71" s="29">
        <v>559</v>
      </c>
      <c r="BI71" s="29">
        <v>557</v>
      </c>
      <c r="BJ71" s="29">
        <v>557</v>
      </c>
      <c r="BK71" s="29">
        <v>557</v>
      </c>
      <c r="BL71" s="32">
        <v>557</v>
      </c>
      <c r="BM71" s="30">
        <v>449</v>
      </c>
      <c r="BN71" s="29">
        <v>450</v>
      </c>
      <c r="BO71" s="29">
        <v>450</v>
      </c>
      <c r="BP71" s="29">
        <v>449</v>
      </c>
      <c r="BQ71" s="29">
        <v>449</v>
      </c>
      <c r="BR71" s="29">
        <v>449</v>
      </c>
      <c r="BS71" s="32">
        <v>449</v>
      </c>
      <c r="BU71" s="61">
        <f t="shared" si="39"/>
        <v>39.306672932330819</v>
      </c>
      <c r="BV71" s="6">
        <f t="shared" si="40"/>
        <v>71.332246777164002</v>
      </c>
      <c r="BW71" s="6">
        <f t="shared" si="41"/>
        <v>70.393388581952166</v>
      </c>
      <c r="BX71" s="6">
        <f t="shared" si="42"/>
        <v>26.558710317460321</v>
      </c>
      <c r="BY71" s="6">
        <f t="shared" si="43"/>
        <v>54.357962616822462</v>
      </c>
      <c r="BZ71" s="6">
        <f t="shared" si="44"/>
        <v>38.47417647058824</v>
      </c>
      <c r="CA71" s="82">
        <f t="shared" si="45"/>
        <v>36.978656126482221</v>
      </c>
      <c r="CB71" s="6">
        <f t="shared" si="46"/>
        <v>34.784543429844092</v>
      </c>
      <c r="CC71" s="6">
        <f t="shared" si="47"/>
        <v>64.262822222222269</v>
      </c>
      <c r="CD71" s="6">
        <f t="shared" si="48"/>
        <v>66.568079470198711</v>
      </c>
      <c r="CE71" s="6">
        <f t="shared" si="49"/>
        <v>21.91948717948717</v>
      </c>
      <c r="CF71" s="6">
        <f t="shared" si="50"/>
        <v>50.873955056179774</v>
      </c>
      <c r="CG71" s="6">
        <f t="shared" si="51"/>
        <v>34.894350797266512</v>
      </c>
      <c r="CH71" s="6">
        <f t="shared" si="52"/>
        <v>33.343758542141231</v>
      </c>
      <c r="CI71" s="61">
        <f t="shared" si="53"/>
        <v>36.913716337522438</v>
      </c>
      <c r="CJ71" s="6">
        <f t="shared" si="54"/>
        <v>70.471594982078926</v>
      </c>
      <c r="CK71" s="6">
        <f t="shared" si="55"/>
        <v>72.0690339892666</v>
      </c>
      <c r="CL71" s="6">
        <f t="shared" si="56"/>
        <v>28.767091561938983</v>
      </c>
      <c r="CM71" s="6">
        <f t="shared" si="57"/>
        <v>52.08533213644526</v>
      </c>
      <c r="CN71" s="6">
        <f t="shared" si="58"/>
        <v>34.35366247755838</v>
      </c>
      <c r="CO71" s="82">
        <f t="shared" si="59"/>
        <v>31.973608617594273</v>
      </c>
      <c r="CP71" s="6">
        <f t="shared" si="60"/>
        <v>37.740378619153674</v>
      </c>
      <c r="CQ71" s="6">
        <f t="shared" si="61"/>
        <v>65.2394888888889</v>
      </c>
      <c r="CR71" s="6">
        <f t="shared" si="62"/>
        <v>70.287222222222198</v>
      </c>
      <c r="CS71" s="6">
        <f t="shared" si="63"/>
        <v>28.561670378619151</v>
      </c>
      <c r="CT71" s="6">
        <f t="shared" si="64"/>
        <v>55.022538975501099</v>
      </c>
      <c r="CU71" s="6">
        <f t="shared" si="65"/>
        <v>36.760868596881942</v>
      </c>
      <c r="CV71" s="82">
        <f t="shared" si="66"/>
        <v>36.848975501113578</v>
      </c>
      <c r="CX71" s="59">
        <f t="shared" si="67"/>
        <v>-4.5221295024867274</v>
      </c>
      <c r="CY71" s="57">
        <f t="shared" si="68"/>
        <v>-7.0694245549417332</v>
      </c>
      <c r="CZ71" s="57">
        <f t="shared" si="69"/>
        <v>-3.8253091117534552</v>
      </c>
      <c r="DA71" s="57">
        <f t="shared" si="70"/>
        <v>-4.6392231379731506</v>
      </c>
      <c r="DB71" s="57">
        <f t="shared" si="71"/>
        <v>-3.4840075606426879</v>
      </c>
      <c r="DC71" s="57">
        <f t="shared" si="72"/>
        <v>-3.5798256733217286</v>
      </c>
      <c r="DD71" s="57">
        <f t="shared" si="73"/>
        <v>-3.6348975843409903</v>
      </c>
      <c r="DE71" s="59">
        <f t="shared" si="74"/>
        <v>0.82666228163123634</v>
      </c>
      <c r="DF71" s="57">
        <f t="shared" si="75"/>
        <v>-5.2321060931900263</v>
      </c>
      <c r="DG71" s="57">
        <f t="shared" si="76"/>
        <v>-1.7818117670444025</v>
      </c>
      <c r="DH71" s="57">
        <f t="shared" si="77"/>
        <v>-0.20542118331983161</v>
      </c>
      <c r="DI71" s="57">
        <f t="shared" si="78"/>
        <v>2.9372068390558397</v>
      </c>
      <c r="DJ71" s="57">
        <f t="shared" si="79"/>
        <v>2.4072061193235612</v>
      </c>
      <c r="DK71" s="60">
        <f t="shared" si="80"/>
        <v>4.8753668835193054</v>
      </c>
    </row>
    <row r="72" spans="1:115" x14ac:dyDescent="0.25">
      <c r="A72" s="439" t="s">
        <v>71</v>
      </c>
      <c r="B72" s="93">
        <v>165.09230000000008</v>
      </c>
      <c r="C72" s="80">
        <v>199.09340000000003</v>
      </c>
      <c r="D72" s="80">
        <v>191.60160000000008</v>
      </c>
      <c r="E72" s="80">
        <v>96.317600000000084</v>
      </c>
      <c r="F72" s="80">
        <v>153.72170000000014</v>
      </c>
      <c r="G72" s="80">
        <v>143.9610000000001</v>
      </c>
      <c r="H72" s="81">
        <v>125.24810000000012</v>
      </c>
      <c r="I72" s="93">
        <v>157.32990000000004</v>
      </c>
      <c r="J72" s="80">
        <v>179.86109999999996</v>
      </c>
      <c r="K72" s="80">
        <v>174.89049999999997</v>
      </c>
      <c r="L72" s="80">
        <v>77.251000000000062</v>
      </c>
      <c r="M72" s="80">
        <v>135.1258</v>
      </c>
      <c r="N72" s="80">
        <v>122.43600000000002</v>
      </c>
      <c r="O72" s="81">
        <v>109.31310000000003</v>
      </c>
      <c r="P72" s="93">
        <f t="shared" si="25"/>
        <v>322.42220000000009</v>
      </c>
      <c r="Q72" s="80">
        <f t="shared" si="26"/>
        <v>378.9545</v>
      </c>
      <c r="R72" s="80">
        <f t="shared" si="27"/>
        <v>366.49210000000005</v>
      </c>
      <c r="S72" s="80">
        <f t="shared" si="28"/>
        <v>173.56860000000015</v>
      </c>
      <c r="T72" s="80">
        <f t="shared" si="29"/>
        <v>288.84750000000014</v>
      </c>
      <c r="U72" s="80">
        <f t="shared" si="30"/>
        <v>266.39700000000011</v>
      </c>
      <c r="V72" s="81">
        <f t="shared" si="31"/>
        <v>234.56120000000016</v>
      </c>
      <c r="W72" s="30">
        <v>242</v>
      </c>
      <c r="X72" s="29">
        <v>247</v>
      </c>
      <c r="Y72" s="29">
        <v>248</v>
      </c>
      <c r="Z72" s="29">
        <v>232</v>
      </c>
      <c r="AA72" s="29">
        <v>247</v>
      </c>
      <c r="AB72" s="29">
        <v>245</v>
      </c>
      <c r="AC72" s="32">
        <v>244</v>
      </c>
      <c r="AD72" s="30">
        <v>243</v>
      </c>
      <c r="AE72" s="29">
        <v>245</v>
      </c>
      <c r="AF72" s="29">
        <v>247</v>
      </c>
      <c r="AG72" s="29">
        <v>235</v>
      </c>
      <c r="AH72" s="29">
        <v>244</v>
      </c>
      <c r="AI72" s="29">
        <v>241</v>
      </c>
      <c r="AJ72" s="32">
        <v>245</v>
      </c>
      <c r="AK72" s="93">
        <v>144.15069999999997</v>
      </c>
      <c r="AL72" s="80">
        <v>178.82950000000011</v>
      </c>
      <c r="AM72" s="80">
        <v>185.17030000000011</v>
      </c>
      <c r="AN72" s="80">
        <v>67.904100000000028</v>
      </c>
      <c r="AO72" s="80">
        <v>155.0652</v>
      </c>
      <c r="AP72" s="80">
        <v>121.87549999999996</v>
      </c>
      <c r="AQ72" s="81">
        <v>117.16519999999997</v>
      </c>
      <c r="AR72" s="93">
        <v>141.9378000000001</v>
      </c>
      <c r="AS72" s="80">
        <v>168.33990000000006</v>
      </c>
      <c r="AT72" s="80">
        <v>162.21260000000007</v>
      </c>
      <c r="AU72" s="80">
        <v>63.626499999999986</v>
      </c>
      <c r="AV72" s="80">
        <v>149.39730000000003</v>
      </c>
      <c r="AW72" s="80">
        <v>104.92790000000007</v>
      </c>
      <c r="AX72" s="81">
        <v>92.026100000000056</v>
      </c>
      <c r="AY72" s="93">
        <f t="shared" si="32"/>
        <v>286.08850000000007</v>
      </c>
      <c r="AZ72" s="80">
        <f t="shared" si="33"/>
        <v>347.16940000000017</v>
      </c>
      <c r="BA72" s="80">
        <f t="shared" si="34"/>
        <v>347.38290000000018</v>
      </c>
      <c r="BB72" s="80">
        <f t="shared" si="35"/>
        <v>131.53060000000002</v>
      </c>
      <c r="BC72" s="80">
        <f t="shared" si="36"/>
        <v>304.46250000000003</v>
      </c>
      <c r="BD72" s="80">
        <f t="shared" si="37"/>
        <v>226.80340000000001</v>
      </c>
      <c r="BE72" s="81">
        <f t="shared" si="38"/>
        <v>209.19130000000001</v>
      </c>
      <c r="BF72" s="30">
        <v>252</v>
      </c>
      <c r="BG72" s="29">
        <v>253</v>
      </c>
      <c r="BH72" s="29">
        <v>252</v>
      </c>
      <c r="BI72" s="29">
        <v>252</v>
      </c>
      <c r="BJ72" s="29">
        <v>252</v>
      </c>
      <c r="BK72" s="29">
        <v>253</v>
      </c>
      <c r="BL72" s="32">
        <v>253</v>
      </c>
      <c r="BM72" s="30">
        <v>248</v>
      </c>
      <c r="BN72" s="29">
        <v>247</v>
      </c>
      <c r="BO72" s="29">
        <v>248</v>
      </c>
      <c r="BP72" s="29">
        <v>249</v>
      </c>
      <c r="BQ72" s="29">
        <v>248</v>
      </c>
      <c r="BR72" s="29">
        <v>249</v>
      </c>
      <c r="BS72" s="32">
        <v>249</v>
      </c>
      <c r="BU72" s="61">
        <f t="shared" si="39"/>
        <v>68.219958677685995</v>
      </c>
      <c r="BV72" s="6">
        <f t="shared" si="40"/>
        <v>80.6046153846154</v>
      </c>
      <c r="BW72" s="6">
        <f t="shared" si="41"/>
        <v>77.25870967741939</v>
      </c>
      <c r="BX72" s="6">
        <f t="shared" si="42"/>
        <v>41.516206896551758</v>
      </c>
      <c r="BY72" s="6">
        <f t="shared" si="43"/>
        <v>62.23550607287455</v>
      </c>
      <c r="BZ72" s="6">
        <f t="shared" si="44"/>
        <v>58.759591836734735</v>
      </c>
      <c r="CA72" s="82">
        <f t="shared" si="45"/>
        <v>51.33118852459021</v>
      </c>
      <c r="CB72" s="6">
        <f t="shared" si="46"/>
        <v>64.744814814814831</v>
      </c>
      <c r="CC72" s="6">
        <f t="shared" si="47"/>
        <v>73.412693877551007</v>
      </c>
      <c r="CD72" s="6">
        <f t="shared" si="48"/>
        <v>70.805870445344127</v>
      </c>
      <c r="CE72" s="6">
        <f t="shared" si="49"/>
        <v>32.872765957446838</v>
      </c>
      <c r="CF72" s="6">
        <f t="shared" si="50"/>
        <v>55.379426229508198</v>
      </c>
      <c r="CG72" s="6">
        <f t="shared" si="51"/>
        <v>50.803319502074693</v>
      </c>
      <c r="CH72" s="6">
        <f t="shared" si="52"/>
        <v>44.617591836734711</v>
      </c>
      <c r="CI72" s="61">
        <f t="shared" si="53"/>
        <v>57.202658730158717</v>
      </c>
      <c r="CJ72" s="6">
        <f t="shared" si="54"/>
        <v>70.683596837944705</v>
      </c>
      <c r="CK72" s="6">
        <f t="shared" si="55"/>
        <v>73.480277777777829</v>
      </c>
      <c r="CL72" s="6">
        <f t="shared" si="56"/>
        <v>26.94607142857144</v>
      </c>
      <c r="CM72" s="6">
        <f t="shared" si="57"/>
        <v>61.533809523809524</v>
      </c>
      <c r="CN72" s="6">
        <f t="shared" si="58"/>
        <v>48.172134387351761</v>
      </c>
      <c r="CO72" s="82">
        <f t="shared" si="59"/>
        <v>46.310355731225286</v>
      </c>
      <c r="CP72" s="6">
        <f t="shared" si="60"/>
        <v>57.232983870967779</v>
      </c>
      <c r="CQ72" s="6">
        <f t="shared" si="61"/>
        <v>68.153805668016219</v>
      </c>
      <c r="CR72" s="6">
        <f t="shared" si="62"/>
        <v>65.40830645161293</v>
      </c>
      <c r="CS72" s="6">
        <f t="shared" si="63"/>
        <v>25.55281124497991</v>
      </c>
      <c r="CT72" s="6">
        <f t="shared" si="64"/>
        <v>60.240846774193557</v>
      </c>
      <c r="CU72" s="6">
        <f t="shared" si="65"/>
        <v>42.139718875502034</v>
      </c>
      <c r="CV72" s="82">
        <f t="shared" si="66"/>
        <v>36.958273092369495</v>
      </c>
      <c r="CX72" s="59">
        <f t="shared" si="67"/>
        <v>-3.4751438628711639</v>
      </c>
      <c r="CY72" s="57">
        <f t="shared" si="68"/>
        <v>-7.1919215070643929</v>
      </c>
      <c r="CZ72" s="57">
        <f t="shared" si="69"/>
        <v>-6.452839232075263</v>
      </c>
      <c r="DA72" s="57">
        <f t="shared" si="70"/>
        <v>-8.6434409391049201</v>
      </c>
      <c r="DB72" s="57">
        <f t="shared" si="71"/>
        <v>-6.8560798433663521</v>
      </c>
      <c r="DC72" s="57">
        <f t="shared" si="72"/>
        <v>-7.9562723346600421</v>
      </c>
      <c r="DD72" s="57">
        <f t="shared" si="73"/>
        <v>-6.7135966878554996</v>
      </c>
      <c r="DE72" s="59">
        <f t="shared" si="74"/>
        <v>3.0325140809061679E-2</v>
      </c>
      <c r="DF72" s="57">
        <f t="shared" si="75"/>
        <v>-2.5297911699284867</v>
      </c>
      <c r="DG72" s="57">
        <f t="shared" si="76"/>
        <v>-8.0719713261648991</v>
      </c>
      <c r="DH72" s="57">
        <f t="shared" si="77"/>
        <v>-1.3932601835915293</v>
      </c>
      <c r="DI72" s="57">
        <f t="shared" si="78"/>
        <v>-1.2929627496159668</v>
      </c>
      <c r="DJ72" s="57">
        <f t="shared" si="79"/>
        <v>-6.0324155118497274</v>
      </c>
      <c r="DK72" s="60">
        <f t="shared" si="80"/>
        <v>-9.3520826388557907</v>
      </c>
    </row>
    <row r="73" spans="1:115" x14ac:dyDescent="0.25">
      <c r="A73" s="439" t="s">
        <v>72</v>
      </c>
      <c r="B73" s="93" t="s">
        <v>37</v>
      </c>
      <c r="C73" s="80" t="s">
        <v>37</v>
      </c>
      <c r="D73" s="80" t="s">
        <v>37</v>
      </c>
      <c r="E73" s="80" t="s">
        <v>37</v>
      </c>
      <c r="F73" s="80" t="s">
        <v>37</v>
      </c>
      <c r="G73" s="80" t="s">
        <v>37</v>
      </c>
      <c r="H73" s="81" t="s">
        <v>37</v>
      </c>
      <c r="I73" s="93" t="s">
        <v>37</v>
      </c>
      <c r="J73" s="80" t="s">
        <v>37</v>
      </c>
      <c r="K73" s="80" t="s">
        <v>37</v>
      </c>
      <c r="L73" s="80" t="s">
        <v>37</v>
      </c>
      <c r="M73" s="80" t="s">
        <v>37</v>
      </c>
      <c r="N73" s="80" t="s">
        <v>37</v>
      </c>
      <c r="O73" s="81" t="s">
        <v>37</v>
      </c>
      <c r="P73" s="93" t="s">
        <v>37</v>
      </c>
      <c r="Q73" s="80" t="s">
        <v>37</v>
      </c>
      <c r="R73" s="80" t="s">
        <v>37</v>
      </c>
      <c r="S73" s="80" t="s">
        <v>37</v>
      </c>
      <c r="T73" s="80" t="s">
        <v>37</v>
      </c>
      <c r="U73" s="80" t="s">
        <v>37</v>
      </c>
      <c r="V73" s="81" t="s">
        <v>37</v>
      </c>
      <c r="W73" s="93" t="s">
        <v>37</v>
      </c>
      <c r="X73" s="80" t="s">
        <v>37</v>
      </c>
      <c r="Y73" s="80" t="s">
        <v>37</v>
      </c>
      <c r="Z73" s="80" t="s">
        <v>37</v>
      </c>
      <c r="AA73" s="80" t="s">
        <v>37</v>
      </c>
      <c r="AB73" s="80" t="s">
        <v>37</v>
      </c>
      <c r="AC73" s="81" t="s">
        <v>37</v>
      </c>
      <c r="AD73" s="93" t="s">
        <v>37</v>
      </c>
      <c r="AE73" s="80" t="s">
        <v>37</v>
      </c>
      <c r="AF73" s="29" t="s">
        <v>37</v>
      </c>
      <c r="AG73" s="29" t="s">
        <v>37</v>
      </c>
      <c r="AH73" s="29" t="s">
        <v>37</v>
      </c>
      <c r="AI73" s="29" t="s">
        <v>37</v>
      </c>
      <c r="AJ73" s="32" t="s">
        <v>37</v>
      </c>
      <c r="AK73" s="93" t="s">
        <v>37</v>
      </c>
      <c r="AL73" s="80" t="s">
        <v>37</v>
      </c>
      <c r="AM73" s="80" t="s">
        <v>37</v>
      </c>
      <c r="AN73" s="80" t="s">
        <v>37</v>
      </c>
      <c r="AO73" s="80" t="s">
        <v>37</v>
      </c>
      <c r="AP73" s="80" t="s">
        <v>37</v>
      </c>
      <c r="AQ73" s="81" t="s">
        <v>37</v>
      </c>
      <c r="AR73" s="93" t="s">
        <v>37</v>
      </c>
      <c r="AS73" s="80" t="s">
        <v>37</v>
      </c>
      <c r="AT73" s="80" t="s">
        <v>37</v>
      </c>
      <c r="AU73" s="80" t="s">
        <v>37</v>
      </c>
      <c r="AV73" s="80" t="s">
        <v>37</v>
      </c>
      <c r="AW73" s="80" t="s">
        <v>37</v>
      </c>
      <c r="AX73" s="81" t="s">
        <v>37</v>
      </c>
      <c r="AY73" s="93" t="s">
        <v>37</v>
      </c>
      <c r="AZ73" s="80" t="s">
        <v>37</v>
      </c>
      <c r="BA73" s="80" t="s">
        <v>37</v>
      </c>
      <c r="BB73" s="80" t="s">
        <v>37</v>
      </c>
      <c r="BC73" s="80" t="s">
        <v>37</v>
      </c>
      <c r="BD73" s="80" t="s">
        <v>37</v>
      </c>
      <c r="BE73" s="81" t="s">
        <v>37</v>
      </c>
      <c r="BF73" s="30" t="s">
        <v>37</v>
      </c>
      <c r="BG73" s="29" t="s">
        <v>37</v>
      </c>
      <c r="BH73" s="29" t="s">
        <v>37</v>
      </c>
      <c r="BI73" s="29" t="s">
        <v>37</v>
      </c>
      <c r="BJ73" s="29" t="s">
        <v>37</v>
      </c>
      <c r="BK73" s="29" t="s">
        <v>37</v>
      </c>
      <c r="BL73" s="32" t="s">
        <v>37</v>
      </c>
      <c r="BM73" s="30" t="s">
        <v>37</v>
      </c>
      <c r="BN73" s="29" t="s">
        <v>37</v>
      </c>
      <c r="BO73" s="29" t="s">
        <v>37</v>
      </c>
      <c r="BP73" s="29" t="s">
        <v>37</v>
      </c>
      <c r="BQ73" s="29" t="s">
        <v>37</v>
      </c>
      <c r="BR73" s="29" t="s">
        <v>37</v>
      </c>
      <c r="BS73" s="32" t="s">
        <v>37</v>
      </c>
      <c r="BU73" s="765"/>
      <c r="BV73" s="764"/>
      <c r="BW73" s="764"/>
      <c r="BX73" s="764"/>
      <c r="BY73" s="764"/>
      <c r="BZ73" s="764"/>
      <c r="CA73" s="421"/>
      <c r="CB73" s="764"/>
      <c r="CC73" s="764"/>
      <c r="CD73" s="764"/>
      <c r="CE73" s="764"/>
      <c r="CF73" s="764"/>
      <c r="CG73" s="764"/>
      <c r="CH73" s="764"/>
      <c r="CI73" s="765"/>
      <c r="CJ73" s="764"/>
      <c r="CK73" s="764"/>
      <c r="CL73" s="764"/>
      <c r="CM73" s="764"/>
      <c r="CN73" s="764"/>
      <c r="CO73" s="421"/>
      <c r="CP73" s="66"/>
      <c r="CQ73" s="66"/>
      <c r="CR73" s="66"/>
      <c r="CS73" s="66"/>
      <c r="CT73" s="66"/>
      <c r="CU73" s="66"/>
      <c r="CV73" s="88"/>
      <c r="CW73" s="6"/>
      <c r="CX73" s="71"/>
      <c r="CY73" s="66"/>
      <c r="CZ73" s="66"/>
      <c r="DA73" s="66"/>
      <c r="DB73" s="66"/>
      <c r="DC73" s="66"/>
      <c r="DD73" s="66"/>
      <c r="DE73" s="71"/>
      <c r="DF73" s="66"/>
      <c r="DG73" s="66"/>
      <c r="DH73" s="66"/>
      <c r="DI73" s="66"/>
      <c r="DJ73" s="66"/>
      <c r="DK73" s="88"/>
    </row>
    <row r="74" spans="1:115" x14ac:dyDescent="0.25">
      <c r="A74" s="439" t="s">
        <v>73</v>
      </c>
      <c r="B74" s="93">
        <v>204.30830000000006</v>
      </c>
      <c r="C74" s="80">
        <v>307.93429999999972</v>
      </c>
      <c r="D74" s="80">
        <v>281.32979999999986</v>
      </c>
      <c r="E74" s="80">
        <v>46.902799999999992</v>
      </c>
      <c r="F74" s="80">
        <v>191.63929999999993</v>
      </c>
      <c r="G74" s="80">
        <v>175.21310000000005</v>
      </c>
      <c r="H74" s="81">
        <v>127.14600000000007</v>
      </c>
      <c r="I74" s="93">
        <v>191.31660000000002</v>
      </c>
      <c r="J74" s="80">
        <v>260.93980000000028</v>
      </c>
      <c r="K74" s="80">
        <v>220.67870000000005</v>
      </c>
      <c r="L74" s="80">
        <v>45.180999999999983</v>
      </c>
      <c r="M74" s="80">
        <v>187.39700000000005</v>
      </c>
      <c r="N74" s="80">
        <v>143.37529999999998</v>
      </c>
      <c r="O74" s="81">
        <v>74.679299999999984</v>
      </c>
      <c r="P74" s="93">
        <f t="shared" ref="P74:V79" si="81">SUM(B74+I74)</f>
        <v>395.62490000000008</v>
      </c>
      <c r="Q74" s="80">
        <f t="shared" si="81"/>
        <v>568.8741</v>
      </c>
      <c r="R74" s="80">
        <f t="shared" si="81"/>
        <v>502.00849999999991</v>
      </c>
      <c r="S74" s="80">
        <f t="shared" si="81"/>
        <v>92.083799999999968</v>
      </c>
      <c r="T74" s="80">
        <f t="shared" si="81"/>
        <v>379.03629999999998</v>
      </c>
      <c r="U74" s="80">
        <f t="shared" si="81"/>
        <v>318.58840000000004</v>
      </c>
      <c r="V74" s="81">
        <f t="shared" si="81"/>
        <v>201.82530000000006</v>
      </c>
      <c r="W74" s="30">
        <v>501</v>
      </c>
      <c r="X74" s="29">
        <v>507</v>
      </c>
      <c r="Y74" s="29">
        <v>508</v>
      </c>
      <c r="Z74" s="29">
        <v>450</v>
      </c>
      <c r="AA74" s="29">
        <v>492</v>
      </c>
      <c r="AB74" s="29">
        <v>502</v>
      </c>
      <c r="AC74" s="32">
        <v>497</v>
      </c>
      <c r="AD74" s="30">
        <v>482</v>
      </c>
      <c r="AE74" s="29">
        <v>490</v>
      </c>
      <c r="AF74" s="29">
        <v>491</v>
      </c>
      <c r="AG74" s="29">
        <v>464</v>
      </c>
      <c r="AH74" s="29">
        <v>483</v>
      </c>
      <c r="AI74" s="29">
        <v>484</v>
      </c>
      <c r="AJ74" s="32">
        <v>480</v>
      </c>
      <c r="AK74" s="93">
        <v>254.63670000000008</v>
      </c>
      <c r="AL74" s="80">
        <v>347.73999999999978</v>
      </c>
      <c r="AM74" s="80">
        <v>322.40019999999987</v>
      </c>
      <c r="AN74" s="80">
        <v>59.671099999999988</v>
      </c>
      <c r="AO74" s="80">
        <v>276.96240000000006</v>
      </c>
      <c r="AP74" s="80">
        <v>195.99409999999995</v>
      </c>
      <c r="AQ74" s="81">
        <v>145.13810000000001</v>
      </c>
      <c r="AR74" s="93">
        <v>237.33760000000021</v>
      </c>
      <c r="AS74" s="80">
        <v>338.05050000000057</v>
      </c>
      <c r="AT74" s="80">
        <v>206.72030000000029</v>
      </c>
      <c r="AU74" s="80">
        <v>67.010100000000008</v>
      </c>
      <c r="AV74" s="80">
        <v>249.33230000000032</v>
      </c>
      <c r="AW74" s="80">
        <v>186.0074000000003</v>
      </c>
      <c r="AX74" s="81">
        <v>114.64399999999996</v>
      </c>
      <c r="AY74" s="93">
        <f t="shared" ref="AY74:BE79" si="82">AK74+AR74</f>
        <v>491.97430000000031</v>
      </c>
      <c r="AZ74" s="80">
        <f t="shared" si="82"/>
        <v>685.79050000000029</v>
      </c>
      <c r="BA74" s="80">
        <f t="shared" si="82"/>
        <v>529.12050000000022</v>
      </c>
      <c r="BB74" s="80">
        <f t="shared" si="82"/>
        <v>126.68119999999999</v>
      </c>
      <c r="BC74" s="80">
        <f t="shared" si="82"/>
        <v>526.29470000000038</v>
      </c>
      <c r="BD74" s="80">
        <f t="shared" si="82"/>
        <v>382.00150000000025</v>
      </c>
      <c r="BE74" s="81">
        <f t="shared" si="82"/>
        <v>259.78209999999996</v>
      </c>
      <c r="BF74" s="30">
        <v>532</v>
      </c>
      <c r="BG74" s="29">
        <v>533</v>
      </c>
      <c r="BH74" s="29">
        <v>531</v>
      </c>
      <c r="BI74" s="29">
        <v>532</v>
      </c>
      <c r="BJ74" s="29">
        <v>532</v>
      </c>
      <c r="BK74" s="29">
        <v>531</v>
      </c>
      <c r="BL74" s="32">
        <v>531</v>
      </c>
      <c r="BM74" s="30">
        <v>512</v>
      </c>
      <c r="BN74" s="29">
        <v>512</v>
      </c>
      <c r="BO74" s="29">
        <v>513</v>
      </c>
      <c r="BP74" s="29">
        <v>512</v>
      </c>
      <c r="BQ74" s="29">
        <v>512</v>
      </c>
      <c r="BR74" s="29">
        <v>512</v>
      </c>
      <c r="BS74" s="32">
        <v>512</v>
      </c>
      <c r="BU74" s="61">
        <f t="shared" ref="BU74:CH80" si="83">B74/W74*100</f>
        <v>40.780099800399213</v>
      </c>
      <c r="BV74" s="6">
        <f t="shared" si="83"/>
        <v>60.736548323471354</v>
      </c>
      <c r="BW74" s="6">
        <f t="shared" si="83"/>
        <v>55.379881889763752</v>
      </c>
      <c r="BX74" s="6">
        <f t="shared" si="83"/>
        <v>10.422844444444443</v>
      </c>
      <c r="BY74" s="6">
        <f t="shared" si="83"/>
        <v>38.951077235772345</v>
      </c>
      <c r="BZ74" s="6">
        <f t="shared" si="83"/>
        <v>34.903007968127504</v>
      </c>
      <c r="CA74" s="82">
        <f t="shared" si="83"/>
        <v>25.582696177062385</v>
      </c>
      <c r="CB74" s="6">
        <f t="shared" si="83"/>
        <v>39.692240663900421</v>
      </c>
      <c r="CC74" s="6">
        <f t="shared" si="83"/>
        <v>53.253020408163323</v>
      </c>
      <c r="CD74" s="6">
        <f t="shared" si="83"/>
        <v>44.944745417515286</v>
      </c>
      <c r="CE74" s="6">
        <f t="shared" si="83"/>
        <v>9.737284482758616</v>
      </c>
      <c r="CF74" s="6">
        <f t="shared" si="83"/>
        <v>38.798550724637693</v>
      </c>
      <c r="CG74" s="6">
        <f t="shared" si="83"/>
        <v>29.622995867768591</v>
      </c>
      <c r="CH74" s="6">
        <f t="shared" si="83"/>
        <v>15.558187499999995</v>
      </c>
      <c r="CI74" s="61">
        <f t="shared" ref="CI74:CV80" si="84">AK74/BF74*100</f>
        <v>47.864041353383477</v>
      </c>
      <c r="CJ74" s="6">
        <f t="shared" si="84"/>
        <v>65.24202626641646</v>
      </c>
      <c r="CK74" s="6">
        <f t="shared" si="84"/>
        <v>60.715668549905807</v>
      </c>
      <c r="CL74" s="6">
        <f t="shared" si="84"/>
        <v>11.216372180451126</v>
      </c>
      <c r="CM74" s="6">
        <f t="shared" si="84"/>
        <v>52.060601503759408</v>
      </c>
      <c r="CN74" s="6">
        <f t="shared" si="84"/>
        <v>36.910376647834262</v>
      </c>
      <c r="CO74" s="82">
        <f t="shared" si="84"/>
        <v>27.332975517890773</v>
      </c>
      <c r="CP74" s="6">
        <f t="shared" si="84"/>
        <v>46.35500000000004</v>
      </c>
      <c r="CQ74" s="6">
        <f t="shared" si="84"/>
        <v>66.025488281250105</v>
      </c>
      <c r="CR74" s="6">
        <f t="shared" si="84"/>
        <v>40.296354775828519</v>
      </c>
      <c r="CS74" s="6">
        <f t="shared" si="84"/>
        <v>13.087910156250002</v>
      </c>
      <c r="CT74" s="6">
        <f t="shared" si="84"/>
        <v>48.697714843750063</v>
      </c>
      <c r="CU74" s="6">
        <f t="shared" si="84"/>
        <v>36.32957031250006</v>
      </c>
      <c r="CV74" s="82">
        <f t="shared" si="84"/>
        <v>22.391406249999992</v>
      </c>
      <c r="CX74" s="59">
        <f t="shared" ref="CX74:DD80" si="85">CB74-BU74</f>
        <v>-1.0878591364987926</v>
      </c>
      <c r="CY74" s="57">
        <f t="shared" si="85"/>
        <v>-7.4835279153080307</v>
      </c>
      <c r="CZ74" s="57">
        <f t="shared" si="85"/>
        <v>-10.435136472248466</v>
      </c>
      <c r="DA74" s="57">
        <f t="shared" si="85"/>
        <v>-0.68555996168582745</v>
      </c>
      <c r="DB74" s="57">
        <f t="shared" si="85"/>
        <v>-0.15252651113465276</v>
      </c>
      <c r="DC74" s="57">
        <f t="shared" si="85"/>
        <v>-5.2800121003589133</v>
      </c>
      <c r="DD74" s="57">
        <f t="shared" si="85"/>
        <v>-10.024508677062389</v>
      </c>
      <c r="DE74" s="59">
        <f t="shared" ref="DE74:DK80" si="86">CP74-CI74</f>
        <v>-1.5090413533834379</v>
      </c>
      <c r="DF74" s="57">
        <f t="shared" si="86"/>
        <v>0.78346201483364553</v>
      </c>
      <c r="DG74" s="57">
        <f t="shared" si="86"/>
        <v>-20.419313774077288</v>
      </c>
      <c r="DH74" s="57">
        <f t="shared" si="86"/>
        <v>1.8715379757988764</v>
      </c>
      <c r="DI74" s="57">
        <f t="shared" si="86"/>
        <v>-3.3628866600093446</v>
      </c>
      <c r="DJ74" s="57">
        <f t="shared" si="86"/>
        <v>-0.58080633533420212</v>
      </c>
      <c r="DK74" s="60">
        <f t="shared" si="86"/>
        <v>-4.941569267890781</v>
      </c>
    </row>
    <row r="75" spans="1:115" x14ac:dyDescent="0.25">
      <c r="A75" s="439" t="s">
        <v>74</v>
      </c>
      <c r="B75" s="93">
        <v>159.48730000000012</v>
      </c>
      <c r="C75" s="80">
        <v>261.98229999999984</v>
      </c>
      <c r="D75" s="80">
        <v>262.46389999999997</v>
      </c>
      <c r="E75" s="80">
        <v>138.70820000000003</v>
      </c>
      <c r="F75" s="80">
        <v>194.13420000000002</v>
      </c>
      <c r="G75" s="80">
        <v>175.27690000000001</v>
      </c>
      <c r="H75" s="81">
        <v>155.52810000000011</v>
      </c>
      <c r="I75" s="93">
        <v>150.77790000000005</v>
      </c>
      <c r="J75" s="80">
        <v>250.54310000000029</v>
      </c>
      <c r="K75" s="80">
        <v>252.21340000000026</v>
      </c>
      <c r="L75" s="80">
        <v>114.78829999999994</v>
      </c>
      <c r="M75" s="80">
        <v>175.98100000000011</v>
      </c>
      <c r="N75" s="80">
        <v>167.23710000000011</v>
      </c>
      <c r="O75" s="81">
        <v>134.00679999999997</v>
      </c>
      <c r="P75" s="93">
        <f t="shared" si="81"/>
        <v>310.26520000000016</v>
      </c>
      <c r="Q75" s="80">
        <f t="shared" si="81"/>
        <v>512.5254000000001</v>
      </c>
      <c r="R75" s="80">
        <f t="shared" si="81"/>
        <v>514.67730000000029</v>
      </c>
      <c r="S75" s="80">
        <f t="shared" si="81"/>
        <v>253.49649999999997</v>
      </c>
      <c r="T75" s="80">
        <f t="shared" si="81"/>
        <v>370.11520000000013</v>
      </c>
      <c r="U75" s="80">
        <f t="shared" si="81"/>
        <v>342.51400000000012</v>
      </c>
      <c r="V75" s="81">
        <f t="shared" si="81"/>
        <v>289.53490000000011</v>
      </c>
      <c r="W75" s="30">
        <v>497</v>
      </c>
      <c r="X75" s="29">
        <v>512</v>
      </c>
      <c r="Y75" s="29">
        <v>515</v>
      </c>
      <c r="Z75" s="29">
        <v>473</v>
      </c>
      <c r="AA75" s="29">
        <v>511</v>
      </c>
      <c r="AB75" s="29">
        <v>498</v>
      </c>
      <c r="AC75" s="32">
        <v>488</v>
      </c>
      <c r="AD75" s="30">
        <v>461</v>
      </c>
      <c r="AE75" s="29">
        <v>471</v>
      </c>
      <c r="AF75" s="29">
        <v>472</v>
      </c>
      <c r="AG75" s="29">
        <v>442</v>
      </c>
      <c r="AH75" s="29">
        <v>458</v>
      </c>
      <c r="AI75" s="29">
        <v>461</v>
      </c>
      <c r="AJ75" s="32">
        <v>448</v>
      </c>
      <c r="AK75" s="93">
        <v>220.79190000000006</v>
      </c>
      <c r="AL75" s="80">
        <v>318.11239999999998</v>
      </c>
      <c r="AM75" s="80">
        <v>314.52610000000004</v>
      </c>
      <c r="AN75" s="80">
        <v>194.03290000000015</v>
      </c>
      <c r="AO75" s="80">
        <v>275.46119999999996</v>
      </c>
      <c r="AP75" s="80">
        <v>225.57009999999997</v>
      </c>
      <c r="AQ75" s="81">
        <v>205.99520000000001</v>
      </c>
      <c r="AR75" s="93">
        <v>162.02089999999998</v>
      </c>
      <c r="AS75" s="80">
        <v>277.63370000000026</v>
      </c>
      <c r="AT75" s="80">
        <v>262.64270000000016</v>
      </c>
      <c r="AU75" s="80">
        <v>144.29880000000006</v>
      </c>
      <c r="AV75" s="80">
        <v>212.41710000000015</v>
      </c>
      <c r="AW75" s="80">
        <v>160.72480000000004</v>
      </c>
      <c r="AX75" s="81">
        <v>135.96439999999996</v>
      </c>
      <c r="AY75" s="93">
        <f t="shared" si="82"/>
        <v>382.81280000000004</v>
      </c>
      <c r="AZ75" s="80">
        <f t="shared" si="82"/>
        <v>595.7461000000003</v>
      </c>
      <c r="BA75" s="80">
        <f t="shared" si="82"/>
        <v>577.16880000000015</v>
      </c>
      <c r="BB75" s="80">
        <f t="shared" si="82"/>
        <v>338.33170000000018</v>
      </c>
      <c r="BC75" s="80">
        <f t="shared" si="82"/>
        <v>487.87830000000008</v>
      </c>
      <c r="BD75" s="80">
        <f t="shared" si="82"/>
        <v>386.29489999999998</v>
      </c>
      <c r="BE75" s="81">
        <f t="shared" si="82"/>
        <v>341.95959999999997</v>
      </c>
      <c r="BF75" s="30">
        <v>531</v>
      </c>
      <c r="BG75" s="29">
        <v>530</v>
      </c>
      <c r="BH75" s="29">
        <v>531</v>
      </c>
      <c r="BI75" s="29">
        <v>531</v>
      </c>
      <c r="BJ75" s="29">
        <v>530</v>
      </c>
      <c r="BK75" s="29">
        <v>531</v>
      </c>
      <c r="BL75" s="32">
        <v>531</v>
      </c>
      <c r="BM75" s="30">
        <v>480</v>
      </c>
      <c r="BN75" s="29">
        <v>481</v>
      </c>
      <c r="BO75" s="29">
        <v>481</v>
      </c>
      <c r="BP75" s="29">
        <v>481</v>
      </c>
      <c r="BQ75" s="29">
        <v>480</v>
      </c>
      <c r="BR75" s="29">
        <v>481</v>
      </c>
      <c r="BS75" s="32">
        <v>481</v>
      </c>
      <c r="BU75" s="61">
        <f t="shared" si="83"/>
        <v>32.090000000000025</v>
      </c>
      <c r="BV75" s="6">
        <f t="shared" si="83"/>
        <v>51.168417968749971</v>
      </c>
      <c r="BW75" s="6">
        <f t="shared" si="83"/>
        <v>50.963864077669896</v>
      </c>
      <c r="BX75" s="6">
        <f t="shared" si="83"/>
        <v>29.325200845665968</v>
      </c>
      <c r="BY75" s="6">
        <f t="shared" si="83"/>
        <v>37.991037181996091</v>
      </c>
      <c r="BZ75" s="6">
        <f t="shared" si="83"/>
        <v>35.196164658634537</v>
      </c>
      <c r="CA75" s="82">
        <f t="shared" si="83"/>
        <v>31.870512295081987</v>
      </c>
      <c r="CB75" s="6">
        <f t="shared" si="83"/>
        <v>32.706702819956625</v>
      </c>
      <c r="CC75" s="6">
        <f t="shared" si="83"/>
        <v>53.19386411889603</v>
      </c>
      <c r="CD75" s="6">
        <f t="shared" si="83"/>
        <v>53.435042372881412</v>
      </c>
      <c r="CE75" s="6">
        <f t="shared" si="83"/>
        <v>25.970203619909487</v>
      </c>
      <c r="CF75" s="6">
        <f t="shared" si="83"/>
        <v>38.423799126637576</v>
      </c>
      <c r="CG75" s="6">
        <f t="shared" si="83"/>
        <v>36.277028199566189</v>
      </c>
      <c r="CH75" s="6">
        <f t="shared" si="83"/>
        <v>29.912232142857135</v>
      </c>
      <c r="CI75" s="61">
        <f t="shared" si="84"/>
        <v>41.580395480226002</v>
      </c>
      <c r="CJ75" s="6">
        <f t="shared" si="84"/>
        <v>60.021207547169809</v>
      </c>
      <c r="CK75" s="6">
        <f t="shared" si="84"/>
        <v>59.23278719397365</v>
      </c>
      <c r="CL75" s="6">
        <f t="shared" si="84"/>
        <v>36.541035781544281</v>
      </c>
      <c r="CM75" s="6">
        <f t="shared" si="84"/>
        <v>51.973811320754713</v>
      </c>
      <c r="CN75" s="6">
        <f t="shared" si="84"/>
        <v>42.480244821092271</v>
      </c>
      <c r="CO75" s="82">
        <f t="shared" si="84"/>
        <v>38.793822975517891</v>
      </c>
      <c r="CP75" s="6">
        <f t="shared" si="84"/>
        <v>33.754354166666658</v>
      </c>
      <c r="CQ75" s="6">
        <f t="shared" si="84"/>
        <v>57.720103950104004</v>
      </c>
      <c r="CR75" s="6">
        <f t="shared" si="84"/>
        <v>54.603471933471972</v>
      </c>
      <c r="CS75" s="6">
        <f t="shared" si="84"/>
        <v>29.999750519750535</v>
      </c>
      <c r="CT75" s="6">
        <f t="shared" si="84"/>
        <v>44.253562500000029</v>
      </c>
      <c r="CU75" s="6">
        <f t="shared" si="84"/>
        <v>33.414719334719344</v>
      </c>
      <c r="CV75" s="82">
        <f t="shared" si="84"/>
        <v>28.267027027027019</v>
      </c>
      <c r="CX75" s="59">
        <f t="shared" si="85"/>
        <v>0.61670281995660048</v>
      </c>
      <c r="CY75" s="57">
        <f t="shared" si="85"/>
        <v>2.0254461501460597</v>
      </c>
      <c r="CZ75" s="57">
        <f t="shared" si="85"/>
        <v>2.4711782952115158</v>
      </c>
      <c r="DA75" s="57">
        <f t="shared" si="85"/>
        <v>-3.3549972257564811</v>
      </c>
      <c r="DB75" s="57">
        <f t="shared" si="85"/>
        <v>0.43276194464148432</v>
      </c>
      <c r="DC75" s="57">
        <f t="shared" si="85"/>
        <v>1.0808635409316523</v>
      </c>
      <c r="DD75" s="57">
        <f t="shared" si="85"/>
        <v>-1.9582801522248516</v>
      </c>
      <c r="DE75" s="59">
        <f t="shared" si="86"/>
        <v>-7.8260413135593438</v>
      </c>
      <c r="DF75" s="57">
        <f t="shared" si="86"/>
        <v>-2.3011035970658043</v>
      </c>
      <c r="DG75" s="57">
        <f t="shared" si="86"/>
        <v>-4.6293152605016772</v>
      </c>
      <c r="DH75" s="57">
        <f t="shared" si="86"/>
        <v>-6.541285261793746</v>
      </c>
      <c r="DI75" s="57">
        <f t="shared" si="86"/>
        <v>-7.7202488207546835</v>
      </c>
      <c r="DJ75" s="57">
        <f t="shared" si="86"/>
        <v>-9.0655254863729269</v>
      </c>
      <c r="DK75" s="60">
        <f t="shared" si="86"/>
        <v>-10.526795948490872</v>
      </c>
    </row>
    <row r="76" spans="1:115" x14ac:dyDescent="0.25">
      <c r="A76" s="439" t="s">
        <v>75</v>
      </c>
      <c r="B76" s="93">
        <v>196.9778</v>
      </c>
      <c r="C76" s="80">
        <v>320.83559999999972</v>
      </c>
      <c r="D76" s="80">
        <v>338.78219999999982</v>
      </c>
      <c r="E76" s="80">
        <v>155.59720000000024</v>
      </c>
      <c r="F76" s="80">
        <v>276.27940000000024</v>
      </c>
      <c r="G76" s="80">
        <v>242.50710000000018</v>
      </c>
      <c r="H76" s="81">
        <v>220.71330000000012</v>
      </c>
      <c r="I76" s="93">
        <v>191.56709999999987</v>
      </c>
      <c r="J76" s="80">
        <v>320.70539999999983</v>
      </c>
      <c r="K76" s="80">
        <v>308.69519999999994</v>
      </c>
      <c r="L76" s="80">
        <v>158.87359999999998</v>
      </c>
      <c r="M76" s="80">
        <v>263.79329999999993</v>
      </c>
      <c r="N76" s="80">
        <v>233.99859999999993</v>
      </c>
      <c r="O76" s="81">
        <v>208.13850000000005</v>
      </c>
      <c r="P76" s="93">
        <f t="shared" si="81"/>
        <v>388.54489999999987</v>
      </c>
      <c r="Q76" s="80">
        <f t="shared" si="81"/>
        <v>641.54099999999949</v>
      </c>
      <c r="R76" s="80">
        <f t="shared" si="81"/>
        <v>647.47739999999976</v>
      </c>
      <c r="S76" s="80">
        <f t="shared" si="81"/>
        <v>314.47080000000022</v>
      </c>
      <c r="T76" s="80">
        <f t="shared" si="81"/>
        <v>540.07270000000017</v>
      </c>
      <c r="U76" s="80">
        <f t="shared" si="81"/>
        <v>476.5057000000001</v>
      </c>
      <c r="V76" s="81">
        <f t="shared" si="81"/>
        <v>428.85180000000014</v>
      </c>
      <c r="W76" s="30">
        <v>505</v>
      </c>
      <c r="X76" s="29">
        <v>529</v>
      </c>
      <c r="Y76" s="29">
        <v>532</v>
      </c>
      <c r="Z76" s="29">
        <v>468</v>
      </c>
      <c r="AA76" s="29">
        <v>524</v>
      </c>
      <c r="AB76" s="29">
        <v>514</v>
      </c>
      <c r="AC76" s="32">
        <v>502</v>
      </c>
      <c r="AD76" s="30">
        <v>459</v>
      </c>
      <c r="AE76" s="29">
        <v>469</v>
      </c>
      <c r="AF76" s="29">
        <v>470</v>
      </c>
      <c r="AG76" s="29">
        <v>442</v>
      </c>
      <c r="AH76" s="29">
        <v>468</v>
      </c>
      <c r="AI76" s="29">
        <v>465</v>
      </c>
      <c r="AJ76" s="32">
        <v>458</v>
      </c>
      <c r="AK76" s="93">
        <v>227.1801000000001</v>
      </c>
      <c r="AL76" s="80">
        <v>394.71849999999944</v>
      </c>
      <c r="AM76" s="80">
        <v>389.75759999999946</v>
      </c>
      <c r="AN76" s="80">
        <v>157.92659999999989</v>
      </c>
      <c r="AO76" s="80">
        <v>357.57569999999947</v>
      </c>
      <c r="AP76" s="80">
        <v>287.12339999999966</v>
      </c>
      <c r="AQ76" s="81">
        <v>248.26480000000006</v>
      </c>
      <c r="AR76" s="93">
        <v>236.55799999999985</v>
      </c>
      <c r="AS76" s="80">
        <v>383.94290000000007</v>
      </c>
      <c r="AT76" s="80">
        <v>378.26220000000006</v>
      </c>
      <c r="AU76" s="80">
        <v>180.35269999999997</v>
      </c>
      <c r="AV76" s="80">
        <v>341.08330000000007</v>
      </c>
      <c r="AW76" s="80">
        <v>281.43329999999997</v>
      </c>
      <c r="AX76" s="81">
        <v>267.21859999999998</v>
      </c>
      <c r="AY76" s="93">
        <f t="shared" si="82"/>
        <v>463.73809999999992</v>
      </c>
      <c r="AZ76" s="80">
        <f t="shared" si="82"/>
        <v>778.6613999999995</v>
      </c>
      <c r="BA76" s="80">
        <f t="shared" si="82"/>
        <v>768.01979999999958</v>
      </c>
      <c r="BB76" s="80">
        <f t="shared" si="82"/>
        <v>338.27929999999986</v>
      </c>
      <c r="BC76" s="80">
        <f t="shared" si="82"/>
        <v>698.65899999999954</v>
      </c>
      <c r="BD76" s="80">
        <f t="shared" si="82"/>
        <v>568.55669999999964</v>
      </c>
      <c r="BE76" s="81">
        <f t="shared" si="82"/>
        <v>515.48340000000007</v>
      </c>
      <c r="BF76" s="30">
        <v>537</v>
      </c>
      <c r="BG76" s="29">
        <v>538</v>
      </c>
      <c r="BH76" s="29">
        <v>537</v>
      </c>
      <c r="BI76" s="29">
        <v>536</v>
      </c>
      <c r="BJ76" s="29">
        <v>538</v>
      </c>
      <c r="BK76" s="29">
        <v>537</v>
      </c>
      <c r="BL76" s="32">
        <v>537</v>
      </c>
      <c r="BM76" s="30">
        <v>475</v>
      </c>
      <c r="BN76" s="29">
        <v>474</v>
      </c>
      <c r="BO76" s="29">
        <v>475</v>
      </c>
      <c r="BP76" s="29">
        <v>474</v>
      </c>
      <c r="BQ76" s="29">
        <v>473</v>
      </c>
      <c r="BR76" s="29">
        <v>473</v>
      </c>
      <c r="BS76" s="32">
        <v>473</v>
      </c>
      <c r="BU76" s="61">
        <f t="shared" si="83"/>
        <v>39.005504950495052</v>
      </c>
      <c r="BV76" s="6">
        <f t="shared" si="83"/>
        <v>60.649451795841159</v>
      </c>
      <c r="BW76" s="6">
        <f t="shared" si="83"/>
        <v>63.680864661654098</v>
      </c>
      <c r="BX76" s="6">
        <f t="shared" si="83"/>
        <v>33.24726495726501</v>
      </c>
      <c r="BY76" s="6">
        <f t="shared" si="83"/>
        <v>52.725076335877908</v>
      </c>
      <c r="BZ76" s="6">
        <f t="shared" si="83"/>
        <v>47.180369649805485</v>
      </c>
      <c r="CA76" s="82">
        <f t="shared" si="83"/>
        <v>43.966792828685278</v>
      </c>
      <c r="CB76" s="6">
        <f t="shared" si="83"/>
        <v>41.735751633986901</v>
      </c>
      <c r="CC76" s="6">
        <f t="shared" si="83"/>
        <v>68.380682302771817</v>
      </c>
      <c r="CD76" s="6">
        <f t="shared" si="83"/>
        <v>65.679829787234041</v>
      </c>
      <c r="CE76" s="6">
        <f t="shared" si="83"/>
        <v>35.944253393665157</v>
      </c>
      <c r="CF76" s="6">
        <f t="shared" si="83"/>
        <v>56.366089743589733</v>
      </c>
      <c r="CG76" s="6">
        <f t="shared" si="83"/>
        <v>50.322279569892459</v>
      </c>
      <c r="CH76" s="6">
        <f t="shared" si="83"/>
        <v>45.445087336244555</v>
      </c>
      <c r="CI76" s="61">
        <f t="shared" si="84"/>
        <v>42.305418994413422</v>
      </c>
      <c r="CJ76" s="6">
        <f t="shared" si="84"/>
        <v>73.367750929367929</v>
      </c>
      <c r="CK76" s="6">
        <f t="shared" si="84"/>
        <v>72.580558659217772</v>
      </c>
      <c r="CL76" s="6">
        <f t="shared" si="84"/>
        <v>29.463917910447741</v>
      </c>
      <c r="CM76" s="6">
        <f t="shared" si="84"/>
        <v>66.463884758364216</v>
      </c>
      <c r="CN76" s="6">
        <f t="shared" si="84"/>
        <v>53.468044692737372</v>
      </c>
      <c r="CO76" s="82">
        <f t="shared" si="84"/>
        <v>46.231806331471148</v>
      </c>
      <c r="CP76" s="6">
        <f t="shared" si="84"/>
        <v>49.80168421052629</v>
      </c>
      <c r="CQ76" s="6">
        <f t="shared" si="84"/>
        <v>81.000611814346001</v>
      </c>
      <c r="CR76" s="6">
        <f t="shared" si="84"/>
        <v>79.634147368421068</v>
      </c>
      <c r="CS76" s="6">
        <f t="shared" si="84"/>
        <v>38.049092827004209</v>
      </c>
      <c r="CT76" s="6">
        <f t="shared" si="84"/>
        <v>72.110634249471474</v>
      </c>
      <c r="CU76" s="6">
        <f t="shared" si="84"/>
        <v>59.499640591966163</v>
      </c>
      <c r="CV76" s="82">
        <f t="shared" si="84"/>
        <v>56.494418604651166</v>
      </c>
      <c r="CX76" s="59">
        <f t="shared" si="85"/>
        <v>2.7302466834918491</v>
      </c>
      <c r="CY76" s="57">
        <f t="shared" si="85"/>
        <v>7.7312305069306575</v>
      </c>
      <c r="CZ76" s="57">
        <f t="shared" si="85"/>
        <v>1.998965125579943</v>
      </c>
      <c r="DA76" s="57">
        <f t="shared" si="85"/>
        <v>2.6969884364001473</v>
      </c>
      <c r="DB76" s="57">
        <f t="shared" si="85"/>
        <v>3.6410134077118244</v>
      </c>
      <c r="DC76" s="57">
        <f t="shared" si="85"/>
        <v>3.1419099200869738</v>
      </c>
      <c r="DD76" s="57">
        <f t="shared" si="85"/>
        <v>1.4782945075592764</v>
      </c>
      <c r="DE76" s="59">
        <f t="shared" si="86"/>
        <v>7.4962652161128673</v>
      </c>
      <c r="DF76" s="57">
        <f t="shared" si="86"/>
        <v>7.6328608849780721</v>
      </c>
      <c r="DG76" s="57">
        <f t="shared" si="86"/>
        <v>7.0535887092032965</v>
      </c>
      <c r="DH76" s="57">
        <f t="shared" si="86"/>
        <v>8.5851749165564684</v>
      </c>
      <c r="DI76" s="57">
        <f t="shared" si="86"/>
        <v>5.6467494911072578</v>
      </c>
      <c r="DJ76" s="57">
        <f t="shared" si="86"/>
        <v>6.0315958992287904</v>
      </c>
      <c r="DK76" s="60">
        <f t="shared" si="86"/>
        <v>10.262612273180018</v>
      </c>
    </row>
    <row r="77" spans="1:115" x14ac:dyDescent="0.25">
      <c r="A77" s="439" t="s">
        <v>76</v>
      </c>
      <c r="B77" s="93">
        <v>210.93849999999995</v>
      </c>
      <c r="C77" s="80">
        <v>322.7908000000001</v>
      </c>
      <c r="D77" s="80">
        <v>335.69790000000023</v>
      </c>
      <c r="E77" s="80">
        <v>148.39219999999997</v>
      </c>
      <c r="F77" s="80">
        <v>214.83490000000003</v>
      </c>
      <c r="G77" s="80">
        <v>237.49640000000008</v>
      </c>
      <c r="H77" s="81">
        <v>198.04300000000001</v>
      </c>
      <c r="I77" s="93">
        <v>192.47540000000009</v>
      </c>
      <c r="J77" s="80">
        <v>299.66210000000029</v>
      </c>
      <c r="K77" s="80">
        <v>311.86470000000025</v>
      </c>
      <c r="L77" s="80">
        <v>143.38059999999999</v>
      </c>
      <c r="M77" s="80">
        <v>188.44060000000005</v>
      </c>
      <c r="N77" s="80">
        <v>220.81140000000008</v>
      </c>
      <c r="O77" s="81">
        <v>162.36410000000004</v>
      </c>
      <c r="P77" s="93">
        <f t="shared" si="81"/>
        <v>403.41390000000001</v>
      </c>
      <c r="Q77" s="80">
        <f t="shared" si="81"/>
        <v>622.45290000000045</v>
      </c>
      <c r="R77" s="80">
        <f t="shared" si="81"/>
        <v>647.56260000000043</v>
      </c>
      <c r="S77" s="80">
        <f t="shared" si="81"/>
        <v>291.77279999999996</v>
      </c>
      <c r="T77" s="80">
        <f t="shared" si="81"/>
        <v>403.27550000000008</v>
      </c>
      <c r="U77" s="80">
        <f t="shared" si="81"/>
        <v>458.30780000000016</v>
      </c>
      <c r="V77" s="81">
        <f t="shared" si="81"/>
        <v>360.40710000000001</v>
      </c>
      <c r="W77" s="30">
        <v>511</v>
      </c>
      <c r="X77" s="29">
        <v>515</v>
      </c>
      <c r="Y77" s="29">
        <v>516</v>
      </c>
      <c r="Z77" s="29">
        <v>496</v>
      </c>
      <c r="AA77" s="29">
        <v>502</v>
      </c>
      <c r="AB77" s="29">
        <v>507</v>
      </c>
      <c r="AC77" s="32">
        <v>497</v>
      </c>
      <c r="AD77" s="30">
        <v>484</v>
      </c>
      <c r="AE77" s="29">
        <v>490</v>
      </c>
      <c r="AF77" s="29">
        <v>488</v>
      </c>
      <c r="AG77" s="29">
        <v>477</v>
      </c>
      <c r="AH77" s="29">
        <v>483</v>
      </c>
      <c r="AI77" s="29">
        <v>489</v>
      </c>
      <c r="AJ77" s="32">
        <v>481</v>
      </c>
      <c r="AK77" s="93">
        <v>197.70680000000002</v>
      </c>
      <c r="AL77" s="80">
        <v>309.14359999999999</v>
      </c>
      <c r="AM77" s="80">
        <v>310.27470000000005</v>
      </c>
      <c r="AN77" s="80">
        <v>141.45759999999993</v>
      </c>
      <c r="AO77" s="80">
        <v>226.68399999999997</v>
      </c>
      <c r="AP77" s="80">
        <v>221.89600000000002</v>
      </c>
      <c r="AQ77" s="81">
        <v>189.86700000000002</v>
      </c>
      <c r="AR77" s="93">
        <v>186.87520000000009</v>
      </c>
      <c r="AS77" s="80">
        <v>299.98870000000005</v>
      </c>
      <c r="AT77" s="80">
        <v>279.85920000000016</v>
      </c>
      <c r="AU77" s="80">
        <v>124.58890000000004</v>
      </c>
      <c r="AV77" s="80">
        <v>181.00229999999993</v>
      </c>
      <c r="AW77" s="80">
        <v>214.63019999999997</v>
      </c>
      <c r="AX77" s="81">
        <v>165.95249999999996</v>
      </c>
      <c r="AY77" s="93">
        <f t="shared" si="82"/>
        <v>384.58200000000011</v>
      </c>
      <c r="AZ77" s="80">
        <f t="shared" si="82"/>
        <v>609.13229999999999</v>
      </c>
      <c r="BA77" s="80">
        <f t="shared" si="82"/>
        <v>590.13390000000027</v>
      </c>
      <c r="BB77" s="80">
        <f t="shared" si="82"/>
        <v>266.04649999999998</v>
      </c>
      <c r="BC77" s="80">
        <f t="shared" si="82"/>
        <v>407.6862999999999</v>
      </c>
      <c r="BD77" s="80">
        <f t="shared" si="82"/>
        <v>436.52620000000002</v>
      </c>
      <c r="BE77" s="81">
        <f t="shared" si="82"/>
        <v>355.81949999999995</v>
      </c>
      <c r="BF77" s="30">
        <v>519</v>
      </c>
      <c r="BG77" s="29">
        <v>520</v>
      </c>
      <c r="BH77" s="29">
        <v>519</v>
      </c>
      <c r="BI77" s="29">
        <v>520</v>
      </c>
      <c r="BJ77" s="29">
        <v>521</v>
      </c>
      <c r="BK77" s="29">
        <v>521</v>
      </c>
      <c r="BL77" s="32">
        <v>521</v>
      </c>
      <c r="BM77" s="30">
        <v>488</v>
      </c>
      <c r="BN77" s="29">
        <v>489</v>
      </c>
      <c r="BO77" s="29">
        <v>489</v>
      </c>
      <c r="BP77" s="29">
        <v>489</v>
      </c>
      <c r="BQ77" s="29">
        <v>488</v>
      </c>
      <c r="BR77" s="29">
        <v>489</v>
      </c>
      <c r="BS77" s="32">
        <v>489</v>
      </c>
      <c r="BU77" s="61">
        <f t="shared" si="83"/>
        <v>41.279549902152631</v>
      </c>
      <c r="BV77" s="6">
        <f t="shared" si="83"/>
        <v>62.677825242718463</v>
      </c>
      <c r="BW77" s="6">
        <f t="shared" si="83"/>
        <v>65.057732558139577</v>
      </c>
      <c r="BX77" s="6">
        <f t="shared" si="83"/>
        <v>29.917782258064513</v>
      </c>
      <c r="BY77" s="6">
        <f t="shared" si="83"/>
        <v>42.79579681274901</v>
      </c>
      <c r="BZ77" s="6">
        <f t="shared" si="83"/>
        <v>46.843471400394492</v>
      </c>
      <c r="CA77" s="82">
        <f t="shared" si="83"/>
        <v>39.847686116700203</v>
      </c>
      <c r="CB77" s="6">
        <f t="shared" si="83"/>
        <v>39.767644628099191</v>
      </c>
      <c r="CC77" s="6">
        <f t="shared" si="83"/>
        <v>61.155530612244959</v>
      </c>
      <c r="CD77" s="6">
        <f t="shared" si="83"/>
        <v>63.906700819672182</v>
      </c>
      <c r="CE77" s="6">
        <f t="shared" si="83"/>
        <v>30.058825995807126</v>
      </c>
      <c r="CF77" s="6">
        <f t="shared" si="83"/>
        <v>39.014616977225678</v>
      </c>
      <c r="CG77" s="6">
        <f t="shared" si="83"/>
        <v>45.155705521472406</v>
      </c>
      <c r="CH77" s="6">
        <f t="shared" si="83"/>
        <v>33.755530145530152</v>
      </c>
      <c r="CI77" s="61">
        <f t="shared" si="84"/>
        <v>38.093795761079001</v>
      </c>
      <c r="CJ77" s="6">
        <f t="shared" si="84"/>
        <v>59.450692307692307</v>
      </c>
      <c r="CK77" s="6">
        <f t="shared" si="84"/>
        <v>59.783179190751454</v>
      </c>
      <c r="CL77" s="6">
        <f t="shared" si="84"/>
        <v>27.2033846153846</v>
      </c>
      <c r="CM77" s="6">
        <f t="shared" si="84"/>
        <v>43.50940499040307</v>
      </c>
      <c r="CN77" s="6">
        <f t="shared" si="84"/>
        <v>42.590403071017278</v>
      </c>
      <c r="CO77" s="82">
        <f t="shared" si="84"/>
        <v>36.442802303262958</v>
      </c>
      <c r="CP77" s="6">
        <f t="shared" si="84"/>
        <v>38.294098360655752</v>
      </c>
      <c r="CQ77" s="6">
        <f t="shared" si="84"/>
        <v>61.347382413087949</v>
      </c>
      <c r="CR77" s="6">
        <f t="shared" si="84"/>
        <v>57.230920245398806</v>
      </c>
      <c r="CS77" s="6">
        <f t="shared" si="84"/>
        <v>25.478302658486719</v>
      </c>
      <c r="CT77" s="6">
        <f t="shared" si="84"/>
        <v>37.090635245901623</v>
      </c>
      <c r="CU77" s="6">
        <f t="shared" si="84"/>
        <v>43.891656441717785</v>
      </c>
      <c r="CV77" s="82">
        <f t="shared" si="84"/>
        <v>33.937116564417167</v>
      </c>
      <c r="CX77" s="59">
        <f t="shared" si="85"/>
        <v>-1.51190527405344</v>
      </c>
      <c r="CY77" s="57">
        <f t="shared" si="85"/>
        <v>-1.5222946304735032</v>
      </c>
      <c r="CZ77" s="57">
        <f t="shared" si="85"/>
        <v>-1.1510317384673954</v>
      </c>
      <c r="DA77" s="57">
        <f t="shared" si="85"/>
        <v>0.14104373774261347</v>
      </c>
      <c r="DB77" s="57">
        <f t="shared" si="85"/>
        <v>-3.7811798355233321</v>
      </c>
      <c r="DC77" s="57">
        <f t="shared" si="85"/>
        <v>-1.687765878922086</v>
      </c>
      <c r="DD77" s="57">
        <f t="shared" si="85"/>
        <v>-6.092155971170051</v>
      </c>
      <c r="DE77" s="59">
        <f t="shared" si="86"/>
        <v>0.20030259957675156</v>
      </c>
      <c r="DF77" s="57">
        <f t="shared" si="86"/>
        <v>1.896690105395642</v>
      </c>
      <c r="DG77" s="57">
        <f t="shared" si="86"/>
        <v>-2.5522589453526479</v>
      </c>
      <c r="DH77" s="57">
        <f t="shared" si="86"/>
        <v>-1.7250819568978812</v>
      </c>
      <c r="DI77" s="57">
        <f t="shared" si="86"/>
        <v>-6.4187697445014464</v>
      </c>
      <c r="DJ77" s="57">
        <f t="shared" si="86"/>
        <v>1.3012533707005076</v>
      </c>
      <c r="DK77" s="60">
        <f t="shared" si="86"/>
        <v>-2.5056857388457914</v>
      </c>
    </row>
    <row r="78" spans="1:115" x14ac:dyDescent="0.25">
      <c r="A78" s="439" t="s">
        <v>77</v>
      </c>
      <c r="B78" s="93">
        <v>220.96310000000005</v>
      </c>
      <c r="C78" s="80">
        <v>308.37870000000021</v>
      </c>
      <c r="D78" s="80">
        <v>288.34180000000032</v>
      </c>
      <c r="E78" s="80">
        <v>164.76780000000005</v>
      </c>
      <c r="F78" s="80">
        <v>283.87360000000035</v>
      </c>
      <c r="G78" s="80">
        <v>223.8407000000002</v>
      </c>
      <c r="H78" s="81">
        <v>218.47260000000006</v>
      </c>
      <c r="I78" s="93">
        <v>209.10730000000012</v>
      </c>
      <c r="J78" s="80">
        <v>304.34260000000017</v>
      </c>
      <c r="K78" s="80">
        <v>280.68180000000007</v>
      </c>
      <c r="L78" s="80">
        <v>167.56360000000006</v>
      </c>
      <c r="M78" s="80">
        <v>259.93760000000015</v>
      </c>
      <c r="N78" s="80">
        <v>237.14340000000021</v>
      </c>
      <c r="O78" s="81">
        <v>210.75900000000013</v>
      </c>
      <c r="P78" s="93">
        <f t="shared" si="81"/>
        <v>430.07040000000018</v>
      </c>
      <c r="Q78" s="80">
        <f t="shared" si="81"/>
        <v>612.72130000000038</v>
      </c>
      <c r="R78" s="80">
        <f t="shared" si="81"/>
        <v>569.02360000000044</v>
      </c>
      <c r="S78" s="80">
        <f t="shared" si="81"/>
        <v>332.33140000000014</v>
      </c>
      <c r="T78" s="80">
        <f t="shared" si="81"/>
        <v>543.81120000000055</v>
      </c>
      <c r="U78" s="80">
        <f t="shared" si="81"/>
        <v>460.98410000000041</v>
      </c>
      <c r="V78" s="81">
        <f t="shared" si="81"/>
        <v>429.23160000000018</v>
      </c>
      <c r="W78" s="30">
        <v>490</v>
      </c>
      <c r="X78" s="29">
        <v>505</v>
      </c>
      <c r="Y78" s="29">
        <v>497</v>
      </c>
      <c r="Z78" s="29">
        <v>461</v>
      </c>
      <c r="AA78" s="29">
        <v>495</v>
      </c>
      <c r="AB78" s="29">
        <v>476</v>
      </c>
      <c r="AC78" s="32">
        <v>474</v>
      </c>
      <c r="AD78" s="30">
        <v>468</v>
      </c>
      <c r="AE78" s="29">
        <v>480</v>
      </c>
      <c r="AF78" s="29">
        <v>479</v>
      </c>
      <c r="AG78" s="29">
        <v>453</v>
      </c>
      <c r="AH78" s="29">
        <v>474</v>
      </c>
      <c r="AI78" s="29">
        <v>463</v>
      </c>
      <c r="AJ78" s="32">
        <v>461</v>
      </c>
      <c r="AK78" s="93">
        <v>191.21820000000005</v>
      </c>
      <c r="AL78" s="80">
        <v>267.6019</v>
      </c>
      <c r="AM78" s="80">
        <v>266.52789999999987</v>
      </c>
      <c r="AN78" s="80">
        <v>163.91470000000001</v>
      </c>
      <c r="AO78" s="80">
        <v>240.37730000000002</v>
      </c>
      <c r="AP78" s="80">
        <v>207.93989999999999</v>
      </c>
      <c r="AQ78" s="81">
        <v>203.30899999999997</v>
      </c>
      <c r="AR78" s="93">
        <v>186.76370000000023</v>
      </c>
      <c r="AS78" s="80">
        <v>247.89820000000032</v>
      </c>
      <c r="AT78" s="80">
        <v>238.12350000000026</v>
      </c>
      <c r="AU78" s="80">
        <v>151.76040000000006</v>
      </c>
      <c r="AV78" s="80">
        <v>227.78040000000024</v>
      </c>
      <c r="AW78" s="80">
        <v>180.00060000000022</v>
      </c>
      <c r="AX78" s="81">
        <v>180.8168000000002</v>
      </c>
      <c r="AY78" s="93">
        <f t="shared" si="82"/>
        <v>377.98190000000028</v>
      </c>
      <c r="AZ78" s="80">
        <f t="shared" si="82"/>
        <v>515.50010000000032</v>
      </c>
      <c r="BA78" s="80">
        <f t="shared" si="82"/>
        <v>504.65140000000014</v>
      </c>
      <c r="BB78" s="80">
        <f t="shared" si="82"/>
        <v>315.67510000000004</v>
      </c>
      <c r="BC78" s="80">
        <f t="shared" si="82"/>
        <v>468.15770000000026</v>
      </c>
      <c r="BD78" s="80">
        <f t="shared" si="82"/>
        <v>387.94050000000021</v>
      </c>
      <c r="BE78" s="81">
        <f t="shared" si="82"/>
        <v>384.12580000000014</v>
      </c>
      <c r="BF78" s="30">
        <v>553</v>
      </c>
      <c r="BG78" s="29">
        <v>552</v>
      </c>
      <c r="BH78" s="29">
        <v>553</v>
      </c>
      <c r="BI78" s="29">
        <v>553</v>
      </c>
      <c r="BJ78" s="29">
        <v>553</v>
      </c>
      <c r="BK78" s="29">
        <v>553</v>
      </c>
      <c r="BL78" s="32">
        <v>553</v>
      </c>
      <c r="BM78" s="30">
        <v>509</v>
      </c>
      <c r="BN78" s="29">
        <v>511</v>
      </c>
      <c r="BO78" s="29">
        <v>510</v>
      </c>
      <c r="BP78" s="29">
        <v>510</v>
      </c>
      <c r="BQ78" s="29">
        <v>511</v>
      </c>
      <c r="BR78" s="29">
        <v>510</v>
      </c>
      <c r="BS78" s="32">
        <v>510</v>
      </c>
      <c r="BU78" s="61">
        <f t="shared" si="83"/>
        <v>45.094510204081644</v>
      </c>
      <c r="BV78" s="6">
        <f t="shared" si="83"/>
        <v>61.065089108910932</v>
      </c>
      <c r="BW78" s="6">
        <f t="shared" si="83"/>
        <v>58.016458752515156</v>
      </c>
      <c r="BX78" s="6">
        <f t="shared" si="83"/>
        <v>35.741388286334072</v>
      </c>
      <c r="BY78" s="6">
        <f t="shared" si="83"/>
        <v>57.348202020202088</v>
      </c>
      <c r="BZ78" s="6">
        <f t="shared" si="83"/>
        <v>47.025357142857182</v>
      </c>
      <c r="CA78" s="82">
        <f t="shared" si="83"/>
        <v>46.09126582278482</v>
      </c>
      <c r="CB78" s="6">
        <f t="shared" si="83"/>
        <v>44.68104700854704</v>
      </c>
      <c r="CC78" s="6">
        <f t="shared" si="83"/>
        <v>63.404708333333367</v>
      </c>
      <c r="CD78" s="6">
        <f t="shared" si="83"/>
        <v>58.597453027139892</v>
      </c>
      <c r="CE78" s="6">
        <f t="shared" si="83"/>
        <v>36.989757174392949</v>
      </c>
      <c r="CF78" s="6">
        <f t="shared" si="83"/>
        <v>54.839156118143492</v>
      </c>
      <c r="CG78" s="6">
        <f t="shared" si="83"/>
        <v>51.218876889848865</v>
      </c>
      <c r="CH78" s="6">
        <f t="shared" si="83"/>
        <v>45.717787418655128</v>
      </c>
      <c r="CI78" s="61">
        <f t="shared" si="84"/>
        <v>34.578336347197116</v>
      </c>
      <c r="CJ78" s="6">
        <f t="shared" si="84"/>
        <v>48.478605072463772</v>
      </c>
      <c r="CK78" s="6">
        <f t="shared" si="84"/>
        <v>48.19672694394211</v>
      </c>
      <c r="CL78" s="6">
        <f t="shared" si="84"/>
        <v>29.640994575045209</v>
      </c>
      <c r="CM78" s="6">
        <f t="shared" si="84"/>
        <v>43.467866184448468</v>
      </c>
      <c r="CN78" s="6">
        <f t="shared" si="84"/>
        <v>37.602151898734178</v>
      </c>
      <c r="CO78" s="82">
        <f t="shared" si="84"/>
        <v>36.764737793851715</v>
      </c>
      <c r="CP78" s="6">
        <f t="shared" si="84"/>
        <v>36.692278978389041</v>
      </c>
      <c r="CQ78" s="6">
        <f t="shared" si="84"/>
        <v>48.512367906066601</v>
      </c>
      <c r="CR78" s="6">
        <f t="shared" si="84"/>
        <v>46.690882352941223</v>
      </c>
      <c r="CS78" s="6">
        <f t="shared" si="84"/>
        <v>29.756941176470601</v>
      </c>
      <c r="CT78" s="6">
        <f t="shared" si="84"/>
        <v>44.575420743639974</v>
      </c>
      <c r="CU78" s="6">
        <f t="shared" si="84"/>
        <v>35.294235294117691</v>
      </c>
      <c r="CV78" s="82">
        <f t="shared" si="84"/>
        <v>35.454274509803966</v>
      </c>
      <c r="CX78" s="59">
        <f t="shared" si="85"/>
        <v>-0.41346319553460376</v>
      </c>
      <c r="CY78" s="57">
        <f t="shared" si="85"/>
        <v>2.3396192244224352</v>
      </c>
      <c r="CZ78" s="57">
        <f t="shared" si="85"/>
        <v>0.58099427462473585</v>
      </c>
      <c r="DA78" s="57">
        <f t="shared" si="85"/>
        <v>1.2483688880588772</v>
      </c>
      <c r="DB78" s="57">
        <f t="shared" si="85"/>
        <v>-2.5090459020585953</v>
      </c>
      <c r="DC78" s="57">
        <f t="shared" si="85"/>
        <v>4.193519746991683</v>
      </c>
      <c r="DD78" s="57">
        <f t="shared" si="85"/>
        <v>-0.37347840412969191</v>
      </c>
      <c r="DE78" s="59">
        <f t="shared" si="86"/>
        <v>2.1139426311919252</v>
      </c>
      <c r="DF78" s="57">
        <f t="shared" si="86"/>
        <v>3.3762833602828835E-2</v>
      </c>
      <c r="DG78" s="57">
        <f t="shared" si="86"/>
        <v>-1.5058445910008871</v>
      </c>
      <c r="DH78" s="57">
        <f t="shared" si="86"/>
        <v>0.11594660142539226</v>
      </c>
      <c r="DI78" s="57">
        <f t="shared" si="86"/>
        <v>1.1075545591915059</v>
      </c>
      <c r="DJ78" s="57">
        <f t="shared" si="86"/>
        <v>-2.3079166046164872</v>
      </c>
      <c r="DK78" s="60">
        <f t="shared" si="86"/>
        <v>-1.3104632840477493</v>
      </c>
    </row>
    <row r="79" spans="1:115" x14ac:dyDescent="0.25">
      <c r="A79" s="439" t="s">
        <v>78</v>
      </c>
      <c r="B79" s="93">
        <v>312.6672999999999</v>
      </c>
      <c r="C79" s="80">
        <v>425.8599999999999</v>
      </c>
      <c r="D79" s="80">
        <v>347.88179999999977</v>
      </c>
      <c r="E79" s="80">
        <v>149.66309999999999</v>
      </c>
      <c r="F79" s="80">
        <v>345.67529999999982</v>
      </c>
      <c r="G79" s="80">
        <v>210.16280000000023</v>
      </c>
      <c r="H79" s="81">
        <v>167.33670000000006</v>
      </c>
      <c r="I79" s="93">
        <v>270.88270000000023</v>
      </c>
      <c r="J79" s="80">
        <v>319.7559</v>
      </c>
      <c r="K79" s="80">
        <v>240.79989999999995</v>
      </c>
      <c r="L79" s="80">
        <v>108.51659999999998</v>
      </c>
      <c r="M79" s="80">
        <v>253.8022</v>
      </c>
      <c r="N79" s="80">
        <v>135.1362</v>
      </c>
      <c r="O79" s="81">
        <v>122.21210000000004</v>
      </c>
      <c r="P79" s="93">
        <f t="shared" si="81"/>
        <v>583.55000000000018</v>
      </c>
      <c r="Q79" s="80">
        <f t="shared" si="81"/>
        <v>745.6158999999999</v>
      </c>
      <c r="R79" s="80">
        <f t="shared" si="81"/>
        <v>588.68169999999975</v>
      </c>
      <c r="S79" s="80">
        <f t="shared" si="81"/>
        <v>258.17969999999997</v>
      </c>
      <c r="T79" s="80">
        <f t="shared" si="81"/>
        <v>599.47749999999985</v>
      </c>
      <c r="U79" s="80">
        <f t="shared" si="81"/>
        <v>345.29900000000021</v>
      </c>
      <c r="V79" s="81">
        <f t="shared" si="81"/>
        <v>289.54880000000009</v>
      </c>
      <c r="W79" s="30">
        <v>507</v>
      </c>
      <c r="X79" s="29">
        <v>525</v>
      </c>
      <c r="Y79" s="29">
        <v>528</v>
      </c>
      <c r="Z79" s="29">
        <v>487</v>
      </c>
      <c r="AA79" s="29">
        <v>525</v>
      </c>
      <c r="AB79" s="29">
        <v>514</v>
      </c>
      <c r="AC79" s="32">
        <v>495</v>
      </c>
      <c r="AD79" s="30">
        <v>526</v>
      </c>
      <c r="AE79" s="29">
        <v>530</v>
      </c>
      <c r="AF79" s="29">
        <v>528</v>
      </c>
      <c r="AG79" s="29">
        <v>496</v>
      </c>
      <c r="AH79" s="29">
        <v>526</v>
      </c>
      <c r="AI79" s="29">
        <v>526</v>
      </c>
      <c r="AJ79" s="32">
        <v>525</v>
      </c>
      <c r="AK79" s="93">
        <v>357.10050000000018</v>
      </c>
      <c r="AL79" s="80">
        <v>430.69110000000092</v>
      </c>
      <c r="AM79" s="80">
        <v>371.49390000000034</v>
      </c>
      <c r="AN79" s="80">
        <v>160.19870000000009</v>
      </c>
      <c r="AO79" s="80">
        <v>407.00680000000057</v>
      </c>
      <c r="AP79" s="80">
        <v>274.58180000000004</v>
      </c>
      <c r="AQ79" s="81">
        <v>252.21889999999999</v>
      </c>
      <c r="AR79" s="93">
        <v>271.91599999999983</v>
      </c>
      <c r="AS79" s="80">
        <v>388.19540000000035</v>
      </c>
      <c r="AT79" s="80">
        <v>255.64709999999968</v>
      </c>
      <c r="AU79" s="80">
        <v>112.79770000000013</v>
      </c>
      <c r="AV79" s="80">
        <v>330.19330000000002</v>
      </c>
      <c r="AW79" s="80">
        <v>198.85399999999984</v>
      </c>
      <c r="AX79" s="81">
        <v>162.14390000000003</v>
      </c>
      <c r="AY79" s="93">
        <f t="shared" si="82"/>
        <v>629.01649999999995</v>
      </c>
      <c r="AZ79" s="80">
        <f t="shared" si="82"/>
        <v>818.88650000000121</v>
      </c>
      <c r="BA79" s="80">
        <f t="shared" si="82"/>
        <v>627.14100000000008</v>
      </c>
      <c r="BB79" s="80">
        <f t="shared" si="82"/>
        <v>272.99640000000022</v>
      </c>
      <c r="BC79" s="80">
        <f t="shared" si="82"/>
        <v>737.20010000000059</v>
      </c>
      <c r="BD79" s="80">
        <f t="shared" si="82"/>
        <v>473.43579999999986</v>
      </c>
      <c r="BE79" s="81">
        <f t="shared" si="82"/>
        <v>414.36279999999999</v>
      </c>
      <c r="BF79" s="30">
        <v>522</v>
      </c>
      <c r="BG79" s="29">
        <v>522</v>
      </c>
      <c r="BH79" s="29">
        <v>522</v>
      </c>
      <c r="BI79" s="29">
        <v>522</v>
      </c>
      <c r="BJ79" s="29">
        <v>522</v>
      </c>
      <c r="BK79" s="29">
        <v>522</v>
      </c>
      <c r="BL79" s="32">
        <v>522</v>
      </c>
      <c r="BM79" s="30">
        <v>550</v>
      </c>
      <c r="BN79" s="29">
        <v>550</v>
      </c>
      <c r="BO79" s="29">
        <v>550</v>
      </c>
      <c r="BP79" s="29">
        <v>550</v>
      </c>
      <c r="BQ79" s="29">
        <v>550</v>
      </c>
      <c r="BR79" s="29">
        <v>551</v>
      </c>
      <c r="BS79" s="32">
        <v>551</v>
      </c>
      <c r="BU79" s="61">
        <f t="shared" si="83"/>
        <v>61.67007889546349</v>
      </c>
      <c r="BV79" s="6">
        <f t="shared" si="83"/>
        <v>81.116190476190454</v>
      </c>
      <c r="BW79" s="6">
        <f t="shared" si="83"/>
        <v>65.886704545454506</v>
      </c>
      <c r="BX79" s="6">
        <f t="shared" si="83"/>
        <v>30.731642710472279</v>
      </c>
      <c r="BY79" s="6">
        <f t="shared" si="83"/>
        <v>65.842914285714244</v>
      </c>
      <c r="BZ79" s="6">
        <f t="shared" si="83"/>
        <v>40.887704280155681</v>
      </c>
      <c r="CA79" s="82">
        <f t="shared" si="83"/>
        <v>33.805393939393952</v>
      </c>
      <c r="CB79" s="6">
        <f t="shared" si="83"/>
        <v>51.498612167300429</v>
      </c>
      <c r="CC79" s="6">
        <f t="shared" si="83"/>
        <v>60.331301886792453</v>
      </c>
      <c r="CD79" s="6">
        <f t="shared" si="83"/>
        <v>45.606041666666655</v>
      </c>
      <c r="CE79" s="6">
        <f t="shared" si="83"/>
        <v>21.878346774193545</v>
      </c>
      <c r="CF79" s="6">
        <f t="shared" si="83"/>
        <v>48.251368821292779</v>
      </c>
      <c r="CG79" s="6">
        <f t="shared" si="83"/>
        <v>25.691292775665396</v>
      </c>
      <c r="CH79" s="6">
        <f t="shared" si="83"/>
        <v>23.278495238095246</v>
      </c>
      <c r="CI79" s="100">
        <f t="shared" si="84"/>
        <v>68.410057471264409</v>
      </c>
      <c r="CJ79" s="98">
        <f t="shared" si="84"/>
        <v>82.507873563218567</v>
      </c>
      <c r="CK79" s="98">
        <f t="shared" si="84"/>
        <v>71.16741379310352</v>
      </c>
      <c r="CL79" s="98">
        <f t="shared" si="84"/>
        <v>30.689406130268214</v>
      </c>
      <c r="CM79" s="98">
        <f t="shared" si="84"/>
        <v>77.970651340996284</v>
      </c>
      <c r="CN79" s="98">
        <f t="shared" si="84"/>
        <v>52.60187739463602</v>
      </c>
      <c r="CO79" s="99">
        <f t="shared" si="84"/>
        <v>48.317796934865896</v>
      </c>
      <c r="CP79" s="6">
        <f t="shared" si="84"/>
        <v>49.439272727272702</v>
      </c>
      <c r="CQ79" s="6">
        <f t="shared" si="84"/>
        <v>70.580981818181883</v>
      </c>
      <c r="CR79" s="6">
        <f t="shared" si="84"/>
        <v>46.481290909090852</v>
      </c>
      <c r="CS79" s="6">
        <f t="shared" si="84"/>
        <v>20.508672727272749</v>
      </c>
      <c r="CT79" s="6">
        <f t="shared" si="84"/>
        <v>60.035145454545457</v>
      </c>
      <c r="CU79" s="6">
        <f t="shared" si="84"/>
        <v>36.089655172413764</v>
      </c>
      <c r="CV79" s="82">
        <f t="shared" si="84"/>
        <v>29.427205081669701</v>
      </c>
      <c r="CX79" s="59">
        <f t="shared" si="85"/>
        <v>-10.171466728163061</v>
      </c>
      <c r="CY79" s="57">
        <f t="shared" si="85"/>
        <v>-20.784888589398001</v>
      </c>
      <c r="CZ79" s="57">
        <f t="shared" si="85"/>
        <v>-20.280662878787851</v>
      </c>
      <c r="DA79" s="57">
        <f t="shared" si="85"/>
        <v>-8.8532959362787338</v>
      </c>
      <c r="DB79" s="57">
        <f t="shared" si="85"/>
        <v>-17.591545464421465</v>
      </c>
      <c r="DC79" s="57">
        <f t="shared" si="85"/>
        <v>-15.196411504490285</v>
      </c>
      <c r="DD79" s="57">
        <f t="shared" si="85"/>
        <v>-10.526898701298705</v>
      </c>
      <c r="DE79" s="59">
        <f t="shared" si="86"/>
        <v>-18.970784743991707</v>
      </c>
      <c r="DF79" s="57">
        <f t="shared" si="86"/>
        <v>-11.926891745036684</v>
      </c>
      <c r="DG79" s="57">
        <f t="shared" si="86"/>
        <v>-24.686122884012669</v>
      </c>
      <c r="DH79" s="57">
        <f t="shared" si="86"/>
        <v>-10.180733402995465</v>
      </c>
      <c r="DI79" s="57">
        <f t="shared" si="86"/>
        <v>-17.935505886450827</v>
      </c>
      <c r="DJ79" s="57">
        <f t="shared" si="86"/>
        <v>-16.512222222222256</v>
      </c>
      <c r="DK79" s="60">
        <f t="shared" si="86"/>
        <v>-18.890591853196195</v>
      </c>
    </row>
    <row r="80" spans="1:115" x14ac:dyDescent="0.25">
      <c r="A80" s="440" t="s">
        <v>79</v>
      </c>
      <c r="B80" s="145">
        <f t="shared" ref="B80:AG80" si="87">SUM(B51:B79)/26</f>
        <v>233.22581923076916</v>
      </c>
      <c r="C80" s="141">
        <f t="shared" si="87"/>
        <v>334.44428846153829</v>
      </c>
      <c r="D80" s="141">
        <f t="shared" si="87"/>
        <v>326.75757692307673</v>
      </c>
      <c r="E80" s="141">
        <f t="shared" si="87"/>
        <v>150.15339230769229</v>
      </c>
      <c r="F80" s="141">
        <f t="shared" si="87"/>
        <v>276.65671538461532</v>
      </c>
      <c r="G80" s="141">
        <f t="shared" si="87"/>
        <v>227.59352692307695</v>
      </c>
      <c r="H80" s="142">
        <f t="shared" si="87"/>
        <v>206.58437692307692</v>
      </c>
      <c r="I80" s="145">
        <f t="shared" si="87"/>
        <v>207.5331576923077</v>
      </c>
      <c r="J80" s="141">
        <f t="shared" si="87"/>
        <v>291.61344615384621</v>
      </c>
      <c r="K80" s="141">
        <f t="shared" si="87"/>
        <v>280.01110000000006</v>
      </c>
      <c r="L80" s="141">
        <f t="shared" si="87"/>
        <v>134.38203461538461</v>
      </c>
      <c r="M80" s="141">
        <f t="shared" si="87"/>
        <v>233.31789615384616</v>
      </c>
      <c r="N80" s="141">
        <f t="shared" si="87"/>
        <v>193.39043461538463</v>
      </c>
      <c r="O80" s="142">
        <f t="shared" si="87"/>
        <v>170.02083846153846</v>
      </c>
      <c r="P80" s="145">
        <f t="shared" si="87"/>
        <v>440.75897692307694</v>
      </c>
      <c r="Q80" s="141">
        <f t="shared" si="87"/>
        <v>626.05773461538467</v>
      </c>
      <c r="R80" s="141">
        <f t="shared" si="87"/>
        <v>606.76867692307701</v>
      </c>
      <c r="S80" s="141">
        <f t="shared" si="87"/>
        <v>284.53542692307695</v>
      </c>
      <c r="T80" s="141">
        <f t="shared" si="87"/>
        <v>509.97461153846143</v>
      </c>
      <c r="U80" s="141">
        <f t="shared" si="87"/>
        <v>420.98396153846164</v>
      </c>
      <c r="V80" s="142">
        <f t="shared" si="87"/>
        <v>376.60521538461546</v>
      </c>
      <c r="W80" s="617">
        <f t="shared" si="87"/>
        <v>496.92307692307691</v>
      </c>
      <c r="X80" s="624">
        <f t="shared" si="87"/>
        <v>508.65384615384613</v>
      </c>
      <c r="Y80" s="624">
        <f t="shared" si="87"/>
        <v>508.76923076923077</v>
      </c>
      <c r="Z80" s="624">
        <f t="shared" si="87"/>
        <v>471.61538461538464</v>
      </c>
      <c r="AA80" s="624">
        <f t="shared" si="87"/>
        <v>501.88461538461536</v>
      </c>
      <c r="AB80" s="624">
        <f t="shared" si="87"/>
        <v>496.19230769230768</v>
      </c>
      <c r="AC80" s="618">
        <f t="shared" si="87"/>
        <v>489.96153846153845</v>
      </c>
      <c r="AD80" s="617">
        <f t="shared" si="87"/>
        <v>466.92307692307691</v>
      </c>
      <c r="AE80" s="624">
        <f t="shared" si="87"/>
        <v>473.19230769230768</v>
      </c>
      <c r="AF80" s="624">
        <f t="shared" si="87"/>
        <v>472.96153846153845</v>
      </c>
      <c r="AG80" s="624">
        <f t="shared" si="87"/>
        <v>449.46153846153845</v>
      </c>
      <c r="AH80" s="624">
        <f t="shared" ref="AH80:BM80" si="88">SUM(AH51:AH79)/26</f>
        <v>466.30769230769232</v>
      </c>
      <c r="AI80" s="624">
        <f t="shared" si="88"/>
        <v>466.5</v>
      </c>
      <c r="AJ80" s="618">
        <f t="shared" si="88"/>
        <v>462.57692307692309</v>
      </c>
      <c r="AK80" s="145">
        <f t="shared" si="88"/>
        <v>235.11470384615393</v>
      </c>
      <c r="AL80" s="141">
        <f t="shared" si="88"/>
        <v>341.81783461538475</v>
      </c>
      <c r="AM80" s="141">
        <f t="shared" si="88"/>
        <v>331.87131923076919</v>
      </c>
      <c r="AN80" s="141">
        <f t="shared" si="88"/>
        <v>162.12441923076929</v>
      </c>
      <c r="AO80" s="141">
        <f t="shared" si="88"/>
        <v>294.52726153846163</v>
      </c>
      <c r="AP80" s="141">
        <f t="shared" si="88"/>
        <v>231.47439615384613</v>
      </c>
      <c r="AQ80" s="142">
        <f t="shared" si="88"/>
        <v>217.37043076923084</v>
      </c>
      <c r="AR80" s="145">
        <f t="shared" si="88"/>
        <v>208.38110769230769</v>
      </c>
      <c r="AS80" s="141">
        <f t="shared" si="88"/>
        <v>301.2649115384616</v>
      </c>
      <c r="AT80" s="141">
        <f t="shared" si="88"/>
        <v>276.58979615384612</v>
      </c>
      <c r="AU80" s="141">
        <f t="shared" si="88"/>
        <v>140.42939230769235</v>
      </c>
      <c r="AV80" s="141">
        <f t="shared" si="88"/>
        <v>250.85543846153854</v>
      </c>
      <c r="AW80" s="141">
        <f t="shared" si="88"/>
        <v>196.81280769230773</v>
      </c>
      <c r="AX80" s="142">
        <f t="shared" si="88"/>
        <v>182.08886153846157</v>
      </c>
      <c r="AY80" s="145">
        <f t="shared" si="88"/>
        <v>443.49581153846157</v>
      </c>
      <c r="AZ80" s="141">
        <f t="shared" si="88"/>
        <v>643.08274615384641</v>
      </c>
      <c r="BA80" s="141">
        <f t="shared" si="88"/>
        <v>608.4611153846156</v>
      </c>
      <c r="BB80" s="141">
        <f t="shared" si="88"/>
        <v>302.55381153846162</v>
      </c>
      <c r="BC80" s="141">
        <f t="shared" si="88"/>
        <v>545.3827</v>
      </c>
      <c r="BD80" s="141">
        <f t="shared" si="88"/>
        <v>428.28720384615394</v>
      </c>
      <c r="BE80" s="142">
        <f t="shared" si="88"/>
        <v>399.45929230769246</v>
      </c>
      <c r="BF80" s="617">
        <f t="shared" si="88"/>
        <v>502</v>
      </c>
      <c r="BG80" s="624">
        <f t="shared" si="88"/>
        <v>502.38461538461536</v>
      </c>
      <c r="BH80" s="624">
        <f t="shared" si="88"/>
        <v>502.30769230769232</v>
      </c>
      <c r="BI80" s="624">
        <f t="shared" si="88"/>
        <v>502</v>
      </c>
      <c r="BJ80" s="624">
        <f t="shared" si="88"/>
        <v>502.34615384615387</v>
      </c>
      <c r="BK80" s="624">
        <f t="shared" si="88"/>
        <v>502.11538461538464</v>
      </c>
      <c r="BL80" s="618">
        <f t="shared" si="88"/>
        <v>502.07692307692309</v>
      </c>
      <c r="BM80" s="617">
        <f t="shared" si="88"/>
        <v>461.38461538461536</v>
      </c>
      <c r="BN80" s="624">
        <f t="shared" ref="BN80:BS80" si="89">SUM(BN51:BN79)/26</f>
        <v>461.26923076923077</v>
      </c>
      <c r="BO80" s="624">
        <f t="shared" si="89"/>
        <v>461.65384615384613</v>
      </c>
      <c r="BP80" s="624">
        <f t="shared" si="89"/>
        <v>461.53846153846155</v>
      </c>
      <c r="BQ80" s="624">
        <f t="shared" si="89"/>
        <v>461.5</v>
      </c>
      <c r="BR80" s="624">
        <f t="shared" si="89"/>
        <v>461.46153846153845</v>
      </c>
      <c r="BS80" s="618">
        <f t="shared" si="89"/>
        <v>461.42307692307691</v>
      </c>
      <c r="BU80" s="100">
        <f t="shared" si="83"/>
        <v>46.933988390092871</v>
      </c>
      <c r="BV80" s="98">
        <f t="shared" si="83"/>
        <v>65.750862003780682</v>
      </c>
      <c r="BW80" s="98">
        <f t="shared" si="83"/>
        <v>64.225105836105186</v>
      </c>
      <c r="BX80" s="98">
        <f t="shared" si="83"/>
        <v>31.838103082694495</v>
      </c>
      <c r="BY80" s="98">
        <f t="shared" si="83"/>
        <v>55.123569622193259</v>
      </c>
      <c r="BZ80" s="98">
        <f t="shared" si="83"/>
        <v>45.868007906363857</v>
      </c>
      <c r="CA80" s="99">
        <f t="shared" si="83"/>
        <v>42.163386451055814</v>
      </c>
      <c r="CB80" s="98">
        <f t="shared" si="83"/>
        <v>44.446969522240529</v>
      </c>
      <c r="CC80" s="98">
        <f t="shared" si="83"/>
        <v>61.626835731122512</v>
      </c>
      <c r="CD80" s="98">
        <f t="shared" si="83"/>
        <v>59.203778157274144</v>
      </c>
      <c r="CE80" s="98">
        <f t="shared" si="83"/>
        <v>29.898450282389184</v>
      </c>
      <c r="CF80" s="98">
        <f t="shared" si="83"/>
        <v>50.035180633454303</v>
      </c>
      <c r="CG80" s="98">
        <f t="shared" si="83"/>
        <v>41.455612993651577</v>
      </c>
      <c r="CH80" s="98">
        <f t="shared" si="83"/>
        <v>36.755149247526397</v>
      </c>
      <c r="CI80" s="100">
        <f t="shared" si="84"/>
        <v>46.835598375727876</v>
      </c>
      <c r="CJ80" s="98">
        <f t="shared" si="84"/>
        <v>68.039072883172594</v>
      </c>
      <c r="CK80" s="98">
        <f t="shared" si="84"/>
        <v>66.069328483920359</v>
      </c>
      <c r="CL80" s="98">
        <f t="shared" si="84"/>
        <v>32.295701041985915</v>
      </c>
      <c r="CM80" s="98">
        <f t="shared" si="84"/>
        <v>58.630340708980953</v>
      </c>
      <c r="CN80" s="98">
        <f t="shared" si="84"/>
        <v>46.099841440061276</v>
      </c>
      <c r="CO80" s="98">
        <f t="shared" si="84"/>
        <v>43.294248506205008</v>
      </c>
      <c r="CP80" s="98">
        <f t="shared" si="84"/>
        <v>45.164294764921642</v>
      </c>
      <c r="CQ80" s="98">
        <f t="shared" si="84"/>
        <v>65.312162928374889</v>
      </c>
      <c r="CR80" s="98">
        <f t="shared" si="84"/>
        <v>59.912810963925679</v>
      </c>
      <c r="CS80" s="98">
        <f t="shared" si="84"/>
        <v>30.426368333333343</v>
      </c>
      <c r="CT80" s="98">
        <f t="shared" si="84"/>
        <v>54.35654137844822</v>
      </c>
      <c r="CU80" s="98">
        <f t="shared" si="84"/>
        <v>42.649883313885653</v>
      </c>
      <c r="CV80" s="99">
        <f t="shared" si="84"/>
        <v>39.46245227973661</v>
      </c>
      <c r="CX80" s="108">
        <f t="shared" si="85"/>
        <v>-2.4870188678523419</v>
      </c>
      <c r="CY80" s="109">
        <f t="shared" si="85"/>
        <v>-4.1240262726581705</v>
      </c>
      <c r="CZ80" s="109">
        <f t="shared" si="85"/>
        <v>-5.0213276788310424</v>
      </c>
      <c r="DA80" s="109">
        <f t="shared" si="85"/>
        <v>-1.9396528003053106</v>
      </c>
      <c r="DB80" s="109">
        <f t="shared" si="85"/>
        <v>-5.0883889887389557</v>
      </c>
      <c r="DC80" s="109">
        <f t="shared" si="85"/>
        <v>-4.4123949127122799</v>
      </c>
      <c r="DD80" s="109">
        <f t="shared" si="85"/>
        <v>-5.4082372035294171</v>
      </c>
      <c r="DE80" s="108">
        <f t="shared" si="86"/>
        <v>-1.671303610806234</v>
      </c>
      <c r="DF80" s="109">
        <f t="shared" si="86"/>
        <v>-2.7269099547977049</v>
      </c>
      <c r="DG80" s="109">
        <f t="shared" si="86"/>
        <v>-6.1565175199946793</v>
      </c>
      <c r="DH80" s="109">
        <f t="shared" si="86"/>
        <v>-1.8693327086525713</v>
      </c>
      <c r="DI80" s="109">
        <f t="shared" si="86"/>
        <v>-4.2737993305327322</v>
      </c>
      <c r="DJ80" s="109">
        <f t="shared" si="86"/>
        <v>-3.4499581261756234</v>
      </c>
      <c r="DK80" s="236">
        <f t="shared" si="86"/>
        <v>-3.8317962264683985</v>
      </c>
    </row>
    <row r="81" spans="1:115" x14ac:dyDescent="0.25">
      <c r="A81" s="10"/>
      <c r="B81" s="80"/>
      <c r="C81" s="80"/>
      <c r="D81" s="80"/>
      <c r="E81" s="80"/>
      <c r="F81" s="80"/>
      <c r="G81" s="80"/>
      <c r="H81" s="80"/>
      <c r="I81" s="80"/>
      <c r="J81" s="80"/>
      <c r="K81" s="80"/>
      <c r="L81" s="80"/>
      <c r="M81" s="80"/>
      <c r="N81" s="80"/>
      <c r="O81" s="80"/>
      <c r="P81" s="80"/>
      <c r="Q81" s="80"/>
      <c r="R81" s="80"/>
      <c r="S81" s="80"/>
      <c r="T81" s="80"/>
      <c r="U81" s="80"/>
      <c r="V81" s="80"/>
      <c r="W81" s="29"/>
      <c r="X81" s="29"/>
      <c r="Y81" s="29"/>
      <c r="Z81" s="29"/>
      <c r="AA81" s="29"/>
      <c r="AB81" s="29"/>
      <c r="AC81" s="29"/>
      <c r="AD81" s="29"/>
      <c r="AE81" s="29"/>
      <c r="AF81" s="29"/>
      <c r="AG81" s="29"/>
      <c r="AH81" s="29"/>
      <c r="AI81" s="29"/>
      <c r="AJ81" s="29"/>
      <c r="AK81" s="80"/>
      <c r="AL81" s="80"/>
      <c r="AM81" s="80"/>
      <c r="AN81" s="80"/>
      <c r="AO81" s="80"/>
      <c r="AP81" s="80"/>
      <c r="AQ81" s="80"/>
      <c r="AR81" s="80"/>
      <c r="AS81" s="80"/>
      <c r="AT81" s="80"/>
      <c r="AU81" s="80"/>
      <c r="AV81" s="80"/>
      <c r="AW81" s="80"/>
      <c r="AX81" s="80"/>
      <c r="AY81" s="80"/>
      <c r="AZ81" s="80"/>
      <c r="BA81" s="80"/>
      <c r="BB81" s="80"/>
      <c r="BC81" s="80"/>
      <c r="BD81" s="80"/>
      <c r="BE81" s="80"/>
      <c r="BF81" s="29"/>
      <c r="BG81" s="29"/>
      <c r="BH81" s="29"/>
      <c r="BI81" s="29"/>
      <c r="BJ81" s="29"/>
      <c r="BK81" s="29"/>
      <c r="BL81" s="29"/>
      <c r="BM81" s="29"/>
      <c r="BN81" s="29"/>
      <c r="BO81" s="29"/>
      <c r="BP81" s="29"/>
      <c r="BQ81" s="29"/>
      <c r="BR81" s="29"/>
      <c r="BS81" s="29"/>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X81" s="57"/>
      <c r="CY81" s="57"/>
      <c r="CZ81" s="57"/>
      <c r="DA81" s="57"/>
      <c r="DB81" s="57"/>
      <c r="DC81" s="57"/>
      <c r="DD81" s="57"/>
      <c r="DE81" s="57"/>
      <c r="DF81" s="57"/>
      <c r="DG81" s="57"/>
      <c r="DH81" s="57"/>
      <c r="DI81" s="57"/>
      <c r="DJ81" s="57"/>
      <c r="DK81" s="57"/>
    </row>
    <row r="82" spans="1:115" x14ac:dyDescent="0.25">
      <c r="B82" s="80"/>
      <c r="C82" s="80"/>
      <c r="D82" s="80"/>
      <c r="E82" s="80"/>
      <c r="F82" s="80"/>
      <c r="G82" s="80"/>
      <c r="H82" s="80"/>
      <c r="I82" s="80"/>
      <c r="J82" s="80"/>
      <c r="K82" s="80"/>
      <c r="L82" s="80"/>
      <c r="M82" s="80"/>
      <c r="N82" s="80"/>
      <c r="O82" s="80"/>
      <c r="P82" s="80"/>
      <c r="Q82" s="80"/>
      <c r="R82" s="80"/>
      <c r="S82" s="80"/>
      <c r="T82" s="80"/>
      <c r="U82" s="80"/>
      <c r="V82" s="80"/>
      <c r="W82" s="29"/>
      <c r="X82" s="29"/>
      <c r="Y82" s="29"/>
      <c r="Z82" s="29"/>
      <c r="AA82" s="29"/>
      <c r="AB82" s="29"/>
      <c r="AC82" s="29"/>
      <c r="AD82" s="29"/>
      <c r="AE82" s="29"/>
      <c r="AF82" s="29"/>
      <c r="AG82" s="29"/>
      <c r="AH82" s="29"/>
      <c r="AI82" s="29"/>
      <c r="AJ82" s="29"/>
      <c r="AK82" s="80"/>
      <c r="AL82" s="80"/>
      <c r="AM82" s="80"/>
      <c r="AN82" s="80"/>
      <c r="AO82" s="80"/>
      <c r="AP82" s="80"/>
      <c r="AQ82" s="80"/>
      <c r="AR82" s="80"/>
      <c r="AS82" s="80"/>
      <c r="AT82" s="80"/>
      <c r="AU82" s="80"/>
      <c r="AV82" s="80"/>
      <c r="AW82" s="80"/>
      <c r="AX82" s="80"/>
      <c r="AY82" s="80"/>
      <c r="AZ82" s="80"/>
      <c r="BA82" s="80"/>
      <c r="BB82" s="80"/>
      <c r="BC82" s="80"/>
      <c r="BD82" s="80"/>
      <c r="BE82" s="80"/>
      <c r="BF82" s="29"/>
      <c r="BG82" s="29"/>
      <c r="BH82" s="29"/>
      <c r="BI82" s="29"/>
      <c r="BJ82" s="29"/>
      <c r="BK82" s="29"/>
      <c r="BL82" s="29"/>
      <c r="BM82" s="29"/>
      <c r="BN82" s="29"/>
      <c r="BO82" s="29"/>
      <c r="BP82" s="29"/>
      <c r="BQ82" s="29"/>
      <c r="BR82" s="29"/>
      <c r="BS82" s="29"/>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X82" s="57"/>
      <c r="CY82" s="57"/>
      <c r="CZ82" s="57"/>
      <c r="DA82" s="57"/>
      <c r="DB82" s="57"/>
      <c r="DC82" s="57"/>
      <c r="DD82" s="57"/>
      <c r="DE82" s="57"/>
      <c r="DF82" s="57"/>
      <c r="DG82" s="57"/>
      <c r="DH82" s="57"/>
      <c r="DI82" s="57"/>
      <c r="DJ82" s="57"/>
      <c r="DK82" s="57"/>
    </row>
    <row r="83" spans="1:115" x14ac:dyDescent="0.25">
      <c r="A83" s="1531"/>
      <c r="B83" s="1531"/>
      <c r="C83" s="1531"/>
      <c r="D83" s="1531"/>
      <c r="E83" s="1531"/>
      <c r="F83" s="1531"/>
      <c r="G83" s="1531"/>
      <c r="H83" s="1531"/>
      <c r="I83" s="1531"/>
      <c r="J83" s="1531"/>
      <c r="K83" s="1531"/>
      <c r="L83" s="1531"/>
      <c r="M83" s="1531"/>
      <c r="N83" s="1531"/>
      <c r="O83" s="1531"/>
      <c r="P83" s="1531"/>
      <c r="Q83" s="1531"/>
    </row>
    <row r="84" spans="1:115" x14ac:dyDescent="0.25">
      <c r="A84" t="s">
        <v>1375</v>
      </c>
      <c r="Q84" s="1538"/>
      <c r="R84" s="1528"/>
      <c r="S84" s="1557"/>
      <c r="T84" s="1525"/>
    </row>
    <row r="85" spans="1:115" x14ac:dyDescent="0.25">
      <c r="A85" t="s">
        <v>1376</v>
      </c>
      <c r="T85" s="1538"/>
    </row>
    <row r="86" spans="1:115" x14ac:dyDescent="0.25">
      <c r="A86" t="s">
        <v>1377</v>
      </c>
      <c r="T86" s="1538"/>
    </row>
    <row r="87" spans="1:115" x14ac:dyDescent="0.25">
      <c r="A87" t="s">
        <v>1378</v>
      </c>
      <c r="T87" s="1538"/>
    </row>
    <row r="88" spans="1:115" x14ac:dyDescent="0.25">
      <c r="A88" t="s">
        <v>1379</v>
      </c>
      <c r="T88" s="1538"/>
    </row>
    <row r="89" spans="1:115" x14ac:dyDescent="0.25">
      <c r="A89" t="s">
        <v>1380</v>
      </c>
      <c r="T89" s="1538"/>
    </row>
    <row r="90" spans="1:115" x14ac:dyDescent="0.25">
      <c r="A90" t="s">
        <v>1381</v>
      </c>
      <c r="T90" s="1538"/>
    </row>
    <row r="91" spans="1:115" ht="33" customHeight="1" x14ac:dyDescent="0.25">
      <c r="A91" s="1981" t="s">
        <v>1382</v>
      </c>
      <c r="B91" s="1981"/>
      <c r="C91" s="1981"/>
      <c r="D91" s="1981"/>
      <c r="E91" s="1981"/>
      <c r="F91" s="1981"/>
      <c r="G91" s="1981"/>
      <c r="H91" s="1981"/>
      <c r="I91" s="1981"/>
      <c r="J91" s="1981"/>
      <c r="K91" s="1981"/>
      <c r="L91" s="1981"/>
      <c r="M91" s="1981"/>
      <c r="N91" s="1981"/>
      <c r="O91" s="1981"/>
      <c r="T91" s="1538"/>
    </row>
    <row r="92" spans="1:115" x14ac:dyDescent="0.25">
      <c r="A92" t="s">
        <v>1383</v>
      </c>
      <c r="I92" s="1531"/>
      <c r="J92" s="1531"/>
      <c r="K92" s="1531"/>
      <c r="L92" s="1531"/>
      <c r="M92" s="1531"/>
      <c r="N92" s="1531"/>
      <c r="O92" s="1531"/>
      <c r="P92" s="1531"/>
      <c r="Q92" s="1531"/>
      <c r="R92" s="1531"/>
      <c r="S92" s="1531"/>
      <c r="T92" s="1531"/>
      <c r="U92" s="1540"/>
    </row>
    <row r="93" spans="1:115" ht="18.75" customHeight="1" x14ac:dyDescent="0.25">
      <c r="A93" s="1557" t="s">
        <v>819</v>
      </c>
      <c r="B93" s="1558"/>
      <c r="C93" s="1558"/>
      <c r="D93" s="1558"/>
      <c r="E93" s="1558"/>
      <c r="F93" s="1558"/>
      <c r="G93" s="1558"/>
      <c r="H93" s="1525"/>
    </row>
    <row r="94" spans="1:115" ht="15" customHeight="1" x14ac:dyDescent="0.25">
      <c r="A94" s="1843" t="s">
        <v>1268</v>
      </c>
      <c r="B94" s="1744"/>
      <c r="C94" s="1744"/>
      <c r="D94" s="1744"/>
      <c r="E94" s="1744"/>
      <c r="F94" s="1744"/>
      <c r="G94" s="1744"/>
      <c r="H94" s="1744"/>
      <c r="I94" s="1744"/>
      <c r="J94" s="1744"/>
      <c r="K94" s="1745"/>
    </row>
    <row r="95" spans="1:115" x14ac:dyDescent="0.25">
      <c r="A95" s="1844"/>
      <c r="B95" s="1747"/>
      <c r="C95" s="1747"/>
      <c r="D95" s="1747"/>
      <c r="E95" s="1747"/>
      <c r="F95" s="1747"/>
      <c r="G95" s="1747"/>
      <c r="H95" s="1747"/>
      <c r="I95" s="1747"/>
      <c r="J95" s="1747"/>
      <c r="K95" s="1748"/>
    </row>
    <row r="96" spans="1:115" x14ac:dyDescent="0.25">
      <c r="A96" s="1845"/>
      <c r="B96" s="1750"/>
      <c r="C96" s="1750"/>
      <c r="D96" s="1750"/>
      <c r="E96" s="1750"/>
      <c r="F96" s="1750"/>
      <c r="G96" s="1750"/>
      <c r="H96" s="1750"/>
      <c r="I96" s="1750"/>
      <c r="J96" s="1750"/>
      <c r="K96" s="1751"/>
    </row>
    <row r="97" spans="1:1" x14ac:dyDescent="0.25">
      <c r="A97" s="1540"/>
    </row>
  </sheetData>
  <sheetProtection algorithmName="SHA-512" hashValue="mL8ycWZS70C3hWU/BCQ8dQVccjTH7QxuAOfNhGyI0CeIj1KVS75t5cGf9o/tIIlXKuM5COG/GgmvvBA9K6xuRw==" saltValue="P61g9aLLS6Y/Zf9q6lc8zg==" spinCount="100000" sheet="1" objects="1" scenarios="1"/>
  <mergeCells count="59">
    <mergeCell ref="A1:D1"/>
    <mergeCell ref="A2:D2"/>
    <mergeCell ref="A94:K96"/>
    <mergeCell ref="CX27:DK27"/>
    <mergeCell ref="BU27:CV27"/>
    <mergeCell ref="BU28:CH28"/>
    <mergeCell ref="AK28:BS28"/>
    <mergeCell ref="CI28:CV28"/>
    <mergeCell ref="CX28:DD29"/>
    <mergeCell ref="DE28:DK29"/>
    <mergeCell ref="BF29:BL29"/>
    <mergeCell ref="BM29:BS29"/>
    <mergeCell ref="AY29:BE29"/>
    <mergeCell ref="AR29:AX29"/>
    <mergeCell ref="AK29:AQ29"/>
    <mergeCell ref="CX49:DK49"/>
    <mergeCell ref="CI29:CO29"/>
    <mergeCell ref="DE50:DK51"/>
    <mergeCell ref="B51:H51"/>
    <mergeCell ref="I51:O51"/>
    <mergeCell ref="P51:V51"/>
    <mergeCell ref="W51:AC51"/>
    <mergeCell ref="B50:AJ50"/>
    <mergeCell ref="AK50:BS50"/>
    <mergeCell ref="BU50:CH50"/>
    <mergeCell ref="CI50:CV50"/>
    <mergeCell ref="CX50:DD51"/>
    <mergeCell ref="AD51:AJ51"/>
    <mergeCell ref="AK51:AQ51"/>
    <mergeCell ref="AR51:AX51"/>
    <mergeCell ref="CI51:CO51"/>
    <mergeCell ref="CP51:CV51"/>
    <mergeCell ref="BM51:BS51"/>
    <mergeCell ref="BU51:CA51"/>
    <mergeCell ref="CB51:CH51"/>
    <mergeCell ref="BU49:CV49"/>
    <mergeCell ref="B49:BS49"/>
    <mergeCell ref="I29:O29"/>
    <mergeCell ref="AD29:AJ29"/>
    <mergeCell ref="W29:AC29"/>
    <mergeCell ref="P29:V29"/>
    <mergeCell ref="BF51:BL51"/>
    <mergeCell ref="AY51:BE51"/>
    <mergeCell ref="CP29:CV29"/>
    <mergeCell ref="BU29:CA29"/>
    <mergeCell ref="CB29:CH29"/>
    <mergeCell ref="A91:O91"/>
    <mergeCell ref="N9:O9"/>
    <mergeCell ref="B10:D10"/>
    <mergeCell ref="E10:G10"/>
    <mergeCell ref="I9:L9"/>
    <mergeCell ref="I10:J10"/>
    <mergeCell ref="K10:L10"/>
    <mergeCell ref="B9:G9"/>
    <mergeCell ref="O10:O11"/>
    <mergeCell ref="N10:N11"/>
    <mergeCell ref="B28:AJ28"/>
    <mergeCell ref="B27:BS27"/>
    <mergeCell ref="B29:H29"/>
  </mergeCells>
  <conditionalFormatting sqref="B32:BS48 A44:A48 BT44:CW48 DL44:DM49 B55:BS82">
    <cfRule type="cellIs" dxfId="15" priority="4" operator="lessThanOrEqual">
      <formula>5</formula>
    </cfRule>
  </conditionalFormatting>
  <conditionalFormatting sqref="N12:O19">
    <cfRule type="cellIs" dxfId="14" priority="1" operator="lessThan">
      <formula>0</formula>
    </cfRule>
  </conditionalFormatting>
  <conditionalFormatting sqref="CX32:DK48">
    <cfRule type="cellIs" dxfId="13" priority="3" operator="lessThan">
      <formula>0</formula>
    </cfRule>
  </conditionalFormatting>
  <conditionalFormatting sqref="CX53:DK82">
    <cfRule type="cellIs" dxfId="12" priority="2" operator="lessThan">
      <formula>0</formula>
    </cfRule>
  </conditionalFormatting>
  <conditionalFormatting sqref="DN41:DN45">
    <cfRule type="cellIs" dxfId="11" priority="41" operator="lessThanOrEqual">
      <formula>5</formula>
    </cfRule>
  </conditionalFormatting>
  <hyperlinks>
    <hyperlink ref="A5" location="Índice!A1" display="⌂ Volver al ÍNDICE" xr:uid="{DFCE14FF-899A-4391-B319-E579EE386CE8}"/>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22352-B8D6-4718-BF01-0C65E537A7D0}">
  <sheetPr codeName="Hoja88">
    <tabColor rgb="FFD2ECBE"/>
  </sheetPr>
  <dimension ref="A1:AY80"/>
  <sheetViews>
    <sheetView zoomScale="77" zoomScaleNormal="77" workbookViewId="0">
      <pane xSplit="1" topLeftCell="B1" activePane="topRight" state="frozen"/>
      <selection activeCell="A3" sqref="A3"/>
      <selection pane="topRight" activeCell="T9" sqref="T9"/>
    </sheetView>
  </sheetViews>
  <sheetFormatPr baseColWidth="10" defaultRowHeight="15" x14ac:dyDescent="0.25"/>
  <cols>
    <col min="1" max="1" width="50.7109375" customWidth="1"/>
    <col min="2" max="77" width="7.7109375" customWidth="1"/>
  </cols>
  <sheetData>
    <row r="1" spans="1:26" ht="24" customHeight="1" x14ac:dyDescent="0.25">
      <c r="A1" s="1755" t="s">
        <v>911</v>
      </c>
      <c r="B1" s="1756"/>
      <c r="C1" s="1756"/>
      <c r="D1" s="1756"/>
      <c r="E1" s="1756"/>
      <c r="F1" s="1756"/>
      <c r="G1" s="1756"/>
      <c r="H1" s="1756"/>
      <c r="I1" s="1756"/>
      <c r="J1" s="1756"/>
      <c r="K1" s="1756"/>
      <c r="L1" s="1756"/>
      <c r="M1" s="1756"/>
      <c r="N1" s="1756"/>
      <c r="O1" s="1756"/>
      <c r="P1" s="1756"/>
      <c r="Q1" s="1756"/>
      <c r="R1" s="1756"/>
      <c r="S1" s="1756"/>
      <c r="T1" s="1756"/>
      <c r="U1" s="1756"/>
      <c r="V1" s="1756"/>
      <c r="W1" s="1756"/>
      <c r="X1" s="1756"/>
      <c r="Y1" s="1756"/>
      <c r="Z1" s="1757"/>
    </row>
    <row r="2" spans="1:26" ht="15" customHeight="1" thickBot="1" x14ac:dyDescent="0.3">
      <c r="A2" s="1758"/>
      <c r="B2" s="1759"/>
      <c r="C2" s="1759"/>
      <c r="D2" s="1759"/>
      <c r="E2" s="1759"/>
      <c r="F2" s="1759"/>
      <c r="G2" s="1759"/>
      <c r="H2" s="1759"/>
      <c r="I2" s="1759"/>
      <c r="J2" s="1759"/>
      <c r="K2" s="1759"/>
      <c r="L2" s="1759"/>
      <c r="M2" s="1759"/>
      <c r="N2" s="1759"/>
      <c r="O2" s="1759"/>
      <c r="P2" s="1759"/>
      <c r="Q2" s="1759"/>
      <c r="R2" s="1759"/>
      <c r="S2" s="1759"/>
      <c r="T2" s="1759"/>
      <c r="U2" s="1759"/>
      <c r="V2" s="1759"/>
      <c r="W2" s="1759"/>
      <c r="X2" s="1759"/>
      <c r="Y2" s="1759"/>
      <c r="Z2" s="1760"/>
    </row>
    <row r="3" spans="1:26" x14ac:dyDescent="0.25">
      <c r="A3" s="42" t="s">
        <v>1043</v>
      </c>
    </row>
    <row r="4" spans="1:26" x14ac:dyDescent="0.25">
      <c r="A4" s="42" t="s">
        <v>988</v>
      </c>
    </row>
    <row r="5" spans="1:26" x14ac:dyDescent="0.25">
      <c r="A5" s="132" t="s">
        <v>712</v>
      </c>
    </row>
    <row r="7" spans="1:26" x14ac:dyDescent="0.25">
      <c r="A7" s="5" t="s">
        <v>1225</v>
      </c>
    </row>
    <row r="9" spans="1:26" s="47" customFormat="1" ht="60" customHeight="1" x14ac:dyDescent="0.25">
      <c r="A9" s="167"/>
      <c r="B9" s="2195" t="s">
        <v>997</v>
      </c>
      <c r="C9" s="2196"/>
      <c r="D9" s="2196"/>
      <c r="E9" s="2196"/>
      <c r="F9" s="2196"/>
      <c r="G9" s="2197"/>
      <c r="I9" s="2159" t="s">
        <v>508</v>
      </c>
      <c r="J9" s="2160"/>
      <c r="K9" s="2160"/>
      <c r="L9" s="2161"/>
      <c r="N9" s="2159" t="s">
        <v>1388</v>
      </c>
      <c r="O9" s="2161"/>
    </row>
    <row r="10" spans="1:26" x14ac:dyDescent="0.25">
      <c r="A10" s="442" t="s">
        <v>29</v>
      </c>
      <c r="B10" s="2162">
        <v>2019</v>
      </c>
      <c r="C10" s="2162"/>
      <c r="D10" s="2162"/>
      <c r="E10" s="2162">
        <v>2022</v>
      </c>
      <c r="F10" s="2162"/>
      <c r="G10" s="2162"/>
      <c r="I10" s="2162">
        <v>2019</v>
      </c>
      <c r="J10" s="2162"/>
      <c r="K10" s="2162">
        <v>2022</v>
      </c>
      <c r="L10" s="2162"/>
      <c r="N10" s="2163">
        <v>2019</v>
      </c>
      <c r="O10" s="2163">
        <v>2022</v>
      </c>
    </row>
    <row r="11" spans="1:26" x14ac:dyDescent="0.25">
      <c r="A11" s="422" t="s">
        <v>30</v>
      </c>
      <c r="B11" s="423" t="s">
        <v>31</v>
      </c>
      <c r="C11" s="423" t="s">
        <v>32</v>
      </c>
      <c r="D11" s="423" t="s">
        <v>33</v>
      </c>
      <c r="E11" s="423" t="s">
        <v>31</v>
      </c>
      <c r="F11" s="423" t="s">
        <v>32</v>
      </c>
      <c r="G11" s="423" t="s">
        <v>33</v>
      </c>
      <c r="I11" s="423" t="s">
        <v>31</v>
      </c>
      <c r="J11" s="423" t="s">
        <v>32</v>
      </c>
      <c r="K11" s="423" t="s">
        <v>31</v>
      </c>
      <c r="L11" s="423" t="s">
        <v>32</v>
      </c>
      <c r="N11" s="2163"/>
      <c r="O11" s="2163"/>
    </row>
    <row r="12" spans="1:26" x14ac:dyDescent="0.25">
      <c r="A12" s="1017" t="s">
        <v>617</v>
      </c>
      <c r="B12" s="413">
        <v>291</v>
      </c>
      <c r="C12" s="414">
        <v>256</v>
      </c>
      <c r="D12" s="415">
        <v>547</v>
      </c>
      <c r="E12" s="414">
        <v>293</v>
      </c>
      <c r="F12" s="414">
        <v>235</v>
      </c>
      <c r="G12" s="415">
        <v>528</v>
      </c>
      <c r="I12" s="176">
        <f t="shared" ref="I12:J15" si="0">B12/B$16*100</f>
        <v>59.387755102040821</v>
      </c>
      <c r="J12" s="175">
        <f t="shared" si="0"/>
        <v>55.411255411255411</v>
      </c>
      <c r="K12" s="176">
        <f t="shared" ref="K12:L15" si="1">E12/E$16*100</f>
        <v>61.554621848739501</v>
      </c>
      <c r="L12" s="181">
        <f t="shared" si="1"/>
        <v>52.338530066815146</v>
      </c>
      <c r="N12" s="178">
        <f t="shared" ref="N12:N15" si="2">J12-I12</f>
        <v>-3.9764996907854098</v>
      </c>
      <c r="O12" s="180">
        <f>L12-K12</f>
        <v>-9.2160917819243551</v>
      </c>
    </row>
    <row r="13" spans="1:26" x14ac:dyDescent="0.25">
      <c r="A13" s="439" t="s">
        <v>618</v>
      </c>
      <c r="B13" s="8">
        <v>170</v>
      </c>
      <c r="C13">
        <v>176</v>
      </c>
      <c r="D13" s="9">
        <v>346</v>
      </c>
      <c r="E13">
        <v>149</v>
      </c>
      <c r="F13">
        <v>174</v>
      </c>
      <c r="G13" s="9">
        <v>323</v>
      </c>
      <c r="I13" s="61">
        <f t="shared" si="0"/>
        <v>34.693877551020407</v>
      </c>
      <c r="J13" s="6">
        <f t="shared" si="0"/>
        <v>38.095238095238095</v>
      </c>
      <c r="K13" s="61">
        <f t="shared" si="1"/>
        <v>31.30252100840336</v>
      </c>
      <c r="L13" s="82">
        <f t="shared" si="1"/>
        <v>38.752783964365257</v>
      </c>
      <c r="N13" s="59">
        <f t="shared" si="2"/>
        <v>3.4013605442176882</v>
      </c>
      <c r="O13" s="73">
        <f>L13-K13</f>
        <v>7.4502629559618967</v>
      </c>
    </row>
    <row r="14" spans="1:26" x14ac:dyDescent="0.25">
      <c r="A14" s="439" t="s">
        <v>619</v>
      </c>
      <c r="B14" s="8">
        <v>22</v>
      </c>
      <c r="C14">
        <v>27</v>
      </c>
      <c r="D14" s="9">
        <v>49</v>
      </c>
      <c r="E14">
        <v>28</v>
      </c>
      <c r="F14">
        <v>28</v>
      </c>
      <c r="G14" s="9">
        <v>56</v>
      </c>
      <c r="I14" s="61">
        <f t="shared" si="0"/>
        <v>4.4897959183673466</v>
      </c>
      <c r="J14" s="6">
        <f t="shared" si="0"/>
        <v>5.8441558441558437</v>
      </c>
      <c r="K14" s="61">
        <f t="shared" si="1"/>
        <v>5.8823529411764701</v>
      </c>
      <c r="L14" s="82">
        <f t="shared" si="1"/>
        <v>6.2360801781737196</v>
      </c>
      <c r="N14" s="59">
        <f t="shared" si="2"/>
        <v>1.3543599257884971</v>
      </c>
      <c r="O14" s="73">
        <f>L14-K14</f>
        <v>0.35372723699724951</v>
      </c>
    </row>
    <row r="15" spans="1:26" x14ac:dyDescent="0.25">
      <c r="A15" s="439" t="s">
        <v>620</v>
      </c>
      <c r="B15" s="8">
        <v>7</v>
      </c>
      <c r="C15">
        <v>3</v>
      </c>
      <c r="D15" s="9">
        <v>10</v>
      </c>
      <c r="E15">
        <v>6</v>
      </c>
      <c r="F15" s="76">
        <v>12</v>
      </c>
      <c r="G15" s="9">
        <v>18</v>
      </c>
      <c r="I15" s="100">
        <f t="shared" si="0"/>
        <v>1.4285714285714286</v>
      </c>
      <c r="J15" s="98">
        <f t="shared" si="0"/>
        <v>0.64935064935064934</v>
      </c>
      <c r="K15" s="100">
        <f t="shared" si="1"/>
        <v>1.2605042016806722</v>
      </c>
      <c r="L15" s="99">
        <f t="shared" si="1"/>
        <v>2.6726057906458798</v>
      </c>
      <c r="N15" s="108">
        <f t="shared" si="2"/>
        <v>-0.77922077922077926</v>
      </c>
      <c r="O15" s="246">
        <f>L15-K15</f>
        <v>1.4121015889652075</v>
      </c>
    </row>
    <row r="16" spans="1:26" s="173" customFormat="1" x14ac:dyDescent="0.25">
      <c r="A16" s="441" t="s">
        <v>165</v>
      </c>
      <c r="B16" s="416">
        <f t="shared" ref="B16:G16" si="3">SUM(B12:B15)</f>
        <v>490</v>
      </c>
      <c r="C16" s="417">
        <f t="shared" si="3"/>
        <v>462</v>
      </c>
      <c r="D16" s="418">
        <f t="shared" si="3"/>
        <v>952</v>
      </c>
      <c r="E16" s="417">
        <f t="shared" si="3"/>
        <v>476</v>
      </c>
      <c r="F16" s="417">
        <f t="shared" si="3"/>
        <v>449</v>
      </c>
      <c r="G16" s="418">
        <f t="shared" si="3"/>
        <v>925</v>
      </c>
    </row>
    <row r="19" spans="1:51" x14ac:dyDescent="0.25">
      <c r="A19" s="5" t="s">
        <v>1226</v>
      </c>
    </row>
    <row r="20" spans="1:51" x14ac:dyDescent="0.25">
      <c r="A20" s="5"/>
    </row>
    <row r="21" spans="1:51" x14ac:dyDescent="0.25">
      <c r="A21" s="5"/>
      <c r="B21" s="2192" t="s">
        <v>997</v>
      </c>
      <c r="C21" s="2193"/>
      <c r="D21" s="2193"/>
      <c r="E21" s="2193"/>
      <c r="F21" s="2193"/>
      <c r="G21" s="2193"/>
      <c r="H21" s="2193"/>
      <c r="I21" s="2193"/>
      <c r="J21" s="2193"/>
      <c r="K21" s="2193"/>
      <c r="L21" s="2193"/>
      <c r="M21" s="2193"/>
      <c r="N21" s="2193"/>
      <c r="O21" s="2193"/>
      <c r="P21" s="2193"/>
      <c r="Q21" s="2193"/>
      <c r="R21" s="2193"/>
      <c r="S21" s="2193"/>
      <c r="T21" s="2193"/>
      <c r="U21" s="2193"/>
      <c r="V21" s="2193"/>
      <c r="W21" s="2193"/>
      <c r="X21" s="2193"/>
      <c r="Y21" s="2194"/>
      <c r="AA21" s="2167" t="s">
        <v>508</v>
      </c>
      <c r="AB21" s="2167"/>
      <c r="AC21" s="2167"/>
      <c r="AD21" s="2167"/>
      <c r="AE21" s="2167"/>
      <c r="AF21" s="2167"/>
      <c r="AG21" s="2167"/>
      <c r="AH21" s="2167"/>
      <c r="AI21" s="2167"/>
      <c r="AJ21" s="2167"/>
      <c r="AK21" s="2167"/>
      <c r="AL21" s="2167"/>
      <c r="AM21" s="2167"/>
      <c r="AN21" s="2167"/>
      <c r="AO21" s="2167"/>
      <c r="AP21" s="2167"/>
      <c r="AR21" s="2154" t="s">
        <v>631</v>
      </c>
      <c r="AS21" s="2154"/>
      <c r="AT21" s="2154"/>
      <c r="AU21" s="2154"/>
      <c r="AV21" s="2154"/>
      <c r="AW21" s="2154"/>
      <c r="AX21" s="2154"/>
      <c r="AY21" s="2154"/>
    </row>
    <row r="22" spans="1:51" x14ac:dyDescent="0.25">
      <c r="A22" s="443" t="s">
        <v>29</v>
      </c>
      <c r="B22" s="2162">
        <v>2019</v>
      </c>
      <c r="C22" s="2162"/>
      <c r="D22" s="2162"/>
      <c r="E22" s="2162"/>
      <c r="F22" s="2162"/>
      <c r="G22" s="2162"/>
      <c r="H22" s="2162"/>
      <c r="I22" s="2162"/>
      <c r="J22" s="2162"/>
      <c r="K22" s="2162"/>
      <c r="L22" s="2162"/>
      <c r="M22" s="2162"/>
      <c r="N22" s="2162">
        <v>2022</v>
      </c>
      <c r="O22" s="2162"/>
      <c r="P22" s="2162"/>
      <c r="Q22" s="2162"/>
      <c r="R22" s="2162"/>
      <c r="S22" s="2162"/>
      <c r="T22" s="2162"/>
      <c r="U22" s="2162"/>
      <c r="V22" s="2162"/>
      <c r="W22" s="2162"/>
      <c r="X22" s="2162"/>
      <c r="Y22" s="2162"/>
      <c r="AA22" s="2162">
        <v>2019</v>
      </c>
      <c r="AB22" s="2162"/>
      <c r="AC22" s="2162"/>
      <c r="AD22" s="2162"/>
      <c r="AE22" s="2162"/>
      <c r="AF22" s="2162"/>
      <c r="AG22" s="2162"/>
      <c r="AH22" s="2162"/>
      <c r="AI22" s="2162">
        <v>2022</v>
      </c>
      <c r="AJ22" s="2162"/>
      <c r="AK22" s="2162"/>
      <c r="AL22" s="2162"/>
      <c r="AM22" s="2162"/>
      <c r="AN22" s="2162"/>
      <c r="AO22" s="2162"/>
      <c r="AP22" s="2162"/>
      <c r="AR22" s="2163">
        <v>2019</v>
      </c>
      <c r="AS22" s="2163"/>
      <c r="AT22" s="2163"/>
      <c r="AU22" s="2163"/>
      <c r="AV22" s="2163">
        <v>2022</v>
      </c>
      <c r="AW22" s="2163"/>
      <c r="AX22" s="2163"/>
      <c r="AY22" s="2163"/>
    </row>
    <row r="23" spans="1:51" x14ac:dyDescent="0.25">
      <c r="A23" s="424" t="s">
        <v>30</v>
      </c>
      <c r="B23" s="2167" t="s">
        <v>31</v>
      </c>
      <c r="C23" s="2167"/>
      <c r="D23" s="2167"/>
      <c r="E23" s="2167"/>
      <c r="F23" s="2167" t="s">
        <v>32</v>
      </c>
      <c r="G23" s="2167"/>
      <c r="H23" s="2167"/>
      <c r="I23" s="2167"/>
      <c r="J23" s="2167" t="s">
        <v>33</v>
      </c>
      <c r="K23" s="2167"/>
      <c r="L23" s="2167"/>
      <c r="M23" s="2167"/>
      <c r="N23" s="2167" t="s">
        <v>31</v>
      </c>
      <c r="O23" s="2167"/>
      <c r="P23" s="2167"/>
      <c r="Q23" s="2167"/>
      <c r="R23" s="2167" t="s">
        <v>32</v>
      </c>
      <c r="S23" s="2167"/>
      <c r="T23" s="2167"/>
      <c r="U23" s="2167"/>
      <c r="V23" s="2167" t="s">
        <v>33</v>
      </c>
      <c r="W23" s="2167"/>
      <c r="X23" s="2167"/>
      <c r="Y23" s="2167"/>
      <c r="AA23" s="2167" t="s">
        <v>31</v>
      </c>
      <c r="AB23" s="2167"/>
      <c r="AC23" s="2167"/>
      <c r="AD23" s="2167"/>
      <c r="AE23" s="2167" t="s">
        <v>32</v>
      </c>
      <c r="AF23" s="2167"/>
      <c r="AG23" s="2167"/>
      <c r="AH23" s="2167"/>
      <c r="AI23" s="2167" t="s">
        <v>31</v>
      </c>
      <c r="AJ23" s="2167"/>
      <c r="AK23" s="2167"/>
      <c r="AL23" s="2167"/>
      <c r="AM23" s="2167" t="s">
        <v>32</v>
      </c>
      <c r="AN23" s="2167"/>
      <c r="AO23" s="2167"/>
      <c r="AP23" s="2167"/>
      <c r="AR23" s="2163"/>
      <c r="AS23" s="2163"/>
      <c r="AT23" s="2163"/>
      <c r="AU23" s="2163"/>
      <c r="AV23" s="2163"/>
      <c r="AW23" s="2163"/>
      <c r="AX23" s="2163"/>
      <c r="AY23" s="2163"/>
    </row>
    <row r="24" spans="1:51" ht="177.6" customHeight="1" x14ac:dyDescent="0.25">
      <c r="A24" s="444" t="s">
        <v>34</v>
      </c>
      <c r="B24" s="435" t="s">
        <v>617</v>
      </c>
      <c r="C24" s="436" t="s">
        <v>618</v>
      </c>
      <c r="D24" s="436" t="s">
        <v>619</v>
      </c>
      <c r="E24" s="436" t="s">
        <v>620</v>
      </c>
      <c r="F24" s="436" t="s">
        <v>617</v>
      </c>
      <c r="G24" s="436" t="s">
        <v>618</v>
      </c>
      <c r="H24" s="436" t="s">
        <v>619</v>
      </c>
      <c r="I24" s="436" t="s">
        <v>620</v>
      </c>
      <c r="J24" s="436" t="s">
        <v>617</v>
      </c>
      <c r="K24" s="436" t="s">
        <v>618</v>
      </c>
      <c r="L24" s="436" t="s">
        <v>619</v>
      </c>
      <c r="M24" s="436" t="s">
        <v>620</v>
      </c>
      <c r="N24" s="435" t="s">
        <v>617</v>
      </c>
      <c r="O24" s="436" t="s">
        <v>618</v>
      </c>
      <c r="P24" s="436" t="s">
        <v>619</v>
      </c>
      <c r="Q24" s="436" t="s">
        <v>620</v>
      </c>
      <c r="R24" s="436" t="s">
        <v>617</v>
      </c>
      <c r="S24" s="436" t="s">
        <v>618</v>
      </c>
      <c r="T24" s="436" t="s">
        <v>619</v>
      </c>
      <c r="U24" s="436" t="s">
        <v>620</v>
      </c>
      <c r="V24" s="436" t="s">
        <v>617</v>
      </c>
      <c r="W24" s="436" t="s">
        <v>618</v>
      </c>
      <c r="X24" s="436" t="s">
        <v>619</v>
      </c>
      <c r="Y24" s="437" t="s">
        <v>620</v>
      </c>
      <c r="AA24" s="435" t="s">
        <v>617</v>
      </c>
      <c r="AB24" s="436" t="s">
        <v>618</v>
      </c>
      <c r="AC24" s="436" t="s">
        <v>619</v>
      </c>
      <c r="AD24" s="436" t="s">
        <v>620</v>
      </c>
      <c r="AE24" s="436" t="s">
        <v>617</v>
      </c>
      <c r="AF24" s="436" t="s">
        <v>618</v>
      </c>
      <c r="AG24" s="436" t="s">
        <v>619</v>
      </c>
      <c r="AH24" s="436" t="s">
        <v>620</v>
      </c>
      <c r="AI24" s="435" t="s">
        <v>617</v>
      </c>
      <c r="AJ24" s="436" t="s">
        <v>618</v>
      </c>
      <c r="AK24" s="436" t="s">
        <v>619</v>
      </c>
      <c r="AL24" s="436" t="s">
        <v>620</v>
      </c>
      <c r="AM24" s="436" t="s">
        <v>617</v>
      </c>
      <c r="AN24" s="436" t="s">
        <v>618</v>
      </c>
      <c r="AO24" s="436" t="s">
        <v>619</v>
      </c>
      <c r="AP24" s="437" t="s">
        <v>620</v>
      </c>
      <c r="AR24" s="435" t="s">
        <v>617</v>
      </c>
      <c r="AS24" s="436" t="s">
        <v>618</v>
      </c>
      <c r="AT24" s="436" t="s">
        <v>619</v>
      </c>
      <c r="AU24" s="436" t="s">
        <v>620</v>
      </c>
      <c r="AV24" s="435" t="s">
        <v>617</v>
      </c>
      <c r="AW24" s="436" t="s">
        <v>618</v>
      </c>
      <c r="AX24" s="436" t="s">
        <v>619</v>
      </c>
      <c r="AY24" s="437" t="s">
        <v>620</v>
      </c>
    </row>
    <row r="25" spans="1:51" x14ac:dyDescent="0.25">
      <c r="A25" s="424" t="s">
        <v>35</v>
      </c>
      <c r="B25" s="425"/>
      <c r="C25" s="426"/>
      <c r="D25" s="426"/>
      <c r="E25" s="426"/>
      <c r="F25" s="426"/>
      <c r="G25" s="426"/>
      <c r="H25" s="426"/>
      <c r="I25" s="426"/>
      <c r="J25" s="426"/>
      <c r="K25" s="426"/>
      <c r="L25" s="426"/>
      <c r="M25" s="426"/>
      <c r="N25" s="425"/>
      <c r="O25" s="426"/>
      <c r="P25" s="426"/>
      <c r="Q25" s="426"/>
      <c r="R25" s="426"/>
      <c r="S25" s="426"/>
      <c r="T25" s="426"/>
      <c r="U25" s="426"/>
      <c r="V25" s="426"/>
      <c r="W25" s="426"/>
      <c r="X25" s="426"/>
      <c r="Y25" s="427"/>
      <c r="AA25" s="425"/>
      <c r="AB25" s="426"/>
      <c r="AC25" s="426"/>
      <c r="AD25" s="426"/>
      <c r="AE25" s="426"/>
      <c r="AF25" s="426"/>
      <c r="AG25" s="426"/>
      <c r="AH25" s="426"/>
      <c r="AI25" s="425"/>
      <c r="AJ25" s="426"/>
      <c r="AK25" s="426"/>
      <c r="AL25" s="426"/>
      <c r="AM25" s="426"/>
      <c r="AN25" s="426"/>
      <c r="AO25" s="426"/>
      <c r="AP25" s="427"/>
      <c r="AR25" s="425"/>
      <c r="AS25" s="426"/>
      <c r="AT25" s="426"/>
      <c r="AU25" s="426"/>
      <c r="AV25" s="425"/>
      <c r="AW25" s="426"/>
      <c r="AX25" s="426"/>
      <c r="AY25" s="427"/>
    </row>
    <row r="26" spans="1:51" x14ac:dyDescent="0.25">
      <c r="A26" s="438" t="s">
        <v>36</v>
      </c>
      <c r="B26" s="1041">
        <v>1</v>
      </c>
      <c r="C26" s="346">
        <v>1</v>
      </c>
      <c r="D26" s="346">
        <v>0</v>
      </c>
      <c r="E26" s="346">
        <v>0</v>
      </c>
      <c r="F26" s="346">
        <v>3</v>
      </c>
      <c r="G26" s="346">
        <v>0</v>
      </c>
      <c r="H26" s="346">
        <v>0</v>
      </c>
      <c r="I26" s="346">
        <v>0</v>
      </c>
      <c r="J26" s="346">
        <f t="shared" ref="J26:M30" si="4">B26+F26</f>
        <v>4</v>
      </c>
      <c r="K26" s="346">
        <f t="shared" si="4"/>
        <v>1</v>
      </c>
      <c r="L26" s="346">
        <f t="shared" si="4"/>
        <v>0</v>
      </c>
      <c r="M26" s="346">
        <f t="shared" si="4"/>
        <v>0</v>
      </c>
      <c r="N26" s="1041">
        <v>4</v>
      </c>
      <c r="O26" s="346">
        <v>1</v>
      </c>
      <c r="P26" s="346">
        <v>0</v>
      </c>
      <c r="Q26" s="346">
        <v>0</v>
      </c>
      <c r="R26" s="346">
        <v>1</v>
      </c>
      <c r="S26" s="346">
        <v>1</v>
      </c>
      <c r="T26" s="346">
        <v>0</v>
      </c>
      <c r="U26" s="346">
        <v>1</v>
      </c>
      <c r="V26" s="346">
        <f>N26+R26</f>
        <v>5</v>
      </c>
      <c r="W26" s="346">
        <f t="shared" ref="W26:Y26" si="5">O26+S26</f>
        <v>2</v>
      </c>
      <c r="X26" s="346">
        <f t="shared" si="5"/>
        <v>0</v>
      </c>
      <c r="Y26" s="1042">
        <f t="shared" si="5"/>
        <v>1</v>
      </c>
      <c r="AA26" s="231">
        <f>B26/SUM($B26:$E26)*100</f>
        <v>50</v>
      </c>
      <c r="AB26" s="232">
        <f>C26/SUM($B26:$E26)*100</f>
        <v>50</v>
      </c>
      <c r="AC26" s="232">
        <f>D26/SUM($B26:$E26)*100</f>
        <v>0</v>
      </c>
      <c r="AD26" s="232">
        <f>E26/SUM($B26:$E26)*100</f>
        <v>0</v>
      </c>
      <c r="AE26" s="232">
        <f t="shared" ref="AE26:AH30" si="6">F26/SUM($F26:$I26)*100</f>
        <v>100</v>
      </c>
      <c r="AF26" s="232">
        <f t="shared" si="6"/>
        <v>0</v>
      </c>
      <c r="AG26" s="232">
        <f t="shared" si="6"/>
        <v>0</v>
      </c>
      <c r="AH26" s="232">
        <f t="shared" si="6"/>
        <v>0</v>
      </c>
      <c r="AI26" s="231">
        <f t="shared" ref="AI26:AL30" si="7">N26/SUM($N26:$Q26)*100</f>
        <v>80</v>
      </c>
      <c r="AJ26" s="232">
        <f t="shared" si="7"/>
        <v>20</v>
      </c>
      <c r="AK26" s="232">
        <f t="shared" si="7"/>
        <v>0</v>
      </c>
      <c r="AL26" s="232">
        <f t="shared" si="7"/>
        <v>0</v>
      </c>
      <c r="AM26" s="232">
        <f t="shared" ref="AM26:AP30" si="8">R26/SUM($R26:$U26)*100</f>
        <v>33.333333333333329</v>
      </c>
      <c r="AN26" s="232">
        <f t="shared" si="8"/>
        <v>33.333333333333329</v>
      </c>
      <c r="AO26" s="232">
        <f t="shared" si="8"/>
        <v>0</v>
      </c>
      <c r="AP26" s="233">
        <f t="shared" si="8"/>
        <v>33.333333333333329</v>
      </c>
      <c r="AR26" s="619">
        <f>AE26-AA26</f>
        <v>50</v>
      </c>
      <c r="AS26" s="358">
        <f>AF26-AB26</f>
        <v>-50</v>
      </c>
      <c r="AT26" s="358">
        <f t="shared" ref="AR26:AU30" si="9">AG26-AC26</f>
        <v>0</v>
      </c>
      <c r="AU26" s="358">
        <f>AH26-AD26</f>
        <v>0</v>
      </c>
      <c r="AV26" s="619">
        <f>AM26-AI26</f>
        <v>-46.666666666666671</v>
      </c>
      <c r="AW26" s="358">
        <f t="shared" ref="AV26:AY30" si="10">AN26-AJ26</f>
        <v>13.333333333333329</v>
      </c>
      <c r="AX26" s="358">
        <f t="shared" si="10"/>
        <v>0</v>
      </c>
      <c r="AY26" s="620">
        <f t="shared" si="10"/>
        <v>33.333333333333329</v>
      </c>
    </row>
    <row r="27" spans="1:51" x14ac:dyDescent="0.25">
      <c r="A27" s="438" t="s">
        <v>38</v>
      </c>
      <c r="B27" s="93">
        <v>58</v>
      </c>
      <c r="C27" s="80">
        <v>33</v>
      </c>
      <c r="D27" s="137">
        <v>0</v>
      </c>
      <c r="E27" s="137">
        <v>0</v>
      </c>
      <c r="F27" s="80">
        <v>50</v>
      </c>
      <c r="G27" s="80">
        <v>29</v>
      </c>
      <c r="H27" s="80">
        <v>10</v>
      </c>
      <c r="I27" s="137">
        <v>0</v>
      </c>
      <c r="J27" s="80">
        <f t="shared" si="4"/>
        <v>108</v>
      </c>
      <c r="K27" s="80">
        <f t="shared" si="4"/>
        <v>62</v>
      </c>
      <c r="L27" s="80">
        <f t="shared" si="4"/>
        <v>10</v>
      </c>
      <c r="M27" s="137">
        <f t="shared" si="4"/>
        <v>0</v>
      </c>
      <c r="N27" s="93">
        <v>56</v>
      </c>
      <c r="O27" s="80">
        <v>18</v>
      </c>
      <c r="P27" s="137">
        <v>3</v>
      </c>
      <c r="Q27" s="137">
        <v>1</v>
      </c>
      <c r="R27" s="80">
        <v>43</v>
      </c>
      <c r="S27" s="80">
        <v>36</v>
      </c>
      <c r="T27" s="80">
        <v>7</v>
      </c>
      <c r="U27" s="137">
        <v>1</v>
      </c>
      <c r="V27" s="80">
        <f t="shared" ref="V27:V73" si="11">N27+R27</f>
        <v>99</v>
      </c>
      <c r="W27" s="80">
        <f t="shared" ref="W27:W73" si="12">O27+S27</f>
        <v>54</v>
      </c>
      <c r="X27" s="80">
        <f t="shared" ref="X27:X73" si="13">P27+T27</f>
        <v>10</v>
      </c>
      <c r="Y27" s="1043">
        <f t="shared" ref="Y27:Y73" si="14">Q27+U27</f>
        <v>2</v>
      </c>
      <c r="AA27" s="61">
        <f>B27/SUM(B27:E27)*100</f>
        <v>63.73626373626373</v>
      </c>
      <c r="AB27" s="6">
        <f t="shared" ref="AB27:AD30" si="15">C27/SUM($B27:$E27)*100</f>
        <v>36.263736263736263</v>
      </c>
      <c r="AC27" s="187">
        <f t="shared" si="15"/>
        <v>0</v>
      </c>
      <c r="AD27" s="187">
        <f t="shared" si="15"/>
        <v>0</v>
      </c>
      <c r="AE27" s="6">
        <f t="shared" si="6"/>
        <v>56.17977528089888</v>
      </c>
      <c r="AF27" s="6">
        <f t="shared" si="6"/>
        <v>32.584269662921351</v>
      </c>
      <c r="AG27" s="6">
        <f t="shared" si="6"/>
        <v>11.235955056179774</v>
      </c>
      <c r="AH27" s="187">
        <f t="shared" si="6"/>
        <v>0</v>
      </c>
      <c r="AI27" s="61">
        <f t="shared" si="7"/>
        <v>71.794871794871796</v>
      </c>
      <c r="AJ27" s="6">
        <f t="shared" si="7"/>
        <v>23.076923076923077</v>
      </c>
      <c r="AK27" s="187">
        <f t="shared" si="7"/>
        <v>3.8461538461538463</v>
      </c>
      <c r="AL27" s="187">
        <f t="shared" si="7"/>
        <v>1.2820512820512819</v>
      </c>
      <c r="AM27" s="6">
        <f t="shared" si="8"/>
        <v>49.425287356321839</v>
      </c>
      <c r="AN27" s="6">
        <f t="shared" si="8"/>
        <v>41.379310344827587</v>
      </c>
      <c r="AO27" s="6">
        <f t="shared" si="8"/>
        <v>8.0459770114942533</v>
      </c>
      <c r="AP27" s="189">
        <f t="shared" si="8"/>
        <v>1.1494252873563218</v>
      </c>
      <c r="AR27" s="59">
        <f t="shared" si="9"/>
        <v>-7.5564884553648497</v>
      </c>
      <c r="AS27" s="57">
        <f t="shared" si="9"/>
        <v>-3.6794666008149122</v>
      </c>
      <c r="AT27" s="194">
        <f t="shared" si="9"/>
        <v>11.235955056179774</v>
      </c>
      <c r="AU27" s="194">
        <f t="shared" si="9"/>
        <v>0</v>
      </c>
      <c r="AV27" s="59">
        <f>AM27-AI27</f>
        <v>-22.369584438549957</v>
      </c>
      <c r="AW27" s="57">
        <f t="shared" si="10"/>
        <v>18.302387267904511</v>
      </c>
      <c r="AX27" s="57">
        <f t="shared" si="10"/>
        <v>4.1998231653404066</v>
      </c>
      <c r="AY27" s="359">
        <f t="shared" si="10"/>
        <v>-0.13262599469496017</v>
      </c>
    </row>
    <row r="28" spans="1:51" x14ac:dyDescent="0.25">
      <c r="A28" s="438" t="s">
        <v>39</v>
      </c>
      <c r="B28" s="93">
        <v>70</v>
      </c>
      <c r="C28" s="80">
        <v>37</v>
      </c>
      <c r="D28" s="80">
        <v>6</v>
      </c>
      <c r="E28" s="137">
        <v>2</v>
      </c>
      <c r="F28" s="80">
        <v>65</v>
      </c>
      <c r="G28" s="80">
        <v>53</v>
      </c>
      <c r="H28" s="80">
        <v>6</v>
      </c>
      <c r="I28" s="137">
        <v>0</v>
      </c>
      <c r="J28" s="80">
        <f t="shared" si="4"/>
        <v>135</v>
      </c>
      <c r="K28" s="80">
        <f t="shared" si="4"/>
        <v>90</v>
      </c>
      <c r="L28" s="80">
        <f t="shared" si="4"/>
        <v>12</v>
      </c>
      <c r="M28" s="137">
        <f t="shared" si="4"/>
        <v>2</v>
      </c>
      <c r="N28" s="93">
        <v>60</v>
      </c>
      <c r="O28" s="80">
        <v>38</v>
      </c>
      <c r="P28" s="137">
        <v>5</v>
      </c>
      <c r="Q28" s="137">
        <v>3</v>
      </c>
      <c r="R28" s="80">
        <v>64</v>
      </c>
      <c r="S28" s="80">
        <v>38</v>
      </c>
      <c r="T28" s="80">
        <v>8</v>
      </c>
      <c r="U28" s="137">
        <v>3</v>
      </c>
      <c r="V28" s="80">
        <f t="shared" si="11"/>
        <v>124</v>
      </c>
      <c r="W28" s="80">
        <f t="shared" si="12"/>
        <v>76</v>
      </c>
      <c r="X28" s="80">
        <f t="shared" si="13"/>
        <v>13</v>
      </c>
      <c r="Y28" s="81">
        <f t="shared" si="14"/>
        <v>6</v>
      </c>
      <c r="AA28" s="61">
        <f>B28/SUM(B28:E28)*100</f>
        <v>60.869565217391312</v>
      </c>
      <c r="AB28" s="6">
        <f t="shared" si="15"/>
        <v>32.173913043478258</v>
      </c>
      <c r="AC28" s="6">
        <f t="shared" si="15"/>
        <v>5.2173913043478262</v>
      </c>
      <c r="AD28" s="187">
        <f>E28/SUM($B28:$E28)*100</f>
        <v>1.7391304347826086</v>
      </c>
      <c r="AE28" s="6">
        <f t="shared" si="6"/>
        <v>52.419354838709673</v>
      </c>
      <c r="AF28" s="6">
        <f t="shared" si="6"/>
        <v>42.741935483870968</v>
      </c>
      <c r="AG28" s="6">
        <f t="shared" si="6"/>
        <v>4.838709677419355</v>
      </c>
      <c r="AH28" s="187">
        <f t="shared" si="6"/>
        <v>0</v>
      </c>
      <c r="AI28" s="61">
        <f t="shared" si="7"/>
        <v>56.60377358490566</v>
      </c>
      <c r="AJ28" s="6">
        <f t="shared" si="7"/>
        <v>35.849056603773583</v>
      </c>
      <c r="AK28" s="187">
        <f t="shared" si="7"/>
        <v>4.716981132075472</v>
      </c>
      <c r="AL28" s="187">
        <f t="shared" si="7"/>
        <v>2.8301886792452833</v>
      </c>
      <c r="AM28" s="6">
        <f t="shared" si="8"/>
        <v>56.637168141592923</v>
      </c>
      <c r="AN28" s="6">
        <f t="shared" si="8"/>
        <v>33.628318584070797</v>
      </c>
      <c r="AO28" s="6">
        <f t="shared" si="8"/>
        <v>7.0796460176991154</v>
      </c>
      <c r="AP28" s="189">
        <f t="shared" si="8"/>
        <v>2.6548672566371683</v>
      </c>
      <c r="AR28" s="59">
        <f t="shared" si="9"/>
        <v>-8.4502103786816392</v>
      </c>
      <c r="AS28" s="57">
        <f t="shared" si="9"/>
        <v>10.56802244039271</v>
      </c>
      <c r="AT28" s="57">
        <f t="shared" si="9"/>
        <v>-0.37868162692847118</v>
      </c>
      <c r="AU28" s="194">
        <f t="shared" si="9"/>
        <v>-1.7391304347826086</v>
      </c>
      <c r="AV28" s="59">
        <f>AM28-AI28</f>
        <v>3.3394556687262877E-2</v>
      </c>
      <c r="AW28" s="57">
        <f t="shared" si="10"/>
        <v>-2.2207380197027859</v>
      </c>
      <c r="AX28" s="57">
        <f t="shared" si="10"/>
        <v>2.3626648856236434</v>
      </c>
      <c r="AY28" s="359">
        <f t="shared" si="10"/>
        <v>-0.17532142260811501</v>
      </c>
    </row>
    <row r="29" spans="1:51" x14ac:dyDescent="0.25">
      <c r="A29" s="438" t="s">
        <v>40</v>
      </c>
      <c r="B29" s="93">
        <v>86</v>
      </c>
      <c r="C29" s="80">
        <v>61</v>
      </c>
      <c r="D29" s="80">
        <v>11</v>
      </c>
      <c r="E29" s="137">
        <v>4</v>
      </c>
      <c r="F29" s="80">
        <v>85</v>
      </c>
      <c r="G29" s="80">
        <v>61</v>
      </c>
      <c r="H29" s="80">
        <v>6</v>
      </c>
      <c r="I29" s="137">
        <v>2</v>
      </c>
      <c r="J29" s="80">
        <f t="shared" si="4"/>
        <v>171</v>
      </c>
      <c r="K29" s="80">
        <f t="shared" si="4"/>
        <v>122</v>
      </c>
      <c r="L29" s="80">
        <f t="shared" si="4"/>
        <v>17</v>
      </c>
      <c r="M29" s="80">
        <f t="shared" si="4"/>
        <v>6</v>
      </c>
      <c r="N29" s="93">
        <v>104</v>
      </c>
      <c r="O29" s="80">
        <v>50</v>
      </c>
      <c r="P29" s="80">
        <v>7</v>
      </c>
      <c r="Q29" s="137">
        <v>0</v>
      </c>
      <c r="R29" s="80">
        <v>80</v>
      </c>
      <c r="S29" s="80">
        <v>56</v>
      </c>
      <c r="T29" s="80">
        <v>6</v>
      </c>
      <c r="U29" s="80">
        <v>6</v>
      </c>
      <c r="V29" s="80">
        <f t="shared" si="11"/>
        <v>184</v>
      </c>
      <c r="W29" s="80">
        <f t="shared" si="12"/>
        <v>106</v>
      </c>
      <c r="X29" s="80">
        <f t="shared" si="13"/>
        <v>13</v>
      </c>
      <c r="Y29" s="81">
        <f t="shared" si="14"/>
        <v>6</v>
      </c>
      <c r="AA29" s="61">
        <f>B29/SUM(B29:E29)*100</f>
        <v>53.086419753086425</v>
      </c>
      <c r="AB29" s="6">
        <f t="shared" si="15"/>
        <v>37.654320987654323</v>
      </c>
      <c r="AC29" s="6">
        <f t="shared" si="15"/>
        <v>6.7901234567901234</v>
      </c>
      <c r="AD29" s="187">
        <f t="shared" si="15"/>
        <v>2.4691358024691357</v>
      </c>
      <c r="AE29" s="6">
        <f t="shared" si="6"/>
        <v>55.194805194805198</v>
      </c>
      <c r="AF29" s="6">
        <f t="shared" si="6"/>
        <v>39.61038961038961</v>
      </c>
      <c r="AG29" s="6">
        <f t="shared" si="6"/>
        <v>3.8961038961038961</v>
      </c>
      <c r="AH29" s="187">
        <f t="shared" si="6"/>
        <v>1.2987012987012987</v>
      </c>
      <c r="AI29" s="61">
        <f t="shared" si="7"/>
        <v>64.596273291925471</v>
      </c>
      <c r="AJ29" s="6">
        <f t="shared" si="7"/>
        <v>31.05590062111801</v>
      </c>
      <c r="AK29" s="6">
        <f t="shared" si="7"/>
        <v>4.3478260869565215</v>
      </c>
      <c r="AL29" s="187">
        <f t="shared" si="7"/>
        <v>0</v>
      </c>
      <c r="AM29" s="6">
        <f t="shared" si="8"/>
        <v>54.054054054054056</v>
      </c>
      <c r="AN29" s="6">
        <f t="shared" si="8"/>
        <v>37.837837837837839</v>
      </c>
      <c r="AO29" s="6">
        <f t="shared" si="8"/>
        <v>4.0540540540540544</v>
      </c>
      <c r="AP29" s="82">
        <f t="shared" si="8"/>
        <v>4.0540540540540544</v>
      </c>
      <c r="AR29" s="59">
        <f t="shared" si="9"/>
        <v>2.1083854417187737</v>
      </c>
      <c r="AS29" s="57">
        <f t="shared" si="9"/>
        <v>1.9560686227352875</v>
      </c>
      <c r="AT29" s="57">
        <f t="shared" si="9"/>
        <v>-2.8940195606862273</v>
      </c>
      <c r="AU29" s="194">
        <f t="shared" si="9"/>
        <v>-1.170434503767837</v>
      </c>
      <c r="AV29" s="59">
        <f t="shared" si="10"/>
        <v>-10.542219237871414</v>
      </c>
      <c r="AW29" s="57">
        <f t="shared" si="10"/>
        <v>6.7819372167198289</v>
      </c>
      <c r="AX29" s="57">
        <f t="shared" si="10"/>
        <v>-0.29377203290246712</v>
      </c>
      <c r="AY29" s="359">
        <f t="shared" si="10"/>
        <v>4.0540540540540544</v>
      </c>
    </row>
    <row r="30" spans="1:51" x14ac:dyDescent="0.25">
      <c r="A30" s="438" t="s">
        <v>41</v>
      </c>
      <c r="B30" s="145">
        <v>76</v>
      </c>
      <c r="C30" s="141">
        <v>37</v>
      </c>
      <c r="D30" s="345">
        <v>5</v>
      </c>
      <c r="E30" s="345">
        <v>1</v>
      </c>
      <c r="F30" s="141">
        <v>54</v>
      </c>
      <c r="G30" s="141">
        <v>33</v>
      </c>
      <c r="H30" s="345">
        <v>5</v>
      </c>
      <c r="I30" s="345">
        <v>1</v>
      </c>
      <c r="J30" s="141">
        <f t="shared" si="4"/>
        <v>130</v>
      </c>
      <c r="K30" s="141">
        <f t="shared" si="4"/>
        <v>70</v>
      </c>
      <c r="L30" s="141">
        <f t="shared" si="4"/>
        <v>10</v>
      </c>
      <c r="M30" s="345">
        <f t="shared" si="4"/>
        <v>2</v>
      </c>
      <c r="N30" s="145">
        <v>69</v>
      </c>
      <c r="O30" s="141">
        <v>43</v>
      </c>
      <c r="P30" s="141">
        <v>13</v>
      </c>
      <c r="Q30" s="345">
        <v>1</v>
      </c>
      <c r="R30" s="141">
        <v>47</v>
      </c>
      <c r="S30" s="141">
        <v>43</v>
      </c>
      <c r="T30" s="141">
        <v>8</v>
      </c>
      <c r="U30" s="345">
        <v>1</v>
      </c>
      <c r="V30" s="141">
        <f t="shared" si="11"/>
        <v>116</v>
      </c>
      <c r="W30" s="141">
        <f t="shared" si="12"/>
        <v>86</v>
      </c>
      <c r="X30" s="141">
        <f t="shared" si="13"/>
        <v>21</v>
      </c>
      <c r="Y30" s="1044">
        <f t="shared" si="14"/>
        <v>2</v>
      </c>
      <c r="AA30" s="100">
        <f>B30/SUM(B30:E30)*100</f>
        <v>63.865546218487388</v>
      </c>
      <c r="AB30" s="98">
        <f t="shared" si="15"/>
        <v>31.092436974789916</v>
      </c>
      <c r="AC30" s="235">
        <f t="shared" si="15"/>
        <v>4.2016806722689077</v>
      </c>
      <c r="AD30" s="235">
        <f t="shared" si="15"/>
        <v>0.84033613445378152</v>
      </c>
      <c r="AE30" s="98">
        <f t="shared" si="6"/>
        <v>58.064516129032263</v>
      </c>
      <c r="AF30" s="98">
        <f t="shared" si="6"/>
        <v>35.483870967741936</v>
      </c>
      <c r="AG30" s="419">
        <f t="shared" si="6"/>
        <v>5.376344086021505</v>
      </c>
      <c r="AH30" s="235">
        <f t="shared" si="6"/>
        <v>1.0752688172043012</v>
      </c>
      <c r="AI30" s="100">
        <f t="shared" si="7"/>
        <v>54.761904761904766</v>
      </c>
      <c r="AJ30" s="98">
        <f t="shared" si="7"/>
        <v>34.126984126984127</v>
      </c>
      <c r="AK30" s="98">
        <f t="shared" si="7"/>
        <v>10.317460317460316</v>
      </c>
      <c r="AL30" s="235">
        <f t="shared" si="7"/>
        <v>0.79365079365079361</v>
      </c>
      <c r="AM30" s="98">
        <f t="shared" si="8"/>
        <v>47.474747474747474</v>
      </c>
      <c r="AN30" s="98">
        <f t="shared" si="8"/>
        <v>43.43434343434344</v>
      </c>
      <c r="AO30" s="98">
        <f t="shared" si="8"/>
        <v>8.0808080808080813</v>
      </c>
      <c r="AP30" s="420">
        <f t="shared" si="8"/>
        <v>1.0101010101010102</v>
      </c>
      <c r="AR30" s="108">
        <f t="shared" si="9"/>
        <v>-5.801030089455125</v>
      </c>
      <c r="AS30" s="109">
        <f t="shared" si="9"/>
        <v>4.3914339929520203</v>
      </c>
      <c r="AT30" s="360">
        <f t="shared" si="9"/>
        <v>1.1746634137525973</v>
      </c>
      <c r="AU30" s="360">
        <f t="shared" si="9"/>
        <v>0.23493268275051971</v>
      </c>
      <c r="AV30" s="108">
        <f t="shared" si="10"/>
        <v>-7.2871572871572923</v>
      </c>
      <c r="AW30" s="109">
        <f t="shared" si="10"/>
        <v>9.307359307359313</v>
      </c>
      <c r="AX30" s="109">
        <f t="shared" si="10"/>
        <v>-2.236652236652235</v>
      </c>
      <c r="AY30" s="1040">
        <f t="shared" si="10"/>
        <v>0.21645021645021656</v>
      </c>
    </row>
    <row r="31" spans="1:51" x14ac:dyDescent="0.25">
      <c r="A31" s="431" t="s">
        <v>42</v>
      </c>
      <c r="B31" s="428"/>
      <c r="C31" s="429"/>
      <c r="D31" s="429"/>
      <c r="E31" s="429"/>
      <c r="F31" s="429"/>
      <c r="G31" s="429"/>
      <c r="H31" s="429"/>
      <c r="I31" s="429"/>
      <c r="J31" s="429"/>
      <c r="K31" s="429"/>
      <c r="L31" s="429"/>
      <c r="M31" s="429"/>
      <c r="N31" s="428"/>
      <c r="O31" s="429"/>
      <c r="P31" s="429"/>
      <c r="Q31" s="429"/>
      <c r="R31" s="429"/>
      <c r="S31" s="429"/>
      <c r="T31" s="429"/>
      <c r="U31" s="429"/>
      <c r="V31" s="429"/>
      <c r="W31" s="429"/>
      <c r="X31" s="429"/>
      <c r="Y31" s="430"/>
      <c r="AA31" s="432"/>
      <c r="AB31" s="433"/>
      <c r="AC31" s="433"/>
      <c r="AD31" s="433"/>
      <c r="AE31" s="433"/>
      <c r="AF31" s="433"/>
      <c r="AG31" s="433"/>
      <c r="AH31" s="433"/>
      <c r="AI31" s="432"/>
      <c r="AJ31" s="433"/>
      <c r="AK31" s="433"/>
      <c r="AL31" s="433"/>
      <c r="AM31" s="433"/>
      <c r="AN31" s="433"/>
      <c r="AO31" s="433"/>
      <c r="AP31" s="434"/>
      <c r="AR31" s="425"/>
      <c r="AS31" s="426"/>
      <c r="AT31" s="426"/>
      <c r="AU31" s="426"/>
      <c r="AV31" s="425"/>
      <c r="AW31" s="426"/>
      <c r="AX31" s="426"/>
      <c r="AY31" s="427"/>
    </row>
    <row r="32" spans="1:51" x14ac:dyDescent="0.25">
      <c r="A32" s="438" t="s">
        <v>43</v>
      </c>
      <c r="B32" s="228">
        <v>10</v>
      </c>
      <c r="C32" s="346">
        <v>3</v>
      </c>
      <c r="D32" s="346">
        <v>1</v>
      </c>
      <c r="E32" s="346">
        <v>0</v>
      </c>
      <c r="F32" s="229">
        <v>10</v>
      </c>
      <c r="G32" s="346">
        <v>4</v>
      </c>
      <c r="H32" s="346">
        <v>3</v>
      </c>
      <c r="I32" s="346">
        <v>0</v>
      </c>
      <c r="J32" s="229">
        <f t="shared" ref="J32:M33" si="16">B32+F32</f>
        <v>20</v>
      </c>
      <c r="K32" s="229">
        <f t="shared" si="16"/>
        <v>7</v>
      </c>
      <c r="L32" s="346">
        <f t="shared" si="16"/>
        <v>4</v>
      </c>
      <c r="M32" s="346">
        <f t="shared" si="16"/>
        <v>0</v>
      </c>
      <c r="N32" s="228">
        <v>5</v>
      </c>
      <c r="O32" s="229">
        <v>8</v>
      </c>
      <c r="P32" s="229">
        <v>0</v>
      </c>
      <c r="Q32" s="229">
        <v>1</v>
      </c>
      <c r="R32" s="229">
        <v>5</v>
      </c>
      <c r="S32" s="229">
        <v>2</v>
      </c>
      <c r="T32" s="229">
        <v>1</v>
      </c>
      <c r="U32" s="229">
        <v>0</v>
      </c>
      <c r="V32" s="229">
        <f t="shared" si="11"/>
        <v>10</v>
      </c>
      <c r="W32" s="229">
        <f t="shared" si="12"/>
        <v>10</v>
      </c>
      <c r="X32" s="229">
        <f t="shared" si="13"/>
        <v>1</v>
      </c>
      <c r="Y32" s="230">
        <f t="shared" si="14"/>
        <v>1</v>
      </c>
      <c r="AA32" s="176">
        <f>B32/SUM(B32:E32)*100</f>
        <v>71.428571428571431</v>
      </c>
      <c r="AB32" s="232">
        <f t="shared" ref="AB32:AD33" si="17">C32/SUM($B32:$E32)*100</f>
        <v>21.428571428571427</v>
      </c>
      <c r="AC32" s="232">
        <f t="shared" si="17"/>
        <v>7.1428571428571423</v>
      </c>
      <c r="AD32" s="232">
        <f t="shared" si="17"/>
        <v>0</v>
      </c>
      <c r="AE32" s="175">
        <f t="shared" ref="AE32:AH33" si="18">F32/SUM($F32:$I32)*100</f>
        <v>58.82352941176471</v>
      </c>
      <c r="AF32" s="232">
        <f t="shared" si="18"/>
        <v>23.52941176470588</v>
      </c>
      <c r="AG32" s="232">
        <f t="shared" si="18"/>
        <v>17.647058823529413</v>
      </c>
      <c r="AH32" s="232">
        <f t="shared" si="18"/>
        <v>0</v>
      </c>
      <c r="AI32" s="231">
        <f t="shared" ref="AI32:AL33" si="19">N32/SUM($N32:$Q32)*100</f>
        <v>35.714285714285715</v>
      </c>
      <c r="AJ32" s="175">
        <f t="shared" si="19"/>
        <v>57.142857142857139</v>
      </c>
      <c r="AK32" s="232">
        <f t="shared" si="19"/>
        <v>0</v>
      </c>
      <c r="AL32" s="232">
        <f t="shared" si="19"/>
        <v>7.1428571428571423</v>
      </c>
      <c r="AM32" s="232">
        <f t="shared" ref="AM32:AP33" si="20">R32/SUM($R32:$U32)*100</f>
        <v>62.5</v>
      </c>
      <c r="AN32" s="232">
        <f t="shared" si="20"/>
        <v>25</v>
      </c>
      <c r="AO32" s="232">
        <f t="shared" si="20"/>
        <v>12.5</v>
      </c>
      <c r="AP32" s="233">
        <f t="shared" si="20"/>
        <v>0</v>
      </c>
      <c r="AR32" s="178">
        <f t="shared" ref="AR32:AU33" si="21">AE32-AA32</f>
        <v>-12.605042016806721</v>
      </c>
      <c r="AS32" s="358">
        <f t="shared" si="21"/>
        <v>2.1008403361344534</v>
      </c>
      <c r="AT32" s="358">
        <f t="shared" si="21"/>
        <v>10.504201680672271</v>
      </c>
      <c r="AU32" s="358">
        <f t="shared" si="21"/>
        <v>0</v>
      </c>
      <c r="AV32" s="619">
        <f t="shared" ref="AV32:AY33" si="22">AM32-AI32</f>
        <v>26.785714285714285</v>
      </c>
      <c r="AW32" s="358">
        <f t="shared" si="22"/>
        <v>-32.142857142857139</v>
      </c>
      <c r="AX32" s="358">
        <f t="shared" si="22"/>
        <v>12.5</v>
      </c>
      <c r="AY32" s="620">
        <f t="shared" si="22"/>
        <v>-7.1428571428571423</v>
      </c>
    </row>
    <row r="33" spans="1:51" x14ac:dyDescent="0.25">
      <c r="A33" s="438" t="s">
        <v>44</v>
      </c>
      <c r="B33" s="145">
        <v>281</v>
      </c>
      <c r="C33" s="141">
        <v>167</v>
      </c>
      <c r="D33" s="141">
        <v>21</v>
      </c>
      <c r="E33" s="141">
        <v>7</v>
      </c>
      <c r="F33" s="141">
        <v>246</v>
      </c>
      <c r="G33" s="141">
        <v>171</v>
      </c>
      <c r="H33" s="141">
        <v>24</v>
      </c>
      <c r="I33" s="345">
        <v>3</v>
      </c>
      <c r="J33" s="141">
        <f t="shared" si="16"/>
        <v>527</v>
      </c>
      <c r="K33" s="141">
        <f t="shared" si="16"/>
        <v>338</v>
      </c>
      <c r="L33" s="141">
        <f t="shared" si="16"/>
        <v>45</v>
      </c>
      <c r="M33" s="141">
        <f t="shared" si="16"/>
        <v>10</v>
      </c>
      <c r="N33" s="145">
        <v>288</v>
      </c>
      <c r="O33" s="141">
        <v>141</v>
      </c>
      <c r="P33" s="141">
        <v>28</v>
      </c>
      <c r="Q33" s="141">
        <v>4</v>
      </c>
      <c r="R33" s="141">
        <v>230</v>
      </c>
      <c r="S33" s="141">
        <v>171</v>
      </c>
      <c r="T33" s="141">
        <v>27</v>
      </c>
      <c r="U33" s="141">
        <v>12</v>
      </c>
      <c r="V33" s="141">
        <f t="shared" si="11"/>
        <v>518</v>
      </c>
      <c r="W33" s="141">
        <f t="shared" si="12"/>
        <v>312</v>
      </c>
      <c r="X33" s="141">
        <f t="shared" si="13"/>
        <v>55</v>
      </c>
      <c r="Y33" s="142">
        <f t="shared" si="14"/>
        <v>16</v>
      </c>
      <c r="AA33" s="100">
        <f>B33/SUM(B33:E33)*100</f>
        <v>59.033613445378151</v>
      </c>
      <c r="AB33" s="98">
        <f t="shared" si="17"/>
        <v>35.084033613445378</v>
      </c>
      <c r="AC33" s="98">
        <f t="shared" si="17"/>
        <v>4.4117647058823533</v>
      </c>
      <c r="AD33" s="98">
        <f t="shared" si="17"/>
        <v>1.4705882352941175</v>
      </c>
      <c r="AE33" s="98">
        <f t="shared" si="18"/>
        <v>55.405405405405403</v>
      </c>
      <c r="AF33" s="98">
        <f t="shared" si="18"/>
        <v>38.513513513513516</v>
      </c>
      <c r="AG33" s="98">
        <f t="shared" si="18"/>
        <v>5.4054054054054053</v>
      </c>
      <c r="AH33" s="235">
        <f t="shared" si="18"/>
        <v>0.67567567567567566</v>
      </c>
      <c r="AI33" s="100">
        <f t="shared" si="19"/>
        <v>62.47288503253796</v>
      </c>
      <c r="AJ33" s="98">
        <f t="shared" si="19"/>
        <v>30.585683297180044</v>
      </c>
      <c r="AK33" s="98">
        <f t="shared" si="19"/>
        <v>6.0737527114967458</v>
      </c>
      <c r="AL33" s="235">
        <f t="shared" si="19"/>
        <v>0.86767895878524948</v>
      </c>
      <c r="AM33" s="98">
        <f t="shared" si="20"/>
        <v>52.272727272727273</v>
      </c>
      <c r="AN33" s="98">
        <f t="shared" si="20"/>
        <v>38.86363636363636</v>
      </c>
      <c r="AO33" s="98">
        <f t="shared" si="20"/>
        <v>6.1363636363636367</v>
      </c>
      <c r="AP33" s="99">
        <f t="shared" si="20"/>
        <v>2.7272727272727271</v>
      </c>
      <c r="AR33" s="108">
        <f t="shared" si="21"/>
        <v>-3.6282080399727477</v>
      </c>
      <c r="AS33" s="109">
        <f t="shared" si="21"/>
        <v>3.429479900068138</v>
      </c>
      <c r="AT33" s="109">
        <f t="shared" si="21"/>
        <v>0.99364069952305201</v>
      </c>
      <c r="AU33" s="360">
        <f t="shared" si="21"/>
        <v>-0.79491255961844187</v>
      </c>
      <c r="AV33" s="108">
        <f t="shared" si="22"/>
        <v>-10.200157759810686</v>
      </c>
      <c r="AW33" s="109">
        <f t="shared" si="22"/>
        <v>8.2779530664563161</v>
      </c>
      <c r="AX33" s="109">
        <f t="shared" si="22"/>
        <v>6.2610924866890905E-2</v>
      </c>
      <c r="AY33" s="1040">
        <f t="shared" si="22"/>
        <v>1.8595937684874775</v>
      </c>
    </row>
    <row r="34" spans="1:51" x14ac:dyDescent="0.25">
      <c r="A34" s="513" t="s">
        <v>563</v>
      </c>
      <c r="B34" s="429"/>
      <c r="C34" s="429"/>
      <c r="D34" s="429"/>
      <c r="E34" s="429"/>
      <c r="F34" s="429"/>
      <c r="G34" s="429"/>
      <c r="H34" s="429"/>
      <c r="I34" s="429"/>
      <c r="J34" s="429"/>
      <c r="K34" s="429"/>
      <c r="L34" s="429"/>
      <c r="M34" s="429"/>
      <c r="N34" s="428"/>
      <c r="O34" s="429"/>
      <c r="P34" s="429"/>
      <c r="Q34" s="429"/>
      <c r="R34" s="429"/>
      <c r="S34" s="429"/>
      <c r="T34" s="429"/>
      <c r="U34" s="429"/>
      <c r="V34" s="429"/>
      <c r="W34" s="429"/>
      <c r="X34" s="429"/>
      <c r="Y34" s="430"/>
      <c r="AA34" s="432"/>
      <c r="AB34" s="433"/>
      <c r="AC34" s="433"/>
      <c r="AD34" s="433"/>
      <c r="AE34" s="433"/>
      <c r="AF34" s="433"/>
      <c r="AG34" s="433"/>
      <c r="AH34" s="433"/>
      <c r="AI34" s="432"/>
      <c r="AJ34" s="433"/>
      <c r="AK34" s="433"/>
      <c r="AL34" s="433"/>
      <c r="AM34" s="433"/>
      <c r="AN34" s="433"/>
      <c r="AO34" s="433"/>
      <c r="AP34" s="434"/>
      <c r="AR34" s="425"/>
      <c r="AS34" s="426"/>
      <c r="AT34" s="426"/>
      <c r="AU34" s="426"/>
      <c r="AV34" s="425"/>
      <c r="AW34" s="426"/>
      <c r="AX34" s="426"/>
      <c r="AY34" s="427"/>
    </row>
    <row r="35" spans="1:51" x14ac:dyDescent="0.25">
      <c r="A35" s="514" t="s">
        <v>51</v>
      </c>
      <c r="B35" s="229">
        <v>121</v>
      </c>
      <c r="C35" s="229">
        <v>64</v>
      </c>
      <c r="D35" s="346">
        <v>4</v>
      </c>
      <c r="E35" s="346">
        <v>1</v>
      </c>
      <c r="F35" s="229">
        <v>95</v>
      </c>
      <c r="G35" s="229">
        <v>62</v>
      </c>
      <c r="H35" s="229">
        <v>9</v>
      </c>
      <c r="I35" s="346">
        <v>0</v>
      </c>
      <c r="J35" s="229">
        <f t="shared" ref="J35:M37" si="23">B35+F35</f>
        <v>216</v>
      </c>
      <c r="K35" s="229">
        <f t="shared" si="23"/>
        <v>126</v>
      </c>
      <c r="L35" s="229">
        <f t="shared" si="23"/>
        <v>13</v>
      </c>
      <c r="M35" s="346">
        <f t="shared" si="23"/>
        <v>1</v>
      </c>
      <c r="N35" s="228">
        <v>146</v>
      </c>
      <c r="O35" s="229">
        <v>48</v>
      </c>
      <c r="P35" s="229">
        <v>10</v>
      </c>
      <c r="Q35" s="346">
        <v>1</v>
      </c>
      <c r="R35" s="229">
        <v>109</v>
      </c>
      <c r="S35" s="229">
        <v>58</v>
      </c>
      <c r="T35" s="229">
        <v>7</v>
      </c>
      <c r="U35" s="346">
        <v>5</v>
      </c>
      <c r="V35" s="229">
        <f t="shared" si="11"/>
        <v>255</v>
      </c>
      <c r="W35" s="229">
        <f t="shared" si="12"/>
        <v>106</v>
      </c>
      <c r="X35" s="229">
        <f t="shared" si="13"/>
        <v>17</v>
      </c>
      <c r="Y35" s="230">
        <f t="shared" si="14"/>
        <v>6</v>
      </c>
      <c r="AA35" s="176">
        <f>B35/SUM(B35:E35)*100</f>
        <v>63.684210526315788</v>
      </c>
      <c r="AB35" s="175">
        <f t="shared" ref="AB35:AD37" si="24">C35/SUM($B35:$E35)*100</f>
        <v>33.684210526315788</v>
      </c>
      <c r="AC35" s="232">
        <f t="shared" si="24"/>
        <v>2.1052631578947367</v>
      </c>
      <c r="AD35" s="232">
        <f t="shared" si="24"/>
        <v>0.52631578947368418</v>
      </c>
      <c r="AE35" s="175">
        <f t="shared" ref="AE35:AH37" si="25">F35/SUM($F35:$I35)*100</f>
        <v>57.228915662650607</v>
      </c>
      <c r="AF35" s="175">
        <f t="shared" si="25"/>
        <v>37.349397590361441</v>
      </c>
      <c r="AG35" s="175">
        <f t="shared" si="25"/>
        <v>5.4216867469879517</v>
      </c>
      <c r="AH35" s="232">
        <f t="shared" si="25"/>
        <v>0</v>
      </c>
      <c r="AI35" s="176">
        <f t="shared" ref="AI35:AL37" si="26">N35/SUM($N35:$Q35)*100</f>
        <v>71.219512195121951</v>
      </c>
      <c r="AJ35" s="175">
        <f t="shared" si="26"/>
        <v>23.414634146341466</v>
      </c>
      <c r="AK35" s="175">
        <f t="shared" si="26"/>
        <v>4.8780487804878048</v>
      </c>
      <c r="AL35" s="232">
        <f t="shared" si="26"/>
        <v>0.48780487804878048</v>
      </c>
      <c r="AM35" s="175">
        <f t="shared" ref="AM35:AP37" si="27">R35/SUM($R35:$U35)*100</f>
        <v>60.893854748603346</v>
      </c>
      <c r="AN35" s="175">
        <f t="shared" si="27"/>
        <v>32.402234636871505</v>
      </c>
      <c r="AO35" s="175">
        <f t="shared" si="27"/>
        <v>3.9106145251396649</v>
      </c>
      <c r="AP35" s="233">
        <f t="shared" si="27"/>
        <v>2.7932960893854748</v>
      </c>
      <c r="AR35" s="178">
        <f t="shared" ref="AR35:AU37" si="28">AE35-AA35</f>
        <v>-6.4552948636651806</v>
      </c>
      <c r="AS35" s="174">
        <f t="shared" si="28"/>
        <v>3.6651870640456536</v>
      </c>
      <c r="AT35" s="358">
        <f t="shared" si="28"/>
        <v>3.316423589093215</v>
      </c>
      <c r="AU35" s="358">
        <f t="shared" si="28"/>
        <v>-0.52631578947368418</v>
      </c>
      <c r="AV35" s="178">
        <f t="shared" ref="AV35:AY37" si="29">AM35-AI35</f>
        <v>-10.325657446518605</v>
      </c>
      <c r="AW35" s="174">
        <f t="shared" si="29"/>
        <v>8.9876004905300384</v>
      </c>
      <c r="AX35" s="174">
        <f t="shared" si="29"/>
        <v>-0.96743425534813987</v>
      </c>
      <c r="AY35" s="620">
        <f t="shared" si="29"/>
        <v>2.3054912113366943</v>
      </c>
    </row>
    <row r="36" spans="1:51" x14ac:dyDescent="0.25">
      <c r="A36" s="515" t="s">
        <v>52</v>
      </c>
      <c r="B36" s="80">
        <v>107</v>
      </c>
      <c r="C36" s="80">
        <v>61</v>
      </c>
      <c r="D36" s="80">
        <v>12</v>
      </c>
      <c r="E36" s="137">
        <v>5</v>
      </c>
      <c r="F36" s="80">
        <v>101</v>
      </c>
      <c r="G36" s="80">
        <v>68</v>
      </c>
      <c r="H36" s="80">
        <v>11</v>
      </c>
      <c r="I36" s="137">
        <v>2</v>
      </c>
      <c r="J36" s="80">
        <f t="shared" si="23"/>
        <v>208</v>
      </c>
      <c r="K36" s="80">
        <f t="shared" si="23"/>
        <v>129</v>
      </c>
      <c r="L36" s="80">
        <f t="shared" si="23"/>
        <v>23</v>
      </c>
      <c r="M36" s="80">
        <f t="shared" si="23"/>
        <v>7</v>
      </c>
      <c r="N36" s="93">
        <v>86</v>
      </c>
      <c r="O36" s="80">
        <v>70</v>
      </c>
      <c r="P36" s="80">
        <v>13</v>
      </c>
      <c r="Q36" s="137">
        <v>3</v>
      </c>
      <c r="R36" s="80">
        <v>76</v>
      </c>
      <c r="S36" s="80">
        <v>73</v>
      </c>
      <c r="T36" s="80">
        <v>16</v>
      </c>
      <c r="U36" s="137">
        <v>3</v>
      </c>
      <c r="V36" s="80">
        <f t="shared" si="11"/>
        <v>162</v>
      </c>
      <c r="W36" s="80">
        <f t="shared" si="12"/>
        <v>143</v>
      </c>
      <c r="X36" s="80">
        <f t="shared" si="13"/>
        <v>29</v>
      </c>
      <c r="Y36" s="81">
        <f t="shared" si="14"/>
        <v>6</v>
      </c>
      <c r="AA36" s="61">
        <f>B36/SUM(B36:E36)*100</f>
        <v>57.837837837837839</v>
      </c>
      <c r="AB36" s="6">
        <f t="shared" si="24"/>
        <v>32.972972972972975</v>
      </c>
      <c r="AC36" s="6">
        <f t="shared" si="24"/>
        <v>6.4864864864864868</v>
      </c>
      <c r="AD36" s="187">
        <f t="shared" si="24"/>
        <v>2.7027027027027026</v>
      </c>
      <c r="AE36" s="6">
        <f t="shared" si="25"/>
        <v>55.494505494505496</v>
      </c>
      <c r="AF36" s="6">
        <f t="shared" si="25"/>
        <v>37.362637362637365</v>
      </c>
      <c r="AG36" s="6">
        <f t="shared" si="25"/>
        <v>6.0439560439560438</v>
      </c>
      <c r="AH36" s="187">
        <f t="shared" si="25"/>
        <v>1.098901098901099</v>
      </c>
      <c r="AI36" s="61">
        <f t="shared" si="26"/>
        <v>50</v>
      </c>
      <c r="AJ36" s="6">
        <f t="shared" si="26"/>
        <v>40.697674418604649</v>
      </c>
      <c r="AK36" s="6">
        <f t="shared" si="26"/>
        <v>7.5581395348837201</v>
      </c>
      <c r="AL36" s="187">
        <f t="shared" si="26"/>
        <v>1.7441860465116279</v>
      </c>
      <c r="AM36" s="6">
        <f t="shared" si="27"/>
        <v>45.238095238095241</v>
      </c>
      <c r="AN36" s="6">
        <f t="shared" si="27"/>
        <v>43.452380952380956</v>
      </c>
      <c r="AO36" s="6">
        <f t="shared" si="27"/>
        <v>9.5238095238095237</v>
      </c>
      <c r="AP36" s="189">
        <f t="shared" si="27"/>
        <v>1.7857142857142856</v>
      </c>
      <c r="AR36" s="59">
        <f t="shared" si="28"/>
        <v>-2.3433323433323423</v>
      </c>
      <c r="AS36" s="57">
        <f t="shared" si="28"/>
        <v>4.3896643896643894</v>
      </c>
      <c r="AT36" s="57">
        <f t="shared" si="28"/>
        <v>-0.44253044253044305</v>
      </c>
      <c r="AU36" s="194">
        <f t="shared" si="28"/>
        <v>-1.6038016038016036</v>
      </c>
      <c r="AV36" s="59">
        <f t="shared" si="29"/>
        <v>-4.7619047619047592</v>
      </c>
      <c r="AW36" s="57">
        <f t="shared" si="29"/>
        <v>2.7547065337763073</v>
      </c>
      <c r="AX36" s="57">
        <f t="shared" si="29"/>
        <v>1.9656699889258036</v>
      </c>
      <c r="AY36" s="359">
        <f t="shared" si="29"/>
        <v>4.1528239202657691E-2</v>
      </c>
    </row>
    <row r="37" spans="1:51" x14ac:dyDescent="0.25">
      <c r="A37" s="516" t="s">
        <v>53</v>
      </c>
      <c r="B37" s="141">
        <v>64</v>
      </c>
      <c r="C37" s="141">
        <v>46</v>
      </c>
      <c r="D37" s="141">
        <v>6</v>
      </c>
      <c r="E37" s="345">
        <v>2</v>
      </c>
      <c r="F37" s="141">
        <v>61</v>
      </c>
      <c r="G37" s="141">
        <v>45</v>
      </c>
      <c r="H37" s="141">
        <v>6</v>
      </c>
      <c r="I37" s="345">
        <v>1</v>
      </c>
      <c r="J37" s="141">
        <f t="shared" si="23"/>
        <v>125</v>
      </c>
      <c r="K37" s="141">
        <f t="shared" si="23"/>
        <v>91</v>
      </c>
      <c r="L37" s="141">
        <f t="shared" si="23"/>
        <v>12</v>
      </c>
      <c r="M37" s="345">
        <f t="shared" si="23"/>
        <v>3</v>
      </c>
      <c r="N37" s="145">
        <v>62</v>
      </c>
      <c r="O37" s="141">
        <v>32</v>
      </c>
      <c r="P37" s="141">
        <v>6</v>
      </c>
      <c r="Q37" s="345">
        <v>2</v>
      </c>
      <c r="R37" s="141">
        <v>50</v>
      </c>
      <c r="S37" s="141">
        <v>44</v>
      </c>
      <c r="T37" s="345">
        <v>5</v>
      </c>
      <c r="U37" s="345">
        <v>4</v>
      </c>
      <c r="V37" s="141">
        <f t="shared" si="11"/>
        <v>112</v>
      </c>
      <c r="W37" s="141">
        <f t="shared" si="12"/>
        <v>76</v>
      </c>
      <c r="X37" s="141">
        <f t="shared" si="13"/>
        <v>11</v>
      </c>
      <c r="Y37" s="142">
        <f t="shared" si="14"/>
        <v>6</v>
      </c>
      <c r="AA37" s="100">
        <f>B37/SUM(B37:E37)*100</f>
        <v>54.237288135593218</v>
      </c>
      <c r="AB37" s="98">
        <f t="shared" si="24"/>
        <v>38.983050847457626</v>
      </c>
      <c r="AC37" s="98">
        <f t="shared" si="24"/>
        <v>5.0847457627118651</v>
      </c>
      <c r="AD37" s="235">
        <f t="shared" si="24"/>
        <v>1.6949152542372881</v>
      </c>
      <c r="AE37" s="98">
        <f t="shared" si="25"/>
        <v>53.982300884955748</v>
      </c>
      <c r="AF37" s="98">
        <f t="shared" si="25"/>
        <v>39.823008849557525</v>
      </c>
      <c r="AG37" s="98">
        <f t="shared" si="25"/>
        <v>5.3097345132743365</v>
      </c>
      <c r="AH37" s="235">
        <f t="shared" si="25"/>
        <v>0.88495575221238942</v>
      </c>
      <c r="AI37" s="100">
        <f t="shared" si="26"/>
        <v>60.784313725490193</v>
      </c>
      <c r="AJ37" s="98">
        <f t="shared" si="26"/>
        <v>31.372549019607842</v>
      </c>
      <c r="AK37" s="98">
        <f t="shared" si="26"/>
        <v>5.8823529411764701</v>
      </c>
      <c r="AL37" s="235">
        <f t="shared" si="26"/>
        <v>1.9607843137254901</v>
      </c>
      <c r="AM37" s="98">
        <f t="shared" si="27"/>
        <v>48.543689320388353</v>
      </c>
      <c r="AN37" s="98">
        <f t="shared" si="27"/>
        <v>42.718446601941743</v>
      </c>
      <c r="AO37" s="235">
        <f t="shared" si="27"/>
        <v>4.8543689320388346</v>
      </c>
      <c r="AP37" s="420">
        <f t="shared" si="27"/>
        <v>3.8834951456310676</v>
      </c>
      <c r="AR37" s="108">
        <f t="shared" si="28"/>
        <v>-0.25498725063746974</v>
      </c>
      <c r="AS37" s="109">
        <f t="shared" si="28"/>
        <v>0.83995800209989824</v>
      </c>
      <c r="AT37" s="109">
        <f t="shared" si="28"/>
        <v>0.22498875056247147</v>
      </c>
      <c r="AU37" s="360">
        <f t="shared" si="28"/>
        <v>-0.80995950202489864</v>
      </c>
      <c r="AV37" s="108">
        <f>AM37-AI37</f>
        <v>-12.24062440510184</v>
      </c>
      <c r="AW37" s="109">
        <f t="shared" si="29"/>
        <v>11.345897582333901</v>
      </c>
      <c r="AX37" s="360">
        <f t="shared" si="29"/>
        <v>-1.0279840091376355</v>
      </c>
      <c r="AY37" s="1040">
        <f t="shared" si="29"/>
        <v>1.9227108319055775</v>
      </c>
    </row>
    <row r="41" spans="1:51" x14ac:dyDescent="0.25">
      <c r="A41" s="5" t="s">
        <v>1227</v>
      </c>
    </row>
    <row r="42" spans="1:51" x14ac:dyDescent="0.25">
      <c r="A42" s="5"/>
      <c r="B42" s="2192" t="s">
        <v>997</v>
      </c>
      <c r="C42" s="2193"/>
      <c r="D42" s="2193"/>
      <c r="E42" s="2193"/>
      <c r="F42" s="2193"/>
      <c r="G42" s="2193"/>
      <c r="H42" s="2193"/>
      <c r="I42" s="2193"/>
      <c r="J42" s="2193"/>
      <c r="K42" s="2193"/>
      <c r="L42" s="2193"/>
      <c r="M42" s="2193"/>
      <c r="N42" s="2193"/>
      <c r="O42" s="2193"/>
      <c r="P42" s="2193"/>
      <c r="Q42" s="2193"/>
      <c r="R42" s="2193"/>
      <c r="S42" s="2193"/>
      <c r="T42" s="2193"/>
      <c r="U42" s="2193"/>
      <c r="V42" s="2193"/>
      <c r="W42" s="2193"/>
      <c r="X42" s="2193"/>
      <c r="Y42" s="2194"/>
      <c r="AA42" s="2167" t="s">
        <v>508</v>
      </c>
      <c r="AB42" s="2167"/>
      <c r="AC42" s="2167"/>
      <c r="AD42" s="2167"/>
      <c r="AE42" s="2167"/>
      <c r="AF42" s="2167"/>
      <c r="AG42" s="2167"/>
      <c r="AH42" s="2167"/>
      <c r="AI42" s="2167"/>
      <c r="AJ42" s="2167"/>
      <c r="AK42" s="2167"/>
      <c r="AL42" s="2167"/>
      <c r="AM42" s="2167"/>
      <c r="AN42" s="2167"/>
      <c r="AO42" s="2167"/>
      <c r="AP42" s="2167"/>
      <c r="AR42" s="2154" t="s">
        <v>631</v>
      </c>
      <c r="AS42" s="2154"/>
      <c r="AT42" s="2154"/>
      <c r="AU42" s="2154"/>
      <c r="AV42" s="2154"/>
      <c r="AW42" s="2154"/>
      <c r="AX42" s="2154"/>
      <c r="AY42" s="2154"/>
    </row>
    <row r="43" spans="1:51" x14ac:dyDescent="0.25">
      <c r="A43" s="443" t="s">
        <v>29</v>
      </c>
      <c r="B43" s="2162">
        <v>2019</v>
      </c>
      <c r="C43" s="2162"/>
      <c r="D43" s="2162"/>
      <c r="E43" s="2162"/>
      <c r="F43" s="2162"/>
      <c r="G43" s="2162"/>
      <c r="H43" s="2162"/>
      <c r="I43" s="2162"/>
      <c r="J43" s="2162"/>
      <c r="K43" s="2162"/>
      <c r="L43" s="2162"/>
      <c r="M43" s="2162"/>
      <c r="N43" s="2162">
        <v>2022</v>
      </c>
      <c r="O43" s="2162"/>
      <c r="P43" s="2162"/>
      <c r="Q43" s="2162"/>
      <c r="R43" s="2162"/>
      <c r="S43" s="2162"/>
      <c r="T43" s="2162"/>
      <c r="U43" s="2162"/>
      <c r="V43" s="2162"/>
      <c r="W43" s="2162"/>
      <c r="X43" s="2162"/>
      <c r="Y43" s="2162"/>
      <c r="AA43" s="2162">
        <v>2019</v>
      </c>
      <c r="AB43" s="2162"/>
      <c r="AC43" s="2162"/>
      <c r="AD43" s="2162"/>
      <c r="AE43" s="2162"/>
      <c r="AF43" s="2162"/>
      <c r="AG43" s="2162"/>
      <c r="AH43" s="2162"/>
      <c r="AI43" s="2162">
        <v>2022</v>
      </c>
      <c r="AJ43" s="2162"/>
      <c r="AK43" s="2162"/>
      <c r="AL43" s="2162"/>
      <c r="AM43" s="2162"/>
      <c r="AN43" s="2162"/>
      <c r="AO43" s="2162"/>
      <c r="AP43" s="2162"/>
      <c r="AR43" s="2163">
        <v>2019</v>
      </c>
      <c r="AS43" s="2163"/>
      <c r="AT43" s="2163"/>
      <c r="AU43" s="2163"/>
      <c r="AV43" s="2163">
        <v>2022</v>
      </c>
      <c r="AW43" s="2163"/>
      <c r="AX43" s="2163"/>
      <c r="AY43" s="2163"/>
    </row>
    <row r="44" spans="1:51" x14ac:dyDescent="0.25">
      <c r="A44" s="424" t="s">
        <v>30</v>
      </c>
      <c r="B44" s="2167" t="s">
        <v>31</v>
      </c>
      <c r="C44" s="2167"/>
      <c r="D44" s="2167"/>
      <c r="E44" s="2167"/>
      <c r="F44" s="2167" t="s">
        <v>32</v>
      </c>
      <c r="G44" s="2167"/>
      <c r="H44" s="2167"/>
      <c r="I44" s="2167"/>
      <c r="J44" s="2167" t="s">
        <v>33</v>
      </c>
      <c r="K44" s="2167"/>
      <c r="L44" s="2167"/>
      <c r="M44" s="2167"/>
      <c r="N44" s="2167" t="s">
        <v>31</v>
      </c>
      <c r="O44" s="2167"/>
      <c r="P44" s="2167"/>
      <c r="Q44" s="2167"/>
      <c r="R44" s="2167" t="s">
        <v>32</v>
      </c>
      <c r="S44" s="2167"/>
      <c r="T44" s="2167"/>
      <c r="U44" s="2167"/>
      <c r="V44" s="2167" t="s">
        <v>33</v>
      </c>
      <c r="W44" s="2167"/>
      <c r="X44" s="2167"/>
      <c r="Y44" s="2167"/>
      <c r="AA44" s="2167" t="s">
        <v>31</v>
      </c>
      <c r="AB44" s="2167"/>
      <c r="AC44" s="2167"/>
      <c r="AD44" s="2167"/>
      <c r="AE44" s="2167" t="s">
        <v>32</v>
      </c>
      <c r="AF44" s="2167"/>
      <c r="AG44" s="2167"/>
      <c r="AH44" s="2167"/>
      <c r="AI44" s="2167" t="s">
        <v>31</v>
      </c>
      <c r="AJ44" s="2167"/>
      <c r="AK44" s="2167"/>
      <c r="AL44" s="2167"/>
      <c r="AM44" s="2167" t="s">
        <v>32</v>
      </c>
      <c r="AN44" s="2167"/>
      <c r="AO44" s="2167"/>
      <c r="AP44" s="2167"/>
      <c r="AR44" s="2163"/>
      <c r="AS44" s="2163"/>
      <c r="AT44" s="2163"/>
      <c r="AU44" s="2163"/>
      <c r="AV44" s="2163"/>
      <c r="AW44" s="2163"/>
      <c r="AX44" s="2163"/>
      <c r="AY44" s="2163"/>
    </row>
    <row r="45" spans="1:51" ht="180" x14ac:dyDescent="0.25">
      <c r="A45" s="444" t="s">
        <v>34</v>
      </c>
      <c r="B45" s="435" t="s">
        <v>617</v>
      </c>
      <c r="C45" s="436" t="s">
        <v>618</v>
      </c>
      <c r="D45" s="436" t="s">
        <v>619</v>
      </c>
      <c r="E45" s="436" t="s">
        <v>620</v>
      </c>
      <c r="F45" s="436" t="s">
        <v>617</v>
      </c>
      <c r="G45" s="436" t="s">
        <v>618</v>
      </c>
      <c r="H45" s="436" t="s">
        <v>619</v>
      </c>
      <c r="I45" s="436" t="s">
        <v>620</v>
      </c>
      <c r="J45" s="436" t="s">
        <v>617</v>
      </c>
      <c r="K45" s="436" t="s">
        <v>618</v>
      </c>
      <c r="L45" s="436" t="s">
        <v>619</v>
      </c>
      <c r="M45" s="436" t="s">
        <v>620</v>
      </c>
      <c r="N45" s="435" t="s">
        <v>617</v>
      </c>
      <c r="O45" s="436" t="s">
        <v>618</v>
      </c>
      <c r="P45" s="436" t="s">
        <v>619</v>
      </c>
      <c r="Q45" s="436" t="s">
        <v>620</v>
      </c>
      <c r="R45" s="436" t="s">
        <v>617</v>
      </c>
      <c r="S45" s="436" t="s">
        <v>618</v>
      </c>
      <c r="T45" s="436" t="s">
        <v>619</v>
      </c>
      <c r="U45" s="436" t="s">
        <v>620</v>
      </c>
      <c r="V45" s="436" t="s">
        <v>617</v>
      </c>
      <c r="W45" s="436" t="s">
        <v>618</v>
      </c>
      <c r="X45" s="436" t="s">
        <v>619</v>
      </c>
      <c r="Y45" s="437" t="s">
        <v>620</v>
      </c>
      <c r="AA45" s="435" t="s">
        <v>617</v>
      </c>
      <c r="AB45" s="436" t="s">
        <v>618</v>
      </c>
      <c r="AC45" s="436" t="s">
        <v>619</v>
      </c>
      <c r="AD45" s="436" t="s">
        <v>620</v>
      </c>
      <c r="AE45" s="436" t="s">
        <v>617</v>
      </c>
      <c r="AF45" s="436" t="s">
        <v>618</v>
      </c>
      <c r="AG45" s="436" t="s">
        <v>619</v>
      </c>
      <c r="AH45" s="436" t="s">
        <v>620</v>
      </c>
      <c r="AI45" s="435" t="s">
        <v>617</v>
      </c>
      <c r="AJ45" s="436" t="s">
        <v>618</v>
      </c>
      <c r="AK45" s="436" t="s">
        <v>619</v>
      </c>
      <c r="AL45" s="436" t="s">
        <v>620</v>
      </c>
      <c r="AM45" s="436" t="s">
        <v>617</v>
      </c>
      <c r="AN45" s="436" t="s">
        <v>618</v>
      </c>
      <c r="AO45" s="436" t="s">
        <v>619</v>
      </c>
      <c r="AP45" s="437" t="s">
        <v>620</v>
      </c>
      <c r="AR45" s="435" t="s">
        <v>617</v>
      </c>
      <c r="AS45" s="436" t="s">
        <v>618</v>
      </c>
      <c r="AT45" s="436" t="s">
        <v>619</v>
      </c>
      <c r="AU45" s="436" t="s">
        <v>620</v>
      </c>
      <c r="AV45" s="435" t="s">
        <v>617</v>
      </c>
      <c r="AW45" s="436" t="s">
        <v>618</v>
      </c>
      <c r="AX45" s="436" t="s">
        <v>619</v>
      </c>
      <c r="AY45" s="437" t="s">
        <v>620</v>
      </c>
    </row>
    <row r="46" spans="1:51" x14ac:dyDescent="0.25">
      <c r="A46" s="439" t="s">
        <v>992</v>
      </c>
      <c r="B46" s="80">
        <v>137</v>
      </c>
      <c r="C46" s="80">
        <v>91</v>
      </c>
      <c r="D46" s="80">
        <v>32</v>
      </c>
      <c r="E46" s="80">
        <v>5</v>
      </c>
      <c r="F46" s="80">
        <v>114</v>
      </c>
      <c r="G46" s="80">
        <v>96</v>
      </c>
      <c r="H46" s="80">
        <v>43</v>
      </c>
      <c r="I46" s="80">
        <v>5</v>
      </c>
      <c r="J46" s="80">
        <v>251</v>
      </c>
      <c r="K46" s="80">
        <v>187</v>
      </c>
      <c r="L46" s="80">
        <v>75</v>
      </c>
      <c r="M46" s="80">
        <v>10</v>
      </c>
      <c r="N46" s="228">
        <v>88</v>
      </c>
      <c r="O46" s="229">
        <v>101</v>
      </c>
      <c r="P46" s="229">
        <v>36</v>
      </c>
      <c r="Q46" s="229">
        <v>5</v>
      </c>
      <c r="R46" s="229">
        <v>87</v>
      </c>
      <c r="S46" s="229">
        <v>96</v>
      </c>
      <c r="T46" s="229">
        <v>38</v>
      </c>
      <c r="U46" s="229">
        <v>2</v>
      </c>
      <c r="V46" s="229">
        <v>175</v>
      </c>
      <c r="W46" s="229">
        <v>197</v>
      </c>
      <c r="X46" s="229">
        <v>74</v>
      </c>
      <c r="Y46" s="230">
        <v>7</v>
      </c>
      <c r="AA46" s="176">
        <v>51.698113207547166</v>
      </c>
      <c r="AB46" s="175">
        <v>34.339622641509429</v>
      </c>
      <c r="AC46" s="175">
        <v>12.075471698113208</v>
      </c>
      <c r="AD46" s="232">
        <v>1.8867924528301887</v>
      </c>
      <c r="AE46" s="175">
        <v>44.186046511627907</v>
      </c>
      <c r="AF46" s="175">
        <v>37.209302325581397</v>
      </c>
      <c r="AG46" s="175">
        <v>16.666666666666664</v>
      </c>
      <c r="AH46" s="233">
        <v>1.9379844961240309</v>
      </c>
      <c r="AI46" s="176">
        <v>38.260869565217391</v>
      </c>
      <c r="AJ46" s="175">
        <v>43.913043478260875</v>
      </c>
      <c r="AK46" s="175">
        <v>15.65217391304348</v>
      </c>
      <c r="AL46" s="232">
        <v>2.1739130434782608</v>
      </c>
      <c r="AM46" s="175">
        <v>39.013452914798208</v>
      </c>
      <c r="AN46" s="175">
        <v>43.049327354260093</v>
      </c>
      <c r="AO46" s="175">
        <v>17.040358744394617</v>
      </c>
      <c r="AP46" s="233">
        <v>0.89686098654708524</v>
      </c>
      <c r="AR46" s="178">
        <v>-7.512066695919259</v>
      </c>
      <c r="AS46" s="174">
        <v>2.8696796840719685</v>
      </c>
      <c r="AT46" s="174">
        <v>4.5911949685534559</v>
      </c>
      <c r="AU46" s="358">
        <v>5.1192043293842193E-2</v>
      </c>
      <c r="AV46" s="178">
        <v>0.75258334958081718</v>
      </c>
      <c r="AW46" s="174">
        <v>-0.86371612400078135</v>
      </c>
      <c r="AX46" s="174">
        <v>1.3881848313511362</v>
      </c>
      <c r="AY46" s="620">
        <v>-1.2770520569311756</v>
      </c>
    </row>
    <row r="47" spans="1:51" x14ac:dyDescent="0.25">
      <c r="A47" s="439" t="s">
        <v>993</v>
      </c>
      <c r="B47" s="80">
        <v>184</v>
      </c>
      <c r="C47" s="80">
        <v>160</v>
      </c>
      <c r="D47" s="80">
        <v>117</v>
      </c>
      <c r="E47" s="80">
        <v>27</v>
      </c>
      <c r="F47" s="80">
        <v>136</v>
      </c>
      <c r="G47" s="80">
        <v>180</v>
      </c>
      <c r="H47" s="80">
        <v>122</v>
      </c>
      <c r="I47" s="80">
        <v>34</v>
      </c>
      <c r="J47" s="80">
        <v>320</v>
      </c>
      <c r="K47" s="80">
        <v>340</v>
      </c>
      <c r="L47" s="80">
        <v>239</v>
      </c>
      <c r="M47" s="80">
        <v>61</v>
      </c>
      <c r="N47" s="93">
        <v>161</v>
      </c>
      <c r="O47" s="80">
        <v>186</v>
      </c>
      <c r="P47" s="80">
        <v>116</v>
      </c>
      <c r="Q47" s="80">
        <v>23</v>
      </c>
      <c r="R47" s="80">
        <v>148</v>
      </c>
      <c r="S47" s="80">
        <v>182</v>
      </c>
      <c r="T47" s="80">
        <v>110</v>
      </c>
      <c r="U47" s="80">
        <v>26</v>
      </c>
      <c r="V47" s="80">
        <v>309</v>
      </c>
      <c r="W47" s="80">
        <v>368</v>
      </c>
      <c r="X47" s="80">
        <v>226</v>
      </c>
      <c r="Y47" s="81">
        <v>49</v>
      </c>
      <c r="AA47" s="61">
        <v>37.704918032786885</v>
      </c>
      <c r="AB47" s="6">
        <v>32.786885245901637</v>
      </c>
      <c r="AC47" s="6">
        <v>23.975409836065573</v>
      </c>
      <c r="AD47" s="6">
        <v>5.5327868852459012</v>
      </c>
      <c r="AE47" s="6">
        <v>28.8135593220339</v>
      </c>
      <c r="AF47" s="6">
        <v>38.135593220338983</v>
      </c>
      <c r="AG47" s="6">
        <v>25.847457627118644</v>
      </c>
      <c r="AH47" s="82">
        <v>7.2033898305084749</v>
      </c>
      <c r="AI47" s="61">
        <v>33.127572016460903</v>
      </c>
      <c r="AJ47" s="6">
        <v>38.271604938271601</v>
      </c>
      <c r="AK47" s="6">
        <v>23.868312757201647</v>
      </c>
      <c r="AL47" s="6">
        <v>4.7325102880658436</v>
      </c>
      <c r="AM47" s="6">
        <v>31.759656652360512</v>
      </c>
      <c r="AN47" s="6">
        <v>39.055793991416309</v>
      </c>
      <c r="AO47" s="6">
        <v>23.605150214592275</v>
      </c>
      <c r="AP47" s="82">
        <v>5.5793991416309012</v>
      </c>
      <c r="AR47" s="59">
        <v>-8.8913587107529857</v>
      </c>
      <c r="AS47" s="57">
        <v>5.348707974437346</v>
      </c>
      <c r="AT47" s="57">
        <v>1.8720477910530704</v>
      </c>
      <c r="AU47" s="57">
        <v>1.6706029452625737</v>
      </c>
      <c r="AV47" s="59">
        <v>-1.3679153641003907</v>
      </c>
      <c r="AW47" s="57">
        <v>0.78418905314470777</v>
      </c>
      <c r="AX47" s="57">
        <v>-0.263162542609372</v>
      </c>
      <c r="AY47" s="60">
        <v>0.84688885356505761</v>
      </c>
    </row>
    <row r="48" spans="1:51" x14ac:dyDescent="0.25">
      <c r="A48" s="439" t="s">
        <v>54</v>
      </c>
      <c r="B48" s="93">
        <v>207</v>
      </c>
      <c r="C48" s="80">
        <v>219</v>
      </c>
      <c r="D48" s="80">
        <v>83</v>
      </c>
      <c r="E48" s="80">
        <v>10</v>
      </c>
      <c r="F48" s="80">
        <v>169</v>
      </c>
      <c r="G48" s="80">
        <v>232</v>
      </c>
      <c r="H48" s="80">
        <v>80</v>
      </c>
      <c r="I48" s="80">
        <v>18</v>
      </c>
      <c r="J48" s="80">
        <f t="shared" ref="J48:J65" si="30">B48+F48</f>
        <v>376</v>
      </c>
      <c r="K48" s="80">
        <f t="shared" ref="K48:K65" si="31">C48+G48</f>
        <v>451</v>
      </c>
      <c r="L48" s="80">
        <f t="shared" ref="L48:L65" si="32">D48+H48</f>
        <v>163</v>
      </c>
      <c r="M48" s="80">
        <f t="shared" ref="M48:M65" si="33">E48+I48</f>
        <v>28</v>
      </c>
      <c r="N48" s="93">
        <v>209</v>
      </c>
      <c r="O48" s="80">
        <v>247</v>
      </c>
      <c r="P48" s="80">
        <v>52</v>
      </c>
      <c r="Q48" s="80">
        <v>4</v>
      </c>
      <c r="R48" s="80">
        <v>170</v>
      </c>
      <c r="S48" s="80">
        <v>239</v>
      </c>
      <c r="T48" s="80">
        <v>68</v>
      </c>
      <c r="U48" s="80">
        <v>6</v>
      </c>
      <c r="V48" s="80">
        <f t="shared" si="11"/>
        <v>379</v>
      </c>
      <c r="W48" s="80">
        <f t="shared" si="12"/>
        <v>486</v>
      </c>
      <c r="X48" s="80">
        <f t="shared" si="13"/>
        <v>120</v>
      </c>
      <c r="Y48" s="81">
        <f t="shared" si="14"/>
        <v>10</v>
      </c>
      <c r="AA48" s="61">
        <f t="shared" ref="AA48:AA65" si="34">B48/SUM(B48:E48)*100</f>
        <v>39.884393063583815</v>
      </c>
      <c r="AB48" s="6">
        <f t="shared" ref="AB48:AB65" si="35">C48/SUM($B48:$E48)*100</f>
        <v>42.196531791907518</v>
      </c>
      <c r="AC48" s="6">
        <f t="shared" ref="AC48:AC65" si="36">D48/SUM($B48:$E48)*100</f>
        <v>15.992292870905588</v>
      </c>
      <c r="AD48" s="6">
        <f t="shared" ref="AD48:AD65" si="37">E48/SUM($B48:$E48)*100</f>
        <v>1.9267822736030826</v>
      </c>
      <c r="AE48" s="6">
        <f t="shared" ref="AE48:AE65" si="38">F48/SUM($F48:$I48)*100</f>
        <v>33.867735470941881</v>
      </c>
      <c r="AF48" s="6">
        <f t="shared" ref="AF48:AF65" si="39">G48/SUM($F48:$I48)*100</f>
        <v>46.492985971943888</v>
      </c>
      <c r="AG48" s="6">
        <f t="shared" ref="AG48:AG65" si="40">H48/SUM($F48:$I48)*100</f>
        <v>16.032064128256511</v>
      </c>
      <c r="AH48" s="82">
        <f t="shared" ref="AH48:AH65" si="41">I48/SUM($F48:$I48)*100</f>
        <v>3.6072144288577155</v>
      </c>
      <c r="AI48" s="61">
        <f t="shared" ref="AI48:AI65" si="42">N48/SUM($N48:$Q48)*100</f>
        <v>40.8203125</v>
      </c>
      <c r="AJ48" s="6">
        <f t="shared" ref="AJ48:AJ65" si="43">O48/SUM($N48:$Q48)*100</f>
        <v>48.2421875</v>
      </c>
      <c r="AK48" s="6">
        <f t="shared" ref="AK48:AK65" si="44">P48/SUM($N48:$Q48)*100</f>
        <v>10.15625</v>
      </c>
      <c r="AL48" s="187">
        <f t="shared" ref="AL48:AL65" si="45">Q48/SUM($N48:$Q48)*100</f>
        <v>0.78125</v>
      </c>
      <c r="AM48" s="6">
        <f t="shared" ref="AM48:AM65" si="46">R48/SUM($R48:$U48)*100</f>
        <v>35.196687370600415</v>
      </c>
      <c r="AN48" s="6">
        <f t="shared" ref="AN48:AN65" si="47">S48/SUM($R48:$U48)*100</f>
        <v>49.4824016563147</v>
      </c>
      <c r="AO48" s="6">
        <f t="shared" ref="AO48:AO65" si="48">T48/SUM($R48:$U48)*100</f>
        <v>14.078674948240167</v>
      </c>
      <c r="AP48" s="82">
        <f t="shared" ref="AP48:AP65" si="49">U48/SUM($R48:$U48)*100</f>
        <v>1.2422360248447204</v>
      </c>
      <c r="AR48" s="59">
        <f t="shared" ref="AR48:AR65" si="50">AE48-AA48</f>
        <v>-6.0166575926419341</v>
      </c>
      <c r="AS48" s="57">
        <f t="shared" ref="AS48:AS65" si="51">AF48-AB48</f>
        <v>4.2964541800363705</v>
      </c>
      <c r="AT48" s="57">
        <f t="shared" ref="AT48:AT65" si="52">AG48-AC48</f>
        <v>3.9771257350922795E-2</v>
      </c>
      <c r="AU48" s="57">
        <f t="shared" ref="AU48:AU65" si="53">AH48-AD48</f>
        <v>1.6804321552546329</v>
      </c>
      <c r="AV48" s="59">
        <f t="shared" ref="AV48:AV65" si="54">AM48-AI48</f>
        <v>-5.6236251293995849</v>
      </c>
      <c r="AW48" s="57">
        <f t="shared" ref="AW48:AW65" si="55">AN48-AJ48</f>
        <v>1.2402141563146998</v>
      </c>
      <c r="AX48" s="57">
        <f t="shared" ref="AX48:AX65" si="56">AO48-AK48</f>
        <v>3.9224249482401667</v>
      </c>
      <c r="AY48" s="359">
        <f t="shared" ref="AY48:AY65" si="57">AP48-AL48</f>
        <v>0.4609860248447204</v>
      </c>
    </row>
    <row r="49" spans="1:51" x14ac:dyDescent="0.25">
      <c r="A49" s="439" t="s">
        <v>55</v>
      </c>
      <c r="B49" s="93">
        <v>328</v>
      </c>
      <c r="C49" s="80">
        <v>136</v>
      </c>
      <c r="D49" s="80">
        <v>27</v>
      </c>
      <c r="E49" s="80">
        <v>1</v>
      </c>
      <c r="F49" s="80">
        <v>264</v>
      </c>
      <c r="G49" s="80">
        <v>147</v>
      </c>
      <c r="H49" s="80">
        <v>33</v>
      </c>
      <c r="I49" s="80">
        <v>3</v>
      </c>
      <c r="J49" s="80">
        <f t="shared" si="30"/>
        <v>592</v>
      </c>
      <c r="K49" s="80">
        <f t="shared" si="31"/>
        <v>283</v>
      </c>
      <c r="L49" s="80">
        <f t="shared" si="32"/>
        <v>60</v>
      </c>
      <c r="M49" s="80">
        <f t="shared" si="33"/>
        <v>4</v>
      </c>
      <c r="N49" s="93">
        <v>291</v>
      </c>
      <c r="O49" s="80">
        <v>164</v>
      </c>
      <c r="P49" s="80">
        <v>20</v>
      </c>
      <c r="Q49" s="80">
        <v>4</v>
      </c>
      <c r="R49" s="80">
        <v>249</v>
      </c>
      <c r="S49" s="80">
        <v>160</v>
      </c>
      <c r="T49" s="80">
        <v>27</v>
      </c>
      <c r="U49" s="80">
        <v>6</v>
      </c>
      <c r="V49" s="80">
        <f t="shared" si="11"/>
        <v>540</v>
      </c>
      <c r="W49" s="80">
        <f t="shared" si="12"/>
        <v>324</v>
      </c>
      <c r="X49" s="80">
        <f t="shared" si="13"/>
        <v>47</v>
      </c>
      <c r="Y49" s="81">
        <f t="shared" si="14"/>
        <v>10</v>
      </c>
      <c r="AA49" s="61">
        <f t="shared" si="34"/>
        <v>66.666666666666657</v>
      </c>
      <c r="AB49" s="6">
        <f t="shared" si="35"/>
        <v>27.64227642276423</v>
      </c>
      <c r="AC49" s="6">
        <f t="shared" si="36"/>
        <v>5.4878048780487809</v>
      </c>
      <c r="AD49" s="187">
        <f t="shared" si="37"/>
        <v>0.20325203252032523</v>
      </c>
      <c r="AE49" s="6">
        <f t="shared" si="38"/>
        <v>59.060402684563762</v>
      </c>
      <c r="AF49" s="6">
        <f t="shared" si="39"/>
        <v>32.885906040268459</v>
      </c>
      <c r="AG49" s="6">
        <f t="shared" si="40"/>
        <v>7.3825503355704702</v>
      </c>
      <c r="AH49" s="189">
        <f t="shared" si="41"/>
        <v>0.67114093959731547</v>
      </c>
      <c r="AI49" s="61">
        <f t="shared" si="42"/>
        <v>60.751565762004176</v>
      </c>
      <c r="AJ49" s="6">
        <f t="shared" si="43"/>
        <v>34.237995824634652</v>
      </c>
      <c r="AK49" s="6">
        <f t="shared" si="44"/>
        <v>4.1753653444676413</v>
      </c>
      <c r="AL49" s="187">
        <f t="shared" si="45"/>
        <v>0.83507306889352806</v>
      </c>
      <c r="AM49" s="6">
        <f t="shared" si="46"/>
        <v>56.334841628959275</v>
      </c>
      <c r="AN49" s="6">
        <f t="shared" si="47"/>
        <v>36.199095022624434</v>
      </c>
      <c r="AO49" s="6">
        <f t="shared" si="48"/>
        <v>6.1085972850678729</v>
      </c>
      <c r="AP49" s="82">
        <f t="shared" si="49"/>
        <v>1.3574660633484164</v>
      </c>
      <c r="AR49" s="59">
        <f t="shared" si="50"/>
        <v>-7.6062639821028952</v>
      </c>
      <c r="AS49" s="57">
        <f t="shared" si="51"/>
        <v>5.2436296175042294</v>
      </c>
      <c r="AT49" s="57">
        <f t="shared" si="52"/>
        <v>1.8947454575216893</v>
      </c>
      <c r="AU49" s="194">
        <f t="shared" si="53"/>
        <v>0.46788890707699027</v>
      </c>
      <c r="AV49" s="59">
        <f t="shared" si="54"/>
        <v>-4.4167241330449016</v>
      </c>
      <c r="AW49" s="57">
        <f t="shared" si="55"/>
        <v>1.9610991979897818</v>
      </c>
      <c r="AX49" s="57">
        <f t="shared" si="56"/>
        <v>1.9332319406002316</v>
      </c>
      <c r="AY49" s="359">
        <f t="shared" si="57"/>
        <v>0.52239299445488829</v>
      </c>
    </row>
    <row r="50" spans="1:51" x14ac:dyDescent="0.25">
      <c r="A50" s="439" t="s">
        <v>56</v>
      </c>
      <c r="B50" s="93">
        <v>114</v>
      </c>
      <c r="C50" s="80">
        <v>78</v>
      </c>
      <c r="D50" s="80">
        <v>37</v>
      </c>
      <c r="E50" s="80">
        <v>18</v>
      </c>
      <c r="F50" s="80">
        <v>90</v>
      </c>
      <c r="G50" s="80">
        <v>73</v>
      </c>
      <c r="H50" s="80">
        <v>41</v>
      </c>
      <c r="I50" s="80">
        <v>28</v>
      </c>
      <c r="J50" s="80">
        <f t="shared" si="30"/>
        <v>204</v>
      </c>
      <c r="K50" s="80">
        <f t="shared" si="31"/>
        <v>151</v>
      </c>
      <c r="L50" s="80">
        <f t="shared" si="32"/>
        <v>78</v>
      </c>
      <c r="M50" s="80">
        <f t="shared" si="33"/>
        <v>46</v>
      </c>
      <c r="N50" s="93">
        <v>133</v>
      </c>
      <c r="O50" s="80">
        <v>82</v>
      </c>
      <c r="P50" s="80">
        <v>21</v>
      </c>
      <c r="Q50" s="80">
        <v>7</v>
      </c>
      <c r="R50" s="80">
        <v>110</v>
      </c>
      <c r="S50" s="80">
        <v>74</v>
      </c>
      <c r="T50" s="80">
        <v>32</v>
      </c>
      <c r="U50" s="80">
        <v>7</v>
      </c>
      <c r="V50" s="80">
        <f t="shared" si="11"/>
        <v>243</v>
      </c>
      <c r="W50" s="80">
        <f t="shared" si="12"/>
        <v>156</v>
      </c>
      <c r="X50" s="80">
        <f t="shared" si="13"/>
        <v>53</v>
      </c>
      <c r="Y50" s="81">
        <f t="shared" si="14"/>
        <v>14</v>
      </c>
      <c r="AA50" s="61">
        <f t="shared" si="34"/>
        <v>46.153846153846153</v>
      </c>
      <c r="AB50" s="6">
        <f t="shared" si="35"/>
        <v>31.578947368421051</v>
      </c>
      <c r="AC50" s="6">
        <f t="shared" si="36"/>
        <v>14.979757085020243</v>
      </c>
      <c r="AD50" s="6">
        <f t="shared" si="37"/>
        <v>7.2874493927125501</v>
      </c>
      <c r="AE50" s="6">
        <f t="shared" si="38"/>
        <v>38.793103448275865</v>
      </c>
      <c r="AF50" s="6">
        <f t="shared" si="39"/>
        <v>31.46551724137931</v>
      </c>
      <c r="AG50" s="6">
        <f t="shared" si="40"/>
        <v>17.672413793103448</v>
      </c>
      <c r="AH50" s="82">
        <f t="shared" si="41"/>
        <v>12.068965517241379</v>
      </c>
      <c r="AI50" s="61">
        <f t="shared" si="42"/>
        <v>54.732510288065839</v>
      </c>
      <c r="AJ50" s="6">
        <f t="shared" si="43"/>
        <v>33.744855967078195</v>
      </c>
      <c r="AK50" s="6">
        <f t="shared" si="44"/>
        <v>8.6419753086419746</v>
      </c>
      <c r="AL50" s="6">
        <f t="shared" si="45"/>
        <v>2.880658436213992</v>
      </c>
      <c r="AM50" s="6">
        <f t="shared" si="46"/>
        <v>49.327354260089685</v>
      </c>
      <c r="AN50" s="6">
        <f t="shared" si="47"/>
        <v>33.183856502242151</v>
      </c>
      <c r="AO50" s="6">
        <f t="shared" si="48"/>
        <v>14.349775784753364</v>
      </c>
      <c r="AP50" s="82">
        <f t="shared" si="49"/>
        <v>3.1390134529147984</v>
      </c>
      <c r="AR50" s="59">
        <f t="shared" si="50"/>
        <v>-7.3607427055702885</v>
      </c>
      <c r="AS50" s="57">
        <f t="shared" si="51"/>
        <v>-0.11343012704174171</v>
      </c>
      <c r="AT50" s="57">
        <f t="shared" si="52"/>
        <v>2.6926567080832058</v>
      </c>
      <c r="AU50" s="57">
        <f t="shared" si="53"/>
        <v>4.7815161245288289</v>
      </c>
      <c r="AV50" s="59">
        <f t="shared" si="54"/>
        <v>-5.4051560279761546</v>
      </c>
      <c r="AW50" s="57">
        <f t="shared" si="55"/>
        <v>-0.56099946483604413</v>
      </c>
      <c r="AX50" s="57">
        <f t="shared" si="56"/>
        <v>5.7078004761113892</v>
      </c>
      <c r="AY50" s="60">
        <f t="shared" si="57"/>
        <v>0.25835501670080641</v>
      </c>
    </row>
    <row r="51" spans="1:51" x14ac:dyDescent="0.25">
      <c r="A51" s="439" t="s">
        <v>57</v>
      </c>
      <c r="B51" s="93">
        <v>318</v>
      </c>
      <c r="C51" s="80">
        <v>164</v>
      </c>
      <c r="D51" s="80">
        <v>50</v>
      </c>
      <c r="E51" s="80">
        <v>9</v>
      </c>
      <c r="F51" s="80">
        <v>271</v>
      </c>
      <c r="G51" s="80">
        <v>145</v>
      </c>
      <c r="H51" s="80">
        <v>62</v>
      </c>
      <c r="I51" s="80">
        <v>16</v>
      </c>
      <c r="J51" s="80">
        <f t="shared" si="30"/>
        <v>589</v>
      </c>
      <c r="K51" s="80">
        <f t="shared" si="31"/>
        <v>309</v>
      </c>
      <c r="L51" s="80">
        <f t="shared" si="32"/>
        <v>112</v>
      </c>
      <c r="M51" s="80">
        <f t="shared" si="33"/>
        <v>25</v>
      </c>
      <c r="N51" s="93">
        <v>277</v>
      </c>
      <c r="O51" s="80">
        <v>190</v>
      </c>
      <c r="P51" s="80">
        <v>52</v>
      </c>
      <c r="Q51" s="80">
        <v>2</v>
      </c>
      <c r="R51" s="80">
        <v>240</v>
      </c>
      <c r="S51" s="80">
        <v>177</v>
      </c>
      <c r="T51" s="80">
        <v>49</v>
      </c>
      <c r="U51" s="80">
        <v>1</v>
      </c>
      <c r="V51" s="80">
        <f t="shared" si="11"/>
        <v>517</v>
      </c>
      <c r="W51" s="80">
        <f t="shared" si="12"/>
        <v>367</v>
      </c>
      <c r="X51" s="80">
        <f t="shared" si="13"/>
        <v>101</v>
      </c>
      <c r="Y51" s="81">
        <f t="shared" si="14"/>
        <v>3</v>
      </c>
      <c r="AA51" s="61">
        <f t="shared" si="34"/>
        <v>58.780036968576709</v>
      </c>
      <c r="AB51" s="6">
        <f t="shared" si="35"/>
        <v>30.314232902033272</v>
      </c>
      <c r="AC51" s="6">
        <f t="shared" si="36"/>
        <v>9.2421441774491679</v>
      </c>
      <c r="AD51" s="6">
        <f t="shared" si="37"/>
        <v>1.6635859519408502</v>
      </c>
      <c r="AE51" s="6">
        <f t="shared" si="38"/>
        <v>54.858299595141702</v>
      </c>
      <c r="AF51" s="6">
        <f t="shared" si="39"/>
        <v>29.352226720647774</v>
      </c>
      <c r="AG51" s="6">
        <f t="shared" si="40"/>
        <v>12.550607287449392</v>
      </c>
      <c r="AH51" s="82">
        <f t="shared" si="41"/>
        <v>3.2388663967611335</v>
      </c>
      <c r="AI51" s="61">
        <f t="shared" si="42"/>
        <v>53.166986564299421</v>
      </c>
      <c r="AJ51" s="6">
        <f t="shared" si="43"/>
        <v>36.468330134357011</v>
      </c>
      <c r="AK51" s="6">
        <f t="shared" si="44"/>
        <v>9.9808061420345489</v>
      </c>
      <c r="AL51" s="187">
        <f t="shared" si="45"/>
        <v>0.38387715930902111</v>
      </c>
      <c r="AM51" s="6">
        <f t="shared" si="46"/>
        <v>51.391862955032117</v>
      </c>
      <c r="AN51" s="6">
        <f t="shared" si="47"/>
        <v>37.901498929336185</v>
      </c>
      <c r="AO51" s="6">
        <f t="shared" si="48"/>
        <v>10.492505353319057</v>
      </c>
      <c r="AP51" s="189">
        <f t="shared" si="49"/>
        <v>0.21413276231263384</v>
      </c>
      <c r="AR51" s="59">
        <f t="shared" si="50"/>
        <v>-3.9217373734350076</v>
      </c>
      <c r="AS51" s="57">
        <f t="shared" si="51"/>
        <v>-0.96200618138549743</v>
      </c>
      <c r="AT51" s="57">
        <f t="shared" si="52"/>
        <v>3.3084631100002238</v>
      </c>
      <c r="AU51" s="57">
        <f t="shared" si="53"/>
        <v>1.5752804448202833</v>
      </c>
      <c r="AV51" s="59">
        <f t="shared" si="54"/>
        <v>-1.7751236092673039</v>
      </c>
      <c r="AW51" s="57">
        <f t="shared" si="55"/>
        <v>1.4331687949791743</v>
      </c>
      <c r="AX51" s="57">
        <f t="shared" si="56"/>
        <v>0.51169921128450824</v>
      </c>
      <c r="AY51" s="359">
        <f t="shared" si="57"/>
        <v>-0.16974439699638727</v>
      </c>
    </row>
    <row r="52" spans="1:51" ht="16.5" customHeight="1" x14ac:dyDescent="0.25">
      <c r="A52" s="439" t="s">
        <v>58</v>
      </c>
      <c r="B52" s="93">
        <v>159</v>
      </c>
      <c r="C52" s="80">
        <v>201</v>
      </c>
      <c r="D52" s="80">
        <v>93</v>
      </c>
      <c r="E52" s="80">
        <v>26</v>
      </c>
      <c r="F52" s="80">
        <v>127</v>
      </c>
      <c r="G52" s="80">
        <v>163</v>
      </c>
      <c r="H52" s="80">
        <v>141</v>
      </c>
      <c r="I52" s="80">
        <v>47</v>
      </c>
      <c r="J52" s="80">
        <f t="shared" si="30"/>
        <v>286</v>
      </c>
      <c r="K52" s="80">
        <f t="shared" si="31"/>
        <v>364</v>
      </c>
      <c r="L52" s="80">
        <f t="shared" si="32"/>
        <v>234</v>
      </c>
      <c r="M52" s="80">
        <f t="shared" si="33"/>
        <v>73</v>
      </c>
      <c r="N52" s="93">
        <v>141</v>
      </c>
      <c r="O52" s="80">
        <v>260</v>
      </c>
      <c r="P52" s="80">
        <v>93</v>
      </c>
      <c r="Q52" s="80">
        <v>18</v>
      </c>
      <c r="R52" s="80">
        <v>132</v>
      </c>
      <c r="S52" s="80">
        <v>195</v>
      </c>
      <c r="T52" s="80">
        <v>128</v>
      </c>
      <c r="U52" s="80">
        <v>35</v>
      </c>
      <c r="V52" s="80">
        <f t="shared" si="11"/>
        <v>273</v>
      </c>
      <c r="W52" s="80">
        <f t="shared" si="12"/>
        <v>455</v>
      </c>
      <c r="X52" s="80">
        <f t="shared" si="13"/>
        <v>221</v>
      </c>
      <c r="Y52" s="81">
        <f t="shared" si="14"/>
        <v>53</v>
      </c>
      <c r="AA52" s="61">
        <f t="shared" si="34"/>
        <v>33.194154488517746</v>
      </c>
      <c r="AB52" s="6">
        <f t="shared" si="35"/>
        <v>41.962421711899786</v>
      </c>
      <c r="AC52" s="6">
        <f t="shared" si="36"/>
        <v>19.415448851774531</v>
      </c>
      <c r="AD52" s="6">
        <f t="shared" si="37"/>
        <v>5.4279749478079333</v>
      </c>
      <c r="AE52" s="6">
        <f t="shared" si="38"/>
        <v>26.569037656903767</v>
      </c>
      <c r="AF52" s="6">
        <f t="shared" si="39"/>
        <v>34.10041841004184</v>
      </c>
      <c r="AG52" s="6">
        <f t="shared" si="40"/>
        <v>29.497907949790797</v>
      </c>
      <c r="AH52" s="82">
        <f t="shared" si="41"/>
        <v>9.8326359832635983</v>
      </c>
      <c r="AI52" s="61">
        <f t="shared" si="42"/>
        <v>27.5390625</v>
      </c>
      <c r="AJ52" s="6">
        <f t="shared" si="43"/>
        <v>50.78125</v>
      </c>
      <c r="AK52" s="6">
        <f t="shared" si="44"/>
        <v>18.1640625</v>
      </c>
      <c r="AL52" s="6">
        <f t="shared" si="45"/>
        <v>3.515625</v>
      </c>
      <c r="AM52" s="6">
        <f t="shared" si="46"/>
        <v>26.938775510204081</v>
      </c>
      <c r="AN52" s="6">
        <f t="shared" si="47"/>
        <v>39.795918367346935</v>
      </c>
      <c r="AO52" s="6">
        <f t="shared" si="48"/>
        <v>26.122448979591837</v>
      </c>
      <c r="AP52" s="82">
        <f t="shared" si="49"/>
        <v>7.1428571428571423</v>
      </c>
      <c r="AR52" s="59">
        <f t="shared" si="50"/>
        <v>-6.6251168316139797</v>
      </c>
      <c r="AS52" s="57">
        <f t="shared" si="51"/>
        <v>-7.8620033018579463</v>
      </c>
      <c r="AT52" s="57">
        <f t="shared" si="52"/>
        <v>10.082459098016265</v>
      </c>
      <c r="AU52" s="57">
        <f t="shared" si="53"/>
        <v>4.404661035455665</v>
      </c>
      <c r="AV52" s="59">
        <f t="shared" si="54"/>
        <v>-0.60028698979591866</v>
      </c>
      <c r="AW52" s="57">
        <f t="shared" si="55"/>
        <v>-10.985331632653065</v>
      </c>
      <c r="AX52" s="57">
        <f t="shared" si="56"/>
        <v>7.9583864795918373</v>
      </c>
      <c r="AY52" s="60">
        <f t="shared" si="57"/>
        <v>3.6272321428571423</v>
      </c>
    </row>
    <row r="53" spans="1:51" x14ac:dyDescent="0.25">
      <c r="A53" s="439" t="s">
        <v>59</v>
      </c>
      <c r="B53" s="93">
        <v>256</v>
      </c>
      <c r="C53" s="80">
        <v>208</v>
      </c>
      <c r="D53" s="80">
        <v>31</v>
      </c>
      <c r="E53" s="80">
        <v>9</v>
      </c>
      <c r="F53" s="80">
        <v>233</v>
      </c>
      <c r="G53" s="80">
        <v>192</v>
      </c>
      <c r="H53" s="80">
        <v>49</v>
      </c>
      <c r="I53" s="80">
        <v>9</v>
      </c>
      <c r="J53" s="80">
        <f t="shared" si="30"/>
        <v>489</v>
      </c>
      <c r="K53" s="80">
        <f t="shared" si="31"/>
        <v>400</v>
      </c>
      <c r="L53" s="80">
        <f t="shared" si="32"/>
        <v>80</v>
      </c>
      <c r="M53" s="80">
        <f t="shared" si="33"/>
        <v>18</v>
      </c>
      <c r="N53" s="93">
        <v>253</v>
      </c>
      <c r="O53" s="80">
        <v>206</v>
      </c>
      <c r="P53" s="80">
        <v>23</v>
      </c>
      <c r="Q53" s="80">
        <v>4</v>
      </c>
      <c r="R53" s="80">
        <v>228</v>
      </c>
      <c r="S53" s="80">
        <v>187</v>
      </c>
      <c r="T53" s="80">
        <v>35</v>
      </c>
      <c r="U53" s="80">
        <v>1</v>
      </c>
      <c r="V53" s="80">
        <f t="shared" si="11"/>
        <v>481</v>
      </c>
      <c r="W53" s="80">
        <f t="shared" si="12"/>
        <v>393</v>
      </c>
      <c r="X53" s="80">
        <f t="shared" si="13"/>
        <v>58</v>
      </c>
      <c r="Y53" s="81">
        <f t="shared" si="14"/>
        <v>5</v>
      </c>
      <c r="AA53" s="61">
        <f t="shared" si="34"/>
        <v>50.793650793650791</v>
      </c>
      <c r="AB53" s="6">
        <f t="shared" si="35"/>
        <v>41.269841269841265</v>
      </c>
      <c r="AC53" s="6">
        <f t="shared" si="36"/>
        <v>6.1507936507936503</v>
      </c>
      <c r="AD53" s="6">
        <f t="shared" si="37"/>
        <v>1.7857142857142856</v>
      </c>
      <c r="AE53" s="6">
        <f t="shared" si="38"/>
        <v>48.240165631469978</v>
      </c>
      <c r="AF53" s="6">
        <f t="shared" si="39"/>
        <v>39.751552795031053</v>
      </c>
      <c r="AG53" s="6">
        <f t="shared" si="40"/>
        <v>10.144927536231885</v>
      </c>
      <c r="AH53" s="82">
        <f t="shared" si="41"/>
        <v>1.8633540372670807</v>
      </c>
      <c r="AI53" s="61">
        <f t="shared" si="42"/>
        <v>52.057613168724281</v>
      </c>
      <c r="AJ53" s="6">
        <f t="shared" si="43"/>
        <v>42.386831275720169</v>
      </c>
      <c r="AK53" s="6">
        <f t="shared" si="44"/>
        <v>4.7325102880658436</v>
      </c>
      <c r="AL53" s="187">
        <f t="shared" si="45"/>
        <v>0.82304526748971196</v>
      </c>
      <c r="AM53" s="6">
        <f t="shared" si="46"/>
        <v>50.554323725055426</v>
      </c>
      <c r="AN53" s="6">
        <f t="shared" si="47"/>
        <v>41.463414634146339</v>
      </c>
      <c r="AO53" s="6">
        <f t="shared" si="48"/>
        <v>7.7605321507760534</v>
      </c>
      <c r="AP53" s="189">
        <f t="shared" si="49"/>
        <v>0.22172949002217296</v>
      </c>
      <c r="AR53" s="59">
        <f t="shared" si="50"/>
        <v>-2.553485162180813</v>
      </c>
      <c r="AS53" s="57">
        <f t="shared" si="51"/>
        <v>-1.5182884748102126</v>
      </c>
      <c r="AT53" s="57">
        <f t="shared" si="52"/>
        <v>3.9941338854382344</v>
      </c>
      <c r="AU53" s="57">
        <f t="shared" si="53"/>
        <v>7.7639751552795122E-2</v>
      </c>
      <c r="AV53" s="59">
        <f t="shared" si="54"/>
        <v>-1.5032894436688551</v>
      </c>
      <c r="AW53" s="57">
        <f t="shared" si="55"/>
        <v>-0.92341664157383008</v>
      </c>
      <c r="AX53" s="57">
        <f t="shared" si="56"/>
        <v>3.0280218627102098</v>
      </c>
      <c r="AY53" s="359">
        <f t="shared" si="57"/>
        <v>-0.60131577746753906</v>
      </c>
    </row>
    <row r="54" spans="1:51" x14ac:dyDescent="0.25">
      <c r="A54" s="439" t="s">
        <v>60</v>
      </c>
      <c r="B54" s="93">
        <v>219</v>
      </c>
      <c r="C54" s="80">
        <v>193</v>
      </c>
      <c r="D54" s="80">
        <v>64</v>
      </c>
      <c r="E54" s="80">
        <v>10</v>
      </c>
      <c r="F54" s="80">
        <v>186</v>
      </c>
      <c r="G54" s="80">
        <v>205</v>
      </c>
      <c r="H54" s="80">
        <v>61</v>
      </c>
      <c r="I54" s="80">
        <v>13</v>
      </c>
      <c r="J54" s="80">
        <f t="shared" si="30"/>
        <v>405</v>
      </c>
      <c r="K54" s="80">
        <f t="shared" si="31"/>
        <v>398</v>
      </c>
      <c r="L54" s="80">
        <f t="shared" si="32"/>
        <v>125</v>
      </c>
      <c r="M54" s="80">
        <f t="shared" si="33"/>
        <v>23</v>
      </c>
      <c r="N54" s="93">
        <v>223</v>
      </c>
      <c r="O54" s="80">
        <v>217</v>
      </c>
      <c r="P54" s="80">
        <v>58</v>
      </c>
      <c r="Q54" s="80">
        <v>7</v>
      </c>
      <c r="R54" s="80">
        <v>198</v>
      </c>
      <c r="S54" s="80">
        <v>211</v>
      </c>
      <c r="T54" s="80">
        <v>72</v>
      </c>
      <c r="U54" s="80">
        <v>9</v>
      </c>
      <c r="V54" s="80">
        <f t="shared" si="11"/>
        <v>421</v>
      </c>
      <c r="W54" s="80">
        <f t="shared" si="12"/>
        <v>428</v>
      </c>
      <c r="X54" s="80">
        <f t="shared" si="13"/>
        <v>130</v>
      </c>
      <c r="Y54" s="81">
        <f t="shared" si="14"/>
        <v>16</v>
      </c>
      <c r="AA54" s="61">
        <f t="shared" si="34"/>
        <v>45.061728395061728</v>
      </c>
      <c r="AB54" s="6">
        <f t="shared" si="35"/>
        <v>39.711934156378604</v>
      </c>
      <c r="AC54" s="6">
        <f t="shared" si="36"/>
        <v>13.168724279835391</v>
      </c>
      <c r="AD54" s="6">
        <f t="shared" si="37"/>
        <v>2.0576131687242798</v>
      </c>
      <c r="AE54" s="6">
        <f t="shared" si="38"/>
        <v>40</v>
      </c>
      <c r="AF54" s="6">
        <f t="shared" si="39"/>
        <v>44.086021505376344</v>
      </c>
      <c r="AG54" s="6">
        <f t="shared" si="40"/>
        <v>13.118279569892474</v>
      </c>
      <c r="AH54" s="82">
        <f t="shared" si="41"/>
        <v>2.795698924731183</v>
      </c>
      <c r="AI54" s="61">
        <f t="shared" si="42"/>
        <v>44.158415841584159</v>
      </c>
      <c r="AJ54" s="6">
        <f t="shared" si="43"/>
        <v>42.970297029702969</v>
      </c>
      <c r="AK54" s="6">
        <f t="shared" si="44"/>
        <v>11.485148514851486</v>
      </c>
      <c r="AL54" s="6">
        <f t="shared" si="45"/>
        <v>1.3861386138613863</v>
      </c>
      <c r="AM54" s="6">
        <f t="shared" si="46"/>
        <v>40.408163265306122</v>
      </c>
      <c r="AN54" s="6">
        <f t="shared" si="47"/>
        <v>43.061224489795919</v>
      </c>
      <c r="AO54" s="6">
        <f t="shared" si="48"/>
        <v>14.69387755102041</v>
      </c>
      <c r="AP54" s="82">
        <f t="shared" si="49"/>
        <v>1.8367346938775513</v>
      </c>
      <c r="AR54" s="59">
        <f t="shared" si="50"/>
        <v>-5.0617283950617278</v>
      </c>
      <c r="AS54" s="57">
        <f t="shared" si="51"/>
        <v>4.3740873489977403</v>
      </c>
      <c r="AT54" s="57">
        <f t="shared" si="52"/>
        <v>-5.0444709942917498E-2</v>
      </c>
      <c r="AU54" s="57">
        <f t="shared" si="53"/>
        <v>0.73808575600690318</v>
      </c>
      <c r="AV54" s="59">
        <f t="shared" si="54"/>
        <v>-3.7502525762780365</v>
      </c>
      <c r="AW54" s="57">
        <f t="shared" si="55"/>
        <v>9.0927460092949275E-2</v>
      </c>
      <c r="AX54" s="57">
        <f t="shared" si="56"/>
        <v>3.2087290361689238</v>
      </c>
      <c r="AY54" s="60">
        <f t="shared" si="57"/>
        <v>0.45059608001616502</v>
      </c>
    </row>
    <row r="55" spans="1:51" x14ac:dyDescent="0.25">
      <c r="A55" s="439" t="s">
        <v>61</v>
      </c>
      <c r="B55" s="93">
        <v>291</v>
      </c>
      <c r="C55" s="80">
        <v>170</v>
      </c>
      <c r="D55" s="80">
        <v>22</v>
      </c>
      <c r="E55" s="80">
        <v>7</v>
      </c>
      <c r="F55" s="80">
        <v>256</v>
      </c>
      <c r="G55" s="80">
        <v>176</v>
      </c>
      <c r="H55" s="80">
        <v>27</v>
      </c>
      <c r="I55" s="80">
        <v>3</v>
      </c>
      <c r="J55" s="80">
        <f t="shared" si="30"/>
        <v>547</v>
      </c>
      <c r="K55" s="80">
        <f t="shared" si="31"/>
        <v>346</v>
      </c>
      <c r="L55" s="80">
        <f t="shared" si="32"/>
        <v>49</v>
      </c>
      <c r="M55" s="80">
        <f t="shared" si="33"/>
        <v>10</v>
      </c>
      <c r="N55" s="93">
        <v>293</v>
      </c>
      <c r="O55" s="80">
        <v>149</v>
      </c>
      <c r="P55" s="80">
        <v>28</v>
      </c>
      <c r="Q55" s="80">
        <v>6</v>
      </c>
      <c r="R55" s="80">
        <v>235</v>
      </c>
      <c r="S55" s="80">
        <v>174</v>
      </c>
      <c r="T55" s="80">
        <v>28</v>
      </c>
      <c r="U55" s="80">
        <v>12</v>
      </c>
      <c r="V55" s="80">
        <f t="shared" si="11"/>
        <v>528</v>
      </c>
      <c r="W55" s="80">
        <f t="shared" si="12"/>
        <v>323</v>
      </c>
      <c r="X55" s="80">
        <f t="shared" si="13"/>
        <v>56</v>
      </c>
      <c r="Y55" s="81">
        <f t="shared" si="14"/>
        <v>18</v>
      </c>
      <c r="AA55" s="61">
        <f t="shared" si="34"/>
        <v>59.387755102040821</v>
      </c>
      <c r="AB55" s="6">
        <f t="shared" si="35"/>
        <v>34.693877551020407</v>
      </c>
      <c r="AC55" s="6">
        <f t="shared" si="36"/>
        <v>4.4897959183673466</v>
      </c>
      <c r="AD55" s="6">
        <f t="shared" si="37"/>
        <v>1.4285714285714286</v>
      </c>
      <c r="AE55" s="6">
        <f t="shared" si="38"/>
        <v>55.411255411255411</v>
      </c>
      <c r="AF55" s="6">
        <f t="shared" si="39"/>
        <v>38.095238095238095</v>
      </c>
      <c r="AG55" s="6">
        <f t="shared" si="40"/>
        <v>5.8441558441558437</v>
      </c>
      <c r="AH55" s="189">
        <f t="shared" si="41"/>
        <v>0.64935064935064934</v>
      </c>
      <c r="AI55" s="61">
        <f t="shared" si="42"/>
        <v>61.554621848739501</v>
      </c>
      <c r="AJ55" s="6">
        <f t="shared" si="43"/>
        <v>31.30252100840336</v>
      </c>
      <c r="AK55" s="6">
        <f t="shared" si="44"/>
        <v>5.8823529411764701</v>
      </c>
      <c r="AL55" s="6">
        <f t="shared" si="45"/>
        <v>1.2605042016806722</v>
      </c>
      <c r="AM55" s="6">
        <f t="shared" si="46"/>
        <v>52.338530066815146</v>
      </c>
      <c r="AN55" s="6">
        <f t="shared" si="47"/>
        <v>38.752783964365257</v>
      </c>
      <c r="AO55" s="6">
        <f t="shared" si="48"/>
        <v>6.2360801781737196</v>
      </c>
      <c r="AP55" s="82">
        <f t="shared" si="49"/>
        <v>2.6726057906458798</v>
      </c>
      <c r="AR55" s="59">
        <f t="shared" si="50"/>
        <v>-3.9764996907854098</v>
      </c>
      <c r="AS55" s="57">
        <f t="shared" si="51"/>
        <v>3.4013605442176882</v>
      </c>
      <c r="AT55" s="57">
        <f t="shared" si="52"/>
        <v>1.3543599257884971</v>
      </c>
      <c r="AU55" s="194">
        <f t="shared" si="53"/>
        <v>-0.77922077922077926</v>
      </c>
      <c r="AV55" s="59">
        <f t="shared" si="54"/>
        <v>-9.2160917819243551</v>
      </c>
      <c r="AW55" s="57">
        <f t="shared" si="55"/>
        <v>7.4502629559618967</v>
      </c>
      <c r="AX55" s="57">
        <f t="shared" si="56"/>
        <v>0.35372723699724951</v>
      </c>
      <c r="AY55" s="60">
        <f t="shared" si="57"/>
        <v>1.4121015889652075</v>
      </c>
    </row>
    <row r="56" spans="1:51" x14ac:dyDescent="0.25">
      <c r="A56" s="439" t="s">
        <v>62</v>
      </c>
      <c r="B56" s="93">
        <v>79</v>
      </c>
      <c r="C56" s="80">
        <v>186</v>
      </c>
      <c r="D56" s="80">
        <v>165</v>
      </c>
      <c r="E56" s="80">
        <v>31</v>
      </c>
      <c r="F56" s="80">
        <v>55</v>
      </c>
      <c r="G56" s="80">
        <v>137</v>
      </c>
      <c r="H56" s="80">
        <v>168</v>
      </c>
      <c r="I56" s="80">
        <v>35</v>
      </c>
      <c r="J56" s="80">
        <f t="shared" si="30"/>
        <v>134</v>
      </c>
      <c r="K56" s="80">
        <f t="shared" si="31"/>
        <v>323</v>
      </c>
      <c r="L56" s="80">
        <f t="shared" si="32"/>
        <v>333</v>
      </c>
      <c r="M56" s="80">
        <f t="shared" si="33"/>
        <v>66</v>
      </c>
      <c r="N56" s="93">
        <v>93</v>
      </c>
      <c r="O56" s="80">
        <v>172</v>
      </c>
      <c r="P56" s="80">
        <v>136</v>
      </c>
      <c r="Q56" s="80">
        <v>57</v>
      </c>
      <c r="R56" s="80">
        <v>56</v>
      </c>
      <c r="S56" s="80">
        <v>113</v>
      </c>
      <c r="T56" s="80">
        <v>153</v>
      </c>
      <c r="U56" s="80">
        <v>59</v>
      </c>
      <c r="V56" s="80">
        <f t="shared" si="11"/>
        <v>149</v>
      </c>
      <c r="W56" s="80">
        <f t="shared" si="12"/>
        <v>285</v>
      </c>
      <c r="X56" s="80">
        <f t="shared" si="13"/>
        <v>289</v>
      </c>
      <c r="Y56" s="81">
        <f t="shared" si="14"/>
        <v>116</v>
      </c>
      <c r="AA56" s="61">
        <f t="shared" si="34"/>
        <v>17.136659436008678</v>
      </c>
      <c r="AB56" s="6">
        <f t="shared" si="35"/>
        <v>40.347071583514101</v>
      </c>
      <c r="AC56" s="6">
        <f t="shared" si="36"/>
        <v>35.791757049891544</v>
      </c>
      <c r="AD56" s="6">
        <f t="shared" si="37"/>
        <v>6.7245119305856829</v>
      </c>
      <c r="AE56" s="6">
        <f t="shared" si="38"/>
        <v>13.924050632911392</v>
      </c>
      <c r="AF56" s="6">
        <f t="shared" si="39"/>
        <v>34.683544303797468</v>
      </c>
      <c r="AG56" s="6">
        <f t="shared" si="40"/>
        <v>42.531645569620252</v>
      </c>
      <c r="AH56" s="82">
        <f t="shared" si="41"/>
        <v>8.8607594936708853</v>
      </c>
      <c r="AI56" s="61">
        <f t="shared" si="42"/>
        <v>20.305676855895197</v>
      </c>
      <c r="AJ56" s="6">
        <f t="shared" si="43"/>
        <v>37.554585152838428</v>
      </c>
      <c r="AK56" s="6">
        <f t="shared" si="44"/>
        <v>29.694323144104807</v>
      </c>
      <c r="AL56" s="6">
        <f t="shared" si="45"/>
        <v>12.445414847161572</v>
      </c>
      <c r="AM56" s="6">
        <f t="shared" si="46"/>
        <v>14.698162729658792</v>
      </c>
      <c r="AN56" s="6">
        <f t="shared" si="47"/>
        <v>29.658792650918635</v>
      </c>
      <c r="AO56" s="6">
        <f t="shared" si="48"/>
        <v>40.15748031496063</v>
      </c>
      <c r="AP56" s="82">
        <f t="shared" si="49"/>
        <v>15.485564304461944</v>
      </c>
      <c r="AR56" s="59">
        <f t="shared" si="50"/>
        <v>-3.2126088030972859</v>
      </c>
      <c r="AS56" s="57">
        <f t="shared" si="51"/>
        <v>-5.6635272797166323</v>
      </c>
      <c r="AT56" s="57">
        <f t="shared" si="52"/>
        <v>6.7398885197287086</v>
      </c>
      <c r="AU56" s="57">
        <f t="shared" si="53"/>
        <v>2.1362475630852025</v>
      </c>
      <c r="AV56" s="59">
        <f t="shared" si="54"/>
        <v>-5.6075141262364046</v>
      </c>
      <c r="AW56" s="57">
        <f t="shared" si="55"/>
        <v>-7.895792501919793</v>
      </c>
      <c r="AX56" s="57">
        <f t="shared" si="56"/>
        <v>10.463157170855823</v>
      </c>
      <c r="AY56" s="60">
        <f t="shared" si="57"/>
        <v>3.0401494573003713</v>
      </c>
    </row>
    <row r="57" spans="1:51" x14ac:dyDescent="0.25">
      <c r="A57" s="439" t="s">
        <v>63</v>
      </c>
      <c r="B57" s="93">
        <v>148</v>
      </c>
      <c r="C57" s="80">
        <v>262</v>
      </c>
      <c r="D57" s="80">
        <v>74</v>
      </c>
      <c r="E57" s="80">
        <v>9</v>
      </c>
      <c r="F57" s="80">
        <v>83</v>
      </c>
      <c r="G57" s="80">
        <v>226</v>
      </c>
      <c r="H57" s="80">
        <v>133</v>
      </c>
      <c r="I57" s="80">
        <v>35</v>
      </c>
      <c r="J57" s="80">
        <f t="shared" si="30"/>
        <v>231</v>
      </c>
      <c r="K57" s="80">
        <f t="shared" si="31"/>
        <v>488</v>
      </c>
      <c r="L57" s="80">
        <f t="shared" si="32"/>
        <v>207</v>
      </c>
      <c r="M57" s="80">
        <f t="shared" si="33"/>
        <v>44</v>
      </c>
      <c r="N57" s="93">
        <v>95</v>
      </c>
      <c r="O57" s="80">
        <v>282</v>
      </c>
      <c r="P57" s="80">
        <v>117</v>
      </c>
      <c r="Q57" s="80">
        <v>8</v>
      </c>
      <c r="R57" s="80">
        <v>48</v>
      </c>
      <c r="S57" s="80">
        <v>182</v>
      </c>
      <c r="T57" s="80">
        <v>194</v>
      </c>
      <c r="U57" s="80">
        <v>39</v>
      </c>
      <c r="V57" s="80">
        <f t="shared" si="11"/>
        <v>143</v>
      </c>
      <c r="W57" s="80">
        <f t="shared" si="12"/>
        <v>464</v>
      </c>
      <c r="X57" s="80">
        <f t="shared" si="13"/>
        <v>311</v>
      </c>
      <c r="Y57" s="81">
        <f t="shared" si="14"/>
        <v>47</v>
      </c>
      <c r="AA57" s="61">
        <f t="shared" si="34"/>
        <v>30.020283975659229</v>
      </c>
      <c r="AB57" s="6">
        <f t="shared" si="35"/>
        <v>53.144016227180522</v>
      </c>
      <c r="AC57" s="6">
        <f t="shared" si="36"/>
        <v>15.010141987829615</v>
      </c>
      <c r="AD57" s="6">
        <f t="shared" si="37"/>
        <v>1.8255578093306288</v>
      </c>
      <c r="AE57" s="6">
        <f t="shared" si="38"/>
        <v>17.40041928721174</v>
      </c>
      <c r="AF57" s="6">
        <f t="shared" si="39"/>
        <v>47.379454926624739</v>
      </c>
      <c r="AG57" s="6">
        <f t="shared" si="40"/>
        <v>27.882599580712785</v>
      </c>
      <c r="AH57" s="82">
        <f t="shared" si="41"/>
        <v>7.3375262054507342</v>
      </c>
      <c r="AI57" s="61">
        <f t="shared" si="42"/>
        <v>18.924302788844621</v>
      </c>
      <c r="AJ57" s="6">
        <f t="shared" si="43"/>
        <v>56.175298804780873</v>
      </c>
      <c r="AK57" s="6">
        <f t="shared" si="44"/>
        <v>23.306772908366533</v>
      </c>
      <c r="AL57" s="6">
        <f t="shared" si="45"/>
        <v>1.593625498007968</v>
      </c>
      <c r="AM57" s="6">
        <f t="shared" si="46"/>
        <v>10.367170626349893</v>
      </c>
      <c r="AN57" s="6">
        <f t="shared" si="47"/>
        <v>39.30885529157667</v>
      </c>
      <c r="AO57" s="6">
        <f t="shared" si="48"/>
        <v>41.900647948164149</v>
      </c>
      <c r="AP57" s="82">
        <f t="shared" si="49"/>
        <v>8.4233261339092866</v>
      </c>
      <c r="AR57" s="59">
        <f t="shared" si="50"/>
        <v>-12.619864688447489</v>
      </c>
      <c r="AS57" s="57">
        <f t="shared" si="51"/>
        <v>-5.7645613005557834</v>
      </c>
      <c r="AT57" s="57">
        <f t="shared" si="52"/>
        <v>12.872457592883171</v>
      </c>
      <c r="AU57" s="57">
        <f t="shared" si="53"/>
        <v>5.5119683961201051</v>
      </c>
      <c r="AV57" s="59">
        <f t="shared" si="54"/>
        <v>-8.5571321624947281</v>
      </c>
      <c r="AW57" s="57">
        <f t="shared" si="55"/>
        <v>-16.866443513204203</v>
      </c>
      <c r="AX57" s="57">
        <f t="shared" si="56"/>
        <v>18.593875039797616</v>
      </c>
      <c r="AY57" s="60">
        <f t="shared" si="57"/>
        <v>6.8297006359013182</v>
      </c>
    </row>
    <row r="58" spans="1:51" x14ac:dyDescent="0.25">
      <c r="A58" s="439" t="s">
        <v>64</v>
      </c>
      <c r="B58" s="93">
        <v>335</v>
      </c>
      <c r="C58" s="80">
        <v>152</v>
      </c>
      <c r="D58" s="80">
        <v>6</v>
      </c>
      <c r="E58" s="80">
        <v>0</v>
      </c>
      <c r="F58" s="80">
        <v>292</v>
      </c>
      <c r="G58" s="80">
        <v>151</v>
      </c>
      <c r="H58" s="80">
        <v>16</v>
      </c>
      <c r="I58" s="80">
        <v>4</v>
      </c>
      <c r="J58" s="80">
        <f t="shared" si="30"/>
        <v>627</v>
      </c>
      <c r="K58" s="80">
        <f t="shared" si="31"/>
        <v>303</v>
      </c>
      <c r="L58" s="80">
        <f t="shared" si="32"/>
        <v>22</v>
      </c>
      <c r="M58" s="80">
        <f t="shared" si="33"/>
        <v>4</v>
      </c>
      <c r="N58" s="93">
        <v>304</v>
      </c>
      <c r="O58" s="80">
        <v>183</v>
      </c>
      <c r="P58" s="80">
        <v>6</v>
      </c>
      <c r="Q58" s="80">
        <v>1</v>
      </c>
      <c r="R58" s="80">
        <v>241</v>
      </c>
      <c r="S58" s="80">
        <v>172</v>
      </c>
      <c r="T58" s="80">
        <v>25</v>
      </c>
      <c r="U58" s="80">
        <v>4</v>
      </c>
      <c r="V58" s="80">
        <f t="shared" si="11"/>
        <v>545</v>
      </c>
      <c r="W58" s="80">
        <f t="shared" si="12"/>
        <v>355</v>
      </c>
      <c r="X58" s="80">
        <f t="shared" si="13"/>
        <v>31</v>
      </c>
      <c r="Y58" s="81">
        <f t="shared" si="14"/>
        <v>5</v>
      </c>
      <c r="AA58" s="61">
        <f t="shared" si="34"/>
        <v>67.951318458417859</v>
      </c>
      <c r="AB58" s="6">
        <f t="shared" si="35"/>
        <v>30.831643002028397</v>
      </c>
      <c r="AC58" s="6">
        <f t="shared" si="36"/>
        <v>1.2170385395537524</v>
      </c>
      <c r="AD58" s="187">
        <f t="shared" si="37"/>
        <v>0</v>
      </c>
      <c r="AE58" s="6">
        <f t="shared" si="38"/>
        <v>63.066954643628513</v>
      </c>
      <c r="AF58" s="6">
        <f t="shared" si="39"/>
        <v>32.6133909287257</v>
      </c>
      <c r="AG58" s="6">
        <f t="shared" si="40"/>
        <v>3.455723542116631</v>
      </c>
      <c r="AH58" s="189">
        <f t="shared" si="41"/>
        <v>0.86393088552915775</v>
      </c>
      <c r="AI58" s="61">
        <f t="shared" si="42"/>
        <v>61.53846153846154</v>
      </c>
      <c r="AJ58" s="6">
        <f t="shared" si="43"/>
        <v>37.044534412955464</v>
      </c>
      <c r="AK58" s="6">
        <f t="shared" si="44"/>
        <v>1.214574898785425</v>
      </c>
      <c r="AL58" s="187">
        <f t="shared" si="45"/>
        <v>0.20242914979757085</v>
      </c>
      <c r="AM58" s="6">
        <f t="shared" si="46"/>
        <v>54.524886877828052</v>
      </c>
      <c r="AN58" s="6">
        <f t="shared" si="47"/>
        <v>38.914027149321271</v>
      </c>
      <c r="AO58" s="6">
        <f t="shared" si="48"/>
        <v>5.6561085972850682</v>
      </c>
      <c r="AP58" s="189">
        <f t="shared" si="49"/>
        <v>0.90497737556561098</v>
      </c>
      <c r="AR58" s="59">
        <f t="shared" si="50"/>
        <v>-4.8843638147893458</v>
      </c>
      <c r="AS58" s="57">
        <f t="shared" si="51"/>
        <v>1.7817479266973031</v>
      </c>
      <c r="AT58" s="57">
        <f t="shared" si="52"/>
        <v>2.2386850025628786</v>
      </c>
      <c r="AU58" s="194">
        <f t="shared" si="53"/>
        <v>0.86393088552915775</v>
      </c>
      <c r="AV58" s="59">
        <f t="shared" si="54"/>
        <v>-7.0135746606334877</v>
      </c>
      <c r="AW58" s="57">
        <f t="shared" si="55"/>
        <v>1.8694927363658067</v>
      </c>
      <c r="AX58" s="57">
        <f t="shared" si="56"/>
        <v>4.4415336984996436</v>
      </c>
      <c r="AY58" s="359">
        <f t="shared" si="57"/>
        <v>0.7025482257680401</v>
      </c>
    </row>
    <row r="59" spans="1:51" x14ac:dyDescent="0.25">
      <c r="A59" s="439" t="s">
        <v>65</v>
      </c>
      <c r="B59" s="93">
        <v>299</v>
      </c>
      <c r="C59" s="80">
        <v>128</v>
      </c>
      <c r="D59" s="80">
        <v>61</v>
      </c>
      <c r="E59" s="80">
        <v>6</v>
      </c>
      <c r="F59" s="80">
        <v>242</v>
      </c>
      <c r="G59" s="80">
        <v>159</v>
      </c>
      <c r="H59" s="80">
        <v>61</v>
      </c>
      <c r="I59" s="80">
        <v>7</v>
      </c>
      <c r="J59" s="80">
        <f t="shared" si="30"/>
        <v>541</v>
      </c>
      <c r="K59" s="80">
        <f t="shared" si="31"/>
        <v>287</v>
      </c>
      <c r="L59" s="80">
        <f t="shared" si="32"/>
        <v>122</v>
      </c>
      <c r="M59" s="80">
        <f t="shared" si="33"/>
        <v>13</v>
      </c>
      <c r="N59" s="93">
        <v>285</v>
      </c>
      <c r="O59" s="80">
        <v>152</v>
      </c>
      <c r="P59" s="80">
        <v>48</v>
      </c>
      <c r="Q59" s="80">
        <v>3</v>
      </c>
      <c r="R59" s="80">
        <v>261</v>
      </c>
      <c r="S59" s="80">
        <v>140</v>
      </c>
      <c r="T59" s="80">
        <v>58</v>
      </c>
      <c r="U59" s="80">
        <v>1</v>
      </c>
      <c r="V59" s="80">
        <f t="shared" si="11"/>
        <v>546</v>
      </c>
      <c r="W59" s="80">
        <f t="shared" si="12"/>
        <v>292</v>
      </c>
      <c r="X59" s="80">
        <f t="shared" si="13"/>
        <v>106</v>
      </c>
      <c r="Y59" s="81">
        <f t="shared" si="14"/>
        <v>4</v>
      </c>
      <c r="AA59" s="61">
        <f t="shared" si="34"/>
        <v>60.526315789473685</v>
      </c>
      <c r="AB59" s="6">
        <f t="shared" si="35"/>
        <v>25.910931174089068</v>
      </c>
      <c r="AC59" s="6">
        <f t="shared" si="36"/>
        <v>12.348178137651821</v>
      </c>
      <c r="AD59" s="6">
        <f t="shared" si="37"/>
        <v>1.214574898785425</v>
      </c>
      <c r="AE59" s="6">
        <f t="shared" si="38"/>
        <v>51.599147121535182</v>
      </c>
      <c r="AF59" s="6">
        <f t="shared" si="39"/>
        <v>33.901918976545844</v>
      </c>
      <c r="AG59" s="6">
        <f t="shared" si="40"/>
        <v>13.00639658848614</v>
      </c>
      <c r="AH59" s="82">
        <f t="shared" si="41"/>
        <v>1.4925373134328357</v>
      </c>
      <c r="AI59" s="61">
        <f t="shared" si="42"/>
        <v>58.401639344262293</v>
      </c>
      <c r="AJ59" s="6">
        <f t="shared" si="43"/>
        <v>31.147540983606557</v>
      </c>
      <c r="AK59" s="6">
        <f t="shared" si="44"/>
        <v>9.8360655737704921</v>
      </c>
      <c r="AL59" s="187">
        <f t="shared" si="45"/>
        <v>0.61475409836065575</v>
      </c>
      <c r="AM59" s="6">
        <f t="shared" si="46"/>
        <v>56.739130434782616</v>
      </c>
      <c r="AN59" s="6">
        <f t="shared" si="47"/>
        <v>30.434782608695656</v>
      </c>
      <c r="AO59" s="6">
        <f t="shared" si="48"/>
        <v>12.608695652173912</v>
      </c>
      <c r="AP59" s="189">
        <f t="shared" si="49"/>
        <v>0.21739130434782608</v>
      </c>
      <c r="AR59" s="59">
        <f t="shared" si="50"/>
        <v>-8.9271686679385027</v>
      </c>
      <c r="AS59" s="57">
        <f t="shared" si="51"/>
        <v>7.9909878024567753</v>
      </c>
      <c r="AT59" s="57">
        <f t="shared" si="52"/>
        <v>0.65821845083431896</v>
      </c>
      <c r="AU59" s="57">
        <f t="shared" si="53"/>
        <v>0.27796241464741067</v>
      </c>
      <c r="AV59" s="59">
        <f t="shared" si="54"/>
        <v>-1.6625089094796763</v>
      </c>
      <c r="AW59" s="57">
        <f t="shared" si="55"/>
        <v>-0.71275837491090144</v>
      </c>
      <c r="AX59" s="57">
        <f t="shared" si="56"/>
        <v>2.7726300784034201</v>
      </c>
      <c r="AY59" s="359">
        <f t="shared" si="57"/>
        <v>-0.3973627940128297</v>
      </c>
    </row>
    <row r="60" spans="1:51" x14ac:dyDescent="0.25">
      <c r="A60" s="439" t="s">
        <v>66</v>
      </c>
      <c r="B60" s="93">
        <v>242</v>
      </c>
      <c r="C60" s="80">
        <v>199</v>
      </c>
      <c r="D60" s="80">
        <v>64</v>
      </c>
      <c r="E60" s="80">
        <v>8</v>
      </c>
      <c r="F60" s="80">
        <v>206</v>
      </c>
      <c r="G60" s="80">
        <v>190</v>
      </c>
      <c r="H60" s="80">
        <v>46</v>
      </c>
      <c r="I60" s="80">
        <v>10</v>
      </c>
      <c r="J60" s="80">
        <f t="shared" si="30"/>
        <v>448</v>
      </c>
      <c r="K60" s="80">
        <f t="shared" si="31"/>
        <v>389</v>
      </c>
      <c r="L60" s="80">
        <f t="shared" si="32"/>
        <v>110</v>
      </c>
      <c r="M60" s="80">
        <f t="shared" si="33"/>
        <v>18</v>
      </c>
      <c r="N60" s="93">
        <v>280</v>
      </c>
      <c r="O60" s="80">
        <v>195</v>
      </c>
      <c r="P60" s="80">
        <v>39</v>
      </c>
      <c r="Q60" s="80">
        <v>6</v>
      </c>
      <c r="R60" s="80">
        <v>250</v>
      </c>
      <c r="S60" s="80">
        <v>169</v>
      </c>
      <c r="T60" s="80">
        <v>40</v>
      </c>
      <c r="U60" s="80">
        <v>6</v>
      </c>
      <c r="V60" s="80">
        <f t="shared" si="11"/>
        <v>530</v>
      </c>
      <c r="W60" s="80">
        <f t="shared" si="12"/>
        <v>364</v>
      </c>
      <c r="X60" s="80">
        <f t="shared" si="13"/>
        <v>79</v>
      </c>
      <c r="Y60" s="81">
        <f t="shared" si="14"/>
        <v>12</v>
      </c>
      <c r="AA60" s="61">
        <f t="shared" si="34"/>
        <v>47.173489278752434</v>
      </c>
      <c r="AB60" s="6">
        <f t="shared" si="35"/>
        <v>38.791423001949319</v>
      </c>
      <c r="AC60" s="6">
        <f t="shared" si="36"/>
        <v>12.475633528265107</v>
      </c>
      <c r="AD60" s="6">
        <f t="shared" si="37"/>
        <v>1.5594541910331383</v>
      </c>
      <c r="AE60" s="6">
        <f t="shared" si="38"/>
        <v>45.575221238938049</v>
      </c>
      <c r="AF60" s="6">
        <f t="shared" si="39"/>
        <v>42.035398230088497</v>
      </c>
      <c r="AG60" s="6">
        <f t="shared" si="40"/>
        <v>10.176991150442479</v>
      </c>
      <c r="AH60" s="82">
        <f t="shared" si="41"/>
        <v>2.2123893805309733</v>
      </c>
      <c r="AI60" s="61">
        <f t="shared" si="42"/>
        <v>53.846153846153847</v>
      </c>
      <c r="AJ60" s="6">
        <f t="shared" si="43"/>
        <v>37.5</v>
      </c>
      <c r="AK60" s="6">
        <f t="shared" si="44"/>
        <v>7.5</v>
      </c>
      <c r="AL60" s="6">
        <f t="shared" si="45"/>
        <v>1.153846153846154</v>
      </c>
      <c r="AM60" s="6">
        <f t="shared" si="46"/>
        <v>53.763440860215049</v>
      </c>
      <c r="AN60" s="6">
        <f t="shared" si="47"/>
        <v>36.344086021505376</v>
      </c>
      <c r="AO60" s="6">
        <f t="shared" si="48"/>
        <v>8.6021505376344098</v>
      </c>
      <c r="AP60" s="82">
        <f t="shared" si="49"/>
        <v>1.2903225806451613</v>
      </c>
      <c r="AR60" s="59">
        <f t="shared" si="50"/>
        <v>-1.5982680398143856</v>
      </c>
      <c r="AS60" s="57">
        <f t="shared" si="51"/>
        <v>3.2439752281391776</v>
      </c>
      <c r="AT60" s="57">
        <f t="shared" si="52"/>
        <v>-2.2986423778226275</v>
      </c>
      <c r="AU60" s="57">
        <f t="shared" si="53"/>
        <v>0.65293518949783502</v>
      </c>
      <c r="AV60" s="59">
        <f t="shared" si="54"/>
        <v>-8.2712985938798056E-2</v>
      </c>
      <c r="AW60" s="57">
        <f t="shared" si="55"/>
        <v>-1.155913978494624</v>
      </c>
      <c r="AX60" s="57">
        <f t="shared" si="56"/>
        <v>1.1021505376344098</v>
      </c>
      <c r="AY60" s="60">
        <f t="shared" si="57"/>
        <v>0.13647642679900729</v>
      </c>
    </row>
    <row r="61" spans="1:51" x14ac:dyDescent="0.25">
      <c r="A61" s="439" t="s">
        <v>67</v>
      </c>
      <c r="B61" s="93">
        <v>213</v>
      </c>
      <c r="C61" s="80">
        <v>162</v>
      </c>
      <c r="D61" s="80">
        <v>79</v>
      </c>
      <c r="E61" s="80">
        <v>26</v>
      </c>
      <c r="F61" s="80">
        <v>172</v>
      </c>
      <c r="G61" s="80">
        <v>163</v>
      </c>
      <c r="H61" s="80">
        <v>108</v>
      </c>
      <c r="I61" s="80">
        <v>20</v>
      </c>
      <c r="J61" s="80">
        <f t="shared" si="30"/>
        <v>385</v>
      </c>
      <c r="K61" s="80">
        <f t="shared" si="31"/>
        <v>325</v>
      </c>
      <c r="L61" s="80">
        <f t="shared" si="32"/>
        <v>187</v>
      </c>
      <c r="M61" s="80">
        <f t="shared" si="33"/>
        <v>46</v>
      </c>
      <c r="N61" s="93">
        <v>160</v>
      </c>
      <c r="O61" s="80">
        <v>152</v>
      </c>
      <c r="P61" s="80">
        <v>75</v>
      </c>
      <c r="Q61" s="80">
        <v>41</v>
      </c>
      <c r="R61" s="80">
        <v>175</v>
      </c>
      <c r="S61" s="80">
        <v>153</v>
      </c>
      <c r="T61" s="80">
        <v>74</v>
      </c>
      <c r="U61" s="80">
        <v>39</v>
      </c>
      <c r="V61" s="80">
        <f t="shared" si="11"/>
        <v>335</v>
      </c>
      <c r="W61" s="80">
        <f t="shared" si="12"/>
        <v>305</v>
      </c>
      <c r="X61" s="80">
        <f t="shared" si="13"/>
        <v>149</v>
      </c>
      <c r="Y61" s="81">
        <f t="shared" si="14"/>
        <v>80</v>
      </c>
      <c r="AA61" s="61">
        <f t="shared" si="34"/>
        <v>44.375</v>
      </c>
      <c r="AB61" s="6">
        <f t="shared" si="35"/>
        <v>33.75</v>
      </c>
      <c r="AC61" s="6">
        <f t="shared" si="36"/>
        <v>16.458333333333332</v>
      </c>
      <c r="AD61" s="6">
        <f t="shared" si="37"/>
        <v>5.416666666666667</v>
      </c>
      <c r="AE61" s="6">
        <f t="shared" si="38"/>
        <v>37.149028077753783</v>
      </c>
      <c r="AF61" s="6">
        <f t="shared" si="39"/>
        <v>35.205183585313179</v>
      </c>
      <c r="AG61" s="6">
        <f t="shared" si="40"/>
        <v>23.326133909287257</v>
      </c>
      <c r="AH61" s="82">
        <f t="shared" si="41"/>
        <v>4.319654427645788</v>
      </c>
      <c r="AI61" s="61">
        <f t="shared" si="42"/>
        <v>37.383177570093459</v>
      </c>
      <c r="AJ61" s="6">
        <f t="shared" si="43"/>
        <v>35.514018691588781</v>
      </c>
      <c r="AK61" s="6">
        <f t="shared" si="44"/>
        <v>17.523364485981308</v>
      </c>
      <c r="AL61" s="6">
        <f t="shared" si="45"/>
        <v>9.5794392523364476</v>
      </c>
      <c r="AM61" s="6">
        <f t="shared" si="46"/>
        <v>39.682539682539684</v>
      </c>
      <c r="AN61" s="6">
        <f t="shared" si="47"/>
        <v>34.693877551020407</v>
      </c>
      <c r="AO61" s="6">
        <f t="shared" si="48"/>
        <v>16.780045351473923</v>
      </c>
      <c r="AP61" s="82">
        <f t="shared" si="49"/>
        <v>8.8435374149659864</v>
      </c>
      <c r="AR61" s="59">
        <f t="shared" si="50"/>
        <v>-7.2259719222462166</v>
      </c>
      <c r="AS61" s="57">
        <f t="shared" si="51"/>
        <v>1.4551835853131792</v>
      </c>
      <c r="AT61" s="57">
        <f t="shared" si="52"/>
        <v>6.8678005759539253</v>
      </c>
      <c r="AU61" s="57">
        <f t="shared" si="53"/>
        <v>-1.097012239020879</v>
      </c>
      <c r="AV61" s="59">
        <f t="shared" si="54"/>
        <v>2.2993621124462251</v>
      </c>
      <c r="AW61" s="57">
        <f t="shared" si="55"/>
        <v>-0.82014114056837428</v>
      </c>
      <c r="AX61" s="57">
        <f t="shared" si="56"/>
        <v>-0.7433191345073844</v>
      </c>
      <c r="AY61" s="60">
        <f t="shared" si="57"/>
        <v>-0.73590183737046111</v>
      </c>
    </row>
    <row r="62" spans="1:51" x14ac:dyDescent="0.25">
      <c r="A62" s="439" t="s">
        <v>68</v>
      </c>
      <c r="B62" s="93">
        <v>344</v>
      </c>
      <c r="C62" s="80">
        <v>127</v>
      </c>
      <c r="D62" s="80">
        <v>24</v>
      </c>
      <c r="E62" s="80">
        <v>15</v>
      </c>
      <c r="F62" s="80">
        <v>293</v>
      </c>
      <c r="G62" s="80">
        <v>151</v>
      </c>
      <c r="H62" s="80">
        <v>21</v>
      </c>
      <c r="I62" s="80">
        <v>8</v>
      </c>
      <c r="J62" s="80">
        <f t="shared" si="30"/>
        <v>637</v>
      </c>
      <c r="K62" s="80">
        <f t="shared" si="31"/>
        <v>278</v>
      </c>
      <c r="L62" s="80">
        <f t="shared" si="32"/>
        <v>45</v>
      </c>
      <c r="M62" s="80">
        <f t="shared" si="33"/>
        <v>23</v>
      </c>
      <c r="N62" s="93">
        <v>338</v>
      </c>
      <c r="O62" s="80">
        <v>160</v>
      </c>
      <c r="P62" s="80">
        <v>17</v>
      </c>
      <c r="Q62" s="80">
        <v>3</v>
      </c>
      <c r="R62" s="80">
        <v>298</v>
      </c>
      <c r="S62" s="80">
        <v>151</v>
      </c>
      <c r="T62" s="80">
        <v>26</v>
      </c>
      <c r="U62" s="80">
        <v>4</v>
      </c>
      <c r="V62" s="80">
        <f t="shared" si="11"/>
        <v>636</v>
      </c>
      <c r="W62" s="80">
        <f t="shared" si="12"/>
        <v>311</v>
      </c>
      <c r="X62" s="80">
        <f t="shared" si="13"/>
        <v>43</v>
      </c>
      <c r="Y62" s="81">
        <f t="shared" si="14"/>
        <v>7</v>
      </c>
      <c r="AA62" s="61">
        <f t="shared" si="34"/>
        <v>67.450980392156865</v>
      </c>
      <c r="AB62" s="6">
        <f t="shared" si="35"/>
        <v>24.901960784313726</v>
      </c>
      <c r="AC62" s="6">
        <f t="shared" si="36"/>
        <v>4.7058823529411766</v>
      </c>
      <c r="AD62" s="6">
        <f t="shared" si="37"/>
        <v>2.9411764705882351</v>
      </c>
      <c r="AE62" s="6">
        <f t="shared" si="38"/>
        <v>61.945031712473572</v>
      </c>
      <c r="AF62" s="6">
        <f t="shared" si="39"/>
        <v>31.923890063424949</v>
      </c>
      <c r="AG62" s="6">
        <f t="shared" si="40"/>
        <v>4.439746300211417</v>
      </c>
      <c r="AH62" s="82">
        <f t="shared" si="41"/>
        <v>1.6913319238900635</v>
      </c>
      <c r="AI62" s="61">
        <f t="shared" si="42"/>
        <v>65.250965250965251</v>
      </c>
      <c r="AJ62" s="6">
        <f t="shared" si="43"/>
        <v>30.888030888030887</v>
      </c>
      <c r="AK62" s="6">
        <f t="shared" si="44"/>
        <v>3.2818532818532815</v>
      </c>
      <c r="AL62" s="187">
        <f t="shared" si="45"/>
        <v>0.5791505791505791</v>
      </c>
      <c r="AM62" s="6">
        <f t="shared" si="46"/>
        <v>62.21294363256785</v>
      </c>
      <c r="AN62" s="6">
        <f t="shared" si="47"/>
        <v>31.524008350730686</v>
      </c>
      <c r="AO62" s="6">
        <f t="shared" si="48"/>
        <v>5.4279749478079333</v>
      </c>
      <c r="AP62" s="82">
        <f t="shared" si="49"/>
        <v>0.83507306889352806</v>
      </c>
      <c r="AR62" s="59">
        <f t="shared" si="50"/>
        <v>-5.5059486796832928</v>
      </c>
      <c r="AS62" s="57">
        <f t="shared" si="51"/>
        <v>7.0219292791112231</v>
      </c>
      <c r="AT62" s="57">
        <f t="shared" si="52"/>
        <v>-0.2661360527297596</v>
      </c>
      <c r="AU62" s="57">
        <f t="shared" si="53"/>
        <v>-1.2498445466981716</v>
      </c>
      <c r="AV62" s="59">
        <f t="shared" si="54"/>
        <v>-3.0380216183974014</v>
      </c>
      <c r="AW62" s="57">
        <f t="shared" si="55"/>
        <v>0.63597746269979893</v>
      </c>
      <c r="AX62" s="57">
        <f t="shared" si="56"/>
        <v>2.1461216659546518</v>
      </c>
      <c r="AY62" s="359">
        <f t="shared" si="57"/>
        <v>0.25592248974294896</v>
      </c>
    </row>
    <row r="63" spans="1:51" x14ac:dyDescent="0.25">
      <c r="A63" s="439" t="s">
        <v>69</v>
      </c>
      <c r="B63" s="93">
        <v>185</v>
      </c>
      <c r="C63" s="80">
        <v>226</v>
      </c>
      <c r="D63" s="80">
        <v>88</v>
      </c>
      <c r="E63" s="80">
        <v>13</v>
      </c>
      <c r="F63" s="80">
        <v>91</v>
      </c>
      <c r="G63" s="80">
        <v>180</v>
      </c>
      <c r="H63" s="80">
        <v>118</v>
      </c>
      <c r="I63" s="80">
        <v>37</v>
      </c>
      <c r="J63" s="80">
        <f t="shared" si="30"/>
        <v>276</v>
      </c>
      <c r="K63" s="80">
        <f t="shared" si="31"/>
        <v>406</v>
      </c>
      <c r="L63" s="80">
        <f t="shared" si="32"/>
        <v>206</v>
      </c>
      <c r="M63" s="80">
        <f t="shared" si="33"/>
        <v>50</v>
      </c>
      <c r="N63" s="93">
        <v>165</v>
      </c>
      <c r="O63" s="80">
        <v>266</v>
      </c>
      <c r="P63" s="80">
        <v>82</v>
      </c>
      <c r="Q63" s="80">
        <v>11</v>
      </c>
      <c r="R63" s="80">
        <v>99</v>
      </c>
      <c r="S63" s="80">
        <v>183</v>
      </c>
      <c r="T63" s="80">
        <v>118</v>
      </c>
      <c r="U63" s="80">
        <v>27</v>
      </c>
      <c r="V63" s="80">
        <f t="shared" si="11"/>
        <v>264</v>
      </c>
      <c r="W63" s="80">
        <f t="shared" si="12"/>
        <v>449</v>
      </c>
      <c r="X63" s="80">
        <f t="shared" si="13"/>
        <v>200</v>
      </c>
      <c r="Y63" s="81">
        <f t="shared" si="14"/>
        <v>38</v>
      </c>
      <c r="AA63" s="61">
        <f t="shared" si="34"/>
        <v>36.1328125</v>
      </c>
      <c r="AB63" s="6">
        <f t="shared" si="35"/>
        <v>44.140625</v>
      </c>
      <c r="AC63" s="6">
        <f t="shared" si="36"/>
        <v>17.1875</v>
      </c>
      <c r="AD63" s="6">
        <f t="shared" si="37"/>
        <v>2.5390625</v>
      </c>
      <c r="AE63" s="6">
        <f t="shared" si="38"/>
        <v>21.36150234741784</v>
      </c>
      <c r="AF63" s="6">
        <f t="shared" si="39"/>
        <v>42.25352112676056</v>
      </c>
      <c r="AG63" s="6">
        <f t="shared" si="40"/>
        <v>27.699530516431924</v>
      </c>
      <c r="AH63" s="82">
        <f t="shared" si="41"/>
        <v>8.6854460093896719</v>
      </c>
      <c r="AI63" s="61">
        <f t="shared" si="42"/>
        <v>31.488549618320612</v>
      </c>
      <c r="AJ63" s="6">
        <f t="shared" si="43"/>
        <v>50.763358778625957</v>
      </c>
      <c r="AK63" s="6">
        <f t="shared" si="44"/>
        <v>15.648854961832063</v>
      </c>
      <c r="AL63" s="6">
        <f t="shared" si="45"/>
        <v>2.0992366412213741</v>
      </c>
      <c r="AM63" s="6">
        <f t="shared" si="46"/>
        <v>23.185011709601874</v>
      </c>
      <c r="AN63" s="6">
        <f t="shared" si="47"/>
        <v>42.857142857142854</v>
      </c>
      <c r="AO63" s="6">
        <f t="shared" si="48"/>
        <v>27.634660421545664</v>
      </c>
      <c r="AP63" s="82">
        <f t="shared" si="49"/>
        <v>6.3231850117096018</v>
      </c>
      <c r="AR63" s="59">
        <f t="shared" si="50"/>
        <v>-14.77131015258216</v>
      </c>
      <c r="AS63" s="57">
        <f t="shared" si="51"/>
        <v>-1.8871038732394396</v>
      </c>
      <c r="AT63" s="57">
        <f t="shared" si="52"/>
        <v>10.512030516431924</v>
      </c>
      <c r="AU63" s="57">
        <f t="shared" si="53"/>
        <v>6.1463835093896719</v>
      </c>
      <c r="AV63" s="59">
        <f t="shared" si="54"/>
        <v>-8.303537908718738</v>
      </c>
      <c r="AW63" s="57">
        <f t="shared" si="55"/>
        <v>-7.9062159214831027</v>
      </c>
      <c r="AX63" s="57">
        <f t="shared" si="56"/>
        <v>11.985805459713601</v>
      </c>
      <c r="AY63" s="60">
        <f t="shared" si="57"/>
        <v>4.2239483704882277</v>
      </c>
    </row>
    <row r="64" spans="1:51" x14ac:dyDescent="0.25">
      <c r="A64" s="439" t="s">
        <v>70</v>
      </c>
      <c r="B64" s="93">
        <v>219</v>
      </c>
      <c r="C64" s="80">
        <v>237</v>
      </c>
      <c r="D64" s="80">
        <v>51</v>
      </c>
      <c r="E64" s="80">
        <v>3</v>
      </c>
      <c r="F64" s="80">
        <v>188</v>
      </c>
      <c r="G64" s="80">
        <v>169</v>
      </c>
      <c r="H64" s="80">
        <v>50</v>
      </c>
      <c r="I64" s="80">
        <v>13</v>
      </c>
      <c r="J64" s="80">
        <f t="shared" si="30"/>
        <v>407</v>
      </c>
      <c r="K64" s="80">
        <f t="shared" si="31"/>
        <v>406</v>
      </c>
      <c r="L64" s="80">
        <f t="shared" si="32"/>
        <v>101</v>
      </c>
      <c r="M64" s="80">
        <f t="shared" si="33"/>
        <v>16</v>
      </c>
      <c r="N64" s="93">
        <v>195</v>
      </c>
      <c r="O64" s="80">
        <v>257</v>
      </c>
      <c r="P64" s="80">
        <v>46</v>
      </c>
      <c r="Q64" s="80">
        <v>6</v>
      </c>
      <c r="R64" s="80">
        <v>121</v>
      </c>
      <c r="S64" s="80">
        <v>223</v>
      </c>
      <c r="T64" s="80">
        <v>58</v>
      </c>
      <c r="U64" s="80">
        <v>11</v>
      </c>
      <c r="V64" s="80">
        <f t="shared" si="11"/>
        <v>316</v>
      </c>
      <c r="W64" s="80">
        <f t="shared" si="12"/>
        <v>480</v>
      </c>
      <c r="X64" s="80">
        <f t="shared" si="13"/>
        <v>104</v>
      </c>
      <c r="Y64" s="81">
        <f t="shared" si="14"/>
        <v>17</v>
      </c>
      <c r="AA64" s="61">
        <f t="shared" si="34"/>
        <v>42.941176470588232</v>
      </c>
      <c r="AB64" s="6">
        <f t="shared" si="35"/>
        <v>46.470588235294116</v>
      </c>
      <c r="AC64" s="6">
        <f t="shared" si="36"/>
        <v>10</v>
      </c>
      <c r="AD64" s="187">
        <f t="shared" si="37"/>
        <v>0.58823529411764708</v>
      </c>
      <c r="AE64" s="6">
        <f t="shared" si="38"/>
        <v>44.761904761904766</v>
      </c>
      <c r="AF64" s="6">
        <f t="shared" si="39"/>
        <v>40.238095238095241</v>
      </c>
      <c r="AG64" s="6">
        <f t="shared" si="40"/>
        <v>11.904761904761903</v>
      </c>
      <c r="AH64" s="82">
        <f t="shared" si="41"/>
        <v>3.0952380952380953</v>
      </c>
      <c r="AI64" s="61">
        <f t="shared" si="42"/>
        <v>38.69047619047619</v>
      </c>
      <c r="AJ64" s="6">
        <f t="shared" si="43"/>
        <v>50.992063492063487</v>
      </c>
      <c r="AK64" s="6">
        <f t="shared" si="44"/>
        <v>9.1269841269841265</v>
      </c>
      <c r="AL64" s="6">
        <f t="shared" si="45"/>
        <v>1.1904761904761905</v>
      </c>
      <c r="AM64" s="6">
        <f t="shared" si="46"/>
        <v>29.297820823244553</v>
      </c>
      <c r="AN64" s="6">
        <f t="shared" si="47"/>
        <v>53.995157384987891</v>
      </c>
      <c r="AO64" s="6">
        <f t="shared" si="48"/>
        <v>14.043583535108958</v>
      </c>
      <c r="AP64" s="82">
        <f t="shared" si="49"/>
        <v>2.6634382566585959</v>
      </c>
      <c r="AR64" s="59">
        <f t="shared" si="50"/>
        <v>1.8207282913165344</v>
      </c>
      <c r="AS64" s="57">
        <f t="shared" si="51"/>
        <v>-6.2324929971988752</v>
      </c>
      <c r="AT64" s="57">
        <f t="shared" si="52"/>
        <v>1.9047619047619033</v>
      </c>
      <c r="AU64" s="194">
        <f t="shared" si="53"/>
        <v>2.5070028011204482</v>
      </c>
      <c r="AV64" s="59">
        <f t="shared" si="54"/>
        <v>-9.3926553672316366</v>
      </c>
      <c r="AW64" s="57">
        <f t="shared" si="55"/>
        <v>3.0030938929244044</v>
      </c>
      <c r="AX64" s="57">
        <f t="shared" si="56"/>
        <v>4.9165994081248314</v>
      </c>
      <c r="AY64" s="60">
        <f t="shared" si="57"/>
        <v>1.4729620661824054</v>
      </c>
    </row>
    <row r="65" spans="1:51" x14ac:dyDescent="0.25">
      <c r="A65" s="439" t="s">
        <v>71</v>
      </c>
      <c r="B65" s="93">
        <v>97</v>
      </c>
      <c r="C65" s="80">
        <v>84</v>
      </c>
      <c r="D65" s="80">
        <v>33</v>
      </c>
      <c r="E65" s="80">
        <v>4</v>
      </c>
      <c r="F65" s="80">
        <v>93</v>
      </c>
      <c r="G65" s="80">
        <v>103</v>
      </c>
      <c r="H65" s="80">
        <v>27</v>
      </c>
      <c r="I65" s="80">
        <v>7</v>
      </c>
      <c r="J65" s="80">
        <f t="shared" si="30"/>
        <v>190</v>
      </c>
      <c r="K65" s="80">
        <f t="shared" si="31"/>
        <v>187</v>
      </c>
      <c r="L65" s="80">
        <f t="shared" si="32"/>
        <v>60</v>
      </c>
      <c r="M65" s="80">
        <f t="shared" si="33"/>
        <v>11</v>
      </c>
      <c r="N65" s="93">
        <v>96</v>
      </c>
      <c r="O65" s="80">
        <v>107</v>
      </c>
      <c r="P65" s="80">
        <v>20</v>
      </c>
      <c r="Q65" s="80">
        <v>2</v>
      </c>
      <c r="R65" s="80">
        <v>87</v>
      </c>
      <c r="S65" s="80">
        <v>110</v>
      </c>
      <c r="T65" s="80">
        <v>29</v>
      </c>
      <c r="U65" s="80">
        <v>6</v>
      </c>
      <c r="V65" s="80">
        <f t="shared" si="11"/>
        <v>183</v>
      </c>
      <c r="W65" s="80">
        <f t="shared" si="12"/>
        <v>217</v>
      </c>
      <c r="X65" s="80">
        <f t="shared" si="13"/>
        <v>49</v>
      </c>
      <c r="Y65" s="81">
        <f t="shared" si="14"/>
        <v>8</v>
      </c>
      <c r="AA65" s="61">
        <f t="shared" si="34"/>
        <v>44.4954128440367</v>
      </c>
      <c r="AB65" s="6">
        <f t="shared" si="35"/>
        <v>38.532110091743121</v>
      </c>
      <c r="AC65" s="6">
        <f t="shared" si="36"/>
        <v>15.137614678899084</v>
      </c>
      <c r="AD65" s="187">
        <f t="shared" si="37"/>
        <v>1.834862385321101</v>
      </c>
      <c r="AE65" s="6">
        <f t="shared" si="38"/>
        <v>40.434782608695649</v>
      </c>
      <c r="AF65" s="6">
        <f t="shared" si="39"/>
        <v>44.782608695652179</v>
      </c>
      <c r="AG65" s="6">
        <f t="shared" si="40"/>
        <v>11.739130434782609</v>
      </c>
      <c r="AH65" s="82">
        <f t="shared" si="41"/>
        <v>3.0434782608695654</v>
      </c>
      <c r="AI65" s="61">
        <f t="shared" si="42"/>
        <v>42.666666666666671</v>
      </c>
      <c r="AJ65" s="6">
        <f t="shared" si="43"/>
        <v>47.555555555555557</v>
      </c>
      <c r="AK65" s="6">
        <f t="shared" si="44"/>
        <v>8.8888888888888893</v>
      </c>
      <c r="AL65" s="187">
        <f t="shared" si="45"/>
        <v>0.88888888888888884</v>
      </c>
      <c r="AM65" s="6">
        <f t="shared" si="46"/>
        <v>37.5</v>
      </c>
      <c r="AN65" s="6">
        <f t="shared" si="47"/>
        <v>47.413793103448278</v>
      </c>
      <c r="AO65" s="6">
        <f t="shared" si="48"/>
        <v>12.5</v>
      </c>
      <c r="AP65" s="82">
        <f t="shared" si="49"/>
        <v>2.5862068965517242</v>
      </c>
      <c r="AR65" s="59">
        <f t="shared" si="50"/>
        <v>-4.0606302353410513</v>
      </c>
      <c r="AS65" s="57">
        <f t="shared" si="51"/>
        <v>6.2504986039090582</v>
      </c>
      <c r="AT65" s="57">
        <f t="shared" si="52"/>
        <v>-3.3984842441164744</v>
      </c>
      <c r="AU65" s="194">
        <f t="shared" si="53"/>
        <v>1.2086158755484644</v>
      </c>
      <c r="AV65" s="59">
        <f t="shared" si="54"/>
        <v>-5.1666666666666714</v>
      </c>
      <c r="AW65" s="57">
        <f t="shared" si="55"/>
        <v>-0.14176245210727956</v>
      </c>
      <c r="AX65" s="57">
        <f t="shared" si="56"/>
        <v>3.6111111111111107</v>
      </c>
      <c r="AY65" s="359">
        <f t="shared" si="57"/>
        <v>1.6973180076628354</v>
      </c>
    </row>
    <row r="66" spans="1:51" x14ac:dyDescent="0.25">
      <c r="A66" s="439" t="s">
        <v>72</v>
      </c>
      <c r="B66" s="93" t="s">
        <v>37</v>
      </c>
      <c r="C66" s="80" t="s">
        <v>37</v>
      </c>
      <c r="D66" s="80" t="s">
        <v>37</v>
      </c>
      <c r="E66" s="80" t="s">
        <v>37</v>
      </c>
      <c r="F66" s="80" t="s">
        <v>37</v>
      </c>
      <c r="G66" s="80" t="s">
        <v>37</v>
      </c>
      <c r="H66" s="80" t="s">
        <v>37</v>
      </c>
      <c r="I66" s="80" t="s">
        <v>37</v>
      </c>
      <c r="J66" s="80" t="s">
        <v>37</v>
      </c>
      <c r="K66" s="80" t="s">
        <v>37</v>
      </c>
      <c r="L66" s="80" t="s">
        <v>37</v>
      </c>
      <c r="M66" s="80" t="s">
        <v>37</v>
      </c>
      <c r="N66" s="93" t="s">
        <v>37</v>
      </c>
      <c r="O66" s="80" t="s">
        <v>37</v>
      </c>
      <c r="P66" s="80" t="s">
        <v>37</v>
      </c>
      <c r="Q66" s="80" t="s">
        <v>37</v>
      </c>
      <c r="R66" s="80" t="s">
        <v>37</v>
      </c>
      <c r="S66" s="80" t="s">
        <v>37</v>
      </c>
      <c r="T66" s="80" t="s">
        <v>37</v>
      </c>
      <c r="U66" s="80" t="s">
        <v>37</v>
      </c>
      <c r="V66" s="80" t="s">
        <v>37</v>
      </c>
      <c r="W66" s="80" t="s">
        <v>37</v>
      </c>
      <c r="X66" s="80" t="s">
        <v>37</v>
      </c>
      <c r="Y66" s="81" t="s">
        <v>37</v>
      </c>
      <c r="AA66" s="765"/>
      <c r="AB66" s="764"/>
      <c r="AC66" s="764"/>
      <c r="AD66" s="764"/>
      <c r="AE66" s="764"/>
      <c r="AF66" s="764"/>
      <c r="AG66" s="764"/>
      <c r="AH66" s="421"/>
      <c r="AI66" s="765"/>
      <c r="AJ66" s="764"/>
      <c r="AK66" s="764"/>
      <c r="AL66" s="764"/>
      <c r="AM66" s="764"/>
      <c r="AN66" s="764"/>
      <c r="AO66" s="764"/>
      <c r="AP66" s="421"/>
      <c r="AQ66" s="6"/>
      <c r="AR66" s="765"/>
      <c r="AS66" s="764"/>
      <c r="AT66" s="764"/>
      <c r="AU66" s="764"/>
      <c r="AV66" s="765"/>
      <c r="AW66" s="764"/>
      <c r="AX66" s="764"/>
      <c r="AY66" s="421"/>
    </row>
    <row r="67" spans="1:51" x14ac:dyDescent="0.25">
      <c r="A67" s="439" t="s">
        <v>73</v>
      </c>
      <c r="B67" s="93">
        <v>188</v>
      </c>
      <c r="C67" s="80">
        <v>273</v>
      </c>
      <c r="D67" s="80">
        <v>70</v>
      </c>
      <c r="E67" s="80">
        <v>15</v>
      </c>
      <c r="F67" s="80">
        <v>147</v>
      </c>
      <c r="G67" s="80">
        <v>225</v>
      </c>
      <c r="H67" s="80">
        <v>93</v>
      </c>
      <c r="I67" s="80">
        <v>9</v>
      </c>
      <c r="J67" s="80">
        <f t="shared" ref="J67:M72" si="58">B67+F67</f>
        <v>335</v>
      </c>
      <c r="K67" s="80">
        <f t="shared" si="58"/>
        <v>498</v>
      </c>
      <c r="L67" s="80">
        <f t="shared" si="58"/>
        <v>163</v>
      </c>
      <c r="M67" s="80">
        <f t="shared" si="58"/>
        <v>24</v>
      </c>
      <c r="N67" s="93">
        <v>213</v>
      </c>
      <c r="O67" s="80">
        <v>223</v>
      </c>
      <c r="P67" s="80">
        <v>61</v>
      </c>
      <c r="Q67" s="80">
        <v>6</v>
      </c>
      <c r="R67" s="80">
        <v>145</v>
      </c>
      <c r="S67" s="80">
        <v>212</v>
      </c>
      <c r="T67" s="80">
        <v>93</v>
      </c>
      <c r="U67" s="80">
        <v>35</v>
      </c>
      <c r="V67" s="80">
        <f t="shared" si="11"/>
        <v>358</v>
      </c>
      <c r="W67" s="80">
        <f t="shared" si="12"/>
        <v>435</v>
      </c>
      <c r="X67" s="80">
        <f t="shared" si="13"/>
        <v>154</v>
      </c>
      <c r="Y67" s="81">
        <f t="shared" si="14"/>
        <v>41</v>
      </c>
      <c r="AA67" s="61">
        <f t="shared" ref="AA67:AA73" si="59">B67/SUM(B67:E67)*100</f>
        <v>34.432234432234431</v>
      </c>
      <c r="AB67" s="6">
        <f t="shared" ref="AB67:AD73" si="60">C67/SUM($B67:$E67)*100</f>
        <v>50</v>
      </c>
      <c r="AC67" s="6">
        <f t="shared" si="60"/>
        <v>12.820512820512819</v>
      </c>
      <c r="AD67" s="6">
        <f t="shared" si="60"/>
        <v>2.7472527472527473</v>
      </c>
      <c r="AE67" s="6">
        <f t="shared" ref="AE67:AH73" si="61">F67/SUM($F67:$I67)*100</f>
        <v>31.0126582278481</v>
      </c>
      <c r="AF67" s="6">
        <f t="shared" si="61"/>
        <v>47.468354430379748</v>
      </c>
      <c r="AG67" s="6">
        <f t="shared" si="61"/>
        <v>19.62025316455696</v>
      </c>
      <c r="AH67" s="82">
        <f t="shared" si="61"/>
        <v>1.89873417721519</v>
      </c>
      <c r="AI67" s="61">
        <f t="shared" ref="AI67:AL73" si="62">N67/SUM($N67:$Q67)*100</f>
        <v>42.345924453280318</v>
      </c>
      <c r="AJ67" s="6">
        <f t="shared" si="62"/>
        <v>44.333996023856855</v>
      </c>
      <c r="AK67" s="6">
        <f t="shared" si="62"/>
        <v>12.127236580516898</v>
      </c>
      <c r="AL67" s="6">
        <f t="shared" si="62"/>
        <v>1.1928429423459244</v>
      </c>
      <c r="AM67" s="6">
        <f t="shared" ref="AM67:AP73" si="63">R67/SUM($R67:$U67)*100</f>
        <v>29.896907216494846</v>
      </c>
      <c r="AN67" s="6">
        <f t="shared" si="63"/>
        <v>43.711340206185568</v>
      </c>
      <c r="AO67" s="6">
        <f t="shared" si="63"/>
        <v>19.175257731958766</v>
      </c>
      <c r="AP67" s="82">
        <f t="shared" si="63"/>
        <v>7.216494845360824</v>
      </c>
      <c r="AR67" s="59">
        <f t="shared" ref="AR67:AU73" si="64">AE67-AA67</f>
        <v>-3.4195762043863311</v>
      </c>
      <c r="AS67" s="57">
        <f t="shared" si="64"/>
        <v>-2.5316455696202524</v>
      </c>
      <c r="AT67" s="57">
        <f t="shared" si="64"/>
        <v>6.7997403440441406</v>
      </c>
      <c r="AU67" s="57">
        <f t="shared" si="64"/>
        <v>-0.84851857003755726</v>
      </c>
      <c r="AV67" s="59">
        <f t="shared" ref="AV67:AY73" si="65">AM67-AI67</f>
        <v>-12.449017236785473</v>
      </c>
      <c r="AW67" s="57">
        <f t="shared" si="65"/>
        <v>-0.62265581767128708</v>
      </c>
      <c r="AX67" s="57">
        <f t="shared" si="65"/>
        <v>7.0480211514418674</v>
      </c>
      <c r="AY67" s="60">
        <f t="shared" si="65"/>
        <v>6.0236519030148994</v>
      </c>
    </row>
    <row r="68" spans="1:51" x14ac:dyDescent="0.25">
      <c r="A68" s="439" t="s">
        <v>74</v>
      </c>
      <c r="B68" s="93">
        <v>248</v>
      </c>
      <c r="C68" s="80">
        <v>205</v>
      </c>
      <c r="D68" s="80">
        <v>39</v>
      </c>
      <c r="E68" s="80">
        <v>9</v>
      </c>
      <c r="F68" s="80">
        <v>211</v>
      </c>
      <c r="G68" s="80">
        <v>197</v>
      </c>
      <c r="H68" s="80">
        <v>41</v>
      </c>
      <c r="I68" s="80">
        <v>8</v>
      </c>
      <c r="J68" s="80">
        <f t="shared" si="58"/>
        <v>459</v>
      </c>
      <c r="K68" s="80">
        <f t="shared" si="58"/>
        <v>402</v>
      </c>
      <c r="L68" s="80">
        <f t="shared" si="58"/>
        <v>80</v>
      </c>
      <c r="M68" s="80">
        <f t="shared" si="58"/>
        <v>17</v>
      </c>
      <c r="N68" s="93">
        <v>230</v>
      </c>
      <c r="O68" s="80">
        <v>238</v>
      </c>
      <c r="P68" s="80">
        <v>39</v>
      </c>
      <c r="Q68" s="80">
        <v>4</v>
      </c>
      <c r="R68" s="80">
        <v>201</v>
      </c>
      <c r="S68" s="80">
        <v>218</v>
      </c>
      <c r="T68" s="80">
        <v>43</v>
      </c>
      <c r="U68" s="80">
        <v>9</v>
      </c>
      <c r="V68" s="80">
        <f t="shared" si="11"/>
        <v>431</v>
      </c>
      <c r="W68" s="80">
        <f t="shared" si="12"/>
        <v>456</v>
      </c>
      <c r="X68" s="80">
        <f t="shared" si="13"/>
        <v>82</v>
      </c>
      <c r="Y68" s="81">
        <f t="shared" si="14"/>
        <v>13</v>
      </c>
      <c r="AA68" s="61">
        <f t="shared" si="59"/>
        <v>49.500998003992017</v>
      </c>
      <c r="AB68" s="6">
        <f t="shared" si="60"/>
        <v>40.918163672654693</v>
      </c>
      <c r="AC68" s="6">
        <f t="shared" si="60"/>
        <v>7.7844311377245514</v>
      </c>
      <c r="AD68" s="6">
        <f t="shared" si="60"/>
        <v>1.7964071856287425</v>
      </c>
      <c r="AE68" s="6">
        <f t="shared" si="61"/>
        <v>46.170678336980309</v>
      </c>
      <c r="AF68" s="6">
        <f t="shared" si="61"/>
        <v>43.107221006564551</v>
      </c>
      <c r="AG68" s="6">
        <f t="shared" si="61"/>
        <v>8.9715536105032836</v>
      </c>
      <c r="AH68" s="82">
        <f t="shared" si="61"/>
        <v>1.7505470459518599</v>
      </c>
      <c r="AI68" s="61">
        <f t="shared" si="62"/>
        <v>45.009784735812133</v>
      </c>
      <c r="AJ68" s="6">
        <f t="shared" si="62"/>
        <v>46.575342465753423</v>
      </c>
      <c r="AK68" s="6">
        <f t="shared" si="62"/>
        <v>7.6320939334637963</v>
      </c>
      <c r="AL68" s="187">
        <f t="shared" si="62"/>
        <v>0.78277886497064575</v>
      </c>
      <c r="AM68" s="6">
        <f t="shared" si="63"/>
        <v>42.675159235668794</v>
      </c>
      <c r="AN68" s="6">
        <f t="shared" si="63"/>
        <v>46.284501061571127</v>
      </c>
      <c r="AO68" s="6">
        <f t="shared" si="63"/>
        <v>9.1295116772823768</v>
      </c>
      <c r="AP68" s="82">
        <f t="shared" si="63"/>
        <v>1.910828025477707</v>
      </c>
      <c r="AR68" s="59">
        <f t="shared" si="64"/>
        <v>-3.3303196670117075</v>
      </c>
      <c r="AS68" s="57">
        <f t="shared" si="64"/>
        <v>2.189057333909858</v>
      </c>
      <c r="AT68" s="57">
        <f t="shared" si="64"/>
        <v>1.1871224727787322</v>
      </c>
      <c r="AU68" s="57">
        <f t="shared" si="64"/>
        <v>-4.5860139676882516E-2</v>
      </c>
      <c r="AV68" s="59">
        <f t="shared" si="65"/>
        <v>-2.3346255001433391</v>
      </c>
      <c r="AW68" s="57">
        <f t="shared" si="65"/>
        <v>-0.29084140418229509</v>
      </c>
      <c r="AX68" s="57">
        <f t="shared" si="65"/>
        <v>1.4974177438185805</v>
      </c>
      <c r="AY68" s="60">
        <f t="shared" si="65"/>
        <v>1.1280491605070613</v>
      </c>
    </row>
    <row r="69" spans="1:51" x14ac:dyDescent="0.25">
      <c r="A69" s="439" t="s">
        <v>75</v>
      </c>
      <c r="B69" s="93">
        <v>264</v>
      </c>
      <c r="C69" s="80">
        <v>169</v>
      </c>
      <c r="D69" s="80">
        <v>28</v>
      </c>
      <c r="E69" s="80">
        <v>57</v>
      </c>
      <c r="F69" s="80">
        <v>231</v>
      </c>
      <c r="G69" s="80">
        <v>158</v>
      </c>
      <c r="H69" s="80">
        <v>24</v>
      </c>
      <c r="I69" s="80">
        <v>46</v>
      </c>
      <c r="J69" s="80">
        <f t="shared" si="58"/>
        <v>495</v>
      </c>
      <c r="K69" s="80">
        <f t="shared" si="58"/>
        <v>327</v>
      </c>
      <c r="L69" s="80">
        <f t="shared" si="58"/>
        <v>52</v>
      </c>
      <c r="M69" s="80">
        <f t="shared" si="58"/>
        <v>103</v>
      </c>
      <c r="N69" s="93">
        <v>291</v>
      </c>
      <c r="O69" s="80">
        <v>127</v>
      </c>
      <c r="P69" s="80">
        <v>46</v>
      </c>
      <c r="Q69" s="80">
        <v>46</v>
      </c>
      <c r="R69" s="80">
        <v>192</v>
      </c>
      <c r="S69" s="80">
        <v>112</v>
      </c>
      <c r="T69" s="80">
        <v>48</v>
      </c>
      <c r="U69" s="80">
        <v>85</v>
      </c>
      <c r="V69" s="80">
        <f t="shared" si="11"/>
        <v>483</v>
      </c>
      <c r="W69" s="80">
        <f t="shared" si="12"/>
        <v>239</v>
      </c>
      <c r="X69" s="80">
        <f t="shared" si="13"/>
        <v>94</v>
      </c>
      <c r="Y69" s="81">
        <f t="shared" si="14"/>
        <v>131</v>
      </c>
      <c r="AA69" s="61">
        <f t="shared" si="59"/>
        <v>50.965250965250966</v>
      </c>
      <c r="AB69" s="6">
        <f t="shared" si="60"/>
        <v>32.625482625482626</v>
      </c>
      <c r="AC69" s="6">
        <f t="shared" si="60"/>
        <v>5.4054054054054053</v>
      </c>
      <c r="AD69" s="6">
        <f t="shared" si="60"/>
        <v>11.003861003861005</v>
      </c>
      <c r="AE69" s="6">
        <f t="shared" si="61"/>
        <v>50.326797385620914</v>
      </c>
      <c r="AF69" s="6">
        <f t="shared" si="61"/>
        <v>34.42265795206972</v>
      </c>
      <c r="AG69" s="6">
        <f t="shared" si="61"/>
        <v>5.2287581699346406</v>
      </c>
      <c r="AH69" s="82">
        <f t="shared" si="61"/>
        <v>10.021786492374728</v>
      </c>
      <c r="AI69" s="61">
        <f t="shared" si="62"/>
        <v>57.058823529411761</v>
      </c>
      <c r="AJ69" s="6">
        <f t="shared" si="62"/>
        <v>24.901960784313726</v>
      </c>
      <c r="AK69" s="6">
        <f t="shared" si="62"/>
        <v>9.0196078431372548</v>
      </c>
      <c r="AL69" s="6">
        <f t="shared" si="62"/>
        <v>9.0196078431372548</v>
      </c>
      <c r="AM69" s="6">
        <f t="shared" si="63"/>
        <v>43.935926773455378</v>
      </c>
      <c r="AN69" s="6">
        <f t="shared" si="63"/>
        <v>25.629290617848969</v>
      </c>
      <c r="AO69" s="6">
        <f t="shared" si="63"/>
        <v>10.983981693363845</v>
      </c>
      <c r="AP69" s="82">
        <f t="shared" si="63"/>
        <v>19.450800915331808</v>
      </c>
      <c r="AR69" s="59">
        <f t="shared" si="64"/>
        <v>-0.63845357963005256</v>
      </c>
      <c r="AS69" s="57">
        <f t="shared" si="64"/>
        <v>1.7971753265870944</v>
      </c>
      <c r="AT69" s="57">
        <f t="shared" si="64"/>
        <v>-0.17664723547076466</v>
      </c>
      <c r="AU69" s="57">
        <f t="shared" si="64"/>
        <v>-0.98207451148627634</v>
      </c>
      <c r="AV69" s="59">
        <f t="shared" si="65"/>
        <v>-13.122896755956383</v>
      </c>
      <c r="AW69" s="57">
        <f t="shared" si="65"/>
        <v>0.72732983353524361</v>
      </c>
      <c r="AX69" s="57">
        <f t="shared" si="65"/>
        <v>1.9643738502265897</v>
      </c>
      <c r="AY69" s="60">
        <f t="shared" si="65"/>
        <v>10.431193072194553</v>
      </c>
    </row>
    <row r="70" spans="1:51" x14ac:dyDescent="0.25">
      <c r="A70" s="439" t="s">
        <v>76</v>
      </c>
      <c r="B70" s="93">
        <v>228</v>
      </c>
      <c r="C70" s="80">
        <v>198</v>
      </c>
      <c r="D70" s="80">
        <v>50</v>
      </c>
      <c r="E70" s="80">
        <v>6</v>
      </c>
      <c r="F70" s="80">
        <v>214</v>
      </c>
      <c r="G70" s="80">
        <v>168</v>
      </c>
      <c r="H70" s="80">
        <v>73</v>
      </c>
      <c r="I70" s="80">
        <v>23</v>
      </c>
      <c r="J70" s="80">
        <f t="shared" si="58"/>
        <v>442</v>
      </c>
      <c r="K70" s="80">
        <f t="shared" si="58"/>
        <v>366</v>
      </c>
      <c r="L70" s="80">
        <f t="shared" si="58"/>
        <v>123</v>
      </c>
      <c r="M70" s="80">
        <f t="shared" si="58"/>
        <v>29</v>
      </c>
      <c r="N70" s="93">
        <v>189</v>
      </c>
      <c r="O70" s="80">
        <v>240</v>
      </c>
      <c r="P70" s="80">
        <v>77</v>
      </c>
      <c r="Q70" s="80">
        <v>8</v>
      </c>
      <c r="R70" s="80">
        <v>158</v>
      </c>
      <c r="S70" s="80">
        <v>213</v>
      </c>
      <c r="T70" s="80">
        <v>108</v>
      </c>
      <c r="U70" s="80">
        <v>14</v>
      </c>
      <c r="V70" s="80">
        <f t="shared" si="11"/>
        <v>347</v>
      </c>
      <c r="W70" s="80">
        <f t="shared" si="12"/>
        <v>453</v>
      </c>
      <c r="X70" s="80">
        <f t="shared" si="13"/>
        <v>185</v>
      </c>
      <c r="Y70" s="81">
        <f t="shared" si="14"/>
        <v>22</v>
      </c>
      <c r="AA70" s="61">
        <f t="shared" si="59"/>
        <v>47.302904564315348</v>
      </c>
      <c r="AB70" s="6">
        <f t="shared" si="60"/>
        <v>41.078838174273855</v>
      </c>
      <c r="AC70" s="6">
        <f t="shared" si="60"/>
        <v>10.37344398340249</v>
      </c>
      <c r="AD70" s="6">
        <f t="shared" si="60"/>
        <v>1.2448132780082988</v>
      </c>
      <c r="AE70" s="6">
        <f t="shared" si="61"/>
        <v>44.769874476987447</v>
      </c>
      <c r="AF70" s="6">
        <f t="shared" si="61"/>
        <v>35.146443514644346</v>
      </c>
      <c r="AG70" s="6">
        <f t="shared" si="61"/>
        <v>15.271966527196653</v>
      </c>
      <c r="AH70" s="82">
        <f t="shared" si="61"/>
        <v>4.8117154811715483</v>
      </c>
      <c r="AI70" s="61">
        <f t="shared" si="62"/>
        <v>36.770428015564207</v>
      </c>
      <c r="AJ70" s="6">
        <f t="shared" si="62"/>
        <v>46.692607003891048</v>
      </c>
      <c r="AK70" s="6">
        <f t="shared" si="62"/>
        <v>14.980544747081712</v>
      </c>
      <c r="AL70" s="6">
        <f t="shared" si="62"/>
        <v>1.556420233463035</v>
      </c>
      <c r="AM70" s="6">
        <f t="shared" si="63"/>
        <v>32.048681541582155</v>
      </c>
      <c r="AN70" s="6">
        <f t="shared" si="63"/>
        <v>43.204868154158213</v>
      </c>
      <c r="AO70" s="6">
        <f t="shared" si="63"/>
        <v>21.906693711967545</v>
      </c>
      <c r="AP70" s="82">
        <f t="shared" si="63"/>
        <v>2.8397565922920891</v>
      </c>
      <c r="AR70" s="59">
        <f t="shared" si="64"/>
        <v>-2.5330300873279015</v>
      </c>
      <c r="AS70" s="57">
        <f t="shared" si="64"/>
        <v>-5.9323946596295087</v>
      </c>
      <c r="AT70" s="57">
        <f t="shared" si="64"/>
        <v>4.8985225437941633</v>
      </c>
      <c r="AU70" s="57">
        <f t="shared" si="64"/>
        <v>3.5669022031632496</v>
      </c>
      <c r="AV70" s="59">
        <f t="shared" si="65"/>
        <v>-4.7217464739820514</v>
      </c>
      <c r="AW70" s="57">
        <f t="shared" si="65"/>
        <v>-3.4877388497328354</v>
      </c>
      <c r="AX70" s="57">
        <f t="shared" si="65"/>
        <v>6.926148964885833</v>
      </c>
      <c r="AY70" s="60">
        <f t="shared" si="65"/>
        <v>1.2833363588290541</v>
      </c>
    </row>
    <row r="71" spans="1:51" x14ac:dyDescent="0.25">
      <c r="A71" s="439" t="s">
        <v>77</v>
      </c>
      <c r="B71" s="93">
        <v>287</v>
      </c>
      <c r="C71" s="80">
        <v>125</v>
      </c>
      <c r="D71" s="80">
        <v>77</v>
      </c>
      <c r="E71" s="80">
        <v>12</v>
      </c>
      <c r="F71" s="80">
        <v>267</v>
      </c>
      <c r="G71" s="80">
        <v>129</v>
      </c>
      <c r="H71" s="80">
        <v>78</v>
      </c>
      <c r="I71" s="80">
        <v>11</v>
      </c>
      <c r="J71" s="80">
        <f t="shared" si="58"/>
        <v>554</v>
      </c>
      <c r="K71" s="80">
        <f t="shared" si="58"/>
        <v>254</v>
      </c>
      <c r="L71" s="80">
        <f t="shared" si="58"/>
        <v>155</v>
      </c>
      <c r="M71" s="80">
        <f t="shared" si="58"/>
        <v>23</v>
      </c>
      <c r="N71" s="93">
        <v>215</v>
      </c>
      <c r="O71" s="80">
        <v>160</v>
      </c>
      <c r="P71" s="80">
        <v>107</v>
      </c>
      <c r="Q71" s="80">
        <v>12</v>
      </c>
      <c r="R71" s="80">
        <v>203</v>
      </c>
      <c r="S71" s="80">
        <v>163</v>
      </c>
      <c r="T71" s="80">
        <v>89</v>
      </c>
      <c r="U71" s="80">
        <v>14</v>
      </c>
      <c r="V71" s="80">
        <f t="shared" si="11"/>
        <v>418</v>
      </c>
      <c r="W71" s="80">
        <f t="shared" si="12"/>
        <v>323</v>
      </c>
      <c r="X71" s="80">
        <f t="shared" si="13"/>
        <v>196</v>
      </c>
      <c r="Y71" s="81">
        <f t="shared" si="14"/>
        <v>26</v>
      </c>
      <c r="AA71" s="61">
        <f t="shared" si="59"/>
        <v>57.28542914171657</v>
      </c>
      <c r="AB71" s="6">
        <f t="shared" si="60"/>
        <v>24.950099800399201</v>
      </c>
      <c r="AC71" s="6">
        <f t="shared" si="60"/>
        <v>15.369261477045908</v>
      </c>
      <c r="AD71" s="6">
        <f t="shared" si="60"/>
        <v>2.3952095808383236</v>
      </c>
      <c r="AE71" s="6">
        <f t="shared" si="61"/>
        <v>55.051546391752581</v>
      </c>
      <c r="AF71" s="6">
        <f t="shared" si="61"/>
        <v>26.597938144329898</v>
      </c>
      <c r="AG71" s="6">
        <f t="shared" si="61"/>
        <v>16.082474226804123</v>
      </c>
      <c r="AH71" s="82">
        <f t="shared" si="61"/>
        <v>2.268041237113402</v>
      </c>
      <c r="AI71" s="61">
        <f t="shared" si="62"/>
        <v>43.522267206477736</v>
      </c>
      <c r="AJ71" s="6">
        <f t="shared" si="62"/>
        <v>32.388663967611336</v>
      </c>
      <c r="AK71" s="6">
        <f t="shared" si="62"/>
        <v>21.659919028340081</v>
      </c>
      <c r="AL71" s="6">
        <f t="shared" si="62"/>
        <v>2.42914979757085</v>
      </c>
      <c r="AM71" s="6">
        <f t="shared" si="63"/>
        <v>43.283582089552233</v>
      </c>
      <c r="AN71" s="6">
        <f t="shared" si="63"/>
        <v>34.754797441364602</v>
      </c>
      <c r="AO71" s="6">
        <f t="shared" si="63"/>
        <v>18.976545842217483</v>
      </c>
      <c r="AP71" s="82">
        <f t="shared" si="63"/>
        <v>2.9850746268656714</v>
      </c>
      <c r="AR71" s="59">
        <f t="shared" si="64"/>
        <v>-2.2338827499639891</v>
      </c>
      <c r="AS71" s="57">
        <f t="shared" si="64"/>
        <v>1.6478383439306974</v>
      </c>
      <c r="AT71" s="57">
        <f t="shared" si="64"/>
        <v>0.71321274975821503</v>
      </c>
      <c r="AU71" s="57">
        <f t="shared" si="64"/>
        <v>-0.12716834372492158</v>
      </c>
      <c r="AV71" s="59">
        <f t="shared" si="65"/>
        <v>-0.23868511692550243</v>
      </c>
      <c r="AW71" s="57">
        <f t="shared" si="65"/>
        <v>2.3661334737532655</v>
      </c>
      <c r="AX71" s="57">
        <f t="shared" si="65"/>
        <v>-2.6833731861225978</v>
      </c>
      <c r="AY71" s="60">
        <f t="shared" si="65"/>
        <v>0.55592482929482134</v>
      </c>
    </row>
    <row r="72" spans="1:51" x14ac:dyDescent="0.25">
      <c r="A72" s="439" t="s">
        <v>78</v>
      </c>
      <c r="B72" s="93">
        <v>258</v>
      </c>
      <c r="C72" s="80">
        <v>182</v>
      </c>
      <c r="D72" s="80">
        <v>46</v>
      </c>
      <c r="E72" s="80">
        <v>7</v>
      </c>
      <c r="F72" s="80">
        <v>187</v>
      </c>
      <c r="G72" s="80">
        <v>236</v>
      </c>
      <c r="H72" s="80">
        <v>84</v>
      </c>
      <c r="I72" s="80">
        <v>13</v>
      </c>
      <c r="J72" s="80">
        <f t="shared" si="58"/>
        <v>445</v>
      </c>
      <c r="K72" s="80">
        <f t="shared" si="58"/>
        <v>418</v>
      </c>
      <c r="L72" s="80">
        <f t="shared" si="58"/>
        <v>130</v>
      </c>
      <c r="M72" s="80">
        <f t="shared" si="58"/>
        <v>20</v>
      </c>
      <c r="N72" s="93">
        <v>250</v>
      </c>
      <c r="O72" s="80">
        <v>211</v>
      </c>
      <c r="P72" s="80">
        <v>59</v>
      </c>
      <c r="Q72" s="80">
        <v>6</v>
      </c>
      <c r="R72" s="80">
        <v>175</v>
      </c>
      <c r="S72" s="80">
        <v>209</v>
      </c>
      <c r="T72" s="80">
        <v>118</v>
      </c>
      <c r="U72" s="80">
        <v>16</v>
      </c>
      <c r="V72" s="80">
        <f t="shared" si="11"/>
        <v>425</v>
      </c>
      <c r="W72" s="80">
        <f t="shared" si="12"/>
        <v>420</v>
      </c>
      <c r="X72" s="80">
        <f t="shared" si="13"/>
        <v>177</v>
      </c>
      <c r="Y72" s="81">
        <f t="shared" si="14"/>
        <v>22</v>
      </c>
      <c r="AA72" s="61">
        <f t="shared" si="59"/>
        <v>52.332657200811362</v>
      </c>
      <c r="AB72" s="6">
        <f t="shared" si="60"/>
        <v>36.916835699797161</v>
      </c>
      <c r="AC72" s="6">
        <f t="shared" si="60"/>
        <v>9.3306288032454354</v>
      </c>
      <c r="AD72" s="6">
        <f t="shared" si="60"/>
        <v>1.4198782961460445</v>
      </c>
      <c r="AE72" s="6">
        <f t="shared" si="61"/>
        <v>35.96153846153846</v>
      </c>
      <c r="AF72" s="6">
        <f t="shared" si="61"/>
        <v>45.384615384615387</v>
      </c>
      <c r="AG72" s="6">
        <f t="shared" si="61"/>
        <v>16.153846153846153</v>
      </c>
      <c r="AH72" s="82">
        <f t="shared" si="61"/>
        <v>2.5</v>
      </c>
      <c r="AI72" s="61">
        <f t="shared" si="62"/>
        <v>47.528517110266158</v>
      </c>
      <c r="AJ72" s="6">
        <f t="shared" si="62"/>
        <v>40.114068441064639</v>
      </c>
      <c r="AK72" s="6">
        <f t="shared" si="62"/>
        <v>11.216730038022813</v>
      </c>
      <c r="AL72" s="6">
        <f t="shared" si="62"/>
        <v>1.1406844106463878</v>
      </c>
      <c r="AM72" s="6">
        <f t="shared" si="63"/>
        <v>33.783783783783782</v>
      </c>
      <c r="AN72" s="6">
        <f t="shared" si="63"/>
        <v>40.34749034749035</v>
      </c>
      <c r="AO72" s="6">
        <f t="shared" si="63"/>
        <v>22.779922779922778</v>
      </c>
      <c r="AP72" s="82">
        <f t="shared" si="63"/>
        <v>3.0888030888030888</v>
      </c>
      <c r="AR72" s="59">
        <f t="shared" si="64"/>
        <v>-16.371118739272902</v>
      </c>
      <c r="AS72" s="57">
        <f t="shared" si="64"/>
        <v>8.4677796848182254</v>
      </c>
      <c r="AT72" s="57">
        <f t="shared" si="64"/>
        <v>6.8232173506007179</v>
      </c>
      <c r="AU72" s="57">
        <f t="shared" si="64"/>
        <v>1.0801217038539555</v>
      </c>
      <c r="AV72" s="59">
        <f t="shared" si="65"/>
        <v>-13.744733326482375</v>
      </c>
      <c r="AW72" s="57">
        <f t="shared" si="65"/>
        <v>0.23342190642571126</v>
      </c>
      <c r="AX72" s="57">
        <f t="shared" si="65"/>
        <v>11.563192741899964</v>
      </c>
      <c r="AY72" s="60">
        <f t="shared" si="65"/>
        <v>1.948118678156701</v>
      </c>
    </row>
    <row r="73" spans="1:51" x14ac:dyDescent="0.25">
      <c r="A73" s="440" t="s">
        <v>79</v>
      </c>
      <c r="B73" s="145">
        <f>SUM(B44:B72)/26</f>
        <v>224.88461538461539</v>
      </c>
      <c r="C73" s="141">
        <f t="shared" ref="C73:E73" si="66">SUM(C44:C72)/26</f>
        <v>174.42307692307693</v>
      </c>
      <c r="D73" s="141">
        <f t="shared" si="66"/>
        <v>58.115384615384613</v>
      </c>
      <c r="E73" s="141">
        <f t="shared" si="66"/>
        <v>13.192307692307692</v>
      </c>
      <c r="F73" s="141">
        <f t="shared" ref="F73" si="67">SUM(F44:F72)/26</f>
        <v>185.30769230769232</v>
      </c>
      <c r="G73" s="141">
        <f t="shared" ref="G73" si="68">SUM(G44:G72)/26</f>
        <v>167.34615384615384</v>
      </c>
      <c r="H73" s="141">
        <f t="shared" ref="H73" si="69">SUM(H44:H72)/26</f>
        <v>69.230769230769226</v>
      </c>
      <c r="I73" s="141">
        <f t="shared" ref="I73" si="70">SUM(I44:I72)/26</f>
        <v>17.76923076923077</v>
      </c>
      <c r="J73" s="141">
        <f t="shared" ref="J73" si="71">SUM(J44:J72)/26</f>
        <v>410.19230769230768</v>
      </c>
      <c r="K73" s="141">
        <f t="shared" ref="K73" si="72">SUM(K44:K72)/26</f>
        <v>341.76923076923077</v>
      </c>
      <c r="L73" s="141">
        <f t="shared" ref="L73" si="73">SUM(L44:L72)/26</f>
        <v>127.34615384615384</v>
      </c>
      <c r="M73" s="141">
        <f t="shared" ref="M73" si="74">SUM(M44:M72)/26</f>
        <v>30.96153846153846</v>
      </c>
      <c r="N73" s="145">
        <f t="shared" ref="N73" si="75">SUM(N44:N72)/26</f>
        <v>210.30769230769232</v>
      </c>
      <c r="O73" s="141">
        <f t="shared" ref="O73" si="76">SUM(O44:O72)/26</f>
        <v>189.5</v>
      </c>
      <c r="P73" s="141">
        <f t="shared" ref="P73" si="77">SUM(P44:P72)/26</f>
        <v>56.692307692307693</v>
      </c>
      <c r="Q73" s="141">
        <f t="shared" ref="Q73" si="78">SUM(Q44:Q72)/26</f>
        <v>11.538461538461538</v>
      </c>
      <c r="R73" s="141">
        <f t="shared" ref="R73" si="79">SUM(R44:R72)/26</f>
        <v>173.34615384615384</v>
      </c>
      <c r="S73" s="141">
        <f t="shared" ref="S73" si="80">SUM(S44:S72)/26</f>
        <v>169.92307692307693</v>
      </c>
      <c r="T73" s="141">
        <f t="shared" ref="T73" si="81">SUM(T44:T72)/26</f>
        <v>71.57692307692308</v>
      </c>
      <c r="U73" s="141">
        <f t="shared" ref="U73" si="82">SUM(U44:U72)/26</f>
        <v>18.23076923076923</v>
      </c>
      <c r="V73" s="141">
        <f t="shared" si="11"/>
        <v>383.65384615384619</v>
      </c>
      <c r="W73" s="141">
        <f t="shared" si="12"/>
        <v>359.42307692307691</v>
      </c>
      <c r="X73" s="141">
        <f t="shared" si="13"/>
        <v>128.26923076923077</v>
      </c>
      <c r="Y73" s="142">
        <f t="shared" si="14"/>
        <v>29.769230769230766</v>
      </c>
      <c r="AA73" s="100">
        <f t="shared" si="59"/>
        <v>47.785223929388692</v>
      </c>
      <c r="AB73" s="98">
        <f t="shared" si="60"/>
        <v>37.062765609676369</v>
      </c>
      <c r="AC73" s="98">
        <f t="shared" si="60"/>
        <v>12.348806799607717</v>
      </c>
      <c r="AD73" s="98">
        <f t="shared" si="60"/>
        <v>2.8032036613272311</v>
      </c>
      <c r="AE73" s="98">
        <f t="shared" si="61"/>
        <v>42.148543434520164</v>
      </c>
      <c r="AF73" s="98">
        <f t="shared" si="61"/>
        <v>38.063161578164632</v>
      </c>
      <c r="AG73" s="98">
        <f t="shared" si="61"/>
        <v>15.746653836059835</v>
      </c>
      <c r="AH73" s="99">
        <f t="shared" si="61"/>
        <v>4.0416411512553578</v>
      </c>
      <c r="AI73" s="100">
        <f t="shared" si="62"/>
        <v>44.933848303065169</v>
      </c>
      <c r="AJ73" s="98">
        <f t="shared" si="62"/>
        <v>40.488125564960143</v>
      </c>
      <c r="AK73" s="98">
        <f t="shared" si="62"/>
        <v>12.112745500862848</v>
      </c>
      <c r="AL73" s="98">
        <f t="shared" si="62"/>
        <v>2.4652806311118414</v>
      </c>
      <c r="AM73" s="98">
        <f t="shared" si="63"/>
        <v>40.026642984014202</v>
      </c>
      <c r="AN73" s="98">
        <f t="shared" si="63"/>
        <v>39.236234458259325</v>
      </c>
      <c r="AO73" s="98">
        <f t="shared" si="63"/>
        <v>16.52753108348135</v>
      </c>
      <c r="AP73" s="99">
        <f t="shared" si="63"/>
        <v>4.2095914742451157</v>
      </c>
      <c r="AR73" s="108">
        <f t="shared" si="64"/>
        <v>-5.6366804948685285</v>
      </c>
      <c r="AS73" s="109">
        <f t="shared" si="64"/>
        <v>1.0003959684882631</v>
      </c>
      <c r="AT73" s="109">
        <f t="shared" si="64"/>
        <v>3.3978470364521183</v>
      </c>
      <c r="AU73" s="109">
        <f t="shared" si="64"/>
        <v>1.2384374899281267</v>
      </c>
      <c r="AV73" s="108">
        <f t="shared" si="65"/>
        <v>-4.9072053190509664</v>
      </c>
      <c r="AW73" s="109">
        <f t="shared" si="65"/>
        <v>-1.2518911067008176</v>
      </c>
      <c r="AX73" s="109">
        <f t="shared" si="65"/>
        <v>4.4147855826185012</v>
      </c>
      <c r="AY73" s="236">
        <f t="shared" si="65"/>
        <v>1.7443108431332743</v>
      </c>
    </row>
    <row r="74" spans="1:51" x14ac:dyDescent="0.25">
      <c r="A74" s="414"/>
      <c r="B74" s="414"/>
      <c r="C74" s="414"/>
      <c r="D74" s="414"/>
      <c r="E74" s="414"/>
      <c r="F74" s="414"/>
    </row>
    <row r="76" spans="1:51" x14ac:dyDescent="0.25">
      <c r="A76" s="1531"/>
      <c r="B76" s="1531"/>
      <c r="C76" s="1531"/>
      <c r="D76" s="1531"/>
      <c r="E76" s="1531"/>
      <c r="F76" s="1531"/>
    </row>
    <row r="77" spans="1:51" ht="19.5" customHeight="1" x14ac:dyDescent="0.25">
      <c r="A77" s="2151" t="s">
        <v>820</v>
      </c>
      <c r="B77" s="2151"/>
      <c r="C77" s="2151"/>
      <c r="D77" s="2151"/>
      <c r="E77" s="2151"/>
      <c r="F77" s="2152"/>
      <c r="G77" s="1530"/>
    </row>
    <row r="78" spans="1:51" x14ac:dyDescent="0.25">
      <c r="A78" s="1746" t="s">
        <v>1269</v>
      </c>
      <c r="B78" s="1747"/>
      <c r="C78" s="1747"/>
      <c r="D78" s="1747"/>
      <c r="E78" s="1747"/>
      <c r="F78" s="1747"/>
      <c r="G78" s="1748"/>
    </row>
    <row r="79" spans="1:51" x14ac:dyDescent="0.25">
      <c r="A79" s="1746"/>
      <c r="B79" s="1747"/>
      <c r="C79" s="1747"/>
      <c r="D79" s="1747"/>
      <c r="E79" s="1747"/>
      <c r="F79" s="1747"/>
      <c r="G79" s="1748"/>
    </row>
    <row r="80" spans="1:51" x14ac:dyDescent="0.25">
      <c r="A80" s="1749"/>
      <c r="B80" s="1750"/>
      <c r="C80" s="1750"/>
      <c r="D80" s="1750"/>
      <c r="E80" s="1750"/>
      <c r="F80" s="1750"/>
      <c r="G80" s="1751"/>
    </row>
  </sheetData>
  <sheetProtection algorithmName="SHA-512" hashValue="ma0wyFj2o7U2fPbbeMmypsqay7ywtOSihx5s2dn+FZM/8YfW/bkS52oa6oODqf250+M8fhfrc1OHol/3yJ8yrg==" saltValue="F4oJpyM6Y8x0f9M9m/lO6g==" spinCount="100000" sheet="1" objects="1" scenarios="1"/>
  <mergeCells count="50">
    <mergeCell ref="AR42:AY42"/>
    <mergeCell ref="AA43:AH43"/>
    <mergeCell ref="AI43:AP43"/>
    <mergeCell ref="AR43:AU44"/>
    <mergeCell ref="A77:F77"/>
    <mergeCell ref="AV43:AY44"/>
    <mergeCell ref="J44:M44"/>
    <mergeCell ref="N44:Q44"/>
    <mergeCell ref="R44:U44"/>
    <mergeCell ref="AA44:AD44"/>
    <mergeCell ref="V44:Y44"/>
    <mergeCell ref="AM44:AP44"/>
    <mergeCell ref="AE44:AH44"/>
    <mergeCell ref="AI44:AL44"/>
    <mergeCell ref="AA42:AP42"/>
    <mergeCell ref="AR21:AY21"/>
    <mergeCell ref="AA22:AH22"/>
    <mergeCell ref="AI22:AP22"/>
    <mergeCell ref="AV22:AY23"/>
    <mergeCell ref="AR22:AU23"/>
    <mergeCell ref="AA23:AD23"/>
    <mergeCell ref="AE23:AH23"/>
    <mergeCell ref="AI23:AL23"/>
    <mergeCell ref="AM23:AP23"/>
    <mergeCell ref="AA21:AP21"/>
    <mergeCell ref="A1:Z2"/>
    <mergeCell ref="A78:G80"/>
    <mergeCell ref="B9:G9"/>
    <mergeCell ref="B42:Y42"/>
    <mergeCell ref="N9:O9"/>
    <mergeCell ref="N10:N11"/>
    <mergeCell ref="B43:M43"/>
    <mergeCell ref="N43:Y43"/>
    <mergeCell ref="B23:E23"/>
    <mergeCell ref="F23:I23"/>
    <mergeCell ref="J23:M23"/>
    <mergeCell ref="R23:U23"/>
    <mergeCell ref="V23:Y23"/>
    <mergeCell ref="N23:Q23"/>
    <mergeCell ref="B44:E44"/>
    <mergeCell ref="F44:I44"/>
    <mergeCell ref="I9:L9"/>
    <mergeCell ref="E10:G10"/>
    <mergeCell ref="O10:O11"/>
    <mergeCell ref="B21:Y21"/>
    <mergeCell ref="N22:Y22"/>
    <mergeCell ref="I10:J10"/>
    <mergeCell ref="K10:L10"/>
    <mergeCell ref="B22:M22"/>
    <mergeCell ref="B10:D10"/>
  </mergeCells>
  <conditionalFormatting sqref="B46:Y73">
    <cfRule type="cellIs" dxfId="10" priority="4" operator="lessThanOrEqual">
      <formula>5</formula>
    </cfRule>
  </conditionalFormatting>
  <conditionalFormatting sqref="N12:O15">
    <cfRule type="cellIs" dxfId="9" priority="2" operator="lessThan">
      <formula>0</formula>
    </cfRule>
  </conditionalFormatting>
  <conditionalFormatting sqref="AR26:AY37">
    <cfRule type="cellIs" dxfId="8" priority="3" operator="lessThan">
      <formula>0</formula>
    </cfRule>
  </conditionalFormatting>
  <conditionalFormatting sqref="AR46:AY73">
    <cfRule type="cellIs" dxfId="7" priority="1" operator="lessThan">
      <formula>0</formula>
    </cfRule>
  </conditionalFormatting>
  <hyperlinks>
    <hyperlink ref="A5" location="Índice!A1" display="⌂ Volver al ÍNDICE" xr:uid="{AF835A5E-D648-4ADB-B613-A07FFECA99E5}"/>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2F1B0-D433-4FF1-9586-3878FCE41A4A}">
  <sheetPr codeName="Hoja89">
    <tabColor rgb="FFC5E9F7"/>
  </sheetPr>
  <dimension ref="A1:P21"/>
  <sheetViews>
    <sheetView workbookViewId="0">
      <selection activeCell="I21" sqref="I21"/>
    </sheetView>
  </sheetViews>
  <sheetFormatPr baseColWidth="10" defaultRowHeight="15" x14ac:dyDescent="0.25"/>
  <cols>
    <col min="1" max="1" width="30.7109375" customWidth="1"/>
  </cols>
  <sheetData>
    <row r="1" spans="1:16" ht="24" customHeight="1" x14ac:dyDescent="0.25">
      <c r="A1" s="1755" t="s">
        <v>933</v>
      </c>
      <c r="B1" s="1756"/>
      <c r="C1" s="1756"/>
      <c r="D1" s="1756"/>
      <c r="E1" s="1756"/>
      <c r="F1" s="1756"/>
      <c r="G1" s="1756"/>
      <c r="H1" s="1756"/>
      <c r="I1" s="1756"/>
      <c r="J1" s="1756"/>
      <c r="K1" s="1756"/>
      <c r="L1" s="1756"/>
      <c r="M1" s="1756"/>
      <c r="N1" s="1756"/>
      <c r="O1" s="1756"/>
      <c r="P1" s="1757"/>
    </row>
    <row r="2" spans="1:16" ht="15" customHeight="1" thickBot="1" x14ac:dyDescent="0.3">
      <c r="A2" s="1758"/>
      <c r="B2" s="1759"/>
      <c r="C2" s="1759"/>
      <c r="D2" s="1759"/>
      <c r="E2" s="1759"/>
      <c r="F2" s="1759"/>
      <c r="G2" s="1759"/>
      <c r="H2" s="1759"/>
      <c r="I2" s="1759"/>
      <c r="J2" s="1759"/>
      <c r="K2" s="1759"/>
      <c r="L2" s="1759"/>
      <c r="M2" s="1759"/>
      <c r="N2" s="1759"/>
      <c r="O2" s="1759"/>
      <c r="P2" s="1760"/>
    </row>
    <row r="3" spans="1:16" x14ac:dyDescent="0.25">
      <c r="A3" s="42" t="s">
        <v>1044</v>
      </c>
    </row>
    <row r="4" spans="1:16" x14ac:dyDescent="0.25">
      <c r="A4" s="42" t="s">
        <v>988</v>
      </c>
    </row>
    <row r="5" spans="1:16" x14ac:dyDescent="0.25">
      <c r="A5" s="132" t="s">
        <v>712</v>
      </c>
    </row>
    <row r="6" spans="1:16" x14ac:dyDescent="0.25">
      <c r="A6" s="132"/>
    </row>
    <row r="7" spans="1:16" x14ac:dyDescent="0.25">
      <c r="A7" s="1577" t="s">
        <v>1020</v>
      </c>
      <c r="B7" s="1527"/>
      <c r="C7" s="1527"/>
      <c r="D7" s="1527"/>
      <c r="E7" s="1527"/>
      <c r="F7" s="1527"/>
      <c r="G7" s="1527"/>
    </row>
    <row r="8" spans="1:16" x14ac:dyDescent="0.25">
      <c r="A8" s="76" t="s">
        <v>852</v>
      </c>
      <c r="C8" s="1538"/>
    </row>
    <row r="9" spans="1:16" x14ac:dyDescent="0.25">
      <c r="A9" s="76" t="s">
        <v>844</v>
      </c>
      <c r="C9" s="1538"/>
    </row>
    <row r="10" spans="1:16" x14ac:dyDescent="0.25">
      <c r="A10" s="76" t="s">
        <v>845</v>
      </c>
      <c r="C10" s="1538"/>
    </row>
    <row r="11" spans="1:16" x14ac:dyDescent="0.25">
      <c r="A11" s="76" t="s">
        <v>846</v>
      </c>
      <c r="C11" s="1538"/>
    </row>
    <row r="12" spans="1:16" x14ac:dyDescent="0.25">
      <c r="A12" s="76" t="s">
        <v>847</v>
      </c>
      <c r="C12" s="1538"/>
    </row>
    <row r="13" spans="1:16" x14ac:dyDescent="0.25">
      <c r="A13" s="76" t="s">
        <v>848</v>
      </c>
      <c r="C13" s="1538"/>
    </row>
    <row r="14" spans="1:16" x14ac:dyDescent="0.25">
      <c r="A14" s="76" t="s">
        <v>849</v>
      </c>
      <c r="C14" s="1538"/>
    </row>
    <row r="15" spans="1:16" x14ac:dyDescent="0.25">
      <c r="A15" s="76" t="s">
        <v>850</v>
      </c>
      <c r="C15" s="1538"/>
    </row>
    <row r="16" spans="1:16" x14ac:dyDescent="0.25">
      <c r="A16" s="1568" t="s">
        <v>851</v>
      </c>
      <c r="B16" s="1531"/>
      <c r="C16" s="1544"/>
    </row>
    <row r="19" spans="1:7" x14ac:dyDescent="0.25">
      <c r="A19" s="1567"/>
      <c r="B19" s="47"/>
      <c r="C19" s="47"/>
      <c r="D19" s="47"/>
      <c r="E19" s="47"/>
      <c r="F19" s="47"/>
      <c r="G19" s="47"/>
    </row>
    <row r="20" spans="1:7" x14ac:dyDescent="0.25">
      <c r="A20" s="1567"/>
      <c r="B20" s="47"/>
      <c r="C20" s="47"/>
      <c r="D20" s="47"/>
      <c r="E20" s="47"/>
      <c r="F20" s="47"/>
      <c r="G20" s="47"/>
    </row>
    <row r="21" spans="1:7" x14ac:dyDescent="0.25">
      <c r="A21" s="1567"/>
      <c r="B21" s="47"/>
      <c r="C21" s="47"/>
      <c r="D21" s="47"/>
      <c r="E21" s="47"/>
      <c r="F21" s="47"/>
      <c r="G21" s="47"/>
    </row>
  </sheetData>
  <sheetProtection algorithmName="SHA-512" hashValue="3aifJsUG6lasY43l+AJotA2p55462nwMxF7lzBTy4t/EL5B3zfuMyMqnJmH6UBqDLAKPDGWlmthRD6gKVgfPfQ==" saltValue="TWxGmDGChfQBHNyH5ounVQ==" spinCount="100000" sheet="1" objects="1" scenarios="1"/>
  <mergeCells count="1">
    <mergeCell ref="A1:P2"/>
  </mergeCells>
  <hyperlinks>
    <hyperlink ref="A5" location="Índice!A1" display="⌂ Volver al ÍNDICE" xr:uid="{6330C1CA-48A9-4D1F-AE26-87FA7A8057DF}"/>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B8AE3-5A58-4D99-9A88-3EB93B75D6D0}">
  <sheetPr codeName="Hoja90">
    <tabColor rgb="FFC5E9F7"/>
  </sheetPr>
  <dimension ref="A1:X10"/>
  <sheetViews>
    <sheetView workbookViewId="0">
      <selection activeCell="K37" sqref="K37"/>
    </sheetView>
  </sheetViews>
  <sheetFormatPr baseColWidth="10" defaultRowHeight="15" x14ac:dyDescent="0.25"/>
  <cols>
    <col min="1" max="1" width="30.7109375" customWidth="1"/>
  </cols>
  <sheetData>
    <row r="1" spans="1:24" ht="24" customHeight="1" x14ac:dyDescent="0.25">
      <c r="A1" s="1786" t="s">
        <v>934</v>
      </c>
      <c r="B1" s="1787"/>
      <c r="C1" s="1787"/>
      <c r="D1" s="1787"/>
      <c r="E1" s="1787"/>
      <c r="F1" s="1787"/>
      <c r="G1" s="1787"/>
      <c r="H1" s="1787"/>
      <c r="I1" s="1787"/>
      <c r="J1" s="1787"/>
      <c r="K1" s="1787"/>
      <c r="L1" s="1787"/>
      <c r="M1" s="1787"/>
      <c r="N1" s="1787"/>
      <c r="O1" s="1787"/>
      <c r="P1" s="1787"/>
      <c r="Q1" s="1787"/>
      <c r="R1" s="1787"/>
      <c r="S1" s="1787"/>
      <c r="T1" s="1787"/>
      <c r="U1" s="1787"/>
      <c r="V1" s="1787"/>
      <c r="W1" s="1787"/>
      <c r="X1" s="1788"/>
    </row>
    <row r="2" spans="1:24" ht="12.75" customHeight="1" thickBot="1" x14ac:dyDescent="0.3">
      <c r="A2" s="1789"/>
      <c r="B2" s="1790"/>
      <c r="C2" s="1790"/>
      <c r="D2" s="1790"/>
      <c r="E2" s="1790"/>
      <c r="F2" s="1790"/>
      <c r="G2" s="1790"/>
      <c r="H2" s="1790"/>
      <c r="I2" s="1790"/>
      <c r="J2" s="1790"/>
      <c r="K2" s="1790"/>
      <c r="L2" s="1790"/>
      <c r="M2" s="1790"/>
      <c r="N2" s="1790"/>
      <c r="O2" s="1790"/>
      <c r="P2" s="1790"/>
      <c r="Q2" s="1790"/>
      <c r="R2" s="1790"/>
      <c r="S2" s="1790"/>
      <c r="T2" s="1790"/>
      <c r="U2" s="1790"/>
      <c r="V2" s="1790"/>
      <c r="W2" s="1790"/>
      <c r="X2" s="1791"/>
    </row>
    <row r="3" spans="1:24" x14ac:dyDescent="0.25">
      <c r="A3" s="42" t="s">
        <v>1045</v>
      </c>
    </row>
    <row r="4" spans="1:24" x14ac:dyDescent="0.25">
      <c r="A4" s="42" t="s">
        <v>988</v>
      </c>
    </row>
    <row r="5" spans="1:24" x14ac:dyDescent="0.25">
      <c r="A5" s="132" t="s">
        <v>712</v>
      </c>
    </row>
    <row r="6" spans="1:24" x14ac:dyDescent="0.25">
      <c r="A6" s="132"/>
    </row>
    <row r="7" spans="1:24" x14ac:dyDescent="0.25">
      <c r="A7" s="1962" t="s">
        <v>1018</v>
      </c>
      <c r="B7" s="1962"/>
      <c r="C7" s="1962"/>
      <c r="D7" s="1962"/>
      <c r="E7" s="1962"/>
      <c r="F7" s="1962"/>
      <c r="G7" s="1963"/>
    </row>
    <row r="8" spans="1:24" x14ac:dyDescent="0.25">
      <c r="A8" s="1965"/>
      <c r="B8" s="1965"/>
      <c r="C8" s="1965"/>
      <c r="D8" s="1965"/>
      <c r="E8" s="1965"/>
      <c r="F8" s="1965"/>
      <c r="G8" s="1966"/>
    </row>
    <row r="9" spans="1:24" x14ac:dyDescent="0.25">
      <c r="A9" s="1559"/>
      <c r="B9" s="47"/>
      <c r="C9" s="47"/>
      <c r="D9" s="47"/>
      <c r="E9" s="47"/>
      <c r="F9" s="47"/>
      <c r="G9" s="47"/>
    </row>
    <row r="10" spans="1:24" x14ac:dyDescent="0.25">
      <c r="A10" s="1559"/>
      <c r="B10" s="47"/>
      <c r="C10" s="47"/>
      <c r="D10" s="47"/>
      <c r="E10" s="47"/>
      <c r="F10" s="47"/>
      <c r="G10" s="47"/>
    </row>
  </sheetData>
  <sheetProtection algorithmName="SHA-512" hashValue="PY7auAy9D9wOz4jtfse6UnSfdtvkXIF3sNtZ2wR5ESpxdnu8NPm5SPXhUTvsqdHKIK+Ju1GUSQRBRkJLXBhKmA==" saltValue="6C6dfppxt1+2kRwqohsH6A==" spinCount="100000" sheet="1" objects="1" scenarios="1"/>
  <mergeCells count="2">
    <mergeCell ref="A1:X2"/>
    <mergeCell ref="A7:G8"/>
  </mergeCells>
  <hyperlinks>
    <hyperlink ref="A5" location="Índice!A1" display="⌂ Volver al ÍNDICE" xr:uid="{767EA0FB-A15C-4DB3-9591-C996DE66908D}"/>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1BF18-FE44-49AD-8961-00304DDE2F1A}">
  <sheetPr codeName="Hoja91">
    <tabColor rgb="FFCBECF1"/>
  </sheetPr>
  <dimension ref="A1:FU87"/>
  <sheetViews>
    <sheetView zoomScale="77" zoomScaleNormal="77" workbookViewId="0">
      <pane xSplit="1" topLeftCell="B1" activePane="topRight" state="frozen"/>
      <selection activeCell="AL41" sqref="AL41"/>
      <selection pane="topRight" activeCell="N9" sqref="N9:O9"/>
    </sheetView>
  </sheetViews>
  <sheetFormatPr baseColWidth="10" defaultRowHeight="15" x14ac:dyDescent="0.25"/>
  <cols>
    <col min="1" max="1" width="50.7109375" customWidth="1"/>
    <col min="2" max="185" width="7.7109375" customWidth="1"/>
  </cols>
  <sheetData>
    <row r="1" spans="1:177" ht="24" customHeight="1" x14ac:dyDescent="0.25">
      <c r="A1" s="1755" t="s">
        <v>776</v>
      </c>
      <c r="B1" s="1756"/>
      <c r="C1" s="1756"/>
      <c r="D1" s="1756"/>
      <c r="E1" s="1756"/>
      <c r="F1" s="1756"/>
      <c r="G1" s="1756"/>
      <c r="H1" s="1756"/>
      <c r="I1" s="1756"/>
      <c r="J1" s="1756"/>
      <c r="K1" s="1756"/>
      <c r="L1" s="1756"/>
      <c r="M1" s="1756"/>
      <c r="N1" s="1756"/>
      <c r="O1" s="1756"/>
      <c r="P1" s="1756"/>
      <c r="Q1" s="1756"/>
      <c r="R1" s="1756"/>
      <c r="S1" s="1756"/>
      <c r="T1" s="1756"/>
      <c r="U1" s="1757"/>
    </row>
    <row r="2" spans="1:177" ht="11.25" customHeight="1" thickBot="1" x14ac:dyDescent="0.3">
      <c r="A2" s="1758"/>
      <c r="B2" s="1759"/>
      <c r="C2" s="1759"/>
      <c r="D2" s="1759"/>
      <c r="E2" s="1759"/>
      <c r="F2" s="1759"/>
      <c r="G2" s="1759"/>
      <c r="H2" s="1759"/>
      <c r="I2" s="1759"/>
      <c r="J2" s="1759"/>
      <c r="K2" s="1759"/>
      <c r="L2" s="1759"/>
      <c r="M2" s="1759"/>
      <c r="N2" s="1759"/>
      <c r="O2" s="1759"/>
      <c r="P2" s="1759"/>
      <c r="Q2" s="1759"/>
      <c r="R2" s="1759"/>
      <c r="S2" s="1759"/>
      <c r="T2" s="1759"/>
      <c r="U2" s="1760"/>
    </row>
    <row r="3" spans="1:177" x14ac:dyDescent="0.25">
      <c r="A3" s="42" t="s">
        <v>1046</v>
      </c>
    </row>
    <row r="4" spans="1:177" x14ac:dyDescent="0.25">
      <c r="A4" s="42" t="s">
        <v>988</v>
      </c>
    </row>
    <row r="5" spans="1:177" x14ac:dyDescent="0.25">
      <c r="A5" s="132" t="s">
        <v>712</v>
      </c>
    </row>
    <row r="7" spans="1:177" x14ac:dyDescent="0.25">
      <c r="A7" s="5" t="s">
        <v>1222</v>
      </c>
    </row>
    <row r="9" spans="1:177" ht="60" customHeight="1" x14ac:dyDescent="0.25">
      <c r="A9" s="172"/>
      <c r="B9" s="2205" t="s">
        <v>997</v>
      </c>
      <c r="C9" s="2205"/>
      <c r="D9" s="2205"/>
      <c r="E9" s="2205"/>
      <c r="F9" s="2205"/>
      <c r="G9" s="2205"/>
      <c r="H9" s="47"/>
      <c r="I9" s="2205" t="s">
        <v>508</v>
      </c>
      <c r="J9" s="2205"/>
      <c r="K9" s="2205"/>
      <c r="L9" s="2205"/>
      <c r="M9" s="47"/>
      <c r="N9" s="2205" t="s">
        <v>1389</v>
      </c>
      <c r="O9" s="2205"/>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row>
    <row r="10" spans="1:177" x14ac:dyDescent="0.25">
      <c r="A10" s="472" t="s">
        <v>29</v>
      </c>
      <c r="B10" s="2199">
        <v>2017</v>
      </c>
      <c r="C10" s="2199"/>
      <c r="D10" s="2199"/>
      <c r="E10" s="2199">
        <v>2020</v>
      </c>
      <c r="F10" s="2199"/>
      <c r="G10" s="2199"/>
      <c r="I10" s="2199">
        <v>2017</v>
      </c>
      <c r="J10" s="2199"/>
      <c r="K10" s="2199">
        <v>2020</v>
      </c>
      <c r="L10" s="2199"/>
      <c r="N10" s="2198">
        <v>2017</v>
      </c>
      <c r="O10" s="2198">
        <v>2020</v>
      </c>
    </row>
    <row r="11" spans="1:177" x14ac:dyDescent="0.25">
      <c r="A11" s="451" t="s">
        <v>30</v>
      </c>
      <c r="B11" s="452" t="s">
        <v>31</v>
      </c>
      <c r="C11" s="452" t="s">
        <v>32</v>
      </c>
      <c r="D11" s="452" t="s">
        <v>33</v>
      </c>
      <c r="E11" s="452" t="s">
        <v>31</v>
      </c>
      <c r="F11" s="452" t="s">
        <v>32</v>
      </c>
      <c r="G11" s="452" t="s">
        <v>33</v>
      </c>
      <c r="H11" s="18"/>
      <c r="I11" s="452" t="s">
        <v>31</v>
      </c>
      <c r="J11" s="452" t="s">
        <v>32</v>
      </c>
      <c r="K11" s="452" t="s">
        <v>31</v>
      </c>
      <c r="L11" s="452" t="s">
        <v>32</v>
      </c>
      <c r="N11" s="2198"/>
      <c r="O11" s="2198"/>
    </row>
    <row r="12" spans="1:177" x14ac:dyDescent="0.25">
      <c r="A12" s="985" t="s">
        <v>748</v>
      </c>
      <c r="B12" s="958">
        <v>133.49079999999998</v>
      </c>
      <c r="C12" s="959">
        <v>142.54509999999988</v>
      </c>
      <c r="D12" s="959">
        <f t="shared" ref="D12:D21" si="0">C12+B12</f>
        <v>276.03589999999986</v>
      </c>
      <c r="E12" s="958">
        <v>126.2366</v>
      </c>
      <c r="F12" s="959">
        <v>138.17140000000001</v>
      </c>
      <c r="G12" s="960">
        <f>E12+F12</f>
        <v>264.40800000000002</v>
      </c>
      <c r="I12" s="176">
        <f t="shared" ref="I12:I21" si="1">B12/$B$22*100</f>
        <v>7.5778246556719902</v>
      </c>
      <c r="J12" s="175">
        <f t="shared" ref="J12:J21" si="2">C12/$C$22*100</f>
        <v>8.5582515758561204</v>
      </c>
      <c r="K12" s="176">
        <f t="shared" ref="K12:K21" si="3">E12/$E$22*100</f>
        <v>6.7331813810786221</v>
      </c>
      <c r="L12" s="181">
        <f t="shared" ref="L12:L21" si="4">F12/$F$22*100</f>
        <v>7.995263417159598</v>
      </c>
      <c r="N12" s="178">
        <f t="shared" ref="N12:N21" si="5">J12-I12</f>
        <v>0.98042692018413025</v>
      </c>
      <c r="O12" s="180">
        <f t="shared" ref="O12:O21" si="6">L12-K12</f>
        <v>1.2620820360809759</v>
      </c>
    </row>
    <row r="13" spans="1:177" x14ac:dyDescent="0.25">
      <c r="A13" s="986" t="s">
        <v>749</v>
      </c>
      <c r="B13" s="767">
        <v>271.99999999999994</v>
      </c>
      <c r="C13" s="45">
        <v>218.88889999999992</v>
      </c>
      <c r="D13" s="45">
        <f t="shared" si="0"/>
        <v>490.88889999999986</v>
      </c>
      <c r="E13" s="767">
        <v>178.42509999999999</v>
      </c>
      <c r="F13" s="45">
        <v>141.11730000000003</v>
      </c>
      <c r="G13" s="780">
        <f t="shared" ref="G13:G21" si="7">E13+F13</f>
        <v>319.54240000000004</v>
      </c>
      <c r="I13" s="61">
        <f t="shared" si="1"/>
        <v>15.440527035142354</v>
      </c>
      <c r="J13" s="6">
        <f t="shared" si="2"/>
        <v>13.141849655739929</v>
      </c>
      <c r="K13" s="61">
        <f t="shared" si="3"/>
        <v>9.516800684089171</v>
      </c>
      <c r="L13" s="82">
        <f t="shared" si="4"/>
        <v>8.1657273952376279</v>
      </c>
      <c r="N13" s="59">
        <f t="shared" si="5"/>
        <v>-2.2986773794024256</v>
      </c>
      <c r="O13" s="73">
        <f t="shared" si="6"/>
        <v>-1.3510732888515431</v>
      </c>
    </row>
    <row r="14" spans="1:177" x14ac:dyDescent="0.25">
      <c r="A14" s="986" t="s">
        <v>750</v>
      </c>
      <c r="B14" s="767">
        <v>194.16690000000003</v>
      </c>
      <c r="C14" s="45">
        <v>176.21419999999992</v>
      </c>
      <c r="D14" s="45">
        <f t="shared" si="0"/>
        <v>370.38109999999995</v>
      </c>
      <c r="E14" s="767">
        <v>157.53020000000009</v>
      </c>
      <c r="F14" s="45">
        <v>153.86369999999999</v>
      </c>
      <c r="G14" s="780">
        <f t="shared" si="7"/>
        <v>311.39390000000009</v>
      </c>
      <c r="I14" s="61">
        <f t="shared" si="1"/>
        <v>11.022203194043319</v>
      </c>
      <c r="J14" s="6">
        <f t="shared" si="2"/>
        <v>10.579707438826212</v>
      </c>
      <c r="K14" s="61">
        <f t="shared" si="3"/>
        <v>8.4023128759614263</v>
      </c>
      <c r="L14" s="82">
        <f t="shared" si="4"/>
        <v>8.9032955578275903</v>
      </c>
      <c r="N14" s="59">
        <f t="shared" si="5"/>
        <v>-0.4424957552171076</v>
      </c>
      <c r="O14" s="73">
        <f t="shared" si="6"/>
        <v>0.50098268186616401</v>
      </c>
    </row>
    <row r="15" spans="1:177" x14ac:dyDescent="0.25">
      <c r="A15" s="986" t="s">
        <v>751</v>
      </c>
      <c r="B15" s="767">
        <v>180.6884</v>
      </c>
      <c r="C15" s="45">
        <v>164.1985999999998</v>
      </c>
      <c r="D15" s="45">
        <f t="shared" si="0"/>
        <v>344.88699999999983</v>
      </c>
      <c r="E15" s="767">
        <v>234.26749999999998</v>
      </c>
      <c r="F15" s="45">
        <v>193.55229999999978</v>
      </c>
      <c r="G15" s="780">
        <f t="shared" si="7"/>
        <v>427.81979999999976</v>
      </c>
      <c r="I15" s="61">
        <f t="shared" si="1"/>
        <v>10.257073989472856</v>
      </c>
      <c r="J15" s="6">
        <f t="shared" si="2"/>
        <v>9.8583039838154267</v>
      </c>
      <c r="K15" s="61">
        <f t="shared" si="3"/>
        <v>12.495310941453081</v>
      </c>
      <c r="L15" s="82">
        <f t="shared" si="4"/>
        <v>11.199869318086796</v>
      </c>
      <c r="N15" s="59">
        <f t="shared" si="5"/>
        <v>-0.39877000565742904</v>
      </c>
      <c r="O15" s="73">
        <f t="shared" si="6"/>
        <v>-1.2954416233662851</v>
      </c>
    </row>
    <row r="16" spans="1:177" x14ac:dyDescent="0.25">
      <c r="A16" s="987" t="s">
        <v>621</v>
      </c>
      <c r="B16" s="121">
        <v>112.90739999999998</v>
      </c>
      <c r="C16" s="112">
        <v>137.66329999999999</v>
      </c>
      <c r="D16" s="112">
        <f t="shared" si="0"/>
        <v>250.57069999999999</v>
      </c>
      <c r="E16" s="121">
        <v>230.75190000000001</v>
      </c>
      <c r="F16" s="112">
        <v>243.4532999999997</v>
      </c>
      <c r="G16" s="1433">
        <f t="shared" si="7"/>
        <v>474.20519999999971</v>
      </c>
      <c r="H16" s="5"/>
      <c r="I16" s="769">
        <f t="shared" si="1"/>
        <v>6.409374125616293</v>
      </c>
      <c r="J16" s="87">
        <f t="shared" si="2"/>
        <v>8.2651536542648945</v>
      </c>
      <c r="K16" s="769">
        <f t="shared" si="3"/>
        <v>12.307796603588152</v>
      </c>
      <c r="L16" s="768">
        <f t="shared" si="4"/>
        <v>14.087381782892686</v>
      </c>
      <c r="M16" s="5"/>
      <c r="N16" s="105">
        <f t="shared" si="5"/>
        <v>1.8557795286486014</v>
      </c>
      <c r="O16" s="826">
        <f t="shared" si="6"/>
        <v>1.7795851793045347</v>
      </c>
    </row>
    <row r="17" spans="1:123" x14ac:dyDescent="0.25">
      <c r="A17" s="986" t="s">
        <v>622</v>
      </c>
      <c r="B17" s="767">
        <v>248.95140000000001</v>
      </c>
      <c r="C17" s="45">
        <v>214.32789999999989</v>
      </c>
      <c r="D17" s="45">
        <f t="shared" si="0"/>
        <v>463.27929999999992</v>
      </c>
      <c r="E17" s="767">
        <v>258.78659999999985</v>
      </c>
      <c r="F17" s="45">
        <v>214.03879999999987</v>
      </c>
      <c r="G17" s="780">
        <f t="shared" si="7"/>
        <v>472.82539999999972</v>
      </c>
      <c r="I17" s="61">
        <f t="shared" si="1"/>
        <v>14.132135375501983</v>
      </c>
      <c r="J17" s="6">
        <f t="shared" si="2"/>
        <v>12.868012214554788</v>
      </c>
      <c r="K17" s="61">
        <f t="shared" si="3"/>
        <v>13.803105571542959</v>
      </c>
      <c r="L17" s="82">
        <f t="shared" si="4"/>
        <v>12.385316986675527</v>
      </c>
      <c r="N17" s="59">
        <f t="shared" si="5"/>
        <v>-1.2641231609471948</v>
      </c>
      <c r="O17" s="73">
        <f t="shared" si="6"/>
        <v>-1.4177885848674325</v>
      </c>
    </row>
    <row r="18" spans="1:123" x14ac:dyDescent="0.25">
      <c r="A18" s="986" t="s">
        <v>623</v>
      </c>
      <c r="B18" s="767">
        <v>39.833600000000004</v>
      </c>
      <c r="C18" s="45">
        <v>36.64589999999999</v>
      </c>
      <c r="D18" s="45">
        <f t="shared" si="0"/>
        <v>76.479500000000002</v>
      </c>
      <c r="E18" s="767">
        <v>33.669400000000003</v>
      </c>
      <c r="F18" s="45">
        <v>36.089400000000012</v>
      </c>
      <c r="G18" s="780">
        <f t="shared" si="7"/>
        <v>69.758800000000008</v>
      </c>
      <c r="I18" s="61">
        <f t="shared" si="1"/>
        <v>2.2612197709817892</v>
      </c>
      <c r="J18" s="6">
        <f t="shared" si="2"/>
        <v>2.2001796724241385</v>
      </c>
      <c r="K18" s="61">
        <f t="shared" si="3"/>
        <v>1.7958514186225591</v>
      </c>
      <c r="L18" s="82">
        <f t="shared" si="4"/>
        <v>2.0883066942018367</v>
      </c>
      <c r="N18" s="59">
        <f t="shared" si="5"/>
        <v>-6.104009855765069E-2</v>
      </c>
      <c r="O18" s="73">
        <f t="shared" si="6"/>
        <v>0.29245527557927753</v>
      </c>
    </row>
    <row r="19" spans="1:123" x14ac:dyDescent="0.25">
      <c r="A19" s="986" t="s">
        <v>624</v>
      </c>
      <c r="B19" s="767">
        <v>295.62849999999997</v>
      </c>
      <c r="C19" s="45">
        <v>301.76499999999982</v>
      </c>
      <c r="D19" s="45">
        <f t="shared" si="0"/>
        <v>597.39349999999979</v>
      </c>
      <c r="E19" s="767">
        <v>313.05430000000001</v>
      </c>
      <c r="F19" s="45">
        <v>291.82229999999959</v>
      </c>
      <c r="G19" s="780">
        <f t="shared" si="7"/>
        <v>604.8765999999996</v>
      </c>
      <c r="I19" s="61">
        <f t="shared" si="1"/>
        <v>16.781837671355081</v>
      </c>
      <c r="J19" s="6">
        <f t="shared" si="2"/>
        <v>18.117639868281852</v>
      </c>
      <c r="K19" s="61">
        <f t="shared" si="3"/>
        <v>16.697624809497416</v>
      </c>
      <c r="L19" s="82">
        <f t="shared" si="4"/>
        <v>16.886245340941542</v>
      </c>
      <c r="N19" s="59">
        <f t="shared" si="5"/>
        <v>1.335802196926771</v>
      </c>
      <c r="O19" s="73">
        <f t="shared" si="6"/>
        <v>0.18862053144412627</v>
      </c>
    </row>
    <row r="20" spans="1:123" x14ac:dyDescent="0.25">
      <c r="A20" s="986" t="s">
        <v>752</v>
      </c>
      <c r="B20" s="767">
        <v>164.18979999999993</v>
      </c>
      <c r="C20" s="45">
        <v>153.25349999999992</v>
      </c>
      <c r="D20" s="45">
        <f t="shared" si="0"/>
        <v>317.44329999999985</v>
      </c>
      <c r="E20" s="767">
        <v>197.25299999999996</v>
      </c>
      <c r="F20" s="45">
        <v>188.89819999999983</v>
      </c>
      <c r="G20" s="780">
        <f t="shared" si="7"/>
        <v>386.15119999999979</v>
      </c>
      <c r="I20" s="61">
        <f t="shared" si="1"/>
        <v>9.3205038448331461</v>
      </c>
      <c r="J20" s="6">
        <f t="shared" si="2"/>
        <v>9.2011721755463114</v>
      </c>
      <c r="K20" s="61">
        <f t="shared" si="3"/>
        <v>10.521039278322618</v>
      </c>
      <c r="L20" s="82">
        <f t="shared" si="4"/>
        <v>10.930560651678247</v>
      </c>
      <c r="N20" s="59">
        <f t="shared" si="5"/>
        <v>-0.1193316692868347</v>
      </c>
      <c r="O20" s="73">
        <f t="shared" si="6"/>
        <v>0.40952137335562888</v>
      </c>
    </row>
    <row r="21" spans="1:123" x14ac:dyDescent="0.25">
      <c r="A21" s="986" t="s">
        <v>753</v>
      </c>
      <c r="B21" s="767">
        <v>119.7411</v>
      </c>
      <c r="C21" s="45">
        <v>120.08429999999987</v>
      </c>
      <c r="D21" s="45">
        <f t="shared" si="0"/>
        <v>239.82539999999989</v>
      </c>
      <c r="E21" s="767">
        <v>144.86870000000002</v>
      </c>
      <c r="F21" s="45">
        <v>127.15900000000001</v>
      </c>
      <c r="G21" s="780">
        <f t="shared" si="7"/>
        <v>272.02770000000004</v>
      </c>
      <c r="I21" s="100">
        <f t="shared" si="1"/>
        <v>6.7973003373811931</v>
      </c>
      <c r="J21" s="98">
        <f t="shared" si="2"/>
        <v>7.2097297606903297</v>
      </c>
      <c r="K21" s="100">
        <f t="shared" si="3"/>
        <v>7.7269764358440005</v>
      </c>
      <c r="L21" s="99">
        <f t="shared" si="4"/>
        <v>7.3580328552985446</v>
      </c>
      <c r="N21" s="108">
        <f t="shared" si="5"/>
        <v>0.41242942330913657</v>
      </c>
      <c r="O21" s="246">
        <f t="shared" si="6"/>
        <v>-0.36894358054545595</v>
      </c>
    </row>
    <row r="22" spans="1:123" x14ac:dyDescent="0.25">
      <c r="A22" s="988" t="s">
        <v>165</v>
      </c>
      <c r="B22" s="539">
        <f>SUM(B12:B21)</f>
        <v>1761.5978999999998</v>
      </c>
      <c r="C22" s="540">
        <f>SUM(C12:C21)</f>
        <v>1665.5866999999989</v>
      </c>
      <c r="D22" s="540">
        <f t="shared" ref="D22:G22" si="8">SUM(D12:D21)</f>
        <v>3427.1845999999987</v>
      </c>
      <c r="E22" s="539">
        <f t="shared" si="8"/>
        <v>1874.8432999999998</v>
      </c>
      <c r="F22" s="540">
        <f>SUM(F12:F21)</f>
        <v>1728.1656999999989</v>
      </c>
      <c r="G22" s="541">
        <f t="shared" si="8"/>
        <v>3603.0089999999987</v>
      </c>
      <c r="H22" s="6"/>
      <c r="I22" s="6"/>
    </row>
    <row r="25" spans="1:123" x14ac:dyDescent="0.25">
      <c r="A25" s="5" t="s">
        <v>1223</v>
      </c>
    </row>
    <row r="26" spans="1:123" x14ac:dyDescent="0.25">
      <c r="A26" s="5"/>
    </row>
    <row r="27" spans="1:123" x14ac:dyDescent="0.25">
      <c r="A27" s="5"/>
      <c r="B27" s="2201" t="s">
        <v>997</v>
      </c>
      <c r="C27" s="2202"/>
      <c r="D27" s="2202"/>
      <c r="E27" s="2202"/>
      <c r="F27" s="2202"/>
      <c r="G27" s="2202"/>
      <c r="H27" s="2202"/>
      <c r="I27" s="2202"/>
      <c r="J27" s="2202"/>
      <c r="K27" s="2202"/>
      <c r="L27" s="2202"/>
      <c r="M27" s="2202"/>
      <c r="N27" s="2202"/>
      <c r="O27" s="2202"/>
      <c r="P27" s="2202"/>
      <c r="Q27" s="2202"/>
      <c r="R27" s="2202"/>
      <c r="S27" s="2202"/>
      <c r="T27" s="2202"/>
      <c r="U27" s="2202"/>
      <c r="V27" s="2202"/>
      <c r="W27" s="2202"/>
      <c r="X27" s="2202"/>
      <c r="Y27" s="2202"/>
      <c r="Z27" s="2202"/>
      <c r="AA27" s="2202"/>
      <c r="AB27" s="2202"/>
      <c r="AC27" s="2202"/>
      <c r="AD27" s="2202"/>
      <c r="AE27" s="2202"/>
      <c r="AF27" s="2202"/>
      <c r="AG27" s="2202"/>
      <c r="AH27" s="2202"/>
      <c r="AI27" s="2202"/>
      <c r="AJ27" s="2202"/>
      <c r="AK27" s="2202"/>
      <c r="AL27" s="2202"/>
      <c r="AM27" s="2202"/>
      <c r="AN27" s="2202"/>
      <c r="AO27" s="2202"/>
      <c r="AP27" s="2202"/>
      <c r="AQ27" s="2202"/>
      <c r="AR27" s="2202"/>
      <c r="AS27" s="2202"/>
      <c r="AT27" s="2202"/>
      <c r="AU27" s="2202"/>
      <c r="AV27" s="2202"/>
      <c r="AW27" s="2202"/>
      <c r="AX27" s="2202"/>
      <c r="AY27" s="2202"/>
      <c r="AZ27" s="2202"/>
      <c r="BA27" s="2202"/>
      <c r="BB27" s="2202"/>
      <c r="BC27" s="2202"/>
      <c r="BD27" s="2202"/>
      <c r="BE27" s="2202"/>
      <c r="BF27" s="2202"/>
      <c r="BG27" s="2202"/>
      <c r="BH27" s="2202"/>
      <c r="BI27" s="2203"/>
      <c r="BK27" s="2201" t="s">
        <v>508</v>
      </c>
      <c r="BL27" s="2202"/>
      <c r="BM27" s="2202"/>
      <c r="BN27" s="2202"/>
      <c r="BO27" s="2202"/>
      <c r="BP27" s="2202"/>
      <c r="BQ27" s="2202"/>
      <c r="BR27" s="2202"/>
      <c r="BS27" s="2202"/>
      <c r="BT27" s="2202"/>
      <c r="BU27" s="2202"/>
      <c r="BV27" s="2202"/>
      <c r="BW27" s="2202"/>
      <c r="BX27" s="2202"/>
      <c r="BY27" s="2202"/>
      <c r="BZ27" s="2202"/>
      <c r="CA27" s="2202"/>
      <c r="CB27" s="2202"/>
      <c r="CC27" s="2202"/>
      <c r="CD27" s="2202"/>
      <c r="CE27" s="2202"/>
      <c r="CF27" s="2202"/>
      <c r="CG27" s="2202"/>
      <c r="CH27" s="2202"/>
      <c r="CI27" s="2202"/>
      <c r="CJ27" s="2202"/>
      <c r="CK27" s="2202"/>
      <c r="CL27" s="2202"/>
      <c r="CM27" s="2202"/>
      <c r="CN27" s="2202"/>
      <c r="CO27" s="2202"/>
      <c r="CP27" s="2202"/>
      <c r="CQ27" s="2202"/>
      <c r="CR27" s="2202"/>
      <c r="CS27" s="2202"/>
      <c r="CT27" s="2202"/>
      <c r="CU27" s="2202"/>
      <c r="CV27" s="2202"/>
      <c r="CW27" s="2202"/>
      <c r="CX27" s="2203"/>
      <c r="CZ27" s="2200" t="s">
        <v>1390</v>
      </c>
      <c r="DA27" s="2200"/>
      <c r="DB27" s="2200"/>
      <c r="DC27" s="2200"/>
      <c r="DD27" s="2200"/>
      <c r="DE27" s="2200"/>
      <c r="DF27" s="2200"/>
      <c r="DG27" s="2200"/>
      <c r="DH27" s="2200"/>
      <c r="DI27" s="2200"/>
      <c r="DJ27" s="2200"/>
      <c r="DK27" s="2200"/>
      <c r="DL27" s="2200"/>
      <c r="DM27" s="2200"/>
      <c r="DN27" s="2200"/>
      <c r="DO27" s="2200"/>
      <c r="DP27" s="2200"/>
      <c r="DQ27" s="2200"/>
      <c r="DR27" s="2200"/>
      <c r="DS27" s="2200"/>
    </row>
    <row r="28" spans="1:123" x14ac:dyDescent="0.25">
      <c r="A28" s="473" t="s">
        <v>29</v>
      </c>
      <c r="B28" s="2199">
        <v>2017</v>
      </c>
      <c r="C28" s="2199"/>
      <c r="D28" s="2199"/>
      <c r="E28" s="2199"/>
      <c r="F28" s="2199"/>
      <c r="G28" s="2199"/>
      <c r="H28" s="2199"/>
      <c r="I28" s="2199"/>
      <c r="J28" s="2199"/>
      <c r="K28" s="2199"/>
      <c r="L28" s="2199"/>
      <c r="M28" s="2199"/>
      <c r="N28" s="2199"/>
      <c r="O28" s="2199"/>
      <c r="P28" s="2199"/>
      <c r="Q28" s="2199"/>
      <c r="R28" s="2199"/>
      <c r="S28" s="2199"/>
      <c r="T28" s="2199"/>
      <c r="U28" s="2199"/>
      <c r="V28" s="2199"/>
      <c r="W28" s="2199"/>
      <c r="X28" s="2199"/>
      <c r="Y28" s="2199"/>
      <c r="Z28" s="2199"/>
      <c r="AA28" s="2199"/>
      <c r="AB28" s="2199"/>
      <c r="AC28" s="2199"/>
      <c r="AD28" s="2199"/>
      <c r="AE28" s="2199"/>
      <c r="AF28" s="2199">
        <v>2020</v>
      </c>
      <c r="AG28" s="2199"/>
      <c r="AH28" s="2199"/>
      <c r="AI28" s="2199"/>
      <c r="AJ28" s="2199"/>
      <c r="AK28" s="2199"/>
      <c r="AL28" s="2199"/>
      <c r="AM28" s="2199"/>
      <c r="AN28" s="2199"/>
      <c r="AO28" s="2199"/>
      <c r="AP28" s="2199"/>
      <c r="AQ28" s="2199"/>
      <c r="AR28" s="2199"/>
      <c r="AS28" s="2199"/>
      <c r="AT28" s="2199"/>
      <c r="AU28" s="2199"/>
      <c r="AV28" s="2199"/>
      <c r="AW28" s="2199"/>
      <c r="AX28" s="2199"/>
      <c r="AY28" s="2199"/>
      <c r="AZ28" s="2199"/>
      <c r="BA28" s="2199"/>
      <c r="BB28" s="2199"/>
      <c r="BC28" s="2199"/>
      <c r="BD28" s="2199"/>
      <c r="BE28" s="2199"/>
      <c r="BF28" s="2199"/>
      <c r="BG28" s="2199"/>
      <c r="BH28" s="2199"/>
      <c r="BI28" s="2199"/>
      <c r="BK28" s="2199">
        <v>2017</v>
      </c>
      <c r="BL28" s="2199"/>
      <c r="BM28" s="2199"/>
      <c r="BN28" s="2199"/>
      <c r="BO28" s="2199"/>
      <c r="BP28" s="2199"/>
      <c r="BQ28" s="2199"/>
      <c r="BR28" s="2199"/>
      <c r="BS28" s="2199"/>
      <c r="BT28" s="2199"/>
      <c r="BU28" s="2199"/>
      <c r="BV28" s="2199"/>
      <c r="BW28" s="2199"/>
      <c r="BX28" s="2199"/>
      <c r="BY28" s="2199"/>
      <c r="BZ28" s="2199"/>
      <c r="CA28" s="2199"/>
      <c r="CB28" s="2199"/>
      <c r="CC28" s="2199"/>
      <c r="CD28" s="2199"/>
      <c r="CE28" s="2199">
        <v>2020</v>
      </c>
      <c r="CF28" s="2199"/>
      <c r="CG28" s="2199"/>
      <c r="CH28" s="2199"/>
      <c r="CI28" s="2199"/>
      <c r="CJ28" s="2199"/>
      <c r="CK28" s="2199"/>
      <c r="CL28" s="2199"/>
      <c r="CM28" s="2199"/>
      <c r="CN28" s="2199"/>
      <c r="CO28" s="2199"/>
      <c r="CP28" s="2199"/>
      <c r="CQ28" s="2199"/>
      <c r="CR28" s="2199"/>
      <c r="CS28" s="2199"/>
      <c r="CT28" s="2199"/>
      <c r="CU28" s="2199"/>
      <c r="CV28" s="2199"/>
      <c r="CW28" s="2199"/>
      <c r="CX28" s="2199"/>
      <c r="CZ28" s="2198">
        <v>2017</v>
      </c>
      <c r="DA28" s="2198"/>
      <c r="DB28" s="2198"/>
      <c r="DC28" s="2198"/>
      <c r="DD28" s="2198"/>
      <c r="DE28" s="2198"/>
      <c r="DF28" s="2198"/>
      <c r="DG28" s="2198"/>
      <c r="DH28" s="2198"/>
      <c r="DI28" s="2198"/>
      <c r="DJ28" s="2198">
        <v>2020</v>
      </c>
      <c r="DK28" s="2198"/>
      <c r="DL28" s="2198"/>
      <c r="DM28" s="2198"/>
      <c r="DN28" s="2198"/>
      <c r="DO28" s="2198"/>
      <c r="DP28" s="2198"/>
      <c r="DQ28" s="2198"/>
      <c r="DR28" s="2198"/>
      <c r="DS28" s="2198"/>
    </row>
    <row r="29" spans="1:123" x14ac:dyDescent="0.25">
      <c r="A29" s="453" t="s">
        <v>30</v>
      </c>
      <c r="B29" s="2200" t="s">
        <v>31</v>
      </c>
      <c r="C29" s="2200"/>
      <c r="D29" s="2200"/>
      <c r="E29" s="2200"/>
      <c r="F29" s="2200"/>
      <c r="G29" s="2200"/>
      <c r="H29" s="2200"/>
      <c r="I29" s="2200"/>
      <c r="J29" s="2200"/>
      <c r="K29" s="2200"/>
      <c r="L29" s="2200" t="s">
        <v>32</v>
      </c>
      <c r="M29" s="2200"/>
      <c r="N29" s="2200"/>
      <c r="O29" s="2200"/>
      <c r="P29" s="2200"/>
      <c r="Q29" s="2200"/>
      <c r="R29" s="2200"/>
      <c r="S29" s="2200"/>
      <c r="T29" s="2200"/>
      <c r="U29" s="2200"/>
      <c r="V29" s="2200" t="s">
        <v>33</v>
      </c>
      <c r="W29" s="2200"/>
      <c r="X29" s="2200"/>
      <c r="Y29" s="2200"/>
      <c r="Z29" s="2200"/>
      <c r="AA29" s="2200"/>
      <c r="AB29" s="2200"/>
      <c r="AC29" s="2200"/>
      <c r="AD29" s="2200"/>
      <c r="AE29" s="2200"/>
      <c r="AF29" s="2200" t="s">
        <v>31</v>
      </c>
      <c r="AG29" s="2200"/>
      <c r="AH29" s="2200"/>
      <c r="AI29" s="2200"/>
      <c r="AJ29" s="2200"/>
      <c r="AK29" s="2200"/>
      <c r="AL29" s="2200"/>
      <c r="AM29" s="2200"/>
      <c r="AN29" s="2200"/>
      <c r="AO29" s="2200"/>
      <c r="AP29" s="2200" t="s">
        <v>32</v>
      </c>
      <c r="AQ29" s="2200"/>
      <c r="AR29" s="2200"/>
      <c r="AS29" s="2200"/>
      <c r="AT29" s="2200"/>
      <c r="AU29" s="2200"/>
      <c r="AV29" s="2200"/>
      <c r="AW29" s="2200"/>
      <c r="AX29" s="2200"/>
      <c r="AY29" s="2200"/>
      <c r="AZ29" s="2200" t="s">
        <v>33</v>
      </c>
      <c r="BA29" s="2200"/>
      <c r="BB29" s="2200"/>
      <c r="BC29" s="2200"/>
      <c r="BD29" s="2200"/>
      <c r="BE29" s="2200"/>
      <c r="BF29" s="2200"/>
      <c r="BG29" s="2200"/>
      <c r="BH29" s="2200"/>
      <c r="BI29" s="2200"/>
      <c r="BK29" s="2200" t="s">
        <v>31</v>
      </c>
      <c r="BL29" s="2200"/>
      <c r="BM29" s="2200"/>
      <c r="BN29" s="2200"/>
      <c r="BO29" s="2200"/>
      <c r="BP29" s="2200"/>
      <c r="BQ29" s="2200"/>
      <c r="BR29" s="2200"/>
      <c r="BS29" s="2200"/>
      <c r="BT29" s="2200"/>
      <c r="BU29" s="2200" t="s">
        <v>32</v>
      </c>
      <c r="BV29" s="2200"/>
      <c r="BW29" s="2200"/>
      <c r="BX29" s="2200"/>
      <c r="BY29" s="2200"/>
      <c r="BZ29" s="2200"/>
      <c r="CA29" s="2200"/>
      <c r="CB29" s="2200"/>
      <c r="CC29" s="2200"/>
      <c r="CD29" s="2200"/>
      <c r="CE29" s="2200" t="s">
        <v>31</v>
      </c>
      <c r="CF29" s="2200"/>
      <c r="CG29" s="2200"/>
      <c r="CH29" s="2200"/>
      <c r="CI29" s="2200"/>
      <c r="CJ29" s="2200"/>
      <c r="CK29" s="2200"/>
      <c r="CL29" s="2200"/>
      <c r="CM29" s="2200"/>
      <c r="CN29" s="2200"/>
      <c r="CO29" s="2200" t="s">
        <v>32</v>
      </c>
      <c r="CP29" s="2200"/>
      <c r="CQ29" s="2200"/>
      <c r="CR29" s="2200"/>
      <c r="CS29" s="2200"/>
      <c r="CT29" s="2200"/>
      <c r="CU29" s="2200"/>
      <c r="CV29" s="2200"/>
      <c r="CW29" s="2200"/>
      <c r="CX29" s="2200"/>
      <c r="CZ29" s="2198"/>
      <c r="DA29" s="2198"/>
      <c r="DB29" s="2198"/>
      <c r="DC29" s="2198"/>
      <c r="DD29" s="2198"/>
      <c r="DE29" s="2198"/>
      <c r="DF29" s="2198"/>
      <c r="DG29" s="2198"/>
      <c r="DH29" s="2198"/>
      <c r="DI29" s="2198"/>
      <c r="DJ29" s="2198"/>
      <c r="DK29" s="2198"/>
      <c r="DL29" s="2198"/>
      <c r="DM29" s="2198"/>
      <c r="DN29" s="2198"/>
      <c r="DO29" s="2198"/>
      <c r="DP29" s="2198"/>
      <c r="DQ29" s="2198"/>
      <c r="DR29" s="2198"/>
      <c r="DS29" s="2198"/>
    </row>
    <row r="30" spans="1:123" ht="161.44999999999999" customHeight="1" x14ac:dyDescent="0.25">
      <c r="A30" s="984" t="s">
        <v>34</v>
      </c>
      <c r="B30" s="989" t="s">
        <v>748</v>
      </c>
      <c r="C30" s="990" t="s">
        <v>749</v>
      </c>
      <c r="D30" s="990" t="s">
        <v>750</v>
      </c>
      <c r="E30" s="990" t="s">
        <v>751</v>
      </c>
      <c r="F30" s="991" t="s">
        <v>621</v>
      </c>
      <c r="G30" s="990" t="s">
        <v>622</v>
      </c>
      <c r="H30" s="990" t="s">
        <v>623</v>
      </c>
      <c r="I30" s="990" t="s">
        <v>624</v>
      </c>
      <c r="J30" s="990" t="s">
        <v>752</v>
      </c>
      <c r="K30" s="990" t="s">
        <v>753</v>
      </c>
      <c r="L30" s="990" t="s">
        <v>748</v>
      </c>
      <c r="M30" s="990" t="s">
        <v>749</v>
      </c>
      <c r="N30" s="990" t="s">
        <v>750</v>
      </c>
      <c r="O30" s="990" t="s">
        <v>751</v>
      </c>
      <c r="P30" s="991" t="s">
        <v>621</v>
      </c>
      <c r="Q30" s="990" t="s">
        <v>622</v>
      </c>
      <c r="R30" s="990" t="s">
        <v>623</v>
      </c>
      <c r="S30" s="990" t="s">
        <v>624</v>
      </c>
      <c r="T30" s="990" t="s">
        <v>752</v>
      </c>
      <c r="U30" s="990" t="s">
        <v>753</v>
      </c>
      <c r="V30" s="990" t="s">
        <v>748</v>
      </c>
      <c r="W30" s="990" t="s">
        <v>749</v>
      </c>
      <c r="X30" s="990" t="s">
        <v>750</v>
      </c>
      <c r="Y30" s="990" t="s">
        <v>751</v>
      </c>
      <c r="Z30" s="991" t="s">
        <v>621</v>
      </c>
      <c r="AA30" s="990" t="s">
        <v>622</v>
      </c>
      <c r="AB30" s="990" t="s">
        <v>623</v>
      </c>
      <c r="AC30" s="990" t="s">
        <v>624</v>
      </c>
      <c r="AD30" s="990" t="s">
        <v>752</v>
      </c>
      <c r="AE30" s="990" t="s">
        <v>753</v>
      </c>
      <c r="AF30" s="992" t="s">
        <v>748</v>
      </c>
      <c r="AG30" s="993" t="s">
        <v>749</v>
      </c>
      <c r="AH30" s="993" t="s">
        <v>750</v>
      </c>
      <c r="AI30" s="993" t="s">
        <v>751</v>
      </c>
      <c r="AJ30" s="994" t="s">
        <v>621</v>
      </c>
      <c r="AK30" s="993" t="s">
        <v>622</v>
      </c>
      <c r="AL30" s="993" t="s">
        <v>623</v>
      </c>
      <c r="AM30" s="993" t="s">
        <v>624</v>
      </c>
      <c r="AN30" s="993" t="s">
        <v>752</v>
      </c>
      <c r="AO30" s="993" t="s">
        <v>753</v>
      </c>
      <c r="AP30" s="993" t="s">
        <v>748</v>
      </c>
      <c r="AQ30" s="993" t="s">
        <v>749</v>
      </c>
      <c r="AR30" s="993" t="s">
        <v>750</v>
      </c>
      <c r="AS30" s="993" t="s">
        <v>751</v>
      </c>
      <c r="AT30" s="994" t="s">
        <v>621</v>
      </c>
      <c r="AU30" s="993" t="s">
        <v>622</v>
      </c>
      <c r="AV30" s="993" t="s">
        <v>623</v>
      </c>
      <c r="AW30" s="993" t="s">
        <v>624</v>
      </c>
      <c r="AX30" s="993" t="s">
        <v>752</v>
      </c>
      <c r="AY30" s="993" t="s">
        <v>753</v>
      </c>
      <c r="AZ30" s="993" t="s">
        <v>748</v>
      </c>
      <c r="BA30" s="993" t="s">
        <v>749</v>
      </c>
      <c r="BB30" s="993" t="s">
        <v>750</v>
      </c>
      <c r="BC30" s="993" t="s">
        <v>751</v>
      </c>
      <c r="BD30" s="994" t="s">
        <v>621</v>
      </c>
      <c r="BE30" s="993" t="s">
        <v>622</v>
      </c>
      <c r="BF30" s="993" t="s">
        <v>623</v>
      </c>
      <c r="BG30" s="993" t="s">
        <v>624</v>
      </c>
      <c r="BH30" s="993" t="s">
        <v>752</v>
      </c>
      <c r="BI30" s="995" t="s">
        <v>753</v>
      </c>
      <c r="BK30" s="996" t="s">
        <v>748</v>
      </c>
      <c r="BL30" s="997" t="s">
        <v>749</v>
      </c>
      <c r="BM30" s="997" t="s">
        <v>750</v>
      </c>
      <c r="BN30" s="997" t="s">
        <v>751</v>
      </c>
      <c r="BO30" s="998" t="s">
        <v>621</v>
      </c>
      <c r="BP30" s="997" t="s">
        <v>622</v>
      </c>
      <c r="BQ30" s="997" t="s">
        <v>623</v>
      </c>
      <c r="BR30" s="997" t="s">
        <v>624</v>
      </c>
      <c r="BS30" s="997" t="s">
        <v>752</v>
      </c>
      <c r="BT30" s="997" t="s">
        <v>753</v>
      </c>
      <c r="BU30" s="997" t="s">
        <v>748</v>
      </c>
      <c r="BV30" s="997" t="s">
        <v>749</v>
      </c>
      <c r="BW30" s="997" t="s">
        <v>750</v>
      </c>
      <c r="BX30" s="997" t="s">
        <v>751</v>
      </c>
      <c r="BY30" s="998" t="s">
        <v>621</v>
      </c>
      <c r="BZ30" s="997" t="s">
        <v>622</v>
      </c>
      <c r="CA30" s="997" t="s">
        <v>623</v>
      </c>
      <c r="CB30" s="997" t="s">
        <v>624</v>
      </c>
      <c r="CC30" s="997" t="s">
        <v>752</v>
      </c>
      <c r="CD30" s="997" t="s">
        <v>753</v>
      </c>
      <c r="CE30" s="996" t="s">
        <v>748</v>
      </c>
      <c r="CF30" s="997" t="s">
        <v>749</v>
      </c>
      <c r="CG30" s="997" t="s">
        <v>750</v>
      </c>
      <c r="CH30" s="997" t="s">
        <v>751</v>
      </c>
      <c r="CI30" s="998" t="s">
        <v>621</v>
      </c>
      <c r="CJ30" s="997" t="s">
        <v>622</v>
      </c>
      <c r="CK30" s="997" t="s">
        <v>623</v>
      </c>
      <c r="CL30" s="997" t="s">
        <v>624</v>
      </c>
      <c r="CM30" s="997" t="s">
        <v>752</v>
      </c>
      <c r="CN30" s="997" t="s">
        <v>753</v>
      </c>
      <c r="CO30" s="997" t="s">
        <v>748</v>
      </c>
      <c r="CP30" s="997" t="s">
        <v>749</v>
      </c>
      <c r="CQ30" s="997" t="s">
        <v>750</v>
      </c>
      <c r="CR30" s="997" t="s">
        <v>751</v>
      </c>
      <c r="CS30" s="998" t="s">
        <v>621</v>
      </c>
      <c r="CT30" s="997" t="s">
        <v>622</v>
      </c>
      <c r="CU30" s="997" t="s">
        <v>623</v>
      </c>
      <c r="CV30" s="997" t="s">
        <v>624</v>
      </c>
      <c r="CW30" s="997" t="s">
        <v>752</v>
      </c>
      <c r="CX30" s="999" t="s">
        <v>753</v>
      </c>
      <c r="CZ30" s="996" t="s">
        <v>748</v>
      </c>
      <c r="DA30" s="997" t="s">
        <v>749</v>
      </c>
      <c r="DB30" s="997" t="s">
        <v>750</v>
      </c>
      <c r="DC30" s="997" t="s">
        <v>751</v>
      </c>
      <c r="DD30" s="998" t="s">
        <v>621</v>
      </c>
      <c r="DE30" s="997" t="s">
        <v>622</v>
      </c>
      <c r="DF30" s="997" t="s">
        <v>623</v>
      </c>
      <c r="DG30" s="997" t="s">
        <v>624</v>
      </c>
      <c r="DH30" s="997" t="s">
        <v>752</v>
      </c>
      <c r="DI30" s="997" t="s">
        <v>753</v>
      </c>
      <c r="DJ30" s="996" t="s">
        <v>748</v>
      </c>
      <c r="DK30" s="997" t="s">
        <v>749</v>
      </c>
      <c r="DL30" s="997" t="s">
        <v>750</v>
      </c>
      <c r="DM30" s="997" t="s">
        <v>751</v>
      </c>
      <c r="DN30" s="998" t="s">
        <v>621</v>
      </c>
      <c r="DO30" s="997" t="s">
        <v>622</v>
      </c>
      <c r="DP30" s="997" t="s">
        <v>623</v>
      </c>
      <c r="DQ30" s="997" t="s">
        <v>624</v>
      </c>
      <c r="DR30" s="997" t="s">
        <v>752</v>
      </c>
      <c r="DS30" s="999" t="s">
        <v>753</v>
      </c>
    </row>
    <row r="31" spans="1:123" x14ac:dyDescent="0.25">
      <c r="A31" s="971" t="s">
        <v>35</v>
      </c>
      <c r="B31" s="971"/>
      <c r="C31" s="972"/>
      <c r="D31" s="972"/>
      <c r="E31" s="972"/>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3"/>
      <c r="AF31" s="971"/>
      <c r="AG31" s="972"/>
      <c r="AH31" s="972"/>
      <c r="AI31" s="972"/>
      <c r="AJ31" s="972"/>
      <c r="AK31" s="972"/>
      <c r="AL31" s="972"/>
      <c r="AM31" s="972"/>
      <c r="AN31" s="972"/>
      <c r="AO31" s="972"/>
      <c r="AP31" s="972"/>
      <c r="AQ31" s="972"/>
      <c r="AR31" s="972"/>
      <c r="AS31" s="972"/>
      <c r="AT31" s="972"/>
      <c r="AU31" s="972"/>
      <c r="AV31" s="972"/>
      <c r="AW31" s="972"/>
      <c r="AX31" s="972"/>
      <c r="AY31" s="972"/>
      <c r="AZ31" s="972"/>
      <c r="BA31" s="972"/>
      <c r="BB31" s="972"/>
      <c r="BC31" s="972"/>
      <c r="BD31" s="972"/>
      <c r="BE31" s="972"/>
      <c r="BF31" s="972"/>
      <c r="BG31" s="972"/>
      <c r="BH31" s="972"/>
      <c r="BI31" s="973"/>
      <c r="BK31" s="971"/>
      <c r="BL31" s="972"/>
      <c r="BM31" s="972"/>
      <c r="BN31" s="972"/>
      <c r="BO31" s="972"/>
      <c r="BP31" s="972"/>
      <c r="BQ31" s="972"/>
      <c r="BR31" s="972"/>
      <c r="BS31" s="972"/>
      <c r="BT31" s="972"/>
      <c r="BU31" s="972"/>
      <c r="BV31" s="972"/>
      <c r="BW31" s="972"/>
      <c r="BX31" s="972"/>
      <c r="BY31" s="972"/>
      <c r="BZ31" s="972"/>
      <c r="CA31" s="972"/>
      <c r="CB31" s="972"/>
      <c r="CC31" s="972"/>
      <c r="CD31" s="972"/>
      <c r="CE31" s="971"/>
      <c r="CF31" s="972"/>
      <c r="CG31" s="972"/>
      <c r="CH31" s="972"/>
      <c r="CI31" s="972"/>
      <c r="CJ31" s="972"/>
      <c r="CK31" s="972"/>
      <c r="CL31" s="972"/>
      <c r="CM31" s="972"/>
      <c r="CN31" s="972"/>
      <c r="CO31" s="972"/>
      <c r="CP31" s="972"/>
      <c r="CQ31" s="972"/>
      <c r="CR31" s="972"/>
      <c r="CS31" s="972"/>
      <c r="CT31" s="972"/>
      <c r="CU31" s="972"/>
      <c r="CV31" s="972"/>
      <c r="CW31" s="972"/>
      <c r="CX31" s="973"/>
      <c r="CZ31" s="971"/>
      <c r="DA31" s="972"/>
      <c r="DB31" s="972"/>
      <c r="DC31" s="972"/>
      <c r="DD31" s="982"/>
      <c r="DE31" s="972"/>
      <c r="DF31" s="972"/>
      <c r="DG31" s="972"/>
      <c r="DH31" s="972"/>
      <c r="DI31" s="972"/>
      <c r="DJ31" s="971"/>
      <c r="DK31" s="972"/>
      <c r="DL31" s="972"/>
      <c r="DM31" s="972"/>
      <c r="DN31" s="972"/>
      <c r="DO31" s="972"/>
      <c r="DP31" s="972"/>
      <c r="DQ31" s="972"/>
      <c r="DR31" s="972"/>
      <c r="DS31" s="973"/>
    </row>
    <row r="32" spans="1:123" x14ac:dyDescent="0.25">
      <c r="A32" s="1000" t="s">
        <v>36</v>
      </c>
      <c r="B32" s="228">
        <v>0</v>
      </c>
      <c r="C32" s="229">
        <v>1</v>
      </c>
      <c r="D32" s="229">
        <v>0</v>
      </c>
      <c r="E32" s="229">
        <v>0</v>
      </c>
      <c r="F32" s="792">
        <v>1</v>
      </c>
      <c r="G32" s="229">
        <v>0</v>
      </c>
      <c r="H32" s="229">
        <v>0</v>
      </c>
      <c r="I32" s="229">
        <v>0</v>
      </c>
      <c r="J32" s="229">
        <v>1</v>
      </c>
      <c r="K32" s="229">
        <v>0</v>
      </c>
      <c r="L32" s="229">
        <v>0</v>
      </c>
      <c r="M32" s="229">
        <v>1</v>
      </c>
      <c r="N32" s="229">
        <v>0</v>
      </c>
      <c r="O32" s="229">
        <v>0</v>
      </c>
      <c r="P32" s="792">
        <v>0</v>
      </c>
      <c r="Q32" s="229">
        <v>1</v>
      </c>
      <c r="R32" s="229">
        <v>0</v>
      </c>
      <c r="S32" s="229">
        <v>0</v>
      </c>
      <c r="T32" s="229">
        <v>0</v>
      </c>
      <c r="U32" s="229">
        <v>0</v>
      </c>
      <c r="V32" s="229">
        <f>B32+L32</f>
        <v>0</v>
      </c>
      <c r="W32" s="229">
        <f t="shared" ref="W32:AE36" si="9">C32+M32</f>
        <v>2</v>
      </c>
      <c r="X32" s="229">
        <f t="shared" si="9"/>
        <v>0</v>
      </c>
      <c r="Y32" s="229">
        <f t="shared" si="9"/>
        <v>0</v>
      </c>
      <c r="Z32" s="792">
        <f t="shared" si="9"/>
        <v>1</v>
      </c>
      <c r="AA32" s="229">
        <f t="shared" si="9"/>
        <v>1</v>
      </c>
      <c r="AB32" s="229">
        <f t="shared" si="9"/>
        <v>0</v>
      </c>
      <c r="AC32" s="229">
        <f t="shared" si="9"/>
        <v>0</v>
      </c>
      <c r="AD32" s="229">
        <f t="shared" si="9"/>
        <v>1</v>
      </c>
      <c r="AE32" s="230">
        <f t="shared" si="9"/>
        <v>0</v>
      </c>
      <c r="AF32" s="228">
        <v>1</v>
      </c>
      <c r="AG32" s="229">
        <v>0</v>
      </c>
      <c r="AH32" s="229">
        <v>1</v>
      </c>
      <c r="AI32" s="229">
        <v>0</v>
      </c>
      <c r="AJ32" s="792">
        <v>3</v>
      </c>
      <c r="AK32" s="229">
        <v>4</v>
      </c>
      <c r="AL32" s="229">
        <v>1</v>
      </c>
      <c r="AM32" s="229">
        <v>4</v>
      </c>
      <c r="AN32" s="229">
        <v>4</v>
      </c>
      <c r="AO32" s="229">
        <v>0</v>
      </c>
      <c r="AP32" s="229">
        <v>0</v>
      </c>
      <c r="AQ32" s="229">
        <v>0</v>
      </c>
      <c r="AR32" s="229">
        <v>0</v>
      </c>
      <c r="AS32" s="229">
        <v>0</v>
      </c>
      <c r="AT32" s="792">
        <v>0</v>
      </c>
      <c r="AU32" s="229">
        <v>0</v>
      </c>
      <c r="AV32" s="229">
        <v>0</v>
      </c>
      <c r="AW32" s="229">
        <v>0</v>
      </c>
      <c r="AX32" s="229">
        <v>0</v>
      </c>
      <c r="AY32" s="229">
        <v>0</v>
      </c>
      <c r="AZ32" s="229">
        <f>AF32+AP32</f>
        <v>1</v>
      </c>
      <c r="BA32" s="229">
        <f t="shared" ref="BA32:BI39" si="10">AG32+AQ32</f>
        <v>0</v>
      </c>
      <c r="BB32" s="229">
        <f t="shared" si="10"/>
        <v>1</v>
      </c>
      <c r="BC32" s="229">
        <f t="shared" si="10"/>
        <v>0</v>
      </c>
      <c r="BD32" s="792">
        <f t="shared" si="10"/>
        <v>3</v>
      </c>
      <c r="BE32" s="229">
        <f t="shared" si="10"/>
        <v>4</v>
      </c>
      <c r="BF32" s="229">
        <f t="shared" si="10"/>
        <v>1</v>
      </c>
      <c r="BG32" s="229">
        <f t="shared" si="10"/>
        <v>4</v>
      </c>
      <c r="BH32" s="229">
        <f t="shared" si="10"/>
        <v>4</v>
      </c>
      <c r="BI32" s="230">
        <f t="shared" si="10"/>
        <v>0</v>
      </c>
      <c r="BK32" s="196">
        <f t="shared" ref="BK32:BT36" si="11">B32/SUM($B32:$K32)*100</f>
        <v>0</v>
      </c>
      <c r="BL32" s="195">
        <f t="shared" si="11"/>
        <v>33.333333333333329</v>
      </c>
      <c r="BM32" s="195">
        <f t="shared" si="11"/>
        <v>0</v>
      </c>
      <c r="BN32" s="195">
        <f t="shared" si="11"/>
        <v>0</v>
      </c>
      <c r="BO32" s="809">
        <f t="shared" si="11"/>
        <v>33.333333333333329</v>
      </c>
      <c r="BP32" s="195">
        <f t="shared" si="11"/>
        <v>0</v>
      </c>
      <c r="BQ32" s="195">
        <f t="shared" si="11"/>
        <v>0</v>
      </c>
      <c r="BR32" s="195">
        <f t="shared" si="11"/>
        <v>0</v>
      </c>
      <c r="BS32" s="195">
        <f t="shared" si="11"/>
        <v>33.333333333333329</v>
      </c>
      <c r="BT32" s="195">
        <f t="shared" si="11"/>
        <v>0</v>
      </c>
      <c r="BU32" s="195">
        <f t="shared" ref="BU32:CD36" si="12">L32/SUM($L32:$U32)*100</f>
        <v>0</v>
      </c>
      <c r="BV32" s="195">
        <f t="shared" si="12"/>
        <v>50</v>
      </c>
      <c r="BW32" s="195">
        <f t="shared" si="12"/>
        <v>0</v>
      </c>
      <c r="BX32" s="195">
        <f t="shared" si="12"/>
        <v>0</v>
      </c>
      <c r="BY32" s="809">
        <f t="shared" si="12"/>
        <v>0</v>
      </c>
      <c r="BZ32" s="195">
        <f t="shared" si="12"/>
        <v>50</v>
      </c>
      <c r="CA32" s="195">
        <f t="shared" si="12"/>
        <v>0</v>
      </c>
      <c r="CB32" s="195">
        <f t="shared" si="12"/>
        <v>0</v>
      </c>
      <c r="CC32" s="195">
        <f t="shared" si="12"/>
        <v>0</v>
      </c>
      <c r="CD32" s="195">
        <f t="shared" si="12"/>
        <v>0</v>
      </c>
      <c r="CE32" s="196">
        <f t="shared" ref="CE32:CN36" si="13">AF32/SUM($AF32:$AO32)*100</f>
        <v>5.5555555555555554</v>
      </c>
      <c r="CF32" s="195">
        <f t="shared" si="13"/>
        <v>0</v>
      </c>
      <c r="CG32" s="195">
        <f t="shared" si="13"/>
        <v>5.5555555555555554</v>
      </c>
      <c r="CH32" s="195">
        <f t="shared" si="13"/>
        <v>0</v>
      </c>
      <c r="CI32" s="809">
        <f t="shared" si="13"/>
        <v>16.666666666666664</v>
      </c>
      <c r="CJ32" s="195">
        <f t="shared" si="13"/>
        <v>22.222222222222221</v>
      </c>
      <c r="CK32" s="195">
        <f t="shared" si="13"/>
        <v>5.5555555555555554</v>
      </c>
      <c r="CL32" s="195">
        <f t="shared" si="13"/>
        <v>22.222222222222221</v>
      </c>
      <c r="CM32" s="195">
        <f t="shared" si="13"/>
        <v>22.222222222222221</v>
      </c>
      <c r="CN32" s="195">
        <f t="shared" si="13"/>
        <v>0</v>
      </c>
      <c r="CO32" s="195">
        <f t="shared" ref="CO32:CX36" si="14">AP32/SUM($AF32:$AO32)*100</f>
        <v>0</v>
      </c>
      <c r="CP32" s="195">
        <f t="shared" si="14"/>
        <v>0</v>
      </c>
      <c r="CQ32" s="195">
        <f t="shared" si="14"/>
        <v>0</v>
      </c>
      <c r="CR32" s="195">
        <f t="shared" si="14"/>
        <v>0</v>
      </c>
      <c r="CS32" s="809">
        <f t="shared" si="14"/>
        <v>0</v>
      </c>
      <c r="CT32" s="195">
        <f t="shared" si="14"/>
        <v>0</v>
      </c>
      <c r="CU32" s="195">
        <f t="shared" si="14"/>
        <v>0</v>
      </c>
      <c r="CV32" s="195">
        <f t="shared" si="14"/>
        <v>0</v>
      </c>
      <c r="CW32" s="195">
        <f t="shared" si="14"/>
        <v>0</v>
      </c>
      <c r="CX32" s="594">
        <f t="shared" si="14"/>
        <v>0</v>
      </c>
      <c r="CZ32" s="193">
        <f>BU32-BK32</f>
        <v>0</v>
      </c>
      <c r="DA32" s="194">
        <f t="shared" ref="DA32:DI32" si="15">BV32-BL32</f>
        <v>16.666666666666671</v>
      </c>
      <c r="DB32" s="194">
        <f t="shared" si="15"/>
        <v>0</v>
      </c>
      <c r="DC32" s="194">
        <f t="shared" si="15"/>
        <v>0</v>
      </c>
      <c r="DD32" s="1001">
        <f t="shared" si="15"/>
        <v>-33.333333333333329</v>
      </c>
      <c r="DE32" s="194">
        <f t="shared" si="15"/>
        <v>50</v>
      </c>
      <c r="DF32" s="194">
        <f t="shared" si="15"/>
        <v>0</v>
      </c>
      <c r="DG32" s="194">
        <f t="shared" si="15"/>
        <v>0</v>
      </c>
      <c r="DH32" s="194">
        <f t="shared" si="15"/>
        <v>-33.333333333333329</v>
      </c>
      <c r="DI32" s="194">
        <f t="shared" si="15"/>
        <v>0</v>
      </c>
      <c r="DJ32" s="193">
        <f>CO32-CE32</f>
        <v>-5.5555555555555554</v>
      </c>
      <c r="DK32" s="194">
        <f t="shared" ref="DK32:DS39" si="16">CP32-CF32</f>
        <v>0</v>
      </c>
      <c r="DL32" s="194">
        <f t="shared" si="16"/>
        <v>-5.5555555555555554</v>
      </c>
      <c r="DM32" s="194">
        <f t="shared" si="16"/>
        <v>0</v>
      </c>
      <c r="DN32" s="1001">
        <f t="shared" si="16"/>
        <v>-16.666666666666664</v>
      </c>
      <c r="DO32" s="194">
        <f t="shared" si="16"/>
        <v>-22.222222222222221</v>
      </c>
      <c r="DP32" s="194">
        <f t="shared" si="16"/>
        <v>-5.5555555555555554</v>
      </c>
      <c r="DQ32" s="194">
        <f t="shared" si="16"/>
        <v>-22.222222222222221</v>
      </c>
      <c r="DR32" s="194">
        <f t="shared" si="16"/>
        <v>-22.222222222222221</v>
      </c>
      <c r="DS32" s="359">
        <f t="shared" si="16"/>
        <v>0</v>
      </c>
    </row>
    <row r="33" spans="1:134" x14ac:dyDescent="0.25">
      <c r="A33" s="1000" t="s">
        <v>38</v>
      </c>
      <c r="B33" s="93">
        <v>30</v>
      </c>
      <c r="C33" s="80">
        <v>53</v>
      </c>
      <c r="D33" s="80">
        <v>30</v>
      </c>
      <c r="E33" s="80">
        <v>28</v>
      </c>
      <c r="F33" s="143">
        <v>28</v>
      </c>
      <c r="G33" s="80">
        <v>43</v>
      </c>
      <c r="H33" s="80">
        <v>11</v>
      </c>
      <c r="I33" s="80">
        <v>57</v>
      </c>
      <c r="J33" s="80">
        <v>30</v>
      </c>
      <c r="K33" s="80">
        <v>18</v>
      </c>
      <c r="L33" s="80">
        <v>37</v>
      </c>
      <c r="M33" s="80">
        <v>31</v>
      </c>
      <c r="N33" s="80">
        <v>32</v>
      </c>
      <c r="O33" s="80">
        <v>36</v>
      </c>
      <c r="P33" s="143">
        <v>27</v>
      </c>
      <c r="Q33" s="80">
        <v>40</v>
      </c>
      <c r="R33" s="80">
        <v>6</v>
      </c>
      <c r="S33" s="80">
        <v>63</v>
      </c>
      <c r="T33" s="80">
        <v>39</v>
      </c>
      <c r="U33" s="80">
        <v>15</v>
      </c>
      <c r="V33" s="80">
        <f t="shared" ref="V33:V36" si="17">B33+L33</f>
        <v>67</v>
      </c>
      <c r="W33" s="80">
        <f t="shared" si="9"/>
        <v>84</v>
      </c>
      <c r="X33" s="80">
        <f t="shared" si="9"/>
        <v>62</v>
      </c>
      <c r="Y33" s="80">
        <f t="shared" si="9"/>
        <v>64</v>
      </c>
      <c r="Z33" s="143">
        <f t="shared" si="9"/>
        <v>55</v>
      </c>
      <c r="AA33" s="80">
        <f t="shared" si="9"/>
        <v>83</v>
      </c>
      <c r="AB33" s="80">
        <f t="shared" si="9"/>
        <v>17</v>
      </c>
      <c r="AC33" s="80">
        <f t="shared" si="9"/>
        <v>120</v>
      </c>
      <c r="AD33" s="80">
        <f t="shared" si="9"/>
        <v>69</v>
      </c>
      <c r="AE33" s="81">
        <f t="shared" si="9"/>
        <v>33</v>
      </c>
      <c r="AF33" s="93">
        <v>27</v>
      </c>
      <c r="AG33" s="80">
        <v>30</v>
      </c>
      <c r="AH33" s="80">
        <v>18</v>
      </c>
      <c r="AI33" s="80">
        <v>39</v>
      </c>
      <c r="AJ33" s="143">
        <v>39</v>
      </c>
      <c r="AK33" s="80">
        <v>39</v>
      </c>
      <c r="AL33" s="80">
        <v>7</v>
      </c>
      <c r="AM33" s="80">
        <v>50</v>
      </c>
      <c r="AN33" s="80">
        <v>41</v>
      </c>
      <c r="AO33" s="80">
        <v>15</v>
      </c>
      <c r="AP33" s="80">
        <v>30</v>
      </c>
      <c r="AQ33" s="80">
        <v>24</v>
      </c>
      <c r="AR33" s="80">
        <v>20</v>
      </c>
      <c r="AS33" s="80">
        <v>43</v>
      </c>
      <c r="AT33" s="143">
        <v>42</v>
      </c>
      <c r="AU33" s="80">
        <v>41</v>
      </c>
      <c r="AV33" s="80">
        <v>4</v>
      </c>
      <c r="AW33" s="80">
        <v>62</v>
      </c>
      <c r="AX33" s="80">
        <v>40</v>
      </c>
      <c r="AY33" s="80">
        <v>22</v>
      </c>
      <c r="AZ33" s="80">
        <f t="shared" ref="AZ33:AZ43" si="18">AF33+AP33</f>
        <v>57</v>
      </c>
      <c r="BA33" s="80">
        <f t="shared" si="10"/>
        <v>54</v>
      </c>
      <c r="BB33" s="80">
        <f t="shared" si="10"/>
        <v>38</v>
      </c>
      <c r="BC33" s="80">
        <f t="shared" si="10"/>
        <v>82</v>
      </c>
      <c r="BD33" s="143">
        <f t="shared" si="10"/>
        <v>81</v>
      </c>
      <c r="BE33" s="80">
        <f t="shared" si="10"/>
        <v>80</v>
      </c>
      <c r="BF33" s="80">
        <f t="shared" si="10"/>
        <v>11</v>
      </c>
      <c r="BG33" s="80">
        <f t="shared" si="10"/>
        <v>112</v>
      </c>
      <c r="BH33" s="80">
        <f t="shared" si="10"/>
        <v>81</v>
      </c>
      <c r="BI33" s="81">
        <f t="shared" si="10"/>
        <v>37</v>
      </c>
      <c r="BK33" s="77">
        <f t="shared" si="11"/>
        <v>9.1463414634146343</v>
      </c>
      <c r="BL33" s="64">
        <f t="shared" si="11"/>
        <v>16.158536585365855</v>
      </c>
      <c r="BM33" s="64">
        <f t="shared" si="11"/>
        <v>9.1463414634146343</v>
      </c>
      <c r="BN33" s="64">
        <f t="shared" si="11"/>
        <v>8.536585365853659</v>
      </c>
      <c r="BO33" s="778">
        <f t="shared" si="11"/>
        <v>8.536585365853659</v>
      </c>
      <c r="BP33" s="64">
        <f t="shared" si="11"/>
        <v>13.109756097560975</v>
      </c>
      <c r="BQ33" s="64">
        <f t="shared" si="11"/>
        <v>3.3536585365853662</v>
      </c>
      <c r="BR33" s="64">
        <f t="shared" si="11"/>
        <v>17.378048780487802</v>
      </c>
      <c r="BS33" s="64">
        <f t="shared" si="11"/>
        <v>9.1463414634146343</v>
      </c>
      <c r="BT33" s="64">
        <f t="shared" si="11"/>
        <v>5.4878048780487809</v>
      </c>
      <c r="BU33" s="64">
        <f t="shared" si="12"/>
        <v>11.349693251533742</v>
      </c>
      <c r="BV33" s="64">
        <f t="shared" si="12"/>
        <v>9.5092024539877311</v>
      </c>
      <c r="BW33" s="64">
        <f t="shared" si="12"/>
        <v>9.8159509202453989</v>
      </c>
      <c r="BX33" s="64">
        <f t="shared" si="12"/>
        <v>11.042944785276074</v>
      </c>
      <c r="BY33" s="778">
        <f t="shared" si="12"/>
        <v>8.2822085889570545</v>
      </c>
      <c r="BZ33" s="64">
        <f t="shared" si="12"/>
        <v>12.269938650306749</v>
      </c>
      <c r="CA33" s="64">
        <f t="shared" si="12"/>
        <v>1.8404907975460123</v>
      </c>
      <c r="CB33" s="64">
        <f t="shared" si="12"/>
        <v>19.325153374233128</v>
      </c>
      <c r="CC33" s="64">
        <f t="shared" si="12"/>
        <v>11.963190184049081</v>
      </c>
      <c r="CD33" s="64">
        <f t="shared" si="12"/>
        <v>4.6012269938650308</v>
      </c>
      <c r="CE33" s="77">
        <f t="shared" si="13"/>
        <v>8.8524590163934427</v>
      </c>
      <c r="CF33" s="64">
        <f t="shared" si="13"/>
        <v>9.8360655737704921</v>
      </c>
      <c r="CG33" s="64">
        <f t="shared" si="13"/>
        <v>5.9016393442622954</v>
      </c>
      <c r="CH33" s="64">
        <f t="shared" si="13"/>
        <v>12.786885245901638</v>
      </c>
      <c r="CI33" s="778">
        <f t="shared" si="13"/>
        <v>12.786885245901638</v>
      </c>
      <c r="CJ33" s="64">
        <f t="shared" si="13"/>
        <v>12.786885245901638</v>
      </c>
      <c r="CK33" s="64">
        <f t="shared" si="13"/>
        <v>2.2950819672131146</v>
      </c>
      <c r="CL33" s="64">
        <f t="shared" si="13"/>
        <v>16.393442622950818</v>
      </c>
      <c r="CM33" s="64">
        <f t="shared" si="13"/>
        <v>13.442622950819672</v>
      </c>
      <c r="CN33" s="64">
        <f t="shared" si="13"/>
        <v>4.918032786885246</v>
      </c>
      <c r="CO33" s="64">
        <f t="shared" si="14"/>
        <v>9.8360655737704921</v>
      </c>
      <c r="CP33" s="64">
        <f t="shared" si="14"/>
        <v>7.8688524590163942</v>
      </c>
      <c r="CQ33" s="64">
        <f t="shared" si="14"/>
        <v>6.557377049180328</v>
      </c>
      <c r="CR33" s="64">
        <f t="shared" si="14"/>
        <v>14.098360655737704</v>
      </c>
      <c r="CS33" s="778">
        <f t="shared" si="14"/>
        <v>13.77049180327869</v>
      </c>
      <c r="CT33" s="64">
        <f t="shared" si="14"/>
        <v>13.442622950819672</v>
      </c>
      <c r="CU33" s="195">
        <f t="shared" si="14"/>
        <v>1.3114754098360655</v>
      </c>
      <c r="CV33" s="64">
        <f t="shared" si="14"/>
        <v>20.327868852459016</v>
      </c>
      <c r="CW33" s="64">
        <f t="shared" si="14"/>
        <v>13.114754098360656</v>
      </c>
      <c r="CX33" s="95">
        <f t="shared" si="14"/>
        <v>7.2131147540983616</v>
      </c>
      <c r="CZ33" s="59">
        <f t="shared" ref="CZ33:CZ79" si="19">BU33-BK33</f>
        <v>2.2033517881191074</v>
      </c>
      <c r="DA33" s="57">
        <f t="shared" ref="DA33:DA80" si="20">BV33-BL33</f>
        <v>-6.649334131378124</v>
      </c>
      <c r="DB33" s="57">
        <f t="shared" ref="DB33:DB80" si="21">BW33-BM33</f>
        <v>0.66960945683076467</v>
      </c>
      <c r="DC33" s="57">
        <f t="shared" ref="DC33:DC80" si="22">BX33-BN33</f>
        <v>2.5063594194224148</v>
      </c>
      <c r="DD33" s="104">
        <f t="shared" ref="DD33:DD80" si="23">BY33-BO33</f>
        <v>-0.25437677689660454</v>
      </c>
      <c r="DE33" s="57">
        <f t="shared" ref="DE33:DE80" si="24">BZ33-BP33</f>
        <v>-0.83981744725422658</v>
      </c>
      <c r="DF33" s="57">
        <f t="shared" ref="DF33:DF80" si="25">CA33-BQ33</f>
        <v>-1.5131677390393539</v>
      </c>
      <c r="DG33" s="57">
        <f t="shared" ref="DG33:DG80" si="26">CB33-BR33</f>
        <v>1.9471045937453262</v>
      </c>
      <c r="DH33" s="57">
        <f t="shared" ref="DH33:DH80" si="27">CC33-BS33</f>
        <v>2.8168487206344466</v>
      </c>
      <c r="DI33" s="57">
        <f t="shared" ref="DI33:DI80" si="28">CD33-BT33</f>
        <v>-0.88657788418375016</v>
      </c>
      <c r="DJ33" s="59">
        <f t="shared" ref="DJ33:DJ80" si="29">CO33-CE33</f>
        <v>0.98360655737704938</v>
      </c>
      <c r="DK33" s="57">
        <f t="shared" si="16"/>
        <v>-1.9672131147540979</v>
      </c>
      <c r="DL33" s="57">
        <f t="shared" si="16"/>
        <v>0.65573770491803263</v>
      </c>
      <c r="DM33" s="57">
        <f t="shared" si="16"/>
        <v>1.3114754098360653</v>
      </c>
      <c r="DN33" s="104">
        <f t="shared" si="16"/>
        <v>0.98360655737705116</v>
      </c>
      <c r="DO33" s="57">
        <f t="shared" si="16"/>
        <v>0.65573770491803351</v>
      </c>
      <c r="DP33" s="194">
        <f t="shared" si="16"/>
        <v>-0.98360655737704916</v>
      </c>
      <c r="DQ33" s="57">
        <f t="shared" si="16"/>
        <v>3.9344262295081975</v>
      </c>
      <c r="DR33" s="57">
        <f t="shared" si="16"/>
        <v>-0.32786885245901587</v>
      </c>
      <c r="DS33" s="60">
        <f t="shared" si="16"/>
        <v>2.2950819672131155</v>
      </c>
    </row>
    <row r="34" spans="1:134" x14ac:dyDescent="0.25">
      <c r="A34" s="1000" t="s">
        <v>39</v>
      </c>
      <c r="B34" s="93">
        <v>40</v>
      </c>
      <c r="C34" s="80">
        <v>60</v>
      </c>
      <c r="D34" s="80">
        <v>39</v>
      </c>
      <c r="E34" s="80">
        <v>47</v>
      </c>
      <c r="F34" s="143">
        <v>23</v>
      </c>
      <c r="G34" s="80">
        <v>58</v>
      </c>
      <c r="H34" s="80">
        <v>11</v>
      </c>
      <c r="I34" s="80">
        <v>84</v>
      </c>
      <c r="J34" s="80">
        <v>41</v>
      </c>
      <c r="K34" s="80">
        <v>30</v>
      </c>
      <c r="L34" s="80">
        <v>41</v>
      </c>
      <c r="M34" s="80">
        <v>71</v>
      </c>
      <c r="N34" s="80">
        <v>38</v>
      </c>
      <c r="O34" s="80">
        <v>39</v>
      </c>
      <c r="P34" s="143">
        <v>43</v>
      </c>
      <c r="Q34" s="80">
        <v>63</v>
      </c>
      <c r="R34" s="80">
        <v>12</v>
      </c>
      <c r="S34" s="80">
        <v>105</v>
      </c>
      <c r="T34" s="80">
        <v>43</v>
      </c>
      <c r="U34" s="80">
        <v>33</v>
      </c>
      <c r="V34" s="80">
        <f t="shared" si="17"/>
        <v>81</v>
      </c>
      <c r="W34" s="80">
        <f t="shared" si="9"/>
        <v>131</v>
      </c>
      <c r="X34" s="80">
        <f t="shared" si="9"/>
        <v>77</v>
      </c>
      <c r="Y34" s="80">
        <f t="shared" si="9"/>
        <v>86</v>
      </c>
      <c r="Z34" s="143">
        <f t="shared" si="9"/>
        <v>66</v>
      </c>
      <c r="AA34" s="80">
        <f t="shared" si="9"/>
        <v>121</v>
      </c>
      <c r="AB34" s="80">
        <f t="shared" si="9"/>
        <v>23</v>
      </c>
      <c r="AC34" s="80">
        <f t="shared" si="9"/>
        <v>189</v>
      </c>
      <c r="AD34" s="80">
        <f t="shared" si="9"/>
        <v>84</v>
      </c>
      <c r="AE34" s="81">
        <f t="shared" si="9"/>
        <v>63</v>
      </c>
      <c r="AF34" s="93">
        <v>37</v>
      </c>
      <c r="AG34" s="80">
        <v>33</v>
      </c>
      <c r="AH34" s="80">
        <v>39</v>
      </c>
      <c r="AI34" s="80">
        <v>59</v>
      </c>
      <c r="AJ34" s="143">
        <v>58</v>
      </c>
      <c r="AK34" s="80">
        <v>61</v>
      </c>
      <c r="AL34" s="80">
        <v>3</v>
      </c>
      <c r="AM34" s="80">
        <v>85</v>
      </c>
      <c r="AN34" s="80">
        <v>43</v>
      </c>
      <c r="AO34" s="80">
        <v>37</v>
      </c>
      <c r="AP34" s="80">
        <v>36</v>
      </c>
      <c r="AQ34" s="80">
        <v>35</v>
      </c>
      <c r="AR34" s="80">
        <v>44</v>
      </c>
      <c r="AS34" s="80">
        <v>45</v>
      </c>
      <c r="AT34" s="143">
        <v>81</v>
      </c>
      <c r="AU34" s="80">
        <v>51</v>
      </c>
      <c r="AV34" s="80">
        <v>5</v>
      </c>
      <c r="AW34" s="80">
        <v>82</v>
      </c>
      <c r="AX34" s="80">
        <v>46</v>
      </c>
      <c r="AY34" s="80">
        <v>35</v>
      </c>
      <c r="AZ34" s="80">
        <f t="shared" si="18"/>
        <v>73</v>
      </c>
      <c r="BA34" s="80">
        <f t="shared" si="10"/>
        <v>68</v>
      </c>
      <c r="BB34" s="80">
        <f t="shared" si="10"/>
        <v>83</v>
      </c>
      <c r="BC34" s="80">
        <f t="shared" si="10"/>
        <v>104</v>
      </c>
      <c r="BD34" s="143">
        <f t="shared" si="10"/>
        <v>139</v>
      </c>
      <c r="BE34" s="80">
        <f t="shared" si="10"/>
        <v>112</v>
      </c>
      <c r="BF34" s="80">
        <f t="shared" si="10"/>
        <v>8</v>
      </c>
      <c r="BG34" s="80">
        <f t="shared" si="10"/>
        <v>167</v>
      </c>
      <c r="BH34" s="80">
        <f t="shared" si="10"/>
        <v>89</v>
      </c>
      <c r="BI34" s="81">
        <f t="shared" si="10"/>
        <v>72</v>
      </c>
      <c r="BK34" s="77">
        <f t="shared" si="11"/>
        <v>9.2378752886836022</v>
      </c>
      <c r="BL34" s="64">
        <f t="shared" si="11"/>
        <v>13.856812933025402</v>
      </c>
      <c r="BM34" s="64">
        <f t="shared" si="11"/>
        <v>9.006928406466514</v>
      </c>
      <c r="BN34" s="64">
        <f t="shared" si="11"/>
        <v>10.854503464203233</v>
      </c>
      <c r="BO34" s="778">
        <f t="shared" si="11"/>
        <v>5.3117782909930717</v>
      </c>
      <c r="BP34" s="64">
        <f t="shared" si="11"/>
        <v>13.394919168591224</v>
      </c>
      <c r="BQ34" s="64">
        <f t="shared" si="11"/>
        <v>2.5404157043879905</v>
      </c>
      <c r="BR34" s="64">
        <f t="shared" si="11"/>
        <v>19.399538106235568</v>
      </c>
      <c r="BS34" s="64">
        <f t="shared" si="11"/>
        <v>9.4688221709006921</v>
      </c>
      <c r="BT34" s="64">
        <f t="shared" si="11"/>
        <v>6.9284064665127012</v>
      </c>
      <c r="BU34" s="64">
        <f t="shared" si="12"/>
        <v>8.4016393442622945</v>
      </c>
      <c r="BV34" s="64">
        <f t="shared" si="12"/>
        <v>14.549180327868852</v>
      </c>
      <c r="BW34" s="64">
        <f t="shared" si="12"/>
        <v>7.7868852459016393</v>
      </c>
      <c r="BX34" s="64">
        <f t="shared" si="12"/>
        <v>7.9918032786885256</v>
      </c>
      <c r="BY34" s="778">
        <f t="shared" si="12"/>
        <v>8.8114754098360653</v>
      </c>
      <c r="BZ34" s="64">
        <f t="shared" si="12"/>
        <v>12.909836065573771</v>
      </c>
      <c r="CA34" s="64">
        <f t="shared" si="12"/>
        <v>2.459016393442623</v>
      </c>
      <c r="CB34" s="64">
        <f t="shared" si="12"/>
        <v>21.516393442622949</v>
      </c>
      <c r="CC34" s="64">
        <f t="shared" si="12"/>
        <v>8.8114754098360653</v>
      </c>
      <c r="CD34" s="64">
        <f t="shared" si="12"/>
        <v>6.7622950819672134</v>
      </c>
      <c r="CE34" s="77">
        <f t="shared" si="13"/>
        <v>8.1318681318681314</v>
      </c>
      <c r="CF34" s="64">
        <f t="shared" si="13"/>
        <v>7.2527472527472536</v>
      </c>
      <c r="CG34" s="64">
        <f t="shared" si="13"/>
        <v>8.5714285714285712</v>
      </c>
      <c r="CH34" s="64">
        <f t="shared" si="13"/>
        <v>12.967032967032969</v>
      </c>
      <c r="CI34" s="778">
        <f t="shared" si="13"/>
        <v>12.747252747252746</v>
      </c>
      <c r="CJ34" s="64">
        <f t="shared" si="13"/>
        <v>13.406593406593407</v>
      </c>
      <c r="CK34" s="195">
        <f t="shared" si="13"/>
        <v>0.65934065934065933</v>
      </c>
      <c r="CL34" s="64">
        <f t="shared" si="13"/>
        <v>18.681318681318682</v>
      </c>
      <c r="CM34" s="64">
        <f t="shared" si="13"/>
        <v>9.4505494505494507</v>
      </c>
      <c r="CN34" s="64">
        <f t="shared" si="13"/>
        <v>8.1318681318681314</v>
      </c>
      <c r="CO34" s="64">
        <f t="shared" si="14"/>
        <v>7.9120879120879115</v>
      </c>
      <c r="CP34" s="64">
        <f t="shared" si="14"/>
        <v>7.6923076923076925</v>
      </c>
      <c r="CQ34" s="64">
        <f t="shared" si="14"/>
        <v>9.6703296703296715</v>
      </c>
      <c r="CR34" s="64">
        <f t="shared" si="14"/>
        <v>9.8901098901098905</v>
      </c>
      <c r="CS34" s="778">
        <f t="shared" si="14"/>
        <v>17.802197802197803</v>
      </c>
      <c r="CT34" s="64">
        <f t="shared" si="14"/>
        <v>11.20879120879121</v>
      </c>
      <c r="CU34" s="195">
        <f t="shared" si="14"/>
        <v>1.098901098901099</v>
      </c>
      <c r="CV34" s="64">
        <f t="shared" si="14"/>
        <v>18.021978021978022</v>
      </c>
      <c r="CW34" s="64">
        <f t="shared" si="14"/>
        <v>10.109890109890109</v>
      </c>
      <c r="CX34" s="95">
        <f t="shared" si="14"/>
        <v>7.6923076923076925</v>
      </c>
      <c r="CZ34" s="59">
        <f t="shared" si="19"/>
        <v>-0.83623594442130766</v>
      </c>
      <c r="DA34" s="57">
        <f t="shared" si="20"/>
        <v>0.69236739484344945</v>
      </c>
      <c r="DB34" s="57">
        <f t="shared" si="21"/>
        <v>-1.2200431605648747</v>
      </c>
      <c r="DC34" s="57">
        <f t="shared" si="22"/>
        <v>-2.8627001855147078</v>
      </c>
      <c r="DD34" s="104">
        <f t="shared" si="23"/>
        <v>3.4996971188429935</v>
      </c>
      <c r="DE34" s="57">
        <f t="shared" si="24"/>
        <v>-0.48508310301745361</v>
      </c>
      <c r="DF34" s="57">
        <f t="shared" si="25"/>
        <v>-8.1399310945367453E-2</v>
      </c>
      <c r="DG34" s="57">
        <f t="shared" si="26"/>
        <v>2.1168553363873812</v>
      </c>
      <c r="DH34" s="57">
        <f t="shared" si="27"/>
        <v>-0.65734676106462686</v>
      </c>
      <c r="DI34" s="57">
        <f t="shared" si="28"/>
        <v>-0.16611138454548779</v>
      </c>
      <c r="DJ34" s="59">
        <f t="shared" si="29"/>
        <v>-0.21978021978021989</v>
      </c>
      <c r="DK34" s="57">
        <f t="shared" si="16"/>
        <v>0.43956043956043889</v>
      </c>
      <c r="DL34" s="57">
        <f t="shared" si="16"/>
        <v>1.0989010989011003</v>
      </c>
      <c r="DM34" s="57">
        <f t="shared" si="16"/>
        <v>-3.0769230769230784</v>
      </c>
      <c r="DN34" s="104">
        <f t="shared" si="16"/>
        <v>5.0549450549450565</v>
      </c>
      <c r="DO34" s="57">
        <f t="shared" si="16"/>
        <v>-2.1978021978021971</v>
      </c>
      <c r="DP34" s="194">
        <f t="shared" si="16"/>
        <v>0.43956043956043966</v>
      </c>
      <c r="DQ34" s="57">
        <f t="shared" si="16"/>
        <v>-0.65934065934066055</v>
      </c>
      <c r="DR34" s="57">
        <f t="shared" si="16"/>
        <v>0.65934065934065877</v>
      </c>
      <c r="DS34" s="60">
        <f t="shared" si="16"/>
        <v>-0.43956043956043889</v>
      </c>
    </row>
    <row r="35" spans="1:134" x14ac:dyDescent="0.25">
      <c r="A35" s="1000" t="s">
        <v>40</v>
      </c>
      <c r="B35" s="93">
        <v>41</v>
      </c>
      <c r="C35" s="80">
        <v>80</v>
      </c>
      <c r="D35" s="80">
        <v>57</v>
      </c>
      <c r="E35" s="80">
        <v>50</v>
      </c>
      <c r="F35" s="143">
        <v>35</v>
      </c>
      <c r="G35" s="80">
        <v>73</v>
      </c>
      <c r="H35" s="80">
        <v>5</v>
      </c>
      <c r="I35" s="80">
        <v>88</v>
      </c>
      <c r="J35" s="80">
        <v>46</v>
      </c>
      <c r="K35" s="80">
        <v>41</v>
      </c>
      <c r="L35" s="80">
        <v>40</v>
      </c>
      <c r="M35" s="80">
        <v>65</v>
      </c>
      <c r="N35" s="80">
        <v>56</v>
      </c>
      <c r="O35" s="80">
        <v>44</v>
      </c>
      <c r="P35" s="143">
        <v>37</v>
      </c>
      <c r="Q35" s="80">
        <v>62</v>
      </c>
      <c r="R35" s="80">
        <v>6</v>
      </c>
      <c r="S35" s="80">
        <v>81</v>
      </c>
      <c r="T35" s="80">
        <v>40</v>
      </c>
      <c r="U35" s="80">
        <v>40</v>
      </c>
      <c r="V35" s="80">
        <f>B35+L35</f>
        <v>81</v>
      </c>
      <c r="W35" s="80">
        <f t="shared" si="9"/>
        <v>145</v>
      </c>
      <c r="X35" s="80">
        <f t="shared" si="9"/>
        <v>113</v>
      </c>
      <c r="Y35" s="80">
        <f t="shared" si="9"/>
        <v>94</v>
      </c>
      <c r="Z35" s="143">
        <f t="shared" si="9"/>
        <v>72</v>
      </c>
      <c r="AA35" s="80">
        <f t="shared" si="9"/>
        <v>135</v>
      </c>
      <c r="AB35" s="80">
        <f t="shared" si="9"/>
        <v>11</v>
      </c>
      <c r="AC35" s="80">
        <f t="shared" si="9"/>
        <v>169</v>
      </c>
      <c r="AD35" s="80">
        <f t="shared" si="9"/>
        <v>86</v>
      </c>
      <c r="AE35" s="81">
        <f t="shared" si="9"/>
        <v>81</v>
      </c>
      <c r="AF35" s="93">
        <v>41</v>
      </c>
      <c r="AG35" s="80">
        <v>62</v>
      </c>
      <c r="AH35" s="80">
        <v>45</v>
      </c>
      <c r="AI35" s="80">
        <v>80</v>
      </c>
      <c r="AJ35" s="143">
        <v>74</v>
      </c>
      <c r="AK35" s="80">
        <v>86</v>
      </c>
      <c r="AL35" s="80">
        <v>13</v>
      </c>
      <c r="AM35" s="80">
        <v>99</v>
      </c>
      <c r="AN35" s="80">
        <v>68</v>
      </c>
      <c r="AO35" s="80">
        <v>59</v>
      </c>
      <c r="AP35" s="80">
        <v>50</v>
      </c>
      <c r="AQ35" s="80">
        <v>51</v>
      </c>
      <c r="AR35" s="80">
        <v>52</v>
      </c>
      <c r="AS35" s="80">
        <v>68</v>
      </c>
      <c r="AT35" s="143">
        <v>83</v>
      </c>
      <c r="AU35" s="80">
        <v>73</v>
      </c>
      <c r="AV35" s="80">
        <v>15</v>
      </c>
      <c r="AW35" s="80">
        <v>97</v>
      </c>
      <c r="AX35" s="80">
        <v>66</v>
      </c>
      <c r="AY35" s="80">
        <v>43</v>
      </c>
      <c r="AZ35" s="80">
        <f t="shared" si="18"/>
        <v>91</v>
      </c>
      <c r="BA35" s="80">
        <f t="shared" si="10"/>
        <v>113</v>
      </c>
      <c r="BB35" s="80">
        <f t="shared" si="10"/>
        <v>97</v>
      </c>
      <c r="BC35" s="80">
        <f t="shared" si="10"/>
        <v>148</v>
      </c>
      <c r="BD35" s="143">
        <f t="shared" si="10"/>
        <v>157</v>
      </c>
      <c r="BE35" s="80">
        <f t="shared" si="10"/>
        <v>159</v>
      </c>
      <c r="BF35" s="80">
        <f t="shared" si="10"/>
        <v>28</v>
      </c>
      <c r="BG35" s="80">
        <f t="shared" si="10"/>
        <v>196</v>
      </c>
      <c r="BH35" s="80">
        <f t="shared" si="10"/>
        <v>134</v>
      </c>
      <c r="BI35" s="81">
        <f t="shared" si="10"/>
        <v>102</v>
      </c>
      <c r="BK35" s="77">
        <f t="shared" si="11"/>
        <v>7.945736434108527</v>
      </c>
      <c r="BL35" s="64">
        <f t="shared" si="11"/>
        <v>15.503875968992247</v>
      </c>
      <c r="BM35" s="64">
        <f t="shared" si="11"/>
        <v>11.046511627906977</v>
      </c>
      <c r="BN35" s="64">
        <f t="shared" si="11"/>
        <v>9.6899224806201563</v>
      </c>
      <c r="BO35" s="778">
        <f t="shared" si="11"/>
        <v>6.7829457364341081</v>
      </c>
      <c r="BP35" s="64">
        <f t="shared" si="11"/>
        <v>14.147286821705427</v>
      </c>
      <c r="BQ35" s="195">
        <f t="shared" si="11"/>
        <v>0.96899224806201545</v>
      </c>
      <c r="BR35" s="64">
        <f t="shared" si="11"/>
        <v>17.054263565891471</v>
      </c>
      <c r="BS35" s="64">
        <f t="shared" si="11"/>
        <v>8.9147286821705425</v>
      </c>
      <c r="BT35" s="64">
        <f t="shared" si="11"/>
        <v>7.945736434108527</v>
      </c>
      <c r="BU35" s="64">
        <f t="shared" si="12"/>
        <v>8.4925690021231421</v>
      </c>
      <c r="BV35" s="64">
        <f t="shared" si="12"/>
        <v>13.800424628450106</v>
      </c>
      <c r="BW35" s="64">
        <f t="shared" si="12"/>
        <v>11.8895966029724</v>
      </c>
      <c r="BX35" s="64">
        <f t="shared" si="12"/>
        <v>9.3418259023354562</v>
      </c>
      <c r="BY35" s="778">
        <f t="shared" si="12"/>
        <v>7.8556263269639066</v>
      </c>
      <c r="BZ35" s="64">
        <f t="shared" si="12"/>
        <v>13.163481953290871</v>
      </c>
      <c r="CA35" s="64">
        <f t="shared" si="12"/>
        <v>1.2738853503184715</v>
      </c>
      <c r="CB35" s="64">
        <f t="shared" si="12"/>
        <v>17.197452229299362</v>
      </c>
      <c r="CC35" s="64">
        <f t="shared" si="12"/>
        <v>8.4925690021231421</v>
      </c>
      <c r="CD35" s="64">
        <f t="shared" si="12"/>
        <v>8.4925690021231421</v>
      </c>
      <c r="CE35" s="77">
        <f t="shared" si="13"/>
        <v>6.5390749601275919</v>
      </c>
      <c r="CF35" s="64">
        <f t="shared" si="13"/>
        <v>9.888357256778308</v>
      </c>
      <c r="CG35" s="64">
        <f t="shared" si="13"/>
        <v>7.1770334928229662</v>
      </c>
      <c r="CH35" s="64">
        <f t="shared" si="13"/>
        <v>12.759170653907494</v>
      </c>
      <c r="CI35" s="778">
        <f t="shared" si="13"/>
        <v>11.802232854864434</v>
      </c>
      <c r="CJ35" s="64">
        <f t="shared" si="13"/>
        <v>13.716108452950559</v>
      </c>
      <c r="CK35" s="64">
        <f t="shared" si="13"/>
        <v>2.073365231259968</v>
      </c>
      <c r="CL35" s="64">
        <f t="shared" si="13"/>
        <v>15.789473684210526</v>
      </c>
      <c r="CM35" s="64">
        <f t="shared" si="13"/>
        <v>10.845295055821373</v>
      </c>
      <c r="CN35" s="64">
        <f t="shared" si="13"/>
        <v>9.4098883572567775</v>
      </c>
      <c r="CO35" s="64">
        <f t="shared" si="14"/>
        <v>7.9744816586921852</v>
      </c>
      <c r="CP35" s="64">
        <f t="shared" si="14"/>
        <v>8.133971291866029</v>
      </c>
      <c r="CQ35" s="64">
        <f t="shared" si="14"/>
        <v>8.2934609250398719</v>
      </c>
      <c r="CR35" s="64">
        <f t="shared" si="14"/>
        <v>10.845295055821373</v>
      </c>
      <c r="CS35" s="778">
        <f t="shared" si="14"/>
        <v>13.237639553429027</v>
      </c>
      <c r="CT35" s="64">
        <f t="shared" si="14"/>
        <v>11.642743221690591</v>
      </c>
      <c r="CU35" s="64">
        <f t="shared" si="14"/>
        <v>2.3923444976076556</v>
      </c>
      <c r="CV35" s="64">
        <f t="shared" si="14"/>
        <v>15.47049441786284</v>
      </c>
      <c r="CW35" s="64">
        <f t="shared" si="14"/>
        <v>10.526315789473683</v>
      </c>
      <c r="CX35" s="95">
        <f t="shared" si="14"/>
        <v>6.8580542264752795</v>
      </c>
      <c r="CZ35" s="59">
        <f t="shared" si="19"/>
        <v>0.54683256801461511</v>
      </c>
      <c r="DA35" s="57">
        <f t="shared" si="20"/>
        <v>-1.7034513405421414</v>
      </c>
      <c r="DB35" s="57">
        <f t="shared" si="21"/>
        <v>0.84308497506542324</v>
      </c>
      <c r="DC35" s="57">
        <f t="shared" si="22"/>
        <v>-0.34809657828470009</v>
      </c>
      <c r="DD35" s="104">
        <f t="shared" si="23"/>
        <v>1.0726805905297985</v>
      </c>
      <c r="DE35" s="57">
        <f t="shared" si="24"/>
        <v>-0.9838048684145555</v>
      </c>
      <c r="DF35" s="57">
        <f t="shared" si="25"/>
        <v>0.30489310225645605</v>
      </c>
      <c r="DG35" s="57">
        <f t="shared" si="26"/>
        <v>0.14318866340789072</v>
      </c>
      <c r="DH35" s="57">
        <f t="shared" si="27"/>
        <v>-0.42215968004740034</v>
      </c>
      <c r="DI35" s="57">
        <f t="shared" si="28"/>
        <v>0.54683256801461511</v>
      </c>
      <c r="DJ35" s="59">
        <f t="shared" si="29"/>
        <v>1.4354066985645932</v>
      </c>
      <c r="DK35" s="57">
        <f t="shared" si="16"/>
        <v>-1.7543859649122791</v>
      </c>
      <c r="DL35" s="57">
        <f t="shared" si="16"/>
        <v>1.1164274322169057</v>
      </c>
      <c r="DM35" s="57">
        <f t="shared" si="16"/>
        <v>-1.913875598086122</v>
      </c>
      <c r="DN35" s="104">
        <f t="shared" si="16"/>
        <v>1.4354066985645932</v>
      </c>
      <c r="DO35" s="57">
        <f t="shared" si="16"/>
        <v>-2.0733652312599684</v>
      </c>
      <c r="DP35" s="57">
        <f t="shared" si="16"/>
        <v>0.31897926634768758</v>
      </c>
      <c r="DQ35" s="57">
        <f t="shared" si="16"/>
        <v>-0.31897926634768581</v>
      </c>
      <c r="DR35" s="57">
        <f t="shared" si="16"/>
        <v>-0.31897926634768936</v>
      </c>
      <c r="DS35" s="60">
        <f t="shared" si="16"/>
        <v>-2.551834130781498</v>
      </c>
    </row>
    <row r="36" spans="1:134" x14ac:dyDescent="0.25">
      <c r="A36" s="1000" t="s">
        <v>41</v>
      </c>
      <c r="B36" s="93">
        <v>22</v>
      </c>
      <c r="C36" s="80">
        <v>77</v>
      </c>
      <c r="D36" s="80">
        <v>66</v>
      </c>
      <c r="E36" s="80">
        <v>53</v>
      </c>
      <c r="F36" s="143">
        <v>23</v>
      </c>
      <c r="G36" s="80">
        <v>73</v>
      </c>
      <c r="H36" s="80">
        <v>11</v>
      </c>
      <c r="I36" s="80">
        <v>65</v>
      </c>
      <c r="J36" s="80">
        <v>43</v>
      </c>
      <c r="K36" s="80">
        <v>29</v>
      </c>
      <c r="L36" s="80">
        <v>22</v>
      </c>
      <c r="M36" s="80">
        <v>48</v>
      </c>
      <c r="N36" s="80">
        <v>47</v>
      </c>
      <c r="O36" s="80">
        <v>42</v>
      </c>
      <c r="P36" s="143">
        <v>28</v>
      </c>
      <c r="Q36" s="80">
        <v>46</v>
      </c>
      <c r="R36" s="80">
        <v>10</v>
      </c>
      <c r="S36" s="80">
        <v>50</v>
      </c>
      <c r="T36" s="80">
        <v>28</v>
      </c>
      <c r="U36" s="80">
        <v>30</v>
      </c>
      <c r="V36" s="80">
        <f t="shared" si="17"/>
        <v>44</v>
      </c>
      <c r="W36" s="80">
        <f t="shared" si="9"/>
        <v>125</v>
      </c>
      <c r="X36" s="80">
        <f t="shared" si="9"/>
        <v>113</v>
      </c>
      <c r="Y36" s="80">
        <f t="shared" si="9"/>
        <v>95</v>
      </c>
      <c r="Z36" s="143">
        <f t="shared" si="9"/>
        <v>51</v>
      </c>
      <c r="AA36" s="80">
        <f t="shared" si="9"/>
        <v>119</v>
      </c>
      <c r="AB36" s="80">
        <f t="shared" si="9"/>
        <v>21</v>
      </c>
      <c r="AC36" s="80">
        <f t="shared" si="9"/>
        <v>115</v>
      </c>
      <c r="AD36" s="80">
        <f t="shared" si="9"/>
        <v>71</v>
      </c>
      <c r="AE36" s="81">
        <f t="shared" si="9"/>
        <v>59</v>
      </c>
      <c r="AF36" s="93">
        <v>17</v>
      </c>
      <c r="AG36" s="80">
        <v>51</v>
      </c>
      <c r="AH36" s="80">
        <v>51</v>
      </c>
      <c r="AI36" s="80">
        <v>54</v>
      </c>
      <c r="AJ36" s="143">
        <v>56</v>
      </c>
      <c r="AK36" s="80">
        <v>66</v>
      </c>
      <c r="AL36" s="80">
        <v>8</v>
      </c>
      <c r="AM36" s="80">
        <v>72</v>
      </c>
      <c r="AN36" s="80">
        <v>39</v>
      </c>
      <c r="AO36" s="80">
        <v>32</v>
      </c>
      <c r="AP36" s="80">
        <v>20</v>
      </c>
      <c r="AQ36" s="80">
        <v>30</v>
      </c>
      <c r="AR36" s="80">
        <v>35</v>
      </c>
      <c r="AS36" s="80">
        <v>36</v>
      </c>
      <c r="AT36" s="143">
        <v>36</v>
      </c>
      <c r="AU36" s="80">
        <v>47</v>
      </c>
      <c r="AV36" s="80">
        <v>10</v>
      </c>
      <c r="AW36" s="80">
        <v>49</v>
      </c>
      <c r="AX36" s="80">
        <v>35</v>
      </c>
      <c r="AY36" s="80">
        <v>24</v>
      </c>
      <c r="AZ36" s="80">
        <f t="shared" si="18"/>
        <v>37</v>
      </c>
      <c r="BA36" s="80">
        <f t="shared" si="10"/>
        <v>81</v>
      </c>
      <c r="BB36" s="80">
        <f t="shared" si="10"/>
        <v>86</v>
      </c>
      <c r="BC36" s="80">
        <f t="shared" si="10"/>
        <v>90</v>
      </c>
      <c r="BD36" s="143">
        <f t="shared" si="10"/>
        <v>92</v>
      </c>
      <c r="BE36" s="80">
        <f t="shared" si="10"/>
        <v>113</v>
      </c>
      <c r="BF36" s="80">
        <f t="shared" si="10"/>
        <v>18</v>
      </c>
      <c r="BG36" s="80">
        <f t="shared" si="10"/>
        <v>121</v>
      </c>
      <c r="BH36" s="80">
        <f t="shared" si="10"/>
        <v>74</v>
      </c>
      <c r="BI36" s="81">
        <f t="shared" si="10"/>
        <v>56</v>
      </c>
      <c r="BK36" s="77">
        <f t="shared" si="11"/>
        <v>4.7619047619047619</v>
      </c>
      <c r="BL36" s="64">
        <f t="shared" si="11"/>
        <v>16.666666666666664</v>
      </c>
      <c r="BM36" s="64">
        <f t="shared" si="11"/>
        <v>14.285714285714285</v>
      </c>
      <c r="BN36" s="64">
        <f t="shared" si="11"/>
        <v>11.471861471861471</v>
      </c>
      <c r="BO36" s="778">
        <f t="shared" si="11"/>
        <v>4.9783549783549788</v>
      </c>
      <c r="BP36" s="64">
        <f t="shared" si="11"/>
        <v>15.800865800865802</v>
      </c>
      <c r="BQ36" s="64">
        <f t="shared" si="11"/>
        <v>2.3809523809523809</v>
      </c>
      <c r="BR36" s="64">
        <f t="shared" si="11"/>
        <v>14.06926406926407</v>
      </c>
      <c r="BS36" s="64">
        <f t="shared" si="11"/>
        <v>9.3073593073593077</v>
      </c>
      <c r="BT36" s="64">
        <f t="shared" si="11"/>
        <v>6.2770562770562766</v>
      </c>
      <c r="BU36" s="64">
        <f t="shared" si="12"/>
        <v>6.267806267806268</v>
      </c>
      <c r="BV36" s="64">
        <f t="shared" si="12"/>
        <v>13.675213675213676</v>
      </c>
      <c r="BW36" s="64">
        <f t="shared" si="12"/>
        <v>13.390313390313391</v>
      </c>
      <c r="BX36" s="64">
        <f t="shared" si="12"/>
        <v>11.965811965811966</v>
      </c>
      <c r="BY36" s="778">
        <f t="shared" si="12"/>
        <v>7.9772079772079767</v>
      </c>
      <c r="BZ36" s="64">
        <f t="shared" si="12"/>
        <v>13.105413105413104</v>
      </c>
      <c r="CA36" s="64">
        <f t="shared" si="12"/>
        <v>2.8490028490028489</v>
      </c>
      <c r="CB36" s="64">
        <f t="shared" si="12"/>
        <v>14.245014245014245</v>
      </c>
      <c r="CC36" s="64">
        <f t="shared" si="12"/>
        <v>7.9772079772079767</v>
      </c>
      <c r="CD36" s="64">
        <f t="shared" si="12"/>
        <v>8.5470085470085468</v>
      </c>
      <c r="CE36" s="77">
        <f t="shared" si="13"/>
        <v>3.811659192825112</v>
      </c>
      <c r="CF36" s="64">
        <f t="shared" si="13"/>
        <v>11.434977578475337</v>
      </c>
      <c r="CG36" s="64">
        <f t="shared" si="13"/>
        <v>11.434977578475337</v>
      </c>
      <c r="CH36" s="64">
        <f t="shared" si="13"/>
        <v>12.107623318385651</v>
      </c>
      <c r="CI36" s="778">
        <f t="shared" si="13"/>
        <v>12.556053811659194</v>
      </c>
      <c r="CJ36" s="64">
        <f t="shared" si="13"/>
        <v>14.798206278026907</v>
      </c>
      <c r="CK36" s="64">
        <f t="shared" si="13"/>
        <v>1.7937219730941705</v>
      </c>
      <c r="CL36" s="64">
        <f t="shared" si="13"/>
        <v>16.143497757847534</v>
      </c>
      <c r="CM36" s="64">
        <f t="shared" si="13"/>
        <v>8.7443946188340806</v>
      </c>
      <c r="CN36" s="64">
        <f t="shared" si="13"/>
        <v>7.1748878923766819</v>
      </c>
      <c r="CO36" s="64">
        <f t="shared" si="14"/>
        <v>4.4843049327354256</v>
      </c>
      <c r="CP36" s="64">
        <f t="shared" si="14"/>
        <v>6.7264573991031389</v>
      </c>
      <c r="CQ36" s="64">
        <f t="shared" si="14"/>
        <v>7.8475336322869964</v>
      </c>
      <c r="CR36" s="64">
        <f t="shared" si="14"/>
        <v>8.071748878923767</v>
      </c>
      <c r="CS36" s="778">
        <f t="shared" si="14"/>
        <v>8.071748878923767</v>
      </c>
      <c r="CT36" s="64">
        <f t="shared" si="14"/>
        <v>10.538116591928251</v>
      </c>
      <c r="CU36" s="64">
        <f t="shared" si="14"/>
        <v>2.2421524663677128</v>
      </c>
      <c r="CV36" s="64">
        <f t="shared" si="14"/>
        <v>10.986547085201794</v>
      </c>
      <c r="CW36" s="64">
        <f t="shared" si="14"/>
        <v>7.8475336322869964</v>
      </c>
      <c r="CX36" s="95">
        <f t="shared" si="14"/>
        <v>5.3811659192825116</v>
      </c>
      <c r="CZ36" s="59">
        <f t="shared" si="19"/>
        <v>1.5059015059015062</v>
      </c>
      <c r="DA36" s="57">
        <f t="shared" si="20"/>
        <v>-2.9914529914529879</v>
      </c>
      <c r="DB36" s="57">
        <f t="shared" si="21"/>
        <v>-0.8954008954008934</v>
      </c>
      <c r="DC36" s="57">
        <f t="shared" si="22"/>
        <v>0.49395049395049462</v>
      </c>
      <c r="DD36" s="104">
        <f t="shared" si="23"/>
        <v>2.9988529988529979</v>
      </c>
      <c r="DE36" s="57">
        <f t="shared" si="24"/>
        <v>-2.6954526954526976</v>
      </c>
      <c r="DF36" s="57">
        <f t="shared" si="25"/>
        <v>0.46805046805046802</v>
      </c>
      <c r="DG36" s="57">
        <f t="shared" si="26"/>
        <v>0.17575017575017426</v>
      </c>
      <c r="DH36" s="57">
        <f t="shared" si="27"/>
        <v>-1.330151330151331</v>
      </c>
      <c r="DI36" s="57">
        <f t="shared" si="28"/>
        <v>2.2699522699522703</v>
      </c>
      <c r="DJ36" s="59">
        <f t="shared" si="29"/>
        <v>0.67264573991031362</v>
      </c>
      <c r="DK36" s="57">
        <f t="shared" si="16"/>
        <v>-4.708520179372198</v>
      </c>
      <c r="DL36" s="57">
        <f t="shared" si="16"/>
        <v>-3.5874439461883405</v>
      </c>
      <c r="DM36" s="57">
        <f t="shared" si="16"/>
        <v>-4.0358744394618835</v>
      </c>
      <c r="DN36" s="104">
        <f t="shared" si="16"/>
        <v>-4.4843049327354265</v>
      </c>
      <c r="DO36" s="57">
        <f t="shared" si="16"/>
        <v>-4.2600896860986559</v>
      </c>
      <c r="DP36" s="57">
        <f t="shared" si="16"/>
        <v>0.44843049327354234</v>
      </c>
      <c r="DQ36" s="57">
        <f t="shared" si="16"/>
        <v>-5.1569506726457401</v>
      </c>
      <c r="DR36" s="57">
        <f t="shared" si="16"/>
        <v>-0.89686098654708424</v>
      </c>
      <c r="DS36" s="60">
        <f t="shared" si="16"/>
        <v>-1.7937219730941703</v>
      </c>
    </row>
    <row r="37" spans="1:134" x14ac:dyDescent="0.25">
      <c r="A37" s="971" t="s">
        <v>42</v>
      </c>
      <c r="B37" s="974"/>
      <c r="C37" s="975"/>
      <c r="D37" s="975"/>
      <c r="E37" s="975"/>
      <c r="F37" s="976"/>
      <c r="G37" s="975"/>
      <c r="H37" s="975"/>
      <c r="I37" s="975"/>
      <c r="J37" s="975"/>
      <c r="K37" s="975"/>
      <c r="L37" s="975"/>
      <c r="M37" s="975"/>
      <c r="N37" s="975"/>
      <c r="O37" s="975"/>
      <c r="P37" s="976"/>
      <c r="Q37" s="975"/>
      <c r="R37" s="975"/>
      <c r="S37" s="975"/>
      <c r="T37" s="975"/>
      <c r="U37" s="975"/>
      <c r="V37" s="975"/>
      <c r="W37" s="975"/>
      <c r="X37" s="975"/>
      <c r="Y37" s="975"/>
      <c r="Z37" s="976"/>
      <c r="AA37" s="975"/>
      <c r="AB37" s="975"/>
      <c r="AC37" s="975"/>
      <c r="AD37" s="975"/>
      <c r="AE37" s="977"/>
      <c r="AF37" s="974"/>
      <c r="AG37" s="975"/>
      <c r="AH37" s="975"/>
      <c r="AI37" s="975"/>
      <c r="AJ37" s="976"/>
      <c r="AK37" s="975"/>
      <c r="AL37" s="975"/>
      <c r="AM37" s="975"/>
      <c r="AN37" s="975"/>
      <c r="AO37" s="975"/>
      <c r="AP37" s="975"/>
      <c r="AQ37" s="975"/>
      <c r="AR37" s="975"/>
      <c r="AS37" s="975"/>
      <c r="AT37" s="976"/>
      <c r="AU37" s="975"/>
      <c r="AV37" s="975"/>
      <c r="AW37" s="975"/>
      <c r="AX37" s="975"/>
      <c r="AY37" s="975"/>
      <c r="AZ37" s="975"/>
      <c r="BA37" s="975"/>
      <c r="BB37" s="975"/>
      <c r="BC37" s="975"/>
      <c r="BD37" s="976"/>
      <c r="BE37" s="975"/>
      <c r="BF37" s="975"/>
      <c r="BG37" s="975"/>
      <c r="BH37" s="975"/>
      <c r="BI37" s="977"/>
      <c r="BK37" s="978"/>
      <c r="BL37" s="457"/>
      <c r="BM37" s="457"/>
      <c r="BN37" s="457"/>
      <c r="BO37" s="951"/>
      <c r="BP37" s="457"/>
      <c r="BQ37" s="457"/>
      <c r="BR37" s="457"/>
      <c r="BS37" s="457"/>
      <c r="BT37" s="457"/>
      <c r="BU37" s="979"/>
      <c r="BV37" s="979"/>
      <c r="BW37" s="979"/>
      <c r="BX37" s="979"/>
      <c r="BY37" s="980"/>
      <c r="BZ37" s="979"/>
      <c r="CA37" s="979"/>
      <c r="CB37" s="979"/>
      <c r="CC37" s="979"/>
      <c r="CD37" s="979"/>
      <c r="CE37" s="978"/>
      <c r="CF37" s="979"/>
      <c r="CG37" s="979"/>
      <c r="CH37" s="979"/>
      <c r="CI37" s="980"/>
      <c r="CJ37" s="979"/>
      <c r="CK37" s="979"/>
      <c r="CL37" s="979"/>
      <c r="CM37" s="979"/>
      <c r="CN37" s="979"/>
      <c r="CO37" s="979"/>
      <c r="CP37" s="979"/>
      <c r="CQ37" s="979"/>
      <c r="CR37" s="979"/>
      <c r="CS37" s="980"/>
      <c r="CT37" s="979"/>
      <c r="CU37" s="979"/>
      <c r="CV37" s="979"/>
      <c r="CW37" s="979"/>
      <c r="CX37" s="981"/>
      <c r="CZ37" s="978"/>
      <c r="DA37" s="979"/>
      <c r="DB37" s="979"/>
      <c r="DC37" s="979"/>
      <c r="DD37" s="980"/>
      <c r="DE37" s="979"/>
      <c r="DF37" s="979"/>
      <c r="DG37" s="979"/>
      <c r="DH37" s="979"/>
      <c r="DI37" s="979"/>
      <c r="DJ37" s="978"/>
      <c r="DK37" s="979"/>
      <c r="DL37" s="979"/>
      <c r="DM37" s="979"/>
      <c r="DN37" s="980"/>
      <c r="DO37" s="979"/>
      <c r="DP37" s="979"/>
      <c r="DQ37" s="979"/>
      <c r="DR37" s="979"/>
      <c r="DS37" s="981"/>
    </row>
    <row r="38" spans="1:134" x14ac:dyDescent="0.25">
      <c r="A38" s="1000" t="s">
        <v>43</v>
      </c>
      <c r="B38" s="93">
        <v>1</v>
      </c>
      <c r="C38" s="80">
        <v>12</v>
      </c>
      <c r="D38" s="80">
        <v>3</v>
      </c>
      <c r="E38" s="80">
        <v>7</v>
      </c>
      <c r="F38" s="143">
        <v>7</v>
      </c>
      <c r="G38" s="80">
        <v>7</v>
      </c>
      <c r="H38" s="80">
        <v>1</v>
      </c>
      <c r="I38" s="80">
        <v>11</v>
      </c>
      <c r="J38" s="80">
        <v>9</v>
      </c>
      <c r="K38" s="80">
        <v>4</v>
      </c>
      <c r="L38" s="80">
        <v>7</v>
      </c>
      <c r="M38" s="80">
        <v>8</v>
      </c>
      <c r="N38" s="80">
        <v>4</v>
      </c>
      <c r="O38" s="80">
        <v>6</v>
      </c>
      <c r="P38" s="143">
        <v>8</v>
      </c>
      <c r="Q38" s="80">
        <v>9</v>
      </c>
      <c r="R38" s="80">
        <v>0</v>
      </c>
      <c r="S38" s="80">
        <v>11</v>
      </c>
      <c r="T38" s="80">
        <v>7</v>
      </c>
      <c r="U38" s="80">
        <v>4</v>
      </c>
      <c r="V38" s="80">
        <f t="shared" ref="V38:V79" si="30">B38+L38</f>
        <v>8</v>
      </c>
      <c r="W38" s="80">
        <f t="shared" ref="W38:W79" si="31">C38+M38</f>
        <v>20</v>
      </c>
      <c r="X38" s="80">
        <f t="shared" ref="X38:X79" si="32">D38+N38</f>
        <v>7</v>
      </c>
      <c r="Y38" s="80">
        <f t="shared" ref="Y38:Y79" si="33">E38+O38</f>
        <v>13</v>
      </c>
      <c r="Z38" s="143">
        <f t="shared" ref="Z38:Z79" si="34">F38+P38</f>
        <v>15</v>
      </c>
      <c r="AA38" s="80">
        <f t="shared" ref="AA38:AA79" si="35">G38+Q38</f>
        <v>16</v>
      </c>
      <c r="AB38" s="80">
        <f t="shared" ref="AB38:AB79" si="36">H38+R38</f>
        <v>1</v>
      </c>
      <c r="AC38" s="80">
        <f t="shared" ref="AC38:AC79" si="37">I38+S38</f>
        <v>22</v>
      </c>
      <c r="AD38" s="80">
        <f t="shared" ref="AD38:AD79" si="38">J38+T38</f>
        <v>16</v>
      </c>
      <c r="AE38" s="81">
        <f t="shared" ref="AE38:AE79" si="39">K38+U38</f>
        <v>8</v>
      </c>
      <c r="AF38" s="93">
        <v>4</v>
      </c>
      <c r="AG38" s="80">
        <v>10</v>
      </c>
      <c r="AH38" s="80">
        <v>2</v>
      </c>
      <c r="AI38" s="80">
        <v>7</v>
      </c>
      <c r="AJ38" s="143">
        <v>13</v>
      </c>
      <c r="AK38" s="80">
        <v>13</v>
      </c>
      <c r="AL38" s="80">
        <v>2</v>
      </c>
      <c r="AM38" s="80">
        <v>8</v>
      </c>
      <c r="AN38" s="80">
        <v>8</v>
      </c>
      <c r="AO38" s="80">
        <v>5</v>
      </c>
      <c r="AP38" s="80">
        <v>7</v>
      </c>
      <c r="AQ38" s="80">
        <v>3</v>
      </c>
      <c r="AR38" s="80">
        <v>3</v>
      </c>
      <c r="AS38" s="80">
        <v>8</v>
      </c>
      <c r="AT38" s="143">
        <v>13</v>
      </c>
      <c r="AU38" s="80">
        <v>7</v>
      </c>
      <c r="AV38" s="80">
        <v>3</v>
      </c>
      <c r="AW38" s="80">
        <v>11</v>
      </c>
      <c r="AX38" s="80">
        <v>14</v>
      </c>
      <c r="AY38" s="80">
        <v>5</v>
      </c>
      <c r="AZ38" s="80">
        <f t="shared" si="18"/>
        <v>11</v>
      </c>
      <c r="BA38" s="80">
        <f t="shared" si="10"/>
        <v>13</v>
      </c>
      <c r="BB38" s="80">
        <f t="shared" si="10"/>
        <v>5</v>
      </c>
      <c r="BC38" s="80">
        <f t="shared" si="10"/>
        <v>15</v>
      </c>
      <c r="BD38" s="143">
        <f t="shared" si="10"/>
        <v>26</v>
      </c>
      <c r="BE38" s="80">
        <f t="shared" si="10"/>
        <v>20</v>
      </c>
      <c r="BF38" s="80">
        <f t="shared" si="10"/>
        <v>5</v>
      </c>
      <c r="BG38" s="80">
        <f t="shared" si="10"/>
        <v>19</v>
      </c>
      <c r="BH38" s="80">
        <f t="shared" si="10"/>
        <v>22</v>
      </c>
      <c r="BI38" s="81">
        <f t="shared" si="10"/>
        <v>10</v>
      </c>
      <c r="BK38" s="196">
        <f t="shared" ref="BK38:BT39" si="40">B38/SUM($B38:$K38)*100</f>
        <v>1.6129032258064515</v>
      </c>
      <c r="BL38" s="64">
        <f t="shared" si="40"/>
        <v>19.35483870967742</v>
      </c>
      <c r="BM38" s="195">
        <f t="shared" si="40"/>
        <v>4.838709677419355</v>
      </c>
      <c r="BN38" s="64">
        <f t="shared" si="40"/>
        <v>11.29032258064516</v>
      </c>
      <c r="BO38" s="778">
        <f t="shared" si="40"/>
        <v>11.29032258064516</v>
      </c>
      <c r="BP38" s="64">
        <f t="shared" si="40"/>
        <v>11.29032258064516</v>
      </c>
      <c r="BQ38" s="195">
        <f t="shared" si="40"/>
        <v>1.6129032258064515</v>
      </c>
      <c r="BR38" s="64">
        <f t="shared" si="40"/>
        <v>17.741935483870968</v>
      </c>
      <c r="BS38" s="64">
        <f t="shared" si="40"/>
        <v>14.516129032258066</v>
      </c>
      <c r="BT38" s="195">
        <f t="shared" si="40"/>
        <v>6.4516129032258061</v>
      </c>
      <c r="BU38" s="64">
        <f t="shared" ref="BU38:CD39" si="41">L38/SUM($L38:$U38)*100</f>
        <v>10.9375</v>
      </c>
      <c r="BV38" s="64">
        <f t="shared" si="41"/>
        <v>12.5</v>
      </c>
      <c r="BW38" s="64">
        <f t="shared" si="41"/>
        <v>6.25</v>
      </c>
      <c r="BX38" s="64">
        <f t="shared" si="41"/>
        <v>9.375</v>
      </c>
      <c r="BY38" s="778">
        <f t="shared" si="41"/>
        <v>12.5</v>
      </c>
      <c r="BZ38" s="64">
        <f t="shared" si="41"/>
        <v>14.0625</v>
      </c>
      <c r="CA38" s="195">
        <f t="shared" si="41"/>
        <v>0</v>
      </c>
      <c r="CB38" s="64">
        <f t="shared" si="41"/>
        <v>17.1875</v>
      </c>
      <c r="CC38" s="64">
        <f t="shared" si="41"/>
        <v>10.9375</v>
      </c>
      <c r="CD38" s="195">
        <f t="shared" si="41"/>
        <v>6.25</v>
      </c>
      <c r="CE38" s="196">
        <f t="shared" ref="CE38:CN39" si="42">AF38/SUM($AF38:$AO38)*100</f>
        <v>5.5555555555555554</v>
      </c>
      <c r="CF38" s="64">
        <f t="shared" si="42"/>
        <v>13.888888888888889</v>
      </c>
      <c r="CG38" s="195">
        <f t="shared" si="42"/>
        <v>2.7777777777777777</v>
      </c>
      <c r="CH38" s="64">
        <f t="shared" si="42"/>
        <v>9.7222222222222232</v>
      </c>
      <c r="CI38" s="778">
        <f t="shared" si="42"/>
        <v>18.055555555555554</v>
      </c>
      <c r="CJ38" s="64">
        <f t="shared" si="42"/>
        <v>18.055555555555554</v>
      </c>
      <c r="CK38" s="195">
        <f t="shared" si="42"/>
        <v>2.7777777777777777</v>
      </c>
      <c r="CL38" s="64">
        <f t="shared" si="42"/>
        <v>11.111111111111111</v>
      </c>
      <c r="CM38" s="64">
        <f t="shared" si="42"/>
        <v>11.111111111111111</v>
      </c>
      <c r="CN38" s="195">
        <f t="shared" si="42"/>
        <v>6.9444444444444446</v>
      </c>
      <c r="CO38" s="64">
        <f t="shared" ref="CO38:CX39" si="43">AP38/SUM($AF38:$AO38)*100</f>
        <v>9.7222222222222232</v>
      </c>
      <c r="CP38" s="195">
        <f t="shared" si="43"/>
        <v>4.1666666666666661</v>
      </c>
      <c r="CQ38" s="195">
        <f t="shared" si="43"/>
        <v>4.1666666666666661</v>
      </c>
      <c r="CR38" s="64">
        <f t="shared" si="43"/>
        <v>11.111111111111111</v>
      </c>
      <c r="CS38" s="778">
        <f t="shared" si="43"/>
        <v>18.055555555555554</v>
      </c>
      <c r="CT38" s="64">
        <f t="shared" si="43"/>
        <v>9.7222222222222232</v>
      </c>
      <c r="CU38" s="195">
        <f t="shared" si="43"/>
        <v>4.1666666666666661</v>
      </c>
      <c r="CV38" s="64">
        <f t="shared" si="43"/>
        <v>15.277777777777779</v>
      </c>
      <c r="CW38" s="64">
        <f t="shared" si="43"/>
        <v>19.444444444444446</v>
      </c>
      <c r="CX38" s="594">
        <f t="shared" si="43"/>
        <v>6.9444444444444446</v>
      </c>
      <c r="CZ38" s="59">
        <f t="shared" si="19"/>
        <v>9.324596774193548</v>
      </c>
      <c r="DA38" s="57">
        <f t="shared" si="20"/>
        <v>-6.8548387096774199</v>
      </c>
      <c r="DB38" s="57">
        <f t="shared" si="21"/>
        <v>1.411290322580645</v>
      </c>
      <c r="DC38" s="57">
        <f t="shared" si="22"/>
        <v>-1.9153225806451601</v>
      </c>
      <c r="DD38" s="104">
        <f t="shared" si="23"/>
        <v>1.2096774193548399</v>
      </c>
      <c r="DE38" s="57">
        <f t="shared" si="24"/>
        <v>2.7721774193548399</v>
      </c>
      <c r="DF38" s="57">
        <f t="shared" si="25"/>
        <v>-1.6129032258064515</v>
      </c>
      <c r="DG38" s="57">
        <f t="shared" si="26"/>
        <v>-0.55443548387096797</v>
      </c>
      <c r="DH38" s="57">
        <f t="shared" si="27"/>
        <v>-3.5786290322580658</v>
      </c>
      <c r="DI38" s="57">
        <f t="shared" si="28"/>
        <v>-0.20161290322580605</v>
      </c>
      <c r="DJ38" s="193">
        <f t="shared" si="29"/>
        <v>4.1666666666666679</v>
      </c>
      <c r="DK38" s="194">
        <f t="shared" si="16"/>
        <v>-9.7222222222222232</v>
      </c>
      <c r="DL38" s="194">
        <f t="shared" si="16"/>
        <v>1.3888888888888884</v>
      </c>
      <c r="DM38" s="57">
        <f t="shared" si="16"/>
        <v>1.3888888888888875</v>
      </c>
      <c r="DN38" s="104">
        <f t="shared" si="16"/>
        <v>0</v>
      </c>
      <c r="DO38" s="57">
        <f t="shared" si="16"/>
        <v>-8.3333333333333304</v>
      </c>
      <c r="DP38" s="194">
        <f t="shared" si="16"/>
        <v>1.3888888888888884</v>
      </c>
      <c r="DQ38" s="57">
        <f t="shared" si="16"/>
        <v>4.1666666666666679</v>
      </c>
      <c r="DR38" s="57">
        <f t="shared" si="16"/>
        <v>8.3333333333333357</v>
      </c>
      <c r="DS38" s="359">
        <f t="shared" si="16"/>
        <v>0</v>
      </c>
    </row>
    <row r="39" spans="1:134" x14ac:dyDescent="0.25">
      <c r="A39" s="1000" t="s">
        <v>44</v>
      </c>
      <c r="B39" s="93">
        <v>131</v>
      </c>
      <c r="C39" s="80">
        <v>259</v>
      </c>
      <c r="D39" s="80">
        <v>191</v>
      </c>
      <c r="E39" s="80">
        <v>173</v>
      </c>
      <c r="F39" s="143">
        <v>105</v>
      </c>
      <c r="G39" s="80">
        <v>241</v>
      </c>
      <c r="H39" s="80">
        <v>37</v>
      </c>
      <c r="I39" s="80">
        <v>283</v>
      </c>
      <c r="J39" s="80">
        <v>154</v>
      </c>
      <c r="K39" s="80">
        <v>115</v>
      </c>
      <c r="L39" s="80">
        <v>135</v>
      </c>
      <c r="M39" s="80">
        <v>210</v>
      </c>
      <c r="N39" s="80">
        <v>171</v>
      </c>
      <c r="O39" s="80">
        <v>158</v>
      </c>
      <c r="P39" s="143">
        <v>129</v>
      </c>
      <c r="Q39" s="80">
        <v>205</v>
      </c>
      <c r="R39" s="80">
        <v>35</v>
      </c>
      <c r="S39" s="80">
        <v>290</v>
      </c>
      <c r="T39" s="80">
        <v>145</v>
      </c>
      <c r="U39" s="80">
        <v>116</v>
      </c>
      <c r="V39" s="80">
        <f t="shared" si="30"/>
        <v>266</v>
      </c>
      <c r="W39" s="80">
        <f t="shared" si="31"/>
        <v>469</v>
      </c>
      <c r="X39" s="80">
        <f t="shared" si="32"/>
        <v>362</v>
      </c>
      <c r="Y39" s="80">
        <f t="shared" si="33"/>
        <v>331</v>
      </c>
      <c r="Z39" s="143">
        <f t="shared" si="34"/>
        <v>234</v>
      </c>
      <c r="AA39" s="80">
        <f t="shared" si="35"/>
        <v>446</v>
      </c>
      <c r="AB39" s="80">
        <f t="shared" si="36"/>
        <v>72</v>
      </c>
      <c r="AC39" s="80">
        <f t="shared" si="37"/>
        <v>573</v>
      </c>
      <c r="AD39" s="80">
        <f t="shared" si="38"/>
        <v>299</v>
      </c>
      <c r="AE39" s="81">
        <f t="shared" si="39"/>
        <v>231</v>
      </c>
      <c r="AF39" s="93">
        <v>122</v>
      </c>
      <c r="AG39" s="80">
        <v>168</v>
      </c>
      <c r="AH39" s="80">
        <v>154</v>
      </c>
      <c r="AI39" s="80">
        <v>227</v>
      </c>
      <c r="AJ39" s="143">
        <v>217</v>
      </c>
      <c r="AK39" s="80">
        <v>244</v>
      </c>
      <c r="AL39" s="80">
        <v>31</v>
      </c>
      <c r="AM39" s="80">
        <v>304</v>
      </c>
      <c r="AN39" s="80">
        <v>189</v>
      </c>
      <c r="AO39" s="80">
        <v>139</v>
      </c>
      <c r="AP39" s="80">
        <v>131</v>
      </c>
      <c r="AQ39" s="80">
        <v>138</v>
      </c>
      <c r="AR39" s="80">
        <v>149</v>
      </c>
      <c r="AS39" s="80">
        <v>185</v>
      </c>
      <c r="AT39" s="143">
        <v>230</v>
      </c>
      <c r="AU39" s="80">
        <v>206</v>
      </c>
      <c r="AV39" s="80">
        <v>32</v>
      </c>
      <c r="AW39" s="80">
        <v>280</v>
      </c>
      <c r="AX39" s="80">
        <v>174</v>
      </c>
      <c r="AY39" s="80">
        <v>121</v>
      </c>
      <c r="AZ39" s="80">
        <f t="shared" si="18"/>
        <v>253</v>
      </c>
      <c r="BA39" s="80">
        <f t="shared" si="10"/>
        <v>306</v>
      </c>
      <c r="BB39" s="80">
        <f t="shared" si="10"/>
        <v>303</v>
      </c>
      <c r="BC39" s="80">
        <f t="shared" si="10"/>
        <v>412</v>
      </c>
      <c r="BD39" s="143">
        <f t="shared" si="10"/>
        <v>447</v>
      </c>
      <c r="BE39" s="80">
        <f t="shared" si="10"/>
        <v>450</v>
      </c>
      <c r="BF39" s="80">
        <f t="shared" si="10"/>
        <v>63</v>
      </c>
      <c r="BG39" s="80">
        <f t="shared" si="10"/>
        <v>584</v>
      </c>
      <c r="BH39" s="80">
        <f t="shared" si="10"/>
        <v>363</v>
      </c>
      <c r="BI39" s="81">
        <f t="shared" si="10"/>
        <v>260</v>
      </c>
      <c r="BK39" s="77">
        <f t="shared" si="40"/>
        <v>7.7560686796921257</v>
      </c>
      <c r="BL39" s="64">
        <f t="shared" si="40"/>
        <v>15.334517465956187</v>
      </c>
      <c r="BM39" s="64">
        <f t="shared" si="40"/>
        <v>11.308466548253405</v>
      </c>
      <c r="BN39" s="64">
        <f t="shared" si="40"/>
        <v>10.242747187685021</v>
      </c>
      <c r="BO39" s="778">
        <f t="shared" si="40"/>
        <v>6.2166962699822381</v>
      </c>
      <c r="BP39" s="64">
        <f t="shared" si="40"/>
        <v>14.268798105387804</v>
      </c>
      <c r="BQ39" s="64">
        <f t="shared" si="40"/>
        <v>2.1906453522794553</v>
      </c>
      <c r="BR39" s="64">
        <f t="shared" si="40"/>
        <v>16.755476613380697</v>
      </c>
      <c r="BS39" s="64">
        <f t="shared" si="40"/>
        <v>9.1178211959739492</v>
      </c>
      <c r="BT39" s="64">
        <f t="shared" si="40"/>
        <v>6.8087625814091179</v>
      </c>
      <c r="BU39" s="64">
        <f t="shared" si="41"/>
        <v>8.4692597239648677</v>
      </c>
      <c r="BV39" s="64">
        <f t="shared" si="41"/>
        <v>13.174404015056462</v>
      </c>
      <c r="BW39" s="64">
        <f t="shared" si="41"/>
        <v>10.727728983688834</v>
      </c>
      <c r="BX39" s="64">
        <f t="shared" si="41"/>
        <v>9.9121706398996245</v>
      </c>
      <c r="BY39" s="778">
        <f t="shared" si="41"/>
        <v>8.0928481806775405</v>
      </c>
      <c r="BZ39" s="64">
        <f t="shared" si="41"/>
        <v>12.86072772898369</v>
      </c>
      <c r="CA39" s="64">
        <f t="shared" si="41"/>
        <v>2.1957340025094103</v>
      </c>
      <c r="CB39" s="64">
        <f t="shared" si="41"/>
        <v>18.193224592220826</v>
      </c>
      <c r="CC39" s="64">
        <f t="shared" si="41"/>
        <v>9.096612296110413</v>
      </c>
      <c r="CD39" s="64">
        <f t="shared" si="41"/>
        <v>7.2772898368883316</v>
      </c>
      <c r="CE39" s="77">
        <f t="shared" si="42"/>
        <v>6.7966573816155993</v>
      </c>
      <c r="CF39" s="64">
        <f t="shared" si="42"/>
        <v>9.3593314763231206</v>
      </c>
      <c r="CG39" s="64">
        <f t="shared" si="42"/>
        <v>8.5793871866295266</v>
      </c>
      <c r="CH39" s="64">
        <f t="shared" si="42"/>
        <v>12.646239554317548</v>
      </c>
      <c r="CI39" s="778">
        <f t="shared" si="42"/>
        <v>12.089136490250695</v>
      </c>
      <c r="CJ39" s="64">
        <f t="shared" si="42"/>
        <v>13.593314763231199</v>
      </c>
      <c r="CK39" s="64">
        <f t="shared" si="42"/>
        <v>1.7270194986072425</v>
      </c>
      <c r="CL39" s="64">
        <f t="shared" si="42"/>
        <v>16.935933147632312</v>
      </c>
      <c r="CM39" s="64">
        <f t="shared" si="42"/>
        <v>10.529247910863509</v>
      </c>
      <c r="CN39" s="64">
        <f t="shared" si="42"/>
        <v>7.7437325905292482</v>
      </c>
      <c r="CO39" s="64">
        <f t="shared" si="43"/>
        <v>7.298050139275766</v>
      </c>
      <c r="CP39" s="64">
        <f t="shared" si="43"/>
        <v>7.6880222841225629</v>
      </c>
      <c r="CQ39" s="64">
        <f t="shared" si="43"/>
        <v>8.3008356545961011</v>
      </c>
      <c r="CR39" s="64">
        <f t="shared" si="43"/>
        <v>10.30640668523677</v>
      </c>
      <c r="CS39" s="778">
        <f t="shared" si="43"/>
        <v>12.813370473537605</v>
      </c>
      <c r="CT39" s="64">
        <f t="shared" si="43"/>
        <v>11.476323119777158</v>
      </c>
      <c r="CU39" s="64">
        <f t="shared" si="43"/>
        <v>1.7827298050139277</v>
      </c>
      <c r="CV39" s="64">
        <f t="shared" si="43"/>
        <v>15.598885793871867</v>
      </c>
      <c r="CW39" s="64">
        <f t="shared" si="43"/>
        <v>9.6935933147632305</v>
      </c>
      <c r="CX39" s="95">
        <f t="shared" si="43"/>
        <v>6.740947075208914</v>
      </c>
      <c r="CZ39" s="59">
        <f t="shared" si="19"/>
        <v>0.71319104427274205</v>
      </c>
      <c r="DA39" s="57">
        <f t="shared" si="20"/>
        <v>-2.1601134508997255</v>
      </c>
      <c r="DB39" s="57">
        <f t="shared" si="21"/>
        <v>-0.58073756456457026</v>
      </c>
      <c r="DC39" s="57">
        <f t="shared" si="22"/>
        <v>-0.33057654778539636</v>
      </c>
      <c r="DD39" s="104">
        <f t="shared" si="23"/>
        <v>1.8761519106953024</v>
      </c>
      <c r="DE39" s="57">
        <f t="shared" si="24"/>
        <v>-1.4080703764041136</v>
      </c>
      <c r="DF39" s="57">
        <f t="shared" si="25"/>
        <v>5.0886502299549718E-3</v>
      </c>
      <c r="DG39" s="57">
        <f t="shared" si="26"/>
        <v>1.4377479788401288</v>
      </c>
      <c r="DH39" s="57">
        <f t="shared" si="27"/>
        <v>-2.1208899863536246E-2</v>
      </c>
      <c r="DI39" s="57">
        <f t="shared" si="28"/>
        <v>0.4685272554792137</v>
      </c>
      <c r="DJ39" s="59">
        <f t="shared" si="29"/>
        <v>0.50139275766016667</v>
      </c>
      <c r="DK39" s="57">
        <f t="shared" si="16"/>
        <v>-1.6713091922005576</v>
      </c>
      <c r="DL39" s="57">
        <f t="shared" si="16"/>
        <v>-0.27855153203342553</v>
      </c>
      <c r="DM39" s="57">
        <f t="shared" si="16"/>
        <v>-2.3398328690807784</v>
      </c>
      <c r="DN39" s="104">
        <f t="shared" si="16"/>
        <v>0.72423398328690958</v>
      </c>
      <c r="DO39" s="57">
        <f t="shared" si="16"/>
        <v>-2.1169916434540408</v>
      </c>
      <c r="DP39" s="57">
        <f t="shared" si="16"/>
        <v>5.5710306406685284E-2</v>
      </c>
      <c r="DQ39" s="57">
        <f t="shared" si="16"/>
        <v>-1.337047353760445</v>
      </c>
      <c r="DR39" s="57">
        <f t="shared" si="16"/>
        <v>-0.83565459610027837</v>
      </c>
      <c r="DS39" s="60">
        <f t="shared" si="16"/>
        <v>-1.0027855153203342</v>
      </c>
    </row>
    <row r="40" spans="1:134" x14ac:dyDescent="0.25">
      <c r="A40" s="971" t="s">
        <v>563</v>
      </c>
      <c r="B40" s="974"/>
      <c r="C40" s="975"/>
      <c r="D40" s="975"/>
      <c r="E40" s="975"/>
      <c r="F40" s="976"/>
      <c r="G40" s="975"/>
      <c r="H40" s="975"/>
      <c r="I40" s="975"/>
      <c r="J40" s="975"/>
      <c r="K40" s="975"/>
      <c r="L40" s="975"/>
      <c r="M40" s="975"/>
      <c r="N40" s="975"/>
      <c r="O40" s="975"/>
      <c r="P40" s="976"/>
      <c r="Q40" s="975"/>
      <c r="R40" s="975"/>
      <c r="S40" s="975"/>
      <c r="T40" s="975"/>
      <c r="U40" s="975"/>
      <c r="V40" s="975"/>
      <c r="W40" s="975"/>
      <c r="X40" s="975"/>
      <c r="Y40" s="975"/>
      <c r="Z40" s="976"/>
      <c r="AA40" s="975"/>
      <c r="AB40" s="975"/>
      <c r="AC40" s="975"/>
      <c r="AD40" s="975"/>
      <c r="AE40" s="977"/>
      <c r="AF40" s="974"/>
      <c r="AG40" s="975"/>
      <c r="AH40" s="975"/>
      <c r="AI40" s="975"/>
      <c r="AJ40" s="976"/>
      <c r="AK40" s="975"/>
      <c r="AL40" s="975"/>
      <c r="AM40" s="975"/>
      <c r="AN40" s="975"/>
      <c r="AO40" s="975"/>
      <c r="AP40" s="975"/>
      <c r="AQ40" s="975"/>
      <c r="AR40" s="975"/>
      <c r="AS40" s="975"/>
      <c r="AT40" s="976"/>
      <c r="AU40" s="975"/>
      <c r="AV40" s="975"/>
      <c r="AW40" s="975"/>
      <c r="AX40" s="975"/>
      <c r="AY40" s="975"/>
      <c r="AZ40" s="975"/>
      <c r="BA40" s="975"/>
      <c r="BB40" s="975"/>
      <c r="BC40" s="975"/>
      <c r="BD40" s="976"/>
      <c r="BE40" s="975"/>
      <c r="BF40" s="975"/>
      <c r="BG40" s="975"/>
      <c r="BH40" s="975"/>
      <c r="BI40" s="977"/>
      <c r="BK40" s="978"/>
      <c r="BL40" s="979"/>
      <c r="BM40" s="979"/>
      <c r="BN40" s="979"/>
      <c r="BO40" s="980"/>
      <c r="BP40" s="979"/>
      <c r="BQ40" s="979"/>
      <c r="BR40" s="979"/>
      <c r="BS40" s="979"/>
      <c r="BT40" s="979"/>
      <c r="BU40" s="979"/>
      <c r="BV40" s="979"/>
      <c r="BW40" s="979"/>
      <c r="BX40" s="979"/>
      <c r="BY40" s="980"/>
      <c r="BZ40" s="979"/>
      <c r="CA40" s="979"/>
      <c r="CB40" s="979"/>
      <c r="CC40" s="979"/>
      <c r="CD40" s="979"/>
      <c r="CE40" s="978"/>
      <c r="CF40" s="979"/>
      <c r="CG40" s="979"/>
      <c r="CH40" s="979"/>
      <c r="CI40" s="980"/>
      <c r="CJ40" s="979"/>
      <c r="CK40" s="979"/>
      <c r="CL40" s="979"/>
      <c r="CM40" s="979"/>
      <c r="CN40" s="979"/>
      <c r="CO40" s="979"/>
      <c r="CP40" s="979"/>
      <c r="CQ40" s="979"/>
      <c r="CR40" s="979"/>
      <c r="CS40" s="980"/>
      <c r="CT40" s="979"/>
      <c r="CU40" s="979"/>
      <c r="CV40" s="979"/>
      <c r="CW40" s="979"/>
      <c r="CX40" s="981"/>
      <c r="CZ40" s="978"/>
      <c r="DA40" s="979"/>
      <c r="DB40" s="979"/>
      <c r="DC40" s="979"/>
      <c r="DD40" s="980"/>
      <c r="DE40" s="979"/>
      <c r="DF40" s="979"/>
      <c r="DG40" s="979"/>
      <c r="DH40" s="979"/>
      <c r="DI40" s="979"/>
      <c r="DJ40" s="978"/>
      <c r="DK40" s="979"/>
      <c r="DL40" s="979"/>
      <c r="DM40" s="979"/>
      <c r="DN40" s="980"/>
      <c r="DO40" s="979"/>
      <c r="DP40" s="979"/>
      <c r="DQ40" s="979"/>
      <c r="DR40" s="979"/>
      <c r="DS40" s="981"/>
    </row>
    <row r="41" spans="1:134" x14ac:dyDescent="0.25">
      <c r="A41" s="463" t="s">
        <v>51</v>
      </c>
      <c r="B41" s="93">
        <v>59</v>
      </c>
      <c r="C41" s="80">
        <v>120</v>
      </c>
      <c r="D41" s="80">
        <v>99</v>
      </c>
      <c r="E41" s="80">
        <v>74</v>
      </c>
      <c r="F41" s="143">
        <v>51</v>
      </c>
      <c r="G41" s="80">
        <v>119</v>
      </c>
      <c r="H41" s="80">
        <v>15</v>
      </c>
      <c r="I41" s="80">
        <v>133</v>
      </c>
      <c r="J41" s="80">
        <v>74</v>
      </c>
      <c r="K41" s="80">
        <v>63</v>
      </c>
      <c r="L41" s="80">
        <v>48</v>
      </c>
      <c r="M41" s="80">
        <v>90</v>
      </c>
      <c r="N41" s="80">
        <v>100</v>
      </c>
      <c r="O41" s="80">
        <v>79</v>
      </c>
      <c r="P41" s="143">
        <v>60</v>
      </c>
      <c r="Q41" s="80">
        <v>96</v>
      </c>
      <c r="R41" s="80">
        <v>9</v>
      </c>
      <c r="S41" s="80">
        <v>125</v>
      </c>
      <c r="T41" s="80">
        <v>64</v>
      </c>
      <c r="U41" s="80">
        <v>58</v>
      </c>
      <c r="V41" s="80">
        <f t="shared" si="30"/>
        <v>107</v>
      </c>
      <c r="W41" s="80">
        <f t="shared" si="31"/>
        <v>210</v>
      </c>
      <c r="X41" s="80">
        <f t="shared" si="32"/>
        <v>199</v>
      </c>
      <c r="Y41" s="80">
        <f t="shared" si="33"/>
        <v>153</v>
      </c>
      <c r="Z41" s="143">
        <f t="shared" si="34"/>
        <v>111</v>
      </c>
      <c r="AA41" s="80">
        <f t="shared" si="35"/>
        <v>215</v>
      </c>
      <c r="AB41" s="80">
        <f t="shared" si="36"/>
        <v>24</v>
      </c>
      <c r="AC41" s="80">
        <f t="shared" si="37"/>
        <v>258</v>
      </c>
      <c r="AD41" s="80">
        <f t="shared" si="38"/>
        <v>138</v>
      </c>
      <c r="AE41" s="81">
        <f t="shared" si="39"/>
        <v>121</v>
      </c>
      <c r="AF41" s="93">
        <v>50</v>
      </c>
      <c r="AG41" s="80">
        <v>61</v>
      </c>
      <c r="AH41" s="80">
        <v>75</v>
      </c>
      <c r="AI41" s="80">
        <v>107</v>
      </c>
      <c r="AJ41" s="143">
        <v>113</v>
      </c>
      <c r="AK41" s="80">
        <v>111</v>
      </c>
      <c r="AL41" s="80">
        <v>9</v>
      </c>
      <c r="AM41" s="80">
        <v>125</v>
      </c>
      <c r="AN41" s="80">
        <v>97</v>
      </c>
      <c r="AO41" s="80">
        <v>75</v>
      </c>
      <c r="AP41" s="80">
        <v>43</v>
      </c>
      <c r="AQ41" s="80">
        <v>53</v>
      </c>
      <c r="AR41" s="80">
        <v>74</v>
      </c>
      <c r="AS41" s="80">
        <v>84</v>
      </c>
      <c r="AT41" s="143">
        <v>110</v>
      </c>
      <c r="AU41" s="80">
        <v>96</v>
      </c>
      <c r="AV41" s="80">
        <v>11</v>
      </c>
      <c r="AW41" s="80">
        <v>114</v>
      </c>
      <c r="AX41" s="80">
        <v>83</v>
      </c>
      <c r="AY41" s="80">
        <v>60</v>
      </c>
      <c r="AZ41" s="80">
        <f t="shared" si="18"/>
        <v>93</v>
      </c>
      <c r="BA41" s="80">
        <f t="shared" ref="BA41:BA43" si="44">AG41+AQ41</f>
        <v>114</v>
      </c>
      <c r="BB41" s="80">
        <f t="shared" ref="BB41:BB43" si="45">AH41+AR41</f>
        <v>149</v>
      </c>
      <c r="BC41" s="80">
        <f t="shared" ref="BC41:BC43" si="46">AI41+AS41</f>
        <v>191</v>
      </c>
      <c r="BD41" s="143">
        <f t="shared" ref="BD41:BD43" si="47">AJ41+AT41</f>
        <v>223</v>
      </c>
      <c r="BE41" s="80">
        <f t="shared" ref="BE41:BE43" si="48">AK41+AU41</f>
        <v>207</v>
      </c>
      <c r="BF41" s="80">
        <f t="shared" ref="BF41:BF43" si="49">AL41+AV41</f>
        <v>20</v>
      </c>
      <c r="BG41" s="80">
        <f t="shared" ref="BG41:BG43" si="50">AM41+AW41</f>
        <v>239</v>
      </c>
      <c r="BH41" s="80">
        <f t="shared" ref="BH41:BH43" si="51">AN41+AX41</f>
        <v>180</v>
      </c>
      <c r="BI41" s="81">
        <f t="shared" ref="BI41:BI43" si="52">AO41+AY41</f>
        <v>135</v>
      </c>
      <c r="BK41" s="77">
        <f t="shared" ref="BK41:BT43" si="53">B41/SUM($B41:$K41)*100</f>
        <v>7.311028500619579</v>
      </c>
      <c r="BL41" s="64">
        <f t="shared" si="53"/>
        <v>14.869888475836431</v>
      </c>
      <c r="BM41" s="64">
        <f t="shared" si="53"/>
        <v>12.267657992565056</v>
      </c>
      <c r="BN41" s="64">
        <f t="shared" si="53"/>
        <v>9.1697645600991322</v>
      </c>
      <c r="BO41" s="778">
        <f t="shared" si="53"/>
        <v>6.3197026022304827</v>
      </c>
      <c r="BP41" s="64">
        <f t="shared" si="53"/>
        <v>14.745972738537795</v>
      </c>
      <c r="BQ41" s="64">
        <f t="shared" si="53"/>
        <v>1.8587360594795539</v>
      </c>
      <c r="BR41" s="64">
        <f t="shared" si="53"/>
        <v>16.480793060718714</v>
      </c>
      <c r="BS41" s="64">
        <f t="shared" si="53"/>
        <v>9.1697645600991322</v>
      </c>
      <c r="BT41" s="64">
        <f t="shared" si="53"/>
        <v>7.8066914498141262</v>
      </c>
      <c r="BU41" s="64">
        <f t="shared" ref="BU41:CD43" si="54">L41/SUM($L41:$U41)*100</f>
        <v>6.5843621399176957</v>
      </c>
      <c r="BV41" s="64">
        <f t="shared" si="54"/>
        <v>12.345679012345679</v>
      </c>
      <c r="BW41" s="64">
        <f t="shared" si="54"/>
        <v>13.717421124828533</v>
      </c>
      <c r="BX41" s="64">
        <f t="shared" si="54"/>
        <v>10.83676268861454</v>
      </c>
      <c r="BY41" s="778">
        <f t="shared" si="54"/>
        <v>8.2304526748971192</v>
      </c>
      <c r="BZ41" s="64">
        <f t="shared" si="54"/>
        <v>13.168724279835391</v>
      </c>
      <c r="CA41" s="64">
        <f t="shared" si="54"/>
        <v>1.2345679012345678</v>
      </c>
      <c r="CB41" s="64">
        <f t="shared" si="54"/>
        <v>17.146776406035666</v>
      </c>
      <c r="CC41" s="64">
        <f t="shared" si="54"/>
        <v>8.7791495198902592</v>
      </c>
      <c r="CD41" s="64">
        <f t="shared" si="54"/>
        <v>7.9561042524005492</v>
      </c>
      <c r="CE41" s="77">
        <f t="shared" ref="CE41:CN43" si="55">AF41/SUM($AF41:$AO41)*100</f>
        <v>6.0753341433778854</v>
      </c>
      <c r="CF41" s="64">
        <f t="shared" si="55"/>
        <v>7.4119076549210208</v>
      </c>
      <c r="CG41" s="64">
        <f t="shared" si="55"/>
        <v>9.1130012150668289</v>
      </c>
      <c r="CH41" s="64">
        <f t="shared" si="55"/>
        <v>13.001215066828674</v>
      </c>
      <c r="CI41" s="778">
        <f t="shared" si="55"/>
        <v>13.730255164034022</v>
      </c>
      <c r="CJ41" s="64">
        <f t="shared" si="55"/>
        <v>13.487241798298907</v>
      </c>
      <c r="CK41" s="64">
        <f t="shared" si="55"/>
        <v>1.0935601458080195</v>
      </c>
      <c r="CL41" s="64">
        <f t="shared" si="55"/>
        <v>15.188335358444716</v>
      </c>
      <c r="CM41" s="64">
        <f t="shared" si="55"/>
        <v>11.7861482381531</v>
      </c>
      <c r="CN41" s="64">
        <f t="shared" si="55"/>
        <v>9.1130012150668289</v>
      </c>
      <c r="CO41" s="64">
        <f t="shared" ref="CO41:CX43" si="56">AP41/SUM($AF41:$AO41)*100</f>
        <v>5.2247873633049817</v>
      </c>
      <c r="CP41" s="64">
        <f t="shared" si="56"/>
        <v>6.4398541919805581</v>
      </c>
      <c r="CQ41" s="64">
        <f t="shared" si="56"/>
        <v>8.9914945321992708</v>
      </c>
      <c r="CR41" s="64">
        <f t="shared" si="56"/>
        <v>10.206561360874849</v>
      </c>
      <c r="CS41" s="778">
        <f t="shared" si="56"/>
        <v>13.365735115431349</v>
      </c>
      <c r="CT41" s="64">
        <f t="shared" si="56"/>
        <v>11.66464155528554</v>
      </c>
      <c r="CU41" s="64">
        <f t="shared" si="56"/>
        <v>1.336573511543135</v>
      </c>
      <c r="CV41" s="64">
        <f t="shared" si="56"/>
        <v>13.851761846901582</v>
      </c>
      <c r="CW41" s="64">
        <f t="shared" si="56"/>
        <v>10.085054678007291</v>
      </c>
      <c r="CX41" s="95">
        <f t="shared" si="56"/>
        <v>7.2904009720534626</v>
      </c>
      <c r="CZ41" s="59">
        <f t="shared" si="19"/>
        <v>-0.72666636070188328</v>
      </c>
      <c r="DA41" s="57">
        <f t="shared" si="20"/>
        <v>-2.5242094634907524</v>
      </c>
      <c r="DB41" s="57">
        <f t="shared" si="21"/>
        <v>1.4497631322634774</v>
      </c>
      <c r="DC41" s="57">
        <f t="shared" si="22"/>
        <v>1.6669981285154076</v>
      </c>
      <c r="DD41" s="104">
        <f t="shared" si="23"/>
        <v>1.9107500726666364</v>
      </c>
      <c r="DE41" s="57">
        <f t="shared" si="24"/>
        <v>-1.5772484587024032</v>
      </c>
      <c r="DF41" s="57">
        <f t="shared" si="25"/>
        <v>-0.62416815824498606</v>
      </c>
      <c r="DG41" s="57">
        <f t="shared" si="26"/>
        <v>0.66598334531695258</v>
      </c>
      <c r="DH41" s="57">
        <f t="shared" si="27"/>
        <v>-0.39061504020887305</v>
      </c>
      <c r="DI41" s="57">
        <f t="shared" si="28"/>
        <v>0.14941280258642298</v>
      </c>
      <c r="DJ41" s="59">
        <f t="shared" si="29"/>
        <v>-0.85054678007290363</v>
      </c>
      <c r="DK41" s="57">
        <f t="shared" ref="DK41:DK80" si="57">CP41-CF41</f>
        <v>-0.97205346294046269</v>
      </c>
      <c r="DL41" s="57">
        <f t="shared" ref="DL41:DL80" si="58">CQ41-CG41</f>
        <v>-0.12150668286755817</v>
      </c>
      <c r="DM41" s="57">
        <f t="shared" ref="DM41:DM80" si="59">CR41-CH41</f>
        <v>-2.7946537059538255</v>
      </c>
      <c r="DN41" s="104">
        <f t="shared" ref="DN41:DN80" si="60">CS41-CI41</f>
        <v>-0.36452004860267273</v>
      </c>
      <c r="DO41" s="57">
        <f t="shared" ref="DO41:DO80" si="61">CT41-CJ41</f>
        <v>-1.8226002430133672</v>
      </c>
      <c r="DP41" s="57">
        <f t="shared" ref="DP41:DP80" si="62">CU41-CK41</f>
        <v>0.24301336573511545</v>
      </c>
      <c r="DQ41" s="57">
        <f t="shared" ref="DQ41:DQ80" si="63">CV41-CL41</f>
        <v>-1.3365735115431345</v>
      </c>
      <c r="DR41" s="57">
        <f t="shared" ref="DR41:DR80" si="64">CW41-CM41</f>
        <v>-1.701093560145809</v>
      </c>
      <c r="DS41" s="60">
        <f t="shared" ref="DS41:DS80" si="65">CX41-CN41</f>
        <v>-1.8226002430133663</v>
      </c>
    </row>
    <row r="42" spans="1:134" x14ac:dyDescent="0.25">
      <c r="A42" s="461" t="s">
        <v>52</v>
      </c>
      <c r="B42" s="93">
        <v>48</v>
      </c>
      <c r="C42" s="80">
        <v>108</v>
      </c>
      <c r="D42" s="80">
        <v>64</v>
      </c>
      <c r="E42" s="80">
        <v>72</v>
      </c>
      <c r="F42" s="143">
        <v>38</v>
      </c>
      <c r="G42" s="80">
        <v>86</v>
      </c>
      <c r="H42" s="80">
        <v>21</v>
      </c>
      <c r="I42" s="80">
        <v>111</v>
      </c>
      <c r="J42" s="80">
        <v>47</v>
      </c>
      <c r="K42" s="80">
        <v>41</v>
      </c>
      <c r="L42" s="80">
        <v>62</v>
      </c>
      <c r="M42" s="80">
        <v>94</v>
      </c>
      <c r="N42" s="80">
        <v>49</v>
      </c>
      <c r="O42" s="80">
        <v>59</v>
      </c>
      <c r="P42" s="143">
        <v>52</v>
      </c>
      <c r="Q42" s="80">
        <v>82</v>
      </c>
      <c r="R42" s="80">
        <v>17</v>
      </c>
      <c r="S42" s="80">
        <v>126</v>
      </c>
      <c r="T42" s="80">
        <v>54</v>
      </c>
      <c r="U42" s="80">
        <v>48</v>
      </c>
      <c r="V42" s="80">
        <f t="shared" si="30"/>
        <v>110</v>
      </c>
      <c r="W42" s="80">
        <f t="shared" si="31"/>
        <v>202</v>
      </c>
      <c r="X42" s="80">
        <f t="shared" si="32"/>
        <v>113</v>
      </c>
      <c r="Y42" s="80">
        <f t="shared" si="33"/>
        <v>131</v>
      </c>
      <c r="Z42" s="143">
        <f t="shared" si="34"/>
        <v>90</v>
      </c>
      <c r="AA42" s="80">
        <f t="shared" si="35"/>
        <v>168</v>
      </c>
      <c r="AB42" s="80">
        <f t="shared" si="36"/>
        <v>38</v>
      </c>
      <c r="AC42" s="80">
        <f t="shared" si="37"/>
        <v>237</v>
      </c>
      <c r="AD42" s="80">
        <f t="shared" si="38"/>
        <v>101</v>
      </c>
      <c r="AE42" s="81">
        <f t="shared" si="39"/>
        <v>89</v>
      </c>
      <c r="AF42" s="93">
        <v>49</v>
      </c>
      <c r="AG42" s="80">
        <v>81</v>
      </c>
      <c r="AH42" s="80">
        <v>53</v>
      </c>
      <c r="AI42" s="80">
        <v>85</v>
      </c>
      <c r="AJ42" s="143">
        <v>71</v>
      </c>
      <c r="AK42" s="80">
        <v>96</v>
      </c>
      <c r="AL42" s="80">
        <v>11</v>
      </c>
      <c r="AM42" s="80">
        <v>131</v>
      </c>
      <c r="AN42" s="80">
        <v>73</v>
      </c>
      <c r="AO42" s="80">
        <v>43</v>
      </c>
      <c r="AP42" s="80">
        <v>65</v>
      </c>
      <c r="AQ42" s="80">
        <v>52</v>
      </c>
      <c r="AR42" s="80">
        <v>54</v>
      </c>
      <c r="AS42" s="80">
        <v>53</v>
      </c>
      <c r="AT42" s="143">
        <v>73</v>
      </c>
      <c r="AU42" s="80">
        <v>76</v>
      </c>
      <c r="AV42" s="80">
        <v>11</v>
      </c>
      <c r="AW42" s="80">
        <v>111</v>
      </c>
      <c r="AX42" s="80">
        <v>59</v>
      </c>
      <c r="AY42" s="80">
        <v>40</v>
      </c>
      <c r="AZ42" s="80">
        <f t="shared" si="18"/>
        <v>114</v>
      </c>
      <c r="BA42" s="80">
        <f t="shared" si="44"/>
        <v>133</v>
      </c>
      <c r="BB42" s="80">
        <f t="shared" si="45"/>
        <v>107</v>
      </c>
      <c r="BC42" s="80">
        <f t="shared" si="46"/>
        <v>138</v>
      </c>
      <c r="BD42" s="143">
        <f t="shared" si="47"/>
        <v>144</v>
      </c>
      <c r="BE42" s="80">
        <f t="shared" si="48"/>
        <v>172</v>
      </c>
      <c r="BF42" s="80">
        <f t="shared" si="49"/>
        <v>22</v>
      </c>
      <c r="BG42" s="80">
        <f t="shared" si="50"/>
        <v>242</v>
      </c>
      <c r="BH42" s="80">
        <f t="shared" si="51"/>
        <v>132</v>
      </c>
      <c r="BI42" s="81">
        <f t="shared" si="52"/>
        <v>83</v>
      </c>
      <c r="BK42" s="77">
        <f t="shared" si="53"/>
        <v>7.5471698113207548</v>
      </c>
      <c r="BL42" s="64">
        <f t="shared" si="53"/>
        <v>16.981132075471699</v>
      </c>
      <c r="BM42" s="64">
        <f t="shared" si="53"/>
        <v>10.062893081761008</v>
      </c>
      <c r="BN42" s="64">
        <f t="shared" si="53"/>
        <v>11.320754716981133</v>
      </c>
      <c r="BO42" s="778">
        <f t="shared" si="53"/>
        <v>5.9748427672955975</v>
      </c>
      <c r="BP42" s="64">
        <f t="shared" si="53"/>
        <v>13.522012578616351</v>
      </c>
      <c r="BQ42" s="64">
        <f t="shared" si="53"/>
        <v>3.3018867924528301</v>
      </c>
      <c r="BR42" s="64">
        <f t="shared" si="53"/>
        <v>17.452830188679243</v>
      </c>
      <c r="BS42" s="64">
        <f t="shared" si="53"/>
        <v>7.3899371069182385</v>
      </c>
      <c r="BT42" s="64">
        <f t="shared" si="53"/>
        <v>6.4465408805031448</v>
      </c>
      <c r="BU42" s="64">
        <f t="shared" si="54"/>
        <v>9.6423017107309477</v>
      </c>
      <c r="BV42" s="64">
        <f t="shared" si="54"/>
        <v>14.618973561430792</v>
      </c>
      <c r="BW42" s="64">
        <f t="shared" si="54"/>
        <v>7.6205287713841372</v>
      </c>
      <c r="BX42" s="64">
        <f t="shared" si="54"/>
        <v>9.1757387247278395</v>
      </c>
      <c r="BY42" s="778">
        <f t="shared" si="54"/>
        <v>8.0870917573872472</v>
      </c>
      <c r="BZ42" s="64">
        <f t="shared" si="54"/>
        <v>12.752721617418352</v>
      </c>
      <c r="CA42" s="64">
        <f t="shared" si="54"/>
        <v>2.6438569206842923</v>
      </c>
      <c r="CB42" s="64">
        <f t="shared" si="54"/>
        <v>19.59564541213064</v>
      </c>
      <c r="CC42" s="64">
        <f t="shared" si="54"/>
        <v>8.3981337480559866</v>
      </c>
      <c r="CD42" s="64">
        <f t="shared" si="54"/>
        <v>7.4650077760497675</v>
      </c>
      <c r="CE42" s="77">
        <f t="shared" si="55"/>
        <v>7.0707070707070701</v>
      </c>
      <c r="CF42" s="64">
        <f t="shared" si="55"/>
        <v>11.688311688311687</v>
      </c>
      <c r="CG42" s="64">
        <f t="shared" si="55"/>
        <v>7.6479076479076475</v>
      </c>
      <c r="CH42" s="64">
        <f t="shared" si="55"/>
        <v>12.265512265512266</v>
      </c>
      <c r="CI42" s="778">
        <f t="shared" si="55"/>
        <v>10.245310245310245</v>
      </c>
      <c r="CJ42" s="64">
        <f t="shared" si="55"/>
        <v>13.852813852813853</v>
      </c>
      <c r="CK42" s="64">
        <f t="shared" si="55"/>
        <v>1.5873015873015872</v>
      </c>
      <c r="CL42" s="64">
        <f t="shared" si="55"/>
        <v>18.903318903318901</v>
      </c>
      <c r="CM42" s="64">
        <f t="shared" si="55"/>
        <v>10.533910533910534</v>
      </c>
      <c r="CN42" s="64">
        <f t="shared" si="55"/>
        <v>6.2049062049062051</v>
      </c>
      <c r="CO42" s="64">
        <f t="shared" si="56"/>
        <v>9.3795093795093791</v>
      </c>
      <c r="CP42" s="64">
        <f t="shared" si="56"/>
        <v>7.5036075036075038</v>
      </c>
      <c r="CQ42" s="64">
        <f t="shared" si="56"/>
        <v>7.7922077922077921</v>
      </c>
      <c r="CR42" s="64">
        <f t="shared" si="56"/>
        <v>7.6479076479076475</v>
      </c>
      <c r="CS42" s="778">
        <f t="shared" si="56"/>
        <v>10.533910533910534</v>
      </c>
      <c r="CT42" s="64">
        <f t="shared" si="56"/>
        <v>10.966810966810966</v>
      </c>
      <c r="CU42" s="64">
        <f t="shared" si="56"/>
        <v>1.5873015873015872</v>
      </c>
      <c r="CV42" s="64">
        <f t="shared" si="56"/>
        <v>16.017316017316016</v>
      </c>
      <c r="CW42" s="64">
        <f t="shared" si="56"/>
        <v>8.5137085137085133</v>
      </c>
      <c r="CX42" s="95">
        <f t="shared" si="56"/>
        <v>5.7720057720057723</v>
      </c>
      <c r="CZ42" s="59">
        <f t="shared" si="19"/>
        <v>2.0951318994101928</v>
      </c>
      <c r="DA42" s="57">
        <f t="shared" si="20"/>
        <v>-2.3621585140409067</v>
      </c>
      <c r="DB42" s="57">
        <f t="shared" si="21"/>
        <v>-2.4423643103768704</v>
      </c>
      <c r="DC42" s="57">
        <f t="shared" si="22"/>
        <v>-2.1450159922532936</v>
      </c>
      <c r="DD42" s="104">
        <f t="shared" si="23"/>
        <v>2.1122489900916497</v>
      </c>
      <c r="DE42" s="57">
        <f t="shared" si="24"/>
        <v>-0.76929096119799922</v>
      </c>
      <c r="DF42" s="57">
        <f t="shared" si="25"/>
        <v>-0.65802987176853778</v>
      </c>
      <c r="DG42" s="57">
        <f t="shared" si="26"/>
        <v>2.1428152234513966</v>
      </c>
      <c r="DH42" s="57">
        <f t="shared" si="27"/>
        <v>1.0081966411377481</v>
      </c>
      <c r="DI42" s="57">
        <f t="shared" si="28"/>
        <v>1.0184668955466227</v>
      </c>
      <c r="DJ42" s="59">
        <f t="shared" si="29"/>
        <v>2.3088023088023091</v>
      </c>
      <c r="DK42" s="57">
        <f t="shared" si="57"/>
        <v>-4.1847041847041835</v>
      </c>
      <c r="DL42" s="57">
        <f t="shared" si="58"/>
        <v>0.14430014430014459</v>
      </c>
      <c r="DM42" s="57">
        <f t="shared" si="59"/>
        <v>-4.6176046176046182</v>
      </c>
      <c r="DN42" s="104">
        <f t="shared" si="60"/>
        <v>0.28860028860028919</v>
      </c>
      <c r="DO42" s="57">
        <f t="shared" si="61"/>
        <v>-2.8860028860028866</v>
      </c>
      <c r="DP42" s="57">
        <f t="shared" si="62"/>
        <v>0</v>
      </c>
      <c r="DQ42" s="57">
        <f t="shared" si="63"/>
        <v>-2.8860028860028848</v>
      </c>
      <c r="DR42" s="57">
        <f t="shared" si="64"/>
        <v>-2.0202020202020208</v>
      </c>
      <c r="DS42" s="60">
        <f t="shared" si="65"/>
        <v>-0.4329004329004329</v>
      </c>
    </row>
    <row r="43" spans="1:134" x14ac:dyDescent="0.25">
      <c r="A43" s="464" t="s">
        <v>53</v>
      </c>
      <c r="B43" s="145">
        <v>25</v>
      </c>
      <c r="C43" s="141">
        <v>43</v>
      </c>
      <c r="D43" s="141">
        <v>30</v>
      </c>
      <c r="E43" s="141">
        <v>33</v>
      </c>
      <c r="F43" s="753">
        <v>23</v>
      </c>
      <c r="G43" s="141">
        <v>42</v>
      </c>
      <c r="H43" s="141">
        <v>2</v>
      </c>
      <c r="I43" s="141">
        <v>50</v>
      </c>
      <c r="J43" s="141">
        <v>41</v>
      </c>
      <c r="K43" s="141">
        <v>14</v>
      </c>
      <c r="L43" s="141">
        <v>31</v>
      </c>
      <c r="M43" s="141">
        <v>33</v>
      </c>
      <c r="N43" s="141">
        <v>26</v>
      </c>
      <c r="O43" s="141">
        <v>25</v>
      </c>
      <c r="P43" s="753">
        <v>24</v>
      </c>
      <c r="Q43" s="141">
        <v>35</v>
      </c>
      <c r="R43" s="141">
        <v>8</v>
      </c>
      <c r="S43" s="141">
        <v>49</v>
      </c>
      <c r="T43" s="141">
        <v>33</v>
      </c>
      <c r="U43" s="141">
        <v>13</v>
      </c>
      <c r="V43" s="141">
        <f t="shared" si="30"/>
        <v>56</v>
      </c>
      <c r="W43" s="141">
        <f t="shared" si="31"/>
        <v>76</v>
      </c>
      <c r="X43" s="141">
        <f t="shared" si="32"/>
        <v>56</v>
      </c>
      <c r="Y43" s="141">
        <f t="shared" si="33"/>
        <v>58</v>
      </c>
      <c r="Z43" s="753">
        <f t="shared" si="34"/>
        <v>47</v>
      </c>
      <c r="AA43" s="141">
        <f t="shared" si="35"/>
        <v>77</v>
      </c>
      <c r="AB43" s="141">
        <f t="shared" si="36"/>
        <v>10</v>
      </c>
      <c r="AC43" s="141">
        <f t="shared" si="37"/>
        <v>99</v>
      </c>
      <c r="AD43" s="141">
        <f t="shared" si="38"/>
        <v>74</v>
      </c>
      <c r="AE43" s="142">
        <f t="shared" si="39"/>
        <v>27</v>
      </c>
      <c r="AF43" s="145">
        <v>26</v>
      </c>
      <c r="AG43" s="141">
        <v>35</v>
      </c>
      <c r="AH43" s="141">
        <v>27</v>
      </c>
      <c r="AI43" s="141">
        <v>40</v>
      </c>
      <c r="AJ43" s="753">
        <v>45</v>
      </c>
      <c r="AK43" s="141">
        <v>50</v>
      </c>
      <c r="AL43" s="345">
        <v>12</v>
      </c>
      <c r="AM43" s="141">
        <v>55</v>
      </c>
      <c r="AN43" s="141">
        <v>26</v>
      </c>
      <c r="AO43" s="141">
        <v>25</v>
      </c>
      <c r="AP43" s="141">
        <v>29</v>
      </c>
      <c r="AQ43" s="141">
        <v>35</v>
      </c>
      <c r="AR43" s="141">
        <v>24</v>
      </c>
      <c r="AS43" s="141">
        <v>55</v>
      </c>
      <c r="AT43" s="753">
        <v>60</v>
      </c>
      <c r="AU43" s="141">
        <v>40</v>
      </c>
      <c r="AV43" s="141">
        <v>12</v>
      </c>
      <c r="AW43" s="141">
        <v>65</v>
      </c>
      <c r="AX43" s="141">
        <v>45</v>
      </c>
      <c r="AY43" s="141">
        <v>26</v>
      </c>
      <c r="AZ43" s="141">
        <f t="shared" si="18"/>
        <v>55</v>
      </c>
      <c r="BA43" s="141">
        <f t="shared" si="44"/>
        <v>70</v>
      </c>
      <c r="BB43" s="141">
        <f t="shared" si="45"/>
        <v>51</v>
      </c>
      <c r="BC43" s="141">
        <f t="shared" si="46"/>
        <v>95</v>
      </c>
      <c r="BD43" s="753">
        <f t="shared" si="47"/>
        <v>105</v>
      </c>
      <c r="BE43" s="141">
        <f t="shared" si="48"/>
        <v>90</v>
      </c>
      <c r="BF43" s="141">
        <f t="shared" si="49"/>
        <v>24</v>
      </c>
      <c r="BG43" s="141">
        <f t="shared" si="50"/>
        <v>120</v>
      </c>
      <c r="BH43" s="141">
        <f t="shared" si="51"/>
        <v>71</v>
      </c>
      <c r="BI43" s="142">
        <f t="shared" si="52"/>
        <v>51</v>
      </c>
      <c r="BK43" s="551">
        <f t="shared" si="53"/>
        <v>8.2508250825082499</v>
      </c>
      <c r="BL43" s="552">
        <f t="shared" si="53"/>
        <v>14.19141914191419</v>
      </c>
      <c r="BM43" s="552">
        <f t="shared" si="53"/>
        <v>9.9009900990099009</v>
      </c>
      <c r="BN43" s="552">
        <f t="shared" si="53"/>
        <v>10.891089108910892</v>
      </c>
      <c r="BO43" s="810">
        <f t="shared" si="53"/>
        <v>7.5907590759075907</v>
      </c>
      <c r="BP43" s="552">
        <f t="shared" si="53"/>
        <v>13.861386138613863</v>
      </c>
      <c r="BQ43" s="552">
        <f t="shared" si="53"/>
        <v>0.66006600660066006</v>
      </c>
      <c r="BR43" s="552">
        <f t="shared" si="53"/>
        <v>16.5016501650165</v>
      </c>
      <c r="BS43" s="552">
        <f t="shared" si="53"/>
        <v>13.531353135313532</v>
      </c>
      <c r="BT43" s="552">
        <f t="shared" si="53"/>
        <v>4.6204620462046204</v>
      </c>
      <c r="BU43" s="552">
        <f t="shared" si="54"/>
        <v>11.191335740072201</v>
      </c>
      <c r="BV43" s="552">
        <f t="shared" si="54"/>
        <v>11.913357400722022</v>
      </c>
      <c r="BW43" s="552">
        <f t="shared" si="54"/>
        <v>9.3862815884476536</v>
      </c>
      <c r="BX43" s="552">
        <f t="shared" si="54"/>
        <v>9.025270758122744</v>
      </c>
      <c r="BY43" s="810">
        <f t="shared" si="54"/>
        <v>8.6642599277978327</v>
      </c>
      <c r="BZ43" s="552">
        <f t="shared" si="54"/>
        <v>12.63537906137184</v>
      </c>
      <c r="CA43" s="552">
        <f t="shared" si="54"/>
        <v>2.8880866425992782</v>
      </c>
      <c r="CB43" s="552">
        <f t="shared" si="54"/>
        <v>17.689530685920577</v>
      </c>
      <c r="CC43" s="552">
        <f t="shared" si="54"/>
        <v>11.913357400722022</v>
      </c>
      <c r="CD43" s="552">
        <f t="shared" si="54"/>
        <v>4.6931407942238268</v>
      </c>
      <c r="CE43" s="551">
        <f t="shared" si="55"/>
        <v>7.6246334310850443</v>
      </c>
      <c r="CF43" s="552">
        <f t="shared" si="55"/>
        <v>10.263929618768328</v>
      </c>
      <c r="CG43" s="552">
        <f t="shared" si="55"/>
        <v>7.9178885630498534</v>
      </c>
      <c r="CH43" s="552">
        <f t="shared" si="55"/>
        <v>11.730205278592376</v>
      </c>
      <c r="CI43" s="810">
        <f t="shared" si="55"/>
        <v>13.196480938416421</v>
      </c>
      <c r="CJ43" s="552">
        <f t="shared" si="55"/>
        <v>14.66275659824047</v>
      </c>
      <c r="CK43" s="552">
        <f t="shared" si="55"/>
        <v>3.519061583577713</v>
      </c>
      <c r="CL43" s="552">
        <f t="shared" si="55"/>
        <v>16.129032258064516</v>
      </c>
      <c r="CM43" s="552">
        <f t="shared" si="55"/>
        <v>7.6246334310850443</v>
      </c>
      <c r="CN43" s="552">
        <f t="shared" si="55"/>
        <v>7.3313782991202352</v>
      </c>
      <c r="CO43" s="552">
        <f t="shared" si="56"/>
        <v>8.5043988269794717</v>
      </c>
      <c r="CP43" s="552">
        <f t="shared" si="56"/>
        <v>10.263929618768328</v>
      </c>
      <c r="CQ43" s="552">
        <f t="shared" si="56"/>
        <v>7.0381231671554261</v>
      </c>
      <c r="CR43" s="552">
        <f t="shared" si="56"/>
        <v>16.129032258064516</v>
      </c>
      <c r="CS43" s="810">
        <f t="shared" si="56"/>
        <v>17.595307917888565</v>
      </c>
      <c r="CT43" s="552">
        <f t="shared" si="56"/>
        <v>11.730205278592376</v>
      </c>
      <c r="CU43" s="552">
        <f t="shared" si="56"/>
        <v>3.519061583577713</v>
      </c>
      <c r="CV43" s="552">
        <f t="shared" si="56"/>
        <v>19.061583577712611</v>
      </c>
      <c r="CW43" s="552">
        <f t="shared" si="56"/>
        <v>13.196480938416421</v>
      </c>
      <c r="CX43" s="554">
        <f t="shared" si="56"/>
        <v>7.6246334310850443</v>
      </c>
      <c r="CZ43" s="108">
        <f t="shared" si="19"/>
        <v>2.9405106575639515</v>
      </c>
      <c r="DA43" s="109">
        <f t="shared" si="20"/>
        <v>-2.2780617411921682</v>
      </c>
      <c r="DB43" s="109">
        <f t="shared" si="21"/>
        <v>-0.51470851056224731</v>
      </c>
      <c r="DC43" s="109">
        <f t="shared" si="22"/>
        <v>-1.8658183507881478</v>
      </c>
      <c r="DD43" s="956">
        <f t="shared" si="23"/>
        <v>1.073500851890242</v>
      </c>
      <c r="DE43" s="109">
        <f t="shared" si="24"/>
        <v>-1.2260070772420235</v>
      </c>
      <c r="DF43" s="109">
        <f t="shared" si="25"/>
        <v>2.2280206359986181</v>
      </c>
      <c r="DG43" s="109">
        <f t="shared" si="26"/>
        <v>1.187880520904077</v>
      </c>
      <c r="DH43" s="109">
        <f t="shared" si="27"/>
        <v>-1.6179957345915099</v>
      </c>
      <c r="DI43" s="109">
        <f t="shared" si="28"/>
        <v>7.2678748019206374E-2</v>
      </c>
      <c r="DJ43" s="108">
        <f t="shared" si="29"/>
        <v>0.87976539589442737</v>
      </c>
      <c r="DK43" s="109">
        <f t="shared" si="57"/>
        <v>0</v>
      </c>
      <c r="DL43" s="109">
        <f t="shared" si="58"/>
        <v>-0.87976539589442737</v>
      </c>
      <c r="DM43" s="109">
        <f t="shared" si="59"/>
        <v>4.3988269794721404</v>
      </c>
      <c r="DN43" s="956">
        <f t="shared" si="60"/>
        <v>4.398826979472144</v>
      </c>
      <c r="DO43" s="109">
        <f t="shared" si="61"/>
        <v>-2.9325513196480948</v>
      </c>
      <c r="DP43" s="109">
        <f t="shared" si="62"/>
        <v>0</v>
      </c>
      <c r="DQ43" s="109">
        <f t="shared" si="63"/>
        <v>2.9325513196480948</v>
      </c>
      <c r="DR43" s="109">
        <f t="shared" si="64"/>
        <v>5.5718475073313769</v>
      </c>
      <c r="DS43" s="236">
        <f t="shared" si="65"/>
        <v>0.29325513196480912</v>
      </c>
    </row>
    <row r="44" spans="1:134" x14ac:dyDescent="0.25">
      <c r="A44" s="80"/>
      <c r="B44" s="80"/>
      <c r="C44" s="80"/>
      <c r="D44" s="80"/>
      <c r="E44" s="80"/>
      <c r="F44" s="143"/>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c r="CA44" s="80"/>
      <c r="CB44" s="80"/>
      <c r="CC44" s="80"/>
      <c r="CD44" s="80"/>
      <c r="CE44" s="80"/>
      <c r="CF44" s="80"/>
      <c r="CG44" s="80"/>
      <c r="CH44" s="80"/>
      <c r="CI44" s="80"/>
      <c r="CJ44" s="80"/>
      <c r="CK44" s="80"/>
      <c r="CL44" s="80"/>
      <c r="CM44" s="80"/>
      <c r="CN44" s="80"/>
      <c r="CO44" s="80"/>
      <c r="CP44" s="80"/>
      <c r="CQ44" s="80"/>
      <c r="CR44" s="80"/>
      <c r="CS44" s="80"/>
      <c r="CT44" s="80"/>
      <c r="CU44" s="80"/>
      <c r="CV44" s="80"/>
      <c r="CW44" s="80"/>
      <c r="CX44" s="80"/>
      <c r="CY44" s="80"/>
      <c r="CZ44" s="80"/>
      <c r="DA44" s="80"/>
      <c r="DB44" s="80"/>
      <c r="DC44" s="80"/>
      <c r="DD44" s="80"/>
      <c r="DE44" s="80"/>
      <c r="DF44" s="80"/>
      <c r="DG44" s="80"/>
      <c r="DH44" s="80"/>
      <c r="DI44" s="80"/>
      <c r="DJ44" s="80"/>
      <c r="DK44" s="80"/>
      <c r="DL44" s="80"/>
      <c r="DM44" s="80"/>
      <c r="DN44" s="80"/>
      <c r="DO44" s="80"/>
      <c r="DP44" s="80"/>
      <c r="DQ44" s="80"/>
      <c r="DR44" s="80"/>
      <c r="DS44" s="80"/>
      <c r="DT44" s="80"/>
      <c r="DU44" s="80"/>
      <c r="DV44" s="80"/>
      <c r="DW44" s="80"/>
      <c r="DX44" s="80"/>
      <c r="DY44" s="80"/>
      <c r="DZ44" s="80"/>
      <c r="EA44" s="80"/>
      <c r="EB44" s="80"/>
      <c r="EC44" s="80"/>
      <c r="ED44" s="80"/>
    </row>
    <row r="45" spans="1:134"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c r="CJ45" s="80"/>
      <c r="CK45" s="80"/>
      <c r="CL45" s="80"/>
      <c r="CM45" s="80"/>
      <c r="CN45" s="80"/>
      <c r="CO45" s="80"/>
      <c r="CP45" s="80"/>
      <c r="CQ45" s="80"/>
      <c r="CR45" s="80"/>
      <c r="CS45" s="80"/>
      <c r="CT45" s="80"/>
      <c r="CU45" s="80"/>
      <c r="CV45" s="80"/>
      <c r="CW45" s="80"/>
      <c r="CX45" s="80"/>
      <c r="CY45" s="80"/>
      <c r="CZ45" s="80"/>
      <c r="DA45" s="80"/>
      <c r="DB45" s="80"/>
      <c r="DC45" s="80"/>
      <c r="DD45" s="80"/>
      <c r="DE45" s="80"/>
      <c r="DF45" s="80"/>
      <c r="DG45" s="80"/>
      <c r="DH45" s="80"/>
      <c r="DI45" s="80"/>
      <c r="DJ45" s="80"/>
      <c r="DK45" s="80"/>
      <c r="DL45" s="80"/>
      <c r="DM45" s="80"/>
      <c r="DN45" s="80"/>
      <c r="DO45" s="80"/>
      <c r="DP45" s="80"/>
      <c r="DQ45" s="80"/>
      <c r="DR45" s="80"/>
      <c r="DS45" s="80"/>
      <c r="DT45" s="80"/>
      <c r="DU45" s="80"/>
      <c r="DV45" s="80"/>
      <c r="DW45" s="80"/>
      <c r="DX45" s="80"/>
      <c r="DY45" s="80"/>
      <c r="DZ45" s="80"/>
      <c r="EA45" s="80"/>
      <c r="EB45" s="80"/>
      <c r="EC45" s="80"/>
      <c r="ED45" s="80"/>
    </row>
    <row r="46" spans="1:134"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80"/>
      <c r="CD46" s="80"/>
      <c r="CE46" s="80"/>
      <c r="CF46" s="80"/>
      <c r="CG46" s="80"/>
      <c r="CH46" s="80"/>
      <c r="CI46" s="80"/>
      <c r="CJ46" s="80"/>
      <c r="CK46" s="80"/>
      <c r="CL46" s="80"/>
      <c r="CM46" s="80"/>
      <c r="CN46" s="80"/>
      <c r="CO46" s="80"/>
      <c r="CP46" s="80"/>
      <c r="CQ46" s="80"/>
      <c r="CR46" s="80"/>
      <c r="CS46" s="80"/>
      <c r="CT46" s="80"/>
      <c r="CU46" s="80"/>
      <c r="CV46" s="80"/>
      <c r="CW46" s="80"/>
      <c r="CX46" s="80"/>
      <c r="CY46" s="80"/>
      <c r="CZ46" s="80"/>
      <c r="DA46" s="80"/>
      <c r="DB46" s="80"/>
      <c r="DC46" s="80"/>
      <c r="DD46" s="80"/>
      <c r="DE46" s="80"/>
      <c r="DF46" s="80"/>
      <c r="DG46" s="80"/>
      <c r="DH46" s="80"/>
      <c r="DI46" s="80"/>
      <c r="DJ46" s="80"/>
      <c r="DK46" s="80"/>
      <c r="DL46" s="80"/>
      <c r="DM46" s="80"/>
      <c r="DN46" s="80"/>
      <c r="DO46" s="80"/>
      <c r="DP46" s="80"/>
      <c r="DQ46" s="80"/>
      <c r="DR46" s="80"/>
      <c r="DS46" s="80"/>
      <c r="DT46" s="80"/>
      <c r="DU46" s="80"/>
      <c r="DV46" s="80"/>
      <c r="DW46" s="80"/>
      <c r="DX46" s="80"/>
      <c r="DY46" s="80"/>
      <c r="DZ46" s="80"/>
      <c r="EA46" s="80"/>
      <c r="EB46" s="80"/>
      <c r="EC46" s="80"/>
      <c r="ED46" s="80"/>
    </row>
    <row r="47" spans="1:134" x14ac:dyDescent="0.25">
      <c r="A47" s="97" t="s">
        <v>1224</v>
      </c>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c r="CJ47" s="80"/>
      <c r="CK47" s="80"/>
      <c r="CL47" s="80"/>
      <c r="CM47" s="80"/>
      <c r="CN47" s="80"/>
      <c r="CO47" s="80"/>
      <c r="CP47" s="80"/>
      <c r="CQ47" s="80"/>
      <c r="CR47" s="80"/>
      <c r="CS47" s="80"/>
      <c r="CT47" s="80"/>
      <c r="CU47" s="80"/>
      <c r="CV47" s="80"/>
      <c r="CW47" s="80"/>
      <c r="CX47" s="80"/>
      <c r="CY47" s="80"/>
      <c r="CZ47" s="80"/>
      <c r="DA47" s="80"/>
      <c r="DB47" s="80"/>
      <c r="DC47" s="80"/>
      <c r="DD47" s="80"/>
      <c r="DE47" s="80"/>
      <c r="DF47" s="80"/>
      <c r="DG47" s="80"/>
      <c r="DH47" s="80"/>
      <c r="DI47" s="80"/>
      <c r="DJ47" s="80"/>
      <c r="DK47" s="80"/>
      <c r="DL47" s="80"/>
      <c r="DM47" s="80"/>
      <c r="DN47" s="80"/>
      <c r="DO47" s="80"/>
      <c r="DP47" s="80"/>
      <c r="DQ47" s="80"/>
      <c r="DR47" s="80"/>
      <c r="DS47" s="80"/>
      <c r="DT47" s="80"/>
      <c r="DU47" s="80"/>
      <c r="DV47" s="80"/>
      <c r="DW47" s="80"/>
      <c r="DX47" s="80"/>
      <c r="DY47" s="80"/>
      <c r="DZ47" s="80"/>
      <c r="EA47" s="80"/>
      <c r="EB47" s="80"/>
      <c r="EC47" s="80"/>
      <c r="ED47" s="80"/>
    </row>
    <row r="48" spans="1:134" x14ac:dyDescent="0.25">
      <c r="A48" s="97"/>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c r="CH48" s="80"/>
      <c r="CI48" s="80"/>
      <c r="CJ48" s="80"/>
      <c r="CK48" s="80"/>
      <c r="CL48" s="80"/>
      <c r="CM48" s="80"/>
      <c r="CN48" s="80"/>
      <c r="CO48" s="80"/>
      <c r="CP48" s="80"/>
      <c r="CQ48" s="80"/>
      <c r="CR48" s="80"/>
      <c r="CS48" s="80"/>
      <c r="CT48" s="80"/>
      <c r="CU48" s="80"/>
      <c r="CV48" s="80"/>
      <c r="CW48" s="80"/>
      <c r="CX48" s="80"/>
      <c r="CY48" s="80"/>
      <c r="CZ48" s="80"/>
      <c r="DA48" s="80"/>
      <c r="DB48" s="80"/>
      <c r="DC48" s="80"/>
      <c r="DD48" s="80"/>
      <c r="DE48" s="80"/>
      <c r="DF48" s="80"/>
      <c r="DG48" s="80"/>
      <c r="DH48" s="80"/>
      <c r="DI48" s="80"/>
      <c r="DJ48" s="80"/>
      <c r="DK48" s="80"/>
      <c r="DL48" s="80"/>
      <c r="DM48" s="80"/>
      <c r="DN48" s="80"/>
      <c r="DO48" s="80"/>
      <c r="DP48" s="80"/>
      <c r="DQ48" s="80"/>
      <c r="DR48" s="80"/>
      <c r="DS48" s="80"/>
      <c r="DT48" s="80"/>
      <c r="DU48" s="80"/>
      <c r="DV48" s="80"/>
      <c r="DW48" s="80"/>
      <c r="DX48" s="80"/>
      <c r="DY48" s="80"/>
      <c r="DZ48" s="80"/>
      <c r="EA48" s="80"/>
      <c r="EB48" s="80"/>
      <c r="EC48" s="80"/>
      <c r="ED48" s="80"/>
    </row>
    <row r="49" spans="1:134" x14ac:dyDescent="0.25">
      <c r="A49" s="5"/>
      <c r="B49" s="2200" t="s">
        <v>997</v>
      </c>
      <c r="C49" s="2200"/>
      <c r="D49" s="2200"/>
      <c r="E49" s="2200"/>
      <c r="F49" s="2200"/>
      <c r="G49" s="2200"/>
      <c r="H49" s="2200"/>
      <c r="I49" s="2200"/>
      <c r="J49" s="2200"/>
      <c r="K49" s="2200"/>
      <c r="L49" s="2200"/>
      <c r="M49" s="2200"/>
      <c r="N49" s="2200"/>
      <c r="O49" s="2200"/>
      <c r="P49" s="2200"/>
      <c r="Q49" s="2200"/>
      <c r="R49" s="2200"/>
      <c r="S49" s="2200"/>
      <c r="T49" s="2200"/>
      <c r="U49" s="2200"/>
      <c r="V49" s="2200"/>
      <c r="W49" s="2200"/>
      <c r="X49" s="2200"/>
      <c r="Y49" s="2200"/>
      <c r="Z49" s="2200"/>
      <c r="AA49" s="2200"/>
      <c r="AB49" s="2200"/>
      <c r="AC49" s="2200"/>
      <c r="AD49" s="2200"/>
      <c r="AE49" s="2200"/>
      <c r="AF49" s="2200"/>
      <c r="AG49" s="2200"/>
      <c r="AH49" s="2200"/>
      <c r="AI49" s="2200"/>
      <c r="AJ49" s="2200"/>
      <c r="AK49" s="2200"/>
      <c r="AL49" s="2200"/>
      <c r="AM49" s="2200"/>
      <c r="AN49" s="2200"/>
      <c r="AO49" s="2200"/>
      <c r="AP49" s="2200"/>
      <c r="AQ49" s="2200"/>
      <c r="AR49" s="2200"/>
      <c r="AS49" s="2200"/>
      <c r="AT49" s="2200"/>
      <c r="AU49" s="2200"/>
      <c r="AV49" s="2200"/>
      <c r="AW49" s="2200"/>
      <c r="AX49" s="2200"/>
      <c r="AY49" s="2200"/>
      <c r="AZ49" s="2200"/>
      <c r="BA49" s="2200"/>
      <c r="BB49" s="2200"/>
      <c r="BC49" s="2200"/>
      <c r="BD49" s="2200"/>
      <c r="BE49" s="2200"/>
      <c r="BF49" s="2200"/>
      <c r="BG49" s="2200"/>
      <c r="BH49" s="2200"/>
      <c r="BI49" s="2200"/>
      <c r="BK49" s="2204" t="s">
        <v>508</v>
      </c>
      <c r="BL49" s="2204"/>
      <c r="BM49" s="2204"/>
      <c r="BN49" s="2204"/>
      <c r="BO49" s="2204"/>
      <c r="BP49" s="2204"/>
      <c r="BQ49" s="2204"/>
      <c r="BR49" s="2204"/>
      <c r="BS49" s="2204"/>
      <c r="BT49" s="2204"/>
      <c r="BU49" s="2204"/>
      <c r="BV49" s="2204"/>
      <c r="BW49" s="2204"/>
      <c r="BX49" s="2204"/>
      <c r="BY49" s="2204"/>
      <c r="BZ49" s="2204"/>
      <c r="CA49" s="2204"/>
      <c r="CB49" s="2204"/>
      <c r="CC49" s="2204"/>
      <c r="CD49" s="2204"/>
      <c r="CE49" s="2204"/>
      <c r="CF49" s="2204"/>
      <c r="CG49" s="2204"/>
      <c r="CH49" s="2204"/>
      <c r="CI49" s="2204"/>
      <c r="CJ49" s="2204"/>
      <c r="CK49" s="2204"/>
      <c r="CL49" s="2204"/>
      <c r="CM49" s="2204"/>
      <c r="CN49" s="2204"/>
      <c r="CO49" s="2204"/>
      <c r="CP49" s="2204"/>
      <c r="CQ49" s="2204"/>
      <c r="CR49" s="2204"/>
      <c r="CS49" s="2204"/>
      <c r="CT49" s="2204"/>
      <c r="CU49" s="2204"/>
      <c r="CV49" s="2204"/>
      <c r="CW49" s="2204"/>
      <c r="CX49" s="2204"/>
      <c r="CZ49" s="2200" t="s">
        <v>1390</v>
      </c>
      <c r="DA49" s="2200"/>
      <c r="DB49" s="2200"/>
      <c r="DC49" s="2200"/>
      <c r="DD49" s="2200"/>
      <c r="DE49" s="2200"/>
      <c r="DF49" s="2200"/>
      <c r="DG49" s="2200"/>
      <c r="DH49" s="2200"/>
      <c r="DI49" s="2200"/>
      <c r="DJ49" s="2200"/>
      <c r="DK49" s="2200"/>
      <c r="DL49" s="2200"/>
      <c r="DM49" s="2200"/>
      <c r="DN49" s="2200"/>
      <c r="DO49" s="2200"/>
      <c r="DP49" s="2200"/>
      <c r="DQ49" s="2200"/>
      <c r="DR49" s="2200"/>
      <c r="DS49" s="2200"/>
      <c r="DT49" s="80"/>
      <c r="DU49" s="80"/>
      <c r="DV49" s="80"/>
      <c r="DW49" s="80"/>
      <c r="DX49" s="80"/>
      <c r="DY49" s="80"/>
      <c r="DZ49" s="80"/>
      <c r="EA49" s="80"/>
      <c r="EB49" s="80"/>
      <c r="EC49" s="80"/>
      <c r="ED49" s="80"/>
    </row>
    <row r="50" spans="1:134" x14ac:dyDescent="0.25">
      <c r="A50" s="473" t="s">
        <v>29</v>
      </c>
      <c r="B50" s="2199">
        <v>2017</v>
      </c>
      <c r="C50" s="2199"/>
      <c r="D50" s="2199"/>
      <c r="E50" s="2199"/>
      <c r="F50" s="2199"/>
      <c r="G50" s="2199"/>
      <c r="H50" s="2199"/>
      <c r="I50" s="2199"/>
      <c r="J50" s="2199"/>
      <c r="K50" s="2199"/>
      <c r="L50" s="2199"/>
      <c r="M50" s="2199"/>
      <c r="N50" s="2199"/>
      <c r="O50" s="2199"/>
      <c r="P50" s="2199"/>
      <c r="Q50" s="2199"/>
      <c r="R50" s="2199"/>
      <c r="S50" s="2199"/>
      <c r="T50" s="2199"/>
      <c r="U50" s="2199"/>
      <c r="V50" s="2199"/>
      <c r="W50" s="2199"/>
      <c r="X50" s="2199"/>
      <c r="Y50" s="2199"/>
      <c r="Z50" s="2199"/>
      <c r="AA50" s="2199"/>
      <c r="AB50" s="2199"/>
      <c r="AC50" s="2199"/>
      <c r="AD50" s="2199"/>
      <c r="AE50" s="2199"/>
      <c r="AF50" s="2199">
        <v>2020</v>
      </c>
      <c r="AG50" s="2199"/>
      <c r="AH50" s="2199"/>
      <c r="AI50" s="2199"/>
      <c r="AJ50" s="2199"/>
      <c r="AK50" s="2199"/>
      <c r="AL50" s="2199"/>
      <c r="AM50" s="2199"/>
      <c r="AN50" s="2199"/>
      <c r="AO50" s="2199"/>
      <c r="AP50" s="2199"/>
      <c r="AQ50" s="2199"/>
      <c r="AR50" s="2199"/>
      <c r="AS50" s="2199"/>
      <c r="AT50" s="2199"/>
      <c r="AU50" s="2199"/>
      <c r="AV50" s="2199"/>
      <c r="AW50" s="2199"/>
      <c r="AX50" s="2199"/>
      <c r="AY50" s="2199"/>
      <c r="AZ50" s="2199"/>
      <c r="BA50" s="2199"/>
      <c r="BB50" s="2199"/>
      <c r="BC50" s="2199"/>
      <c r="BD50" s="2199"/>
      <c r="BE50" s="2199"/>
      <c r="BF50" s="2199"/>
      <c r="BG50" s="2199"/>
      <c r="BH50" s="2199"/>
      <c r="BI50" s="2199"/>
      <c r="BK50" s="2199">
        <v>2017</v>
      </c>
      <c r="BL50" s="2199"/>
      <c r="BM50" s="2199"/>
      <c r="BN50" s="2199"/>
      <c r="BO50" s="2199"/>
      <c r="BP50" s="2199"/>
      <c r="BQ50" s="2199"/>
      <c r="BR50" s="2199"/>
      <c r="BS50" s="2199"/>
      <c r="BT50" s="2199"/>
      <c r="BU50" s="2199"/>
      <c r="BV50" s="2199"/>
      <c r="BW50" s="2199"/>
      <c r="BX50" s="2199"/>
      <c r="BY50" s="2199"/>
      <c r="BZ50" s="2199"/>
      <c r="CA50" s="2199"/>
      <c r="CB50" s="2199"/>
      <c r="CC50" s="2199"/>
      <c r="CD50" s="2199"/>
      <c r="CE50" s="2199">
        <v>2020</v>
      </c>
      <c r="CF50" s="2199"/>
      <c r="CG50" s="2199"/>
      <c r="CH50" s="2199"/>
      <c r="CI50" s="2199"/>
      <c r="CJ50" s="2199"/>
      <c r="CK50" s="2199"/>
      <c r="CL50" s="2199"/>
      <c r="CM50" s="2199"/>
      <c r="CN50" s="2199"/>
      <c r="CO50" s="2199"/>
      <c r="CP50" s="2199"/>
      <c r="CQ50" s="2199"/>
      <c r="CR50" s="2199"/>
      <c r="CS50" s="2199"/>
      <c r="CT50" s="2199"/>
      <c r="CU50" s="2199"/>
      <c r="CV50" s="2199"/>
      <c r="CW50" s="2199"/>
      <c r="CX50" s="2199"/>
      <c r="CZ50" s="2198">
        <v>2017</v>
      </c>
      <c r="DA50" s="2198"/>
      <c r="DB50" s="2198"/>
      <c r="DC50" s="2198"/>
      <c r="DD50" s="2198"/>
      <c r="DE50" s="2198"/>
      <c r="DF50" s="2198"/>
      <c r="DG50" s="2198"/>
      <c r="DH50" s="2198"/>
      <c r="DI50" s="2198"/>
      <c r="DJ50" s="2198">
        <v>2020</v>
      </c>
      <c r="DK50" s="2198"/>
      <c r="DL50" s="2198"/>
      <c r="DM50" s="2198"/>
      <c r="DN50" s="2198"/>
      <c r="DO50" s="2198"/>
      <c r="DP50" s="2198"/>
      <c r="DQ50" s="2198"/>
      <c r="DR50" s="2198"/>
      <c r="DS50" s="2198"/>
    </row>
    <row r="51" spans="1:134" x14ac:dyDescent="0.25">
      <c r="A51" s="453" t="s">
        <v>30</v>
      </c>
      <c r="B51" s="2200" t="s">
        <v>31</v>
      </c>
      <c r="C51" s="2200"/>
      <c r="D51" s="2200"/>
      <c r="E51" s="2200"/>
      <c r="F51" s="2200"/>
      <c r="G51" s="2200"/>
      <c r="H51" s="2200"/>
      <c r="I51" s="2200"/>
      <c r="J51" s="2200"/>
      <c r="K51" s="2200"/>
      <c r="L51" s="2200" t="s">
        <v>32</v>
      </c>
      <c r="M51" s="2200"/>
      <c r="N51" s="2200"/>
      <c r="O51" s="2200"/>
      <c r="P51" s="2200"/>
      <c r="Q51" s="2200"/>
      <c r="R51" s="2200"/>
      <c r="S51" s="2200"/>
      <c r="T51" s="2200"/>
      <c r="U51" s="2200"/>
      <c r="V51" s="2200" t="s">
        <v>33</v>
      </c>
      <c r="W51" s="2200"/>
      <c r="X51" s="2200"/>
      <c r="Y51" s="2200"/>
      <c r="Z51" s="2200"/>
      <c r="AA51" s="2200"/>
      <c r="AB51" s="2200"/>
      <c r="AC51" s="2200"/>
      <c r="AD51" s="2200"/>
      <c r="AE51" s="2200"/>
      <c r="AF51" s="2200" t="s">
        <v>31</v>
      </c>
      <c r="AG51" s="2200"/>
      <c r="AH51" s="2200"/>
      <c r="AI51" s="2200"/>
      <c r="AJ51" s="2200"/>
      <c r="AK51" s="2200"/>
      <c r="AL51" s="2200"/>
      <c r="AM51" s="2200"/>
      <c r="AN51" s="2200"/>
      <c r="AO51" s="2200"/>
      <c r="AP51" s="2200" t="s">
        <v>32</v>
      </c>
      <c r="AQ51" s="2200"/>
      <c r="AR51" s="2200"/>
      <c r="AS51" s="2200"/>
      <c r="AT51" s="2200"/>
      <c r="AU51" s="2200"/>
      <c r="AV51" s="2200"/>
      <c r="AW51" s="2200"/>
      <c r="AX51" s="2200"/>
      <c r="AY51" s="2200"/>
      <c r="AZ51" s="2200" t="s">
        <v>33</v>
      </c>
      <c r="BA51" s="2200"/>
      <c r="BB51" s="2200"/>
      <c r="BC51" s="2200"/>
      <c r="BD51" s="2200"/>
      <c r="BE51" s="2200"/>
      <c r="BF51" s="2200"/>
      <c r="BG51" s="2200"/>
      <c r="BH51" s="2200"/>
      <c r="BI51" s="2200"/>
      <c r="BK51" s="2200" t="s">
        <v>31</v>
      </c>
      <c r="BL51" s="2200"/>
      <c r="BM51" s="2200"/>
      <c r="BN51" s="2200"/>
      <c r="BO51" s="2200"/>
      <c r="BP51" s="2200"/>
      <c r="BQ51" s="2200"/>
      <c r="BR51" s="2200"/>
      <c r="BS51" s="2200"/>
      <c r="BT51" s="2200"/>
      <c r="BU51" s="2200" t="s">
        <v>32</v>
      </c>
      <c r="BV51" s="2200"/>
      <c r="BW51" s="2200"/>
      <c r="BX51" s="2200"/>
      <c r="BY51" s="2200"/>
      <c r="BZ51" s="2200"/>
      <c r="CA51" s="2200"/>
      <c r="CB51" s="2200"/>
      <c r="CC51" s="2200"/>
      <c r="CD51" s="2200"/>
      <c r="CE51" s="2200" t="s">
        <v>31</v>
      </c>
      <c r="CF51" s="2200"/>
      <c r="CG51" s="2200"/>
      <c r="CH51" s="2200"/>
      <c r="CI51" s="2200"/>
      <c r="CJ51" s="2200"/>
      <c r="CK51" s="2200"/>
      <c r="CL51" s="2200"/>
      <c r="CM51" s="2200"/>
      <c r="CN51" s="2200"/>
      <c r="CO51" s="2200" t="s">
        <v>32</v>
      </c>
      <c r="CP51" s="2200"/>
      <c r="CQ51" s="2200"/>
      <c r="CR51" s="2200"/>
      <c r="CS51" s="2200"/>
      <c r="CT51" s="2200"/>
      <c r="CU51" s="2200"/>
      <c r="CV51" s="2200"/>
      <c r="CW51" s="2200"/>
      <c r="CX51" s="2200"/>
      <c r="CZ51" s="2198"/>
      <c r="DA51" s="2198"/>
      <c r="DB51" s="2198"/>
      <c r="DC51" s="2198"/>
      <c r="DD51" s="2198"/>
      <c r="DE51" s="2198"/>
      <c r="DF51" s="2198"/>
      <c r="DG51" s="2198"/>
      <c r="DH51" s="2198"/>
      <c r="DI51" s="2198"/>
      <c r="DJ51" s="2198"/>
      <c r="DK51" s="2198"/>
      <c r="DL51" s="2198"/>
      <c r="DM51" s="2198"/>
      <c r="DN51" s="2198"/>
      <c r="DO51" s="2198"/>
      <c r="DP51" s="2198"/>
      <c r="DQ51" s="2198"/>
      <c r="DR51" s="2198"/>
      <c r="DS51" s="2198"/>
    </row>
    <row r="52" spans="1:134" ht="409.5" x14ac:dyDescent="0.25">
      <c r="A52" s="983" t="s">
        <v>34</v>
      </c>
      <c r="B52" s="996" t="s">
        <v>748</v>
      </c>
      <c r="C52" s="997" t="s">
        <v>749</v>
      </c>
      <c r="D52" s="997" t="s">
        <v>750</v>
      </c>
      <c r="E52" s="997" t="s">
        <v>751</v>
      </c>
      <c r="F52" s="998" t="s">
        <v>621</v>
      </c>
      <c r="G52" s="997" t="s">
        <v>622</v>
      </c>
      <c r="H52" s="997" t="s">
        <v>623</v>
      </c>
      <c r="I52" s="997" t="s">
        <v>624</v>
      </c>
      <c r="J52" s="997" t="s">
        <v>752</v>
      </c>
      <c r="K52" s="997" t="s">
        <v>753</v>
      </c>
      <c r="L52" s="997" t="s">
        <v>748</v>
      </c>
      <c r="M52" s="997" t="s">
        <v>749</v>
      </c>
      <c r="N52" s="997" t="s">
        <v>750</v>
      </c>
      <c r="O52" s="997" t="s">
        <v>751</v>
      </c>
      <c r="P52" s="998" t="s">
        <v>621</v>
      </c>
      <c r="Q52" s="997" t="s">
        <v>622</v>
      </c>
      <c r="R52" s="997" t="s">
        <v>623</v>
      </c>
      <c r="S52" s="997" t="s">
        <v>624</v>
      </c>
      <c r="T52" s="997" t="s">
        <v>752</v>
      </c>
      <c r="U52" s="997" t="s">
        <v>753</v>
      </c>
      <c r="V52" s="997" t="s">
        <v>748</v>
      </c>
      <c r="W52" s="997" t="s">
        <v>749</v>
      </c>
      <c r="X52" s="997" t="s">
        <v>750</v>
      </c>
      <c r="Y52" s="997" t="s">
        <v>751</v>
      </c>
      <c r="Z52" s="998" t="s">
        <v>621</v>
      </c>
      <c r="AA52" s="997" t="s">
        <v>622</v>
      </c>
      <c r="AB52" s="997" t="s">
        <v>623</v>
      </c>
      <c r="AC52" s="997" t="s">
        <v>624</v>
      </c>
      <c r="AD52" s="997" t="s">
        <v>752</v>
      </c>
      <c r="AE52" s="997" t="s">
        <v>753</v>
      </c>
      <c r="AF52" s="996" t="s">
        <v>748</v>
      </c>
      <c r="AG52" s="997" t="s">
        <v>749</v>
      </c>
      <c r="AH52" s="997" t="s">
        <v>750</v>
      </c>
      <c r="AI52" s="997" t="s">
        <v>751</v>
      </c>
      <c r="AJ52" s="998" t="s">
        <v>621</v>
      </c>
      <c r="AK52" s="997" t="s">
        <v>622</v>
      </c>
      <c r="AL52" s="997" t="s">
        <v>623</v>
      </c>
      <c r="AM52" s="997" t="s">
        <v>624</v>
      </c>
      <c r="AN52" s="997" t="s">
        <v>752</v>
      </c>
      <c r="AO52" s="997" t="s">
        <v>753</v>
      </c>
      <c r="AP52" s="997" t="s">
        <v>748</v>
      </c>
      <c r="AQ52" s="997" t="s">
        <v>749</v>
      </c>
      <c r="AR52" s="997" t="s">
        <v>750</v>
      </c>
      <c r="AS52" s="997" t="s">
        <v>751</v>
      </c>
      <c r="AT52" s="998" t="s">
        <v>621</v>
      </c>
      <c r="AU52" s="997" t="s">
        <v>622</v>
      </c>
      <c r="AV52" s="997" t="s">
        <v>623</v>
      </c>
      <c r="AW52" s="997" t="s">
        <v>624</v>
      </c>
      <c r="AX52" s="997" t="s">
        <v>752</v>
      </c>
      <c r="AY52" s="997" t="s">
        <v>753</v>
      </c>
      <c r="AZ52" s="997" t="s">
        <v>748</v>
      </c>
      <c r="BA52" s="997" t="s">
        <v>749</v>
      </c>
      <c r="BB52" s="997" t="s">
        <v>750</v>
      </c>
      <c r="BC52" s="997" t="s">
        <v>751</v>
      </c>
      <c r="BD52" s="998" t="s">
        <v>621</v>
      </c>
      <c r="BE52" s="997" t="s">
        <v>622</v>
      </c>
      <c r="BF52" s="997" t="s">
        <v>623</v>
      </c>
      <c r="BG52" s="997" t="s">
        <v>624</v>
      </c>
      <c r="BH52" s="997" t="s">
        <v>752</v>
      </c>
      <c r="BI52" s="999" t="s">
        <v>753</v>
      </c>
      <c r="BK52" s="996" t="s">
        <v>748</v>
      </c>
      <c r="BL52" s="997" t="s">
        <v>749</v>
      </c>
      <c r="BM52" s="997" t="s">
        <v>750</v>
      </c>
      <c r="BN52" s="997" t="s">
        <v>751</v>
      </c>
      <c r="BO52" s="998" t="s">
        <v>621</v>
      </c>
      <c r="BP52" s="997" t="s">
        <v>622</v>
      </c>
      <c r="BQ52" s="997" t="s">
        <v>623</v>
      </c>
      <c r="BR52" s="997" t="s">
        <v>624</v>
      </c>
      <c r="BS52" s="997" t="s">
        <v>752</v>
      </c>
      <c r="BT52" s="997" t="s">
        <v>753</v>
      </c>
      <c r="BU52" s="997" t="s">
        <v>748</v>
      </c>
      <c r="BV52" s="997" t="s">
        <v>749</v>
      </c>
      <c r="BW52" s="997" t="s">
        <v>750</v>
      </c>
      <c r="BX52" s="997" t="s">
        <v>751</v>
      </c>
      <c r="BY52" s="998" t="s">
        <v>621</v>
      </c>
      <c r="BZ52" s="997" t="s">
        <v>622</v>
      </c>
      <c r="CA52" s="997" t="s">
        <v>623</v>
      </c>
      <c r="CB52" s="997" t="s">
        <v>624</v>
      </c>
      <c r="CC52" s="997" t="s">
        <v>752</v>
      </c>
      <c r="CD52" s="997" t="s">
        <v>753</v>
      </c>
      <c r="CE52" s="996" t="s">
        <v>748</v>
      </c>
      <c r="CF52" s="997" t="s">
        <v>749</v>
      </c>
      <c r="CG52" s="997" t="s">
        <v>750</v>
      </c>
      <c r="CH52" s="997" t="s">
        <v>751</v>
      </c>
      <c r="CI52" s="998" t="s">
        <v>621</v>
      </c>
      <c r="CJ52" s="997" t="s">
        <v>622</v>
      </c>
      <c r="CK52" s="997" t="s">
        <v>623</v>
      </c>
      <c r="CL52" s="997" t="s">
        <v>624</v>
      </c>
      <c r="CM52" s="997" t="s">
        <v>752</v>
      </c>
      <c r="CN52" s="997" t="s">
        <v>753</v>
      </c>
      <c r="CO52" s="997" t="s">
        <v>748</v>
      </c>
      <c r="CP52" s="997" t="s">
        <v>749</v>
      </c>
      <c r="CQ52" s="997" t="s">
        <v>750</v>
      </c>
      <c r="CR52" s="997" t="s">
        <v>751</v>
      </c>
      <c r="CS52" s="998" t="s">
        <v>621</v>
      </c>
      <c r="CT52" s="997" t="s">
        <v>622</v>
      </c>
      <c r="CU52" s="997" t="s">
        <v>623</v>
      </c>
      <c r="CV52" s="997" t="s">
        <v>624</v>
      </c>
      <c r="CW52" s="997" t="s">
        <v>752</v>
      </c>
      <c r="CX52" s="999" t="s">
        <v>753</v>
      </c>
      <c r="CZ52" s="996" t="s">
        <v>748</v>
      </c>
      <c r="DA52" s="997" t="s">
        <v>749</v>
      </c>
      <c r="DB52" s="997" t="s">
        <v>750</v>
      </c>
      <c r="DC52" s="997" t="s">
        <v>751</v>
      </c>
      <c r="DD52" s="998" t="s">
        <v>621</v>
      </c>
      <c r="DE52" s="997" t="s">
        <v>622</v>
      </c>
      <c r="DF52" s="997" t="s">
        <v>623</v>
      </c>
      <c r="DG52" s="997" t="s">
        <v>624</v>
      </c>
      <c r="DH52" s="997" t="s">
        <v>752</v>
      </c>
      <c r="DI52" s="997" t="s">
        <v>753</v>
      </c>
      <c r="DJ52" s="996" t="s">
        <v>748</v>
      </c>
      <c r="DK52" s="997" t="s">
        <v>749</v>
      </c>
      <c r="DL52" s="997" t="s">
        <v>750</v>
      </c>
      <c r="DM52" s="997" t="s">
        <v>751</v>
      </c>
      <c r="DN52" s="998" t="s">
        <v>621</v>
      </c>
      <c r="DO52" s="997" t="s">
        <v>622</v>
      </c>
      <c r="DP52" s="997" t="s">
        <v>623</v>
      </c>
      <c r="DQ52" s="997" t="s">
        <v>624</v>
      </c>
      <c r="DR52" s="997" t="s">
        <v>752</v>
      </c>
      <c r="DS52" s="999" t="s">
        <v>753</v>
      </c>
    </row>
    <row r="53" spans="1:134" x14ac:dyDescent="0.25">
      <c r="A53" s="463" t="s">
        <v>992</v>
      </c>
      <c r="B53" s="228">
        <v>96</v>
      </c>
      <c r="C53" s="229">
        <v>63</v>
      </c>
      <c r="D53" s="229">
        <v>53</v>
      </c>
      <c r="E53" s="229">
        <v>93</v>
      </c>
      <c r="F53" s="792">
        <v>105</v>
      </c>
      <c r="G53" s="229">
        <v>84</v>
      </c>
      <c r="H53" s="229">
        <v>41</v>
      </c>
      <c r="I53" s="229">
        <v>139</v>
      </c>
      <c r="J53" s="229">
        <v>126</v>
      </c>
      <c r="K53" s="229">
        <v>103</v>
      </c>
      <c r="L53" s="229">
        <v>77</v>
      </c>
      <c r="M53" s="229">
        <v>42</v>
      </c>
      <c r="N53" s="229">
        <v>51</v>
      </c>
      <c r="O53" s="229">
        <v>72</v>
      </c>
      <c r="P53" s="792">
        <v>109</v>
      </c>
      <c r="Q53" s="229">
        <v>94</v>
      </c>
      <c r="R53" s="229">
        <v>20</v>
      </c>
      <c r="S53" s="229">
        <v>139</v>
      </c>
      <c r="T53" s="229">
        <v>105</v>
      </c>
      <c r="U53" s="229">
        <v>91</v>
      </c>
      <c r="V53" s="229">
        <v>173</v>
      </c>
      <c r="W53" s="229">
        <v>105</v>
      </c>
      <c r="X53" s="229">
        <v>104</v>
      </c>
      <c r="Y53" s="229">
        <v>165</v>
      </c>
      <c r="Z53" s="792">
        <v>214</v>
      </c>
      <c r="AA53" s="229">
        <v>178</v>
      </c>
      <c r="AB53" s="229">
        <v>61</v>
      </c>
      <c r="AC53" s="229">
        <v>278</v>
      </c>
      <c r="AD53" s="229">
        <v>231</v>
      </c>
      <c r="AE53" s="229">
        <v>194</v>
      </c>
      <c r="AF53" s="228">
        <v>324.61180000000024</v>
      </c>
      <c r="AG53" s="229">
        <v>130.03399999999993</v>
      </c>
      <c r="AH53" s="229">
        <v>204.4927999999999</v>
      </c>
      <c r="AI53" s="229">
        <v>297.73070000000007</v>
      </c>
      <c r="AJ53" s="792">
        <v>455.66200000000026</v>
      </c>
      <c r="AK53" s="229">
        <v>227.03770000000003</v>
      </c>
      <c r="AL53" s="229">
        <v>75.793199999999999</v>
      </c>
      <c r="AM53" s="229">
        <v>425.05460000000005</v>
      </c>
      <c r="AN53" s="229">
        <v>341.32200000000034</v>
      </c>
      <c r="AO53" s="229">
        <v>299.65960000000007</v>
      </c>
      <c r="AP53" s="229">
        <v>340.30629999999985</v>
      </c>
      <c r="AQ53" s="229">
        <v>152.79510000000005</v>
      </c>
      <c r="AR53" s="229">
        <v>206.01129999999984</v>
      </c>
      <c r="AS53" s="229">
        <v>300.55849999999998</v>
      </c>
      <c r="AT53" s="792">
        <v>413.06880000000001</v>
      </c>
      <c r="AU53" s="229">
        <v>228.80200000000011</v>
      </c>
      <c r="AV53" s="229">
        <v>46.091500000000011</v>
      </c>
      <c r="AW53" s="229">
        <v>398.55750000000006</v>
      </c>
      <c r="AX53" s="229">
        <v>319.37090000000012</v>
      </c>
      <c r="AY53" s="229">
        <v>269.51060000000007</v>
      </c>
      <c r="AZ53" s="229">
        <v>664.91810000000009</v>
      </c>
      <c r="BA53" s="229">
        <v>282.82909999999998</v>
      </c>
      <c r="BB53" s="229">
        <v>410.50409999999977</v>
      </c>
      <c r="BC53" s="229">
        <v>598.28920000000005</v>
      </c>
      <c r="BD53" s="792">
        <v>868.73080000000027</v>
      </c>
      <c r="BE53" s="229">
        <v>455.83970000000011</v>
      </c>
      <c r="BF53" s="229">
        <v>121.88470000000001</v>
      </c>
      <c r="BG53" s="229">
        <v>823.61210000000005</v>
      </c>
      <c r="BH53" s="229">
        <v>660.69290000000046</v>
      </c>
      <c r="BI53" s="230">
        <v>569.17020000000014</v>
      </c>
      <c r="BK53" s="557">
        <v>10.631229235880399</v>
      </c>
      <c r="BL53" s="558">
        <v>6.9767441860465116</v>
      </c>
      <c r="BM53" s="558">
        <v>5.8693244739756363</v>
      </c>
      <c r="BN53" s="558">
        <v>10.299003322259136</v>
      </c>
      <c r="BO53" s="779">
        <v>11.627906976744185</v>
      </c>
      <c r="BP53" s="558">
        <v>9.3023255813953494</v>
      </c>
      <c r="BQ53" s="558">
        <v>4.5404208194905866</v>
      </c>
      <c r="BR53" s="558">
        <v>15.39313399778516</v>
      </c>
      <c r="BS53" s="558">
        <v>13.953488372093023</v>
      </c>
      <c r="BT53" s="558">
        <v>11.406423034330011</v>
      </c>
      <c r="BU53" s="558">
        <v>9.625</v>
      </c>
      <c r="BV53" s="558">
        <v>5.25</v>
      </c>
      <c r="BW53" s="558">
        <v>6.375</v>
      </c>
      <c r="BX53" s="558">
        <v>9</v>
      </c>
      <c r="BY53" s="779">
        <v>13.625000000000002</v>
      </c>
      <c r="BZ53" s="558">
        <v>11.75</v>
      </c>
      <c r="CA53" s="558">
        <v>2.5</v>
      </c>
      <c r="CB53" s="558">
        <v>17.375</v>
      </c>
      <c r="CC53" s="558">
        <v>13.125</v>
      </c>
      <c r="CD53" s="558">
        <v>11.375</v>
      </c>
      <c r="CE53" s="557">
        <v>11.670812782519761</v>
      </c>
      <c r="CF53" s="558">
        <v>4.6751303229339563</v>
      </c>
      <c r="CG53" s="558">
        <v>7.3521578210442566</v>
      </c>
      <c r="CH53" s="558">
        <v>10.704352889539305</v>
      </c>
      <c r="CI53" s="779">
        <v>16.382478684103656</v>
      </c>
      <c r="CJ53" s="558">
        <v>8.1627177178213639</v>
      </c>
      <c r="CK53" s="558">
        <v>2.7250033652136985</v>
      </c>
      <c r="CL53" s="558">
        <v>15.282046613674613</v>
      </c>
      <c r="CM53" s="558">
        <v>12.271596906074306</v>
      </c>
      <c r="CN53" s="558">
        <v>10.773702897075081</v>
      </c>
      <c r="CO53" s="558">
        <v>12.721386055891939</v>
      </c>
      <c r="CP53" s="558">
        <v>5.7118115490327854</v>
      </c>
      <c r="CQ53" s="558">
        <v>7.7011482866352159</v>
      </c>
      <c r="CR53" s="558">
        <v>11.235527261410674</v>
      </c>
      <c r="CS53" s="779">
        <v>15.441405793674754</v>
      </c>
      <c r="CT53" s="558">
        <v>8.553113981022948</v>
      </c>
      <c r="CU53" s="558">
        <v>1.7230000308402862</v>
      </c>
      <c r="CV53" s="558">
        <v>14.898941991291828</v>
      </c>
      <c r="CW53" s="558">
        <v>11.938775491131555</v>
      </c>
      <c r="CX53" s="559">
        <v>10.074889559068028</v>
      </c>
      <c r="CZ53" s="178">
        <v>-1.006229235880399</v>
      </c>
      <c r="DA53" s="174">
        <v>-1.7267441860465116</v>
      </c>
      <c r="DB53" s="174">
        <v>0.50567552602436372</v>
      </c>
      <c r="DC53" s="174">
        <v>-1.2990033222591357</v>
      </c>
      <c r="DD53" s="940">
        <v>1.9970930232558164</v>
      </c>
      <c r="DE53" s="174">
        <v>2.4476744186046506</v>
      </c>
      <c r="DF53" s="174">
        <v>-2.0404208194905866</v>
      </c>
      <c r="DG53" s="174">
        <v>1.98186600221484</v>
      </c>
      <c r="DH53" s="174">
        <v>-0.82848837209302317</v>
      </c>
      <c r="DI53" s="174">
        <v>-3.1423034330011035E-2</v>
      </c>
      <c r="DJ53" s="178">
        <v>1.0505732733721782</v>
      </c>
      <c r="DK53" s="174">
        <v>1.0366812260988292</v>
      </c>
      <c r="DL53" s="174">
        <v>0.34899046559095925</v>
      </c>
      <c r="DM53" s="174">
        <v>0.53117437187136929</v>
      </c>
      <c r="DN53" s="940">
        <v>-0.9410728904289023</v>
      </c>
      <c r="DO53" s="174">
        <v>0.39039626320158405</v>
      </c>
      <c r="DP53" s="174">
        <v>-1.0020033343734123</v>
      </c>
      <c r="DQ53" s="174">
        <v>-0.38310462238278475</v>
      </c>
      <c r="DR53" s="174">
        <v>-0.3328214149427513</v>
      </c>
      <c r="DS53" s="179">
        <v>-0.69881333800705292</v>
      </c>
    </row>
    <row r="54" spans="1:134" x14ac:dyDescent="0.25">
      <c r="A54" s="461" t="s">
        <v>993</v>
      </c>
      <c r="B54" s="93">
        <v>240</v>
      </c>
      <c r="C54" s="80">
        <v>152</v>
      </c>
      <c r="D54" s="80">
        <v>140</v>
      </c>
      <c r="E54" s="80">
        <v>181</v>
      </c>
      <c r="F54" s="143">
        <v>169</v>
      </c>
      <c r="G54" s="80">
        <v>190</v>
      </c>
      <c r="H54" s="80">
        <v>85</v>
      </c>
      <c r="I54" s="80">
        <v>271</v>
      </c>
      <c r="J54" s="80">
        <v>215</v>
      </c>
      <c r="K54" s="80">
        <v>225</v>
      </c>
      <c r="L54" s="80">
        <v>189</v>
      </c>
      <c r="M54" s="80">
        <v>147</v>
      </c>
      <c r="N54" s="80">
        <v>130</v>
      </c>
      <c r="O54" s="80">
        <v>173</v>
      </c>
      <c r="P54" s="143">
        <v>168</v>
      </c>
      <c r="Q54" s="80">
        <v>179</v>
      </c>
      <c r="R54" s="80">
        <v>89</v>
      </c>
      <c r="S54" s="80">
        <v>274</v>
      </c>
      <c r="T54" s="80">
        <v>182</v>
      </c>
      <c r="U54" s="80">
        <v>192</v>
      </c>
      <c r="V54" s="80">
        <v>429</v>
      </c>
      <c r="W54" s="80">
        <v>299</v>
      </c>
      <c r="X54" s="80">
        <v>270</v>
      </c>
      <c r="Y54" s="80">
        <v>354</v>
      </c>
      <c r="Z54" s="143">
        <v>337</v>
      </c>
      <c r="AA54" s="80">
        <v>369</v>
      </c>
      <c r="AB54" s="80">
        <v>174</v>
      </c>
      <c r="AC54" s="80">
        <v>545</v>
      </c>
      <c r="AD54" s="80">
        <v>397</v>
      </c>
      <c r="AE54" s="80">
        <v>417</v>
      </c>
      <c r="AF54" s="93">
        <v>195.40470000000022</v>
      </c>
      <c r="AG54" s="80">
        <v>91.989199999999983</v>
      </c>
      <c r="AH54" s="80">
        <v>156.71810000000002</v>
      </c>
      <c r="AI54" s="80">
        <v>169.87630000000004</v>
      </c>
      <c r="AJ54" s="143">
        <v>239.94590000000008</v>
      </c>
      <c r="AK54" s="80">
        <v>194.13630000000006</v>
      </c>
      <c r="AL54" s="80">
        <v>52.573699999999995</v>
      </c>
      <c r="AM54" s="80">
        <v>252.90400000000008</v>
      </c>
      <c r="AN54" s="80">
        <v>182.27599999999998</v>
      </c>
      <c r="AO54" s="80">
        <v>184.22470000000013</v>
      </c>
      <c r="AP54" s="80">
        <v>174.55579999999998</v>
      </c>
      <c r="AQ54" s="80">
        <v>115.38899999999995</v>
      </c>
      <c r="AR54" s="80">
        <v>151.21510000000001</v>
      </c>
      <c r="AS54" s="80">
        <v>173.47949999999994</v>
      </c>
      <c r="AT54" s="143">
        <v>174.51259999999994</v>
      </c>
      <c r="AU54" s="80">
        <v>159.45649999999998</v>
      </c>
      <c r="AV54" s="80">
        <v>82.30410000000002</v>
      </c>
      <c r="AW54" s="80">
        <v>209.16639999999987</v>
      </c>
      <c r="AX54" s="80">
        <v>169.02299999999988</v>
      </c>
      <c r="AY54" s="80">
        <v>197.20669999999996</v>
      </c>
      <c r="AZ54" s="80">
        <v>369.9605000000002</v>
      </c>
      <c r="BA54" s="80">
        <v>207.37819999999994</v>
      </c>
      <c r="BB54" s="80">
        <v>307.93320000000006</v>
      </c>
      <c r="BC54" s="80">
        <v>343.35579999999999</v>
      </c>
      <c r="BD54" s="143">
        <v>414.45850000000002</v>
      </c>
      <c r="BE54" s="80">
        <v>353.59280000000001</v>
      </c>
      <c r="BF54" s="80">
        <v>134.87780000000001</v>
      </c>
      <c r="BG54" s="80">
        <v>462.07039999999995</v>
      </c>
      <c r="BH54" s="80">
        <v>351.29899999999986</v>
      </c>
      <c r="BI54" s="81">
        <v>381.43140000000005</v>
      </c>
      <c r="BK54" s="77">
        <v>12.847965738758029</v>
      </c>
      <c r="BL54" s="64">
        <v>8.1370449678800867</v>
      </c>
      <c r="BM54" s="64">
        <v>7.4946466809421839</v>
      </c>
      <c r="BN54" s="64">
        <v>9.6895074946466799</v>
      </c>
      <c r="BO54" s="778">
        <v>9.0471092077087789</v>
      </c>
      <c r="BP54" s="64">
        <v>10.171306209850108</v>
      </c>
      <c r="BQ54" s="64">
        <v>4.5503211991434682</v>
      </c>
      <c r="BR54" s="64">
        <v>14.507494646680943</v>
      </c>
      <c r="BS54" s="64">
        <v>11.509635974304068</v>
      </c>
      <c r="BT54" s="64">
        <v>12.044967880085652</v>
      </c>
      <c r="BU54" s="64">
        <v>10.969239698200813</v>
      </c>
      <c r="BV54" s="64">
        <v>8.5316308763784097</v>
      </c>
      <c r="BW54" s="64">
        <v>7.5449796865931518</v>
      </c>
      <c r="BX54" s="64">
        <v>10.04062681369704</v>
      </c>
      <c r="BY54" s="778">
        <v>9.7504352872896103</v>
      </c>
      <c r="BZ54" s="64">
        <v>10.388856645385955</v>
      </c>
      <c r="CA54" s="64">
        <v>5.1654091700522349</v>
      </c>
      <c r="CB54" s="64">
        <v>15.902495647127104</v>
      </c>
      <c r="CC54" s="64">
        <v>10.562971561230412</v>
      </c>
      <c r="CD54" s="64">
        <v>11.14335461404527</v>
      </c>
      <c r="CE54" s="77">
        <v>11.360415392841459</v>
      </c>
      <c r="CF54" s="64">
        <v>5.3480572558140622</v>
      </c>
      <c r="CG54" s="64">
        <v>9.1112584066650655</v>
      </c>
      <c r="CH54" s="64">
        <v>9.8762482857318776</v>
      </c>
      <c r="CI54" s="778">
        <v>13.949946423034834</v>
      </c>
      <c r="CJ54" s="64">
        <v>11.286673303299692</v>
      </c>
      <c r="CK54" s="64">
        <v>3.0565235674404363</v>
      </c>
      <c r="CL54" s="64">
        <v>14.7033029119114</v>
      </c>
      <c r="CM54" s="64">
        <v>10.597140581293935</v>
      </c>
      <c r="CN54" s="64">
        <v>10.710433871967249</v>
      </c>
      <c r="CO54" s="64">
        <v>10.866890031785299</v>
      </c>
      <c r="CP54" s="64">
        <v>7.1834884539939292</v>
      </c>
      <c r="CQ54" s="64">
        <v>9.4138256239289522</v>
      </c>
      <c r="CR54" s="64">
        <v>10.799885476558771</v>
      </c>
      <c r="CS54" s="778">
        <v>10.864200635905165</v>
      </c>
      <c r="CT54" s="64">
        <v>9.9268901425983707</v>
      </c>
      <c r="CU54" s="64">
        <v>5.1238034133787638</v>
      </c>
      <c r="CV54" s="64">
        <v>13.021556815324473</v>
      </c>
      <c r="CW54" s="64">
        <v>10.522448144618773</v>
      </c>
      <c r="CX54" s="95">
        <v>12.277011261907504</v>
      </c>
      <c r="CZ54" s="59">
        <v>-1.8787260405572166</v>
      </c>
      <c r="DA54" s="57">
        <v>0.39458590849832298</v>
      </c>
      <c r="DB54" s="57">
        <v>5.0333005650967877E-2</v>
      </c>
      <c r="DC54" s="57">
        <v>0.35111931905036009</v>
      </c>
      <c r="DD54" s="104">
        <v>0.70332607958083138</v>
      </c>
      <c r="DE54" s="57">
        <v>0.21755043553584663</v>
      </c>
      <c r="DF54" s="57">
        <v>0.61508797090876666</v>
      </c>
      <c r="DG54" s="57">
        <v>1.395001000446161</v>
      </c>
      <c r="DH54" s="57">
        <v>-0.94666441307365545</v>
      </c>
      <c r="DI54" s="57">
        <v>-0.90161326604038194</v>
      </c>
      <c r="DJ54" s="59">
        <v>-0.49352536105615918</v>
      </c>
      <c r="DK54" s="57">
        <v>1.835431198179867</v>
      </c>
      <c r="DL54" s="57">
        <v>0.30256721726388669</v>
      </c>
      <c r="DM54" s="57">
        <v>0.92363719082689322</v>
      </c>
      <c r="DN54" s="104">
        <v>-3.0857457871296692</v>
      </c>
      <c r="DO54" s="57">
        <v>-1.3597831607013209</v>
      </c>
      <c r="DP54" s="57">
        <v>2.0672798459383275</v>
      </c>
      <c r="DQ54" s="57">
        <v>-1.6817460965869273</v>
      </c>
      <c r="DR54" s="57">
        <v>-7.4692436675162455E-2</v>
      </c>
      <c r="DS54" s="60">
        <v>1.5665773899402549</v>
      </c>
    </row>
    <row r="55" spans="1:134" x14ac:dyDescent="0.25">
      <c r="A55" s="461" t="s">
        <v>54</v>
      </c>
      <c r="B55" s="93">
        <v>162</v>
      </c>
      <c r="C55" s="80">
        <v>169</v>
      </c>
      <c r="D55" s="80">
        <v>98</v>
      </c>
      <c r="E55" s="80">
        <v>145</v>
      </c>
      <c r="F55" s="143">
        <v>197</v>
      </c>
      <c r="G55" s="80">
        <v>290</v>
      </c>
      <c r="H55" s="80">
        <v>55</v>
      </c>
      <c r="I55" s="80">
        <v>285</v>
      </c>
      <c r="J55" s="80">
        <v>215</v>
      </c>
      <c r="K55" s="80">
        <v>159</v>
      </c>
      <c r="L55" s="80">
        <v>154</v>
      </c>
      <c r="M55" s="80">
        <v>153</v>
      </c>
      <c r="N55" s="80">
        <v>84</v>
      </c>
      <c r="O55" s="80">
        <v>150</v>
      </c>
      <c r="P55" s="143">
        <v>182</v>
      </c>
      <c r="Q55" s="80">
        <v>285</v>
      </c>
      <c r="R55" s="80">
        <v>57</v>
      </c>
      <c r="S55" s="80">
        <v>280</v>
      </c>
      <c r="T55" s="80">
        <v>182</v>
      </c>
      <c r="U55" s="80">
        <v>139</v>
      </c>
      <c r="V55" s="80">
        <f t="shared" si="30"/>
        <v>316</v>
      </c>
      <c r="W55" s="80">
        <f t="shared" si="31"/>
        <v>322</v>
      </c>
      <c r="X55" s="80">
        <f t="shared" si="32"/>
        <v>182</v>
      </c>
      <c r="Y55" s="80">
        <f t="shared" si="33"/>
        <v>295</v>
      </c>
      <c r="Z55" s="143">
        <f t="shared" si="34"/>
        <v>379</v>
      </c>
      <c r="AA55" s="80">
        <f t="shared" si="35"/>
        <v>575</v>
      </c>
      <c r="AB55" s="80">
        <f t="shared" si="36"/>
        <v>112</v>
      </c>
      <c r="AC55" s="80">
        <f t="shared" si="37"/>
        <v>565</v>
      </c>
      <c r="AD55" s="80">
        <f t="shared" si="38"/>
        <v>397</v>
      </c>
      <c r="AE55" s="80">
        <f t="shared" si="39"/>
        <v>298</v>
      </c>
      <c r="AF55" s="93">
        <v>220.04030000000009</v>
      </c>
      <c r="AG55" s="80">
        <v>125.15939999999998</v>
      </c>
      <c r="AH55" s="80">
        <v>147.16219999999998</v>
      </c>
      <c r="AI55" s="80">
        <v>163.22630000000007</v>
      </c>
      <c r="AJ55" s="143">
        <v>227.32120000000006</v>
      </c>
      <c r="AK55" s="80">
        <v>308.62830000000025</v>
      </c>
      <c r="AL55" s="80">
        <v>51.989500000000014</v>
      </c>
      <c r="AM55" s="80">
        <v>278.15860000000021</v>
      </c>
      <c r="AN55" s="80">
        <v>254.83659999999998</v>
      </c>
      <c r="AO55" s="80">
        <v>115.51609999999992</v>
      </c>
      <c r="AP55" s="80">
        <v>179.7406999999998</v>
      </c>
      <c r="AQ55" s="80">
        <v>115.0175999999999</v>
      </c>
      <c r="AR55" s="80">
        <v>129.71429999999995</v>
      </c>
      <c r="AS55" s="80">
        <v>195.51269999999985</v>
      </c>
      <c r="AT55" s="143">
        <v>244.93419999999961</v>
      </c>
      <c r="AU55" s="80">
        <v>286.12700000000024</v>
      </c>
      <c r="AV55" s="80">
        <v>45.879700000000007</v>
      </c>
      <c r="AW55" s="80">
        <v>247.48089999999988</v>
      </c>
      <c r="AX55" s="80">
        <v>218.72469999999984</v>
      </c>
      <c r="AY55" s="80">
        <v>102.79349999999994</v>
      </c>
      <c r="AZ55" s="80">
        <f t="shared" ref="AZ55:AZ80" si="66">AF55+AP55</f>
        <v>399.78099999999989</v>
      </c>
      <c r="BA55" s="80">
        <f t="shared" ref="BA55:BA80" si="67">AG55+AQ55</f>
        <v>240.17699999999988</v>
      </c>
      <c r="BB55" s="80">
        <f t="shared" ref="BB55:BB80" si="68">AH55+AR55</f>
        <v>276.87649999999996</v>
      </c>
      <c r="BC55" s="80">
        <f t="shared" ref="BC55:BC80" si="69">AI55+AS55</f>
        <v>358.73899999999992</v>
      </c>
      <c r="BD55" s="143">
        <f t="shared" ref="BD55:BD80" si="70">AJ55+AT55</f>
        <v>472.25539999999967</v>
      </c>
      <c r="BE55" s="80">
        <f t="shared" ref="BE55:BE80" si="71">AK55+AU55</f>
        <v>594.75530000000049</v>
      </c>
      <c r="BF55" s="80">
        <f t="shared" ref="BF55:BF80" si="72">AL55+AV55</f>
        <v>97.869200000000021</v>
      </c>
      <c r="BG55" s="80">
        <f t="shared" ref="BG55:BG80" si="73">AM55+AW55</f>
        <v>525.63950000000011</v>
      </c>
      <c r="BH55" s="80">
        <f t="shared" ref="BH55:BH80" si="74">AN55+AX55</f>
        <v>473.56129999999985</v>
      </c>
      <c r="BI55" s="81">
        <f t="shared" ref="BI55:BI80" si="75">AO55+AY55</f>
        <v>218.30959999999988</v>
      </c>
      <c r="BK55" s="77">
        <f t="shared" ref="BK55:BT55" si="76">B55/SUM($B55:$K55)*100</f>
        <v>9.126760563380282</v>
      </c>
      <c r="BL55" s="64">
        <f t="shared" si="76"/>
        <v>9.52112676056338</v>
      </c>
      <c r="BM55" s="64">
        <f t="shared" si="76"/>
        <v>5.52112676056338</v>
      </c>
      <c r="BN55" s="64">
        <f t="shared" si="76"/>
        <v>8.169014084507042</v>
      </c>
      <c r="BO55" s="778">
        <f t="shared" si="76"/>
        <v>11.098591549295774</v>
      </c>
      <c r="BP55" s="64">
        <f t="shared" si="76"/>
        <v>16.338028169014084</v>
      </c>
      <c r="BQ55" s="64">
        <f t="shared" si="76"/>
        <v>3.0985915492957745</v>
      </c>
      <c r="BR55" s="64">
        <f t="shared" si="76"/>
        <v>16.056338028169016</v>
      </c>
      <c r="BS55" s="64">
        <f t="shared" si="76"/>
        <v>12.112676056338028</v>
      </c>
      <c r="BT55" s="64">
        <f t="shared" si="76"/>
        <v>8.9577464788732399</v>
      </c>
      <c r="BU55" s="64">
        <f t="shared" ref="BU55:BU72" si="77">L55/SUM($L55:$U55)*100</f>
        <v>9.2436974789915975</v>
      </c>
      <c r="BV55" s="64">
        <f t="shared" ref="BV55:BV72" si="78">M55/SUM($L55:$U55)*100</f>
        <v>9.183673469387756</v>
      </c>
      <c r="BW55" s="64">
        <f t="shared" ref="BW55:BW72" si="79">N55/SUM($L55:$U55)*100</f>
        <v>5.0420168067226889</v>
      </c>
      <c r="BX55" s="64">
        <f t="shared" ref="BX55:BX72" si="80">O55/SUM($L55:$U55)*100</f>
        <v>9.0036014405762312</v>
      </c>
      <c r="BY55" s="778">
        <f t="shared" ref="BY55:BY72" si="81">P55/SUM($L55:$U55)*100</f>
        <v>10.92436974789916</v>
      </c>
      <c r="BZ55" s="64">
        <f t="shared" ref="BZ55:BZ72" si="82">Q55/SUM($L55:$U55)*100</f>
        <v>17.106842737094837</v>
      </c>
      <c r="CA55" s="64">
        <f t="shared" ref="CA55:CA72" si="83">R55/SUM($L55:$U55)*100</f>
        <v>3.4213685474189672</v>
      </c>
      <c r="CB55" s="64">
        <f t="shared" ref="CB55:CB72" si="84">S55/SUM($L55:$U55)*100</f>
        <v>16.806722689075631</v>
      </c>
      <c r="CC55" s="64">
        <f t="shared" ref="CC55:CC72" si="85">T55/SUM($L55:$U55)*100</f>
        <v>10.92436974789916</v>
      </c>
      <c r="CD55" s="64">
        <f t="shared" ref="CD55:CD72" si="86">U55/SUM($L55:$U55)*100</f>
        <v>8.3433373349339739</v>
      </c>
      <c r="CE55" s="77">
        <f t="shared" ref="CE55:CE72" si="87">AF55/SUM($AF55:$AO55)*100</f>
        <v>11.629800344971839</v>
      </c>
      <c r="CF55" s="64">
        <f t="shared" ref="CF55:CF72" si="88">AG55/SUM($AF55:$AO55)*100</f>
        <v>6.6150556661505533</v>
      </c>
      <c r="CG55" s="64">
        <f t="shared" ref="CG55:CG72" si="89">AH55/SUM($AF55:$AO55)*100</f>
        <v>7.7779706913997755</v>
      </c>
      <c r="CH55" s="64">
        <f t="shared" ref="CH55:CH72" si="90">AI55/SUM($AF55:$AO55)*100</f>
        <v>8.6270073256965976</v>
      </c>
      <c r="CI55" s="778">
        <f t="shared" ref="CI55:CI72" si="91">AJ55/SUM($AF55:$AO55)*100</f>
        <v>12.01461809577342</v>
      </c>
      <c r="CJ55" s="64">
        <f t="shared" ref="CJ55:CJ72" si="92">AK55/SUM($AF55:$AO55)*100</f>
        <v>16.311946083549579</v>
      </c>
      <c r="CK55" s="64">
        <f t="shared" ref="CK55:CK72" si="93">AL55/SUM($AF55:$AO55)*100</f>
        <v>2.7478034934278557</v>
      </c>
      <c r="CL55" s="64">
        <f t="shared" ref="CL55:CL72" si="94">AM55/SUM($AF55:$AO55)*100</f>
        <v>14.701529593610285</v>
      </c>
      <c r="CM55" s="64">
        <f t="shared" ref="CM55:CM72" si="95">AN55/SUM($AF55:$AO55)*100</f>
        <v>13.468890828595715</v>
      </c>
      <c r="CN55" s="64">
        <f t="shared" ref="CN55:CN72" si="96">AO55/SUM($AF55:$AO55)*100</f>
        <v>6.1053778768243818</v>
      </c>
      <c r="CO55" s="64">
        <f t="shared" ref="CO55:CO80" si="97">AP55/SUM($AP55:$AY55)*100</f>
        <v>10.178273112684886</v>
      </c>
      <c r="CP55" s="64">
        <f t="shared" ref="CP55:CP80" si="98">AQ55/SUM($AP55:$AY55)*100</f>
        <v>6.5131633823922206</v>
      </c>
      <c r="CQ55" s="64">
        <f t="shared" ref="CQ55:CQ80" si="99">AR55/SUM($AP55:$AY55)*100</f>
        <v>7.3454013032148087</v>
      </c>
      <c r="CR55" s="64">
        <f t="shared" ref="CR55:CR80" si="100">AS55/SUM($AP55:$AY55)*100</f>
        <v>11.071402623882221</v>
      </c>
      <c r="CS55" s="778">
        <f t="shared" ref="CS55:CS80" si="101">AT55/SUM($AP55:$AY55)*100</f>
        <v>13.870020436311759</v>
      </c>
      <c r="CT55" s="64">
        <f t="shared" ref="CT55:CT80" si="102">AU55/SUM($AP55:$AY55)*100</f>
        <v>16.202667236264208</v>
      </c>
      <c r="CU55" s="64">
        <f t="shared" ref="CU55:CU80" si="103">AV55/SUM($AP55:$AY55)*100</f>
        <v>2.598054402414419</v>
      </c>
      <c r="CV55" s="64">
        <f t="shared" ref="CV55:CV80" si="104">AW55/SUM($AP55:$AY55)*100</f>
        <v>14.014233784407528</v>
      </c>
      <c r="CW55" s="64">
        <f t="shared" ref="CW55:CW80" si="105">AX55/SUM($AP55:$AY55)*100</f>
        <v>12.385841009243141</v>
      </c>
      <c r="CX55" s="95">
        <f t="shared" ref="CX55:CX80" si="106">AY55/SUM($AP55:$AY55)*100</f>
        <v>5.8209427091848109</v>
      </c>
      <c r="CZ55" s="59">
        <f t="shared" si="19"/>
        <v>0.11693691561131558</v>
      </c>
      <c r="DA55" s="57">
        <f t="shared" si="20"/>
        <v>-0.33745329117562406</v>
      </c>
      <c r="DB55" s="57">
        <f t="shared" si="21"/>
        <v>-0.47910995384069111</v>
      </c>
      <c r="DC55" s="57">
        <f t="shared" si="22"/>
        <v>0.83458735606918921</v>
      </c>
      <c r="DD55" s="104">
        <f t="shared" si="23"/>
        <v>-0.17422180139661414</v>
      </c>
      <c r="DE55" s="57">
        <f t="shared" si="24"/>
        <v>0.76881456808075299</v>
      </c>
      <c r="DF55" s="57">
        <f t="shared" si="25"/>
        <v>0.32277699812319272</v>
      </c>
      <c r="DG55" s="57">
        <f t="shared" si="26"/>
        <v>0.75038466090661515</v>
      </c>
      <c r="DH55" s="57">
        <f t="shared" si="27"/>
        <v>-1.1883063084388681</v>
      </c>
      <c r="DI55" s="57">
        <f t="shared" si="28"/>
        <v>-0.61440914393926604</v>
      </c>
      <c r="DJ55" s="59">
        <f t="shared" si="29"/>
        <v>-1.4515272322869528</v>
      </c>
      <c r="DK55" s="57">
        <f t="shared" si="57"/>
        <v>-0.1018922837583327</v>
      </c>
      <c r="DL55" s="57">
        <f t="shared" si="58"/>
        <v>-0.43256938818496682</v>
      </c>
      <c r="DM55" s="57">
        <f t="shared" si="59"/>
        <v>2.4443952981856238</v>
      </c>
      <c r="DN55" s="104">
        <f t="shared" si="60"/>
        <v>1.8554023405383386</v>
      </c>
      <c r="DO55" s="57">
        <f t="shared" si="61"/>
        <v>-0.10927884728537052</v>
      </c>
      <c r="DP55" s="57">
        <f t="shared" si="62"/>
        <v>-0.1497490910134367</v>
      </c>
      <c r="DQ55" s="57">
        <f t="shared" si="63"/>
        <v>-0.68729580920275701</v>
      </c>
      <c r="DR55" s="57">
        <f t="shared" si="64"/>
        <v>-1.0830498193525742</v>
      </c>
      <c r="DS55" s="60">
        <f t="shared" si="65"/>
        <v>-0.28443516763957089</v>
      </c>
    </row>
    <row r="56" spans="1:134" x14ac:dyDescent="0.25">
      <c r="A56" s="461" t="s">
        <v>55</v>
      </c>
      <c r="B56" s="93">
        <v>136</v>
      </c>
      <c r="C56" s="80">
        <v>136</v>
      </c>
      <c r="D56" s="80">
        <v>175</v>
      </c>
      <c r="E56" s="80">
        <v>253</v>
      </c>
      <c r="F56" s="143">
        <v>116</v>
      </c>
      <c r="G56" s="80">
        <v>329</v>
      </c>
      <c r="H56" s="80">
        <v>70</v>
      </c>
      <c r="I56" s="80">
        <v>178</v>
      </c>
      <c r="J56" s="80">
        <v>258</v>
      </c>
      <c r="K56" s="80">
        <v>237</v>
      </c>
      <c r="L56" s="80">
        <v>133</v>
      </c>
      <c r="M56" s="80">
        <v>100</v>
      </c>
      <c r="N56" s="80">
        <v>163</v>
      </c>
      <c r="O56" s="80">
        <v>211</v>
      </c>
      <c r="P56" s="143">
        <v>95</v>
      </c>
      <c r="Q56" s="80">
        <v>277</v>
      </c>
      <c r="R56" s="80">
        <v>60</v>
      </c>
      <c r="S56" s="80">
        <v>190</v>
      </c>
      <c r="T56" s="80">
        <v>234</v>
      </c>
      <c r="U56" s="80">
        <v>231</v>
      </c>
      <c r="V56" s="80">
        <f t="shared" si="30"/>
        <v>269</v>
      </c>
      <c r="W56" s="80">
        <f t="shared" si="31"/>
        <v>236</v>
      </c>
      <c r="X56" s="80">
        <f t="shared" si="32"/>
        <v>338</v>
      </c>
      <c r="Y56" s="80">
        <f t="shared" si="33"/>
        <v>464</v>
      </c>
      <c r="Z56" s="143">
        <f t="shared" si="34"/>
        <v>211</v>
      </c>
      <c r="AA56" s="80">
        <f t="shared" si="35"/>
        <v>606</v>
      </c>
      <c r="AB56" s="80">
        <f t="shared" si="36"/>
        <v>130</v>
      </c>
      <c r="AC56" s="80">
        <f t="shared" si="37"/>
        <v>368</v>
      </c>
      <c r="AD56" s="80">
        <f t="shared" si="38"/>
        <v>492</v>
      </c>
      <c r="AE56" s="80">
        <f t="shared" si="39"/>
        <v>468</v>
      </c>
      <c r="AF56" s="93">
        <v>139.95400000000001</v>
      </c>
      <c r="AG56" s="80">
        <v>143.23810000000009</v>
      </c>
      <c r="AH56" s="80">
        <v>174.77360000000019</v>
      </c>
      <c r="AI56" s="80">
        <v>213.55630000000022</v>
      </c>
      <c r="AJ56" s="143">
        <v>96.682899999999989</v>
      </c>
      <c r="AK56" s="80">
        <v>318.42320000000046</v>
      </c>
      <c r="AL56" s="80">
        <v>44.103200000000001</v>
      </c>
      <c r="AM56" s="80">
        <v>230.70190000000045</v>
      </c>
      <c r="AN56" s="80">
        <v>258.23330000000027</v>
      </c>
      <c r="AO56" s="80">
        <v>231.25640000000038</v>
      </c>
      <c r="AP56" s="80">
        <v>115.67519999999993</v>
      </c>
      <c r="AQ56" s="80">
        <v>121.79809999999999</v>
      </c>
      <c r="AR56" s="80">
        <v>146.96539999999987</v>
      </c>
      <c r="AS56" s="80">
        <v>208.03389999999982</v>
      </c>
      <c r="AT56" s="143">
        <v>116.36159999999994</v>
      </c>
      <c r="AU56" s="80">
        <v>307.21430000000015</v>
      </c>
      <c r="AV56" s="80">
        <v>51.363199999999992</v>
      </c>
      <c r="AW56" s="80">
        <v>209.43569999999971</v>
      </c>
      <c r="AX56" s="80">
        <v>229.76699999999971</v>
      </c>
      <c r="AY56" s="80">
        <v>190.24069999999989</v>
      </c>
      <c r="AZ56" s="80">
        <f t="shared" si="66"/>
        <v>255.62919999999994</v>
      </c>
      <c r="BA56" s="80">
        <f t="shared" si="67"/>
        <v>265.03620000000006</v>
      </c>
      <c r="BB56" s="80">
        <f t="shared" si="68"/>
        <v>321.73900000000003</v>
      </c>
      <c r="BC56" s="80">
        <f t="shared" si="69"/>
        <v>421.59020000000004</v>
      </c>
      <c r="BD56" s="143">
        <f t="shared" si="70"/>
        <v>213.04449999999991</v>
      </c>
      <c r="BE56" s="80">
        <f t="shared" si="71"/>
        <v>625.63750000000061</v>
      </c>
      <c r="BF56" s="80">
        <f t="shared" si="72"/>
        <v>95.466399999999993</v>
      </c>
      <c r="BG56" s="80">
        <f t="shared" si="73"/>
        <v>440.13760000000013</v>
      </c>
      <c r="BH56" s="80">
        <f t="shared" si="74"/>
        <v>488.00029999999998</v>
      </c>
      <c r="BI56" s="81">
        <f t="shared" si="75"/>
        <v>421.49710000000027</v>
      </c>
      <c r="BK56" s="77">
        <f t="shared" ref="BK56:BK72" si="107">B56/SUM($B56:$K56)*100</f>
        <v>7.2033898305084749</v>
      </c>
      <c r="BL56" s="64">
        <f t="shared" ref="BL56:BL80" si="108">C56/SUM($B56:$K56)*100</f>
        <v>7.2033898305084749</v>
      </c>
      <c r="BM56" s="64">
        <f t="shared" ref="BM56:BM80" si="109">D56/SUM($B56:$K56)*100</f>
        <v>9.2690677966101696</v>
      </c>
      <c r="BN56" s="64">
        <f t="shared" ref="BN56:BN80" si="110">E56/SUM($B56:$K56)*100</f>
        <v>13.400423728813561</v>
      </c>
      <c r="BO56" s="778">
        <f t="shared" ref="BO56:BO80" si="111">F56/SUM($B56:$K56)*100</f>
        <v>6.1440677966101696</v>
      </c>
      <c r="BP56" s="64">
        <f t="shared" ref="BP56:BP80" si="112">G56/SUM($B56:$K56)*100</f>
        <v>17.425847457627121</v>
      </c>
      <c r="BQ56" s="64">
        <f t="shared" ref="BQ56:BQ80" si="113">H56/SUM($B56:$K56)*100</f>
        <v>3.7076271186440675</v>
      </c>
      <c r="BR56" s="64">
        <f t="shared" ref="BR56:BR80" si="114">I56/SUM($B56:$K56)*100</f>
        <v>9.4279661016949152</v>
      </c>
      <c r="BS56" s="64">
        <f t="shared" ref="BS56:BS80" si="115">J56/SUM($B56:$K56)*100</f>
        <v>13.665254237288135</v>
      </c>
      <c r="BT56" s="64">
        <f t="shared" ref="BT56:BT80" si="116">K56/SUM($B56:$K56)*100</f>
        <v>12.552966101694915</v>
      </c>
      <c r="BU56" s="64">
        <f t="shared" si="77"/>
        <v>7.8512396694214877</v>
      </c>
      <c r="BV56" s="64">
        <f t="shared" si="78"/>
        <v>5.9031877213695401</v>
      </c>
      <c r="BW56" s="64">
        <f t="shared" si="79"/>
        <v>9.6221959858323487</v>
      </c>
      <c r="BX56" s="64">
        <f t="shared" si="80"/>
        <v>12.455726092089728</v>
      </c>
      <c r="BY56" s="778">
        <f t="shared" si="81"/>
        <v>5.6080283353010625</v>
      </c>
      <c r="BZ56" s="64">
        <f t="shared" si="82"/>
        <v>16.351829988193625</v>
      </c>
      <c r="CA56" s="64">
        <f t="shared" si="83"/>
        <v>3.5419126328217239</v>
      </c>
      <c r="CB56" s="64">
        <f t="shared" si="84"/>
        <v>11.216056670602125</v>
      </c>
      <c r="CC56" s="64">
        <f t="shared" si="85"/>
        <v>13.813459268004721</v>
      </c>
      <c r="CD56" s="64">
        <f t="shared" si="86"/>
        <v>13.636363636363635</v>
      </c>
      <c r="CE56" s="77">
        <f t="shared" si="87"/>
        <v>7.5613090096837547</v>
      </c>
      <c r="CF56" s="64">
        <f t="shared" si="88"/>
        <v>7.7387394148076023</v>
      </c>
      <c r="CG56" s="64">
        <f t="shared" si="89"/>
        <v>9.4425110846054139</v>
      </c>
      <c r="CH56" s="64">
        <f t="shared" si="90"/>
        <v>11.537827966794293</v>
      </c>
      <c r="CI56" s="778">
        <f t="shared" si="91"/>
        <v>5.2234968836357183</v>
      </c>
      <c r="CJ56" s="64">
        <f t="shared" si="92"/>
        <v>17.203482651816564</v>
      </c>
      <c r="CK56" s="64">
        <f t="shared" si="93"/>
        <v>2.3827680774817765</v>
      </c>
      <c r="CL56" s="64">
        <f t="shared" si="94"/>
        <v>12.464155043951326</v>
      </c>
      <c r="CM56" s="64">
        <f t="shared" si="95"/>
        <v>13.951596795306815</v>
      </c>
      <c r="CN56" s="64">
        <f t="shared" si="96"/>
        <v>12.494113071916724</v>
      </c>
      <c r="CO56" s="64">
        <f t="shared" si="97"/>
        <v>6.8170346424983501</v>
      </c>
      <c r="CP56" s="64">
        <f t="shared" si="98"/>
        <v>7.1778727600253003</v>
      </c>
      <c r="CQ56" s="64">
        <f t="shared" si="99"/>
        <v>8.6610459549551386</v>
      </c>
      <c r="CR56" s="64">
        <f t="shared" si="100"/>
        <v>12.259968455762662</v>
      </c>
      <c r="CS56" s="778">
        <f t="shared" si="101"/>
        <v>6.8574859456178681</v>
      </c>
      <c r="CT56" s="64">
        <f t="shared" si="102"/>
        <v>18.104922453307911</v>
      </c>
      <c r="CU56" s="64">
        <f t="shared" si="103"/>
        <v>3.0269644119878021</v>
      </c>
      <c r="CV56" s="64">
        <f t="shared" si="104"/>
        <v>12.342580105985471</v>
      </c>
      <c r="CW56" s="64">
        <f t="shared" si="105"/>
        <v>13.540755483482346</v>
      </c>
      <c r="CX56" s="95">
        <f t="shared" si="106"/>
        <v>11.211369786377166</v>
      </c>
      <c r="CZ56" s="59">
        <f t="shared" si="19"/>
        <v>0.64784983891301273</v>
      </c>
      <c r="DA56" s="57">
        <f t="shared" si="20"/>
        <v>-1.3002021091389349</v>
      </c>
      <c r="DB56" s="57">
        <f t="shared" si="21"/>
        <v>0.35312818922217915</v>
      </c>
      <c r="DC56" s="57">
        <f t="shared" si="22"/>
        <v>-0.94469763672383245</v>
      </c>
      <c r="DD56" s="104">
        <f t="shared" si="23"/>
        <v>-0.53603946130910707</v>
      </c>
      <c r="DE56" s="57">
        <f t="shared" si="24"/>
        <v>-1.0740174694334961</v>
      </c>
      <c r="DF56" s="57">
        <f t="shared" si="25"/>
        <v>-0.1657144858223436</v>
      </c>
      <c r="DG56" s="57">
        <f t="shared" si="26"/>
        <v>1.7880905689072097</v>
      </c>
      <c r="DH56" s="57">
        <f t="shared" si="27"/>
        <v>0.14820503071658564</v>
      </c>
      <c r="DI56" s="57">
        <f t="shared" si="28"/>
        <v>1.0833975346687197</v>
      </c>
      <c r="DJ56" s="59">
        <f t="shared" si="29"/>
        <v>-0.74427436718540463</v>
      </c>
      <c r="DK56" s="57">
        <f t="shared" si="57"/>
        <v>-0.56086665478230202</v>
      </c>
      <c r="DL56" s="57">
        <f t="shared" si="58"/>
        <v>-0.78146512965027526</v>
      </c>
      <c r="DM56" s="57">
        <f t="shared" si="59"/>
        <v>0.72214048896836935</v>
      </c>
      <c r="DN56" s="104">
        <f t="shared" si="60"/>
        <v>1.6339890619821498</v>
      </c>
      <c r="DO56" s="57">
        <f t="shared" si="61"/>
        <v>0.90143980149134606</v>
      </c>
      <c r="DP56" s="57">
        <f t="shared" si="62"/>
        <v>0.64419633450602554</v>
      </c>
      <c r="DQ56" s="57">
        <f t="shared" si="63"/>
        <v>-0.12157493796585506</v>
      </c>
      <c r="DR56" s="57">
        <f t="shared" si="64"/>
        <v>-0.41084131182446804</v>
      </c>
      <c r="DS56" s="60">
        <f t="shared" si="65"/>
        <v>-1.2827432855395582</v>
      </c>
    </row>
    <row r="57" spans="1:134" x14ac:dyDescent="0.25">
      <c r="A57" s="461" t="s">
        <v>56</v>
      </c>
      <c r="B57" s="93">
        <v>58</v>
      </c>
      <c r="C57" s="80">
        <v>123</v>
      </c>
      <c r="D57" s="80">
        <v>81</v>
      </c>
      <c r="E57" s="80">
        <v>83</v>
      </c>
      <c r="F57" s="143">
        <v>104</v>
      </c>
      <c r="G57" s="80">
        <v>139</v>
      </c>
      <c r="H57" s="80">
        <v>41</v>
      </c>
      <c r="I57" s="80">
        <v>144</v>
      </c>
      <c r="J57" s="80">
        <v>73</v>
      </c>
      <c r="K57" s="80">
        <v>74</v>
      </c>
      <c r="L57" s="80">
        <v>54</v>
      </c>
      <c r="M57" s="80">
        <v>108</v>
      </c>
      <c r="N57" s="80">
        <v>83</v>
      </c>
      <c r="O57" s="80">
        <v>74</v>
      </c>
      <c r="P57" s="143">
        <v>111</v>
      </c>
      <c r="Q57" s="80">
        <v>131</v>
      </c>
      <c r="R57" s="80">
        <v>50</v>
      </c>
      <c r="S57" s="80">
        <v>133</v>
      </c>
      <c r="T57" s="80">
        <v>62</v>
      </c>
      <c r="U57" s="80">
        <v>50</v>
      </c>
      <c r="V57" s="80">
        <f t="shared" si="30"/>
        <v>112</v>
      </c>
      <c r="W57" s="80">
        <f t="shared" si="31"/>
        <v>231</v>
      </c>
      <c r="X57" s="80">
        <f t="shared" si="32"/>
        <v>164</v>
      </c>
      <c r="Y57" s="80">
        <f t="shared" si="33"/>
        <v>157</v>
      </c>
      <c r="Z57" s="143">
        <f t="shared" si="34"/>
        <v>215</v>
      </c>
      <c r="AA57" s="80">
        <f t="shared" si="35"/>
        <v>270</v>
      </c>
      <c r="AB57" s="80">
        <f t="shared" si="36"/>
        <v>91</v>
      </c>
      <c r="AC57" s="80">
        <f t="shared" si="37"/>
        <v>277</v>
      </c>
      <c r="AD57" s="80">
        <f t="shared" si="38"/>
        <v>135</v>
      </c>
      <c r="AE57" s="80">
        <f t="shared" si="39"/>
        <v>124</v>
      </c>
      <c r="AF57" s="93">
        <v>80.887299999999982</v>
      </c>
      <c r="AG57" s="80">
        <v>90.802799999999976</v>
      </c>
      <c r="AH57" s="80">
        <v>72.45089999999999</v>
      </c>
      <c r="AI57" s="80">
        <v>86.098099999999945</v>
      </c>
      <c r="AJ57" s="143">
        <v>100.23160000000001</v>
      </c>
      <c r="AK57" s="80">
        <v>146.32959999999997</v>
      </c>
      <c r="AL57" s="80">
        <v>40.701200000000014</v>
      </c>
      <c r="AM57" s="80">
        <v>155.4205</v>
      </c>
      <c r="AN57" s="80">
        <v>101.80379999999998</v>
      </c>
      <c r="AO57" s="80">
        <v>95.892499999999956</v>
      </c>
      <c r="AP57" s="80">
        <v>80.280400000000029</v>
      </c>
      <c r="AQ57" s="80">
        <v>70.17410000000001</v>
      </c>
      <c r="AR57" s="80">
        <v>72.261099999999999</v>
      </c>
      <c r="AS57" s="80">
        <v>99.497</v>
      </c>
      <c r="AT57" s="143">
        <v>98.213099999999997</v>
      </c>
      <c r="AU57" s="80">
        <v>114.9933</v>
      </c>
      <c r="AV57" s="80">
        <v>39.354100000000003</v>
      </c>
      <c r="AW57" s="80">
        <v>155.30690000000007</v>
      </c>
      <c r="AX57" s="80">
        <v>98.286300000000011</v>
      </c>
      <c r="AY57" s="80">
        <v>87.218800000000016</v>
      </c>
      <c r="AZ57" s="80">
        <f t="shared" si="66"/>
        <v>161.16770000000002</v>
      </c>
      <c r="BA57" s="80">
        <f t="shared" si="67"/>
        <v>160.9769</v>
      </c>
      <c r="BB57" s="80">
        <f t="shared" si="68"/>
        <v>144.71199999999999</v>
      </c>
      <c r="BC57" s="80">
        <f t="shared" si="69"/>
        <v>185.59509999999995</v>
      </c>
      <c r="BD57" s="143">
        <f t="shared" si="70"/>
        <v>198.44470000000001</v>
      </c>
      <c r="BE57" s="80">
        <f t="shared" si="71"/>
        <v>261.3229</v>
      </c>
      <c r="BF57" s="80">
        <f t="shared" si="72"/>
        <v>80.055300000000017</v>
      </c>
      <c r="BG57" s="80">
        <f t="shared" si="73"/>
        <v>310.7274000000001</v>
      </c>
      <c r="BH57" s="80">
        <f t="shared" si="74"/>
        <v>200.09010000000001</v>
      </c>
      <c r="BI57" s="81">
        <f t="shared" si="75"/>
        <v>183.11129999999997</v>
      </c>
      <c r="BK57" s="77">
        <f t="shared" si="107"/>
        <v>6.3043478260869561</v>
      </c>
      <c r="BL57" s="64">
        <f t="shared" si="108"/>
        <v>13.369565217391305</v>
      </c>
      <c r="BM57" s="64">
        <f t="shared" si="109"/>
        <v>8.804347826086957</v>
      </c>
      <c r="BN57" s="64">
        <f t="shared" si="110"/>
        <v>9.0217391304347831</v>
      </c>
      <c r="BO57" s="778">
        <f t="shared" si="111"/>
        <v>11.304347826086957</v>
      </c>
      <c r="BP57" s="64">
        <f t="shared" si="112"/>
        <v>15.108695652173912</v>
      </c>
      <c r="BQ57" s="64">
        <f t="shared" si="113"/>
        <v>4.4565217391304346</v>
      </c>
      <c r="BR57" s="64">
        <f t="shared" si="114"/>
        <v>15.65217391304348</v>
      </c>
      <c r="BS57" s="64">
        <f t="shared" si="115"/>
        <v>7.9347826086956523</v>
      </c>
      <c r="BT57" s="64">
        <f t="shared" si="116"/>
        <v>8.0434782608695645</v>
      </c>
      <c r="BU57" s="64">
        <f t="shared" si="77"/>
        <v>6.3084112149532707</v>
      </c>
      <c r="BV57" s="64">
        <f t="shared" si="78"/>
        <v>12.616822429906541</v>
      </c>
      <c r="BW57" s="64">
        <f t="shared" si="79"/>
        <v>9.6962616822429908</v>
      </c>
      <c r="BX57" s="64">
        <f t="shared" si="80"/>
        <v>8.6448598130841123</v>
      </c>
      <c r="BY57" s="778">
        <f t="shared" si="81"/>
        <v>12.967289719626168</v>
      </c>
      <c r="BZ57" s="64">
        <f t="shared" si="82"/>
        <v>15.303738317757009</v>
      </c>
      <c r="CA57" s="64">
        <f t="shared" si="83"/>
        <v>5.8411214953271031</v>
      </c>
      <c r="CB57" s="64">
        <f t="shared" si="84"/>
        <v>15.537383177570094</v>
      </c>
      <c r="CC57" s="64">
        <f t="shared" si="85"/>
        <v>7.2429906542056068</v>
      </c>
      <c r="CD57" s="64">
        <f t="shared" si="86"/>
        <v>5.8411214953271031</v>
      </c>
      <c r="CE57" s="77">
        <f t="shared" si="87"/>
        <v>8.3335848911977042</v>
      </c>
      <c r="CF57" s="64">
        <f t="shared" si="88"/>
        <v>9.3551502171347884</v>
      </c>
      <c r="CG57" s="64">
        <f t="shared" si="89"/>
        <v>7.4644069661575525</v>
      </c>
      <c r="CH57" s="64">
        <f t="shared" si="90"/>
        <v>8.8704385647787571</v>
      </c>
      <c r="CI57" s="778">
        <f t="shared" si="91"/>
        <v>10.326572247813589</v>
      </c>
      <c r="CJ57" s="64">
        <f t="shared" si="92"/>
        <v>15.07591604238247</v>
      </c>
      <c r="CK57" s="64">
        <f t="shared" si="93"/>
        <v>4.1933270782139616</v>
      </c>
      <c r="CL57" s="64">
        <f t="shared" si="94"/>
        <v>16.012525212022073</v>
      </c>
      <c r="CM57" s="64">
        <f t="shared" si="95"/>
        <v>10.488551472808622</v>
      </c>
      <c r="CN57" s="64">
        <f t="shared" si="96"/>
        <v>9.8795273074904912</v>
      </c>
      <c r="CO57" s="64">
        <f t="shared" si="97"/>
        <v>8.768207346318766</v>
      </c>
      <c r="CP57" s="64">
        <f t="shared" si="98"/>
        <v>7.6643995189524166</v>
      </c>
      <c r="CQ57" s="64">
        <f t="shared" si="99"/>
        <v>7.8923411925336042</v>
      </c>
      <c r="CR57" s="64">
        <f t="shared" si="100"/>
        <v>10.867040103645198</v>
      </c>
      <c r="CS57" s="778">
        <f t="shared" si="101"/>
        <v>10.726812832581043</v>
      </c>
      <c r="CT57" s="64">
        <f t="shared" si="102"/>
        <v>12.559542526412889</v>
      </c>
      <c r="CU57" s="64">
        <f t="shared" si="103"/>
        <v>4.2982460068430557</v>
      </c>
      <c r="CV57" s="64">
        <f t="shared" si="104"/>
        <v>16.962584908819515</v>
      </c>
      <c r="CW57" s="64">
        <f t="shared" si="105"/>
        <v>10.734807720221747</v>
      </c>
      <c r="CX57" s="95">
        <f t="shared" si="106"/>
        <v>9.5260178436717684</v>
      </c>
      <c r="CZ57" s="59">
        <f t="shared" si="19"/>
        <v>4.0633888663146323E-3</v>
      </c>
      <c r="DA57" s="57">
        <f t="shared" si="20"/>
        <v>-0.7527427874847632</v>
      </c>
      <c r="DB57" s="57">
        <f t="shared" si="21"/>
        <v>0.8919138561560338</v>
      </c>
      <c r="DC57" s="57">
        <f t="shared" si="22"/>
        <v>-0.37687931735067082</v>
      </c>
      <c r="DD57" s="104">
        <f t="shared" si="23"/>
        <v>1.6629418935392106</v>
      </c>
      <c r="DE57" s="57">
        <f t="shared" si="24"/>
        <v>0.19504266558309702</v>
      </c>
      <c r="DF57" s="57">
        <f t="shared" si="25"/>
        <v>1.3845997561966685</v>
      </c>
      <c r="DG57" s="57">
        <f t="shared" si="26"/>
        <v>-0.11479073547338636</v>
      </c>
      <c r="DH57" s="57">
        <f t="shared" si="27"/>
        <v>-0.69179195449004549</v>
      </c>
      <c r="DI57" s="57">
        <f t="shared" si="28"/>
        <v>-2.2023567655424614</v>
      </c>
      <c r="DJ57" s="59">
        <f t="shared" si="29"/>
        <v>0.43462245512106179</v>
      </c>
      <c r="DK57" s="57">
        <f t="shared" si="57"/>
        <v>-1.6907506981823719</v>
      </c>
      <c r="DL57" s="57">
        <f t="shared" si="58"/>
        <v>0.42793422637605172</v>
      </c>
      <c r="DM57" s="57">
        <f t="shared" si="59"/>
        <v>1.9966015388664413</v>
      </c>
      <c r="DN57" s="104">
        <f t="shared" si="60"/>
        <v>0.40024058476745417</v>
      </c>
      <c r="DO57" s="57">
        <f t="shared" si="61"/>
        <v>-2.5163735159695815</v>
      </c>
      <c r="DP57" s="57">
        <f t="shared" si="62"/>
        <v>0.10491892862909413</v>
      </c>
      <c r="DQ57" s="57">
        <f t="shared" si="63"/>
        <v>0.9500596967974424</v>
      </c>
      <c r="DR57" s="57">
        <f t="shared" si="64"/>
        <v>0.24625624741312535</v>
      </c>
      <c r="DS57" s="60">
        <f t="shared" si="65"/>
        <v>-0.35350946381872284</v>
      </c>
    </row>
    <row r="58" spans="1:134" x14ac:dyDescent="0.25">
      <c r="A58" s="461" t="s">
        <v>57</v>
      </c>
      <c r="B58" s="93">
        <v>121</v>
      </c>
      <c r="C58" s="80">
        <v>159</v>
      </c>
      <c r="D58" s="80">
        <v>219</v>
      </c>
      <c r="E58" s="80">
        <v>164</v>
      </c>
      <c r="F58" s="143">
        <v>137</v>
      </c>
      <c r="G58" s="80">
        <v>260</v>
      </c>
      <c r="H58" s="80">
        <v>51</v>
      </c>
      <c r="I58" s="80">
        <v>229</v>
      </c>
      <c r="J58" s="80">
        <v>220</v>
      </c>
      <c r="K58" s="80">
        <v>181</v>
      </c>
      <c r="L58" s="80">
        <v>105</v>
      </c>
      <c r="M58" s="80">
        <v>134</v>
      </c>
      <c r="N58" s="80">
        <v>195</v>
      </c>
      <c r="O58" s="80">
        <v>139</v>
      </c>
      <c r="P58" s="143">
        <v>105</v>
      </c>
      <c r="Q58" s="80">
        <v>217</v>
      </c>
      <c r="R58" s="80">
        <v>48</v>
      </c>
      <c r="S58" s="80">
        <v>181</v>
      </c>
      <c r="T58" s="80">
        <v>202</v>
      </c>
      <c r="U58" s="80">
        <v>175</v>
      </c>
      <c r="V58" s="80">
        <f t="shared" si="30"/>
        <v>226</v>
      </c>
      <c r="W58" s="80">
        <f t="shared" si="31"/>
        <v>293</v>
      </c>
      <c r="X58" s="80">
        <f t="shared" si="32"/>
        <v>414</v>
      </c>
      <c r="Y58" s="80">
        <f t="shared" si="33"/>
        <v>303</v>
      </c>
      <c r="Z58" s="143">
        <f t="shared" si="34"/>
        <v>242</v>
      </c>
      <c r="AA58" s="80">
        <f t="shared" si="35"/>
        <v>477</v>
      </c>
      <c r="AB58" s="80">
        <f t="shared" si="36"/>
        <v>99</v>
      </c>
      <c r="AC58" s="80">
        <f t="shared" si="37"/>
        <v>410</v>
      </c>
      <c r="AD58" s="80">
        <f t="shared" si="38"/>
        <v>422</v>
      </c>
      <c r="AE58" s="80">
        <f t="shared" si="39"/>
        <v>356</v>
      </c>
      <c r="AF58" s="93">
        <v>170.23190000000011</v>
      </c>
      <c r="AG58" s="80">
        <v>161.35810000000012</v>
      </c>
      <c r="AH58" s="80">
        <v>181.43850000000012</v>
      </c>
      <c r="AI58" s="80">
        <v>177.7415</v>
      </c>
      <c r="AJ58" s="143">
        <v>156.14010000000005</v>
      </c>
      <c r="AK58" s="80">
        <v>246.58830000000026</v>
      </c>
      <c r="AL58" s="80">
        <v>42.886299999999999</v>
      </c>
      <c r="AM58" s="80">
        <v>241.12010000000043</v>
      </c>
      <c r="AN58" s="80">
        <v>251.04480000000046</v>
      </c>
      <c r="AO58" s="80">
        <v>217.85110000000012</v>
      </c>
      <c r="AP58" s="80">
        <v>128.45800000000008</v>
      </c>
      <c r="AQ58" s="80">
        <v>136.99450000000004</v>
      </c>
      <c r="AR58" s="80">
        <v>166.85940000000005</v>
      </c>
      <c r="AS58" s="80">
        <v>178.36019999999988</v>
      </c>
      <c r="AT58" s="143">
        <v>142.15819999999991</v>
      </c>
      <c r="AU58" s="80">
        <v>213.98769999999999</v>
      </c>
      <c r="AV58" s="80">
        <v>33.004499999999993</v>
      </c>
      <c r="AW58" s="80">
        <v>211.78669999999994</v>
      </c>
      <c r="AX58" s="80">
        <v>213.67049999999986</v>
      </c>
      <c r="AY58" s="80">
        <v>186.16909999999987</v>
      </c>
      <c r="AZ58" s="80">
        <f t="shared" si="66"/>
        <v>298.68990000000019</v>
      </c>
      <c r="BA58" s="80">
        <f t="shared" si="67"/>
        <v>298.35260000000017</v>
      </c>
      <c r="BB58" s="80">
        <f t="shared" si="68"/>
        <v>348.29790000000014</v>
      </c>
      <c r="BC58" s="80">
        <f t="shared" si="69"/>
        <v>356.10169999999988</v>
      </c>
      <c r="BD58" s="143">
        <f t="shared" si="70"/>
        <v>298.29829999999993</v>
      </c>
      <c r="BE58" s="80">
        <f t="shared" si="71"/>
        <v>460.57600000000025</v>
      </c>
      <c r="BF58" s="80">
        <f t="shared" si="72"/>
        <v>75.890799999999984</v>
      </c>
      <c r="BG58" s="80">
        <f t="shared" si="73"/>
        <v>452.90680000000037</v>
      </c>
      <c r="BH58" s="80">
        <f t="shared" si="74"/>
        <v>464.7153000000003</v>
      </c>
      <c r="BI58" s="81">
        <f t="shared" si="75"/>
        <v>404.02019999999999</v>
      </c>
      <c r="BK58" s="77">
        <f t="shared" si="107"/>
        <v>6.9500287191269381</v>
      </c>
      <c r="BL58" s="64">
        <f t="shared" si="108"/>
        <v>9.132682366456061</v>
      </c>
      <c r="BM58" s="64">
        <f t="shared" si="109"/>
        <v>12.578977599080988</v>
      </c>
      <c r="BN58" s="64">
        <f t="shared" si="110"/>
        <v>9.419873635841471</v>
      </c>
      <c r="BO58" s="778">
        <f t="shared" si="111"/>
        <v>7.869040781160253</v>
      </c>
      <c r="BP58" s="64">
        <f t="shared" si="112"/>
        <v>14.933946008041355</v>
      </c>
      <c r="BQ58" s="64">
        <f t="shared" si="113"/>
        <v>2.929350947731189</v>
      </c>
      <c r="BR58" s="64">
        <f t="shared" si="114"/>
        <v>13.153360137851811</v>
      </c>
      <c r="BS58" s="64">
        <f t="shared" si="115"/>
        <v>12.636415852958068</v>
      </c>
      <c r="BT58" s="64">
        <f t="shared" si="116"/>
        <v>10.396323951751867</v>
      </c>
      <c r="BU58" s="64">
        <f t="shared" si="77"/>
        <v>6.9953364423717526</v>
      </c>
      <c r="BV58" s="64">
        <f t="shared" si="78"/>
        <v>8.9273817455029985</v>
      </c>
      <c r="BW58" s="64">
        <f t="shared" si="79"/>
        <v>12.991339107261826</v>
      </c>
      <c r="BX58" s="64">
        <f t="shared" si="80"/>
        <v>9.260493004663557</v>
      </c>
      <c r="BY58" s="778">
        <f t="shared" si="81"/>
        <v>6.9953364423717526</v>
      </c>
      <c r="BZ58" s="64">
        <f t="shared" si="82"/>
        <v>14.457028647568288</v>
      </c>
      <c r="CA58" s="64">
        <f t="shared" si="83"/>
        <v>3.1978680879413726</v>
      </c>
      <c r="CB58" s="64">
        <f t="shared" si="84"/>
        <v>12.058627581612258</v>
      </c>
      <c r="CC58" s="64">
        <f t="shared" si="85"/>
        <v>13.457694870086609</v>
      </c>
      <c r="CD58" s="64">
        <f t="shared" si="86"/>
        <v>11.658894070619587</v>
      </c>
      <c r="CE58" s="77">
        <f t="shared" si="87"/>
        <v>9.2196617993049923</v>
      </c>
      <c r="CF58" s="64">
        <f t="shared" si="88"/>
        <v>8.7390618948530498</v>
      </c>
      <c r="CG58" s="64">
        <f t="shared" si="89"/>
        <v>9.8266048101043264</v>
      </c>
      <c r="CH58" s="64">
        <f t="shared" si="90"/>
        <v>9.6263774163430416</v>
      </c>
      <c r="CI58" s="778">
        <f t="shared" si="91"/>
        <v>8.4564580158575495</v>
      </c>
      <c r="CJ58" s="64">
        <f t="shared" si="92"/>
        <v>13.355080508797467</v>
      </c>
      <c r="CK58" s="64">
        <f t="shared" si="93"/>
        <v>2.3226973429981888</v>
      </c>
      <c r="CL58" s="64">
        <f t="shared" si="94"/>
        <v>13.058925941698366</v>
      </c>
      <c r="CM58" s="64">
        <f t="shared" si="95"/>
        <v>13.596441985750992</v>
      </c>
      <c r="CN58" s="64">
        <f t="shared" si="96"/>
        <v>11.798690284292023</v>
      </c>
      <c r="CO58" s="64">
        <f t="shared" si="97"/>
        <v>7.9715843283385794</v>
      </c>
      <c r="CP58" s="64">
        <f t="shared" si="98"/>
        <v>8.5013250188277816</v>
      </c>
      <c r="CQ58" s="64">
        <f t="shared" si="99"/>
        <v>10.35462001647214</v>
      </c>
      <c r="CR58" s="64">
        <f t="shared" si="100"/>
        <v>11.068313185004694</v>
      </c>
      <c r="CS58" s="778">
        <f t="shared" si="101"/>
        <v>8.8217633721902882</v>
      </c>
      <c r="CT58" s="64">
        <f t="shared" si="102"/>
        <v>13.279211849610117</v>
      </c>
      <c r="CU58" s="64">
        <f t="shared" si="103"/>
        <v>2.0481258852282491</v>
      </c>
      <c r="CV58" s="64">
        <f t="shared" si="104"/>
        <v>13.14262668475722</v>
      </c>
      <c r="CW58" s="64">
        <f t="shared" si="105"/>
        <v>13.259527699545892</v>
      </c>
      <c r="CX58" s="95">
        <f t="shared" si="106"/>
        <v>11.552901960025034</v>
      </c>
      <c r="CZ58" s="59">
        <f t="shared" si="19"/>
        <v>4.5307723244814468E-2</v>
      </c>
      <c r="DA58" s="57">
        <f t="shared" si="20"/>
        <v>-0.20530062095306256</v>
      </c>
      <c r="DB58" s="57">
        <f t="shared" si="21"/>
        <v>0.4123615081808385</v>
      </c>
      <c r="DC58" s="57">
        <f t="shared" si="22"/>
        <v>-0.15938063117791401</v>
      </c>
      <c r="DD58" s="104">
        <f t="shared" si="23"/>
        <v>-0.8737043387885004</v>
      </c>
      <c r="DE58" s="57">
        <f t="shared" si="24"/>
        <v>-0.47691736047306676</v>
      </c>
      <c r="DF58" s="57">
        <f t="shared" si="25"/>
        <v>0.26851714021018358</v>
      </c>
      <c r="DG58" s="57">
        <f t="shared" si="26"/>
        <v>-1.0947325562395527</v>
      </c>
      <c r="DH58" s="57">
        <f t="shared" si="27"/>
        <v>0.8212790171285409</v>
      </c>
      <c r="DI58" s="57">
        <f t="shared" si="28"/>
        <v>1.2625701188677194</v>
      </c>
      <c r="DJ58" s="59">
        <f t="shared" si="29"/>
        <v>-1.2480774709664129</v>
      </c>
      <c r="DK58" s="57">
        <f t="shared" si="57"/>
        <v>-0.23773687602526827</v>
      </c>
      <c r="DL58" s="57">
        <f t="shared" si="58"/>
        <v>0.52801520636781341</v>
      </c>
      <c r="DM58" s="57">
        <f t="shared" si="59"/>
        <v>1.4419357686616525</v>
      </c>
      <c r="DN58" s="104">
        <f t="shared" si="60"/>
        <v>0.36530535633273864</v>
      </c>
      <c r="DO58" s="57">
        <f t="shared" si="61"/>
        <v>-7.5868659187349863E-2</v>
      </c>
      <c r="DP58" s="57">
        <f t="shared" si="62"/>
        <v>-0.27457145776993963</v>
      </c>
      <c r="DQ58" s="57">
        <f t="shared" si="63"/>
        <v>8.3700743058853888E-2</v>
      </c>
      <c r="DR58" s="57">
        <f t="shared" si="64"/>
        <v>-0.33691428620510067</v>
      </c>
      <c r="DS58" s="60">
        <f t="shared" si="65"/>
        <v>-0.24578832426698938</v>
      </c>
    </row>
    <row r="59" spans="1:134" x14ac:dyDescent="0.25">
      <c r="A59" s="461" t="s">
        <v>58</v>
      </c>
      <c r="B59" s="93">
        <v>155</v>
      </c>
      <c r="C59" s="80">
        <v>235</v>
      </c>
      <c r="D59" s="80">
        <v>107</v>
      </c>
      <c r="E59" s="80">
        <v>215</v>
      </c>
      <c r="F59" s="143">
        <v>212</v>
      </c>
      <c r="G59" s="80">
        <v>182</v>
      </c>
      <c r="H59" s="80">
        <v>42</v>
      </c>
      <c r="I59" s="80">
        <v>351</v>
      </c>
      <c r="J59" s="80">
        <v>197</v>
      </c>
      <c r="K59" s="80">
        <v>173</v>
      </c>
      <c r="L59" s="80">
        <v>153</v>
      </c>
      <c r="M59" s="80">
        <v>202</v>
      </c>
      <c r="N59" s="80">
        <v>82</v>
      </c>
      <c r="O59" s="80">
        <v>209</v>
      </c>
      <c r="P59" s="143">
        <v>257</v>
      </c>
      <c r="Q59" s="80">
        <v>206</v>
      </c>
      <c r="R59" s="80">
        <v>36</v>
      </c>
      <c r="S59" s="80">
        <v>353</v>
      </c>
      <c r="T59" s="80">
        <v>166</v>
      </c>
      <c r="U59" s="80">
        <v>164</v>
      </c>
      <c r="V59" s="80">
        <f t="shared" si="30"/>
        <v>308</v>
      </c>
      <c r="W59" s="80">
        <f t="shared" si="31"/>
        <v>437</v>
      </c>
      <c r="X59" s="80">
        <f t="shared" si="32"/>
        <v>189</v>
      </c>
      <c r="Y59" s="80">
        <f t="shared" si="33"/>
        <v>424</v>
      </c>
      <c r="Z59" s="143">
        <f t="shared" si="34"/>
        <v>469</v>
      </c>
      <c r="AA59" s="80">
        <f t="shared" si="35"/>
        <v>388</v>
      </c>
      <c r="AB59" s="80">
        <f t="shared" si="36"/>
        <v>78</v>
      </c>
      <c r="AC59" s="80">
        <f t="shared" si="37"/>
        <v>704</v>
      </c>
      <c r="AD59" s="80">
        <f t="shared" si="38"/>
        <v>363</v>
      </c>
      <c r="AE59" s="80">
        <f t="shared" si="39"/>
        <v>337</v>
      </c>
      <c r="AF59" s="93">
        <v>228.19209999999998</v>
      </c>
      <c r="AG59" s="80">
        <v>182.92049999999995</v>
      </c>
      <c r="AH59" s="80">
        <v>125.16370000000001</v>
      </c>
      <c r="AI59" s="80">
        <v>191.89709999999988</v>
      </c>
      <c r="AJ59" s="143">
        <v>259.80150000000003</v>
      </c>
      <c r="AK59" s="80">
        <v>148.89020000000002</v>
      </c>
      <c r="AL59" s="80">
        <v>37.585000000000008</v>
      </c>
      <c r="AM59" s="80">
        <v>326.61460000000011</v>
      </c>
      <c r="AN59" s="80">
        <v>279.78670000000005</v>
      </c>
      <c r="AO59" s="80">
        <v>173.06929999999974</v>
      </c>
      <c r="AP59" s="80">
        <v>227.9422999999999</v>
      </c>
      <c r="AQ59" s="80">
        <v>148.49330000000006</v>
      </c>
      <c r="AR59" s="80">
        <v>143.76060000000007</v>
      </c>
      <c r="AS59" s="80">
        <v>219.85959999999986</v>
      </c>
      <c r="AT59" s="143">
        <v>278.98609999999985</v>
      </c>
      <c r="AU59" s="80">
        <v>178.74670000000003</v>
      </c>
      <c r="AV59" s="80">
        <v>24.779000000000011</v>
      </c>
      <c r="AW59" s="80">
        <v>308.27689999999961</v>
      </c>
      <c r="AX59" s="80">
        <v>204.55189999999996</v>
      </c>
      <c r="AY59" s="80">
        <v>136.91970000000003</v>
      </c>
      <c r="AZ59" s="80">
        <f t="shared" si="66"/>
        <v>456.13439999999991</v>
      </c>
      <c r="BA59" s="80">
        <f t="shared" si="67"/>
        <v>331.41380000000004</v>
      </c>
      <c r="BB59" s="80">
        <f t="shared" si="68"/>
        <v>268.92430000000007</v>
      </c>
      <c r="BC59" s="80">
        <f t="shared" si="69"/>
        <v>411.75669999999974</v>
      </c>
      <c r="BD59" s="143">
        <f t="shared" si="70"/>
        <v>538.78759999999988</v>
      </c>
      <c r="BE59" s="80">
        <f t="shared" si="71"/>
        <v>327.63690000000008</v>
      </c>
      <c r="BF59" s="80">
        <f t="shared" si="72"/>
        <v>62.364000000000019</v>
      </c>
      <c r="BG59" s="80">
        <f t="shared" si="73"/>
        <v>634.89149999999972</v>
      </c>
      <c r="BH59" s="80">
        <f t="shared" si="74"/>
        <v>484.33860000000004</v>
      </c>
      <c r="BI59" s="81">
        <f t="shared" si="75"/>
        <v>309.98899999999981</v>
      </c>
      <c r="BK59" s="77">
        <f t="shared" si="107"/>
        <v>8.2932049224184059</v>
      </c>
      <c r="BL59" s="64">
        <f t="shared" si="108"/>
        <v>12.573568753344034</v>
      </c>
      <c r="BM59" s="64">
        <f t="shared" si="109"/>
        <v>5.7249866238630283</v>
      </c>
      <c r="BN59" s="64">
        <f t="shared" si="110"/>
        <v>11.503477795612627</v>
      </c>
      <c r="BO59" s="778">
        <f t="shared" si="111"/>
        <v>11.342964151952915</v>
      </c>
      <c r="BP59" s="64">
        <f t="shared" si="112"/>
        <v>9.7378277153558059</v>
      </c>
      <c r="BQ59" s="64">
        <f t="shared" si="113"/>
        <v>2.2471910112359552</v>
      </c>
      <c r="BR59" s="64">
        <f t="shared" si="114"/>
        <v>18.780096308186195</v>
      </c>
      <c r="BS59" s="64">
        <f t="shared" si="115"/>
        <v>10.540395933654361</v>
      </c>
      <c r="BT59" s="64">
        <f t="shared" si="116"/>
        <v>9.2562867843766714</v>
      </c>
      <c r="BU59" s="64">
        <f t="shared" si="77"/>
        <v>8.369803063457331</v>
      </c>
      <c r="BV59" s="64">
        <f t="shared" si="78"/>
        <v>11.050328227571116</v>
      </c>
      <c r="BW59" s="64">
        <f t="shared" si="79"/>
        <v>4.4857768052516418</v>
      </c>
      <c r="BX59" s="64">
        <f t="shared" si="80"/>
        <v>11.433260393873084</v>
      </c>
      <c r="BY59" s="778">
        <f t="shared" si="81"/>
        <v>14.059080962800873</v>
      </c>
      <c r="BZ59" s="64">
        <f t="shared" si="82"/>
        <v>11.269146608315099</v>
      </c>
      <c r="CA59" s="64">
        <f t="shared" si="83"/>
        <v>1.9693654266958425</v>
      </c>
      <c r="CB59" s="64">
        <f t="shared" si="84"/>
        <v>19.310722100656456</v>
      </c>
      <c r="CC59" s="64">
        <f t="shared" si="85"/>
        <v>9.0809628008752732</v>
      </c>
      <c r="CD59" s="64">
        <f t="shared" si="86"/>
        <v>8.9715536105032836</v>
      </c>
      <c r="CE59" s="77">
        <f t="shared" si="87"/>
        <v>11.678677645413142</v>
      </c>
      <c r="CF59" s="64">
        <f t="shared" si="88"/>
        <v>9.3617156520221094</v>
      </c>
      <c r="CG59" s="64">
        <f t="shared" si="89"/>
        <v>6.4057717388428301</v>
      </c>
      <c r="CH59" s="64">
        <f t="shared" si="90"/>
        <v>9.8211304071859153</v>
      </c>
      <c r="CI59" s="778">
        <f t="shared" si="91"/>
        <v>13.296419859823382</v>
      </c>
      <c r="CJ59" s="64">
        <f t="shared" si="92"/>
        <v>7.6200738341121026</v>
      </c>
      <c r="CK59" s="64">
        <f t="shared" si="93"/>
        <v>1.9235683413354496</v>
      </c>
      <c r="CL59" s="64">
        <f t="shared" si="94"/>
        <v>16.715857506397271</v>
      </c>
      <c r="CM59" s="64">
        <f t="shared" si="95"/>
        <v>14.319245402333886</v>
      </c>
      <c r="CN59" s="64">
        <f t="shared" si="96"/>
        <v>8.8575396125339054</v>
      </c>
      <c r="CO59" s="64">
        <f t="shared" si="97"/>
        <v>12.174349192425359</v>
      </c>
      <c r="CP59" s="64">
        <f t="shared" si="98"/>
        <v>7.930995198941039</v>
      </c>
      <c r="CQ59" s="64">
        <f t="shared" si="99"/>
        <v>7.6782227103639231</v>
      </c>
      <c r="CR59" s="64">
        <f t="shared" si="100"/>
        <v>11.742653924729908</v>
      </c>
      <c r="CS59" s="778">
        <f t="shared" si="101"/>
        <v>14.900587566383686</v>
      </c>
      <c r="CT59" s="64">
        <f t="shared" si="102"/>
        <v>9.5468227827555445</v>
      </c>
      <c r="CU59" s="64">
        <f t="shared" si="103"/>
        <v>1.3234410578427442</v>
      </c>
      <c r="CV59" s="64">
        <f t="shared" si="104"/>
        <v>16.465002891338685</v>
      </c>
      <c r="CW59" s="64">
        <f t="shared" si="105"/>
        <v>10.925072961771786</v>
      </c>
      <c r="CX59" s="95">
        <f t="shared" si="106"/>
        <v>7.312851713447321</v>
      </c>
      <c r="CZ59" s="59">
        <f t="shared" si="19"/>
        <v>7.6598141038925149E-2</v>
      </c>
      <c r="DA59" s="57">
        <f t="shared" si="20"/>
        <v>-1.523240525772918</v>
      </c>
      <c r="DB59" s="57">
        <f t="shared" si="21"/>
        <v>-1.2392098186113865</v>
      </c>
      <c r="DC59" s="57">
        <f t="shared" si="22"/>
        <v>-7.0217401739542495E-2</v>
      </c>
      <c r="DD59" s="104">
        <f t="shared" si="23"/>
        <v>2.716116810847959</v>
      </c>
      <c r="DE59" s="57">
        <f t="shared" si="24"/>
        <v>1.5313188929592929</v>
      </c>
      <c r="DF59" s="57">
        <f t="shared" si="25"/>
        <v>-0.27782558454011275</v>
      </c>
      <c r="DG59" s="57">
        <f t="shared" si="26"/>
        <v>0.53062579247026065</v>
      </c>
      <c r="DH59" s="57">
        <f t="shared" si="27"/>
        <v>-1.4594331327790879</v>
      </c>
      <c r="DI59" s="57">
        <f t="shared" si="28"/>
        <v>-0.28473317387338781</v>
      </c>
      <c r="DJ59" s="59">
        <f t="shared" si="29"/>
        <v>0.49567154701221661</v>
      </c>
      <c r="DK59" s="57">
        <f t="shared" si="57"/>
        <v>-1.4307204530810704</v>
      </c>
      <c r="DL59" s="57">
        <f t="shared" si="58"/>
        <v>1.272450971521093</v>
      </c>
      <c r="DM59" s="57">
        <f t="shared" si="59"/>
        <v>1.9215235175439922</v>
      </c>
      <c r="DN59" s="104">
        <f t="shared" si="60"/>
        <v>1.6041677065603039</v>
      </c>
      <c r="DO59" s="57">
        <f t="shared" si="61"/>
        <v>1.9267489486434419</v>
      </c>
      <c r="DP59" s="57">
        <f t="shared" si="62"/>
        <v>-0.60012728349270539</v>
      </c>
      <c r="DQ59" s="57">
        <f t="shared" si="63"/>
        <v>-0.25085461505858575</v>
      </c>
      <c r="DR59" s="57">
        <f t="shared" si="64"/>
        <v>-3.3941724405620999</v>
      </c>
      <c r="DS59" s="60">
        <f t="shared" si="65"/>
        <v>-1.5446878990865844</v>
      </c>
    </row>
    <row r="60" spans="1:134" x14ac:dyDescent="0.25">
      <c r="A60" s="461" t="s">
        <v>59</v>
      </c>
      <c r="B60" s="93">
        <v>178</v>
      </c>
      <c r="C60" s="80">
        <v>156</v>
      </c>
      <c r="D60" s="80">
        <v>148</v>
      </c>
      <c r="E60" s="80">
        <v>202</v>
      </c>
      <c r="F60" s="143">
        <v>115</v>
      </c>
      <c r="G60" s="80">
        <v>262</v>
      </c>
      <c r="H60" s="80">
        <v>74</v>
      </c>
      <c r="I60" s="80">
        <v>149</v>
      </c>
      <c r="J60" s="80">
        <v>321</v>
      </c>
      <c r="K60" s="80">
        <v>222</v>
      </c>
      <c r="L60" s="80">
        <v>130</v>
      </c>
      <c r="M60" s="80">
        <v>139</v>
      </c>
      <c r="N60" s="80">
        <v>154</v>
      </c>
      <c r="O60" s="80">
        <v>167</v>
      </c>
      <c r="P60" s="143">
        <v>91</v>
      </c>
      <c r="Q60" s="80">
        <v>235</v>
      </c>
      <c r="R60" s="80">
        <v>47</v>
      </c>
      <c r="S60" s="80">
        <v>152</v>
      </c>
      <c r="T60" s="80">
        <v>285</v>
      </c>
      <c r="U60" s="80">
        <v>193</v>
      </c>
      <c r="V60" s="80">
        <f t="shared" si="30"/>
        <v>308</v>
      </c>
      <c r="W60" s="80">
        <f t="shared" si="31"/>
        <v>295</v>
      </c>
      <c r="X60" s="80">
        <f t="shared" si="32"/>
        <v>302</v>
      </c>
      <c r="Y60" s="80">
        <f t="shared" si="33"/>
        <v>369</v>
      </c>
      <c r="Z60" s="143">
        <f t="shared" si="34"/>
        <v>206</v>
      </c>
      <c r="AA60" s="80">
        <f t="shared" si="35"/>
        <v>497</v>
      </c>
      <c r="AB60" s="80">
        <f t="shared" si="36"/>
        <v>121</v>
      </c>
      <c r="AC60" s="80">
        <f t="shared" si="37"/>
        <v>301</v>
      </c>
      <c r="AD60" s="80">
        <f t="shared" si="38"/>
        <v>606</v>
      </c>
      <c r="AE60" s="80">
        <f t="shared" si="39"/>
        <v>415</v>
      </c>
      <c r="AF60" s="93">
        <v>153.97669999999997</v>
      </c>
      <c r="AG60" s="80">
        <v>145.7759999999999</v>
      </c>
      <c r="AH60" s="80">
        <v>158.42739999999995</v>
      </c>
      <c r="AI60" s="80">
        <v>225.59340000000014</v>
      </c>
      <c r="AJ60" s="143">
        <v>166.93789999999996</v>
      </c>
      <c r="AK60" s="80">
        <v>232.02470000000028</v>
      </c>
      <c r="AL60" s="80">
        <v>80.719300000000018</v>
      </c>
      <c r="AM60" s="80">
        <v>139.51799999999992</v>
      </c>
      <c r="AN60" s="80">
        <v>331.81330000000037</v>
      </c>
      <c r="AO60" s="80">
        <v>202.71090000000004</v>
      </c>
      <c r="AP60" s="80">
        <v>141.83990000000006</v>
      </c>
      <c r="AQ60" s="80">
        <v>129.80070000000006</v>
      </c>
      <c r="AR60" s="80">
        <v>162.16740000000004</v>
      </c>
      <c r="AS60" s="80">
        <v>215.27770000000024</v>
      </c>
      <c r="AT60" s="143">
        <v>156.9965</v>
      </c>
      <c r="AU60" s="80">
        <v>204.75809999999998</v>
      </c>
      <c r="AV60" s="80">
        <v>69.923599999999993</v>
      </c>
      <c r="AW60" s="80">
        <v>145.47040000000004</v>
      </c>
      <c r="AX60" s="80">
        <v>291.03060000000016</v>
      </c>
      <c r="AY60" s="80">
        <v>176.16329999999996</v>
      </c>
      <c r="AZ60" s="80">
        <f t="shared" si="66"/>
        <v>295.81659999999999</v>
      </c>
      <c r="BA60" s="80">
        <f t="shared" si="67"/>
        <v>275.57669999999996</v>
      </c>
      <c r="BB60" s="80">
        <f t="shared" si="68"/>
        <v>320.59479999999996</v>
      </c>
      <c r="BC60" s="80">
        <f t="shared" si="69"/>
        <v>440.87110000000041</v>
      </c>
      <c r="BD60" s="143">
        <f t="shared" si="70"/>
        <v>323.93439999999998</v>
      </c>
      <c r="BE60" s="80">
        <f t="shared" si="71"/>
        <v>436.78280000000029</v>
      </c>
      <c r="BF60" s="80">
        <f t="shared" si="72"/>
        <v>150.6429</v>
      </c>
      <c r="BG60" s="80">
        <f t="shared" si="73"/>
        <v>284.98839999999996</v>
      </c>
      <c r="BH60" s="80">
        <f t="shared" si="74"/>
        <v>622.84390000000053</v>
      </c>
      <c r="BI60" s="81">
        <f t="shared" si="75"/>
        <v>378.87419999999997</v>
      </c>
      <c r="BK60" s="77">
        <f t="shared" si="107"/>
        <v>9.7427476737821568</v>
      </c>
      <c r="BL60" s="64">
        <f t="shared" si="108"/>
        <v>8.5385878489326767</v>
      </c>
      <c r="BM60" s="64">
        <f t="shared" si="109"/>
        <v>8.1007115489874106</v>
      </c>
      <c r="BN60" s="64">
        <f t="shared" si="110"/>
        <v>11.056376573617953</v>
      </c>
      <c r="BO60" s="778">
        <f t="shared" si="111"/>
        <v>6.2944718117131915</v>
      </c>
      <c r="BP60" s="64">
        <f t="shared" si="112"/>
        <v>14.340448823207444</v>
      </c>
      <c r="BQ60" s="64">
        <f t="shared" si="113"/>
        <v>4.0503557744937053</v>
      </c>
      <c r="BR60" s="64">
        <f t="shared" si="114"/>
        <v>8.1554460864805698</v>
      </c>
      <c r="BS60" s="64">
        <f t="shared" si="115"/>
        <v>17.569786535303777</v>
      </c>
      <c r="BT60" s="64">
        <f t="shared" si="116"/>
        <v>12.151067323481117</v>
      </c>
      <c r="BU60" s="64">
        <f t="shared" si="77"/>
        <v>8.1607030759573131</v>
      </c>
      <c r="BV60" s="64">
        <f t="shared" si="78"/>
        <v>8.7256748273697422</v>
      </c>
      <c r="BW60" s="64">
        <f t="shared" si="79"/>
        <v>9.6672944130571246</v>
      </c>
      <c r="BX60" s="64">
        <f t="shared" si="80"/>
        <v>10.483364720652856</v>
      </c>
      <c r="BY60" s="778">
        <f t="shared" si="81"/>
        <v>5.7124921531701194</v>
      </c>
      <c r="BZ60" s="64">
        <f t="shared" si="82"/>
        <v>14.752040175768991</v>
      </c>
      <c r="CA60" s="64">
        <f t="shared" si="83"/>
        <v>2.9504080351537976</v>
      </c>
      <c r="CB60" s="64">
        <f t="shared" si="84"/>
        <v>9.5417451349654741</v>
      </c>
      <c r="CC60" s="64">
        <f t="shared" si="85"/>
        <v>17.890772128060263</v>
      </c>
      <c r="CD60" s="64">
        <f t="shared" si="86"/>
        <v>12.115505335844318</v>
      </c>
      <c r="CE60" s="77">
        <f t="shared" si="87"/>
        <v>8.37969529864964</v>
      </c>
      <c r="CF60" s="64">
        <f t="shared" si="88"/>
        <v>7.9333981170914116</v>
      </c>
      <c r="CG60" s="64">
        <f t="shared" si="89"/>
        <v>8.6219105809988505</v>
      </c>
      <c r="CH60" s="64">
        <f t="shared" si="90"/>
        <v>12.277207872271513</v>
      </c>
      <c r="CI60" s="778">
        <f t="shared" si="91"/>
        <v>9.0850676485237294</v>
      </c>
      <c r="CJ60" s="64">
        <f t="shared" si="92"/>
        <v>12.627211050506965</v>
      </c>
      <c r="CK60" s="64">
        <f t="shared" si="93"/>
        <v>4.3928928124858508</v>
      </c>
      <c r="CL60" s="64">
        <f t="shared" si="94"/>
        <v>7.5928262436914151</v>
      </c>
      <c r="CM60" s="64">
        <f t="shared" si="95"/>
        <v>18.057890252482526</v>
      </c>
      <c r="CN60" s="64">
        <f t="shared" si="96"/>
        <v>11.031900123298122</v>
      </c>
      <c r="CO60" s="64">
        <f t="shared" si="97"/>
        <v>8.3759027988313886</v>
      </c>
      <c r="CP60" s="64">
        <f t="shared" si="98"/>
        <v>7.6649662501191385</v>
      </c>
      <c r="CQ60" s="64">
        <f t="shared" si="99"/>
        <v>9.5762784628246997</v>
      </c>
      <c r="CR60" s="64">
        <f t="shared" si="100"/>
        <v>12.712537797587176</v>
      </c>
      <c r="CS60" s="778">
        <f t="shared" si="101"/>
        <v>9.2709274594576812</v>
      </c>
      <c r="CT60" s="64">
        <f t="shared" si="102"/>
        <v>12.091336379068206</v>
      </c>
      <c r="CU60" s="64">
        <f t="shared" si="103"/>
        <v>4.1291151287075518</v>
      </c>
      <c r="CV60" s="64">
        <f t="shared" si="104"/>
        <v>8.5902903943609772</v>
      </c>
      <c r="CW60" s="64">
        <f t="shared" si="105"/>
        <v>17.185883641243251</v>
      </c>
      <c r="CX60" s="95">
        <f t="shared" si="106"/>
        <v>10.402761687799925</v>
      </c>
      <c r="CZ60" s="59">
        <f t="shared" si="19"/>
        <v>-1.5820445978248436</v>
      </c>
      <c r="DA60" s="57">
        <f t="shared" si="20"/>
        <v>0.18708697843706545</v>
      </c>
      <c r="DB60" s="57">
        <f t="shared" si="21"/>
        <v>1.5665828640697139</v>
      </c>
      <c r="DC60" s="57">
        <f t="shared" si="22"/>
        <v>-0.57301185296509694</v>
      </c>
      <c r="DD60" s="104">
        <f t="shared" si="23"/>
        <v>-0.5819796585430721</v>
      </c>
      <c r="DE60" s="57">
        <f t="shared" si="24"/>
        <v>0.41159135256154755</v>
      </c>
      <c r="DF60" s="57">
        <f t="shared" si="25"/>
        <v>-1.0999477393399077</v>
      </c>
      <c r="DG60" s="57">
        <f t="shared" si="26"/>
        <v>1.3862990484849043</v>
      </c>
      <c r="DH60" s="57">
        <f t="shared" si="27"/>
        <v>0.32098559275648597</v>
      </c>
      <c r="DI60" s="57">
        <f t="shared" si="28"/>
        <v>-3.556198763679852E-2</v>
      </c>
      <c r="DJ60" s="59">
        <f t="shared" si="29"/>
        <v>-3.7924998182514713E-3</v>
      </c>
      <c r="DK60" s="57">
        <f t="shared" si="57"/>
        <v>-0.26843186697227317</v>
      </c>
      <c r="DL60" s="57">
        <f t="shared" si="58"/>
        <v>0.9543678818258492</v>
      </c>
      <c r="DM60" s="57">
        <f t="shared" si="59"/>
        <v>0.4353299253156635</v>
      </c>
      <c r="DN60" s="104">
        <f t="shared" si="60"/>
        <v>0.18585981093395176</v>
      </c>
      <c r="DO60" s="57">
        <f t="shared" si="61"/>
        <v>-0.53587467143875855</v>
      </c>
      <c r="DP60" s="57">
        <f t="shared" si="62"/>
        <v>-0.26377768377829902</v>
      </c>
      <c r="DQ60" s="57">
        <f t="shared" si="63"/>
        <v>0.99746415066956207</v>
      </c>
      <c r="DR60" s="57">
        <f t="shared" si="64"/>
        <v>-0.87200661123927503</v>
      </c>
      <c r="DS60" s="60">
        <f t="shared" si="65"/>
        <v>-0.62913843549819681</v>
      </c>
    </row>
    <row r="61" spans="1:134" x14ac:dyDescent="0.25">
      <c r="A61" s="461" t="s">
        <v>60</v>
      </c>
      <c r="B61" s="93">
        <v>128</v>
      </c>
      <c r="C61" s="80">
        <v>226</v>
      </c>
      <c r="D61" s="80">
        <v>177</v>
      </c>
      <c r="E61" s="80">
        <v>169</v>
      </c>
      <c r="F61" s="143">
        <v>103</v>
      </c>
      <c r="G61" s="80">
        <v>250</v>
      </c>
      <c r="H61" s="80">
        <v>64</v>
      </c>
      <c r="I61" s="80">
        <v>184</v>
      </c>
      <c r="J61" s="80">
        <v>265</v>
      </c>
      <c r="K61" s="80">
        <v>211</v>
      </c>
      <c r="L61" s="80">
        <v>107</v>
      </c>
      <c r="M61" s="80">
        <v>196</v>
      </c>
      <c r="N61" s="80">
        <v>164</v>
      </c>
      <c r="O61" s="80">
        <v>185</v>
      </c>
      <c r="P61" s="143">
        <v>116</v>
      </c>
      <c r="Q61" s="80">
        <v>240</v>
      </c>
      <c r="R61" s="80">
        <v>67</v>
      </c>
      <c r="S61" s="80">
        <v>191</v>
      </c>
      <c r="T61" s="80">
        <v>245</v>
      </c>
      <c r="U61" s="80">
        <v>185</v>
      </c>
      <c r="V61" s="80">
        <f t="shared" si="30"/>
        <v>235</v>
      </c>
      <c r="W61" s="80">
        <f t="shared" si="31"/>
        <v>422</v>
      </c>
      <c r="X61" s="80">
        <f t="shared" si="32"/>
        <v>341</v>
      </c>
      <c r="Y61" s="80">
        <f t="shared" si="33"/>
        <v>354</v>
      </c>
      <c r="Z61" s="143">
        <f t="shared" si="34"/>
        <v>219</v>
      </c>
      <c r="AA61" s="80">
        <f t="shared" si="35"/>
        <v>490</v>
      </c>
      <c r="AB61" s="80">
        <f t="shared" si="36"/>
        <v>131</v>
      </c>
      <c r="AC61" s="80">
        <f t="shared" si="37"/>
        <v>375</v>
      </c>
      <c r="AD61" s="80">
        <f t="shared" si="38"/>
        <v>510</v>
      </c>
      <c r="AE61" s="80">
        <f t="shared" si="39"/>
        <v>396</v>
      </c>
      <c r="AF61" s="93">
        <v>125.98959999999995</v>
      </c>
      <c r="AG61" s="80">
        <v>159.93390000000011</v>
      </c>
      <c r="AH61" s="80">
        <v>141.78700000000003</v>
      </c>
      <c r="AI61" s="80">
        <v>181.51100000000014</v>
      </c>
      <c r="AJ61" s="143">
        <v>121.65870000000005</v>
      </c>
      <c r="AK61" s="80">
        <v>249.09070000000006</v>
      </c>
      <c r="AL61" s="80">
        <v>64.42949999999999</v>
      </c>
      <c r="AM61" s="80">
        <v>190.07379999999995</v>
      </c>
      <c r="AN61" s="80">
        <v>330.64219999999995</v>
      </c>
      <c r="AO61" s="80">
        <v>183.82070000000027</v>
      </c>
      <c r="AP61" s="80">
        <v>109.56929999999998</v>
      </c>
      <c r="AQ61" s="80">
        <v>135.11650000000003</v>
      </c>
      <c r="AR61" s="80">
        <v>141.18039999999999</v>
      </c>
      <c r="AS61" s="80">
        <v>180.0663999999999</v>
      </c>
      <c r="AT61" s="143">
        <v>121.98249999999993</v>
      </c>
      <c r="AU61" s="80">
        <v>219.49959999999993</v>
      </c>
      <c r="AV61" s="80">
        <v>66.400599999999983</v>
      </c>
      <c r="AW61" s="80">
        <v>186.21659999999991</v>
      </c>
      <c r="AX61" s="80">
        <v>299.43919999999974</v>
      </c>
      <c r="AY61" s="80">
        <v>172.35539999999986</v>
      </c>
      <c r="AZ61" s="80">
        <f t="shared" si="66"/>
        <v>235.55889999999994</v>
      </c>
      <c r="BA61" s="80">
        <f t="shared" si="67"/>
        <v>295.05040000000014</v>
      </c>
      <c r="BB61" s="80">
        <f t="shared" si="68"/>
        <v>282.9674</v>
      </c>
      <c r="BC61" s="80">
        <f t="shared" si="69"/>
        <v>361.57740000000001</v>
      </c>
      <c r="BD61" s="143">
        <f t="shared" si="70"/>
        <v>243.64119999999997</v>
      </c>
      <c r="BE61" s="80">
        <f t="shared" si="71"/>
        <v>468.59029999999996</v>
      </c>
      <c r="BF61" s="80">
        <f t="shared" si="72"/>
        <v>130.83009999999996</v>
      </c>
      <c r="BG61" s="80">
        <f t="shared" si="73"/>
        <v>376.29039999999986</v>
      </c>
      <c r="BH61" s="80">
        <f t="shared" si="74"/>
        <v>630.08139999999969</v>
      </c>
      <c r="BI61" s="81">
        <f t="shared" si="75"/>
        <v>356.17610000000013</v>
      </c>
      <c r="BK61" s="77">
        <f t="shared" si="107"/>
        <v>7.2031513787281938</v>
      </c>
      <c r="BL61" s="64">
        <f t="shared" si="108"/>
        <v>12.718064153066965</v>
      </c>
      <c r="BM61" s="64">
        <f t="shared" si="109"/>
        <v>9.9606077658975813</v>
      </c>
      <c r="BN61" s="64">
        <f t="shared" si="110"/>
        <v>9.5104108047270675</v>
      </c>
      <c r="BO61" s="778">
        <f t="shared" si="111"/>
        <v>5.7962858750703434</v>
      </c>
      <c r="BP61" s="64">
        <f t="shared" si="112"/>
        <v>14.068655036578503</v>
      </c>
      <c r="BQ61" s="64">
        <f t="shared" si="113"/>
        <v>3.6015756893640969</v>
      </c>
      <c r="BR61" s="64">
        <f t="shared" si="114"/>
        <v>10.354530106921779</v>
      </c>
      <c r="BS61" s="64">
        <f t="shared" si="115"/>
        <v>14.912774338773213</v>
      </c>
      <c r="BT61" s="64">
        <f t="shared" si="116"/>
        <v>11.873944850872256</v>
      </c>
      <c r="BU61" s="64">
        <f t="shared" si="77"/>
        <v>6.308962264150944</v>
      </c>
      <c r="BV61" s="64">
        <f t="shared" si="78"/>
        <v>11.556603773584905</v>
      </c>
      <c r="BW61" s="64">
        <f t="shared" si="79"/>
        <v>9.6698113207547181</v>
      </c>
      <c r="BX61" s="64">
        <f t="shared" si="80"/>
        <v>10.908018867924527</v>
      </c>
      <c r="BY61" s="778">
        <f t="shared" si="81"/>
        <v>6.8396226415094334</v>
      </c>
      <c r="BZ61" s="64">
        <f t="shared" si="82"/>
        <v>14.150943396226415</v>
      </c>
      <c r="CA61" s="64">
        <f t="shared" si="83"/>
        <v>3.9504716981132075</v>
      </c>
      <c r="CB61" s="64">
        <f t="shared" si="84"/>
        <v>11.261792452830189</v>
      </c>
      <c r="CC61" s="64">
        <f t="shared" si="85"/>
        <v>14.445754716981133</v>
      </c>
      <c r="CD61" s="64">
        <f t="shared" si="86"/>
        <v>10.908018867924527</v>
      </c>
      <c r="CE61" s="77">
        <f t="shared" si="87"/>
        <v>7.2037810850944792</v>
      </c>
      <c r="CF61" s="64">
        <f t="shared" si="88"/>
        <v>9.1446341895314607</v>
      </c>
      <c r="CG61" s="64">
        <f t="shared" si="89"/>
        <v>8.1070382691292888</v>
      </c>
      <c r="CH61" s="64">
        <f t="shared" si="90"/>
        <v>10.37836066259902</v>
      </c>
      <c r="CI61" s="778">
        <f t="shared" si="91"/>
        <v>6.9561506814624723</v>
      </c>
      <c r="CJ61" s="64">
        <f t="shared" si="92"/>
        <v>14.242404715412576</v>
      </c>
      <c r="CK61" s="64">
        <f t="shared" si="93"/>
        <v>3.6839232239970188</v>
      </c>
      <c r="CL61" s="64">
        <f t="shared" si="94"/>
        <v>10.867960888930762</v>
      </c>
      <c r="CM61" s="64">
        <f t="shared" si="95"/>
        <v>18.905322552766467</v>
      </c>
      <c r="CN61" s="64">
        <f t="shared" si="96"/>
        <v>10.510423731076447</v>
      </c>
      <c r="CO61" s="64">
        <f t="shared" si="97"/>
        <v>6.7145189761288968</v>
      </c>
      <c r="CP61" s="64">
        <f t="shared" si="98"/>
        <v>8.280077569521028</v>
      </c>
      <c r="CQ61" s="64">
        <f t="shared" si="99"/>
        <v>8.6516795750038398</v>
      </c>
      <c r="CR61" s="64">
        <f t="shared" si="100"/>
        <v>11.034653500234244</v>
      </c>
      <c r="CS61" s="778">
        <f t="shared" si="101"/>
        <v>7.4752125915346994</v>
      </c>
      <c r="CT61" s="64">
        <f t="shared" si="102"/>
        <v>13.451160402162854</v>
      </c>
      <c r="CU61" s="64">
        <f t="shared" si="103"/>
        <v>4.0690968065538833</v>
      </c>
      <c r="CV61" s="64">
        <f t="shared" si="104"/>
        <v>11.411544058145887</v>
      </c>
      <c r="CW61" s="64">
        <f t="shared" si="105"/>
        <v>18.349941001693495</v>
      </c>
      <c r="CX61" s="95">
        <f t="shared" si="106"/>
        <v>10.562115519021166</v>
      </c>
      <c r="CZ61" s="59">
        <f t="shared" si="19"/>
        <v>-0.89418911457724981</v>
      </c>
      <c r="DA61" s="57">
        <f t="shared" si="20"/>
        <v>-1.1614603794820599</v>
      </c>
      <c r="DB61" s="57">
        <f t="shared" si="21"/>
        <v>-0.29079644514286329</v>
      </c>
      <c r="DC61" s="57">
        <f t="shared" si="22"/>
        <v>1.3976080631974597</v>
      </c>
      <c r="DD61" s="104">
        <f t="shared" si="23"/>
        <v>1.04333676643909</v>
      </c>
      <c r="DE61" s="57">
        <f t="shared" si="24"/>
        <v>8.2288359647911591E-2</v>
      </c>
      <c r="DF61" s="57">
        <f t="shared" si="25"/>
        <v>0.34889600874911064</v>
      </c>
      <c r="DG61" s="57">
        <f t="shared" si="26"/>
        <v>0.90726234590841059</v>
      </c>
      <c r="DH61" s="57">
        <f t="shared" si="27"/>
        <v>-0.46701962179207968</v>
      </c>
      <c r="DI61" s="57">
        <f t="shared" si="28"/>
        <v>-0.96592598294772891</v>
      </c>
      <c r="DJ61" s="59">
        <f t="shared" si="29"/>
        <v>-0.48926210896558242</v>
      </c>
      <c r="DK61" s="57">
        <f t="shared" si="57"/>
        <v>-0.86455662001043265</v>
      </c>
      <c r="DL61" s="57">
        <f t="shared" si="58"/>
        <v>0.54464130587455095</v>
      </c>
      <c r="DM61" s="57">
        <f t="shared" si="59"/>
        <v>0.65629283763522395</v>
      </c>
      <c r="DN61" s="104">
        <f t="shared" si="60"/>
        <v>0.51906191007222713</v>
      </c>
      <c r="DO61" s="57">
        <f t="shared" si="61"/>
        <v>-0.791244313249722</v>
      </c>
      <c r="DP61" s="57">
        <f t="shared" si="62"/>
        <v>0.38517358255686451</v>
      </c>
      <c r="DQ61" s="57">
        <f t="shared" si="63"/>
        <v>0.54358316921512539</v>
      </c>
      <c r="DR61" s="57">
        <f t="shared" si="64"/>
        <v>-0.55538155107297271</v>
      </c>
      <c r="DS61" s="60">
        <f t="shared" si="65"/>
        <v>5.1691787944719181E-2</v>
      </c>
    </row>
    <row r="62" spans="1:134" x14ac:dyDescent="0.25">
      <c r="A62" s="461" t="s">
        <v>61</v>
      </c>
      <c r="B62" s="93">
        <v>133.49079999999998</v>
      </c>
      <c r="C62" s="80">
        <v>271.99999999999994</v>
      </c>
      <c r="D62" s="80">
        <v>194.16690000000003</v>
      </c>
      <c r="E62" s="80">
        <v>180.6884</v>
      </c>
      <c r="F62" s="143">
        <v>112.90739999999998</v>
      </c>
      <c r="G62" s="80">
        <v>248.95140000000001</v>
      </c>
      <c r="H62" s="80">
        <v>39.833600000000004</v>
      </c>
      <c r="I62" s="80">
        <v>295.62849999999997</v>
      </c>
      <c r="J62" s="80">
        <v>164.18979999999993</v>
      </c>
      <c r="K62" s="80">
        <v>119.7411</v>
      </c>
      <c r="L62" s="80">
        <v>142.54509999999988</v>
      </c>
      <c r="M62" s="80">
        <v>218.88889999999992</v>
      </c>
      <c r="N62" s="80">
        <v>176.21419999999992</v>
      </c>
      <c r="O62" s="80">
        <v>164.1985999999998</v>
      </c>
      <c r="P62" s="143">
        <v>137.66329999999999</v>
      </c>
      <c r="Q62" s="80">
        <v>214.32789999999989</v>
      </c>
      <c r="R62" s="80">
        <v>36.64589999999999</v>
      </c>
      <c r="S62" s="80">
        <v>301.76499999999982</v>
      </c>
      <c r="T62" s="80">
        <v>153.25349999999992</v>
      </c>
      <c r="U62" s="80">
        <v>120.08429999999987</v>
      </c>
      <c r="V62" s="80">
        <f t="shared" si="30"/>
        <v>276.03589999999986</v>
      </c>
      <c r="W62" s="80">
        <f t="shared" si="31"/>
        <v>490.88889999999986</v>
      </c>
      <c r="X62" s="80">
        <f t="shared" si="32"/>
        <v>370.38109999999995</v>
      </c>
      <c r="Y62" s="80">
        <f t="shared" si="33"/>
        <v>344.88699999999983</v>
      </c>
      <c r="Z62" s="143">
        <f t="shared" si="34"/>
        <v>250.57069999999999</v>
      </c>
      <c r="AA62" s="80">
        <f t="shared" si="35"/>
        <v>463.27929999999992</v>
      </c>
      <c r="AB62" s="80">
        <f t="shared" si="36"/>
        <v>76.479500000000002</v>
      </c>
      <c r="AC62" s="80">
        <f t="shared" si="37"/>
        <v>597.39349999999979</v>
      </c>
      <c r="AD62" s="80">
        <f t="shared" si="38"/>
        <v>317.44329999999985</v>
      </c>
      <c r="AE62" s="80">
        <f t="shared" si="39"/>
        <v>239.82539999999989</v>
      </c>
      <c r="AF62" s="93">
        <v>126.2366</v>
      </c>
      <c r="AG62" s="80">
        <v>178.42509999999999</v>
      </c>
      <c r="AH62" s="80">
        <v>157.53020000000009</v>
      </c>
      <c r="AI62" s="80">
        <v>234.26749999999998</v>
      </c>
      <c r="AJ62" s="143">
        <v>230.75190000000001</v>
      </c>
      <c r="AK62" s="80">
        <v>258.78659999999985</v>
      </c>
      <c r="AL62" s="80">
        <v>33.669400000000003</v>
      </c>
      <c r="AM62" s="80">
        <v>313.05430000000001</v>
      </c>
      <c r="AN62" s="80">
        <v>197.25299999999996</v>
      </c>
      <c r="AO62" s="80">
        <v>144.86870000000002</v>
      </c>
      <c r="AP62" s="80">
        <v>138.17140000000001</v>
      </c>
      <c r="AQ62" s="80">
        <v>141.11730000000003</v>
      </c>
      <c r="AR62" s="80">
        <v>153.86369999999999</v>
      </c>
      <c r="AS62" s="80">
        <v>193.55229999999978</v>
      </c>
      <c r="AT62" s="143">
        <v>243.4532999999997</v>
      </c>
      <c r="AU62" s="80">
        <v>214.03879999999987</v>
      </c>
      <c r="AV62" s="80">
        <v>36.089400000000012</v>
      </c>
      <c r="AW62" s="80">
        <v>291.82229999999959</v>
      </c>
      <c r="AX62" s="80">
        <v>188.89819999999983</v>
      </c>
      <c r="AY62" s="80">
        <v>127.15899999999999</v>
      </c>
      <c r="AZ62" s="80">
        <f t="shared" si="66"/>
        <v>264.40800000000002</v>
      </c>
      <c r="BA62" s="80">
        <f t="shared" si="67"/>
        <v>319.54240000000004</v>
      </c>
      <c r="BB62" s="80">
        <f t="shared" si="68"/>
        <v>311.39390000000009</v>
      </c>
      <c r="BC62" s="80">
        <f t="shared" si="69"/>
        <v>427.81979999999976</v>
      </c>
      <c r="BD62" s="143">
        <f t="shared" si="70"/>
        <v>474.20519999999971</v>
      </c>
      <c r="BE62" s="80">
        <f t="shared" si="71"/>
        <v>472.82539999999972</v>
      </c>
      <c r="BF62" s="80">
        <f t="shared" si="72"/>
        <v>69.758800000000008</v>
      </c>
      <c r="BG62" s="80">
        <f t="shared" si="73"/>
        <v>604.8765999999996</v>
      </c>
      <c r="BH62" s="80">
        <f t="shared" si="74"/>
        <v>386.15119999999979</v>
      </c>
      <c r="BI62" s="81">
        <f t="shared" si="75"/>
        <v>272.02769999999998</v>
      </c>
      <c r="BK62" s="77">
        <f t="shared" si="107"/>
        <v>7.5778246556719902</v>
      </c>
      <c r="BL62" s="64">
        <f t="shared" si="108"/>
        <v>15.440527035142354</v>
      </c>
      <c r="BM62" s="64">
        <f t="shared" si="109"/>
        <v>11.022203194043319</v>
      </c>
      <c r="BN62" s="64">
        <f t="shared" si="110"/>
        <v>10.257073989472856</v>
      </c>
      <c r="BO62" s="778">
        <f t="shared" si="111"/>
        <v>6.409374125616293</v>
      </c>
      <c r="BP62" s="64">
        <f t="shared" si="112"/>
        <v>14.132135375501983</v>
      </c>
      <c r="BQ62" s="64">
        <f t="shared" si="113"/>
        <v>2.2612197709817892</v>
      </c>
      <c r="BR62" s="64">
        <f t="shared" si="114"/>
        <v>16.781837671355081</v>
      </c>
      <c r="BS62" s="64">
        <f t="shared" si="115"/>
        <v>9.3205038448331461</v>
      </c>
      <c r="BT62" s="64">
        <f t="shared" si="116"/>
        <v>6.7973003373811931</v>
      </c>
      <c r="BU62" s="64">
        <f t="shared" si="77"/>
        <v>8.5582515758561204</v>
      </c>
      <c r="BV62" s="64">
        <f t="shared" si="78"/>
        <v>13.141849655739929</v>
      </c>
      <c r="BW62" s="64">
        <f t="shared" si="79"/>
        <v>10.579707438826212</v>
      </c>
      <c r="BX62" s="64">
        <f t="shared" si="80"/>
        <v>9.8583039838154267</v>
      </c>
      <c r="BY62" s="778">
        <f t="shared" si="81"/>
        <v>8.2651536542648945</v>
      </c>
      <c r="BZ62" s="64">
        <f t="shared" si="82"/>
        <v>12.868012214554788</v>
      </c>
      <c r="CA62" s="64">
        <f t="shared" si="83"/>
        <v>2.2001796724241385</v>
      </c>
      <c r="CB62" s="64">
        <f t="shared" si="84"/>
        <v>18.117639868281852</v>
      </c>
      <c r="CC62" s="64">
        <f t="shared" si="85"/>
        <v>9.2011721755463114</v>
      </c>
      <c r="CD62" s="64">
        <f t="shared" si="86"/>
        <v>7.2097297606903297</v>
      </c>
      <c r="CE62" s="77">
        <f t="shared" si="87"/>
        <v>6.7331813810786221</v>
      </c>
      <c r="CF62" s="64">
        <f t="shared" si="88"/>
        <v>9.516800684089171</v>
      </c>
      <c r="CG62" s="64">
        <f t="shared" si="89"/>
        <v>8.4023128759614263</v>
      </c>
      <c r="CH62" s="64">
        <f t="shared" si="90"/>
        <v>12.495310941453081</v>
      </c>
      <c r="CI62" s="778">
        <f t="shared" si="91"/>
        <v>12.307796603588152</v>
      </c>
      <c r="CJ62" s="64">
        <f t="shared" si="92"/>
        <v>13.803105571542959</v>
      </c>
      <c r="CK62" s="64">
        <f t="shared" si="93"/>
        <v>1.7958514186225591</v>
      </c>
      <c r="CL62" s="64">
        <f t="shared" si="94"/>
        <v>16.697624809497416</v>
      </c>
      <c r="CM62" s="64">
        <f t="shared" si="95"/>
        <v>10.521039278322618</v>
      </c>
      <c r="CN62" s="64">
        <f t="shared" si="96"/>
        <v>7.7269764358440005</v>
      </c>
      <c r="CO62" s="64">
        <f t="shared" si="97"/>
        <v>7.9952634171595998</v>
      </c>
      <c r="CP62" s="64">
        <f t="shared" si="98"/>
        <v>8.1657273952376297</v>
      </c>
      <c r="CQ62" s="64">
        <f t="shared" si="99"/>
        <v>8.9032955578275921</v>
      </c>
      <c r="CR62" s="64">
        <f t="shared" si="100"/>
        <v>11.199869318086797</v>
      </c>
      <c r="CS62" s="778">
        <f t="shared" si="101"/>
        <v>14.087381782892688</v>
      </c>
      <c r="CT62" s="64">
        <f t="shared" si="102"/>
        <v>12.385316986675528</v>
      </c>
      <c r="CU62" s="64">
        <f t="shared" si="103"/>
        <v>2.0883066942018371</v>
      </c>
      <c r="CV62" s="64">
        <f t="shared" si="104"/>
        <v>16.886245340941546</v>
      </c>
      <c r="CW62" s="64">
        <f t="shared" si="105"/>
        <v>10.930560651678249</v>
      </c>
      <c r="CX62" s="95">
        <f t="shared" si="106"/>
        <v>7.3580328552985446</v>
      </c>
      <c r="CZ62" s="68">
        <f t="shared" si="19"/>
        <v>0.98042692018413025</v>
      </c>
      <c r="DA62" s="69">
        <f t="shared" si="20"/>
        <v>-2.2986773794024256</v>
      </c>
      <c r="DB62" s="69">
        <f t="shared" si="21"/>
        <v>-0.4424957552171076</v>
      </c>
      <c r="DC62" s="69">
        <f t="shared" si="22"/>
        <v>-0.39877000565742904</v>
      </c>
      <c r="DD62" s="970">
        <f t="shared" si="23"/>
        <v>1.8557795286486014</v>
      </c>
      <c r="DE62" s="69">
        <f t="shared" si="24"/>
        <v>-1.2641231609471948</v>
      </c>
      <c r="DF62" s="69">
        <f t="shared" si="25"/>
        <v>-6.104009855765069E-2</v>
      </c>
      <c r="DG62" s="69">
        <f t="shared" si="26"/>
        <v>1.335802196926771</v>
      </c>
      <c r="DH62" s="69">
        <f t="shared" si="27"/>
        <v>-0.1193316692868347</v>
      </c>
      <c r="DI62" s="69">
        <f t="shared" si="28"/>
        <v>0.41242942330913657</v>
      </c>
      <c r="DJ62" s="68">
        <f t="shared" si="29"/>
        <v>1.2620820360809777</v>
      </c>
      <c r="DK62" s="69">
        <f t="shared" si="57"/>
        <v>-1.3510732888515413</v>
      </c>
      <c r="DL62" s="69">
        <f t="shared" si="58"/>
        <v>0.50098268186616579</v>
      </c>
      <c r="DM62" s="69">
        <f t="shared" si="59"/>
        <v>-1.2954416233662833</v>
      </c>
      <c r="DN62" s="970">
        <f>CS62-CI62</f>
        <v>1.7795851793045365</v>
      </c>
      <c r="DO62" s="69">
        <f t="shared" si="61"/>
        <v>-1.4177885848674308</v>
      </c>
      <c r="DP62" s="69">
        <f t="shared" si="62"/>
        <v>0.29245527557927797</v>
      </c>
      <c r="DQ62" s="69">
        <f t="shared" si="63"/>
        <v>0.18862053144412982</v>
      </c>
      <c r="DR62" s="69">
        <f t="shared" si="64"/>
        <v>0.40952137335563066</v>
      </c>
      <c r="DS62" s="298">
        <f t="shared" si="65"/>
        <v>-0.36894358054545595</v>
      </c>
    </row>
    <row r="63" spans="1:134" x14ac:dyDescent="0.25">
      <c r="A63" s="461" t="s">
        <v>62</v>
      </c>
      <c r="B63" s="93">
        <v>255</v>
      </c>
      <c r="C63" s="80">
        <v>86</v>
      </c>
      <c r="D63" s="80">
        <v>47</v>
      </c>
      <c r="E63" s="80">
        <v>179</v>
      </c>
      <c r="F63" s="143">
        <v>197</v>
      </c>
      <c r="G63" s="80">
        <v>216</v>
      </c>
      <c r="H63" s="80">
        <v>62</v>
      </c>
      <c r="I63" s="80">
        <v>176</v>
      </c>
      <c r="J63" s="80">
        <v>298</v>
      </c>
      <c r="K63" s="80">
        <v>248</v>
      </c>
      <c r="L63" s="80">
        <v>178</v>
      </c>
      <c r="M63" s="80">
        <v>72</v>
      </c>
      <c r="N63" s="80">
        <v>25</v>
      </c>
      <c r="O63" s="80">
        <v>153</v>
      </c>
      <c r="P63" s="143">
        <v>180</v>
      </c>
      <c r="Q63" s="80">
        <v>168</v>
      </c>
      <c r="R63" s="80">
        <v>63</v>
      </c>
      <c r="S63" s="80">
        <v>133</v>
      </c>
      <c r="T63" s="80">
        <v>241</v>
      </c>
      <c r="U63" s="80">
        <v>162</v>
      </c>
      <c r="V63" s="80">
        <f t="shared" si="30"/>
        <v>433</v>
      </c>
      <c r="W63" s="80">
        <f t="shared" si="31"/>
        <v>158</v>
      </c>
      <c r="X63" s="80">
        <f t="shared" si="32"/>
        <v>72</v>
      </c>
      <c r="Y63" s="80">
        <f t="shared" si="33"/>
        <v>332</v>
      </c>
      <c r="Z63" s="143">
        <f t="shared" si="34"/>
        <v>377</v>
      </c>
      <c r="AA63" s="80">
        <f t="shared" si="35"/>
        <v>384</v>
      </c>
      <c r="AB63" s="80">
        <f t="shared" si="36"/>
        <v>125</v>
      </c>
      <c r="AC63" s="80">
        <f t="shared" si="37"/>
        <v>309</v>
      </c>
      <c r="AD63" s="80">
        <f t="shared" si="38"/>
        <v>539</v>
      </c>
      <c r="AE63" s="80">
        <f t="shared" si="39"/>
        <v>410</v>
      </c>
      <c r="AF63" s="93">
        <v>277.40720000000027</v>
      </c>
      <c r="AG63" s="80">
        <v>80.271699999999981</v>
      </c>
      <c r="AH63" s="80">
        <v>53.577000000000012</v>
      </c>
      <c r="AI63" s="80">
        <v>198.65720000000019</v>
      </c>
      <c r="AJ63" s="143">
        <v>215.55930000000018</v>
      </c>
      <c r="AK63" s="80">
        <v>189.47180000000012</v>
      </c>
      <c r="AL63" s="80">
        <v>49.641700000000021</v>
      </c>
      <c r="AM63" s="80">
        <v>179.10369999999998</v>
      </c>
      <c r="AN63" s="80">
        <v>362.30659999999972</v>
      </c>
      <c r="AO63" s="80">
        <v>225.71690000000018</v>
      </c>
      <c r="AP63" s="80">
        <v>213.35689999999977</v>
      </c>
      <c r="AQ63" s="80">
        <v>52.633900000000025</v>
      </c>
      <c r="AR63" s="80">
        <v>33.831200000000003</v>
      </c>
      <c r="AS63" s="80">
        <v>168.9701</v>
      </c>
      <c r="AT63" s="143">
        <v>182.53730000000007</v>
      </c>
      <c r="AU63" s="80">
        <v>158.30449999999999</v>
      </c>
      <c r="AV63" s="80">
        <v>40.804699999999997</v>
      </c>
      <c r="AW63" s="80">
        <v>140.04249999999999</v>
      </c>
      <c r="AX63" s="80">
        <v>289.16979999999984</v>
      </c>
      <c r="AY63" s="80">
        <v>164.92220000000003</v>
      </c>
      <c r="AZ63" s="80">
        <f t="shared" si="66"/>
        <v>490.76410000000004</v>
      </c>
      <c r="BA63" s="80">
        <f t="shared" si="67"/>
        <v>132.90559999999999</v>
      </c>
      <c r="BB63" s="80">
        <f t="shared" si="68"/>
        <v>87.408200000000022</v>
      </c>
      <c r="BC63" s="80">
        <f t="shared" si="69"/>
        <v>367.62730000000022</v>
      </c>
      <c r="BD63" s="143">
        <f t="shared" si="70"/>
        <v>398.09660000000025</v>
      </c>
      <c r="BE63" s="80">
        <f t="shared" si="71"/>
        <v>347.77630000000011</v>
      </c>
      <c r="BF63" s="80">
        <f t="shared" si="72"/>
        <v>90.446400000000011</v>
      </c>
      <c r="BG63" s="80">
        <f t="shared" si="73"/>
        <v>319.14619999999996</v>
      </c>
      <c r="BH63" s="80">
        <f t="shared" si="74"/>
        <v>651.47639999999956</v>
      </c>
      <c r="BI63" s="81">
        <f t="shared" si="75"/>
        <v>390.63910000000021</v>
      </c>
      <c r="BK63" s="77">
        <f t="shared" si="107"/>
        <v>14.455782312925169</v>
      </c>
      <c r="BL63" s="64">
        <f t="shared" si="108"/>
        <v>4.8752834467120181</v>
      </c>
      <c r="BM63" s="64">
        <f t="shared" si="109"/>
        <v>2.6643990929705215</v>
      </c>
      <c r="BN63" s="64">
        <f t="shared" si="110"/>
        <v>10.147392290249433</v>
      </c>
      <c r="BO63" s="778">
        <f t="shared" si="111"/>
        <v>11.16780045351474</v>
      </c>
      <c r="BP63" s="64">
        <f t="shared" si="112"/>
        <v>12.244897959183673</v>
      </c>
      <c r="BQ63" s="64">
        <f t="shared" si="113"/>
        <v>3.5147392290249435</v>
      </c>
      <c r="BR63" s="64">
        <f t="shared" si="114"/>
        <v>9.9773242630385486</v>
      </c>
      <c r="BS63" s="64">
        <f t="shared" si="115"/>
        <v>16.893424036281179</v>
      </c>
      <c r="BT63" s="64">
        <f t="shared" si="116"/>
        <v>14.058956916099774</v>
      </c>
      <c r="BU63" s="64">
        <f t="shared" si="77"/>
        <v>12.945454545454545</v>
      </c>
      <c r="BV63" s="64">
        <f t="shared" si="78"/>
        <v>5.2363636363636363</v>
      </c>
      <c r="BW63" s="64">
        <f t="shared" si="79"/>
        <v>1.8181818181818181</v>
      </c>
      <c r="BX63" s="64">
        <f t="shared" si="80"/>
        <v>11.127272727272727</v>
      </c>
      <c r="BY63" s="778">
        <f t="shared" si="81"/>
        <v>13.090909090909092</v>
      </c>
      <c r="BZ63" s="64">
        <f t="shared" si="82"/>
        <v>12.218181818181819</v>
      </c>
      <c r="CA63" s="64">
        <f t="shared" si="83"/>
        <v>4.581818181818182</v>
      </c>
      <c r="CB63" s="64">
        <f t="shared" si="84"/>
        <v>9.6727272727272737</v>
      </c>
      <c r="CC63" s="64">
        <f t="shared" si="85"/>
        <v>17.527272727272727</v>
      </c>
      <c r="CD63" s="64">
        <f t="shared" si="86"/>
        <v>11.781818181818181</v>
      </c>
      <c r="CE63" s="77">
        <f t="shared" si="87"/>
        <v>15.144686141077454</v>
      </c>
      <c r="CF63" s="64">
        <f t="shared" si="88"/>
        <v>4.3823293069203881</v>
      </c>
      <c r="CG63" s="64">
        <f t="shared" si="89"/>
        <v>2.9249667974749975</v>
      </c>
      <c r="CH63" s="64">
        <f t="shared" si="90"/>
        <v>10.845432071212469</v>
      </c>
      <c r="CI63" s="778">
        <f t="shared" si="91"/>
        <v>11.76818028980631</v>
      </c>
      <c r="CJ63" s="64">
        <f t="shared" si="92"/>
        <v>10.343967076503414</v>
      </c>
      <c r="CK63" s="64">
        <f t="shared" si="93"/>
        <v>2.710124200127193</v>
      </c>
      <c r="CL63" s="64">
        <f t="shared" si="94"/>
        <v>9.7779341098777941</v>
      </c>
      <c r="CM63" s="64">
        <f t="shared" si="95"/>
        <v>19.779658724938944</v>
      </c>
      <c r="CN63" s="64">
        <f t="shared" si="96"/>
        <v>12.322721282061046</v>
      </c>
      <c r="CO63" s="64">
        <f t="shared" si="97"/>
        <v>14.769546795520409</v>
      </c>
      <c r="CP63" s="64">
        <f t="shared" si="98"/>
        <v>3.6435608554527312</v>
      </c>
      <c r="CQ63" s="64">
        <f t="shared" si="99"/>
        <v>2.3419514041899308</v>
      </c>
      <c r="CR63" s="64">
        <f t="shared" si="100"/>
        <v>11.696888167168559</v>
      </c>
      <c r="CS63" s="778">
        <f t="shared" si="101"/>
        <v>12.636072207076271</v>
      </c>
      <c r="CT63" s="64">
        <f t="shared" si="102"/>
        <v>10.958566236627281</v>
      </c>
      <c r="CU63" s="64">
        <f t="shared" si="103"/>
        <v>2.824689176338671</v>
      </c>
      <c r="CV63" s="64">
        <f t="shared" si="104"/>
        <v>9.6943865284491331</v>
      </c>
      <c r="CW63" s="64">
        <f t="shared" si="105"/>
        <v>20.017664734308006</v>
      </c>
      <c r="CX63" s="95">
        <f t="shared" si="106"/>
        <v>11.416673894869016</v>
      </c>
      <c r="CZ63" s="59">
        <f t="shared" si="19"/>
        <v>-1.5103277674706241</v>
      </c>
      <c r="DA63" s="57">
        <f t="shared" si="20"/>
        <v>0.36108018965161826</v>
      </c>
      <c r="DB63" s="57">
        <f t="shared" si="21"/>
        <v>-0.84621727478870334</v>
      </c>
      <c r="DC63" s="57">
        <f t="shared" si="22"/>
        <v>0.97988043702329364</v>
      </c>
      <c r="DD63" s="104">
        <f t="shared" si="23"/>
        <v>1.9231086373943516</v>
      </c>
      <c r="DE63" s="57">
        <f t="shared" si="24"/>
        <v>-2.6716141001854155E-2</v>
      </c>
      <c r="DF63" s="57">
        <f t="shared" si="25"/>
        <v>1.0670789527932385</v>
      </c>
      <c r="DG63" s="57">
        <f t="shared" si="26"/>
        <v>-0.30459699031127485</v>
      </c>
      <c r="DH63" s="57">
        <f t="shared" si="27"/>
        <v>0.63384869099154884</v>
      </c>
      <c r="DI63" s="57">
        <f t="shared" si="28"/>
        <v>-2.2771387342815927</v>
      </c>
      <c r="DJ63" s="59">
        <f t="shared" si="29"/>
        <v>-0.37513934555704509</v>
      </c>
      <c r="DK63" s="57">
        <f t="shared" si="57"/>
        <v>-0.73876845146765691</v>
      </c>
      <c r="DL63" s="57">
        <f t="shared" si="58"/>
        <v>-0.5830153932850668</v>
      </c>
      <c r="DM63" s="57">
        <f t="shared" si="59"/>
        <v>0.85145609595608995</v>
      </c>
      <c r="DN63" s="104">
        <f t="shared" si="60"/>
        <v>0.86789191726996151</v>
      </c>
      <c r="DO63" s="57">
        <f t="shared" si="61"/>
        <v>0.61459916012386628</v>
      </c>
      <c r="DP63" s="57">
        <f t="shared" si="62"/>
        <v>0.11456497621147799</v>
      </c>
      <c r="DQ63" s="57">
        <f t="shared" si="63"/>
        <v>-8.3547581428661033E-2</v>
      </c>
      <c r="DR63" s="57">
        <f t="shared" si="64"/>
        <v>0.23800600936906235</v>
      </c>
      <c r="DS63" s="60">
        <f t="shared" si="65"/>
        <v>-0.90604738719203048</v>
      </c>
    </row>
    <row r="64" spans="1:134" x14ac:dyDescent="0.25">
      <c r="A64" s="461" t="s">
        <v>63</v>
      </c>
      <c r="B64" s="93">
        <v>183</v>
      </c>
      <c r="C64" s="80">
        <v>190</v>
      </c>
      <c r="D64" s="80">
        <v>49</v>
      </c>
      <c r="E64" s="80">
        <v>210</v>
      </c>
      <c r="F64" s="143">
        <v>274</v>
      </c>
      <c r="G64" s="80">
        <v>252</v>
      </c>
      <c r="H64" s="80">
        <v>29</v>
      </c>
      <c r="I64" s="80">
        <v>340</v>
      </c>
      <c r="J64" s="80">
        <v>239</v>
      </c>
      <c r="K64" s="80">
        <v>109</v>
      </c>
      <c r="L64" s="80">
        <v>150</v>
      </c>
      <c r="M64" s="80">
        <v>164</v>
      </c>
      <c r="N64" s="80">
        <v>72</v>
      </c>
      <c r="O64" s="80">
        <v>221</v>
      </c>
      <c r="P64" s="143">
        <v>282</v>
      </c>
      <c r="Q64" s="80">
        <v>245</v>
      </c>
      <c r="R64" s="80">
        <v>23</v>
      </c>
      <c r="S64" s="80">
        <v>297</v>
      </c>
      <c r="T64" s="80">
        <v>197</v>
      </c>
      <c r="U64" s="80">
        <v>84</v>
      </c>
      <c r="V64" s="80">
        <f t="shared" si="30"/>
        <v>333</v>
      </c>
      <c r="W64" s="80">
        <f t="shared" si="31"/>
        <v>354</v>
      </c>
      <c r="X64" s="80">
        <f t="shared" si="32"/>
        <v>121</v>
      </c>
      <c r="Y64" s="80">
        <f t="shared" si="33"/>
        <v>431</v>
      </c>
      <c r="Z64" s="143">
        <f t="shared" si="34"/>
        <v>556</v>
      </c>
      <c r="AA64" s="80">
        <f t="shared" si="35"/>
        <v>497</v>
      </c>
      <c r="AB64" s="80">
        <f t="shared" si="36"/>
        <v>52</v>
      </c>
      <c r="AC64" s="80">
        <f t="shared" si="37"/>
        <v>637</v>
      </c>
      <c r="AD64" s="80">
        <f t="shared" si="38"/>
        <v>436</v>
      </c>
      <c r="AE64" s="80">
        <f t="shared" si="39"/>
        <v>193</v>
      </c>
      <c r="AF64" s="93">
        <v>244.0023000000001</v>
      </c>
      <c r="AG64" s="80">
        <v>186.70700000000002</v>
      </c>
      <c r="AH64" s="80">
        <v>96.491499999999974</v>
      </c>
      <c r="AI64" s="80">
        <v>199.85190000000014</v>
      </c>
      <c r="AJ64" s="143">
        <v>301.66259999999994</v>
      </c>
      <c r="AK64" s="80">
        <v>228.60040000000018</v>
      </c>
      <c r="AL64" s="80">
        <v>26.8215</v>
      </c>
      <c r="AM64" s="80">
        <v>320.94339999999983</v>
      </c>
      <c r="AN64" s="80">
        <v>271.36660000000012</v>
      </c>
      <c r="AO64" s="80">
        <v>62.250999999999976</v>
      </c>
      <c r="AP64" s="80">
        <v>201.24910000000003</v>
      </c>
      <c r="AQ64" s="80">
        <v>148.91610000000003</v>
      </c>
      <c r="AR64" s="80">
        <v>73.559200000000004</v>
      </c>
      <c r="AS64" s="80">
        <v>218.60750000000021</v>
      </c>
      <c r="AT64" s="143">
        <v>306.76010000000008</v>
      </c>
      <c r="AU64" s="80">
        <v>228.02090000000024</v>
      </c>
      <c r="AV64" s="80">
        <v>26.060499999999998</v>
      </c>
      <c r="AW64" s="80">
        <v>279.59200000000033</v>
      </c>
      <c r="AX64" s="80">
        <v>242.5701000000002</v>
      </c>
      <c r="AY64" s="80">
        <v>65.513099999999994</v>
      </c>
      <c r="AZ64" s="80">
        <f t="shared" si="66"/>
        <v>445.2514000000001</v>
      </c>
      <c r="BA64" s="80">
        <f t="shared" si="67"/>
        <v>335.62310000000002</v>
      </c>
      <c r="BB64" s="80">
        <f t="shared" si="68"/>
        <v>170.05069999999998</v>
      </c>
      <c r="BC64" s="80">
        <f t="shared" si="69"/>
        <v>418.45940000000036</v>
      </c>
      <c r="BD64" s="143">
        <f t="shared" si="70"/>
        <v>608.42270000000008</v>
      </c>
      <c r="BE64" s="80">
        <f t="shared" si="71"/>
        <v>456.62130000000042</v>
      </c>
      <c r="BF64" s="80">
        <f t="shared" si="72"/>
        <v>52.881999999999998</v>
      </c>
      <c r="BG64" s="80">
        <f t="shared" si="73"/>
        <v>600.53540000000021</v>
      </c>
      <c r="BH64" s="80">
        <f t="shared" si="74"/>
        <v>513.93670000000031</v>
      </c>
      <c r="BI64" s="81">
        <f t="shared" si="75"/>
        <v>127.76409999999997</v>
      </c>
      <c r="BK64" s="77">
        <f t="shared" si="107"/>
        <v>9.76</v>
      </c>
      <c r="BL64" s="64">
        <f t="shared" si="108"/>
        <v>10.133333333333333</v>
      </c>
      <c r="BM64" s="64">
        <f t="shared" si="109"/>
        <v>2.6133333333333333</v>
      </c>
      <c r="BN64" s="64">
        <f t="shared" si="110"/>
        <v>11.200000000000001</v>
      </c>
      <c r="BO64" s="778">
        <f t="shared" si="111"/>
        <v>14.613333333333333</v>
      </c>
      <c r="BP64" s="64">
        <f t="shared" si="112"/>
        <v>13.44</v>
      </c>
      <c r="BQ64" s="64">
        <f t="shared" si="113"/>
        <v>1.5466666666666666</v>
      </c>
      <c r="BR64" s="64">
        <f t="shared" si="114"/>
        <v>18.133333333333333</v>
      </c>
      <c r="BS64" s="64">
        <f t="shared" si="115"/>
        <v>12.746666666666668</v>
      </c>
      <c r="BT64" s="64">
        <f t="shared" si="116"/>
        <v>5.8133333333333335</v>
      </c>
      <c r="BU64" s="64">
        <f t="shared" si="77"/>
        <v>8.6455331412103753</v>
      </c>
      <c r="BV64" s="64">
        <f t="shared" si="78"/>
        <v>9.4524495677233435</v>
      </c>
      <c r="BW64" s="64">
        <f t="shared" si="79"/>
        <v>4.1498559077809798</v>
      </c>
      <c r="BX64" s="64">
        <f t="shared" si="80"/>
        <v>12.737752161383284</v>
      </c>
      <c r="BY64" s="778">
        <f t="shared" si="81"/>
        <v>16.253602305475503</v>
      </c>
      <c r="BZ64" s="64">
        <f t="shared" si="82"/>
        <v>14.121037463976945</v>
      </c>
      <c r="CA64" s="64">
        <f t="shared" si="83"/>
        <v>1.3256484149855907</v>
      </c>
      <c r="CB64" s="64">
        <f t="shared" si="84"/>
        <v>17.118155619596543</v>
      </c>
      <c r="CC64" s="64">
        <f t="shared" si="85"/>
        <v>11.354466858789625</v>
      </c>
      <c r="CD64" s="64">
        <f t="shared" si="86"/>
        <v>4.8414985590778103</v>
      </c>
      <c r="CE64" s="77">
        <f t="shared" si="87"/>
        <v>12.585883661520917</v>
      </c>
      <c r="CF64" s="64">
        <f t="shared" si="88"/>
        <v>9.6305345514840841</v>
      </c>
      <c r="CG64" s="64">
        <f t="shared" si="89"/>
        <v>4.9771284669269287</v>
      </c>
      <c r="CH64" s="64">
        <f t="shared" si="90"/>
        <v>10.308561693614825</v>
      </c>
      <c r="CI64" s="778">
        <f t="shared" si="91"/>
        <v>15.56005983809135</v>
      </c>
      <c r="CJ64" s="64">
        <f t="shared" si="92"/>
        <v>11.791438192906979</v>
      </c>
      <c r="CK64" s="64">
        <f t="shared" si="93"/>
        <v>1.3834799041955059</v>
      </c>
      <c r="CL64" s="64">
        <f t="shared" si="94"/>
        <v>16.5545828639032</v>
      </c>
      <c r="CM64" s="64">
        <f t="shared" si="95"/>
        <v>13.997361734797096</v>
      </c>
      <c r="CN64" s="64">
        <f t="shared" si="96"/>
        <v>3.2109690925591181</v>
      </c>
      <c r="CO64" s="64">
        <f t="shared" si="97"/>
        <v>11.237638960658087</v>
      </c>
      <c r="CP64" s="64">
        <f t="shared" si="98"/>
        <v>8.3153930488596277</v>
      </c>
      <c r="CQ64" s="64">
        <f t="shared" si="99"/>
        <v>4.1075052352275874</v>
      </c>
      <c r="CR64" s="64">
        <f t="shared" si="100"/>
        <v>12.206922461228721</v>
      </c>
      <c r="CS64" s="778">
        <f t="shared" si="101"/>
        <v>17.129315119100514</v>
      </c>
      <c r="CT64" s="64">
        <f t="shared" si="102"/>
        <v>12.732561535352577</v>
      </c>
      <c r="CU64" s="64">
        <f t="shared" si="103"/>
        <v>1.4552039742499721</v>
      </c>
      <c r="CV64" s="64">
        <f t="shared" si="104"/>
        <v>15.612263370560761</v>
      </c>
      <c r="CW64" s="64">
        <f t="shared" si="105"/>
        <v>13.544980854327946</v>
      </c>
      <c r="CX64" s="95">
        <f t="shared" si="106"/>
        <v>3.6582154404342142</v>
      </c>
      <c r="CZ64" s="59">
        <f t="shared" si="19"/>
        <v>-1.1144668587896245</v>
      </c>
      <c r="DA64" s="57">
        <f t="shared" si="20"/>
        <v>-0.68088376560998931</v>
      </c>
      <c r="DB64" s="57">
        <f t="shared" si="21"/>
        <v>1.5365225744476465</v>
      </c>
      <c r="DC64" s="57">
        <f t="shared" si="22"/>
        <v>1.537752161383283</v>
      </c>
      <c r="DD64" s="104">
        <f t="shared" si="23"/>
        <v>1.6402689721421702</v>
      </c>
      <c r="DE64" s="57">
        <f t="shared" si="24"/>
        <v>0.68103746397694565</v>
      </c>
      <c r="DF64" s="57">
        <f t="shared" si="25"/>
        <v>-0.22101825168107592</v>
      </c>
      <c r="DG64" s="57">
        <f t="shared" si="26"/>
        <v>-1.0151777137367901</v>
      </c>
      <c r="DH64" s="57">
        <f t="shared" si="27"/>
        <v>-1.3921998078770432</v>
      </c>
      <c r="DI64" s="57">
        <f t="shared" si="28"/>
        <v>-0.97183477425552312</v>
      </c>
      <c r="DJ64" s="59">
        <f t="shared" si="29"/>
        <v>-1.3482447008628302</v>
      </c>
      <c r="DK64" s="57">
        <f t="shared" si="57"/>
        <v>-1.3151415026244564</v>
      </c>
      <c r="DL64" s="57">
        <f t="shared" si="58"/>
        <v>-0.8696232316993413</v>
      </c>
      <c r="DM64" s="57">
        <f t="shared" si="59"/>
        <v>1.8983607676138963</v>
      </c>
      <c r="DN64" s="104">
        <f t="shared" si="60"/>
        <v>1.5692552810091644</v>
      </c>
      <c r="DO64" s="57">
        <f t="shared" si="61"/>
        <v>0.94112334244559825</v>
      </c>
      <c r="DP64" s="57">
        <f t="shared" si="62"/>
        <v>7.1724070054466127E-2</v>
      </c>
      <c r="DQ64" s="57">
        <f t="shared" si="63"/>
        <v>-0.94231949334243836</v>
      </c>
      <c r="DR64" s="57">
        <f t="shared" si="64"/>
        <v>-0.45238088046914982</v>
      </c>
      <c r="DS64" s="60">
        <f t="shared" si="65"/>
        <v>0.4472463478750961</v>
      </c>
    </row>
    <row r="65" spans="1:123" x14ac:dyDescent="0.25">
      <c r="A65" s="461" t="s">
        <v>64</v>
      </c>
      <c r="B65" s="93">
        <v>195</v>
      </c>
      <c r="C65" s="80">
        <v>213</v>
      </c>
      <c r="D65" s="80">
        <v>157</v>
      </c>
      <c r="E65" s="80">
        <v>193</v>
      </c>
      <c r="F65" s="143">
        <v>148</v>
      </c>
      <c r="G65" s="80">
        <v>277</v>
      </c>
      <c r="H65" s="80">
        <v>40</v>
      </c>
      <c r="I65" s="80">
        <v>279</v>
      </c>
      <c r="J65" s="80">
        <v>202</v>
      </c>
      <c r="K65" s="80">
        <v>239</v>
      </c>
      <c r="L65" s="80">
        <v>214</v>
      </c>
      <c r="M65" s="80">
        <v>170</v>
      </c>
      <c r="N65" s="80">
        <v>114</v>
      </c>
      <c r="O65" s="80">
        <v>196</v>
      </c>
      <c r="P65" s="143">
        <v>148</v>
      </c>
      <c r="Q65" s="80">
        <v>257</v>
      </c>
      <c r="R65" s="80">
        <v>42</v>
      </c>
      <c r="S65" s="80">
        <v>258</v>
      </c>
      <c r="T65" s="80">
        <v>182</v>
      </c>
      <c r="U65" s="80">
        <v>199</v>
      </c>
      <c r="V65" s="80">
        <f t="shared" si="30"/>
        <v>409</v>
      </c>
      <c r="W65" s="80">
        <f t="shared" si="31"/>
        <v>383</v>
      </c>
      <c r="X65" s="80">
        <f t="shared" si="32"/>
        <v>271</v>
      </c>
      <c r="Y65" s="80">
        <f t="shared" si="33"/>
        <v>389</v>
      </c>
      <c r="Z65" s="143">
        <f t="shared" si="34"/>
        <v>296</v>
      </c>
      <c r="AA65" s="80">
        <f t="shared" si="35"/>
        <v>534</v>
      </c>
      <c r="AB65" s="80">
        <f t="shared" si="36"/>
        <v>82</v>
      </c>
      <c r="AC65" s="80">
        <f t="shared" si="37"/>
        <v>537</v>
      </c>
      <c r="AD65" s="80">
        <f t="shared" si="38"/>
        <v>384</v>
      </c>
      <c r="AE65" s="80">
        <f t="shared" si="39"/>
        <v>438</v>
      </c>
      <c r="AF65" s="93">
        <v>239.47329999999985</v>
      </c>
      <c r="AG65" s="80">
        <v>166.15309999999988</v>
      </c>
      <c r="AH65" s="80">
        <v>174.6942999999998</v>
      </c>
      <c r="AI65" s="80">
        <v>215.09409999999988</v>
      </c>
      <c r="AJ65" s="143">
        <v>180.87539999999998</v>
      </c>
      <c r="AK65" s="80">
        <v>279.04390000000018</v>
      </c>
      <c r="AL65" s="80">
        <v>29.943899999999996</v>
      </c>
      <c r="AM65" s="80">
        <v>255.55790000000016</v>
      </c>
      <c r="AN65" s="80">
        <v>263.36350000000022</v>
      </c>
      <c r="AO65" s="80">
        <v>198.27439999999996</v>
      </c>
      <c r="AP65" s="80">
        <v>217.15320000000006</v>
      </c>
      <c r="AQ65" s="80">
        <v>147.18899999999996</v>
      </c>
      <c r="AR65" s="80">
        <v>151.73609999999999</v>
      </c>
      <c r="AS65" s="80">
        <v>184.40020000000001</v>
      </c>
      <c r="AT65" s="143">
        <v>178.96170000000001</v>
      </c>
      <c r="AU65" s="80">
        <v>238.83940000000007</v>
      </c>
      <c r="AV65" s="80">
        <v>27.887400000000003</v>
      </c>
      <c r="AW65" s="80">
        <v>246.14060000000015</v>
      </c>
      <c r="AX65" s="80">
        <v>228.12530000000018</v>
      </c>
      <c r="AY65" s="80">
        <v>169.01010000000011</v>
      </c>
      <c r="AZ65" s="80">
        <f t="shared" si="66"/>
        <v>456.62649999999991</v>
      </c>
      <c r="BA65" s="80">
        <f t="shared" si="67"/>
        <v>313.34209999999985</v>
      </c>
      <c r="BB65" s="80">
        <f t="shared" si="68"/>
        <v>326.43039999999979</v>
      </c>
      <c r="BC65" s="80">
        <f t="shared" si="69"/>
        <v>399.4942999999999</v>
      </c>
      <c r="BD65" s="143">
        <f t="shared" si="70"/>
        <v>359.83709999999996</v>
      </c>
      <c r="BE65" s="80">
        <f t="shared" si="71"/>
        <v>517.88330000000019</v>
      </c>
      <c r="BF65" s="80">
        <f t="shared" si="72"/>
        <v>57.831299999999999</v>
      </c>
      <c r="BG65" s="80">
        <f t="shared" si="73"/>
        <v>501.69850000000031</v>
      </c>
      <c r="BH65" s="80">
        <f t="shared" si="74"/>
        <v>491.48880000000042</v>
      </c>
      <c r="BI65" s="81">
        <f t="shared" si="75"/>
        <v>367.28450000000009</v>
      </c>
      <c r="BK65" s="77">
        <f t="shared" si="107"/>
        <v>10.036026762738034</v>
      </c>
      <c r="BL65" s="64">
        <f t="shared" si="108"/>
        <v>10.962429233144622</v>
      </c>
      <c r="BM65" s="64">
        <f t="shared" si="109"/>
        <v>8.0802882141019037</v>
      </c>
      <c r="BN65" s="64">
        <f t="shared" si="110"/>
        <v>9.9330931549150794</v>
      </c>
      <c r="BO65" s="778">
        <f t="shared" si="111"/>
        <v>7.6170869788986098</v>
      </c>
      <c r="BP65" s="64">
        <f t="shared" si="112"/>
        <v>14.256304683479156</v>
      </c>
      <c r="BQ65" s="64">
        <f t="shared" si="113"/>
        <v>2.058672156459084</v>
      </c>
      <c r="BR65" s="64">
        <f t="shared" si="114"/>
        <v>14.359238291302109</v>
      </c>
      <c r="BS65" s="64">
        <f t="shared" si="115"/>
        <v>10.396294390118374</v>
      </c>
      <c r="BT65" s="64">
        <f t="shared" si="116"/>
        <v>12.300566134843026</v>
      </c>
      <c r="BU65" s="64">
        <f t="shared" si="77"/>
        <v>12.022471910112358</v>
      </c>
      <c r="BV65" s="64">
        <f t="shared" si="78"/>
        <v>9.5505617977528079</v>
      </c>
      <c r="BW65" s="64">
        <f t="shared" si="79"/>
        <v>6.4044943820224711</v>
      </c>
      <c r="BX65" s="64">
        <f t="shared" si="80"/>
        <v>11.011235955056179</v>
      </c>
      <c r="BY65" s="778">
        <f t="shared" si="81"/>
        <v>8.3146067415730336</v>
      </c>
      <c r="BZ65" s="64">
        <f t="shared" si="82"/>
        <v>14.438202247191011</v>
      </c>
      <c r="CA65" s="64">
        <f t="shared" si="83"/>
        <v>2.3595505617977528</v>
      </c>
      <c r="CB65" s="64">
        <f t="shared" si="84"/>
        <v>14.49438202247191</v>
      </c>
      <c r="CC65" s="64">
        <f t="shared" si="85"/>
        <v>10.224719101123595</v>
      </c>
      <c r="CD65" s="64">
        <f t="shared" si="86"/>
        <v>11.179775280898877</v>
      </c>
      <c r="CE65" s="77">
        <f t="shared" si="87"/>
        <v>11.958873069899834</v>
      </c>
      <c r="CF65" s="64">
        <f t="shared" si="88"/>
        <v>8.2973919558897542</v>
      </c>
      <c r="CG65" s="64">
        <f t="shared" si="89"/>
        <v>8.7239243779369211</v>
      </c>
      <c r="CH65" s="64">
        <f t="shared" si="90"/>
        <v>10.741418938914451</v>
      </c>
      <c r="CI65" s="778">
        <f t="shared" si="91"/>
        <v>9.0325975800532312</v>
      </c>
      <c r="CJ65" s="64">
        <f t="shared" si="92"/>
        <v>13.934958849399187</v>
      </c>
      <c r="CK65" s="64">
        <f t="shared" si="93"/>
        <v>1.4953454072657528</v>
      </c>
      <c r="CL65" s="64">
        <f t="shared" si="94"/>
        <v>12.762109546701691</v>
      </c>
      <c r="CM65" s="64">
        <f t="shared" si="95"/>
        <v>13.151907405729862</v>
      </c>
      <c r="CN65" s="64">
        <f t="shared" si="96"/>
        <v>9.9014728682093107</v>
      </c>
      <c r="CO65" s="64">
        <f t="shared" si="97"/>
        <v>12.135239848377399</v>
      </c>
      <c r="CP65" s="64">
        <f t="shared" si="98"/>
        <v>8.2254086886254498</v>
      </c>
      <c r="CQ65" s="64">
        <f t="shared" si="99"/>
        <v>8.4795156928720239</v>
      </c>
      <c r="CR65" s="64">
        <f t="shared" si="100"/>
        <v>10.304893757442954</v>
      </c>
      <c r="CS65" s="778">
        <f t="shared" si="101"/>
        <v>10.000972369614452</v>
      </c>
      <c r="CT65" s="64">
        <f t="shared" si="102"/>
        <v>13.347136511193705</v>
      </c>
      <c r="CU65" s="64">
        <f t="shared" si="103"/>
        <v>1.5584402520784397</v>
      </c>
      <c r="CV65" s="64">
        <f t="shared" si="104"/>
        <v>13.755151742749003</v>
      </c>
      <c r="CW65" s="64">
        <f t="shared" si="105"/>
        <v>12.748397126927211</v>
      </c>
      <c r="CX65" s="95">
        <f t="shared" si="106"/>
        <v>9.4448440101193523</v>
      </c>
      <c r="CZ65" s="59">
        <f t="shared" si="19"/>
        <v>1.9864451473743241</v>
      </c>
      <c r="DA65" s="57">
        <f t="shared" si="20"/>
        <v>-1.4118674353918141</v>
      </c>
      <c r="DB65" s="57">
        <f t="shared" si="21"/>
        <v>-1.6757938320794326</v>
      </c>
      <c r="DC65" s="57">
        <f t="shared" si="22"/>
        <v>1.0781428001410998</v>
      </c>
      <c r="DD65" s="104">
        <f t="shared" si="23"/>
        <v>0.69751976267442384</v>
      </c>
      <c r="DE65" s="57">
        <f t="shared" si="24"/>
        <v>0.18189756371185517</v>
      </c>
      <c r="DF65" s="57">
        <f t="shared" si="25"/>
        <v>0.30087840533866883</v>
      </c>
      <c r="DG65" s="57">
        <f t="shared" si="26"/>
        <v>0.13514373116980138</v>
      </c>
      <c r="DH65" s="57">
        <f t="shared" si="27"/>
        <v>-0.17157528899477903</v>
      </c>
      <c r="DI65" s="57">
        <f t="shared" si="28"/>
        <v>-1.1207908539441487</v>
      </c>
      <c r="DJ65" s="59">
        <f t="shared" si="29"/>
        <v>0.17636677847756488</v>
      </c>
      <c r="DK65" s="57">
        <f t="shared" si="57"/>
        <v>-7.1983267264304374E-2</v>
      </c>
      <c r="DL65" s="57">
        <f t="shared" si="58"/>
        <v>-0.24440868506489721</v>
      </c>
      <c r="DM65" s="57">
        <f t="shared" si="59"/>
        <v>-0.43652518147149699</v>
      </c>
      <c r="DN65" s="104">
        <f t="shared" si="60"/>
        <v>0.96837478956122069</v>
      </c>
      <c r="DO65" s="57">
        <f t="shared" si="61"/>
        <v>-0.58782233820548235</v>
      </c>
      <c r="DP65" s="57">
        <f t="shared" si="62"/>
        <v>6.3094844812686901E-2</v>
      </c>
      <c r="DQ65" s="57">
        <f t="shared" si="63"/>
        <v>0.99304219604731259</v>
      </c>
      <c r="DR65" s="57">
        <f t="shared" si="64"/>
        <v>-0.403510278802651</v>
      </c>
      <c r="DS65" s="60">
        <f t="shared" si="65"/>
        <v>-0.45662885808995846</v>
      </c>
    </row>
    <row r="66" spans="1:123" x14ac:dyDescent="0.25">
      <c r="A66" s="461" t="s">
        <v>65</v>
      </c>
      <c r="B66" s="93">
        <v>204</v>
      </c>
      <c r="C66" s="80">
        <v>178</v>
      </c>
      <c r="D66" s="80">
        <v>142</v>
      </c>
      <c r="E66" s="80">
        <v>227</v>
      </c>
      <c r="F66" s="143">
        <v>234</v>
      </c>
      <c r="G66" s="80">
        <v>272</v>
      </c>
      <c r="H66" s="80">
        <v>47</v>
      </c>
      <c r="I66" s="80">
        <v>233</v>
      </c>
      <c r="J66" s="80">
        <v>172</v>
      </c>
      <c r="K66" s="80">
        <v>230</v>
      </c>
      <c r="L66" s="80">
        <v>230</v>
      </c>
      <c r="M66" s="80">
        <v>162</v>
      </c>
      <c r="N66" s="80">
        <v>133</v>
      </c>
      <c r="O66" s="80">
        <v>213</v>
      </c>
      <c r="P66" s="143">
        <v>227</v>
      </c>
      <c r="Q66" s="80">
        <v>249</v>
      </c>
      <c r="R66" s="80">
        <v>25</v>
      </c>
      <c r="S66" s="80">
        <v>204</v>
      </c>
      <c r="T66" s="80">
        <v>140</v>
      </c>
      <c r="U66" s="80">
        <v>238</v>
      </c>
      <c r="V66" s="80">
        <f t="shared" si="30"/>
        <v>434</v>
      </c>
      <c r="W66" s="80">
        <f t="shared" si="31"/>
        <v>340</v>
      </c>
      <c r="X66" s="80">
        <f t="shared" si="32"/>
        <v>275</v>
      </c>
      <c r="Y66" s="80">
        <f t="shared" si="33"/>
        <v>440</v>
      </c>
      <c r="Z66" s="143">
        <f t="shared" si="34"/>
        <v>461</v>
      </c>
      <c r="AA66" s="80">
        <f t="shared" si="35"/>
        <v>521</v>
      </c>
      <c r="AB66" s="80">
        <f t="shared" si="36"/>
        <v>72</v>
      </c>
      <c r="AC66" s="80">
        <f t="shared" si="37"/>
        <v>437</v>
      </c>
      <c r="AD66" s="80">
        <f t="shared" si="38"/>
        <v>312</v>
      </c>
      <c r="AE66" s="80">
        <f t="shared" si="39"/>
        <v>468</v>
      </c>
      <c r="AF66" s="93">
        <v>192.85320000000013</v>
      </c>
      <c r="AG66" s="80">
        <v>104.74570000000001</v>
      </c>
      <c r="AH66" s="80">
        <v>210.96639999999999</v>
      </c>
      <c r="AI66" s="80">
        <v>184.96990000000008</v>
      </c>
      <c r="AJ66" s="143">
        <v>205.69760000000011</v>
      </c>
      <c r="AK66" s="80">
        <v>298.83799999999997</v>
      </c>
      <c r="AL66" s="80">
        <v>32.70000000000001</v>
      </c>
      <c r="AM66" s="80">
        <v>301.29919999999998</v>
      </c>
      <c r="AN66" s="80">
        <v>213.97810000000013</v>
      </c>
      <c r="AO66" s="80">
        <v>215.66330000000016</v>
      </c>
      <c r="AP66" s="80">
        <v>191.48549999999997</v>
      </c>
      <c r="AQ66" s="80">
        <v>82.229499999999973</v>
      </c>
      <c r="AR66" s="80">
        <v>199.53389999999993</v>
      </c>
      <c r="AS66" s="80">
        <v>188.32560000000009</v>
      </c>
      <c r="AT66" s="143">
        <v>199.62489999999991</v>
      </c>
      <c r="AU66" s="80">
        <v>254.87719999999996</v>
      </c>
      <c r="AV66" s="80">
        <v>26.4499</v>
      </c>
      <c r="AW66" s="80">
        <v>265.53460000000007</v>
      </c>
      <c r="AX66" s="80">
        <v>183.7058000000001</v>
      </c>
      <c r="AY66" s="80">
        <v>210.81060000000011</v>
      </c>
      <c r="AZ66" s="80">
        <f t="shared" si="66"/>
        <v>384.33870000000013</v>
      </c>
      <c r="BA66" s="80">
        <f t="shared" si="67"/>
        <v>186.97519999999997</v>
      </c>
      <c r="BB66" s="80">
        <f t="shared" si="68"/>
        <v>410.50029999999992</v>
      </c>
      <c r="BC66" s="80">
        <f t="shared" si="69"/>
        <v>373.29550000000017</v>
      </c>
      <c r="BD66" s="143">
        <f t="shared" si="70"/>
        <v>405.32249999999999</v>
      </c>
      <c r="BE66" s="80">
        <f t="shared" si="71"/>
        <v>553.71519999999987</v>
      </c>
      <c r="BF66" s="80">
        <f t="shared" si="72"/>
        <v>59.149900000000009</v>
      </c>
      <c r="BG66" s="80">
        <f t="shared" si="73"/>
        <v>566.83380000000011</v>
      </c>
      <c r="BH66" s="80">
        <f t="shared" si="74"/>
        <v>397.68390000000022</v>
      </c>
      <c r="BI66" s="81">
        <f t="shared" si="75"/>
        <v>426.4739000000003</v>
      </c>
      <c r="BK66" s="77">
        <f t="shared" si="107"/>
        <v>10.520887055183085</v>
      </c>
      <c r="BL66" s="64">
        <f t="shared" si="108"/>
        <v>9.1799896854048484</v>
      </c>
      <c r="BM66" s="64">
        <f t="shared" si="109"/>
        <v>7.3233625580195971</v>
      </c>
      <c r="BN66" s="64">
        <f t="shared" si="110"/>
        <v>11.707065497679215</v>
      </c>
      <c r="BO66" s="778">
        <f t="shared" si="111"/>
        <v>12.068076328004127</v>
      </c>
      <c r="BP66" s="64">
        <f t="shared" si="112"/>
        <v>14.027849406910779</v>
      </c>
      <c r="BQ66" s="64">
        <f t="shared" si="113"/>
        <v>2.4239298607529656</v>
      </c>
      <c r="BR66" s="64">
        <f t="shared" si="114"/>
        <v>12.016503352243424</v>
      </c>
      <c r="BS66" s="64">
        <f t="shared" si="115"/>
        <v>8.8705518308406397</v>
      </c>
      <c r="BT66" s="64">
        <f t="shared" si="116"/>
        <v>11.861784424961321</v>
      </c>
      <c r="BU66" s="64">
        <f t="shared" si="77"/>
        <v>12.630422844590882</v>
      </c>
      <c r="BV66" s="64">
        <f t="shared" si="78"/>
        <v>8.8962108731466234</v>
      </c>
      <c r="BW66" s="64">
        <f t="shared" si="79"/>
        <v>7.3036792970895119</v>
      </c>
      <c r="BX66" s="64">
        <f t="shared" si="80"/>
        <v>11.696869851729819</v>
      </c>
      <c r="BY66" s="778">
        <f t="shared" si="81"/>
        <v>12.465678198791872</v>
      </c>
      <c r="BZ66" s="64">
        <f t="shared" si="82"/>
        <v>13.673805601317957</v>
      </c>
      <c r="CA66" s="64">
        <f t="shared" si="83"/>
        <v>1.3728720483250962</v>
      </c>
      <c r="CB66" s="64">
        <f t="shared" si="84"/>
        <v>11.202635914332784</v>
      </c>
      <c r="CC66" s="64">
        <f t="shared" si="85"/>
        <v>7.6880834706205379</v>
      </c>
      <c r="CD66" s="64">
        <f t="shared" si="86"/>
        <v>13.069741900054915</v>
      </c>
      <c r="CE66" s="77">
        <f t="shared" si="87"/>
        <v>9.8308650293820019</v>
      </c>
      <c r="CF66" s="64">
        <f t="shared" si="88"/>
        <v>5.3395061067596377</v>
      </c>
      <c r="CG66" s="64">
        <f t="shared" si="89"/>
        <v>10.754201662894957</v>
      </c>
      <c r="CH66" s="64">
        <f t="shared" si="90"/>
        <v>9.4290067336102563</v>
      </c>
      <c r="CI66" s="778">
        <f t="shared" si="91"/>
        <v>10.485619852135237</v>
      </c>
      <c r="CJ66" s="64">
        <f t="shared" si="92"/>
        <v>15.233535371206994</v>
      </c>
      <c r="CK66" s="64">
        <f t="shared" si="93"/>
        <v>1.6669118607354785</v>
      </c>
      <c r="CL66" s="64">
        <f t="shared" si="94"/>
        <v>15.358997251073728</v>
      </c>
      <c r="CM66" s="64">
        <f t="shared" si="95"/>
        <v>10.907725774545639</v>
      </c>
      <c r="CN66" s="64">
        <f t="shared" si="96"/>
        <v>10.99363035765608</v>
      </c>
      <c r="CO66" s="64">
        <f t="shared" si="97"/>
        <v>10.622871970830655</v>
      </c>
      <c r="CP66" s="64">
        <f t="shared" si="98"/>
        <v>4.5617733495508492</v>
      </c>
      <c r="CQ66" s="64">
        <f t="shared" si="99"/>
        <v>11.069365949591623</v>
      </c>
      <c r="CR66" s="64">
        <f t="shared" si="100"/>
        <v>10.447572989233478</v>
      </c>
      <c r="CS66" s="778">
        <f t="shared" si="101"/>
        <v>11.074414276223902</v>
      </c>
      <c r="CT66" s="64">
        <f t="shared" si="102"/>
        <v>14.139597326605926</v>
      </c>
      <c r="CU66" s="64">
        <f t="shared" si="103"/>
        <v>1.46733774276002</v>
      </c>
      <c r="CV66" s="64">
        <f t="shared" si="104"/>
        <v>14.730828494197896</v>
      </c>
      <c r="CW66" s="64">
        <f t="shared" si="105"/>
        <v>10.191284424664133</v>
      </c>
      <c r="CX66" s="95">
        <f t="shared" si="106"/>
        <v>11.694953476341521</v>
      </c>
      <c r="CZ66" s="59">
        <f t="shared" si="19"/>
        <v>2.1095357894077971</v>
      </c>
      <c r="DA66" s="57">
        <f t="shared" si="20"/>
        <v>-0.28377881225822499</v>
      </c>
      <c r="DB66" s="57">
        <f t="shared" si="21"/>
        <v>-1.9683260930085211E-2</v>
      </c>
      <c r="DC66" s="57">
        <f t="shared" si="22"/>
        <v>-1.0195645949396592E-2</v>
      </c>
      <c r="DD66" s="104">
        <f t="shared" si="23"/>
        <v>0.39760187078774578</v>
      </c>
      <c r="DE66" s="57">
        <f t="shared" si="24"/>
        <v>-0.35404380559282167</v>
      </c>
      <c r="DF66" s="57">
        <f t="shared" si="25"/>
        <v>-1.0510578124278693</v>
      </c>
      <c r="DG66" s="57">
        <f t="shared" si="26"/>
        <v>-0.81386743791063942</v>
      </c>
      <c r="DH66" s="57">
        <f t="shared" si="27"/>
        <v>-1.1824683602201018</v>
      </c>
      <c r="DI66" s="57">
        <f t="shared" si="28"/>
        <v>1.2079574750935933</v>
      </c>
      <c r="DJ66" s="59">
        <f t="shared" si="29"/>
        <v>0.79200694144865302</v>
      </c>
      <c r="DK66" s="57">
        <f t="shared" si="57"/>
        <v>-0.77773275720878843</v>
      </c>
      <c r="DL66" s="57">
        <f t="shared" si="58"/>
        <v>0.31516428669666574</v>
      </c>
      <c r="DM66" s="57">
        <f t="shared" si="59"/>
        <v>1.018566255623222</v>
      </c>
      <c r="DN66" s="104">
        <f t="shared" si="60"/>
        <v>0.58879442408866467</v>
      </c>
      <c r="DO66" s="57">
        <f t="shared" si="61"/>
        <v>-1.0939380446010674</v>
      </c>
      <c r="DP66" s="57">
        <f t="shared" si="62"/>
        <v>-0.19957411797545843</v>
      </c>
      <c r="DQ66" s="57">
        <f t="shared" si="63"/>
        <v>-0.62816875687583185</v>
      </c>
      <c r="DR66" s="57">
        <f t="shared" si="64"/>
        <v>-0.71644134988150654</v>
      </c>
      <c r="DS66" s="60">
        <f t="shared" si="65"/>
        <v>0.70132311868544051</v>
      </c>
    </row>
    <row r="67" spans="1:123" x14ac:dyDescent="0.25">
      <c r="A67" s="461" t="s">
        <v>66</v>
      </c>
      <c r="B67" s="93">
        <v>143</v>
      </c>
      <c r="C67" s="80">
        <v>179</v>
      </c>
      <c r="D67" s="80">
        <v>164</v>
      </c>
      <c r="E67" s="80">
        <v>164</v>
      </c>
      <c r="F67" s="143">
        <v>78</v>
      </c>
      <c r="G67" s="80">
        <v>262</v>
      </c>
      <c r="H67" s="80">
        <v>69</v>
      </c>
      <c r="I67" s="80">
        <v>250</v>
      </c>
      <c r="J67" s="80">
        <v>320</v>
      </c>
      <c r="K67" s="80">
        <v>209</v>
      </c>
      <c r="L67" s="80">
        <v>114</v>
      </c>
      <c r="M67" s="80">
        <v>140</v>
      </c>
      <c r="N67" s="80">
        <v>153</v>
      </c>
      <c r="O67" s="80">
        <v>162</v>
      </c>
      <c r="P67" s="143">
        <v>87</v>
      </c>
      <c r="Q67" s="80">
        <v>235</v>
      </c>
      <c r="R67" s="80">
        <v>50</v>
      </c>
      <c r="S67" s="80">
        <v>234</v>
      </c>
      <c r="T67" s="80">
        <v>279</v>
      </c>
      <c r="U67" s="80">
        <v>161</v>
      </c>
      <c r="V67" s="80">
        <f t="shared" si="30"/>
        <v>257</v>
      </c>
      <c r="W67" s="80">
        <f t="shared" si="31"/>
        <v>319</v>
      </c>
      <c r="X67" s="80">
        <f t="shared" si="32"/>
        <v>317</v>
      </c>
      <c r="Y67" s="80">
        <f t="shared" si="33"/>
        <v>326</v>
      </c>
      <c r="Z67" s="143">
        <f t="shared" si="34"/>
        <v>165</v>
      </c>
      <c r="AA67" s="80">
        <f t="shared" si="35"/>
        <v>497</v>
      </c>
      <c r="AB67" s="80">
        <f t="shared" si="36"/>
        <v>119</v>
      </c>
      <c r="AC67" s="80">
        <f t="shared" si="37"/>
        <v>484</v>
      </c>
      <c r="AD67" s="80">
        <f t="shared" si="38"/>
        <v>599</v>
      </c>
      <c r="AE67" s="80">
        <f t="shared" si="39"/>
        <v>370</v>
      </c>
      <c r="AF67" s="93">
        <v>154.90080000000003</v>
      </c>
      <c r="AG67" s="80">
        <v>139.48710000000014</v>
      </c>
      <c r="AH67" s="80">
        <v>148.43650000000008</v>
      </c>
      <c r="AI67" s="80">
        <v>147.46450000000002</v>
      </c>
      <c r="AJ67" s="143">
        <v>142.89740000000018</v>
      </c>
      <c r="AK67" s="80">
        <v>232.82000000000022</v>
      </c>
      <c r="AL67" s="80">
        <v>71.607000000000014</v>
      </c>
      <c r="AM67" s="80">
        <v>280.36160000000024</v>
      </c>
      <c r="AN67" s="80">
        <v>296.04340000000025</v>
      </c>
      <c r="AO67" s="80">
        <v>211.13670000000002</v>
      </c>
      <c r="AP67" s="80">
        <v>145.68179999999995</v>
      </c>
      <c r="AQ67" s="80">
        <v>121.53529999999998</v>
      </c>
      <c r="AR67" s="80">
        <v>140.58299999999997</v>
      </c>
      <c r="AS67" s="80">
        <v>154.9386999999999</v>
      </c>
      <c r="AT67" s="143">
        <v>97.65809999999999</v>
      </c>
      <c r="AU67" s="80">
        <v>223.89270000000008</v>
      </c>
      <c r="AV67" s="80">
        <v>58.847299999999997</v>
      </c>
      <c r="AW67" s="80">
        <v>240.39510000000007</v>
      </c>
      <c r="AX67" s="80">
        <v>298.27619999999979</v>
      </c>
      <c r="AY67" s="80">
        <v>192.90980000000002</v>
      </c>
      <c r="AZ67" s="80">
        <f t="shared" si="66"/>
        <v>300.58259999999996</v>
      </c>
      <c r="BA67" s="80">
        <f t="shared" si="67"/>
        <v>261.02240000000012</v>
      </c>
      <c r="BB67" s="80">
        <f t="shared" si="68"/>
        <v>289.01950000000005</v>
      </c>
      <c r="BC67" s="80">
        <f t="shared" si="69"/>
        <v>302.40319999999991</v>
      </c>
      <c r="BD67" s="143">
        <f t="shared" si="70"/>
        <v>240.55550000000017</v>
      </c>
      <c r="BE67" s="80">
        <f t="shared" si="71"/>
        <v>456.71270000000027</v>
      </c>
      <c r="BF67" s="80">
        <f t="shared" si="72"/>
        <v>130.45430000000002</v>
      </c>
      <c r="BG67" s="80">
        <f t="shared" si="73"/>
        <v>520.75670000000036</v>
      </c>
      <c r="BH67" s="80">
        <f t="shared" si="74"/>
        <v>594.31960000000004</v>
      </c>
      <c r="BI67" s="81">
        <f t="shared" si="75"/>
        <v>404.04650000000004</v>
      </c>
      <c r="BK67" s="77">
        <f t="shared" si="107"/>
        <v>7.7801958650707288</v>
      </c>
      <c r="BL67" s="64">
        <f t="shared" si="108"/>
        <v>9.7388465723612629</v>
      </c>
      <c r="BM67" s="64">
        <f t="shared" si="109"/>
        <v>8.9227421109902068</v>
      </c>
      <c r="BN67" s="64">
        <f t="shared" si="110"/>
        <v>8.9227421109902068</v>
      </c>
      <c r="BO67" s="778">
        <f t="shared" si="111"/>
        <v>4.2437431991294883</v>
      </c>
      <c r="BP67" s="64">
        <f t="shared" si="112"/>
        <v>14.254624591947771</v>
      </c>
      <c r="BQ67" s="64">
        <f t="shared" si="113"/>
        <v>3.7540805223068552</v>
      </c>
      <c r="BR67" s="64">
        <f t="shared" si="114"/>
        <v>13.601741022850925</v>
      </c>
      <c r="BS67" s="64">
        <f t="shared" si="115"/>
        <v>17.410228509249183</v>
      </c>
      <c r="BT67" s="64">
        <f t="shared" si="116"/>
        <v>11.371055495103374</v>
      </c>
      <c r="BU67" s="64">
        <f t="shared" si="77"/>
        <v>7.0588235294117645</v>
      </c>
      <c r="BV67" s="64">
        <f t="shared" si="78"/>
        <v>8.6687306501547994</v>
      </c>
      <c r="BW67" s="64">
        <f t="shared" si="79"/>
        <v>9.4736842105263168</v>
      </c>
      <c r="BX67" s="64">
        <f t="shared" si="80"/>
        <v>10.030959752321982</v>
      </c>
      <c r="BY67" s="778">
        <f t="shared" si="81"/>
        <v>5.3869969040247678</v>
      </c>
      <c r="BZ67" s="64">
        <f t="shared" si="82"/>
        <v>14.551083591331269</v>
      </c>
      <c r="CA67" s="64">
        <f t="shared" si="83"/>
        <v>3.0959752321981426</v>
      </c>
      <c r="CB67" s="64">
        <f t="shared" si="84"/>
        <v>14.489164086687307</v>
      </c>
      <c r="CC67" s="64">
        <f t="shared" si="85"/>
        <v>17.275541795665635</v>
      </c>
      <c r="CD67" s="64">
        <f t="shared" si="86"/>
        <v>9.9690402476780182</v>
      </c>
      <c r="CE67" s="77">
        <f t="shared" si="87"/>
        <v>8.4869942552824256</v>
      </c>
      <c r="CF67" s="64">
        <f t="shared" si="88"/>
        <v>7.6424796798080186</v>
      </c>
      <c r="CG67" s="64">
        <f t="shared" si="89"/>
        <v>8.132816116987323</v>
      </c>
      <c r="CH67" s="64">
        <f t="shared" si="90"/>
        <v>8.0795603661058877</v>
      </c>
      <c r="CI67" s="778">
        <f t="shared" si="91"/>
        <v>7.829329563790477</v>
      </c>
      <c r="CJ67" s="64">
        <f t="shared" si="92"/>
        <v>12.756176872649178</v>
      </c>
      <c r="CK67" s="64">
        <f t="shared" si="93"/>
        <v>3.9233380178669739</v>
      </c>
      <c r="CL67" s="64">
        <f t="shared" si="94"/>
        <v>15.36097482131655</v>
      </c>
      <c r="CM67" s="64">
        <f t="shared" si="95"/>
        <v>16.220178560177086</v>
      </c>
      <c r="CN67" s="64">
        <f t="shared" si="96"/>
        <v>11.568151746016085</v>
      </c>
      <c r="CO67" s="64">
        <f t="shared" si="97"/>
        <v>8.6988854242923264</v>
      </c>
      <c r="CP67" s="64">
        <f t="shared" si="98"/>
        <v>7.2570605916936453</v>
      </c>
      <c r="CQ67" s="64">
        <f t="shared" si="99"/>
        <v>8.3944281962694607</v>
      </c>
      <c r="CR67" s="64">
        <f t="shared" si="100"/>
        <v>9.2516292295180396</v>
      </c>
      <c r="CS67" s="778">
        <f t="shared" si="101"/>
        <v>5.8313160782890012</v>
      </c>
      <c r="CT67" s="64">
        <f t="shared" si="102"/>
        <v>13.368979135591788</v>
      </c>
      <c r="CU67" s="64">
        <f t="shared" si="103"/>
        <v>3.5138632295108789</v>
      </c>
      <c r="CV67" s="64">
        <f t="shared" si="104"/>
        <v>14.354362943492582</v>
      </c>
      <c r="CW67" s="64">
        <f t="shared" si="105"/>
        <v>17.810532877774037</v>
      </c>
      <c r="CX67" s="95">
        <f t="shared" si="106"/>
        <v>11.518942293568232</v>
      </c>
      <c r="CZ67" s="59">
        <f t="shared" si="19"/>
        <v>-0.7213723356589643</v>
      </c>
      <c r="DA67" s="57">
        <f t="shared" si="20"/>
        <v>-1.0701159222064636</v>
      </c>
      <c r="DB67" s="57">
        <f t="shared" si="21"/>
        <v>0.55094209953611006</v>
      </c>
      <c r="DC67" s="57">
        <f t="shared" si="22"/>
        <v>1.108217641331775</v>
      </c>
      <c r="DD67" s="104">
        <f t="shared" si="23"/>
        <v>1.1432537048952796</v>
      </c>
      <c r="DE67" s="57">
        <f t="shared" si="24"/>
        <v>0.29645899938349807</v>
      </c>
      <c r="DF67" s="57">
        <f t="shared" si="25"/>
        <v>-0.65810529010871255</v>
      </c>
      <c r="DG67" s="57">
        <f t="shared" si="26"/>
        <v>0.88742306383638159</v>
      </c>
      <c r="DH67" s="57">
        <f t="shared" si="27"/>
        <v>-0.13468671358354811</v>
      </c>
      <c r="DI67" s="57">
        <f t="shared" si="28"/>
        <v>-1.4020152474253553</v>
      </c>
      <c r="DJ67" s="59">
        <f t="shared" si="29"/>
        <v>0.21189116900990079</v>
      </c>
      <c r="DK67" s="57">
        <f t="shared" si="57"/>
        <v>-0.38541908811437331</v>
      </c>
      <c r="DL67" s="57">
        <f t="shared" si="58"/>
        <v>0.2616120792821377</v>
      </c>
      <c r="DM67" s="57">
        <f t="shared" si="59"/>
        <v>1.1720688634121519</v>
      </c>
      <c r="DN67" s="104">
        <f t="shared" si="60"/>
        <v>-1.9980134855014757</v>
      </c>
      <c r="DO67" s="57">
        <f t="shared" si="61"/>
        <v>0.6128022629426102</v>
      </c>
      <c r="DP67" s="57">
        <f t="shared" si="62"/>
        <v>-0.40947478835609497</v>
      </c>
      <c r="DQ67" s="57">
        <f t="shared" si="63"/>
        <v>-1.0066118778239677</v>
      </c>
      <c r="DR67" s="57">
        <f t="shared" si="64"/>
        <v>1.590354317596951</v>
      </c>
      <c r="DS67" s="60">
        <f t="shared" si="65"/>
        <v>-4.9209452447852797E-2</v>
      </c>
    </row>
    <row r="68" spans="1:123" x14ac:dyDescent="0.25">
      <c r="A68" s="461" t="s">
        <v>67</v>
      </c>
      <c r="B68" s="93">
        <v>126</v>
      </c>
      <c r="C68" s="80">
        <v>170</v>
      </c>
      <c r="D68" s="80">
        <v>149</v>
      </c>
      <c r="E68" s="80">
        <v>227</v>
      </c>
      <c r="F68" s="143">
        <v>99</v>
      </c>
      <c r="G68" s="80">
        <v>168</v>
      </c>
      <c r="H68" s="80">
        <v>71</v>
      </c>
      <c r="I68" s="80">
        <v>238</v>
      </c>
      <c r="J68" s="80">
        <v>253</v>
      </c>
      <c r="K68" s="80">
        <v>150</v>
      </c>
      <c r="L68" s="80">
        <v>121</v>
      </c>
      <c r="M68" s="80">
        <v>154</v>
      </c>
      <c r="N68" s="80">
        <v>143</v>
      </c>
      <c r="O68" s="80">
        <v>224</v>
      </c>
      <c r="P68" s="143">
        <v>103</v>
      </c>
      <c r="Q68" s="80">
        <v>187</v>
      </c>
      <c r="R68" s="80">
        <v>64</v>
      </c>
      <c r="S68" s="80">
        <v>247</v>
      </c>
      <c r="T68" s="80">
        <v>210</v>
      </c>
      <c r="U68" s="80">
        <v>154</v>
      </c>
      <c r="V68" s="80">
        <f t="shared" si="30"/>
        <v>247</v>
      </c>
      <c r="W68" s="80">
        <f t="shared" si="31"/>
        <v>324</v>
      </c>
      <c r="X68" s="80">
        <f t="shared" si="32"/>
        <v>292</v>
      </c>
      <c r="Y68" s="80">
        <f t="shared" si="33"/>
        <v>451</v>
      </c>
      <c r="Z68" s="143">
        <f t="shared" si="34"/>
        <v>202</v>
      </c>
      <c r="AA68" s="80">
        <f t="shared" si="35"/>
        <v>355</v>
      </c>
      <c r="AB68" s="80">
        <f t="shared" si="36"/>
        <v>135</v>
      </c>
      <c r="AC68" s="80">
        <f t="shared" si="37"/>
        <v>485</v>
      </c>
      <c r="AD68" s="80">
        <f t="shared" si="38"/>
        <v>463</v>
      </c>
      <c r="AE68" s="80">
        <f t="shared" si="39"/>
        <v>304</v>
      </c>
      <c r="AF68" s="93">
        <v>185.44020000000012</v>
      </c>
      <c r="AG68" s="80">
        <v>122.43020000000003</v>
      </c>
      <c r="AH68" s="80">
        <v>132.80719999999999</v>
      </c>
      <c r="AI68" s="80">
        <v>203.28879999999995</v>
      </c>
      <c r="AJ68" s="143">
        <v>150.68290000000005</v>
      </c>
      <c r="AK68" s="80">
        <v>194.3853</v>
      </c>
      <c r="AL68" s="80">
        <v>59.066899999999997</v>
      </c>
      <c r="AM68" s="80">
        <v>295.72060000000016</v>
      </c>
      <c r="AN68" s="80">
        <v>313.73410000000013</v>
      </c>
      <c r="AO68" s="80">
        <v>150.45300000000012</v>
      </c>
      <c r="AP68" s="80">
        <v>154.29340000000005</v>
      </c>
      <c r="AQ68" s="80">
        <v>111.70600000000002</v>
      </c>
      <c r="AR68" s="80">
        <v>130.82669999999996</v>
      </c>
      <c r="AS68" s="80">
        <v>218.99610000000013</v>
      </c>
      <c r="AT68" s="143">
        <v>182.47590000000002</v>
      </c>
      <c r="AU68" s="80">
        <v>185.30750000000018</v>
      </c>
      <c r="AV68" s="80">
        <v>51.311500000000017</v>
      </c>
      <c r="AW68" s="80">
        <v>283.54000000000002</v>
      </c>
      <c r="AX68" s="80">
        <v>229.3193</v>
      </c>
      <c r="AY68" s="80">
        <v>142.32210000000003</v>
      </c>
      <c r="AZ68" s="80">
        <f t="shared" si="66"/>
        <v>339.73360000000014</v>
      </c>
      <c r="BA68" s="80">
        <f t="shared" si="67"/>
        <v>234.13620000000003</v>
      </c>
      <c r="BB68" s="80">
        <f t="shared" si="68"/>
        <v>263.63389999999993</v>
      </c>
      <c r="BC68" s="80">
        <f t="shared" si="69"/>
        <v>422.28490000000011</v>
      </c>
      <c r="BD68" s="143">
        <f t="shared" si="70"/>
        <v>333.15880000000004</v>
      </c>
      <c r="BE68" s="80">
        <f t="shared" si="71"/>
        <v>379.69280000000015</v>
      </c>
      <c r="BF68" s="80">
        <f t="shared" si="72"/>
        <v>110.37840000000001</v>
      </c>
      <c r="BG68" s="80">
        <f t="shared" si="73"/>
        <v>579.26060000000018</v>
      </c>
      <c r="BH68" s="80">
        <f t="shared" si="74"/>
        <v>543.05340000000012</v>
      </c>
      <c r="BI68" s="81">
        <f t="shared" si="75"/>
        <v>292.77510000000018</v>
      </c>
      <c r="BK68" s="77">
        <f t="shared" si="107"/>
        <v>7.6317383403997576</v>
      </c>
      <c r="BL68" s="64">
        <f t="shared" si="108"/>
        <v>10.296789824348879</v>
      </c>
      <c r="BM68" s="64">
        <f t="shared" si="109"/>
        <v>9.0248334342822538</v>
      </c>
      <c r="BN68" s="64">
        <f t="shared" si="110"/>
        <v>13.74924288310115</v>
      </c>
      <c r="BO68" s="778">
        <f t="shared" si="111"/>
        <v>5.9963658388855245</v>
      </c>
      <c r="BP68" s="64">
        <f t="shared" si="112"/>
        <v>10.175651120533011</v>
      </c>
      <c r="BQ68" s="64">
        <f t="shared" si="113"/>
        <v>4.3004239854633557</v>
      </c>
      <c r="BR68" s="64">
        <f t="shared" si="114"/>
        <v>14.415505754088432</v>
      </c>
      <c r="BS68" s="64">
        <f t="shared" si="115"/>
        <v>15.32404603270745</v>
      </c>
      <c r="BT68" s="64">
        <f t="shared" si="116"/>
        <v>9.0854027861901869</v>
      </c>
      <c r="BU68" s="64">
        <f t="shared" si="77"/>
        <v>7.5295581829495957</v>
      </c>
      <c r="BV68" s="64">
        <f t="shared" si="78"/>
        <v>9.5830740510267578</v>
      </c>
      <c r="BW68" s="64">
        <f t="shared" si="79"/>
        <v>8.8985687616677041</v>
      </c>
      <c r="BX68" s="64">
        <f t="shared" si="80"/>
        <v>13.939016801493468</v>
      </c>
      <c r="BY68" s="778">
        <f t="shared" si="81"/>
        <v>6.4094586185438702</v>
      </c>
      <c r="BZ68" s="64">
        <f t="shared" si="82"/>
        <v>11.636589919103921</v>
      </c>
      <c r="CA68" s="64">
        <f t="shared" si="83"/>
        <v>3.9825762289981332</v>
      </c>
      <c r="CB68" s="64">
        <f t="shared" si="84"/>
        <v>15.370255133789671</v>
      </c>
      <c r="CC68" s="64">
        <f t="shared" si="85"/>
        <v>13.067828251400124</v>
      </c>
      <c r="CD68" s="64">
        <f t="shared" si="86"/>
        <v>9.5830740510267578</v>
      </c>
      <c r="CE68" s="77">
        <f t="shared" si="87"/>
        <v>10.256596039444936</v>
      </c>
      <c r="CF68" s="64">
        <f t="shared" si="88"/>
        <v>6.7715474014180908</v>
      </c>
      <c r="CG68" s="64">
        <f t="shared" si="89"/>
        <v>7.3454935959396641</v>
      </c>
      <c r="CH68" s="64">
        <f t="shared" si="90"/>
        <v>11.24379234353453</v>
      </c>
      <c r="CI68" s="778">
        <f t="shared" si="91"/>
        <v>8.3341887862075037</v>
      </c>
      <c r="CJ68" s="64">
        <f t="shared" si="92"/>
        <v>10.751344628113616</v>
      </c>
      <c r="CK68" s="64">
        <f t="shared" si="93"/>
        <v>3.2669579336211334</v>
      </c>
      <c r="CL68" s="64">
        <f t="shared" si="94"/>
        <v>16.356144647936532</v>
      </c>
      <c r="CM68" s="64">
        <f t="shared" si="95"/>
        <v>17.352461480837601</v>
      </c>
      <c r="CN68" s="64">
        <f t="shared" si="96"/>
        <v>8.3214731429464006</v>
      </c>
      <c r="CO68" s="64">
        <f t="shared" si="97"/>
        <v>9.1292548925402883</v>
      </c>
      <c r="CP68" s="64">
        <f t="shared" si="98"/>
        <v>6.6094372606093676</v>
      </c>
      <c r="CQ68" s="64">
        <f t="shared" si="99"/>
        <v>7.7407736886341203</v>
      </c>
      <c r="CR68" s="64">
        <f t="shared" si="100"/>
        <v>12.957593891716968</v>
      </c>
      <c r="CS68" s="778">
        <f t="shared" si="101"/>
        <v>10.796761253855912</v>
      </c>
      <c r="CT68" s="64">
        <f t="shared" si="102"/>
        <v>10.964301784777641</v>
      </c>
      <c r="CU68" s="64">
        <f t="shared" si="103"/>
        <v>3.0360064812790499</v>
      </c>
      <c r="CV68" s="64">
        <f t="shared" si="104"/>
        <v>16.776536988820475</v>
      </c>
      <c r="CW68" s="64">
        <f t="shared" si="105"/>
        <v>13.568398528251457</v>
      </c>
      <c r="CX68" s="95">
        <f t="shared" si="106"/>
        <v>8.4209352295147291</v>
      </c>
      <c r="CZ68" s="59">
        <f t="shared" si="19"/>
        <v>-0.10218015745016196</v>
      </c>
      <c r="DA68" s="57">
        <f t="shared" si="20"/>
        <v>-0.71371577332212155</v>
      </c>
      <c r="DB68" s="57">
        <f t="shared" si="21"/>
        <v>-0.12626467261454977</v>
      </c>
      <c r="DC68" s="57">
        <f t="shared" si="22"/>
        <v>0.1897739183923175</v>
      </c>
      <c r="DD68" s="104">
        <f t="shared" si="23"/>
        <v>0.41309277965834568</v>
      </c>
      <c r="DE68" s="57">
        <f t="shared" si="24"/>
        <v>1.4609387985709095</v>
      </c>
      <c r="DF68" s="57">
        <f t="shared" si="25"/>
        <v>-0.31784775646522245</v>
      </c>
      <c r="DG68" s="57">
        <f t="shared" si="26"/>
        <v>0.95474937970123896</v>
      </c>
      <c r="DH68" s="57">
        <f t="shared" si="27"/>
        <v>-2.2562177813073259</v>
      </c>
      <c r="DI68" s="57">
        <f t="shared" si="28"/>
        <v>0.49767126483657087</v>
      </c>
      <c r="DJ68" s="59">
        <f t="shared" si="29"/>
        <v>-1.1273411469046479</v>
      </c>
      <c r="DK68" s="57">
        <f t="shared" si="57"/>
        <v>-0.1621101408087231</v>
      </c>
      <c r="DL68" s="57">
        <f t="shared" si="58"/>
        <v>0.39528009269445619</v>
      </c>
      <c r="DM68" s="57">
        <f t="shared" si="59"/>
        <v>1.7138015481824382</v>
      </c>
      <c r="DN68" s="104">
        <f t="shared" si="60"/>
        <v>2.4625724676484086</v>
      </c>
      <c r="DO68" s="57">
        <f t="shared" si="61"/>
        <v>0.21295715666402515</v>
      </c>
      <c r="DP68" s="57">
        <f t="shared" si="62"/>
        <v>-0.23095145234208347</v>
      </c>
      <c r="DQ68" s="57">
        <f t="shared" si="63"/>
        <v>0.42039234088394295</v>
      </c>
      <c r="DR68" s="57">
        <f t="shared" si="64"/>
        <v>-3.7840629525861438</v>
      </c>
      <c r="DS68" s="60">
        <f t="shared" si="65"/>
        <v>9.9462086568328445E-2</v>
      </c>
    </row>
    <row r="69" spans="1:123" x14ac:dyDescent="0.25">
      <c r="A69" s="461" t="s">
        <v>68</v>
      </c>
      <c r="B69" s="93">
        <v>145</v>
      </c>
      <c r="C69" s="80">
        <v>133</v>
      </c>
      <c r="D69" s="80">
        <v>148</v>
      </c>
      <c r="E69" s="80">
        <v>166</v>
      </c>
      <c r="F69" s="143">
        <v>222</v>
      </c>
      <c r="G69" s="80">
        <v>236</v>
      </c>
      <c r="H69" s="80">
        <v>51</v>
      </c>
      <c r="I69" s="80">
        <v>215</v>
      </c>
      <c r="J69" s="80">
        <v>230</v>
      </c>
      <c r="K69" s="80">
        <v>200</v>
      </c>
      <c r="L69" s="80">
        <v>147</v>
      </c>
      <c r="M69" s="80">
        <v>114</v>
      </c>
      <c r="N69" s="80">
        <v>132</v>
      </c>
      <c r="O69" s="80">
        <v>173</v>
      </c>
      <c r="P69" s="143">
        <v>184</v>
      </c>
      <c r="Q69" s="80">
        <v>202</v>
      </c>
      <c r="R69" s="80">
        <v>49</v>
      </c>
      <c r="S69" s="80">
        <v>197</v>
      </c>
      <c r="T69" s="80">
        <v>210</v>
      </c>
      <c r="U69" s="80">
        <v>181</v>
      </c>
      <c r="V69" s="80">
        <f t="shared" si="30"/>
        <v>292</v>
      </c>
      <c r="W69" s="80">
        <f t="shared" si="31"/>
        <v>247</v>
      </c>
      <c r="X69" s="80">
        <f t="shared" si="32"/>
        <v>280</v>
      </c>
      <c r="Y69" s="80">
        <f t="shared" si="33"/>
        <v>339</v>
      </c>
      <c r="Z69" s="143">
        <f t="shared" si="34"/>
        <v>406</v>
      </c>
      <c r="AA69" s="80">
        <f t="shared" si="35"/>
        <v>438</v>
      </c>
      <c r="AB69" s="80">
        <f t="shared" si="36"/>
        <v>100</v>
      </c>
      <c r="AC69" s="80">
        <f t="shared" si="37"/>
        <v>412</v>
      </c>
      <c r="AD69" s="80">
        <f t="shared" si="38"/>
        <v>440</v>
      </c>
      <c r="AE69" s="80">
        <f t="shared" si="39"/>
        <v>381</v>
      </c>
      <c r="AF69" s="93">
        <v>149.77590000000006</v>
      </c>
      <c r="AG69" s="80">
        <v>70.199300000000022</v>
      </c>
      <c r="AH69" s="80">
        <v>153.06519999999992</v>
      </c>
      <c r="AI69" s="80">
        <v>153.85600000000002</v>
      </c>
      <c r="AJ69" s="143">
        <v>219.97929999999994</v>
      </c>
      <c r="AK69" s="80">
        <v>257.8714999999998</v>
      </c>
      <c r="AL69" s="80">
        <v>53.474700000000013</v>
      </c>
      <c r="AM69" s="80">
        <v>294.62569999999971</v>
      </c>
      <c r="AN69" s="80">
        <v>249.99509999999995</v>
      </c>
      <c r="AO69" s="80">
        <v>157.13130000000004</v>
      </c>
      <c r="AP69" s="80">
        <v>121.09730000000008</v>
      </c>
      <c r="AQ69" s="80">
        <v>91.799599999999984</v>
      </c>
      <c r="AR69" s="80">
        <v>137.52680000000001</v>
      </c>
      <c r="AS69" s="80">
        <v>149.44630000000004</v>
      </c>
      <c r="AT69" s="143">
        <v>198.36879999999991</v>
      </c>
      <c r="AU69" s="80">
        <v>219.80829999999992</v>
      </c>
      <c r="AV69" s="80">
        <v>50.158899999999996</v>
      </c>
      <c r="AW69" s="80">
        <v>247.36439999999993</v>
      </c>
      <c r="AX69" s="80">
        <v>266.63250000000005</v>
      </c>
      <c r="AY69" s="80">
        <v>153.28709999999998</v>
      </c>
      <c r="AZ69" s="80">
        <f t="shared" si="66"/>
        <v>270.87320000000011</v>
      </c>
      <c r="BA69" s="80">
        <f t="shared" si="67"/>
        <v>161.99889999999999</v>
      </c>
      <c r="BB69" s="80">
        <f t="shared" si="68"/>
        <v>290.59199999999993</v>
      </c>
      <c r="BC69" s="80">
        <f t="shared" si="69"/>
        <v>303.30230000000006</v>
      </c>
      <c r="BD69" s="143">
        <f t="shared" si="70"/>
        <v>418.34809999999982</v>
      </c>
      <c r="BE69" s="80">
        <f t="shared" si="71"/>
        <v>477.67979999999972</v>
      </c>
      <c r="BF69" s="80">
        <f t="shared" si="72"/>
        <v>103.6336</v>
      </c>
      <c r="BG69" s="80">
        <f t="shared" si="73"/>
        <v>541.99009999999964</v>
      </c>
      <c r="BH69" s="80">
        <f t="shared" si="74"/>
        <v>516.62760000000003</v>
      </c>
      <c r="BI69" s="81">
        <f t="shared" si="75"/>
        <v>310.41840000000002</v>
      </c>
      <c r="BK69" s="77">
        <f t="shared" si="107"/>
        <v>8.3046964490263449</v>
      </c>
      <c r="BL69" s="64">
        <f t="shared" si="108"/>
        <v>7.6174112256586488</v>
      </c>
      <c r="BM69" s="64">
        <f t="shared" si="109"/>
        <v>8.4765177548682704</v>
      </c>
      <c r="BN69" s="64">
        <f t="shared" si="110"/>
        <v>9.5074455899198167</v>
      </c>
      <c r="BO69" s="778">
        <f t="shared" si="111"/>
        <v>12.714776632302405</v>
      </c>
      <c r="BP69" s="64">
        <f t="shared" si="112"/>
        <v>13.516609392898053</v>
      </c>
      <c r="BQ69" s="64">
        <f t="shared" si="113"/>
        <v>2.9209621993127146</v>
      </c>
      <c r="BR69" s="64">
        <f t="shared" si="114"/>
        <v>12.313860252004583</v>
      </c>
      <c r="BS69" s="64">
        <f t="shared" si="115"/>
        <v>13.172966781214205</v>
      </c>
      <c r="BT69" s="64">
        <f t="shared" si="116"/>
        <v>11.45475372279496</v>
      </c>
      <c r="BU69" s="64">
        <f t="shared" si="77"/>
        <v>9.251101321585903</v>
      </c>
      <c r="BV69" s="64">
        <f t="shared" si="78"/>
        <v>7.1743234738829456</v>
      </c>
      <c r="BW69" s="64">
        <f t="shared" si="79"/>
        <v>8.3071113908118317</v>
      </c>
      <c r="BX69" s="64">
        <f t="shared" si="80"/>
        <v>10.887350534927627</v>
      </c>
      <c r="BY69" s="778">
        <f t="shared" si="81"/>
        <v>11.57960981749528</v>
      </c>
      <c r="BZ69" s="64">
        <f t="shared" si="82"/>
        <v>12.712397734424167</v>
      </c>
      <c r="CA69" s="64">
        <f t="shared" si="83"/>
        <v>3.0837004405286343</v>
      </c>
      <c r="CB69" s="64">
        <f t="shared" si="84"/>
        <v>12.397734424166142</v>
      </c>
      <c r="CC69" s="64">
        <f t="shared" si="85"/>
        <v>13.215859030837004</v>
      </c>
      <c r="CD69" s="64">
        <f t="shared" si="86"/>
        <v>11.390811831340466</v>
      </c>
      <c r="CE69" s="77">
        <f t="shared" si="87"/>
        <v>8.5101200358641726</v>
      </c>
      <c r="CF69" s="64">
        <f t="shared" si="88"/>
        <v>3.98865551422919</v>
      </c>
      <c r="CG69" s="64">
        <f t="shared" si="89"/>
        <v>8.6970148422647142</v>
      </c>
      <c r="CH69" s="64">
        <f t="shared" si="90"/>
        <v>8.7419473242218402</v>
      </c>
      <c r="CI69" s="778">
        <f t="shared" si="91"/>
        <v>12.499008508080234</v>
      </c>
      <c r="CJ69" s="64">
        <f t="shared" si="92"/>
        <v>14.652006222819194</v>
      </c>
      <c r="CK69" s="64">
        <f t="shared" si="93"/>
        <v>3.0383801124334808</v>
      </c>
      <c r="CL69" s="64">
        <f t="shared" si="94"/>
        <v>16.740343891443839</v>
      </c>
      <c r="CM69" s="64">
        <f t="shared" si="95"/>
        <v>14.204476884317611</v>
      </c>
      <c r="CN69" s="64">
        <f t="shared" si="96"/>
        <v>8.9280466643257288</v>
      </c>
      <c r="CO69" s="64">
        <f t="shared" si="97"/>
        <v>7.4043436523610699</v>
      </c>
      <c r="CP69" s="64">
        <f t="shared" si="98"/>
        <v>5.6129722590783171</v>
      </c>
      <c r="CQ69" s="64">
        <f t="shared" si="99"/>
        <v>8.4089049764902253</v>
      </c>
      <c r="CR69" s="64">
        <f t="shared" si="100"/>
        <v>9.1377079651969755</v>
      </c>
      <c r="CS69" s="778">
        <f t="shared" si="101"/>
        <v>12.129013323224225</v>
      </c>
      <c r="CT69" s="64">
        <f t="shared" si="102"/>
        <v>13.439904860317084</v>
      </c>
      <c r="CU69" s="64">
        <f t="shared" si="103"/>
        <v>3.0669034968113524</v>
      </c>
      <c r="CV69" s="64">
        <f t="shared" si="104"/>
        <v>15.12478828974802</v>
      </c>
      <c r="CW69" s="64">
        <f t="shared" si="105"/>
        <v>16.302912277054585</v>
      </c>
      <c r="CX69" s="95">
        <f t="shared" si="106"/>
        <v>9.3725488997181259</v>
      </c>
      <c r="CZ69" s="59">
        <f t="shared" si="19"/>
        <v>0.94640487255955819</v>
      </c>
      <c r="DA69" s="57">
        <f t="shared" si="20"/>
        <v>-0.44308775177570325</v>
      </c>
      <c r="DB69" s="57">
        <f t="shared" si="21"/>
        <v>-0.16940636405643872</v>
      </c>
      <c r="DC69" s="57">
        <f t="shared" si="22"/>
        <v>1.3799049450078105</v>
      </c>
      <c r="DD69" s="104">
        <f t="shared" si="23"/>
        <v>-1.1351668148071248</v>
      </c>
      <c r="DE69" s="57">
        <f t="shared" si="24"/>
        <v>-0.80421165847388565</v>
      </c>
      <c r="DF69" s="57">
        <f t="shared" si="25"/>
        <v>0.16273824121591973</v>
      </c>
      <c r="DG69" s="57">
        <f t="shared" si="26"/>
        <v>8.3874172161559457E-2</v>
      </c>
      <c r="DH69" s="57">
        <f t="shared" si="27"/>
        <v>4.2892249622799028E-2</v>
      </c>
      <c r="DI69" s="57">
        <f t="shared" si="28"/>
        <v>-6.3941891454494026E-2</v>
      </c>
      <c r="DJ69" s="59">
        <f t="shared" si="29"/>
        <v>-1.1057763835031027</v>
      </c>
      <c r="DK69" s="57">
        <f t="shared" si="57"/>
        <v>1.6243167448491271</v>
      </c>
      <c r="DL69" s="57">
        <f t="shared" si="58"/>
        <v>-0.28810986577448894</v>
      </c>
      <c r="DM69" s="57">
        <f t="shared" si="59"/>
        <v>0.3957606409751353</v>
      </c>
      <c r="DN69" s="104">
        <f t="shared" si="60"/>
        <v>-0.36999518485600902</v>
      </c>
      <c r="DO69" s="57">
        <f t="shared" si="61"/>
        <v>-1.2121013625021106</v>
      </c>
      <c r="DP69" s="57">
        <f t="shared" si="62"/>
        <v>2.8523384377871608E-2</v>
      </c>
      <c r="DQ69" s="57">
        <f t="shared" si="63"/>
        <v>-1.615555601695819</v>
      </c>
      <c r="DR69" s="57">
        <f t="shared" si="64"/>
        <v>2.0984353927369739</v>
      </c>
      <c r="DS69" s="60">
        <f t="shared" si="65"/>
        <v>0.44450223539239708</v>
      </c>
    </row>
    <row r="70" spans="1:123" x14ac:dyDescent="0.25">
      <c r="A70" s="461" t="s">
        <v>69</v>
      </c>
      <c r="B70" s="93">
        <v>142</v>
      </c>
      <c r="C70" s="80">
        <v>76</v>
      </c>
      <c r="D70" s="80">
        <v>88</v>
      </c>
      <c r="E70" s="80">
        <v>248</v>
      </c>
      <c r="F70" s="143">
        <v>171</v>
      </c>
      <c r="G70" s="80">
        <v>289</v>
      </c>
      <c r="H70" s="80">
        <v>47</v>
      </c>
      <c r="I70" s="80">
        <v>219</v>
      </c>
      <c r="J70" s="80">
        <v>368</v>
      </c>
      <c r="K70" s="80">
        <v>247</v>
      </c>
      <c r="L70" s="80">
        <v>91</v>
      </c>
      <c r="M70" s="80">
        <v>69</v>
      </c>
      <c r="N70" s="80">
        <v>67</v>
      </c>
      <c r="O70" s="80">
        <v>212</v>
      </c>
      <c r="P70" s="143">
        <v>187</v>
      </c>
      <c r="Q70" s="80">
        <v>176</v>
      </c>
      <c r="R70" s="80">
        <v>28</v>
      </c>
      <c r="S70" s="80">
        <v>156</v>
      </c>
      <c r="T70" s="80">
        <v>278</v>
      </c>
      <c r="U70" s="80">
        <v>136</v>
      </c>
      <c r="V70" s="80">
        <f t="shared" si="30"/>
        <v>233</v>
      </c>
      <c r="W70" s="80">
        <f t="shared" si="31"/>
        <v>145</v>
      </c>
      <c r="X70" s="80">
        <f t="shared" si="32"/>
        <v>155</v>
      </c>
      <c r="Y70" s="80">
        <f t="shared" si="33"/>
        <v>460</v>
      </c>
      <c r="Z70" s="143">
        <f t="shared" si="34"/>
        <v>358</v>
      </c>
      <c r="AA70" s="80">
        <f t="shared" si="35"/>
        <v>465</v>
      </c>
      <c r="AB70" s="80">
        <f t="shared" si="36"/>
        <v>75</v>
      </c>
      <c r="AC70" s="80">
        <f t="shared" si="37"/>
        <v>375</v>
      </c>
      <c r="AD70" s="80">
        <f t="shared" si="38"/>
        <v>646</v>
      </c>
      <c r="AE70" s="80">
        <f t="shared" si="39"/>
        <v>383</v>
      </c>
      <c r="AF70" s="93">
        <v>162.45169999999999</v>
      </c>
      <c r="AG70" s="80">
        <v>74.183300000000017</v>
      </c>
      <c r="AH70" s="80">
        <v>86.161299999999969</v>
      </c>
      <c r="AI70" s="80">
        <v>256.01780000000002</v>
      </c>
      <c r="AJ70" s="143">
        <v>238.23709999999983</v>
      </c>
      <c r="AK70" s="80">
        <v>268.18619999999993</v>
      </c>
      <c r="AL70" s="80">
        <v>67.138300000000001</v>
      </c>
      <c r="AM70" s="80">
        <v>203.19040000000001</v>
      </c>
      <c r="AN70" s="80">
        <v>372.81340000000006</v>
      </c>
      <c r="AO70" s="80">
        <v>201.70799999999997</v>
      </c>
      <c r="AP70" s="80">
        <v>145.34060000000002</v>
      </c>
      <c r="AQ70" s="80">
        <v>44.7697</v>
      </c>
      <c r="AR70" s="80">
        <v>57.288700000000006</v>
      </c>
      <c r="AS70" s="80">
        <v>189.52630000000008</v>
      </c>
      <c r="AT70" s="143">
        <v>189.64810000000008</v>
      </c>
      <c r="AU70" s="80">
        <v>205.30249999999998</v>
      </c>
      <c r="AV70" s="80">
        <v>48.020199999999996</v>
      </c>
      <c r="AW70" s="80">
        <v>159.20850000000004</v>
      </c>
      <c r="AX70" s="80">
        <v>278.35560000000015</v>
      </c>
      <c r="AY70" s="80">
        <v>151.56550000000001</v>
      </c>
      <c r="AZ70" s="80">
        <f t="shared" si="66"/>
        <v>307.79230000000001</v>
      </c>
      <c r="BA70" s="80">
        <f t="shared" si="67"/>
        <v>118.95300000000002</v>
      </c>
      <c r="BB70" s="80">
        <f t="shared" si="68"/>
        <v>143.44999999999999</v>
      </c>
      <c r="BC70" s="80">
        <f t="shared" si="69"/>
        <v>445.54410000000007</v>
      </c>
      <c r="BD70" s="143">
        <f t="shared" si="70"/>
        <v>427.88519999999994</v>
      </c>
      <c r="BE70" s="80">
        <f t="shared" si="71"/>
        <v>473.48869999999988</v>
      </c>
      <c r="BF70" s="80">
        <f t="shared" si="72"/>
        <v>115.1585</v>
      </c>
      <c r="BG70" s="80">
        <f t="shared" si="73"/>
        <v>362.39890000000003</v>
      </c>
      <c r="BH70" s="80">
        <f t="shared" si="74"/>
        <v>651.16900000000021</v>
      </c>
      <c r="BI70" s="81">
        <f t="shared" si="75"/>
        <v>353.27350000000001</v>
      </c>
      <c r="BK70" s="77">
        <f t="shared" si="107"/>
        <v>7.4934036939313984</v>
      </c>
      <c r="BL70" s="64">
        <f t="shared" si="108"/>
        <v>4.0105540897097631</v>
      </c>
      <c r="BM70" s="64">
        <f t="shared" si="109"/>
        <v>4.6437994722955143</v>
      </c>
      <c r="BN70" s="64">
        <f t="shared" si="110"/>
        <v>13.087071240105541</v>
      </c>
      <c r="BO70" s="778">
        <f t="shared" si="111"/>
        <v>9.0237467018469655</v>
      </c>
      <c r="BP70" s="64">
        <f t="shared" si="112"/>
        <v>15.250659630606862</v>
      </c>
      <c r="BQ70" s="64">
        <f t="shared" si="113"/>
        <v>2.4802110817941951</v>
      </c>
      <c r="BR70" s="64">
        <f t="shared" si="114"/>
        <v>11.556728232189974</v>
      </c>
      <c r="BS70" s="64">
        <f t="shared" si="115"/>
        <v>19.419525065963061</v>
      </c>
      <c r="BT70" s="64">
        <f t="shared" si="116"/>
        <v>13.034300791556728</v>
      </c>
      <c r="BU70" s="64">
        <f t="shared" si="77"/>
        <v>6.5</v>
      </c>
      <c r="BV70" s="64">
        <f t="shared" si="78"/>
        <v>4.9285714285714288</v>
      </c>
      <c r="BW70" s="64">
        <f t="shared" si="79"/>
        <v>4.7857142857142856</v>
      </c>
      <c r="BX70" s="64">
        <f t="shared" si="80"/>
        <v>15.142857142857144</v>
      </c>
      <c r="BY70" s="778">
        <f t="shared" si="81"/>
        <v>13.357142857142856</v>
      </c>
      <c r="BZ70" s="64">
        <f t="shared" si="82"/>
        <v>12.571428571428573</v>
      </c>
      <c r="CA70" s="64">
        <f t="shared" si="83"/>
        <v>2</v>
      </c>
      <c r="CB70" s="64">
        <f t="shared" si="84"/>
        <v>11.142857142857142</v>
      </c>
      <c r="CC70" s="64">
        <f t="shared" si="85"/>
        <v>19.857142857142858</v>
      </c>
      <c r="CD70" s="64">
        <f t="shared" si="86"/>
        <v>9.7142857142857135</v>
      </c>
      <c r="CE70" s="77">
        <f t="shared" si="87"/>
        <v>8.4168049375999807</v>
      </c>
      <c r="CF70" s="64">
        <f t="shared" si="88"/>
        <v>3.8435200476662343</v>
      </c>
      <c r="CG70" s="64">
        <f t="shared" si="89"/>
        <v>4.4641136736028795</v>
      </c>
      <c r="CH70" s="64">
        <f t="shared" si="90"/>
        <v>13.264569611481347</v>
      </c>
      <c r="CI70" s="778">
        <f t="shared" si="91"/>
        <v>12.343331584707942</v>
      </c>
      <c r="CJ70" s="64">
        <f t="shared" si="92"/>
        <v>13.895028075152032</v>
      </c>
      <c r="CK70" s="64">
        <f t="shared" si="93"/>
        <v>3.4785106892822224</v>
      </c>
      <c r="CL70" s="64">
        <f t="shared" si="94"/>
        <v>10.527522715939048</v>
      </c>
      <c r="CM70" s="64">
        <f t="shared" si="95"/>
        <v>19.31588075670145</v>
      </c>
      <c r="CN70" s="64">
        <f t="shared" si="96"/>
        <v>10.450717907866872</v>
      </c>
      <c r="CO70" s="64">
        <f t="shared" si="97"/>
        <v>9.893673065079799</v>
      </c>
      <c r="CP70" s="64">
        <f t="shared" si="98"/>
        <v>3.0475777244741185</v>
      </c>
      <c r="CQ70" s="64">
        <f t="shared" si="99"/>
        <v>3.899775204749651</v>
      </c>
      <c r="CR70" s="64">
        <f t="shared" si="100"/>
        <v>12.901496549719996</v>
      </c>
      <c r="CS70" s="778">
        <f t="shared" si="101"/>
        <v>12.909787759329197</v>
      </c>
      <c r="CT70" s="64">
        <f t="shared" si="102"/>
        <v>13.975419218329533</v>
      </c>
      <c r="CU70" s="64">
        <f t="shared" si="103"/>
        <v>3.2688468282072933</v>
      </c>
      <c r="CV70" s="64">
        <f t="shared" si="104"/>
        <v>10.837693309245713</v>
      </c>
      <c r="CW70" s="64">
        <f t="shared" si="105"/>
        <v>18.948313838212638</v>
      </c>
      <c r="CX70" s="95">
        <f t="shared" si="106"/>
        <v>10.317416502652062</v>
      </c>
      <c r="CZ70" s="59">
        <f t="shared" si="19"/>
        <v>-0.99340369393139838</v>
      </c>
      <c r="DA70" s="57">
        <f t="shared" si="20"/>
        <v>0.9180173388616657</v>
      </c>
      <c r="DB70" s="57">
        <f t="shared" si="21"/>
        <v>0.14191481341877132</v>
      </c>
      <c r="DC70" s="57">
        <f t="shared" si="22"/>
        <v>2.0557859027516034</v>
      </c>
      <c r="DD70" s="104">
        <f t="shared" si="23"/>
        <v>4.3333961552958904</v>
      </c>
      <c r="DE70" s="57">
        <f t="shared" si="24"/>
        <v>-2.6792310591782886</v>
      </c>
      <c r="DF70" s="57">
        <f t="shared" si="25"/>
        <v>-0.48021108179419514</v>
      </c>
      <c r="DG70" s="57">
        <f t="shared" si="26"/>
        <v>-0.41387108933283123</v>
      </c>
      <c r="DH70" s="57">
        <f t="shared" si="27"/>
        <v>0.43761779117979671</v>
      </c>
      <c r="DI70" s="57">
        <f t="shared" si="28"/>
        <v>-3.3200150772710142</v>
      </c>
      <c r="DJ70" s="59">
        <f t="shared" si="29"/>
        <v>1.4768681274798183</v>
      </c>
      <c r="DK70" s="57">
        <f t="shared" si="57"/>
        <v>-0.79594232319211589</v>
      </c>
      <c r="DL70" s="57">
        <f t="shared" si="58"/>
        <v>-0.56433846885322847</v>
      </c>
      <c r="DM70" s="57">
        <f t="shared" si="59"/>
        <v>-0.36307306176135157</v>
      </c>
      <c r="DN70" s="104">
        <f t="shared" si="60"/>
        <v>0.56645617462125486</v>
      </c>
      <c r="DO70" s="57">
        <f t="shared" si="61"/>
        <v>8.0391143177500624E-2</v>
      </c>
      <c r="DP70" s="57">
        <f t="shared" si="62"/>
        <v>-0.20966386107492907</v>
      </c>
      <c r="DQ70" s="57">
        <f t="shared" si="63"/>
        <v>0.31017059330666541</v>
      </c>
      <c r="DR70" s="57">
        <f t="shared" si="64"/>
        <v>-0.36756691848881218</v>
      </c>
      <c r="DS70" s="60">
        <f t="shared" si="65"/>
        <v>-0.13330140521481049</v>
      </c>
    </row>
    <row r="71" spans="1:123" x14ac:dyDescent="0.25">
      <c r="A71" s="461" t="s">
        <v>70</v>
      </c>
      <c r="B71" s="93">
        <v>144</v>
      </c>
      <c r="C71" s="80">
        <v>69</v>
      </c>
      <c r="D71" s="80">
        <v>127</v>
      </c>
      <c r="E71" s="80">
        <v>255</v>
      </c>
      <c r="F71" s="143">
        <v>132</v>
      </c>
      <c r="G71" s="80">
        <v>305</v>
      </c>
      <c r="H71" s="80">
        <v>83</v>
      </c>
      <c r="I71" s="80">
        <v>194</v>
      </c>
      <c r="J71" s="80">
        <v>350</v>
      </c>
      <c r="K71" s="80">
        <v>223</v>
      </c>
      <c r="L71" s="80">
        <v>122</v>
      </c>
      <c r="M71" s="80">
        <v>63</v>
      </c>
      <c r="N71" s="80">
        <v>109</v>
      </c>
      <c r="O71" s="80">
        <v>189</v>
      </c>
      <c r="P71" s="143">
        <v>100</v>
      </c>
      <c r="Q71" s="80">
        <v>216</v>
      </c>
      <c r="R71" s="80">
        <v>62</v>
      </c>
      <c r="S71" s="80">
        <v>174</v>
      </c>
      <c r="T71" s="80">
        <v>264</v>
      </c>
      <c r="U71" s="80">
        <v>173</v>
      </c>
      <c r="V71" s="80">
        <f t="shared" si="30"/>
        <v>266</v>
      </c>
      <c r="W71" s="80">
        <f t="shared" si="31"/>
        <v>132</v>
      </c>
      <c r="X71" s="80">
        <f t="shared" si="32"/>
        <v>236</v>
      </c>
      <c r="Y71" s="80">
        <f t="shared" si="33"/>
        <v>444</v>
      </c>
      <c r="Z71" s="143">
        <f t="shared" si="34"/>
        <v>232</v>
      </c>
      <c r="AA71" s="80">
        <f t="shared" si="35"/>
        <v>521</v>
      </c>
      <c r="AB71" s="80">
        <f t="shared" si="36"/>
        <v>145</v>
      </c>
      <c r="AC71" s="80">
        <f t="shared" si="37"/>
        <v>368</v>
      </c>
      <c r="AD71" s="80">
        <f t="shared" si="38"/>
        <v>614</v>
      </c>
      <c r="AE71" s="80">
        <f t="shared" si="39"/>
        <v>396</v>
      </c>
      <c r="AF71" s="93">
        <v>184.21519999999995</v>
      </c>
      <c r="AG71" s="80">
        <v>51.576699999999995</v>
      </c>
      <c r="AH71" s="80">
        <v>100.10350000000004</v>
      </c>
      <c r="AI71" s="80">
        <v>230.04809999999983</v>
      </c>
      <c r="AJ71" s="143">
        <v>153.82779999999997</v>
      </c>
      <c r="AK71" s="80">
        <v>300.01110000000023</v>
      </c>
      <c r="AL71" s="80">
        <v>73.279000000000011</v>
      </c>
      <c r="AM71" s="80">
        <v>222.83429999999987</v>
      </c>
      <c r="AN71" s="80">
        <v>364.88629999999989</v>
      </c>
      <c r="AO71" s="80">
        <v>180.93069999999986</v>
      </c>
      <c r="AP71" s="80">
        <v>144.39840000000001</v>
      </c>
      <c r="AQ71" s="80">
        <v>26.499399999999998</v>
      </c>
      <c r="AR71" s="80">
        <v>76.442499999999995</v>
      </c>
      <c r="AS71" s="80">
        <v>188.09189999999987</v>
      </c>
      <c r="AT71" s="143">
        <v>151.73729999999998</v>
      </c>
      <c r="AU71" s="80">
        <v>239.75349999999989</v>
      </c>
      <c r="AV71" s="80">
        <v>39.902500000000003</v>
      </c>
      <c r="AW71" s="80">
        <v>200.99499999999995</v>
      </c>
      <c r="AX71" s="80">
        <v>245.54689999999997</v>
      </c>
      <c r="AY71" s="80">
        <v>148.7208</v>
      </c>
      <c r="AZ71" s="80">
        <f t="shared" si="66"/>
        <v>328.61359999999996</v>
      </c>
      <c r="BA71" s="80">
        <f t="shared" si="67"/>
        <v>78.076099999999997</v>
      </c>
      <c r="BB71" s="80">
        <f t="shared" si="68"/>
        <v>176.54600000000005</v>
      </c>
      <c r="BC71" s="80">
        <f t="shared" si="69"/>
        <v>418.1399999999997</v>
      </c>
      <c r="BD71" s="143">
        <f t="shared" si="70"/>
        <v>305.56509999999992</v>
      </c>
      <c r="BE71" s="80">
        <f t="shared" si="71"/>
        <v>539.76460000000009</v>
      </c>
      <c r="BF71" s="80">
        <f t="shared" si="72"/>
        <v>113.18150000000001</v>
      </c>
      <c r="BG71" s="80">
        <f t="shared" si="73"/>
        <v>423.82929999999982</v>
      </c>
      <c r="BH71" s="80">
        <f t="shared" si="74"/>
        <v>610.43319999999983</v>
      </c>
      <c r="BI71" s="81">
        <f t="shared" si="75"/>
        <v>329.65149999999983</v>
      </c>
      <c r="BK71" s="77">
        <f t="shared" si="107"/>
        <v>7.6514346439957501</v>
      </c>
      <c r="BL71" s="64">
        <f t="shared" si="108"/>
        <v>3.6663124335812967</v>
      </c>
      <c r="BM71" s="64">
        <f t="shared" si="109"/>
        <v>6.7481402763018057</v>
      </c>
      <c r="BN71" s="64">
        <f t="shared" si="110"/>
        <v>13.549415515409139</v>
      </c>
      <c r="BO71" s="778">
        <f t="shared" si="111"/>
        <v>7.0138150903294365</v>
      </c>
      <c r="BP71" s="64">
        <f t="shared" si="112"/>
        <v>16.20616365568544</v>
      </c>
      <c r="BQ71" s="64">
        <f t="shared" si="113"/>
        <v>4.4102019128586614</v>
      </c>
      <c r="BR71" s="64">
        <f t="shared" si="114"/>
        <v>10.30818278427205</v>
      </c>
      <c r="BS71" s="64">
        <f t="shared" si="115"/>
        <v>18.597236981934113</v>
      </c>
      <c r="BT71" s="64">
        <f t="shared" si="116"/>
        <v>11.849096705632306</v>
      </c>
      <c r="BU71" s="64">
        <f t="shared" si="77"/>
        <v>8.2880434782608692</v>
      </c>
      <c r="BV71" s="64">
        <f t="shared" si="78"/>
        <v>4.2798913043478262</v>
      </c>
      <c r="BW71" s="64">
        <f t="shared" si="79"/>
        <v>7.4048913043478253</v>
      </c>
      <c r="BX71" s="64">
        <f t="shared" si="80"/>
        <v>12.839673913043478</v>
      </c>
      <c r="BY71" s="778">
        <f t="shared" si="81"/>
        <v>6.7934782608695645</v>
      </c>
      <c r="BZ71" s="64">
        <f t="shared" si="82"/>
        <v>14.673913043478262</v>
      </c>
      <c r="CA71" s="64">
        <f t="shared" si="83"/>
        <v>4.2119565217391308</v>
      </c>
      <c r="CB71" s="64">
        <f t="shared" si="84"/>
        <v>11.820652173913043</v>
      </c>
      <c r="CC71" s="64">
        <f t="shared" si="85"/>
        <v>17.934782608695652</v>
      </c>
      <c r="CD71" s="64">
        <f t="shared" si="86"/>
        <v>11.752717391304348</v>
      </c>
      <c r="CE71" s="77">
        <f t="shared" si="87"/>
        <v>9.8949316938107579</v>
      </c>
      <c r="CF71" s="64">
        <f t="shared" si="88"/>
        <v>2.7703898673517133</v>
      </c>
      <c r="CG71" s="64">
        <f t="shared" si="89"/>
        <v>5.3769574650266962</v>
      </c>
      <c r="CH71" s="64">
        <f t="shared" si="90"/>
        <v>12.356799198931171</v>
      </c>
      <c r="CI71" s="778">
        <f t="shared" si="91"/>
        <v>8.2627034772873387</v>
      </c>
      <c r="CJ71" s="64">
        <f t="shared" si="92"/>
        <v>16.114790429264421</v>
      </c>
      <c r="CK71" s="64">
        <f t="shared" si="93"/>
        <v>3.9361067902689824</v>
      </c>
      <c r="CL71" s="64">
        <f t="shared" si="94"/>
        <v>11.969317285099892</v>
      </c>
      <c r="CM71" s="64">
        <f t="shared" si="95"/>
        <v>19.599495668692594</v>
      </c>
      <c r="CN71" s="64">
        <f t="shared" si="96"/>
        <v>9.7185081242664282</v>
      </c>
      <c r="CO71" s="64">
        <f t="shared" si="97"/>
        <v>9.876175732763592</v>
      </c>
      <c r="CP71" s="64">
        <f t="shared" si="98"/>
        <v>1.8124351184832761</v>
      </c>
      <c r="CQ71" s="64">
        <f t="shared" si="99"/>
        <v>5.2283097558683531</v>
      </c>
      <c r="CR71" s="64">
        <f t="shared" si="100"/>
        <v>12.864606936845524</v>
      </c>
      <c r="CS71" s="778">
        <f t="shared" si="101"/>
        <v>10.378122195364137</v>
      </c>
      <c r="CT71" s="64">
        <f t="shared" si="102"/>
        <v>16.398018943043237</v>
      </c>
      <c r="CU71" s="64">
        <f t="shared" si="103"/>
        <v>2.7291445208298653</v>
      </c>
      <c r="CV71" s="64">
        <f t="shared" si="104"/>
        <v>13.747118675877418</v>
      </c>
      <c r="CW71" s="64">
        <f t="shared" si="105"/>
        <v>16.794260428338042</v>
      </c>
      <c r="CX71" s="95">
        <f t="shared" si="106"/>
        <v>10.171807692586535</v>
      </c>
      <c r="CZ71" s="59">
        <f t="shared" si="19"/>
        <v>0.63660883426511905</v>
      </c>
      <c r="DA71" s="57">
        <f t="shared" si="20"/>
        <v>0.6135788707665295</v>
      </c>
      <c r="DB71" s="57">
        <f t="shared" si="21"/>
        <v>0.65675102804601959</v>
      </c>
      <c r="DC71" s="57">
        <f t="shared" si="22"/>
        <v>-0.70974160236566064</v>
      </c>
      <c r="DD71" s="104">
        <f t="shared" si="23"/>
        <v>-0.22033682945987199</v>
      </c>
      <c r="DE71" s="57">
        <f t="shared" si="24"/>
        <v>-1.5322506122071786</v>
      </c>
      <c r="DF71" s="57">
        <f t="shared" si="25"/>
        <v>-0.19824539111953055</v>
      </c>
      <c r="DG71" s="57">
        <f t="shared" si="26"/>
        <v>1.5124693896409926</v>
      </c>
      <c r="DH71" s="57">
        <f t="shared" si="27"/>
        <v>-0.6624543732384609</v>
      </c>
      <c r="DI71" s="57">
        <f t="shared" si="28"/>
        <v>-9.6379314327958099E-2</v>
      </c>
      <c r="DJ71" s="59">
        <f t="shared" si="29"/>
        <v>-1.8755961047165925E-2</v>
      </c>
      <c r="DK71" s="57">
        <f t="shared" si="57"/>
        <v>-0.95795474886843723</v>
      </c>
      <c r="DL71" s="57">
        <f t="shared" si="58"/>
        <v>-0.14864770915834313</v>
      </c>
      <c r="DM71" s="57">
        <f t="shared" si="59"/>
        <v>0.5078077379143533</v>
      </c>
      <c r="DN71" s="104">
        <f t="shared" si="60"/>
        <v>2.115418718076798</v>
      </c>
      <c r="DO71" s="57">
        <f t="shared" si="61"/>
        <v>0.28322851377881619</v>
      </c>
      <c r="DP71" s="57">
        <f t="shared" si="62"/>
        <v>-1.2069622694391171</v>
      </c>
      <c r="DQ71" s="57">
        <f t="shared" si="63"/>
        <v>1.7778013907775261</v>
      </c>
      <c r="DR71" s="57">
        <f t="shared" si="64"/>
        <v>-2.805235240354552</v>
      </c>
      <c r="DS71" s="60">
        <f t="shared" si="65"/>
        <v>0.45329956832010687</v>
      </c>
    </row>
    <row r="72" spans="1:123" x14ac:dyDescent="0.25">
      <c r="A72" s="461" t="s">
        <v>71</v>
      </c>
      <c r="B72" s="93">
        <v>79</v>
      </c>
      <c r="C72" s="80">
        <v>86</v>
      </c>
      <c r="D72" s="80">
        <v>47</v>
      </c>
      <c r="E72" s="80">
        <v>82</v>
      </c>
      <c r="F72" s="143">
        <v>84</v>
      </c>
      <c r="G72" s="80">
        <v>128</v>
      </c>
      <c r="H72" s="80">
        <v>38</v>
      </c>
      <c r="I72" s="80">
        <v>134</v>
      </c>
      <c r="J72" s="80">
        <v>79</v>
      </c>
      <c r="K72" s="80">
        <v>93</v>
      </c>
      <c r="L72" s="80">
        <v>77</v>
      </c>
      <c r="M72" s="80">
        <v>97</v>
      </c>
      <c r="N72" s="80">
        <v>43</v>
      </c>
      <c r="O72" s="80">
        <v>102</v>
      </c>
      <c r="P72" s="143">
        <v>82</v>
      </c>
      <c r="Q72" s="80">
        <v>122</v>
      </c>
      <c r="R72" s="80">
        <v>42</v>
      </c>
      <c r="S72" s="80">
        <v>127</v>
      </c>
      <c r="T72" s="80">
        <v>74</v>
      </c>
      <c r="U72" s="80">
        <v>85</v>
      </c>
      <c r="V72" s="80">
        <f t="shared" si="30"/>
        <v>156</v>
      </c>
      <c r="W72" s="80">
        <f t="shared" si="31"/>
        <v>183</v>
      </c>
      <c r="X72" s="80">
        <f t="shared" si="32"/>
        <v>90</v>
      </c>
      <c r="Y72" s="80">
        <f t="shared" si="33"/>
        <v>184</v>
      </c>
      <c r="Z72" s="143">
        <f t="shared" si="34"/>
        <v>166</v>
      </c>
      <c r="AA72" s="80">
        <f t="shared" si="35"/>
        <v>250</v>
      </c>
      <c r="AB72" s="80">
        <f t="shared" si="36"/>
        <v>80</v>
      </c>
      <c r="AC72" s="80">
        <f t="shared" si="37"/>
        <v>261</v>
      </c>
      <c r="AD72" s="80">
        <f t="shared" si="38"/>
        <v>153</v>
      </c>
      <c r="AE72" s="80">
        <f t="shared" si="39"/>
        <v>178</v>
      </c>
      <c r="AF72" s="93">
        <v>109.02680000000001</v>
      </c>
      <c r="AG72" s="80">
        <v>60.515299999999982</v>
      </c>
      <c r="AH72" s="80">
        <v>66.113899999999987</v>
      </c>
      <c r="AI72" s="80">
        <v>96.144999999999996</v>
      </c>
      <c r="AJ72" s="143">
        <v>103.71729999999998</v>
      </c>
      <c r="AK72" s="80">
        <v>102.83999999999997</v>
      </c>
      <c r="AL72" s="80">
        <v>22.965900000000005</v>
      </c>
      <c r="AM72" s="80">
        <v>123.346</v>
      </c>
      <c r="AN72" s="80">
        <v>129.23449999999997</v>
      </c>
      <c r="AO72" s="80">
        <v>86.456799999999973</v>
      </c>
      <c r="AP72" s="80">
        <v>92.372000000000071</v>
      </c>
      <c r="AQ72" s="80">
        <v>88.704100000000011</v>
      </c>
      <c r="AR72" s="80">
        <v>70.140000000000043</v>
      </c>
      <c r="AS72" s="80">
        <v>111.07260000000008</v>
      </c>
      <c r="AT72" s="143">
        <v>92.997600000000034</v>
      </c>
      <c r="AU72" s="80">
        <v>113.84620000000001</v>
      </c>
      <c r="AV72" s="80">
        <v>24.835399999999996</v>
      </c>
      <c r="AW72" s="80">
        <v>127.36400000000012</v>
      </c>
      <c r="AX72" s="80">
        <v>101.73390000000009</v>
      </c>
      <c r="AY72" s="80">
        <v>84.349700000000055</v>
      </c>
      <c r="AZ72" s="80">
        <f t="shared" si="66"/>
        <v>201.39880000000008</v>
      </c>
      <c r="BA72" s="80">
        <f t="shared" si="67"/>
        <v>149.21940000000001</v>
      </c>
      <c r="BB72" s="80">
        <f t="shared" si="68"/>
        <v>136.25390000000004</v>
      </c>
      <c r="BC72" s="80">
        <f t="shared" si="69"/>
        <v>207.21760000000006</v>
      </c>
      <c r="BD72" s="143">
        <f t="shared" si="70"/>
        <v>196.7149</v>
      </c>
      <c r="BE72" s="80">
        <f t="shared" si="71"/>
        <v>216.68619999999999</v>
      </c>
      <c r="BF72" s="80">
        <f t="shared" si="72"/>
        <v>47.801299999999998</v>
      </c>
      <c r="BG72" s="80">
        <f t="shared" si="73"/>
        <v>250.71000000000012</v>
      </c>
      <c r="BH72" s="80">
        <f t="shared" si="74"/>
        <v>230.96840000000006</v>
      </c>
      <c r="BI72" s="81">
        <f t="shared" si="75"/>
        <v>170.80650000000003</v>
      </c>
      <c r="BK72" s="77">
        <f t="shared" si="107"/>
        <v>9.2941176470588243</v>
      </c>
      <c r="BL72" s="64">
        <f t="shared" si="108"/>
        <v>10.117647058823529</v>
      </c>
      <c r="BM72" s="64">
        <f t="shared" si="109"/>
        <v>5.5294117647058822</v>
      </c>
      <c r="BN72" s="64">
        <f t="shared" si="110"/>
        <v>9.6470588235294112</v>
      </c>
      <c r="BO72" s="778">
        <f t="shared" si="111"/>
        <v>9.8823529411764692</v>
      </c>
      <c r="BP72" s="64">
        <f t="shared" si="112"/>
        <v>15.058823529411763</v>
      </c>
      <c r="BQ72" s="64">
        <f t="shared" si="113"/>
        <v>4.4705882352941178</v>
      </c>
      <c r="BR72" s="64">
        <f t="shared" si="114"/>
        <v>15.764705882352942</v>
      </c>
      <c r="BS72" s="64">
        <f t="shared" si="115"/>
        <v>9.2941176470588243</v>
      </c>
      <c r="BT72" s="64">
        <f t="shared" si="116"/>
        <v>10.941176470588236</v>
      </c>
      <c r="BU72" s="64">
        <f t="shared" si="77"/>
        <v>9.0481786133960043</v>
      </c>
      <c r="BV72" s="64">
        <f t="shared" si="78"/>
        <v>11.398354876615747</v>
      </c>
      <c r="BW72" s="64">
        <f t="shared" si="79"/>
        <v>5.052878965922444</v>
      </c>
      <c r="BX72" s="64">
        <f t="shared" si="80"/>
        <v>11.985898942420683</v>
      </c>
      <c r="BY72" s="778">
        <f t="shared" si="81"/>
        <v>9.6357226792009403</v>
      </c>
      <c r="BZ72" s="64">
        <f t="shared" si="82"/>
        <v>14.336075205640423</v>
      </c>
      <c r="CA72" s="64">
        <f t="shared" si="83"/>
        <v>4.9353701527614566</v>
      </c>
      <c r="CB72" s="64">
        <f t="shared" si="84"/>
        <v>14.923619271445359</v>
      </c>
      <c r="CC72" s="64">
        <f t="shared" si="85"/>
        <v>8.695652173913043</v>
      </c>
      <c r="CD72" s="64">
        <f t="shared" si="86"/>
        <v>9.9882491186838998</v>
      </c>
      <c r="CE72" s="77">
        <f t="shared" si="87"/>
        <v>12.109225016840462</v>
      </c>
      <c r="CF72" s="64">
        <f t="shared" si="88"/>
        <v>6.7212225311722014</v>
      </c>
      <c r="CG72" s="64">
        <f t="shared" si="89"/>
        <v>7.3430394347159451</v>
      </c>
      <c r="CH72" s="64">
        <f t="shared" si="90"/>
        <v>10.67848858486286</v>
      </c>
      <c r="CI72" s="778">
        <f t="shared" si="91"/>
        <v>11.519517438273406</v>
      </c>
      <c r="CJ72" s="64">
        <f t="shared" si="92"/>
        <v>11.422078798349331</v>
      </c>
      <c r="CK72" s="64">
        <f t="shared" si="93"/>
        <v>2.5507421185823707</v>
      </c>
      <c r="CL72" s="64">
        <f t="shared" si="94"/>
        <v>13.699608435056367</v>
      </c>
      <c r="CM72" s="64">
        <f t="shared" si="95"/>
        <v>14.353623516776318</v>
      </c>
      <c r="CN72" s="64">
        <f t="shared" si="96"/>
        <v>9.6024541253707536</v>
      </c>
      <c r="CO72" s="64">
        <f t="shared" si="97"/>
        <v>10.179680642439987</v>
      </c>
      <c r="CP72" s="64">
        <f t="shared" si="98"/>
        <v>9.7754666963480297</v>
      </c>
      <c r="CQ72" s="64">
        <f t="shared" si="99"/>
        <v>7.7296453498975941</v>
      </c>
      <c r="CR72" s="64">
        <f t="shared" si="100"/>
        <v>12.240544711876755</v>
      </c>
      <c r="CS72" s="778">
        <f t="shared" si="101"/>
        <v>10.248623701049848</v>
      </c>
      <c r="CT72" s="64">
        <f t="shared" si="102"/>
        <v>12.546204026711022</v>
      </c>
      <c r="CU72" s="64">
        <f t="shared" si="103"/>
        <v>2.7369380399607435</v>
      </c>
      <c r="CV72" s="64">
        <f t="shared" si="104"/>
        <v>14.035907475682313</v>
      </c>
      <c r="CW72" s="64">
        <f t="shared" si="105"/>
        <v>11.211391033104464</v>
      </c>
      <c r="CX72" s="95">
        <f t="shared" si="106"/>
        <v>9.2955983229292443</v>
      </c>
      <c r="CZ72" s="59">
        <f t="shared" si="19"/>
        <v>-0.24593903366281999</v>
      </c>
      <c r="DA72" s="57">
        <f t="shared" si="20"/>
        <v>1.2807078177922175</v>
      </c>
      <c r="DB72" s="57">
        <f t="shared" si="21"/>
        <v>-0.47653279878343824</v>
      </c>
      <c r="DC72" s="57">
        <f t="shared" si="22"/>
        <v>2.3388401188912713</v>
      </c>
      <c r="DD72" s="104">
        <f t="shared" si="23"/>
        <v>-0.24663026197552895</v>
      </c>
      <c r="DE72" s="57">
        <f t="shared" si="24"/>
        <v>-0.72274832377133968</v>
      </c>
      <c r="DF72" s="57">
        <f t="shared" si="25"/>
        <v>0.46478191746733888</v>
      </c>
      <c r="DG72" s="57">
        <f t="shared" si="26"/>
        <v>-0.84108661090758297</v>
      </c>
      <c r="DH72" s="57">
        <f t="shared" si="27"/>
        <v>-0.59846547314578125</v>
      </c>
      <c r="DI72" s="57">
        <f t="shared" si="28"/>
        <v>-0.95292735190433575</v>
      </c>
      <c r="DJ72" s="59">
        <f t="shared" si="29"/>
        <v>-1.929544374400475</v>
      </c>
      <c r="DK72" s="57">
        <f t="shared" si="57"/>
        <v>3.0542441651758283</v>
      </c>
      <c r="DL72" s="57">
        <f t="shared" si="58"/>
        <v>0.386605915181649</v>
      </c>
      <c r="DM72" s="57">
        <f t="shared" si="59"/>
        <v>1.5620561270138946</v>
      </c>
      <c r="DN72" s="104">
        <f t="shared" si="60"/>
        <v>-1.2708937372235578</v>
      </c>
      <c r="DO72" s="57">
        <f t="shared" si="61"/>
        <v>1.1241252283616916</v>
      </c>
      <c r="DP72" s="57">
        <f t="shared" si="62"/>
        <v>0.18619592137837282</v>
      </c>
      <c r="DQ72" s="57">
        <f t="shared" si="63"/>
        <v>0.33629904062594562</v>
      </c>
      <c r="DR72" s="57">
        <f t="shared" si="64"/>
        <v>-3.1422324836718545</v>
      </c>
      <c r="DS72" s="60">
        <f t="shared" si="65"/>
        <v>-0.30685580244150934</v>
      </c>
    </row>
    <row r="73" spans="1:123" x14ac:dyDescent="0.25">
      <c r="A73" s="461" t="s">
        <v>72</v>
      </c>
      <c r="B73" s="93" t="s">
        <v>37</v>
      </c>
      <c r="C73" s="80" t="s">
        <v>37</v>
      </c>
      <c r="D73" s="80" t="s">
        <v>37</v>
      </c>
      <c r="E73" s="80" t="s">
        <v>37</v>
      </c>
      <c r="F73" s="143" t="s">
        <v>37</v>
      </c>
      <c r="G73" s="80" t="s">
        <v>37</v>
      </c>
      <c r="H73" s="80" t="s">
        <v>37</v>
      </c>
      <c r="I73" s="80" t="s">
        <v>37</v>
      </c>
      <c r="J73" s="80" t="s">
        <v>37</v>
      </c>
      <c r="K73" s="80" t="s">
        <v>37</v>
      </c>
      <c r="L73" s="80" t="s">
        <v>37</v>
      </c>
      <c r="M73" s="80" t="s">
        <v>37</v>
      </c>
      <c r="N73" s="80" t="s">
        <v>37</v>
      </c>
      <c r="O73" s="80" t="s">
        <v>37</v>
      </c>
      <c r="P73" s="143" t="s">
        <v>37</v>
      </c>
      <c r="Q73" s="80" t="s">
        <v>37</v>
      </c>
      <c r="R73" s="80" t="s">
        <v>37</v>
      </c>
      <c r="S73" s="80" t="s">
        <v>37</v>
      </c>
      <c r="T73" s="80" t="s">
        <v>37</v>
      </c>
      <c r="U73" s="80" t="s">
        <v>37</v>
      </c>
      <c r="V73" s="80" t="s">
        <v>37</v>
      </c>
      <c r="W73" s="80" t="s">
        <v>37</v>
      </c>
      <c r="X73" s="80" t="s">
        <v>37</v>
      </c>
      <c r="Y73" s="80" t="s">
        <v>37</v>
      </c>
      <c r="Z73" s="143" t="s">
        <v>37</v>
      </c>
      <c r="AA73" s="80" t="s">
        <v>37</v>
      </c>
      <c r="AB73" s="80" t="s">
        <v>37</v>
      </c>
      <c r="AC73" s="80" t="s">
        <v>37</v>
      </c>
      <c r="AD73" s="80" t="s">
        <v>37</v>
      </c>
      <c r="AE73" s="80" t="s">
        <v>37</v>
      </c>
      <c r="AF73" s="93"/>
      <c r="AG73" s="80"/>
      <c r="AH73" s="80"/>
      <c r="AI73" s="80"/>
      <c r="AJ73" s="143"/>
      <c r="AK73" s="80"/>
      <c r="AL73" s="80"/>
      <c r="AM73" s="80"/>
      <c r="AN73" s="80"/>
      <c r="AO73" s="80"/>
      <c r="AP73" s="80"/>
      <c r="AQ73" s="80"/>
      <c r="AR73" s="80"/>
      <c r="AS73" s="80"/>
      <c r="AT73" s="143"/>
      <c r="AU73" s="80"/>
      <c r="AV73" s="80"/>
      <c r="AW73" s="80"/>
      <c r="AX73" s="80"/>
      <c r="AY73" s="80"/>
      <c r="AZ73" s="80"/>
      <c r="BA73" s="80"/>
      <c r="BB73" s="80"/>
      <c r="BC73" s="80"/>
      <c r="BD73" s="143"/>
      <c r="BE73" s="80"/>
      <c r="BF73" s="80"/>
      <c r="BG73" s="80"/>
      <c r="BH73" s="80"/>
      <c r="BI73" s="81"/>
      <c r="BJ73" s="101"/>
      <c r="BK73" s="798"/>
      <c r="BL73" s="961"/>
      <c r="BM73" s="961"/>
      <c r="BN73" s="961"/>
      <c r="BO73" s="969"/>
      <c r="BP73" s="961"/>
      <c r="BQ73" s="961"/>
      <c r="BR73" s="961"/>
      <c r="BS73" s="961"/>
      <c r="BT73" s="961"/>
      <c r="BU73" s="961"/>
      <c r="BV73" s="961"/>
      <c r="BW73" s="961"/>
      <c r="BX73" s="961"/>
      <c r="BY73" s="969"/>
      <c r="BZ73" s="961"/>
      <c r="CA73" s="961"/>
      <c r="CB73" s="961"/>
      <c r="CC73" s="961"/>
      <c r="CD73" s="961"/>
      <c r="CE73" s="798"/>
      <c r="CF73" s="961"/>
      <c r="CG73" s="961"/>
      <c r="CH73" s="961"/>
      <c r="CI73" s="969"/>
      <c r="CJ73" s="961"/>
      <c r="CK73" s="961"/>
      <c r="CL73" s="961"/>
      <c r="CM73" s="961"/>
      <c r="CN73" s="961"/>
      <c r="CO73" s="961"/>
      <c r="CP73" s="961"/>
      <c r="CQ73" s="961"/>
      <c r="CR73" s="961"/>
      <c r="CS73" s="969"/>
      <c r="CT73" s="961"/>
      <c r="CU73" s="961"/>
      <c r="CV73" s="961"/>
      <c r="CW73" s="961"/>
      <c r="CX73" s="962"/>
      <c r="CZ73" s="798"/>
      <c r="DA73" s="961"/>
      <c r="DB73" s="961"/>
      <c r="DC73" s="961"/>
      <c r="DD73" s="969"/>
      <c r="DE73" s="961"/>
      <c r="DF73" s="961"/>
      <c r="DG73" s="961"/>
      <c r="DH73" s="961"/>
      <c r="DI73" s="961"/>
      <c r="DJ73" s="798"/>
      <c r="DK73" s="961"/>
      <c r="DL73" s="961"/>
      <c r="DM73" s="961"/>
      <c r="DN73" s="969"/>
      <c r="DO73" s="961"/>
      <c r="DP73" s="961"/>
      <c r="DQ73" s="961"/>
      <c r="DR73" s="961"/>
      <c r="DS73" s="962"/>
    </row>
    <row r="74" spans="1:123" x14ac:dyDescent="0.25">
      <c r="A74" s="461" t="s">
        <v>73</v>
      </c>
      <c r="B74" s="93">
        <v>242</v>
      </c>
      <c r="C74" s="80">
        <v>156</v>
      </c>
      <c r="D74" s="80">
        <v>109</v>
      </c>
      <c r="E74" s="80">
        <v>160</v>
      </c>
      <c r="F74" s="143">
        <v>232</v>
      </c>
      <c r="G74" s="80">
        <v>272</v>
      </c>
      <c r="H74" s="80">
        <v>49</v>
      </c>
      <c r="I74" s="80">
        <v>308</v>
      </c>
      <c r="J74" s="80">
        <v>231</v>
      </c>
      <c r="K74" s="80">
        <v>170</v>
      </c>
      <c r="L74" s="80">
        <v>219</v>
      </c>
      <c r="M74" s="80">
        <v>122</v>
      </c>
      <c r="N74" s="80">
        <v>105</v>
      </c>
      <c r="O74" s="80">
        <v>171</v>
      </c>
      <c r="P74" s="143">
        <v>217</v>
      </c>
      <c r="Q74" s="80">
        <v>253</v>
      </c>
      <c r="R74" s="80">
        <v>42</v>
      </c>
      <c r="S74" s="80">
        <v>351</v>
      </c>
      <c r="T74" s="80">
        <v>185</v>
      </c>
      <c r="U74" s="80">
        <v>142</v>
      </c>
      <c r="V74" s="80">
        <f t="shared" si="30"/>
        <v>461</v>
      </c>
      <c r="W74" s="80">
        <f t="shared" si="31"/>
        <v>278</v>
      </c>
      <c r="X74" s="80">
        <f t="shared" si="32"/>
        <v>214</v>
      </c>
      <c r="Y74" s="80">
        <f t="shared" si="33"/>
        <v>331</v>
      </c>
      <c r="Z74" s="143">
        <f t="shared" si="34"/>
        <v>449</v>
      </c>
      <c r="AA74" s="80">
        <f t="shared" si="35"/>
        <v>525</v>
      </c>
      <c r="AB74" s="80">
        <f t="shared" si="36"/>
        <v>91</v>
      </c>
      <c r="AC74" s="80">
        <f t="shared" si="37"/>
        <v>659</v>
      </c>
      <c r="AD74" s="80">
        <f t="shared" si="38"/>
        <v>416</v>
      </c>
      <c r="AE74" s="80">
        <f t="shared" si="39"/>
        <v>312</v>
      </c>
      <c r="AF74" s="93">
        <v>263.99069999999995</v>
      </c>
      <c r="AG74" s="80">
        <v>126.8837</v>
      </c>
      <c r="AH74" s="80">
        <v>172.28409999999985</v>
      </c>
      <c r="AI74" s="80">
        <v>198.75089999999994</v>
      </c>
      <c r="AJ74" s="143">
        <v>239.50849999999991</v>
      </c>
      <c r="AK74" s="80">
        <v>261.23529999999977</v>
      </c>
      <c r="AL74" s="80">
        <v>37.224899999999998</v>
      </c>
      <c r="AM74" s="80">
        <v>284.1731999999995</v>
      </c>
      <c r="AN74" s="80">
        <v>248.47869999999995</v>
      </c>
      <c r="AO74" s="80">
        <v>177.37819999999996</v>
      </c>
      <c r="AP74" s="80">
        <v>272.11840000000041</v>
      </c>
      <c r="AQ74" s="80">
        <v>105.78390000000003</v>
      </c>
      <c r="AR74" s="80">
        <v>128.90630000000002</v>
      </c>
      <c r="AS74" s="80">
        <v>187.70740000000012</v>
      </c>
      <c r="AT74" s="143">
        <v>264.83310000000034</v>
      </c>
      <c r="AU74" s="80">
        <v>244.48470000000037</v>
      </c>
      <c r="AV74" s="80">
        <v>30.634299999999996</v>
      </c>
      <c r="AW74" s="80">
        <v>296.41330000000067</v>
      </c>
      <c r="AX74" s="80">
        <v>209.84970000000027</v>
      </c>
      <c r="AY74" s="80">
        <v>147.78600000000012</v>
      </c>
      <c r="AZ74" s="80">
        <f t="shared" si="66"/>
        <v>536.10910000000035</v>
      </c>
      <c r="BA74" s="80">
        <f t="shared" si="67"/>
        <v>232.66760000000005</v>
      </c>
      <c r="BB74" s="80">
        <f t="shared" si="68"/>
        <v>301.19039999999984</v>
      </c>
      <c r="BC74" s="80">
        <f t="shared" si="69"/>
        <v>386.45830000000007</v>
      </c>
      <c r="BD74" s="143">
        <f t="shared" si="70"/>
        <v>504.34160000000026</v>
      </c>
      <c r="BE74" s="80">
        <f t="shared" si="71"/>
        <v>505.72000000000014</v>
      </c>
      <c r="BF74" s="80">
        <f t="shared" si="72"/>
        <v>67.859199999999987</v>
      </c>
      <c r="BG74" s="80">
        <f t="shared" si="73"/>
        <v>580.58650000000011</v>
      </c>
      <c r="BH74" s="80">
        <f t="shared" si="74"/>
        <v>458.32840000000022</v>
      </c>
      <c r="BI74" s="81">
        <f t="shared" si="75"/>
        <v>325.16420000000005</v>
      </c>
      <c r="BK74" s="77">
        <f t="shared" ref="BK74:BK80" si="117">B74/SUM($B74:$K74)*100</f>
        <v>12.545360290305856</v>
      </c>
      <c r="BL74" s="64">
        <f t="shared" si="108"/>
        <v>8.0870917573872472</v>
      </c>
      <c r="BM74" s="64">
        <f t="shared" si="109"/>
        <v>5.6505961638154485</v>
      </c>
      <c r="BN74" s="64">
        <f t="shared" si="110"/>
        <v>8.2944530844997413</v>
      </c>
      <c r="BO74" s="778">
        <f t="shared" si="111"/>
        <v>12.026956972524625</v>
      </c>
      <c r="BP74" s="64">
        <f t="shared" si="112"/>
        <v>14.10057024364956</v>
      </c>
      <c r="BQ74" s="64">
        <f t="shared" si="113"/>
        <v>2.5401762571280453</v>
      </c>
      <c r="BR74" s="64">
        <f t="shared" si="114"/>
        <v>15.966822187662</v>
      </c>
      <c r="BS74" s="64">
        <f t="shared" si="115"/>
        <v>11.975116640746501</v>
      </c>
      <c r="BT74" s="64">
        <f t="shared" si="116"/>
        <v>8.8128564022809748</v>
      </c>
      <c r="BU74" s="64">
        <f t="shared" ref="BU74:CD80" si="118">L74/SUM($L74:$U74)*100</f>
        <v>12.119535141117876</v>
      </c>
      <c r="BV74" s="64">
        <f t="shared" si="118"/>
        <v>6.7515218594355293</v>
      </c>
      <c r="BW74" s="64">
        <f t="shared" si="118"/>
        <v>5.8107360265633643</v>
      </c>
      <c r="BX74" s="64">
        <f t="shared" si="118"/>
        <v>9.4631986718317656</v>
      </c>
      <c r="BY74" s="778">
        <f t="shared" si="118"/>
        <v>12.008854454897619</v>
      </c>
      <c r="BZ74" s="64">
        <f t="shared" si="118"/>
        <v>14.001106806862202</v>
      </c>
      <c r="CA74" s="64">
        <f t="shared" si="118"/>
        <v>2.3242944106253458</v>
      </c>
      <c r="CB74" s="64">
        <f t="shared" si="118"/>
        <v>19.424460431654676</v>
      </c>
      <c r="CC74" s="64">
        <f t="shared" si="118"/>
        <v>10.237963475373547</v>
      </c>
      <c r="CD74" s="64">
        <f t="shared" si="118"/>
        <v>7.8583287216380748</v>
      </c>
      <c r="CE74" s="77">
        <f t="shared" ref="CE74:CN80" si="119">AF74/SUM($AF74:$AO74)*100</f>
        <v>13.13446554424725</v>
      </c>
      <c r="CF74" s="64">
        <f t="shared" si="119"/>
        <v>6.3129102115211069</v>
      </c>
      <c r="CG74" s="64">
        <f t="shared" si="119"/>
        <v>8.5717397441335859</v>
      </c>
      <c r="CH74" s="64">
        <f t="shared" si="119"/>
        <v>9.8885561042041665</v>
      </c>
      <c r="CI74" s="778">
        <f t="shared" si="119"/>
        <v>11.916390012240363</v>
      </c>
      <c r="CJ74" s="64">
        <f t="shared" si="119"/>
        <v>12.997374705969156</v>
      </c>
      <c r="CK74" s="64">
        <f t="shared" si="119"/>
        <v>1.8520696616890275</v>
      </c>
      <c r="CL74" s="64">
        <f t="shared" si="119"/>
        <v>14.138615883053749</v>
      </c>
      <c r="CM74" s="64">
        <f t="shared" si="119"/>
        <v>12.36268900241315</v>
      </c>
      <c r="CN74" s="64">
        <f t="shared" si="119"/>
        <v>8.8251891305284538</v>
      </c>
      <c r="CO74" s="64">
        <f t="shared" si="97"/>
        <v>14.409104370831491</v>
      </c>
      <c r="CP74" s="64">
        <f t="shared" si="98"/>
        <v>5.6014266431582698</v>
      </c>
      <c r="CQ74" s="64">
        <f t="shared" si="99"/>
        <v>6.8257946936249549</v>
      </c>
      <c r="CR74" s="64">
        <f t="shared" si="100"/>
        <v>9.9394069558597025</v>
      </c>
      <c r="CS74" s="778">
        <f t="shared" si="101"/>
        <v>14.023336087345994</v>
      </c>
      <c r="CT74" s="64">
        <f t="shared" si="102"/>
        <v>12.945855772235268</v>
      </c>
      <c r="CU74" s="64">
        <f t="shared" si="103"/>
        <v>1.6221351662635177</v>
      </c>
      <c r="CV74" s="64">
        <f t="shared" si="104"/>
        <v>15.69555817101155</v>
      </c>
      <c r="CW74" s="64">
        <f t="shared" si="105"/>
        <v>11.111877144241905</v>
      </c>
      <c r="CX74" s="95">
        <f t="shared" si="106"/>
        <v>7.8255049954273623</v>
      </c>
      <c r="CZ74" s="59">
        <f t="shared" si="19"/>
        <v>-0.42582514918798076</v>
      </c>
      <c r="DA74" s="57">
        <f t="shared" si="20"/>
        <v>-1.3355698979517179</v>
      </c>
      <c r="DB74" s="57">
        <f t="shared" si="21"/>
        <v>0.16013986274791581</v>
      </c>
      <c r="DC74" s="57">
        <f t="shared" si="22"/>
        <v>1.1687455873320243</v>
      </c>
      <c r="DD74" s="104">
        <f t="shared" si="23"/>
        <v>-1.8102517627005099E-2</v>
      </c>
      <c r="DE74" s="57">
        <f t="shared" si="24"/>
        <v>-9.9463436787358361E-2</v>
      </c>
      <c r="DF74" s="57">
        <f t="shared" si="25"/>
        <v>-0.21588184650269948</v>
      </c>
      <c r="DG74" s="57">
        <f t="shared" si="26"/>
        <v>3.4576382439926761</v>
      </c>
      <c r="DH74" s="57">
        <f t="shared" si="27"/>
        <v>-1.7371531653729537</v>
      </c>
      <c r="DI74" s="57">
        <f t="shared" si="28"/>
        <v>-0.95452768064289994</v>
      </c>
      <c r="DJ74" s="59">
        <f t="shared" si="29"/>
        <v>1.2746388265842405</v>
      </c>
      <c r="DK74" s="57">
        <f t="shared" si="57"/>
        <v>-0.7114835683628371</v>
      </c>
      <c r="DL74" s="57">
        <f t="shared" si="58"/>
        <v>-1.7459450505086309</v>
      </c>
      <c r="DM74" s="57">
        <f t="shared" si="59"/>
        <v>5.0850851655535934E-2</v>
      </c>
      <c r="DN74" s="104">
        <f t="shared" si="60"/>
        <v>2.1069460751056308</v>
      </c>
      <c r="DO74" s="57">
        <f t="shared" si="61"/>
        <v>-5.1518933733888161E-2</v>
      </c>
      <c r="DP74" s="57">
        <f t="shared" si="62"/>
        <v>-0.22993449542550981</v>
      </c>
      <c r="DQ74" s="57">
        <f t="shared" si="63"/>
        <v>1.556942287957801</v>
      </c>
      <c r="DR74" s="57">
        <f t="shared" si="64"/>
        <v>-1.2508118581712449</v>
      </c>
      <c r="DS74" s="60">
        <f t="shared" si="65"/>
        <v>-0.99968413510109144</v>
      </c>
    </row>
    <row r="75" spans="1:123" x14ac:dyDescent="0.25">
      <c r="A75" s="461" t="s">
        <v>74</v>
      </c>
      <c r="B75" s="93">
        <v>98</v>
      </c>
      <c r="C75" s="80">
        <v>103</v>
      </c>
      <c r="D75" s="80">
        <v>178</v>
      </c>
      <c r="E75" s="80">
        <v>181</v>
      </c>
      <c r="F75" s="143">
        <v>90</v>
      </c>
      <c r="G75" s="80">
        <v>304</v>
      </c>
      <c r="H75" s="80">
        <v>66</v>
      </c>
      <c r="I75" s="80">
        <v>206</v>
      </c>
      <c r="J75" s="80">
        <v>241</v>
      </c>
      <c r="K75" s="80">
        <v>86</v>
      </c>
      <c r="L75" s="80">
        <v>104</v>
      </c>
      <c r="M75" s="80">
        <v>98</v>
      </c>
      <c r="N75" s="80">
        <v>135</v>
      </c>
      <c r="O75" s="80">
        <v>193</v>
      </c>
      <c r="P75" s="143">
        <v>93</v>
      </c>
      <c r="Q75" s="80">
        <v>256</v>
      </c>
      <c r="R75" s="80">
        <v>65</v>
      </c>
      <c r="S75" s="80">
        <v>164</v>
      </c>
      <c r="T75" s="80">
        <v>206</v>
      </c>
      <c r="U75" s="80">
        <v>78</v>
      </c>
      <c r="V75" s="80">
        <f t="shared" si="30"/>
        <v>202</v>
      </c>
      <c r="W75" s="80">
        <f t="shared" si="31"/>
        <v>201</v>
      </c>
      <c r="X75" s="80">
        <f t="shared" si="32"/>
        <v>313</v>
      </c>
      <c r="Y75" s="80">
        <f t="shared" si="33"/>
        <v>374</v>
      </c>
      <c r="Z75" s="143">
        <f t="shared" si="34"/>
        <v>183</v>
      </c>
      <c r="AA75" s="80">
        <f t="shared" si="35"/>
        <v>560</v>
      </c>
      <c r="AB75" s="80">
        <f t="shared" si="36"/>
        <v>131</v>
      </c>
      <c r="AC75" s="80">
        <f t="shared" si="37"/>
        <v>370</v>
      </c>
      <c r="AD75" s="80">
        <f t="shared" si="38"/>
        <v>447</v>
      </c>
      <c r="AE75" s="80">
        <f t="shared" si="39"/>
        <v>164</v>
      </c>
      <c r="AF75" s="93">
        <v>128.57630000000003</v>
      </c>
      <c r="AG75" s="80">
        <v>103.22820000000004</v>
      </c>
      <c r="AH75" s="80">
        <v>154.48059999999998</v>
      </c>
      <c r="AI75" s="80">
        <v>204.65849999999995</v>
      </c>
      <c r="AJ75" s="143">
        <v>119.74029999999999</v>
      </c>
      <c r="AK75" s="80">
        <v>313.58900000000023</v>
      </c>
      <c r="AL75" s="80">
        <v>62.1571</v>
      </c>
      <c r="AM75" s="80">
        <v>213.84690000000012</v>
      </c>
      <c r="AN75" s="80">
        <v>260.66189999999989</v>
      </c>
      <c r="AO75" s="80">
        <v>98.660399999999967</v>
      </c>
      <c r="AP75" s="80">
        <v>88.45310000000002</v>
      </c>
      <c r="AQ75" s="80">
        <v>111.73729999999999</v>
      </c>
      <c r="AR75" s="80">
        <v>150.5881</v>
      </c>
      <c r="AS75" s="80">
        <v>204.15140000000008</v>
      </c>
      <c r="AT75" s="143">
        <v>104.33749999999998</v>
      </c>
      <c r="AU75" s="80">
        <v>290.03480000000019</v>
      </c>
      <c r="AV75" s="80">
        <v>61.040399999999991</v>
      </c>
      <c r="AW75" s="80">
        <v>204.79790000000006</v>
      </c>
      <c r="AX75" s="80">
        <v>240.84399999999997</v>
      </c>
      <c r="AY75" s="80">
        <v>85.202500000000029</v>
      </c>
      <c r="AZ75" s="80">
        <f t="shared" si="66"/>
        <v>217.02940000000007</v>
      </c>
      <c r="BA75" s="80">
        <f t="shared" si="67"/>
        <v>214.96550000000002</v>
      </c>
      <c r="BB75" s="80">
        <f t="shared" si="68"/>
        <v>305.06869999999998</v>
      </c>
      <c r="BC75" s="80">
        <f t="shared" si="69"/>
        <v>408.80990000000003</v>
      </c>
      <c r="BD75" s="143">
        <f t="shared" si="70"/>
        <v>224.07779999999997</v>
      </c>
      <c r="BE75" s="80">
        <f t="shared" si="71"/>
        <v>603.62380000000041</v>
      </c>
      <c r="BF75" s="80">
        <f t="shared" si="72"/>
        <v>123.19749999999999</v>
      </c>
      <c r="BG75" s="80">
        <f t="shared" si="73"/>
        <v>418.64480000000015</v>
      </c>
      <c r="BH75" s="80">
        <f t="shared" si="74"/>
        <v>501.50589999999988</v>
      </c>
      <c r="BI75" s="81">
        <f t="shared" si="75"/>
        <v>183.8629</v>
      </c>
      <c r="BK75" s="77">
        <f t="shared" si="117"/>
        <v>6.3103670315518352</v>
      </c>
      <c r="BL75" s="64">
        <f t="shared" si="108"/>
        <v>6.6323245331616221</v>
      </c>
      <c r="BM75" s="64">
        <f t="shared" si="109"/>
        <v>11.461687057308435</v>
      </c>
      <c r="BN75" s="64">
        <f t="shared" si="110"/>
        <v>11.654861558274309</v>
      </c>
      <c r="BO75" s="778">
        <f t="shared" si="111"/>
        <v>5.7952350289761752</v>
      </c>
      <c r="BP75" s="64">
        <f t="shared" si="112"/>
        <v>19.575016097875082</v>
      </c>
      <c r="BQ75" s="64">
        <f t="shared" si="113"/>
        <v>4.249839021249195</v>
      </c>
      <c r="BR75" s="64">
        <f t="shared" si="114"/>
        <v>13.264649066323244</v>
      </c>
      <c r="BS75" s="64">
        <f t="shared" si="115"/>
        <v>15.518351577591757</v>
      </c>
      <c r="BT75" s="64">
        <f t="shared" si="116"/>
        <v>5.5376690276883451</v>
      </c>
      <c r="BU75" s="64">
        <f t="shared" si="118"/>
        <v>7.4712643678160928</v>
      </c>
      <c r="BV75" s="64">
        <f t="shared" si="118"/>
        <v>7.0402298850574709</v>
      </c>
      <c r="BW75" s="64">
        <f t="shared" si="118"/>
        <v>9.6982758620689662</v>
      </c>
      <c r="BX75" s="64">
        <f t="shared" si="118"/>
        <v>13.864942528735632</v>
      </c>
      <c r="BY75" s="778">
        <f t="shared" si="118"/>
        <v>6.6810344827586201</v>
      </c>
      <c r="BZ75" s="64">
        <f t="shared" si="118"/>
        <v>18.390804597701148</v>
      </c>
      <c r="CA75" s="64">
        <f t="shared" si="118"/>
        <v>4.6695402298850572</v>
      </c>
      <c r="CB75" s="64">
        <f t="shared" si="118"/>
        <v>11.781609195402298</v>
      </c>
      <c r="CC75" s="64">
        <f t="shared" si="118"/>
        <v>14.798850574712644</v>
      </c>
      <c r="CD75" s="64">
        <f t="shared" si="118"/>
        <v>5.6034482758620694</v>
      </c>
      <c r="CE75" s="77">
        <f t="shared" si="119"/>
        <v>7.7474308254667763</v>
      </c>
      <c r="CF75" s="64">
        <f t="shared" si="119"/>
        <v>6.220068074267572</v>
      </c>
      <c r="CG75" s="64">
        <f t="shared" si="119"/>
        <v>9.3083076926043322</v>
      </c>
      <c r="CH75" s="64">
        <f t="shared" si="119"/>
        <v>12.331802762980359</v>
      </c>
      <c r="CI75" s="778">
        <f t="shared" si="119"/>
        <v>7.215013118830135</v>
      </c>
      <c r="CJ75" s="64">
        <f t="shared" si="119"/>
        <v>18.895465845006445</v>
      </c>
      <c r="CK75" s="64">
        <f t="shared" si="119"/>
        <v>3.7453079032576051</v>
      </c>
      <c r="CL75" s="64">
        <f t="shared" si="119"/>
        <v>12.885454512149686</v>
      </c>
      <c r="CM75" s="64">
        <f t="shared" si="119"/>
        <v>15.706316320229599</v>
      </c>
      <c r="CN75" s="64">
        <f t="shared" si="119"/>
        <v>5.9448329452074917</v>
      </c>
      <c r="CO75" s="64">
        <f t="shared" si="97"/>
        <v>5.7392840713034809</v>
      </c>
      <c r="CP75" s="64">
        <f t="shared" si="98"/>
        <v>7.2500806196782062</v>
      </c>
      <c r="CQ75" s="64">
        <f t="shared" si="99"/>
        <v>9.77091683228576</v>
      </c>
      <c r="CR75" s="64">
        <f t="shared" si="100"/>
        <v>13.246374385457443</v>
      </c>
      <c r="CS75" s="778">
        <f t="shared" si="101"/>
        <v>6.7699442053430205</v>
      </c>
      <c r="CT75" s="64">
        <f t="shared" si="102"/>
        <v>18.818923336363472</v>
      </c>
      <c r="CU75" s="64">
        <f t="shared" si="103"/>
        <v>3.9606095820948379</v>
      </c>
      <c r="CV75" s="64">
        <f t="shared" si="104"/>
        <v>13.28832257214731</v>
      </c>
      <c r="CW75" s="64">
        <f t="shared" si="105"/>
        <v>15.627175676929529</v>
      </c>
      <c r="CX75" s="95">
        <f t="shared" si="106"/>
        <v>5.5283687183969237</v>
      </c>
      <c r="CZ75" s="59">
        <f t="shared" si="19"/>
        <v>1.1608973362642576</v>
      </c>
      <c r="DA75" s="57">
        <f t="shared" si="20"/>
        <v>0.40790535189584887</v>
      </c>
      <c r="DB75" s="57">
        <f t="shared" si="21"/>
        <v>-1.7634111952394687</v>
      </c>
      <c r="DC75" s="57">
        <f t="shared" si="22"/>
        <v>2.2100809704613233</v>
      </c>
      <c r="DD75" s="104">
        <f t="shared" si="23"/>
        <v>0.88579945378244496</v>
      </c>
      <c r="DE75" s="57">
        <f t="shared" si="24"/>
        <v>-1.1842115001739337</v>
      </c>
      <c r="DF75" s="57">
        <f t="shared" si="25"/>
        <v>0.41970120863586224</v>
      </c>
      <c r="DG75" s="57">
        <f t="shared" si="26"/>
        <v>-1.4830398709209458</v>
      </c>
      <c r="DH75" s="57">
        <f t="shared" si="27"/>
        <v>-0.71950100287911312</v>
      </c>
      <c r="DI75" s="57">
        <f t="shared" si="28"/>
        <v>6.577924817372427E-2</v>
      </c>
      <c r="DJ75" s="59">
        <f t="shared" si="29"/>
        <v>-2.0081467541632954</v>
      </c>
      <c r="DK75" s="57">
        <f t="shared" si="57"/>
        <v>1.0300125454106341</v>
      </c>
      <c r="DL75" s="57">
        <f t="shared" si="58"/>
        <v>0.46260913968142781</v>
      </c>
      <c r="DM75" s="57">
        <f t="shared" si="59"/>
        <v>0.91457162247708368</v>
      </c>
      <c r="DN75" s="104">
        <f t="shared" si="60"/>
        <v>-0.44506891348711441</v>
      </c>
      <c r="DO75" s="57">
        <f t="shared" si="61"/>
        <v>-7.6542508642972962E-2</v>
      </c>
      <c r="DP75" s="57">
        <f t="shared" si="62"/>
        <v>0.21530167883723283</v>
      </c>
      <c r="DQ75" s="57">
        <f t="shared" si="63"/>
        <v>0.40286805999762443</v>
      </c>
      <c r="DR75" s="57">
        <f t="shared" si="64"/>
        <v>-7.9140643300069868E-2</v>
      </c>
      <c r="DS75" s="60">
        <f t="shared" si="65"/>
        <v>-0.41646422681056805</v>
      </c>
    </row>
    <row r="76" spans="1:123" x14ac:dyDescent="0.25">
      <c r="A76" s="461" t="s">
        <v>75</v>
      </c>
      <c r="B76" s="93">
        <v>215</v>
      </c>
      <c r="C76" s="80">
        <v>200</v>
      </c>
      <c r="D76" s="80">
        <v>213</v>
      </c>
      <c r="E76" s="80">
        <v>241</v>
      </c>
      <c r="F76" s="143">
        <v>65</v>
      </c>
      <c r="G76" s="80">
        <v>222</v>
      </c>
      <c r="H76" s="80">
        <v>64</v>
      </c>
      <c r="I76" s="80">
        <v>249</v>
      </c>
      <c r="J76" s="80">
        <v>145</v>
      </c>
      <c r="K76" s="80">
        <v>259</v>
      </c>
      <c r="L76" s="80">
        <v>211</v>
      </c>
      <c r="M76" s="80">
        <v>177</v>
      </c>
      <c r="N76" s="80">
        <v>162</v>
      </c>
      <c r="O76" s="80">
        <v>219</v>
      </c>
      <c r="P76" s="143">
        <v>76</v>
      </c>
      <c r="Q76" s="80">
        <v>209</v>
      </c>
      <c r="R76" s="80">
        <v>51</v>
      </c>
      <c r="S76" s="80">
        <v>235</v>
      </c>
      <c r="T76" s="80">
        <v>125</v>
      </c>
      <c r="U76" s="80">
        <v>239</v>
      </c>
      <c r="V76" s="80">
        <f t="shared" si="30"/>
        <v>426</v>
      </c>
      <c r="W76" s="80">
        <f t="shared" si="31"/>
        <v>377</v>
      </c>
      <c r="X76" s="80">
        <f t="shared" si="32"/>
        <v>375</v>
      </c>
      <c r="Y76" s="80">
        <f t="shared" si="33"/>
        <v>460</v>
      </c>
      <c r="Z76" s="143">
        <f t="shared" si="34"/>
        <v>141</v>
      </c>
      <c r="AA76" s="80">
        <f t="shared" si="35"/>
        <v>431</v>
      </c>
      <c r="AB76" s="80">
        <f t="shared" si="36"/>
        <v>115</v>
      </c>
      <c r="AC76" s="80">
        <f t="shared" si="37"/>
        <v>484</v>
      </c>
      <c r="AD76" s="80">
        <f t="shared" si="38"/>
        <v>270</v>
      </c>
      <c r="AE76" s="80">
        <f t="shared" si="39"/>
        <v>498</v>
      </c>
      <c r="AF76" s="93">
        <v>185.50539999999992</v>
      </c>
      <c r="AG76" s="80">
        <v>250.44410000000011</v>
      </c>
      <c r="AH76" s="80">
        <v>219.06969999999993</v>
      </c>
      <c r="AI76" s="80">
        <v>294.22970000000032</v>
      </c>
      <c r="AJ76" s="143">
        <v>121.72729999999997</v>
      </c>
      <c r="AK76" s="80">
        <v>209.0089000000001</v>
      </c>
      <c r="AL76" s="80">
        <v>31.682099999999998</v>
      </c>
      <c r="AM76" s="80">
        <v>298.47360000000049</v>
      </c>
      <c r="AN76" s="80">
        <v>208.54980000000009</v>
      </c>
      <c r="AO76" s="80">
        <v>155.76320000000004</v>
      </c>
      <c r="AP76" s="80">
        <v>173.13620000000009</v>
      </c>
      <c r="AQ76" s="80">
        <v>224.2863000000003</v>
      </c>
      <c r="AR76" s="80">
        <v>195.15700000000029</v>
      </c>
      <c r="AS76" s="80">
        <v>232.77260000000038</v>
      </c>
      <c r="AT76" s="143">
        <v>103.14099999999999</v>
      </c>
      <c r="AU76" s="80">
        <v>206.69500000000019</v>
      </c>
      <c r="AV76" s="80">
        <v>10.714600000000001</v>
      </c>
      <c r="AW76" s="80">
        <v>282.89720000000028</v>
      </c>
      <c r="AX76" s="80">
        <v>195.89080000000018</v>
      </c>
      <c r="AY76" s="80">
        <v>122.65279999999998</v>
      </c>
      <c r="AZ76" s="80">
        <f t="shared" si="66"/>
        <v>358.64160000000004</v>
      </c>
      <c r="BA76" s="80">
        <f t="shared" si="67"/>
        <v>474.73040000000037</v>
      </c>
      <c r="BB76" s="80">
        <f t="shared" si="68"/>
        <v>414.22670000000022</v>
      </c>
      <c r="BC76" s="80">
        <f t="shared" si="69"/>
        <v>527.00230000000067</v>
      </c>
      <c r="BD76" s="143">
        <f t="shared" si="70"/>
        <v>224.86829999999998</v>
      </c>
      <c r="BE76" s="80">
        <f t="shared" si="71"/>
        <v>415.70390000000032</v>
      </c>
      <c r="BF76" s="80">
        <f t="shared" si="72"/>
        <v>42.396699999999996</v>
      </c>
      <c r="BG76" s="80">
        <f t="shared" si="73"/>
        <v>581.37080000000083</v>
      </c>
      <c r="BH76" s="80">
        <f t="shared" si="74"/>
        <v>404.44060000000025</v>
      </c>
      <c r="BI76" s="81">
        <f t="shared" si="75"/>
        <v>278.41600000000005</v>
      </c>
      <c r="BK76" s="77">
        <f t="shared" si="117"/>
        <v>11.478910838227442</v>
      </c>
      <c r="BL76" s="64">
        <f t="shared" si="108"/>
        <v>10.678056593699948</v>
      </c>
      <c r="BM76" s="64">
        <f t="shared" si="109"/>
        <v>11.372130272290443</v>
      </c>
      <c r="BN76" s="64">
        <f t="shared" si="110"/>
        <v>12.867058195408434</v>
      </c>
      <c r="BO76" s="778">
        <f t="shared" si="111"/>
        <v>3.4703683929524822</v>
      </c>
      <c r="BP76" s="64">
        <f t="shared" si="112"/>
        <v>11.85264281900694</v>
      </c>
      <c r="BQ76" s="64">
        <f t="shared" si="113"/>
        <v>3.4169781099839827</v>
      </c>
      <c r="BR76" s="64">
        <f t="shared" si="114"/>
        <v>13.294180459156433</v>
      </c>
      <c r="BS76" s="64">
        <f t="shared" si="115"/>
        <v>7.7415910304324616</v>
      </c>
      <c r="BT76" s="64">
        <f t="shared" si="116"/>
        <v>13.82808328884143</v>
      </c>
      <c r="BU76" s="64">
        <f t="shared" si="118"/>
        <v>12.38262910798122</v>
      </c>
      <c r="BV76" s="64">
        <f t="shared" si="118"/>
        <v>10.387323943661972</v>
      </c>
      <c r="BW76" s="64">
        <f t="shared" si="118"/>
        <v>9.5070422535211261</v>
      </c>
      <c r="BX76" s="64">
        <f t="shared" si="118"/>
        <v>12.852112676056338</v>
      </c>
      <c r="BY76" s="778">
        <f t="shared" si="118"/>
        <v>4.460093896713615</v>
      </c>
      <c r="BZ76" s="64">
        <f t="shared" si="118"/>
        <v>12.26525821596244</v>
      </c>
      <c r="CA76" s="64">
        <f t="shared" si="118"/>
        <v>2.992957746478873</v>
      </c>
      <c r="CB76" s="64">
        <f t="shared" si="118"/>
        <v>13.791079812206572</v>
      </c>
      <c r="CC76" s="64">
        <f t="shared" si="118"/>
        <v>7.335680751173709</v>
      </c>
      <c r="CD76" s="64">
        <f t="shared" si="118"/>
        <v>14.025821596244132</v>
      </c>
      <c r="CE76" s="77">
        <f t="shared" si="119"/>
        <v>9.3952768102246722</v>
      </c>
      <c r="CF76" s="64">
        <f t="shared" si="119"/>
        <v>12.684221833906673</v>
      </c>
      <c r="CG76" s="64">
        <f t="shared" si="119"/>
        <v>11.095205165094256</v>
      </c>
      <c r="CH76" s="64">
        <f t="shared" si="119"/>
        <v>14.901827533265157</v>
      </c>
      <c r="CI76" s="778">
        <f t="shared" si="119"/>
        <v>6.1651125997478351</v>
      </c>
      <c r="CJ76" s="64">
        <f t="shared" si="119"/>
        <v>10.585656650968485</v>
      </c>
      <c r="CK76" s="64">
        <f t="shared" si="119"/>
        <v>1.6046007255272312</v>
      </c>
      <c r="CL76" s="64">
        <f t="shared" si="119"/>
        <v>15.116767989202906</v>
      </c>
      <c r="CM76" s="64">
        <f t="shared" si="119"/>
        <v>10.562404650845716</v>
      </c>
      <c r="CN76" s="64">
        <f t="shared" si="119"/>
        <v>7.8889260412170676</v>
      </c>
      <c r="CO76" s="64">
        <f t="shared" si="97"/>
        <v>9.9085383040026134</v>
      </c>
      <c r="CP76" s="64">
        <f t="shared" si="98"/>
        <v>12.835844812425265</v>
      </c>
      <c r="CQ76" s="64">
        <f t="shared" si="99"/>
        <v>11.168782783694226</v>
      </c>
      <c r="CR76" s="64">
        <f t="shared" si="100"/>
        <v>13.321513486043251</v>
      </c>
      <c r="CS76" s="778">
        <f t="shared" si="101"/>
        <v>5.9027317754064885</v>
      </c>
      <c r="CT76" s="64">
        <f t="shared" si="102"/>
        <v>11.829099430077713</v>
      </c>
      <c r="CU76" s="64">
        <f t="shared" si="103"/>
        <v>0.61319368515692474</v>
      </c>
      <c r="CV76" s="64">
        <f t="shared" si="104"/>
        <v>16.190130904427207</v>
      </c>
      <c r="CW76" s="64">
        <f t="shared" si="105"/>
        <v>11.210777960944714</v>
      </c>
      <c r="CX76" s="95">
        <f t="shared" si="106"/>
        <v>7.0193868578215941</v>
      </c>
      <c r="CZ76" s="59">
        <f t="shared" si="19"/>
        <v>0.903718269753778</v>
      </c>
      <c r="DA76" s="57">
        <f t="shared" si="20"/>
        <v>-0.29073265003797566</v>
      </c>
      <c r="DB76" s="57">
        <f t="shared" si="21"/>
        <v>-1.8650880187693168</v>
      </c>
      <c r="DC76" s="57">
        <f t="shared" si="22"/>
        <v>-1.4945519352096426E-2</v>
      </c>
      <c r="DD76" s="104">
        <f t="shared" si="23"/>
        <v>0.98972550376113277</v>
      </c>
      <c r="DE76" s="57">
        <f t="shared" si="24"/>
        <v>0.4126153969555002</v>
      </c>
      <c r="DF76" s="57">
        <f t="shared" si="25"/>
        <v>-0.42402036350510963</v>
      </c>
      <c r="DG76" s="57">
        <f t="shared" si="26"/>
        <v>0.49689935305013933</v>
      </c>
      <c r="DH76" s="57">
        <f t="shared" si="27"/>
        <v>-0.40591027925875256</v>
      </c>
      <c r="DI76" s="57">
        <f t="shared" si="28"/>
        <v>0.19773830740270171</v>
      </c>
      <c r="DJ76" s="59">
        <f t="shared" si="29"/>
        <v>0.51326149377794117</v>
      </c>
      <c r="DK76" s="57">
        <f t="shared" si="57"/>
        <v>0.15162297851859208</v>
      </c>
      <c r="DL76" s="57">
        <f t="shared" si="58"/>
        <v>7.3577618599969696E-2</v>
      </c>
      <c r="DM76" s="57">
        <f t="shared" si="59"/>
        <v>-1.5803140472219059</v>
      </c>
      <c r="DN76" s="104">
        <f t="shared" si="60"/>
        <v>-0.26238082434134657</v>
      </c>
      <c r="DO76" s="57">
        <f t="shared" si="61"/>
        <v>1.2434427791092286</v>
      </c>
      <c r="DP76" s="57">
        <f t="shared" si="62"/>
        <v>-0.99140704037030647</v>
      </c>
      <c r="DQ76" s="57">
        <f t="shared" si="63"/>
        <v>1.0733629152243012</v>
      </c>
      <c r="DR76" s="57">
        <f t="shared" si="64"/>
        <v>0.64837331009899835</v>
      </c>
      <c r="DS76" s="60">
        <f t="shared" si="65"/>
        <v>-0.86953918339547354</v>
      </c>
    </row>
    <row r="77" spans="1:123" x14ac:dyDescent="0.25">
      <c r="A77" s="461" t="s">
        <v>76</v>
      </c>
      <c r="B77" s="93">
        <v>192</v>
      </c>
      <c r="C77" s="80">
        <v>214</v>
      </c>
      <c r="D77" s="80">
        <v>211</v>
      </c>
      <c r="E77" s="80">
        <v>187</v>
      </c>
      <c r="F77" s="143">
        <v>122</v>
      </c>
      <c r="G77" s="80">
        <v>230</v>
      </c>
      <c r="H77" s="80">
        <v>39</v>
      </c>
      <c r="I77" s="80">
        <v>106</v>
      </c>
      <c r="J77" s="80">
        <v>287</v>
      </c>
      <c r="K77" s="80">
        <v>197</v>
      </c>
      <c r="L77" s="80">
        <v>169</v>
      </c>
      <c r="M77" s="80">
        <v>191</v>
      </c>
      <c r="N77" s="80">
        <v>187</v>
      </c>
      <c r="O77" s="80">
        <v>194</v>
      </c>
      <c r="P77" s="143">
        <v>130</v>
      </c>
      <c r="Q77" s="80">
        <v>194</v>
      </c>
      <c r="R77" s="80">
        <v>48</v>
      </c>
      <c r="S77" s="80">
        <v>120</v>
      </c>
      <c r="T77" s="80">
        <v>256</v>
      </c>
      <c r="U77" s="80">
        <v>205</v>
      </c>
      <c r="V77" s="80">
        <f t="shared" si="30"/>
        <v>361</v>
      </c>
      <c r="W77" s="80">
        <f t="shared" si="31"/>
        <v>405</v>
      </c>
      <c r="X77" s="80">
        <f t="shared" si="32"/>
        <v>398</v>
      </c>
      <c r="Y77" s="80">
        <f t="shared" si="33"/>
        <v>381</v>
      </c>
      <c r="Z77" s="143">
        <f t="shared" si="34"/>
        <v>252</v>
      </c>
      <c r="AA77" s="80">
        <f t="shared" si="35"/>
        <v>424</v>
      </c>
      <c r="AB77" s="80">
        <f t="shared" si="36"/>
        <v>87</v>
      </c>
      <c r="AC77" s="80">
        <f t="shared" si="37"/>
        <v>226</v>
      </c>
      <c r="AD77" s="80">
        <f t="shared" si="38"/>
        <v>543</v>
      </c>
      <c r="AE77" s="80">
        <f t="shared" si="39"/>
        <v>402</v>
      </c>
      <c r="AF77" s="93">
        <v>179.18480000000005</v>
      </c>
      <c r="AG77" s="80">
        <v>202.7226000000002</v>
      </c>
      <c r="AH77" s="80">
        <v>202.91940000000011</v>
      </c>
      <c r="AI77" s="80">
        <v>163.46600000000004</v>
      </c>
      <c r="AJ77" s="143">
        <v>188.60680000000008</v>
      </c>
      <c r="AK77" s="80">
        <v>227.3203000000002</v>
      </c>
      <c r="AL77" s="80">
        <v>35.662399999999991</v>
      </c>
      <c r="AM77" s="80">
        <v>144.17930000000007</v>
      </c>
      <c r="AN77" s="80">
        <v>318.65880000000033</v>
      </c>
      <c r="AO77" s="80">
        <v>183.56660000000011</v>
      </c>
      <c r="AP77" s="80">
        <v>174.68039999999999</v>
      </c>
      <c r="AQ77" s="80">
        <v>175.54549999999992</v>
      </c>
      <c r="AR77" s="80">
        <v>200.49190000000002</v>
      </c>
      <c r="AS77" s="80">
        <v>155.39499999999992</v>
      </c>
      <c r="AT77" s="143">
        <v>163.65579999999994</v>
      </c>
      <c r="AU77" s="80">
        <v>193.24499999999983</v>
      </c>
      <c r="AV77" s="80">
        <v>32.963100000000004</v>
      </c>
      <c r="AW77" s="80">
        <v>137.89929999999993</v>
      </c>
      <c r="AX77" s="80">
        <v>264.11430000000013</v>
      </c>
      <c r="AY77" s="80">
        <v>192.36109999999996</v>
      </c>
      <c r="AZ77" s="80">
        <f t="shared" si="66"/>
        <v>353.86520000000007</v>
      </c>
      <c r="BA77" s="80">
        <f t="shared" si="67"/>
        <v>378.26810000000012</v>
      </c>
      <c r="BB77" s="80">
        <f t="shared" si="68"/>
        <v>403.4113000000001</v>
      </c>
      <c r="BC77" s="80">
        <f t="shared" si="69"/>
        <v>318.86099999999999</v>
      </c>
      <c r="BD77" s="143">
        <f t="shared" si="70"/>
        <v>352.26260000000002</v>
      </c>
      <c r="BE77" s="80">
        <f t="shared" si="71"/>
        <v>420.56530000000004</v>
      </c>
      <c r="BF77" s="80">
        <f t="shared" si="72"/>
        <v>68.625499999999988</v>
      </c>
      <c r="BG77" s="80">
        <f t="shared" si="73"/>
        <v>282.07859999999999</v>
      </c>
      <c r="BH77" s="80">
        <f t="shared" si="74"/>
        <v>582.77310000000045</v>
      </c>
      <c r="BI77" s="81">
        <f t="shared" si="75"/>
        <v>375.92770000000007</v>
      </c>
      <c r="BK77" s="77">
        <f t="shared" si="117"/>
        <v>10.756302521008404</v>
      </c>
      <c r="BL77" s="64">
        <f t="shared" si="108"/>
        <v>11.988795518207283</v>
      </c>
      <c r="BM77" s="64">
        <f t="shared" si="109"/>
        <v>11.820728291316525</v>
      </c>
      <c r="BN77" s="64">
        <f t="shared" si="110"/>
        <v>10.476190476190476</v>
      </c>
      <c r="BO77" s="778">
        <f t="shared" si="111"/>
        <v>6.8347338935574227</v>
      </c>
      <c r="BP77" s="64">
        <f t="shared" si="112"/>
        <v>12.885154061624648</v>
      </c>
      <c r="BQ77" s="64">
        <f t="shared" si="113"/>
        <v>2.1848739495798317</v>
      </c>
      <c r="BR77" s="64">
        <f t="shared" si="114"/>
        <v>5.9383753501400554</v>
      </c>
      <c r="BS77" s="64">
        <f t="shared" si="115"/>
        <v>16.078431372549019</v>
      </c>
      <c r="BT77" s="64">
        <f t="shared" si="116"/>
        <v>11.03641456582633</v>
      </c>
      <c r="BU77" s="64">
        <f t="shared" si="118"/>
        <v>9.9763872491145218</v>
      </c>
      <c r="BV77" s="64">
        <f t="shared" si="118"/>
        <v>11.27508854781582</v>
      </c>
      <c r="BW77" s="64">
        <f t="shared" si="118"/>
        <v>11.038961038961039</v>
      </c>
      <c r="BX77" s="64">
        <f t="shared" si="118"/>
        <v>11.452184179456907</v>
      </c>
      <c r="BY77" s="778">
        <f t="shared" si="118"/>
        <v>7.674144037780402</v>
      </c>
      <c r="BZ77" s="64">
        <f t="shared" si="118"/>
        <v>11.452184179456907</v>
      </c>
      <c r="CA77" s="64">
        <f t="shared" si="118"/>
        <v>2.833530106257379</v>
      </c>
      <c r="CB77" s="64">
        <f t="shared" si="118"/>
        <v>7.0838252656434477</v>
      </c>
      <c r="CC77" s="64">
        <f t="shared" si="118"/>
        <v>15.11216056670602</v>
      </c>
      <c r="CD77" s="64">
        <f t="shared" si="118"/>
        <v>12.101534828807555</v>
      </c>
      <c r="CE77" s="77">
        <f t="shared" si="119"/>
        <v>9.7051433498692212</v>
      </c>
      <c r="CF77" s="64">
        <f t="shared" si="119"/>
        <v>10.980015566377279</v>
      </c>
      <c r="CG77" s="64">
        <f t="shared" si="119"/>
        <v>10.990674797580224</v>
      </c>
      <c r="CH77" s="64">
        <f t="shared" si="119"/>
        <v>8.8537697551897381</v>
      </c>
      <c r="CI77" s="778">
        <f t="shared" si="119"/>
        <v>10.215464876262466</v>
      </c>
      <c r="CJ77" s="64">
        <f t="shared" si="119"/>
        <v>12.312294892397556</v>
      </c>
      <c r="CK77" s="64">
        <f t="shared" si="119"/>
        <v>1.9315740185572434</v>
      </c>
      <c r="CL77" s="64">
        <f t="shared" si="119"/>
        <v>7.8091488484726375</v>
      </c>
      <c r="CM77" s="64">
        <f t="shared" si="119"/>
        <v>17.259440162878263</v>
      </c>
      <c r="CN77" s="64">
        <f t="shared" si="119"/>
        <v>9.9424737324153849</v>
      </c>
      <c r="CO77" s="64">
        <f t="shared" si="97"/>
        <v>10.333969611289108</v>
      </c>
      <c r="CP77" s="64">
        <f t="shared" si="98"/>
        <v>10.385148318864344</v>
      </c>
      <c r="CQ77" s="64">
        <f t="shared" si="99"/>
        <v>11.860959798063291</v>
      </c>
      <c r="CR77" s="64">
        <f t="shared" si="100"/>
        <v>9.1930589107093308</v>
      </c>
      <c r="CS77" s="778">
        <f t="shared" si="101"/>
        <v>9.6817620288893735</v>
      </c>
      <c r="CT77" s="64">
        <f t="shared" si="102"/>
        <v>11.432238290807453</v>
      </c>
      <c r="CU77" s="64">
        <f t="shared" si="103"/>
        <v>1.950073813054493</v>
      </c>
      <c r="CV77" s="64">
        <f t="shared" si="104"/>
        <v>8.1580256034336962</v>
      </c>
      <c r="CW77" s="64">
        <f t="shared" si="105"/>
        <v>15.624816236434633</v>
      </c>
      <c r="CX77" s="95">
        <f t="shared" si="106"/>
        <v>11.379947388454257</v>
      </c>
      <c r="CZ77" s="59">
        <f t="shared" si="19"/>
        <v>-0.77991527189388243</v>
      </c>
      <c r="DA77" s="57">
        <f t="shared" si="20"/>
        <v>-0.71370697039146336</v>
      </c>
      <c r="DB77" s="57">
        <f t="shared" si="21"/>
        <v>-0.78176725235548616</v>
      </c>
      <c r="DC77" s="57">
        <f t="shared" si="22"/>
        <v>0.97599370326643076</v>
      </c>
      <c r="DD77" s="104">
        <f t="shared" si="23"/>
        <v>0.83941014422297933</v>
      </c>
      <c r="DE77" s="57">
        <f t="shared" si="24"/>
        <v>-1.4329698821677415</v>
      </c>
      <c r="DF77" s="57">
        <f t="shared" si="25"/>
        <v>0.64865615667754728</v>
      </c>
      <c r="DG77" s="57">
        <f t="shared" si="26"/>
        <v>1.1454499155033924</v>
      </c>
      <c r="DH77" s="57">
        <f t="shared" si="27"/>
        <v>-0.96627080584299918</v>
      </c>
      <c r="DI77" s="57">
        <f t="shared" si="28"/>
        <v>1.0651202629812246</v>
      </c>
      <c r="DJ77" s="59">
        <f t="shared" si="29"/>
        <v>0.62882626141988673</v>
      </c>
      <c r="DK77" s="57">
        <f t="shared" si="57"/>
        <v>-0.59486724751293529</v>
      </c>
      <c r="DL77" s="57">
        <f t="shared" si="58"/>
        <v>0.8702850004830669</v>
      </c>
      <c r="DM77" s="57">
        <f t="shared" si="59"/>
        <v>0.33928915551959271</v>
      </c>
      <c r="DN77" s="104">
        <f t="shared" si="60"/>
        <v>-0.53370284737309248</v>
      </c>
      <c r="DO77" s="57">
        <f t="shared" si="61"/>
        <v>-0.88005660159010368</v>
      </c>
      <c r="DP77" s="57">
        <f t="shared" si="62"/>
        <v>1.8499794497249589E-2</v>
      </c>
      <c r="DQ77" s="57">
        <f t="shared" si="63"/>
        <v>0.34887675496105874</v>
      </c>
      <c r="DR77" s="57">
        <f t="shared" si="64"/>
        <v>-1.6346239264436306</v>
      </c>
      <c r="DS77" s="60">
        <f t="shared" si="65"/>
        <v>1.4374736560388719</v>
      </c>
    </row>
    <row r="78" spans="1:123" x14ac:dyDescent="0.25">
      <c r="A78" s="461" t="s">
        <v>77</v>
      </c>
      <c r="B78" s="93">
        <v>134</v>
      </c>
      <c r="C78" s="80">
        <v>168</v>
      </c>
      <c r="D78" s="80">
        <v>136</v>
      </c>
      <c r="E78" s="80">
        <v>203</v>
      </c>
      <c r="F78" s="143">
        <v>85</v>
      </c>
      <c r="G78" s="80">
        <v>242</v>
      </c>
      <c r="H78" s="80">
        <v>91</v>
      </c>
      <c r="I78" s="80">
        <v>194</v>
      </c>
      <c r="J78" s="80">
        <v>194</v>
      </c>
      <c r="K78" s="80">
        <v>198</v>
      </c>
      <c r="L78" s="80">
        <v>152</v>
      </c>
      <c r="M78" s="80">
        <v>116</v>
      </c>
      <c r="N78" s="80">
        <v>119</v>
      </c>
      <c r="O78" s="80">
        <v>189</v>
      </c>
      <c r="P78" s="143">
        <v>66</v>
      </c>
      <c r="Q78" s="80">
        <v>228</v>
      </c>
      <c r="R78" s="80">
        <v>70</v>
      </c>
      <c r="S78" s="80">
        <v>173</v>
      </c>
      <c r="T78" s="80">
        <v>194</v>
      </c>
      <c r="U78" s="80">
        <v>203</v>
      </c>
      <c r="V78" s="80">
        <f t="shared" si="30"/>
        <v>286</v>
      </c>
      <c r="W78" s="80">
        <f t="shared" si="31"/>
        <v>284</v>
      </c>
      <c r="X78" s="80">
        <f t="shared" si="32"/>
        <v>255</v>
      </c>
      <c r="Y78" s="80">
        <f t="shared" si="33"/>
        <v>392</v>
      </c>
      <c r="Z78" s="143">
        <f t="shared" si="34"/>
        <v>151</v>
      </c>
      <c r="AA78" s="80">
        <f t="shared" si="35"/>
        <v>470</v>
      </c>
      <c r="AB78" s="80">
        <f t="shared" si="36"/>
        <v>161</v>
      </c>
      <c r="AC78" s="80">
        <f t="shared" si="37"/>
        <v>367</v>
      </c>
      <c r="AD78" s="80">
        <f t="shared" si="38"/>
        <v>388</v>
      </c>
      <c r="AE78" s="80">
        <f t="shared" si="39"/>
        <v>401</v>
      </c>
      <c r="AF78" s="93">
        <v>193.89139999999986</v>
      </c>
      <c r="AG78" s="80">
        <v>131.05999999999997</v>
      </c>
      <c r="AH78" s="80">
        <v>151.46549999999996</v>
      </c>
      <c r="AI78" s="80">
        <v>230.78099999999989</v>
      </c>
      <c r="AJ78" s="143">
        <v>85.401399999999967</v>
      </c>
      <c r="AK78" s="80">
        <v>246.22679999999997</v>
      </c>
      <c r="AL78" s="80">
        <v>55.258599999999973</v>
      </c>
      <c r="AM78" s="80">
        <v>201.14610000000002</v>
      </c>
      <c r="AN78" s="80">
        <v>205.63629999999989</v>
      </c>
      <c r="AO78" s="80">
        <v>211.27969999999999</v>
      </c>
      <c r="AP78" s="80">
        <v>192.88199999999983</v>
      </c>
      <c r="AQ78" s="80">
        <v>129.93450000000001</v>
      </c>
      <c r="AR78" s="80">
        <v>109.16299999999998</v>
      </c>
      <c r="AS78" s="80">
        <v>213.53969999999998</v>
      </c>
      <c r="AT78" s="143">
        <v>85.75010000000006</v>
      </c>
      <c r="AU78" s="80">
        <v>245.35069999999999</v>
      </c>
      <c r="AV78" s="80">
        <v>68.45180000000002</v>
      </c>
      <c r="AW78" s="80">
        <v>177.00269999999998</v>
      </c>
      <c r="AX78" s="80">
        <v>188.46569999999991</v>
      </c>
      <c r="AY78" s="80">
        <v>189.00039999999993</v>
      </c>
      <c r="AZ78" s="80">
        <f t="shared" si="66"/>
        <v>386.7733999999997</v>
      </c>
      <c r="BA78" s="80">
        <f t="shared" si="67"/>
        <v>260.99450000000002</v>
      </c>
      <c r="BB78" s="80">
        <f t="shared" si="68"/>
        <v>260.62849999999992</v>
      </c>
      <c r="BC78" s="80">
        <f t="shared" si="69"/>
        <v>444.32069999999987</v>
      </c>
      <c r="BD78" s="143">
        <f t="shared" si="70"/>
        <v>171.15150000000003</v>
      </c>
      <c r="BE78" s="80">
        <f t="shared" si="71"/>
        <v>491.57749999999999</v>
      </c>
      <c r="BF78" s="80">
        <f t="shared" si="72"/>
        <v>123.71039999999999</v>
      </c>
      <c r="BG78" s="80">
        <f t="shared" si="73"/>
        <v>378.14879999999999</v>
      </c>
      <c r="BH78" s="80">
        <f t="shared" si="74"/>
        <v>394.1019999999998</v>
      </c>
      <c r="BI78" s="81">
        <f t="shared" si="75"/>
        <v>400.28009999999995</v>
      </c>
      <c r="BK78" s="77">
        <f t="shared" si="117"/>
        <v>8.1458966565349531</v>
      </c>
      <c r="BL78" s="64">
        <f t="shared" si="108"/>
        <v>10.212765957446807</v>
      </c>
      <c r="BM78" s="64">
        <f t="shared" si="109"/>
        <v>8.2674772036474167</v>
      </c>
      <c r="BN78" s="64">
        <f t="shared" si="110"/>
        <v>12.340425531914894</v>
      </c>
      <c r="BO78" s="778">
        <f t="shared" si="111"/>
        <v>5.1671732522796354</v>
      </c>
      <c r="BP78" s="64">
        <f t="shared" si="112"/>
        <v>14.711246200607903</v>
      </c>
      <c r="BQ78" s="64">
        <f t="shared" si="113"/>
        <v>5.5319148936170208</v>
      </c>
      <c r="BR78" s="64">
        <f t="shared" si="114"/>
        <v>11.793313069908814</v>
      </c>
      <c r="BS78" s="64">
        <f t="shared" si="115"/>
        <v>11.793313069908814</v>
      </c>
      <c r="BT78" s="64">
        <f t="shared" si="116"/>
        <v>12.036474164133738</v>
      </c>
      <c r="BU78" s="64">
        <f t="shared" si="118"/>
        <v>10.066225165562914</v>
      </c>
      <c r="BV78" s="64">
        <f t="shared" si="118"/>
        <v>7.6821192052980134</v>
      </c>
      <c r="BW78" s="64">
        <f t="shared" si="118"/>
        <v>7.8807947019867557</v>
      </c>
      <c r="BX78" s="64">
        <f t="shared" si="118"/>
        <v>12.51655629139073</v>
      </c>
      <c r="BY78" s="778">
        <f t="shared" si="118"/>
        <v>4.370860927152318</v>
      </c>
      <c r="BZ78" s="64">
        <f t="shared" si="118"/>
        <v>15.099337748344372</v>
      </c>
      <c r="CA78" s="64">
        <f t="shared" si="118"/>
        <v>4.6357615894039732</v>
      </c>
      <c r="CB78" s="64">
        <f t="shared" si="118"/>
        <v>11.456953642384105</v>
      </c>
      <c r="CC78" s="64">
        <f t="shared" si="118"/>
        <v>12.847682119205297</v>
      </c>
      <c r="CD78" s="64">
        <f t="shared" si="118"/>
        <v>13.443708609271523</v>
      </c>
      <c r="CE78" s="77">
        <f t="shared" si="119"/>
        <v>11.324461196902037</v>
      </c>
      <c r="CF78" s="64">
        <f t="shared" si="119"/>
        <v>7.6547174576385641</v>
      </c>
      <c r="CG78" s="64">
        <f t="shared" si="119"/>
        <v>8.8465253096288254</v>
      </c>
      <c r="CH78" s="64">
        <f t="shared" si="119"/>
        <v>13.479042801703686</v>
      </c>
      <c r="CI78" s="778">
        <f t="shared" si="119"/>
        <v>4.9879718257803596</v>
      </c>
      <c r="CJ78" s="64">
        <f t="shared" si="119"/>
        <v>14.381173390038757</v>
      </c>
      <c r="CK78" s="64">
        <f t="shared" si="119"/>
        <v>3.2274452167302474</v>
      </c>
      <c r="CL78" s="64">
        <f t="shared" si="119"/>
        <v>11.748180705065717</v>
      </c>
      <c r="CM78" s="64">
        <f t="shared" si="119"/>
        <v>12.010436254648257</v>
      </c>
      <c r="CN78" s="64">
        <f t="shared" si="119"/>
        <v>12.340045841863564</v>
      </c>
      <c r="CO78" s="64">
        <f t="shared" si="97"/>
        <v>12.05858732188479</v>
      </c>
      <c r="CP78" s="64">
        <f t="shared" si="98"/>
        <v>8.1232386348930472</v>
      </c>
      <c r="CQ78" s="64">
        <f t="shared" si="99"/>
        <v>6.8246470267775639</v>
      </c>
      <c r="CR78" s="64">
        <f t="shared" si="100"/>
        <v>13.350064387237188</v>
      </c>
      <c r="CS78" s="778">
        <f t="shared" si="101"/>
        <v>5.360920504299802</v>
      </c>
      <c r="CT78" s="64">
        <f t="shared" si="102"/>
        <v>15.338822909527902</v>
      </c>
      <c r="CU78" s="64">
        <f t="shared" si="103"/>
        <v>4.2794662417446627</v>
      </c>
      <c r="CV78" s="64">
        <f t="shared" si="104"/>
        <v>11.065846031041664</v>
      </c>
      <c r="CW78" s="64">
        <f t="shared" si="105"/>
        <v>11.782489297239469</v>
      </c>
      <c r="CX78" s="95">
        <f t="shared" si="106"/>
        <v>11.81591764535392</v>
      </c>
      <c r="CZ78" s="59">
        <f t="shared" si="19"/>
        <v>1.9203285090279607</v>
      </c>
      <c r="DA78" s="57">
        <f t="shared" si="20"/>
        <v>-2.5306467521487939</v>
      </c>
      <c r="DB78" s="57">
        <f t="shared" si="21"/>
        <v>-0.38668250166066098</v>
      </c>
      <c r="DC78" s="57">
        <f t="shared" si="22"/>
        <v>0.17613075947583567</v>
      </c>
      <c r="DD78" s="104">
        <f t="shared" si="23"/>
        <v>-0.79631232512731742</v>
      </c>
      <c r="DE78" s="57">
        <f t="shared" si="24"/>
        <v>0.38809154773646881</v>
      </c>
      <c r="DF78" s="57">
        <f t="shared" si="25"/>
        <v>-0.89615330421304762</v>
      </c>
      <c r="DG78" s="57">
        <f t="shared" si="26"/>
        <v>-0.33635942752470882</v>
      </c>
      <c r="DH78" s="57">
        <f t="shared" si="27"/>
        <v>1.0543690492964828</v>
      </c>
      <c r="DI78" s="57">
        <f t="shared" si="28"/>
        <v>1.4072344451377852</v>
      </c>
      <c r="DJ78" s="59">
        <f t="shared" si="29"/>
        <v>0.73412612498275287</v>
      </c>
      <c r="DK78" s="57">
        <f t="shared" si="57"/>
        <v>0.46852117725448306</v>
      </c>
      <c r="DL78" s="57">
        <f t="shared" si="58"/>
        <v>-2.0218782828512616</v>
      </c>
      <c r="DM78" s="57">
        <f t="shared" si="59"/>
        <v>-0.12897841446649849</v>
      </c>
      <c r="DN78" s="104">
        <f t="shared" si="60"/>
        <v>0.37294867851944247</v>
      </c>
      <c r="DO78" s="57">
        <f t="shared" si="61"/>
        <v>0.95764951948914501</v>
      </c>
      <c r="DP78" s="57">
        <f t="shared" si="62"/>
        <v>1.0520210250144153</v>
      </c>
      <c r="DQ78" s="57">
        <f t="shared" si="63"/>
        <v>-0.68233467402405346</v>
      </c>
      <c r="DR78" s="57">
        <f t="shared" si="64"/>
        <v>-0.22794695740878801</v>
      </c>
      <c r="DS78" s="60">
        <f t="shared" si="65"/>
        <v>-0.52412819650964337</v>
      </c>
    </row>
    <row r="79" spans="1:123" x14ac:dyDescent="0.25">
      <c r="A79" s="461" t="s">
        <v>78</v>
      </c>
      <c r="B79" s="93">
        <v>237</v>
      </c>
      <c r="C79" s="80">
        <v>269</v>
      </c>
      <c r="D79" s="80">
        <v>125</v>
      </c>
      <c r="E79" s="80">
        <v>232</v>
      </c>
      <c r="F79" s="143">
        <v>265</v>
      </c>
      <c r="G79" s="80">
        <v>225</v>
      </c>
      <c r="H79" s="80">
        <v>7</v>
      </c>
      <c r="I79" s="80">
        <v>338</v>
      </c>
      <c r="J79" s="80">
        <v>146</v>
      </c>
      <c r="K79" s="80">
        <v>149</v>
      </c>
      <c r="L79" s="80">
        <v>231</v>
      </c>
      <c r="M79" s="80">
        <v>238</v>
      </c>
      <c r="N79" s="80">
        <v>92</v>
      </c>
      <c r="O79" s="80">
        <v>259</v>
      </c>
      <c r="P79" s="143">
        <v>252</v>
      </c>
      <c r="Q79" s="80">
        <v>192</v>
      </c>
      <c r="R79" s="80">
        <v>6</v>
      </c>
      <c r="S79" s="80">
        <v>358</v>
      </c>
      <c r="T79" s="80">
        <v>146</v>
      </c>
      <c r="U79" s="80">
        <v>137</v>
      </c>
      <c r="V79" s="80">
        <f t="shared" si="30"/>
        <v>468</v>
      </c>
      <c r="W79" s="80">
        <f t="shared" si="31"/>
        <v>507</v>
      </c>
      <c r="X79" s="80">
        <f t="shared" si="32"/>
        <v>217</v>
      </c>
      <c r="Y79" s="80">
        <f t="shared" si="33"/>
        <v>491</v>
      </c>
      <c r="Z79" s="143">
        <f t="shared" si="34"/>
        <v>517</v>
      </c>
      <c r="AA79" s="80">
        <f t="shared" si="35"/>
        <v>417</v>
      </c>
      <c r="AB79" s="80">
        <f t="shared" si="36"/>
        <v>13</v>
      </c>
      <c r="AC79" s="80">
        <f t="shared" si="37"/>
        <v>696</v>
      </c>
      <c r="AD79" s="80">
        <f t="shared" si="38"/>
        <v>292</v>
      </c>
      <c r="AE79" s="80">
        <f t="shared" si="39"/>
        <v>286</v>
      </c>
      <c r="AF79" s="93">
        <v>302.41360000000032</v>
      </c>
      <c r="AG79" s="80">
        <v>218.89190000000002</v>
      </c>
      <c r="AH79" s="80">
        <v>168.46540000000007</v>
      </c>
      <c r="AI79" s="80">
        <v>247.29700000000005</v>
      </c>
      <c r="AJ79" s="143">
        <v>244.10490000000007</v>
      </c>
      <c r="AK79" s="80">
        <v>181.53190000000006</v>
      </c>
      <c r="AL79" s="80">
        <v>6.4915999999999991</v>
      </c>
      <c r="AM79" s="80">
        <v>318.56450000000041</v>
      </c>
      <c r="AN79" s="80">
        <v>139.03450000000001</v>
      </c>
      <c r="AO79" s="80">
        <v>126.24800000000005</v>
      </c>
      <c r="AP79" s="80">
        <v>284.6862000000005</v>
      </c>
      <c r="AQ79" s="80">
        <v>188.17039999999974</v>
      </c>
      <c r="AR79" s="80">
        <v>139.41189999999983</v>
      </c>
      <c r="AS79" s="80">
        <v>260.67339999999967</v>
      </c>
      <c r="AT79" s="143">
        <v>310.87920000000065</v>
      </c>
      <c r="AU79" s="80">
        <v>215.23799999999972</v>
      </c>
      <c r="AV79" s="80">
        <v>14.360700000000001</v>
      </c>
      <c r="AW79" s="80">
        <v>300.81760000000054</v>
      </c>
      <c r="AX79" s="80">
        <v>112.49179999999983</v>
      </c>
      <c r="AY79" s="80">
        <v>128.63329999999982</v>
      </c>
      <c r="AZ79" s="80">
        <f t="shared" si="66"/>
        <v>587.09980000000087</v>
      </c>
      <c r="BA79" s="80">
        <f t="shared" si="67"/>
        <v>407.06229999999977</v>
      </c>
      <c r="BB79" s="80">
        <f t="shared" si="68"/>
        <v>307.87729999999988</v>
      </c>
      <c r="BC79" s="80">
        <f t="shared" si="69"/>
        <v>507.9703999999997</v>
      </c>
      <c r="BD79" s="143">
        <f t="shared" si="70"/>
        <v>554.98410000000069</v>
      </c>
      <c r="BE79" s="80">
        <f t="shared" si="71"/>
        <v>396.76989999999978</v>
      </c>
      <c r="BF79" s="80">
        <f t="shared" si="72"/>
        <v>20.8523</v>
      </c>
      <c r="BG79" s="80">
        <f t="shared" si="73"/>
        <v>619.38210000000095</v>
      </c>
      <c r="BH79" s="80">
        <f t="shared" si="74"/>
        <v>251.52629999999982</v>
      </c>
      <c r="BI79" s="81">
        <f t="shared" si="75"/>
        <v>254.88129999999987</v>
      </c>
      <c r="BK79" s="77">
        <f t="shared" si="117"/>
        <v>11.891620672353238</v>
      </c>
      <c r="BL79" s="64">
        <f t="shared" si="108"/>
        <v>13.49724034119418</v>
      </c>
      <c r="BM79" s="64">
        <f t="shared" si="109"/>
        <v>6.2719518314099343</v>
      </c>
      <c r="BN79" s="64">
        <f t="shared" si="110"/>
        <v>11.640742599096839</v>
      </c>
      <c r="BO79" s="778">
        <f t="shared" si="111"/>
        <v>13.296537882589062</v>
      </c>
      <c r="BP79" s="64">
        <f t="shared" si="112"/>
        <v>11.289513296537883</v>
      </c>
      <c r="BQ79" s="64">
        <f t="shared" si="113"/>
        <v>0.35122930255895635</v>
      </c>
      <c r="BR79" s="64">
        <f t="shared" si="114"/>
        <v>16.959357752132465</v>
      </c>
      <c r="BS79" s="64">
        <f t="shared" si="115"/>
        <v>7.3256397390868031</v>
      </c>
      <c r="BT79" s="64">
        <f t="shared" si="116"/>
        <v>7.4761665830406425</v>
      </c>
      <c r="BU79" s="64">
        <f t="shared" si="118"/>
        <v>12.087912087912088</v>
      </c>
      <c r="BV79" s="64">
        <f t="shared" si="118"/>
        <v>12.454212454212454</v>
      </c>
      <c r="BW79" s="64">
        <f t="shared" si="118"/>
        <v>4.8142333856619572</v>
      </c>
      <c r="BX79" s="64">
        <f t="shared" si="118"/>
        <v>13.553113553113553</v>
      </c>
      <c r="BY79" s="778">
        <f t="shared" si="118"/>
        <v>13.186813186813188</v>
      </c>
      <c r="BZ79" s="64">
        <f t="shared" si="118"/>
        <v>10.047095761381476</v>
      </c>
      <c r="CA79" s="64">
        <f t="shared" si="118"/>
        <v>0.31397174254317112</v>
      </c>
      <c r="CB79" s="64">
        <f t="shared" si="118"/>
        <v>18.733647305075877</v>
      </c>
      <c r="CC79" s="64">
        <f t="shared" si="118"/>
        <v>7.6399790685504971</v>
      </c>
      <c r="CD79" s="64">
        <f t="shared" si="118"/>
        <v>7.1690214547357396</v>
      </c>
      <c r="CE79" s="77">
        <f t="shared" si="119"/>
        <v>15.484224031284924</v>
      </c>
      <c r="CF79" s="64">
        <f t="shared" si="119"/>
        <v>11.207734104000657</v>
      </c>
      <c r="CG79" s="64">
        <f t="shared" si="119"/>
        <v>8.6257893002167414</v>
      </c>
      <c r="CH79" s="64">
        <f t="shared" si="119"/>
        <v>12.66213606221633</v>
      </c>
      <c r="CI79" s="778">
        <f t="shared" si="119"/>
        <v>12.498693705357168</v>
      </c>
      <c r="CJ79" s="64">
        <f t="shared" si="119"/>
        <v>9.2948220861257891</v>
      </c>
      <c r="CK79" s="64">
        <f t="shared" si="119"/>
        <v>0.33238382374830067</v>
      </c>
      <c r="CL79" s="64">
        <f t="shared" si="119"/>
        <v>16.311184703380626</v>
      </c>
      <c r="CM79" s="64">
        <f t="shared" si="119"/>
        <v>7.1188641849363981</v>
      </c>
      <c r="CN79" s="64">
        <f t="shared" si="119"/>
        <v>6.4641679987330534</v>
      </c>
      <c r="CO79" s="64">
        <f t="shared" si="97"/>
        <v>14.55925435820726</v>
      </c>
      <c r="CP79" s="64">
        <f t="shared" si="98"/>
        <v>9.6233000274884954</v>
      </c>
      <c r="CQ79" s="64">
        <f t="shared" si="99"/>
        <v>7.1297214710827177</v>
      </c>
      <c r="CR79" s="64">
        <f t="shared" si="100"/>
        <v>13.331205850577559</v>
      </c>
      <c r="CS79" s="778">
        <f t="shared" si="101"/>
        <v>15.898801373146954</v>
      </c>
      <c r="CT79" s="64">
        <f t="shared" si="102"/>
        <v>11.007575321711432</v>
      </c>
      <c r="CU79" s="64">
        <f t="shared" si="103"/>
        <v>0.73442648102333952</v>
      </c>
      <c r="CV79" s="64">
        <f t="shared" si="104"/>
        <v>15.384236938163664</v>
      </c>
      <c r="CW79" s="64">
        <f t="shared" si="105"/>
        <v>5.7529895351884779</v>
      </c>
      <c r="CX79" s="95">
        <f t="shared" si="106"/>
        <v>6.5784886434100995</v>
      </c>
      <c r="CZ79" s="59">
        <f t="shared" si="19"/>
        <v>0.19629141555884999</v>
      </c>
      <c r="DA79" s="57">
        <f t="shared" si="20"/>
        <v>-1.0430278869817258</v>
      </c>
      <c r="DB79" s="57">
        <f t="shared" si="21"/>
        <v>-1.457718445747977</v>
      </c>
      <c r="DC79" s="57">
        <f t="shared" si="22"/>
        <v>1.9123709540167138</v>
      </c>
      <c r="DD79" s="104">
        <f t="shared" si="23"/>
        <v>-0.10972469577587418</v>
      </c>
      <c r="DE79" s="57">
        <f t="shared" si="24"/>
        <v>-1.2424175351564077</v>
      </c>
      <c r="DF79" s="57">
        <f t="shared" si="25"/>
        <v>-3.7257560015785229E-2</v>
      </c>
      <c r="DG79" s="57">
        <f t="shared" si="26"/>
        <v>1.7742895529434115</v>
      </c>
      <c r="DH79" s="57">
        <f t="shared" si="27"/>
        <v>0.31433932946369403</v>
      </c>
      <c r="DI79" s="57">
        <f t="shared" si="28"/>
        <v>-0.30714512830490293</v>
      </c>
      <c r="DJ79" s="59">
        <f t="shared" si="29"/>
        <v>-0.92496967307766376</v>
      </c>
      <c r="DK79" s="57">
        <f t="shared" si="57"/>
        <v>-1.5844340765121618</v>
      </c>
      <c r="DL79" s="57">
        <f t="shared" si="58"/>
        <v>-1.4960678291340237</v>
      </c>
      <c r="DM79" s="57">
        <f t="shared" si="59"/>
        <v>0.6690697883612291</v>
      </c>
      <c r="DN79" s="104">
        <f t="shared" si="60"/>
        <v>3.4001076677897863</v>
      </c>
      <c r="DO79" s="57">
        <f t="shared" si="61"/>
        <v>1.7127532355856427</v>
      </c>
      <c r="DP79" s="57">
        <f t="shared" si="62"/>
        <v>0.40204265727503885</v>
      </c>
      <c r="DQ79" s="57">
        <f t="shared" si="63"/>
        <v>-0.92694776521696198</v>
      </c>
      <c r="DR79" s="57">
        <f t="shared" si="64"/>
        <v>-1.3658746497479202</v>
      </c>
      <c r="DS79" s="60">
        <f t="shared" si="65"/>
        <v>0.11432064467704617</v>
      </c>
    </row>
    <row r="80" spans="1:123" x14ac:dyDescent="0.25">
      <c r="A80" s="462" t="s">
        <v>79</v>
      </c>
      <c r="B80" s="963">
        <f>SUM(B51:B79)/26</f>
        <v>159.28810769230768</v>
      </c>
      <c r="C80" s="964">
        <f t="shared" ref="C80:AY80" si="120">SUM(C51:C79)/26</f>
        <v>160.80769230769232</v>
      </c>
      <c r="D80" s="964">
        <f t="shared" si="120"/>
        <v>133.92949615384617</v>
      </c>
      <c r="E80" s="964">
        <f t="shared" si="120"/>
        <v>186.18032307692309</v>
      </c>
      <c r="F80" s="967">
        <f t="shared" si="120"/>
        <v>148.80413076923077</v>
      </c>
      <c r="G80" s="964">
        <f t="shared" si="120"/>
        <v>235.95966923076924</v>
      </c>
      <c r="H80" s="964">
        <f t="shared" si="120"/>
        <v>54.455138461538461</v>
      </c>
      <c r="I80" s="964">
        <f t="shared" si="120"/>
        <v>227.10109615384616</v>
      </c>
      <c r="J80" s="964">
        <f t="shared" si="120"/>
        <v>223.43037692307692</v>
      </c>
      <c r="K80" s="964">
        <f t="shared" si="120"/>
        <v>181.22081153846153</v>
      </c>
      <c r="L80" s="964">
        <f t="shared" si="120"/>
        <v>145.17481153846154</v>
      </c>
      <c r="M80" s="964">
        <f t="shared" si="120"/>
        <v>137.95726538461537</v>
      </c>
      <c r="N80" s="964">
        <f t="shared" si="120"/>
        <v>118.20054615384615</v>
      </c>
      <c r="O80" s="964">
        <f t="shared" si="120"/>
        <v>177.4691769230769</v>
      </c>
      <c r="P80" s="967">
        <f t="shared" si="120"/>
        <v>145.60243461538462</v>
      </c>
      <c r="Q80" s="964">
        <f t="shared" si="120"/>
        <v>210.28184230769233</v>
      </c>
      <c r="R80" s="964">
        <f t="shared" si="120"/>
        <v>47.717149999999997</v>
      </c>
      <c r="S80" s="964">
        <f t="shared" si="120"/>
        <v>216.26019230769228</v>
      </c>
      <c r="T80" s="964">
        <f t="shared" si="120"/>
        <v>192.4328269230769</v>
      </c>
      <c r="U80" s="964">
        <f t="shared" si="120"/>
        <v>158.34939615384616</v>
      </c>
      <c r="V80" s="964">
        <f t="shared" si="120"/>
        <v>304.46291923076922</v>
      </c>
      <c r="W80" s="964">
        <f t="shared" si="120"/>
        <v>298.76495769230769</v>
      </c>
      <c r="X80" s="964">
        <f t="shared" si="120"/>
        <v>252.13004230769232</v>
      </c>
      <c r="Y80" s="964">
        <f t="shared" si="120"/>
        <v>363.64949999999993</v>
      </c>
      <c r="Z80" s="967">
        <f t="shared" si="120"/>
        <v>294.40656538461542</v>
      </c>
      <c r="AA80" s="964">
        <f t="shared" si="120"/>
        <v>446.24151153846157</v>
      </c>
      <c r="AB80" s="964">
        <f t="shared" si="120"/>
        <v>102.17228846153846</v>
      </c>
      <c r="AC80" s="964">
        <f t="shared" si="120"/>
        <v>443.36128846153849</v>
      </c>
      <c r="AD80" s="964">
        <f t="shared" si="120"/>
        <v>415.86320384615379</v>
      </c>
      <c r="AE80" s="964">
        <f t="shared" si="120"/>
        <v>339.57020769230769</v>
      </c>
      <c r="AF80" s="963">
        <f t="shared" si="120"/>
        <v>189.17822307692308</v>
      </c>
      <c r="AG80" s="964">
        <f t="shared" si="120"/>
        <v>134.58219230769234</v>
      </c>
      <c r="AH80" s="964">
        <f t="shared" si="120"/>
        <v>146.57868846153846</v>
      </c>
      <c r="AI80" s="964">
        <f t="shared" si="120"/>
        <v>198.69517692307696</v>
      </c>
      <c r="AJ80" s="967">
        <f t="shared" si="120"/>
        <v>191.05229230769237</v>
      </c>
      <c r="AK80" s="964">
        <f t="shared" si="120"/>
        <v>235.41984615384627</v>
      </c>
      <c r="AL80" s="964">
        <f t="shared" si="120"/>
        <v>47.675611538461531</v>
      </c>
      <c r="AM80" s="964">
        <f t="shared" si="120"/>
        <v>249.61487692307699</v>
      </c>
      <c r="AN80" s="964">
        <f t="shared" si="120"/>
        <v>259.52897307692314</v>
      </c>
      <c r="AO80" s="964">
        <f t="shared" si="120"/>
        <v>172.74954615384615</v>
      </c>
      <c r="AP80" s="964">
        <f t="shared" si="120"/>
        <v>171.11245384615384</v>
      </c>
      <c r="AQ80" s="964">
        <f t="shared" si="120"/>
        <v>119.92833461538461</v>
      </c>
      <c r="AR80" s="964">
        <f t="shared" si="120"/>
        <v>133.43019230769229</v>
      </c>
      <c r="AS80" s="964">
        <f t="shared" si="120"/>
        <v>191.95433076923075</v>
      </c>
      <c r="AT80" s="967">
        <f t="shared" si="120"/>
        <v>184.77051538461529</v>
      </c>
      <c r="AU80" s="964">
        <f t="shared" si="120"/>
        <v>215.02403461538464</v>
      </c>
      <c r="AV80" s="964">
        <f t="shared" si="120"/>
        <v>42.601265384615395</v>
      </c>
      <c r="AW80" s="964">
        <f t="shared" si="120"/>
        <v>228.98173076923084</v>
      </c>
      <c r="AX80" s="964">
        <f t="shared" si="120"/>
        <v>223.37900000000002</v>
      </c>
      <c r="AY80" s="964">
        <f t="shared" si="120"/>
        <v>153.64553461538461</v>
      </c>
      <c r="AZ80" s="965">
        <f t="shared" si="66"/>
        <v>360.29067692307694</v>
      </c>
      <c r="BA80" s="965">
        <f t="shared" si="67"/>
        <v>254.51052692307695</v>
      </c>
      <c r="BB80" s="965">
        <f t="shared" si="68"/>
        <v>280.00888076923076</v>
      </c>
      <c r="BC80" s="965">
        <f t="shared" si="69"/>
        <v>390.64950769230768</v>
      </c>
      <c r="BD80" s="968">
        <f t="shared" si="70"/>
        <v>375.82280769230766</v>
      </c>
      <c r="BE80" s="965">
        <f t="shared" si="71"/>
        <v>450.44388076923087</v>
      </c>
      <c r="BF80" s="965">
        <f t="shared" si="72"/>
        <v>90.276876923076927</v>
      </c>
      <c r="BG80" s="965">
        <f t="shared" si="73"/>
        <v>478.59660769230783</v>
      </c>
      <c r="BH80" s="965">
        <f t="shared" si="74"/>
        <v>482.90797307692316</v>
      </c>
      <c r="BI80" s="966">
        <f t="shared" si="75"/>
        <v>326.39508076923073</v>
      </c>
      <c r="BK80" s="551">
        <f t="shared" si="117"/>
        <v>9.3086876676925936</v>
      </c>
      <c r="BL80" s="552">
        <f t="shared" si="108"/>
        <v>9.3974911494727316</v>
      </c>
      <c r="BM80" s="552">
        <f t="shared" si="109"/>
        <v>7.8267478172056677</v>
      </c>
      <c r="BN80" s="552">
        <f t="shared" si="110"/>
        <v>10.880250274182089</v>
      </c>
      <c r="BO80" s="810">
        <f t="shared" si="111"/>
        <v>8.6960112532000835</v>
      </c>
      <c r="BP80" s="552">
        <f t="shared" si="112"/>
        <v>13.789321091591805</v>
      </c>
      <c r="BQ80" s="552">
        <f t="shared" si="113"/>
        <v>3.1823209100995253</v>
      </c>
      <c r="BR80" s="552">
        <f t="shared" si="114"/>
        <v>13.271632162084297</v>
      </c>
      <c r="BS80" s="552">
        <f t="shared" si="115"/>
        <v>13.05711785006153</v>
      </c>
      <c r="BT80" s="552">
        <f t="shared" si="116"/>
        <v>10.590419824409688</v>
      </c>
      <c r="BU80" s="552">
        <f t="shared" si="118"/>
        <v>9.3694678647934424</v>
      </c>
      <c r="BV80" s="552">
        <f t="shared" si="118"/>
        <v>8.9036531271369075</v>
      </c>
      <c r="BW80" s="552">
        <f t="shared" si="118"/>
        <v>7.6285700463684716</v>
      </c>
      <c r="BX80" s="552">
        <f t="shared" si="118"/>
        <v>11.453720742262394</v>
      </c>
      <c r="BY80" s="810">
        <f t="shared" si="118"/>
        <v>9.3970663209926677</v>
      </c>
      <c r="BZ80" s="552">
        <f t="shared" si="118"/>
        <v>13.571424293046233</v>
      </c>
      <c r="CA80" s="552">
        <f t="shared" si="118"/>
        <v>3.0796272355144829</v>
      </c>
      <c r="CB80" s="552">
        <f t="shared" si="118"/>
        <v>13.957262288053013</v>
      </c>
      <c r="CC80" s="552">
        <f t="shared" si="118"/>
        <v>12.419462914263578</v>
      </c>
      <c r="CD80" s="552">
        <f t="shared" si="118"/>
        <v>10.21974516756883</v>
      </c>
      <c r="CE80" s="551">
        <f t="shared" si="119"/>
        <v>10.365501627286799</v>
      </c>
      <c r="CF80" s="552">
        <f t="shared" si="119"/>
        <v>7.374061933132622</v>
      </c>
      <c r="CG80" s="552">
        <f t="shared" si="119"/>
        <v>8.0313770214230384</v>
      </c>
      <c r="CH80" s="552">
        <f t="shared" si="119"/>
        <v>10.886956998706635</v>
      </c>
      <c r="CI80" s="810">
        <f t="shared" si="119"/>
        <v>10.468186108329251</v>
      </c>
      <c r="CJ80" s="552">
        <f t="shared" si="119"/>
        <v>12.899184476487319</v>
      </c>
      <c r="CK80" s="552">
        <f t="shared" si="119"/>
        <v>2.6122543120773134</v>
      </c>
      <c r="CL80" s="552">
        <f t="shared" si="119"/>
        <v>13.676962236235163</v>
      </c>
      <c r="CM80" s="552">
        <f t="shared" si="119"/>
        <v>14.220177930644052</v>
      </c>
      <c r="CN80" s="552">
        <f t="shared" si="119"/>
        <v>9.4653373556778018</v>
      </c>
      <c r="CO80" s="552">
        <f t="shared" si="97"/>
        <v>10.278089766949785</v>
      </c>
      <c r="CP80" s="552">
        <f t="shared" si="98"/>
        <v>7.2036497699107747</v>
      </c>
      <c r="CQ80" s="552">
        <f t="shared" si="99"/>
        <v>8.0146562294808668</v>
      </c>
      <c r="CR80" s="552">
        <f t="shared" si="100"/>
        <v>11.52998392843322</v>
      </c>
      <c r="CS80" s="810">
        <f t="shared" si="101"/>
        <v>11.098478811577973</v>
      </c>
      <c r="CT80" s="552">
        <f t="shared" si="102"/>
        <v>12.915695381329002</v>
      </c>
      <c r="CU80" s="552">
        <f t="shared" si="103"/>
        <v>2.5588998343884688</v>
      </c>
      <c r="CV80" s="552">
        <f t="shared" si="104"/>
        <v>13.754082364768697</v>
      </c>
      <c r="CW80" s="552">
        <f t="shared" si="105"/>
        <v>13.417547130238189</v>
      </c>
      <c r="CX80" s="554">
        <f t="shared" si="106"/>
        <v>9.2289167829230419</v>
      </c>
      <c r="CZ80" s="108">
        <f>BU80-BK80</f>
        <v>6.078019710084881E-2</v>
      </c>
      <c r="DA80" s="109">
        <f t="shared" si="20"/>
        <v>-0.49383802233582408</v>
      </c>
      <c r="DB80" s="109">
        <f t="shared" si="21"/>
        <v>-0.19817777083719612</v>
      </c>
      <c r="DC80" s="109">
        <f t="shared" si="22"/>
        <v>0.57347046808030555</v>
      </c>
      <c r="DD80" s="956">
        <f t="shared" si="23"/>
        <v>0.7010550677925842</v>
      </c>
      <c r="DE80" s="109">
        <f t="shared" si="24"/>
        <v>-0.21789679854557242</v>
      </c>
      <c r="DF80" s="109">
        <f t="shared" si="25"/>
        <v>-0.10269367458504242</v>
      </c>
      <c r="DG80" s="109">
        <f t="shared" si="26"/>
        <v>0.68563012596871609</v>
      </c>
      <c r="DH80" s="109">
        <f t="shared" si="27"/>
        <v>-0.6376549357979524</v>
      </c>
      <c r="DI80" s="109">
        <f t="shared" si="28"/>
        <v>-0.37067465684085832</v>
      </c>
      <c r="DJ80" s="108">
        <f t="shared" si="29"/>
        <v>-8.7411860337013536E-2</v>
      </c>
      <c r="DK80" s="109">
        <f t="shared" si="57"/>
        <v>-0.17041216322184738</v>
      </c>
      <c r="DL80" s="109">
        <f t="shared" si="58"/>
        <v>-1.6720791942171687E-2</v>
      </c>
      <c r="DM80" s="109">
        <f t="shared" si="59"/>
        <v>0.64302692972658448</v>
      </c>
      <c r="DN80" s="956">
        <f t="shared" si="60"/>
        <v>0.63029270324872222</v>
      </c>
      <c r="DO80" s="109">
        <f t="shared" si="61"/>
        <v>1.6510904841682716E-2</v>
      </c>
      <c r="DP80" s="109">
        <f t="shared" si="62"/>
        <v>-5.3354477688844604E-2</v>
      </c>
      <c r="DQ80" s="109">
        <f t="shared" si="63"/>
        <v>7.7120128533534782E-2</v>
      </c>
      <c r="DR80" s="109">
        <f t="shared" si="64"/>
        <v>-0.8026308004058631</v>
      </c>
      <c r="DS80" s="236">
        <f t="shared" si="65"/>
        <v>-0.23642057275475992</v>
      </c>
    </row>
    <row r="81" spans="1:164" x14ac:dyDescent="0.25">
      <c r="A81" s="414"/>
      <c r="B81" s="414"/>
      <c r="C81" s="414"/>
      <c r="D81" s="414"/>
      <c r="E81" s="414"/>
      <c r="F81" s="414"/>
      <c r="CZ81" s="101"/>
      <c r="DA81" s="101"/>
      <c r="DB81" s="101"/>
      <c r="DC81" s="101"/>
      <c r="DD81" s="101"/>
      <c r="DE81" s="101"/>
      <c r="DF81" s="101"/>
      <c r="DG81" s="101"/>
      <c r="DH81" s="101"/>
      <c r="DI81" s="101"/>
      <c r="DU81" s="64"/>
      <c r="DV81" s="64"/>
      <c r="DW81" s="64"/>
      <c r="DX81" s="64"/>
      <c r="DY81" s="64"/>
      <c r="DZ81" s="64"/>
      <c r="EA81" s="64"/>
      <c r="EB81" s="64"/>
      <c r="EC81" s="64"/>
      <c r="ED81" s="64"/>
      <c r="EE81" s="101"/>
      <c r="EF81" s="101"/>
      <c r="EG81" s="101"/>
      <c r="EH81" s="101"/>
      <c r="EI81" s="101"/>
      <c r="EJ81" s="101"/>
      <c r="EK81" s="101"/>
      <c r="EL81" s="101"/>
      <c r="EM81" s="101"/>
      <c r="EN81" s="101"/>
      <c r="EO81" s="101"/>
      <c r="EP81" s="101"/>
      <c r="EQ81" s="101"/>
      <c r="ER81" s="101"/>
      <c r="ES81" s="101"/>
      <c r="ET81" s="101"/>
      <c r="EU81" s="101"/>
      <c r="EV81" s="101"/>
      <c r="EW81" s="101"/>
      <c r="EX81" s="101"/>
      <c r="EY81" s="101"/>
      <c r="EZ81" s="101"/>
      <c r="FA81" s="101"/>
      <c r="FB81" s="101"/>
      <c r="FC81" s="101"/>
      <c r="FD81" s="101"/>
      <c r="FE81" s="101"/>
      <c r="FF81" s="101"/>
      <c r="FG81" s="101"/>
      <c r="FH81" s="101"/>
    </row>
    <row r="82" spans="1:164" x14ac:dyDescent="0.25">
      <c r="CZ82" s="101"/>
      <c r="DA82" s="101"/>
      <c r="DB82" s="101"/>
      <c r="DC82" s="101"/>
      <c r="DD82" s="101"/>
      <c r="DE82" s="101"/>
      <c r="DF82" s="101"/>
      <c r="DG82" s="101"/>
      <c r="DH82" s="101"/>
      <c r="DI82" s="101"/>
      <c r="DU82" s="64"/>
      <c r="DV82" s="64"/>
      <c r="DW82" s="64"/>
      <c r="DX82" s="64"/>
      <c r="DY82" s="64"/>
      <c r="DZ82" s="64"/>
      <c r="EA82" s="64"/>
      <c r="EB82" s="64"/>
      <c r="EC82" s="64"/>
      <c r="ED82" s="64"/>
      <c r="EE82" s="101"/>
      <c r="EF82" s="101"/>
      <c r="EG82" s="101"/>
      <c r="EH82" s="101"/>
      <c r="EI82" s="101"/>
      <c r="EJ82" s="101"/>
      <c r="EK82" s="101"/>
      <c r="EL82" s="101"/>
      <c r="EM82" s="101"/>
      <c r="EN82" s="101"/>
      <c r="EO82" s="101"/>
      <c r="EP82" s="101"/>
      <c r="EQ82" s="101"/>
      <c r="ER82" s="101"/>
      <c r="ES82" s="101"/>
      <c r="ET82" s="101"/>
      <c r="EU82" s="101"/>
      <c r="EV82" s="101"/>
      <c r="EW82" s="101"/>
      <c r="EX82" s="101"/>
      <c r="EY82" s="101"/>
      <c r="EZ82" s="101"/>
      <c r="FA82" s="101"/>
      <c r="FB82" s="101"/>
      <c r="FC82" s="101"/>
      <c r="FD82" s="101"/>
      <c r="FE82" s="101"/>
      <c r="FF82" s="101"/>
      <c r="FG82" s="101"/>
      <c r="FH82" s="101"/>
    </row>
    <row r="83" spans="1:164" x14ac:dyDescent="0.25">
      <c r="A83" s="1531"/>
      <c r="B83" s="1531"/>
      <c r="C83" s="1531"/>
      <c r="D83" s="1531"/>
      <c r="E83" s="1531"/>
      <c r="F83" s="1531"/>
      <c r="CZ83" s="101"/>
      <c r="DA83" s="101"/>
      <c r="DB83" s="101"/>
      <c r="DC83" s="101"/>
      <c r="DD83" s="101"/>
      <c r="DE83" s="101"/>
      <c r="DF83" s="101"/>
      <c r="DG83" s="101"/>
      <c r="DH83" s="101"/>
      <c r="DI83" s="101"/>
      <c r="DU83" s="64"/>
      <c r="DV83" s="64"/>
      <c r="DW83" s="64"/>
      <c r="DX83" s="64"/>
      <c r="DY83" s="64"/>
      <c r="DZ83" s="64"/>
      <c r="EA83" s="64"/>
      <c r="EB83" s="64"/>
      <c r="EC83" s="64"/>
      <c r="ED83" s="64"/>
      <c r="EE83" s="101"/>
      <c r="EF83" s="101"/>
      <c r="EG83" s="101"/>
      <c r="EH83" s="101"/>
      <c r="EI83" s="101"/>
      <c r="EJ83" s="101"/>
      <c r="EK83" s="101"/>
      <c r="EL83" s="101"/>
      <c r="EM83" s="101"/>
      <c r="EN83" s="101"/>
      <c r="EO83" s="101"/>
      <c r="EP83" s="101"/>
      <c r="EQ83" s="101"/>
      <c r="ER83" s="101"/>
      <c r="ES83" s="101"/>
      <c r="ET83" s="101"/>
      <c r="EU83" s="101"/>
      <c r="EV83" s="101"/>
      <c r="EW83" s="101"/>
      <c r="EX83" s="101"/>
      <c r="EY83" s="101"/>
      <c r="EZ83" s="101"/>
      <c r="FA83" s="101"/>
      <c r="FB83" s="101"/>
      <c r="FC83" s="101"/>
      <c r="FD83" s="101"/>
      <c r="FE83" s="101"/>
      <c r="FF83" s="101"/>
      <c r="FG83" s="101"/>
      <c r="FH83" s="101"/>
    </row>
    <row r="84" spans="1:164" ht="21.75" customHeight="1" x14ac:dyDescent="0.25">
      <c r="A84" s="2206" t="s">
        <v>820</v>
      </c>
      <c r="B84" s="2206"/>
      <c r="C84" s="2206"/>
      <c r="D84" s="2206"/>
      <c r="E84" s="2206"/>
      <c r="F84" s="2207"/>
      <c r="G84" s="1531"/>
    </row>
    <row r="85" spans="1:164" x14ac:dyDescent="0.25">
      <c r="A85" s="1746" t="s">
        <v>1269</v>
      </c>
      <c r="B85" s="1747"/>
      <c r="C85" s="1747"/>
      <c r="D85" s="1747"/>
      <c r="E85" s="1747"/>
      <c r="F85" s="1747"/>
      <c r="G85" s="1748"/>
    </row>
    <row r="86" spans="1:164" x14ac:dyDescent="0.25">
      <c r="A86" s="1746"/>
      <c r="B86" s="1747"/>
      <c r="C86" s="1747"/>
      <c r="D86" s="1747"/>
      <c r="E86" s="1747"/>
      <c r="F86" s="1747"/>
      <c r="G86" s="1748"/>
    </row>
    <row r="87" spans="1:164" ht="21" customHeight="1" x14ac:dyDescent="0.25">
      <c r="A87" s="1749"/>
      <c r="B87" s="1750"/>
      <c r="C87" s="1750"/>
      <c r="D87" s="1750"/>
      <c r="E87" s="1750"/>
      <c r="F87" s="1750"/>
      <c r="G87" s="1751"/>
    </row>
  </sheetData>
  <sheetProtection algorithmName="SHA-512" hashValue="VGfCV1QNaF0UPgY89SCaeyb6ZylueGaHKkmV3iv9mJO+mCXhWavkoAr59ky5TChn9Qb1en/RarinzZ8aOypOyg==" saltValue="bniJu3QG1y0nzvIeXiWDGw==" spinCount="100000" sheet="1" objects="1" scenarios="1"/>
  <mergeCells count="50">
    <mergeCell ref="A84:F84"/>
    <mergeCell ref="CE51:CN51"/>
    <mergeCell ref="AF29:AO29"/>
    <mergeCell ref="A1:U2"/>
    <mergeCell ref="A85:G87"/>
    <mergeCell ref="E10:G10"/>
    <mergeCell ref="B9:G9"/>
    <mergeCell ref="B10:D10"/>
    <mergeCell ref="BK51:BT51"/>
    <mergeCell ref="BU51:CD51"/>
    <mergeCell ref="AZ51:BI51"/>
    <mergeCell ref="L51:U51"/>
    <mergeCell ref="V51:AE51"/>
    <mergeCell ref="AF51:AO51"/>
    <mergeCell ref="AP51:AY51"/>
    <mergeCell ref="V29:AE29"/>
    <mergeCell ref="AP29:AY29"/>
    <mergeCell ref="B29:K29"/>
    <mergeCell ref="L29:U29"/>
    <mergeCell ref="B28:AE28"/>
    <mergeCell ref="AF28:BI28"/>
    <mergeCell ref="N9:O9"/>
    <mergeCell ref="N10:N11"/>
    <mergeCell ref="O10:O11"/>
    <mergeCell ref="I9:L9"/>
    <mergeCell ref="I10:J10"/>
    <mergeCell ref="K10:L10"/>
    <mergeCell ref="CZ27:DS27"/>
    <mergeCell ref="BK27:CX27"/>
    <mergeCell ref="AZ29:BI29"/>
    <mergeCell ref="CO51:CX51"/>
    <mergeCell ref="B49:BI49"/>
    <mergeCell ref="BK49:CX49"/>
    <mergeCell ref="CZ49:DS49"/>
    <mergeCell ref="B50:AE50"/>
    <mergeCell ref="AF50:BI50"/>
    <mergeCell ref="BK50:CD50"/>
    <mergeCell ref="CE50:CX50"/>
    <mergeCell ref="CZ50:DI51"/>
    <mergeCell ref="DJ50:DS51"/>
    <mergeCell ref="B51:K51"/>
    <mergeCell ref="B27:BI27"/>
    <mergeCell ref="CZ28:DI29"/>
    <mergeCell ref="DJ28:DS29"/>
    <mergeCell ref="BK28:CD28"/>
    <mergeCell ref="CE28:CX28"/>
    <mergeCell ref="BK29:BT29"/>
    <mergeCell ref="BU29:CD29"/>
    <mergeCell ref="CE29:CN29"/>
    <mergeCell ref="CO29:CX29"/>
  </mergeCells>
  <conditionalFormatting sqref="B32:BI48 A44:CY48 DT44:ED49 B55:BI79">
    <cfRule type="cellIs" dxfId="6" priority="4" operator="lessThanOrEqual">
      <formula>5</formula>
    </cfRule>
  </conditionalFormatting>
  <conditionalFormatting sqref="N12:O21">
    <cfRule type="cellIs" dxfId="5" priority="1" operator="lessThan">
      <formula>0</formula>
    </cfRule>
  </conditionalFormatting>
  <conditionalFormatting sqref="CZ32:DS43">
    <cfRule type="cellIs" dxfId="4" priority="3" operator="lessThan">
      <formula>0</formula>
    </cfRule>
  </conditionalFormatting>
  <conditionalFormatting sqref="CZ53:DS80">
    <cfRule type="cellIs" dxfId="3" priority="2" operator="lessThan">
      <formula>0</formula>
    </cfRule>
  </conditionalFormatting>
  <hyperlinks>
    <hyperlink ref="A5" location="Índice!A1" display="⌂ Volver al ÍNDICE" xr:uid="{F1ACD12B-2013-4949-B976-8AFE5C29BA46}"/>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EC6EB-A37B-4427-AB24-79B9FA074A61}">
  <sheetPr codeName="Hoja12">
    <tabColor rgb="FFCBECF1"/>
  </sheetPr>
  <dimension ref="A1:BK67"/>
  <sheetViews>
    <sheetView zoomScale="69" zoomScaleNormal="69" workbookViewId="0">
      <pane xSplit="1" topLeftCell="B1" activePane="topRight" state="frozen"/>
      <selection activeCell="AL41" sqref="AL41"/>
      <selection pane="topRight" activeCell="A5" sqref="A5"/>
    </sheetView>
  </sheetViews>
  <sheetFormatPr baseColWidth="10" defaultColWidth="11.42578125" defaultRowHeight="15" x14ac:dyDescent="0.25"/>
  <cols>
    <col min="1" max="1" width="66.5703125" customWidth="1"/>
    <col min="2" max="95" width="9.7109375" customWidth="1"/>
  </cols>
  <sheetData>
    <row r="1" spans="1:33" ht="24" customHeight="1" x14ac:dyDescent="0.25">
      <c r="A1" s="1755" t="s">
        <v>1391</v>
      </c>
      <c r="B1" s="1756"/>
      <c r="C1" s="1756"/>
      <c r="D1" s="1756"/>
      <c r="E1" s="1756"/>
      <c r="F1" s="1756"/>
      <c r="G1" s="1756"/>
      <c r="H1" s="1756"/>
      <c r="I1" s="1756"/>
      <c r="J1" s="1756"/>
      <c r="K1" s="1756"/>
      <c r="L1" s="1756"/>
      <c r="M1" s="1756"/>
      <c r="N1" s="1756"/>
      <c r="O1" s="1756"/>
      <c r="P1" s="1756"/>
      <c r="Q1" s="1756"/>
      <c r="R1" s="1757"/>
    </row>
    <row r="2" spans="1:33" ht="18.75" customHeight="1" thickBot="1" x14ac:dyDescent="0.3">
      <c r="A2" s="1758"/>
      <c r="B2" s="1759"/>
      <c r="C2" s="1759"/>
      <c r="D2" s="1759"/>
      <c r="E2" s="1759"/>
      <c r="F2" s="1759"/>
      <c r="G2" s="1759"/>
      <c r="H2" s="1759"/>
      <c r="I2" s="1759"/>
      <c r="J2" s="1759"/>
      <c r="K2" s="1759"/>
      <c r="L2" s="1759"/>
      <c r="M2" s="1759"/>
      <c r="N2" s="1759"/>
      <c r="O2" s="1759"/>
      <c r="P2" s="1759"/>
      <c r="Q2" s="1759"/>
      <c r="R2" s="1760"/>
    </row>
    <row r="3" spans="1:33" x14ac:dyDescent="0.25">
      <c r="A3" s="42" t="s">
        <v>986</v>
      </c>
    </row>
    <row r="4" spans="1:33" x14ac:dyDescent="0.25">
      <c r="A4" s="42" t="s">
        <v>988</v>
      </c>
    </row>
    <row r="5" spans="1:33" x14ac:dyDescent="0.25">
      <c r="A5" s="132" t="s">
        <v>712</v>
      </c>
    </row>
    <row r="6" spans="1:33" x14ac:dyDescent="0.25">
      <c r="A6" s="132"/>
    </row>
    <row r="7" spans="1:33" x14ac:dyDescent="0.25">
      <c r="A7" s="5" t="s">
        <v>1393</v>
      </c>
    </row>
    <row r="8" spans="1:33" x14ac:dyDescent="0.25">
      <c r="A8" s="5"/>
    </row>
    <row r="9" spans="1:33" s="1" customFormat="1" ht="39.75" customHeight="1" x14ac:dyDescent="0.25">
      <c r="A9" s="12"/>
      <c r="B9" s="2214" t="s">
        <v>28</v>
      </c>
      <c r="C9" s="2215"/>
      <c r="D9" s="2215"/>
      <c r="E9" s="2215"/>
      <c r="F9" s="2215"/>
      <c r="G9" s="2215"/>
      <c r="H9" s="2215"/>
      <c r="I9" s="2215"/>
      <c r="J9" s="2215"/>
      <c r="K9" s="2215"/>
      <c r="L9" s="2215"/>
      <c r="M9" s="2215"/>
      <c r="N9" s="2215"/>
      <c r="O9" s="2215"/>
      <c r="P9" s="2216"/>
      <c r="R9" s="2211" t="s">
        <v>507</v>
      </c>
      <c r="S9" s="2212"/>
      <c r="T9" s="2212"/>
      <c r="U9" s="2212"/>
      <c r="V9" s="2212"/>
      <c r="W9" s="2212"/>
      <c r="X9" s="2212"/>
      <c r="Y9" s="2212"/>
      <c r="Z9" s="2212"/>
      <c r="AA9" s="2213"/>
      <c r="AC9" s="2214" t="s">
        <v>1388</v>
      </c>
      <c r="AD9" s="2212"/>
      <c r="AE9" s="2212"/>
      <c r="AF9" s="2212"/>
      <c r="AG9" s="2213"/>
    </row>
    <row r="10" spans="1:33" x14ac:dyDescent="0.25">
      <c r="A10" s="472" t="s">
        <v>29</v>
      </c>
      <c r="B10" s="2208">
        <v>2019</v>
      </c>
      <c r="C10" s="2209"/>
      <c r="D10" s="2210"/>
      <c r="E10" s="2208">
        <v>2020</v>
      </c>
      <c r="F10" s="2209"/>
      <c r="G10" s="2210"/>
      <c r="H10" s="2208">
        <v>2021</v>
      </c>
      <c r="I10" s="2209"/>
      <c r="J10" s="2209"/>
      <c r="K10" s="2208">
        <v>2022</v>
      </c>
      <c r="L10" s="2209"/>
      <c r="M10" s="2209"/>
      <c r="N10" s="2208">
        <v>2023</v>
      </c>
      <c r="O10" s="2209"/>
      <c r="P10" s="2210"/>
      <c r="R10" s="2199">
        <v>2019</v>
      </c>
      <c r="S10" s="2199"/>
      <c r="T10" s="2199">
        <v>2020</v>
      </c>
      <c r="U10" s="2199"/>
      <c r="V10" s="2199">
        <v>2021</v>
      </c>
      <c r="W10" s="2199"/>
      <c r="X10" s="2199">
        <v>2022</v>
      </c>
      <c r="Y10" s="2199"/>
      <c r="Z10" s="2199">
        <v>2023</v>
      </c>
      <c r="AA10" s="2199"/>
      <c r="AC10" s="2219">
        <v>2019</v>
      </c>
      <c r="AD10" s="2219">
        <v>2020</v>
      </c>
      <c r="AE10" s="2219">
        <v>2021</v>
      </c>
      <c r="AF10" s="2219">
        <v>2022</v>
      </c>
      <c r="AG10" s="2217">
        <v>2023</v>
      </c>
    </row>
    <row r="11" spans="1:33" x14ac:dyDescent="0.25">
      <c r="A11" s="451" t="s">
        <v>30</v>
      </c>
      <c r="B11" s="452" t="s">
        <v>31</v>
      </c>
      <c r="C11" s="452" t="s">
        <v>32</v>
      </c>
      <c r="D11" s="452" t="s">
        <v>33</v>
      </c>
      <c r="E11" s="452" t="s">
        <v>31</v>
      </c>
      <c r="F11" s="452" t="s">
        <v>32</v>
      </c>
      <c r="G11" s="452" t="s">
        <v>33</v>
      </c>
      <c r="H11" s="452" t="s">
        <v>31</v>
      </c>
      <c r="I11" s="452" t="s">
        <v>32</v>
      </c>
      <c r="J11" s="452" t="s">
        <v>33</v>
      </c>
      <c r="K11" s="452" t="s">
        <v>31</v>
      </c>
      <c r="L11" s="452" t="s">
        <v>32</v>
      </c>
      <c r="M11" s="452" t="s">
        <v>33</v>
      </c>
      <c r="N11" s="452" t="s">
        <v>31</v>
      </c>
      <c r="O11" s="452" t="s">
        <v>32</v>
      </c>
      <c r="P11" s="452" t="s">
        <v>33</v>
      </c>
      <c r="R11" s="452" t="s">
        <v>31</v>
      </c>
      <c r="S11" s="452" t="s">
        <v>32</v>
      </c>
      <c r="T11" s="452" t="s">
        <v>31</v>
      </c>
      <c r="U11" s="452" t="s">
        <v>32</v>
      </c>
      <c r="V11" s="452" t="s">
        <v>31</v>
      </c>
      <c r="W11" s="452" t="s">
        <v>32</v>
      </c>
      <c r="X11" s="452" t="s">
        <v>31</v>
      </c>
      <c r="Y11" s="452" t="s">
        <v>32</v>
      </c>
      <c r="Z11" s="452" t="s">
        <v>31</v>
      </c>
      <c r="AA11" s="452" t="s">
        <v>32</v>
      </c>
      <c r="AC11" s="2220"/>
      <c r="AD11" s="2220"/>
      <c r="AE11" s="2220"/>
      <c r="AF11" s="2220"/>
      <c r="AG11" s="2218"/>
    </row>
    <row r="12" spans="1:33" x14ac:dyDescent="0.25">
      <c r="A12" s="460" t="s">
        <v>113</v>
      </c>
      <c r="B12" s="782">
        <v>22</v>
      </c>
      <c r="C12" s="772">
        <v>764</v>
      </c>
      <c r="D12" s="772">
        <v>786</v>
      </c>
      <c r="E12" s="782">
        <v>28</v>
      </c>
      <c r="F12" s="772">
        <v>784</v>
      </c>
      <c r="G12" s="775">
        <v>812</v>
      </c>
      <c r="H12" s="772">
        <v>30</v>
      </c>
      <c r="I12" s="772">
        <v>900</v>
      </c>
      <c r="J12" s="772">
        <v>930</v>
      </c>
      <c r="K12" s="782">
        <v>27</v>
      </c>
      <c r="L12" s="772">
        <v>798</v>
      </c>
      <c r="M12" s="772">
        <v>825</v>
      </c>
      <c r="N12" s="782">
        <v>34</v>
      </c>
      <c r="O12" s="772">
        <v>799</v>
      </c>
      <c r="P12" s="775">
        <v>833</v>
      </c>
      <c r="R12" s="820">
        <f>B12/D12*100</f>
        <v>2.7989821882951653</v>
      </c>
      <c r="S12" s="940">
        <f>C12/D12*100</f>
        <v>97.201017811704844</v>
      </c>
      <c r="T12" s="820">
        <f>E12/G12*100</f>
        <v>3.4482758620689653</v>
      </c>
      <c r="U12" s="940">
        <f>F12/G12*100</f>
        <v>96.551724137931032</v>
      </c>
      <c r="V12" s="820">
        <f>H12/J12*100</f>
        <v>3.225806451612903</v>
      </c>
      <c r="W12" s="940">
        <f>I12/J12*100</f>
        <v>96.774193548387103</v>
      </c>
      <c r="X12" s="820">
        <f>K12/M12*100</f>
        <v>3.2727272727272729</v>
      </c>
      <c r="Y12" s="940">
        <f>L12/M12*100</f>
        <v>96.727272727272734</v>
      </c>
      <c r="Z12" s="820">
        <f>N12/P12*100</f>
        <v>4.0816326530612246</v>
      </c>
      <c r="AA12" s="821">
        <f>O12/P12*100</f>
        <v>95.918367346938766</v>
      </c>
      <c r="AB12" s="5"/>
      <c r="AC12" s="799">
        <f>S12-R12</f>
        <v>94.402035623409674</v>
      </c>
      <c r="AD12" s="799">
        <f>U12-T12</f>
        <v>93.103448275862064</v>
      </c>
      <c r="AE12" s="799">
        <f>W12-V12</f>
        <v>93.548387096774206</v>
      </c>
      <c r="AF12" s="799">
        <f>Y12-X12</f>
        <v>93.454545454545467</v>
      </c>
      <c r="AG12" s="941">
        <f>AA12-Z12</f>
        <v>91.836734693877546</v>
      </c>
    </row>
    <row r="13" spans="1:33" x14ac:dyDescent="0.25">
      <c r="A13" s="461" t="s">
        <v>114</v>
      </c>
      <c r="B13" s="23">
        <v>9423</v>
      </c>
      <c r="C13" s="20">
        <v>66534</v>
      </c>
      <c r="D13" s="20">
        <v>75957</v>
      </c>
      <c r="E13" s="23">
        <v>11252</v>
      </c>
      <c r="F13" s="20">
        <v>71298</v>
      </c>
      <c r="G13" s="21">
        <v>82550</v>
      </c>
      <c r="H13" s="20">
        <v>12231</v>
      </c>
      <c r="I13" s="20">
        <v>74383</v>
      </c>
      <c r="J13" s="20">
        <v>86614</v>
      </c>
      <c r="K13" s="23">
        <v>10414</v>
      </c>
      <c r="L13" s="20">
        <v>67160</v>
      </c>
      <c r="M13" s="20">
        <v>77574</v>
      </c>
      <c r="N13" s="23">
        <v>11943</v>
      </c>
      <c r="O13" s="20">
        <v>69603</v>
      </c>
      <c r="P13" s="21">
        <v>81546</v>
      </c>
      <c r="R13" s="108">
        <f>B13/D13*100</f>
        <v>12.405703226825704</v>
      </c>
      <c r="S13" s="109">
        <f>C13/D13*100</f>
        <v>87.594296773174293</v>
      </c>
      <c r="T13" s="108">
        <f>E13/G13*100</f>
        <v>13.630526953361599</v>
      </c>
      <c r="U13" s="109">
        <f>F13/G13*100</f>
        <v>86.369473046638404</v>
      </c>
      <c r="V13" s="108">
        <f>H13/J13*100</f>
        <v>14.121273697092848</v>
      </c>
      <c r="W13" s="109">
        <f>I13/J13*100</f>
        <v>85.878726302907154</v>
      </c>
      <c r="X13" s="108">
        <f>K13/M13*100</f>
        <v>13.424601026116997</v>
      </c>
      <c r="Y13" s="109">
        <f>L13/M13*100</f>
        <v>86.575398973882997</v>
      </c>
      <c r="Z13" s="108">
        <f>N13/P13*100</f>
        <v>14.64572143330145</v>
      </c>
      <c r="AA13" s="236">
        <f>O13/P13*100</f>
        <v>85.354278566698554</v>
      </c>
      <c r="AC13" s="100">
        <f>S13-R13</f>
        <v>75.188593546348585</v>
      </c>
      <c r="AD13" s="100">
        <f>U13-T13</f>
        <v>72.738946093276809</v>
      </c>
      <c r="AE13" s="100">
        <f>W13-V13</f>
        <v>71.757452605814308</v>
      </c>
      <c r="AF13" s="100">
        <f>Y13-X13</f>
        <v>73.150797947765994</v>
      </c>
      <c r="AG13" s="449">
        <f>AA13-Z13</f>
        <v>70.708557133397107</v>
      </c>
    </row>
    <row r="14" spans="1:33" x14ac:dyDescent="0.25">
      <c r="A14" s="462" t="s">
        <v>165</v>
      </c>
      <c r="B14" s="445">
        <f t="shared" ref="B14:P14" si="0">SUM(B12:B13)</f>
        <v>9445</v>
      </c>
      <c r="C14" s="446">
        <f t="shared" si="0"/>
        <v>67298</v>
      </c>
      <c r="D14" s="446">
        <f t="shared" si="0"/>
        <v>76743</v>
      </c>
      <c r="E14" s="445">
        <f t="shared" si="0"/>
        <v>11280</v>
      </c>
      <c r="F14" s="446">
        <f t="shared" si="0"/>
        <v>72082</v>
      </c>
      <c r="G14" s="446">
        <f t="shared" si="0"/>
        <v>83362</v>
      </c>
      <c r="H14" s="445">
        <f t="shared" si="0"/>
        <v>12261</v>
      </c>
      <c r="I14" s="446">
        <f t="shared" si="0"/>
        <v>75283</v>
      </c>
      <c r="J14" s="446">
        <f t="shared" si="0"/>
        <v>87544</v>
      </c>
      <c r="K14" s="445">
        <f t="shared" si="0"/>
        <v>10441</v>
      </c>
      <c r="L14" s="446">
        <f t="shared" si="0"/>
        <v>67958</v>
      </c>
      <c r="M14" s="446">
        <f t="shared" si="0"/>
        <v>78399</v>
      </c>
      <c r="N14" s="445">
        <f t="shared" si="0"/>
        <v>11977</v>
      </c>
      <c r="O14" s="446">
        <f t="shared" si="0"/>
        <v>70402</v>
      </c>
      <c r="P14" s="447">
        <f t="shared" si="0"/>
        <v>82379</v>
      </c>
    </row>
    <row r="17" spans="1:63" x14ac:dyDescent="0.25">
      <c r="A17" s="5" t="s">
        <v>1394</v>
      </c>
    </row>
    <row r="18" spans="1:63" x14ac:dyDescent="0.25">
      <c r="A18" s="5"/>
    </row>
    <row r="19" spans="1:63" s="1" customFormat="1" ht="40.5" customHeight="1" x14ac:dyDescent="0.25">
      <c r="B19" s="2214" t="s">
        <v>28</v>
      </c>
      <c r="C19" s="2215"/>
      <c r="D19" s="2215"/>
      <c r="E19" s="2215"/>
      <c r="F19" s="2215"/>
      <c r="G19" s="2215"/>
      <c r="H19" s="2215"/>
      <c r="I19" s="2215"/>
      <c r="J19" s="2215"/>
      <c r="K19" s="2215"/>
      <c r="L19" s="2215"/>
      <c r="M19" s="2215"/>
      <c r="N19" s="2215"/>
      <c r="O19" s="2215"/>
      <c r="P19" s="2216"/>
      <c r="R19" s="2211" t="s">
        <v>507</v>
      </c>
      <c r="S19" s="2212"/>
      <c r="T19" s="2212"/>
      <c r="U19" s="2212"/>
      <c r="V19" s="2212"/>
      <c r="W19" s="2212"/>
      <c r="X19" s="2212"/>
      <c r="Y19" s="2212"/>
      <c r="Z19" s="2212"/>
      <c r="AA19" s="2213"/>
      <c r="AC19" s="2214" t="s">
        <v>1388</v>
      </c>
      <c r="AD19" s="2212"/>
      <c r="AE19" s="2212"/>
      <c r="AF19" s="2212"/>
      <c r="AG19" s="2213"/>
    </row>
    <row r="20" spans="1:63" x14ac:dyDescent="0.25">
      <c r="A20" s="472" t="s">
        <v>29</v>
      </c>
      <c r="B20" s="2199">
        <v>2019</v>
      </c>
      <c r="C20" s="2199"/>
      <c r="D20" s="2199"/>
      <c r="E20" s="2199">
        <v>2020</v>
      </c>
      <c r="F20" s="2199"/>
      <c r="G20" s="2199"/>
      <c r="H20" s="2199">
        <v>2021</v>
      </c>
      <c r="I20" s="2199"/>
      <c r="J20" s="2199"/>
      <c r="K20" s="2199">
        <v>2022</v>
      </c>
      <c r="L20" s="2199"/>
      <c r="M20" s="2199"/>
      <c r="N20" s="2199">
        <v>2023</v>
      </c>
      <c r="O20" s="2199"/>
      <c r="P20" s="2199"/>
      <c r="R20" s="2208">
        <v>2019</v>
      </c>
      <c r="S20" s="2210"/>
      <c r="T20" s="2208">
        <v>2020</v>
      </c>
      <c r="U20" s="2209"/>
      <c r="V20" s="2208">
        <v>2021</v>
      </c>
      <c r="W20" s="2209"/>
      <c r="X20" s="2208">
        <v>2022</v>
      </c>
      <c r="Y20" s="2209"/>
      <c r="Z20" s="2208">
        <v>2023</v>
      </c>
      <c r="AA20" s="2210"/>
      <c r="AC20" s="2219">
        <v>2019</v>
      </c>
      <c r="AD20" s="2219">
        <v>2020</v>
      </c>
      <c r="AE20" s="2219">
        <v>2021</v>
      </c>
      <c r="AF20" s="2219">
        <v>2022</v>
      </c>
      <c r="AG20" s="2217">
        <v>2023</v>
      </c>
    </row>
    <row r="21" spans="1:63" x14ac:dyDescent="0.25">
      <c r="A21" s="451" t="s">
        <v>30</v>
      </c>
      <c r="B21" s="452" t="s">
        <v>31</v>
      </c>
      <c r="C21" s="452" t="s">
        <v>32</v>
      </c>
      <c r="D21" s="452" t="s">
        <v>33</v>
      </c>
      <c r="E21" s="452" t="s">
        <v>31</v>
      </c>
      <c r="F21" s="452" t="s">
        <v>32</v>
      </c>
      <c r="G21" s="452" t="s">
        <v>33</v>
      </c>
      <c r="H21" s="452" t="s">
        <v>31</v>
      </c>
      <c r="I21" s="452" t="s">
        <v>32</v>
      </c>
      <c r="J21" s="452" t="s">
        <v>33</v>
      </c>
      <c r="K21" s="452" t="s">
        <v>31</v>
      </c>
      <c r="L21" s="452" t="s">
        <v>32</v>
      </c>
      <c r="M21" s="452" t="s">
        <v>33</v>
      </c>
      <c r="N21" s="452" t="s">
        <v>31</v>
      </c>
      <c r="O21" s="452" t="s">
        <v>32</v>
      </c>
      <c r="P21" s="452" t="s">
        <v>33</v>
      </c>
      <c r="R21" s="452" t="s">
        <v>31</v>
      </c>
      <c r="S21" s="452" t="s">
        <v>32</v>
      </c>
      <c r="T21" s="452" t="s">
        <v>31</v>
      </c>
      <c r="U21" s="452" t="s">
        <v>32</v>
      </c>
      <c r="V21" s="452" t="s">
        <v>31</v>
      </c>
      <c r="W21" s="452" t="s">
        <v>32</v>
      </c>
      <c r="X21" s="452" t="s">
        <v>31</v>
      </c>
      <c r="Y21" s="452" t="s">
        <v>32</v>
      </c>
      <c r="Z21" s="452" t="s">
        <v>31</v>
      </c>
      <c r="AA21" s="452" t="s">
        <v>32</v>
      </c>
      <c r="AC21" s="2220"/>
      <c r="AD21" s="2220"/>
      <c r="AE21" s="2220"/>
      <c r="AF21" s="2220"/>
      <c r="AG21" s="2218"/>
    </row>
    <row r="22" spans="1:63" x14ac:dyDescent="0.25">
      <c r="A22" s="463" t="s">
        <v>115</v>
      </c>
      <c r="B22" s="161">
        <v>0</v>
      </c>
      <c r="C22" s="305">
        <v>2</v>
      </c>
      <c r="D22" s="305">
        <f>B22+C22</f>
        <v>2</v>
      </c>
      <c r="E22" s="161">
        <v>0</v>
      </c>
      <c r="F22" s="305">
        <v>3</v>
      </c>
      <c r="G22" s="306">
        <f>E22+F22</f>
        <v>3</v>
      </c>
      <c r="H22" s="305">
        <v>0</v>
      </c>
      <c r="I22" s="305">
        <v>3</v>
      </c>
      <c r="J22" s="305">
        <f>H22+I22</f>
        <v>3</v>
      </c>
      <c r="K22" s="161">
        <v>0</v>
      </c>
      <c r="L22" s="305">
        <v>4</v>
      </c>
      <c r="M22" s="305">
        <f>K22+L22</f>
        <v>4</v>
      </c>
      <c r="N22" s="161">
        <v>0</v>
      </c>
      <c r="O22" s="305">
        <v>4</v>
      </c>
      <c r="P22" s="306">
        <f>N22+O22</f>
        <v>4</v>
      </c>
      <c r="R22" s="178">
        <f>B22/D22*100</f>
        <v>0</v>
      </c>
      <c r="S22" s="174">
        <f>C22/D22*100</f>
        <v>100</v>
      </c>
      <c r="T22" s="178">
        <f>E22/G22*100</f>
        <v>0</v>
      </c>
      <c r="U22" s="174">
        <f>F22/G22*100</f>
        <v>100</v>
      </c>
      <c r="V22" s="178">
        <f>H22/J22*100</f>
        <v>0</v>
      </c>
      <c r="W22" s="174">
        <f>I22/J22*100</f>
        <v>100</v>
      </c>
      <c r="X22" s="178">
        <f>K22/M22*100</f>
        <v>0</v>
      </c>
      <c r="Y22" s="174">
        <f>L22/M22*100</f>
        <v>100</v>
      </c>
      <c r="Z22" s="178">
        <f>N22/P22*100</f>
        <v>0</v>
      </c>
      <c r="AA22" s="179">
        <f>O22/P22*100</f>
        <v>100</v>
      </c>
      <c r="AC22" s="176">
        <f>S22-R22</f>
        <v>100</v>
      </c>
      <c r="AD22" s="176">
        <f>U22-T22</f>
        <v>100</v>
      </c>
      <c r="AE22" s="176">
        <f>W22-V22</f>
        <v>100</v>
      </c>
      <c r="AF22" s="176">
        <f>Y22-X22</f>
        <v>100</v>
      </c>
      <c r="AG22" s="448">
        <f>AA22-Z22</f>
        <v>100</v>
      </c>
    </row>
    <row r="23" spans="1:63" x14ac:dyDescent="0.25">
      <c r="A23" s="461" t="s">
        <v>118</v>
      </c>
      <c r="B23" s="23">
        <v>8</v>
      </c>
      <c r="C23" s="20">
        <v>130</v>
      </c>
      <c r="D23" s="20">
        <f>B23+C23</f>
        <v>138</v>
      </c>
      <c r="E23" s="23">
        <v>5</v>
      </c>
      <c r="F23" s="20">
        <v>177</v>
      </c>
      <c r="G23" s="21">
        <f>E23+F23</f>
        <v>182</v>
      </c>
      <c r="H23" s="20">
        <v>8</v>
      </c>
      <c r="I23" s="20">
        <v>201</v>
      </c>
      <c r="J23" s="20">
        <f>H23+I23</f>
        <v>209</v>
      </c>
      <c r="K23" s="23">
        <v>6</v>
      </c>
      <c r="L23" s="20">
        <v>191</v>
      </c>
      <c r="M23" s="20">
        <f>K23+L23</f>
        <v>197</v>
      </c>
      <c r="N23" s="23">
        <v>7</v>
      </c>
      <c r="O23" s="20">
        <v>185</v>
      </c>
      <c r="P23" s="21">
        <f>N23+O23</f>
        <v>192</v>
      </c>
      <c r="R23" s="59">
        <f>B23/D23*100</f>
        <v>5.7971014492753623</v>
      </c>
      <c r="S23" s="57">
        <f>C23/D23*100</f>
        <v>94.20289855072464</v>
      </c>
      <c r="T23" s="59">
        <f>E23/G23*100</f>
        <v>2.7472527472527473</v>
      </c>
      <c r="U23" s="57">
        <f>F23/G23*100</f>
        <v>97.252747252747255</v>
      </c>
      <c r="V23" s="59">
        <f>H23/J23*100</f>
        <v>3.8277511961722488</v>
      </c>
      <c r="W23" s="57">
        <f>I23/J23*100</f>
        <v>96.172248803827756</v>
      </c>
      <c r="X23" s="59">
        <f>K23/M23*100</f>
        <v>3.0456852791878175</v>
      </c>
      <c r="Y23" s="57">
        <f>L23/M23*100</f>
        <v>96.954314720812178</v>
      </c>
      <c r="Z23" s="59">
        <f>N23/P23*100</f>
        <v>3.6458333333333335</v>
      </c>
      <c r="AA23" s="60">
        <f>O23/P23*100</f>
        <v>96.354166666666657</v>
      </c>
      <c r="AC23" s="61">
        <f>S23-R23</f>
        <v>88.405797101449281</v>
      </c>
      <c r="AD23" s="61">
        <f>U23-T23</f>
        <v>94.505494505494511</v>
      </c>
      <c r="AE23" s="61">
        <f>W23-V23</f>
        <v>92.344497607655512</v>
      </c>
      <c r="AF23" s="61">
        <f>Y23-X23</f>
        <v>93.908629441624356</v>
      </c>
      <c r="AG23" s="450">
        <f>AA23-Z23</f>
        <v>92.708333333333329</v>
      </c>
    </row>
    <row r="24" spans="1:63" x14ac:dyDescent="0.25">
      <c r="A24" s="461" t="s">
        <v>119</v>
      </c>
      <c r="B24" s="23">
        <v>10</v>
      </c>
      <c r="C24" s="20">
        <v>612</v>
      </c>
      <c r="D24" s="20">
        <f>B24+C24</f>
        <v>622</v>
      </c>
      <c r="E24" s="23">
        <v>20</v>
      </c>
      <c r="F24" s="20">
        <v>568</v>
      </c>
      <c r="G24" s="21">
        <f>E24+F24</f>
        <v>588</v>
      </c>
      <c r="H24" s="20">
        <v>19</v>
      </c>
      <c r="I24" s="20">
        <v>644</v>
      </c>
      <c r="J24" s="20">
        <f>H24+I24</f>
        <v>663</v>
      </c>
      <c r="K24" s="23">
        <v>18</v>
      </c>
      <c r="L24" s="20">
        <v>562</v>
      </c>
      <c r="M24" s="20">
        <f>K24+L24</f>
        <v>580</v>
      </c>
      <c r="N24" s="23">
        <v>23</v>
      </c>
      <c r="O24" s="20">
        <v>567</v>
      </c>
      <c r="P24" s="21">
        <f>N24+O24</f>
        <v>590</v>
      </c>
      <c r="R24" s="59">
        <f>B24/D24*100</f>
        <v>1.607717041800643</v>
      </c>
      <c r="S24" s="57">
        <f>C24/D24*100</f>
        <v>98.39228295819936</v>
      </c>
      <c r="T24" s="59">
        <f>E24/G24*100</f>
        <v>3.4013605442176873</v>
      </c>
      <c r="U24" s="57">
        <f>F24/G24*100</f>
        <v>96.598639455782305</v>
      </c>
      <c r="V24" s="59">
        <f>H24/J24*100</f>
        <v>2.8657616892911011</v>
      </c>
      <c r="W24" s="57">
        <f>I24/J24*100</f>
        <v>97.134238310708895</v>
      </c>
      <c r="X24" s="59">
        <f>K24/M24*100</f>
        <v>3.103448275862069</v>
      </c>
      <c r="Y24" s="57">
        <f>L24/M24*100</f>
        <v>96.896551724137936</v>
      </c>
      <c r="Z24" s="59">
        <f>N24/P24*100</f>
        <v>3.898305084745763</v>
      </c>
      <c r="AA24" s="60">
        <f>O24/P24*100</f>
        <v>96.101694915254228</v>
      </c>
      <c r="AC24" s="61">
        <f>S24-R24</f>
        <v>96.784565916398719</v>
      </c>
      <c r="AD24" s="61">
        <f>U24-T24</f>
        <v>93.197278911564624</v>
      </c>
      <c r="AE24" s="61">
        <f>W24-V24</f>
        <v>94.26847662141779</v>
      </c>
      <c r="AF24" s="61">
        <f>Y24-X24</f>
        <v>93.793103448275872</v>
      </c>
      <c r="AG24" s="450">
        <f>AA24-Z24</f>
        <v>92.20338983050847</v>
      </c>
    </row>
    <row r="25" spans="1:63" x14ac:dyDescent="0.25">
      <c r="A25" s="461" t="s">
        <v>121</v>
      </c>
      <c r="B25" s="23">
        <v>4</v>
      </c>
      <c r="C25" s="20">
        <v>20</v>
      </c>
      <c r="D25" s="20">
        <f>B25+C25</f>
        <v>24</v>
      </c>
      <c r="E25" s="23">
        <v>3</v>
      </c>
      <c r="F25" s="20">
        <v>36</v>
      </c>
      <c r="G25" s="21">
        <f>E25+F25</f>
        <v>39</v>
      </c>
      <c r="H25" s="20">
        <v>3</v>
      </c>
      <c r="I25" s="20">
        <v>52</v>
      </c>
      <c r="J25" s="20">
        <f>H25+I25</f>
        <v>55</v>
      </c>
      <c r="K25" s="23">
        <v>3</v>
      </c>
      <c r="L25" s="20">
        <v>41</v>
      </c>
      <c r="M25" s="20">
        <f>K25+L25</f>
        <v>44</v>
      </c>
      <c r="N25" s="23">
        <v>4</v>
      </c>
      <c r="O25" s="20">
        <v>43</v>
      </c>
      <c r="P25" s="21">
        <f>N25+O25</f>
        <v>47</v>
      </c>
      <c r="R25" s="108">
        <f>B25/D25*100</f>
        <v>16.666666666666664</v>
      </c>
      <c r="S25" s="109">
        <f>C25/D25*100</f>
        <v>83.333333333333343</v>
      </c>
      <c r="T25" s="108">
        <f>E25/G25*100</f>
        <v>7.6923076923076925</v>
      </c>
      <c r="U25" s="109">
        <f>F25/G25*100</f>
        <v>92.307692307692307</v>
      </c>
      <c r="V25" s="108">
        <f>H25/J25*100</f>
        <v>5.4545454545454541</v>
      </c>
      <c r="W25" s="109">
        <f>I25/J25*100</f>
        <v>94.545454545454547</v>
      </c>
      <c r="X25" s="108">
        <f>K25/M25*100</f>
        <v>6.8181818181818175</v>
      </c>
      <c r="Y25" s="109">
        <f>L25/M25*100</f>
        <v>93.181818181818173</v>
      </c>
      <c r="Z25" s="108">
        <f>N25/P25*100</f>
        <v>8.5106382978723403</v>
      </c>
      <c r="AA25" s="236">
        <f>O25/P25*100</f>
        <v>91.489361702127653</v>
      </c>
      <c r="AC25" s="100">
        <f>S25-R25</f>
        <v>66.666666666666686</v>
      </c>
      <c r="AD25" s="100">
        <f>U25-T25</f>
        <v>84.615384615384613</v>
      </c>
      <c r="AE25" s="100">
        <f>W25-V25</f>
        <v>89.090909090909093</v>
      </c>
      <c r="AF25" s="100">
        <f>Y25-X25</f>
        <v>86.36363636363636</v>
      </c>
      <c r="AG25" s="449">
        <f>AA25-Z25</f>
        <v>82.978723404255305</v>
      </c>
    </row>
    <row r="26" spans="1:63" x14ac:dyDescent="0.25">
      <c r="A26" s="462" t="s">
        <v>165</v>
      </c>
      <c r="B26" s="110">
        <f t="shared" ref="B26:P26" si="1">SUM(B22:B25)</f>
        <v>22</v>
      </c>
      <c r="C26" s="56">
        <f t="shared" si="1"/>
        <v>764</v>
      </c>
      <c r="D26" s="56">
        <f t="shared" si="1"/>
        <v>786</v>
      </c>
      <c r="E26" s="110">
        <f t="shared" si="1"/>
        <v>28</v>
      </c>
      <c r="F26" s="56">
        <f t="shared" si="1"/>
        <v>784</v>
      </c>
      <c r="G26" s="56">
        <f t="shared" si="1"/>
        <v>812</v>
      </c>
      <c r="H26" s="110">
        <f t="shared" si="1"/>
        <v>30</v>
      </c>
      <c r="I26" s="56">
        <f t="shared" si="1"/>
        <v>900</v>
      </c>
      <c r="J26" s="56">
        <f t="shared" si="1"/>
        <v>930</v>
      </c>
      <c r="K26" s="110">
        <f t="shared" si="1"/>
        <v>27</v>
      </c>
      <c r="L26" s="56">
        <f t="shared" si="1"/>
        <v>798</v>
      </c>
      <c r="M26" s="56">
        <f t="shared" si="1"/>
        <v>825</v>
      </c>
      <c r="N26" s="110">
        <f t="shared" si="1"/>
        <v>34</v>
      </c>
      <c r="O26" s="56">
        <f t="shared" si="1"/>
        <v>799</v>
      </c>
      <c r="P26" s="116">
        <f t="shared" si="1"/>
        <v>833</v>
      </c>
    </row>
    <row r="29" spans="1:63" x14ac:dyDescent="0.25">
      <c r="A29" s="5" t="s">
        <v>1395</v>
      </c>
    </row>
    <row r="30" spans="1:63" x14ac:dyDescent="0.25">
      <c r="A30" s="5"/>
    </row>
    <row r="31" spans="1:63" s="1" customFormat="1" ht="20.25" customHeight="1" x14ac:dyDescent="0.25">
      <c r="A31" s="12"/>
      <c r="B31" s="2211" t="s">
        <v>28</v>
      </c>
      <c r="C31" s="2212"/>
      <c r="D31" s="2212"/>
      <c r="E31" s="2212"/>
      <c r="F31" s="2212"/>
      <c r="G31" s="2212"/>
      <c r="H31" s="2212"/>
      <c r="I31" s="2212"/>
      <c r="J31" s="2212"/>
      <c r="K31" s="2212"/>
      <c r="L31" s="2212"/>
      <c r="M31" s="2212"/>
      <c r="N31" s="2212"/>
      <c r="O31" s="2212"/>
      <c r="P31" s="2212"/>
      <c r="Q31" s="2212"/>
      <c r="R31" s="2212"/>
      <c r="S31" s="2212"/>
      <c r="T31" s="2212"/>
      <c r="U31" s="2212"/>
      <c r="V31" s="2212"/>
      <c r="W31" s="2212"/>
      <c r="X31" s="2212"/>
      <c r="Y31" s="2212"/>
      <c r="Z31" s="2212"/>
      <c r="AA31" s="2212"/>
      <c r="AB31" s="2212"/>
      <c r="AC31" s="2212"/>
      <c r="AD31" s="2212"/>
      <c r="AE31" s="2213"/>
      <c r="AG31" s="2211" t="s">
        <v>507</v>
      </c>
      <c r="AH31" s="2212"/>
      <c r="AI31" s="2212"/>
      <c r="AJ31" s="2212"/>
      <c r="AK31" s="2212"/>
      <c r="AL31" s="2212"/>
      <c r="AM31" s="2212"/>
      <c r="AN31" s="2212"/>
      <c r="AO31" s="2212"/>
      <c r="AP31" s="2212"/>
      <c r="AQ31" s="2212"/>
      <c r="AR31" s="2212"/>
      <c r="AS31" s="2212"/>
      <c r="AT31" s="2212"/>
      <c r="AU31" s="2212"/>
      <c r="AV31" s="2212"/>
      <c r="AW31" s="2212"/>
      <c r="AX31" s="2212"/>
      <c r="AY31" s="2212"/>
      <c r="AZ31" s="2213"/>
      <c r="BB31" s="2211" t="s">
        <v>1390</v>
      </c>
      <c r="BC31" s="2212"/>
      <c r="BD31" s="2212"/>
      <c r="BE31" s="2212"/>
      <c r="BF31" s="2212"/>
      <c r="BG31" s="2212"/>
      <c r="BH31" s="2212"/>
      <c r="BI31" s="2212"/>
      <c r="BJ31" s="2212"/>
      <c r="BK31" s="2213"/>
    </row>
    <row r="32" spans="1:63" x14ac:dyDescent="0.25">
      <c r="A32" s="473" t="s">
        <v>29</v>
      </c>
      <c r="B32" s="2208">
        <v>2019</v>
      </c>
      <c r="C32" s="2209"/>
      <c r="D32" s="2209"/>
      <c r="E32" s="2209"/>
      <c r="F32" s="2209"/>
      <c r="G32" s="2210"/>
      <c r="H32" s="2208">
        <v>2020</v>
      </c>
      <c r="I32" s="2209"/>
      <c r="J32" s="2209"/>
      <c r="K32" s="2209"/>
      <c r="L32" s="2209"/>
      <c r="M32" s="2210"/>
      <c r="N32" s="2208">
        <v>2021</v>
      </c>
      <c r="O32" s="2209"/>
      <c r="P32" s="2209"/>
      <c r="Q32" s="2209"/>
      <c r="R32" s="2209"/>
      <c r="S32" s="2210"/>
      <c r="T32" s="2208">
        <v>2022</v>
      </c>
      <c r="U32" s="2209"/>
      <c r="V32" s="2209"/>
      <c r="W32" s="2209"/>
      <c r="X32" s="2209"/>
      <c r="Y32" s="2210"/>
      <c r="Z32" s="2208">
        <v>2023</v>
      </c>
      <c r="AA32" s="2209"/>
      <c r="AB32" s="2209"/>
      <c r="AC32" s="2209"/>
      <c r="AD32" s="2209"/>
      <c r="AE32" s="2210"/>
      <c r="AG32" s="2221">
        <v>2019</v>
      </c>
      <c r="AH32" s="2222"/>
      <c r="AI32" s="2222"/>
      <c r="AJ32" s="2223"/>
      <c r="AK32" s="2221">
        <v>2020</v>
      </c>
      <c r="AL32" s="2222"/>
      <c r="AM32" s="2222"/>
      <c r="AN32" s="2223"/>
      <c r="AO32" s="2221">
        <v>2021</v>
      </c>
      <c r="AP32" s="2222"/>
      <c r="AQ32" s="2222"/>
      <c r="AR32" s="2223"/>
      <c r="AS32" s="2221">
        <v>2022</v>
      </c>
      <c r="AT32" s="2222"/>
      <c r="AU32" s="2222"/>
      <c r="AV32" s="2223"/>
      <c r="AW32" s="2221">
        <v>2023</v>
      </c>
      <c r="AX32" s="2222"/>
      <c r="AY32" s="2222"/>
      <c r="AZ32" s="2223"/>
      <c r="BB32" s="2224">
        <v>2019</v>
      </c>
      <c r="BC32" s="2225"/>
      <c r="BD32" s="2224">
        <v>2020</v>
      </c>
      <c r="BE32" s="2225"/>
      <c r="BF32" s="2224">
        <v>2021</v>
      </c>
      <c r="BG32" s="2225"/>
      <c r="BH32" s="2224">
        <v>2022</v>
      </c>
      <c r="BI32" s="2225"/>
      <c r="BJ32" s="2224">
        <v>2023</v>
      </c>
      <c r="BK32" s="2225"/>
    </row>
    <row r="33" spans="1:63" x14ac:dyDescent="0.25">
      <c r="A33" s="453" t="s">
        <v>30</v>
      </c>
      <c r="B33" s="2200" t="s">
        <v>31</v>
      </c>
      <c r="C33" s="2200"/>
      <c r="D33" s="2200" t="s">
        <v>32</v>
      </c>
      <c r="E33" s="2200"/>
      <c r="F33" s="2200" t="s">
        <v>33</v>
      </c>
      <c r="G33" s="2200"/>
      <c r="H33" s="2200" t="s">
        <v>31</v>
      </c>
      <c r="I33" s="2200"/>
      <c r="J33" s="2200" t="s">
        <v>32</v>
      </c>
      <c r="K33" s="2200"/>
      <c r="L33" s="2200" t="s">
        <v>33</v>
      </c>
      <c r="M33" s="2200"/>
      <c r="N33" s="2200" t="s">
        <v>31</v>
      </c>
      <c r="O33" s="2200"/>
      <c r="P33" s="2200" t="s">
        <v>32</v>
      </c>
      <c r="Q33" s="2200"/>
      <c r="R33" s="2200" t="s">
        <v>33</v>
      </c>
      <c r="S33" s="2200"/>
      <c r="T33" s="2200" t="s">
        <v>31</v>
      </c>
      <c r="U33" s="2200"/>
      <c r="V33" s="2200" t="s">
        <v>32</v>
      </c>
      <c r="W33" s="2200"/>
      <c r="X33" s="2200" t="s">
        <v>33</v>
      </c>
      <c r="Y33" s="2200"/>
      <c r="Z33" s="2200" t="s">
        <v>31</v>
      </c>
      <c r="AA33" s="2200"/>
      <c r="AB33" s="2200" t="s">
        <v>32</v>
      </c>
      <c r="AC33" s="2200"/>
      <c r="AD33" s="2200" t="s">
        <v>33</v>
      </c>
      <c r="AE33" s="2200"/>
      <c r="AG33" s="2200" t="s">
        <v>31</v>
      </c>
      <c r="AH33" s="2200"/>
      <c r="AI33" s="2200" t="s">
        <v>32</v>
      </c>
      <c r="AJ33" s="2200"/>
      <c r="AK33" s="2200" t="s">
        <v>31</v>
      </c>
      <c r="AL33" s="2200"/>
      <c r="AM33" s="2200" t="s">
        <v>32</v>
      </c>
      <c r="AN33" s="2200"/>
      <c r="AO33" s="2200" t="s">
        <v>31</v>
      </c>
      <c r="AP33" s="2200"/>
      <c r="AQ33" s="2200" t="s">
        <v>32</v>
      </c>
      <c r="AR33" s="2200"/>
      <c r="AS33" s="2200" t="s">
        <v>31</v>
      </c>
      <c r="AT33" s="2200"/>
      <c r="AU33" s="2200" t="s">
        <v>32</v>
      </c>
      <c r="AV33" s="2200"/>
      <c r="AW33" s="2200" t="s">
        <v>31</v>
      </c>
      <c r="AX33" s="2200"/>
      <c r="AY33" s="2200" t="s">
        <v>32</v>
      </c>
      <c r="AZ33" s="2200"/>
      <c r="BB33" s="467"/>
      <c r="BC33" s="468"/>
      <c r="BD33" s="467"/>
      <c r="BE33" s="468"/>
      <c r="BF33" s="467"/>
      <c r="BG33" s="468"/>
      <c r="BH33" s="467"/>
      <c r="BI33" s="468"/>
      <c r="BJ33" s="467"/>
      <c r="BK33" s="469"/>
    </row>
    <row r="34" spans="1:63" ht="111.75" customHeight="1" x14ac:dyDescent="0.25">
      <c r="A34" s="474" t="s">
        <v>34</v>
      </c>
      <c r="B34" s="945" t="s">
        <v>123</v>
      </c>
      <c r="C34" s="465" t="s">
        <v>124</v>
      </c>
      <c r="D34" s="946" t="s">
        <v>123</v>
      </c>
      <c r="E34" s="465" t="s">
        <v>124</v>
      </c>
      <c r="F34" s="946" t="s">
        <v>123</v>
      </c>
      <c r="G34" s="466" t="s">
        <v>124</v>
      </c>
      <c r="H34" s="945" t="s">
        <v>123</v>
      </c>
      <c r="I34" s="465" t="s">
        <v>124</v>
      </c>
      <c r="J34" s="946" t="s">
        <v>123</v>
      </c>
      <c r="K34" s="465" t="s">
        <v>124</v>
      </c>
      <c r="L34" s="946" t="s">
        <v>123</v>
      </c>
      <c r="M34" s="466" t="s">
        <v>124</v>
      </c>
      <c r="N34" s="945" t="s">
        <v>123</v>
      </c>
      <c r="O34" s="465" t="s">
        <v>124</v>
      </c>
      <c r="P34" s="946" t="s">
        <v>123</v>
      </c>
      <c r="Q34" s="465" t="s">
        <v>124</v>
      </c>
      <c r="R34" s="946" t="s">
        <v>123</v>
      </c>
      <c r="S34" s="466" t="s">
        <v>124</v>
      </c>
      <c r="T34" s="945" t="s">
        <v>123</v>
      </c>
      <c r="U34" s="465" t="s">
        <v>124</v>
      </c>
      <c r="V34" s="946" t="s">
        <v>123</v>
      </c>
      <c r="W34" s="465" t="s">
        <v>124</v>
      </c>
      <c r="X34" s="946" t="s">
        <v>123</v>
      </c>
      <c r="Y34" s="466" t="s">
        <v>124</v>
      </c>
      <c r="Z34" s="945" t="s">
        <v>123</v>
      </c>
      <c r="AA34" s="465" t="s">
        <v>124</v>
      </c>
      <c r="AB34" s="946" t="s">
        <v>123</v>
      </c>
      <c r="AC34" s="465" t="s">
        <v>124</v>
      </c>
      <c r="AD34" s="946" t="s">
        <v>123</v>
      </c>
      <c r="AE34" s="466" t="s">
        <v>124</v>
      </c>
      <c r="AG34" s="945" t="s">
        <v>123</v>
      </c>
      <c r="AH34" s="465" t="s">
        <v>124</v>
      </c>
      <c r="AI34" s="946" t="s">
        <v>123</v>
      </c>
      <c r="AJ34" s="465" t="s">
        <v>124</v>
      </c>
      <c r="AK34" s="945" t="s">
        <v>123</v>
      </c>
      <c r="AL34" s="465" t="s">
        <v>124</v>
      </c>
      <c r="AM34" s="946" t="s">
        <v>123</v>
      </c>
      <c r="AN34" s="465" t="s">
        <v>124</v>
      </c>
      <c r="AO34" s="945" t="s">
        <v>123</v>
      </c>
      <c r="AP34" s="465" t="s">
        <v>124</v>
      </c>
      <c r="AQ34" s="946" t="s">
        <v>123</v>
      </c>
      <c r="AR34" s="465" t="s">
        <v>124</v>
      </c>
      <c r="AS34" s="945" t="s">
        <v>123</v>
      </c>
      <c r="AT34" s="465" t="s">
        <v>124</v>
      </c>
      <c r="AU34" s="946" t="s">
        <v>123</v>
      </c>
      <c r="AV34" s="466" t="s">
        <v>124</v>
      </c>
      <c r="AW34" s="945" t="s">
        <v>123</v>
      </c>
      <c r="AX34" s="465" t="s">
        <v>124</v>
      </c>
      <c r="AY34" s="946" t="s">
        <v>123</v>
      </c>
      <c r="AZ34" s="466" t="s">
        <v>124</v>
      </c>
      <c r="BB34" s="957" t="s">
        <v>123</v>
      </c>
      <c r="BC34" s="470" t="s">
        <v>124</v>
      </c>
      <c r="BD34" s="957" t="s">
        <v>123</v>
      </c>
      <c r="BE34" s="470" t="s">
        <v>124</v>
      </c>
      <c r="BF34" s="957" t="s">
        <v>123</v>
      </c>
      <c r="BG34" s="470" t="s">
        <v>124</v>
      </c>
      <c r="BH34" s="957" t="s">
        <v>123</v>
      </c>
      <c r="BI34" s="470" t="s">
        <v>124</v>
      </c>
      <c r="BJ34" s="957" t="s">
        <v>123</v>
      </c>
      <c r="BK34" s="471" t="s">
        <v>124</v>
      </c>
    </row>
    <row r="35" spans="1:63" x14ac:dyDescent="0.25">
      <c r="A35" s="453" t="s">
        <v>42</v>
      </c>
      <c r="B35" s="454"/>
      <c r="C35" s="455"/>
      <c r="D35" s="947"/>
      <c r="E35" s="455"/>
      <c r="F35" s="947"/>
      <c r="G35" s="455"/>
      <c r="H35" s="942"/>
      <c r="I35" s="455"/>
      <c r="J35" s="947"/>
      <c r="K35" s="455"/>
      <c r="L35" s="947"/>
      <c r="M35" s="455"/>
      <c r="N35" s="942"/>
      <c r="O35" s="455"/>
      <c r="P35" s="947"/>
      <c r="Q35" s="455"/>
      <c r="R35" s="947"/>
      <c r="S35" s="455"/>
      <c r="T35" s="942"/>
      <c r="U35" s="455"/>
      <c r="V35" s="947"/>
      <c r="W35" s="455"/>
      <c r="X35" s="947"/>
      <c r="Y35" s="455"/>
      <c r="Z35" s="942"/>
      <c r="AA35" s="455"/>
      <c r="AB35" s="947"/>
      <c r="AC35" s="455"/>
      <c r="AD35" s="947"/>
      <c r="AE35" s="456"/>
      <c r="AG35" s="950"/>
      <c r="AH35" s="457"/>
      <c r="AI35" s="951"/>
      <c r="AJ35" s="457"/>
      <c r="AK35" s="950"/>
      <c r="AL35" s="457"/>
      <c r="AM35" s="951"/>
      <c r="AN35" s="457"/>
      <c r="AO35" s="952"/>
      <c r="AP35" s="458"/>
      <c r="AQ35" s="954"/>
      <c r="AR35" s="458"/>
      <c r="AS35" s="952"/>
      <c r="AT35" s="458"/>
      <c r="AU35" s="954"/>
      <c r="AV35" s="459"/>
      <c r="AW35" s="952"/>
      <c r="AX35" s="458"/>
      <c r="AY35" s="954"/>
      <c r="AZ35" s="459"/>
      <c r="BB35" s="950"/>
      <c r="BC35" s="457"/>
      <c r="BD35" s="950"/>
      <c r="BE35" s="457"/>
      <c r="BF35" s="950"/>
      <c r="BG35" s="457"/>
      <c r="BH35" s="950"/>
      <c r="BI35" s="457"/>
      <c r="BJ35" s="952"/>
      <c r="BK35" s="459"/>
    </row>
    <row r="36" spans="1:63" x14ac:dyDescent="0.25">
      <c r="A36" s="463" t="s">
        <v>43</v>
      </c>
      <c r="B36" s="97">
        <v>0</v>
      </c>
      <c r="C36" s="20">
        <v>395</v>
      </c>
      <c r="D36" s="97">
        <v>20</v>
      </c>
      <c r="E36" s="20">
        <v>3888</v>
      </c>
      <c r="F36" s="782">
        <f>B36+D36</f>
        <v>20</v>
      </c>
      <c r="G36" s="305">
        <f>C36+E36</f>
        <v>4283</v>
      </c>
      <c r="H36" s="782">
        <v>1</v>
      </c>
      <c r="I36" s="305">
        <v>350</v>
      </c>
      <c r="J36" s="772">
        <v>36</v>
      </c>
      <c r="K36" s="305">
        <v>4093</v>
      </c>
      <c r="L36" s="772">
        <f>H36+J36</f>
        <v>37</v>
      </c>
      <c r="M36" s="305">
        <f>I36+K36</f>
        <v>4443</v>
      </c>
      <c r="N36" s="782">
        <v>1</v>
      </c>
      <c r="O36" s="305">
        <v>394</v>
      </c>
      <c r="P36" s="772">
        <v>32</v>
      </c>
      <c r="Q36" s="305">
        <v>4191</v>
      </c>
      <c r="R36" s="772">
        <f>N36+P36</f>
        <v>33</v>
      </c>
      <c r="S36" s="305">
        <f>O36+Q36</f>
        <v>4585</v>
      </c>
      <c r="T36" s="782">
        <v>1</v>
      </c>
      <c r="U36" s="305">
        <v>431</v>
      </c>
      <c r="V36" s="772">
        <v>32</v>
      </c>
      <c r="W36" s="305">
        <v>4418</v>
      </c>
      <c r="X36" s="772">
        <f>T36+V36</f>
        <v>33</v>
      </c>
      <c r="Y36" s="305">
        <f>U36+W36</f>
        <v>4849</v>
      </c>
      <c r="Z36" s="782">
        <v>1</v>
      </c>
      <c r="AA36" s="305">
        <v>469</v>
      </c>
      <c r="AB36" s="772">
        <v>27</v>
      </c>
      <c r="AC36" s="305">
        <v>4392</v>
      </c>
      <c r="AD36" s="772">
        <f>Z36+AB36</f>
        <v>28</v>
      </c>
      <c r="AE36" s="306">
        <f>AA36+AC36</f>
        <v>4861</v>
      </c>
      <c r="AG36" s="769">
        <f>B36/F36*100</f>
        <v>0</v>
      </c>
      <c r="AH36" s="6">
        <f>C36/G36*100</f>
        <v>9.2225075881391554</v>
      </c>
      <c r="AI36" s="87">
        <f>D36/F36*100</f>
        <v>100</v>
      </c>
      <c r="AJ36" s="6">
        <f>E36/G36*100</f>
        <v>90.777492411860848</v>
      </c>
      <c r="AK36" s="769">
        <f>H36/L36*100</f>
        <v>2.7027027027027026</v>
      </c>
      <c r="AL36" s="6">
        <f>I36/M36*100</f>
        <v>7.8775602070672965</v>
      </c>
      <c r="AM36" s="87">
        <f>J36/L36*100</f>
        <v>97.297297297297305</v>
      </c>
      <c r="AN36" s="6">
        <f>K36/M36*100</f>
        <v>92.122439792932695</v>
      </c>
      <c r="AO36" s="105">
        <f>N36/R36*100</f>
        <v>3.0303030303030303</v>
      </c>
      <c r="AP36" s="57">
        <f>O36/S36*100</f>
        <v>8.5932388222464553</v>
      </c>
      <c r="AQ36" s="104">
        <f>P36/R36*100</f>
        <v>96.969696969696969</v>
      </c>
      <c r="AR36" s="57">
        <f>Q36/S36*100</f>
        <v>91.406761177753552</v>
      </c>
      <c r="AS36" s="105">
        <f>T36/X36*100</f>
        <v>3.0303030303030303</v>
      </c>
      <c r="AT36" s="57">
        <f>U36/Y36*100</f>
        <v>8.888430604248299</v>
      </c>
      <c r="AU36" s="104">
        <f>V36/X36*100</f>
        <v>96.969696969696969</v>
      </c>
      <c r="AV36" s="60">
        <f>W36/Y36*100</f>
        <v>91.111569395751701</v>
      </c>
      <c r="AW36" s="105">
        <f>Z36/AD36*100</f>
        <v>3.5714285714285712</v>
      </c>
      <c r="AX36" s="57">
        <f>AA36/AE36*100</f>
        <v>9.6482205307549886</v>
      </c>
      <c r="AY36" s="104">
        <f>AB36/AD36*100</f>
        <v>96.428571428571431</v>
      </c>
      <c r="AZ36" s="60">
        <f>AC36/AE36*100</f>
        <v>90.351779469245002</v>
      </c>
      <c r="BB36" s="799">
        <f>AI36-AG36</f>
        <v>100</v>
      </c>
      <c r="BC36" s="175">
        <f>AJ36-AH36</f>
        <v>81.554984823721696</v>
      </c>
      <c r="BD36" s="799">
        <f>AM36-AK36</f>
        <v>94.594594594594597</v>
      </c>
      <c r="BE36" s="175">
        <f>AN36-AL36</f>
        <v>84.244879585865405</v>
      </c>
      <c r="BF36" s="799">
        <f>AQ36-AO36</f>
        <v>93.939393939393938</v>
      </c>
      <c r="BG36" s="175">
        <f>AR36-AP36</f>
        <v>82.813522355507104</v>
      </c>
      <c r="BH36" s="799">
        <f>AU36-AS36</f>
        <v>93.939393939393938</v>
      </c>
      <c r="BI36" s="175">
        <f>AV36-AT36</f>
        <v>82.223138791503402</v>
      </c>
      <c r="BJ36" s="799">
        <f>AY36-AW36</f>
        <v>92.857142857142861</v>
      </c>
      <c r="BK36" s="181">
        <f>AZ36-AX36</f>
        <v>80.703558938490019</v>
      </c>
    </row>
    <row r="37" spans="1:63" x14ac:dyDescent="0.25">
      <c r="A37" s="464" t="s">
        <v>44</v>
      </c>
      <c r="B37" s="97">
        <v>22</v>
      </c>
      <c r="C37" s="20">
        <v>9028</v>
      </c>
      <c r="D37" s="97">
        <v>744</v>
      </c>
      <c r="E37" s="20">
        <v>62646</v>
      </c>
      <c r="F37" s="781">
        <f>B37+D37</f>
        <v>766</v>
      </c>
      <c r="G37" s="20">
        <f>C37+E37</f>
        <v>71674</v>
      </c>
      <c r="H37" s="781">
        <v>27</v>
      </c>
      <c r="I37" s="20">
        <v>10902</v>
      </c>
      <c r="J37" s="97">
        <v>748</v>
      </c>
      <c r="K37" s="20">
        <v>67205</v>
      </c>
      <c r="L37" s="97">
        <f>H37+J37</f>
        <v>775</v>
      </c>
      <c r="M37" s="20">
        <f>I37+K37</f>
        <v>78107</v>
      </c>
      <c r="N37" s="781">
        <v>29</v>
      </c>
      <c r="O37" s="20">
        <v>11837</v>
      </c>
      <c r="P37" s="97">
        <v>868</v>
      </c>
      <c r="Q37" s="20">
        <v>70192</v>
      </c>
      <c r="R37" s="97">
        <f>N37+P37</f>
        <v>897</v>
      </c>
      <c r="S37" s="20">
        <f>O37+Q37</f>
        <v>82029</v>
      </c>
      <c r="T37" s="781">
        <v>26</v>
      </c>
      <c r="U37" s="20">
        <v>9983</v>
      </c>
      <c r="V37" s="97">
        <v>766</v>
      </c>
      <c r="W37" s="20">
        <v>62742</v>
      </c>
      <c r="X37" s="97">
        <f>T37+V37</f>
        <v>792</v>
      </c>
      <c r="Y37" s="20">
        <f>U37+W37</f>
        <v>72725</v>
      </c>
      <c r="Z37" s="781">
        <v>33</v>
      </c>
      <c r="AA37" s="20">
        <v>11474</v>
      </c>
      <c r="AB37" s="97">
        <v>772</v>
      </c>
      <c r="AC37" s="20">
        <v>65211</v>
      </c>
      <c r="AD37" s="97">
        <f>Z37+AB37</f>
        <v>805</v>
      </c>
      <c r="AE37" s="21">
        <f>AA37+AC37</f>
        <v>76685</v>
      </c>
      <c r="AG37" s="769">
        <f>B37/F37*100</f>
        <v>2.8720626631853787</v>
      </c>
      <c r="AH37" s="6">
        <f>C37/G37*100</f>
        <v>12.595920417445658</v>
      </c>
      <c r="AI37" s="87">
        <f>D37/F37*100</f>
        <v>97.127937336814625</v>
      </c>
      <c r="AJ37" s="6">
        <f>E37/G37*100</f>
        <v>87.404079582554346</v>
      </c>
      <c r="AK37" s="769">
        <f>H37/L37*100</f>
        <v>3.4838709677419351</v>
      </c>
      <c r="AL37" s="6">
        <f>I37/M37*100</f>
        <v>13.957775871560807</v>
      </c>
      <c r="AM37" s="87">
        <f>J37/L37*100</f>
        <v>96.516129032258064</v>
      </c>
      <c r="AN37" s="6">
        <f>K37/M37*100</f>
        <v>86.042224128439187</v>
      </c>
      <c r="AO37" s="105">
        <f>N37/R37*100</f>
        <v>3.2329988851727984</v>
      </c>
      <c r="AP37" s="57">
        <f>O37/S37*100</f>
        <v>14.430262468151508</v>
      </c>
      <c r="AQ37" s="104">
        <f>P37/R37*100</f>
        <v>96.767001114827195</v>
      </c>
      <c r="AR37" s="57">
        <f>Q37/S37*100</f>
        <v>85.569737531848489</v>
      </c>
      <c r="AS37" s="105">
        <f>T37/X37*100</f>
        <v>3.2828282828282833</v>
      </c>
      <c r="AT37" s="57">
        <f>U37/Y37*100</f>
        <v>13.727053970436575</v>
      </c>
      <c r="AU37" s="104">
        <f>V37/X37*100</f>
        <v>96.717171717171709</v>
      </c>
      <c r="AV37" s="60">
        <f>W37/Y37*100</f>
        <v>86.272946029563428</v>
      </c>
      <c r="AW37" s="105">
        <f>Z37/AD37*100</f>
        <v>4.0993788819875778</v>
      </c>
      <c r="AX37" s="57">
        <f>AA37/AE37*100</f>
        <v>14.962508965247439</v>
      </c>
      <c r="AY37" s="104">
        <f>AB37/AD37*100</f>
        <v>95.900621118012424</v>
      </c>
      <c r="AZ37" s="60">
        <f>AC37/AE37*100</f>
        <v>85.037491034752549</v>
      </c>
      <c r="BB37" s="769">
        <f>AI37-AG37</f>
        <v>94.255874673629251</v>
      </c>
      <c r="BC37" s="6">
        <f>AJ37-AH37</f>
        <v>74.808159165108691</v>
      </c>
      <c r="BD37" s="769">
        <f>AM37-AK37</f>
        <v>93.032258064516128</v>
      </c>
      <c r="BE37" s="6">
        <f>AN37-AL37</f>
        <v>72.084448256878375</v>
      </c>
      <c r="BF37" s="769">
        <f>AQ37-AO37</f>
        <v>93.534002229654391</v>
      </c>
      <c r="BG37" s="6">
        <f>AR37-AP37</f>
        <v>71.139475063696977</v>
      </c>
      <c r="BH37" s="769">
        <f>AU37-AS37</f>
        <v>93.434343434343432</v>
      </c>
      <c r="BI37" s="6">
        <f>AV37-AT37</f>
        <v>72.545892059126857</v>
      </c>
      <c r="BJ37" s="769">
        <f>AY37-AW37</f>
        <v>91.801242236024848</v>
      </c>
      <c r="BK37" s="82">
        <f>AZ37-AX37</f>
        <v>70.074982069505111</v>
      </c>
    </row>
    <row r="38" spans="1:63" x14ac:dyDescent="0.25">
      <c r="A38" s="453" t="s">
        <v>563</v>
      </c>
      <c r="B38" s="942"/>
      <c r="C38" s="455"/>
      <c r="D38" s="947"/>
      <c r="E38" s="455"/>
      <c r="F38" s="942"/>
      <c r="G38" s="455"/>
      <c r="H38" s="942"/>
      <c r="I38" s="455"/>
      <c r="J38" s="947"/>
      <c r="K38" s="455"/>
      <c r="L38" s="947"/>
      <c r="M38" s="455"/>
      <c r="N38" s="942"/>
      <c r="O38" s="455"/>
      <c r="P38" s="947"/>
      <c r="Q38" s="455"/>
      <c r="R38" s="947"/>
      <c r="S38" s="455"/>
      <c r="T38" s="942"/>
      <c r="U38" s="455"/>
      <c r="V38" s="947"/>
      <c r="W38" s="455"/>
      <c r="X38" s="947"/>
      <c r="Y38" s="455"/>
      <c r="Z38" s="942"/>
      <c r="AA38" s="455"/>
      <c r="AB38" s="947"/>
      <c r="AC38" s="455"/>
      <c r="AD38" s="947"/>
      <c r="AE38" s="456"/>
      <c r="AG38" s="950"/>
      <c r="AH38" s="457"/>
      <c r="AI38" s="951"/>
      <c r="AJ38" s="457"/>
      <c r="AK38" s="950"/>
      <c r="AL38" s="457"/>
      <c r="AM38" s="951"/>
      <c r="AN38" s="457"/>
      <c r="AO38" s="952"/>
      <c r="AP38" s="458"/>
      <c r="AQ38" s="954"/>
      <c r="AR38" s="458"/>
      <c r="AS38" s="952"/>
      <c r="AT38" s="458"/>
      <c r="AU38" s="954"/>
      <c r="AV38" s="459"/>
      <c r="AW38" s="952"/>
      <c r="AX38" s="458"/>
      <c r="AY38" s="954"/>
      <c r="AZ38" s="459"/>
      <c r="BB38" s="950"/>
      <c r="BC38" s="457"/>
      <c r="BD38" s="950"/>
      <c r="BE38" s="457"/>
      <c r="BF38" s="950"/>
      <c r="BG38" s="457"/>
      <c r="BH38" s="950"/>
      <c r="BI38" s="457"/>
      <c r="BJ38" s="952"/>
      <c r="BK38" s="459"/>
    </row>
    <row r="39" spans="1:63" x14ac:dyDescent="0.25">
      <c r="A39" s="463" t="s">
        <v>497</v>
      </c>
      <c r="B39" s="97">
        <v>14</v>
      </c>
      <c r="C39" s="20">
        <v>6810</v>
      </c>
      <c r="D39" s="97">
        <v>551</v>
      </c>
      <c r="E39" s="20">
        <v>41257</v>
      </c>
      <c r="F39" s="781">
        <f t="shared" ref="F39:G41" si="2">B39+D39</f>
        <v>565</v>
      </c>
      <c r="G39" s="20">
        <f t="shared" si="2"/>
        <v>48067</v>
      </c>
      <c r="H39" s="781">
        <v>21</v>
      </c>
      <c r="I39" s="20">
        <v>8727</v>
      </c>
      <c r="J39" s="97">
        <v>555</v>
      </c>
      <c r="K39" s="20">
        <v>47638</v>
      </c>
      <c r="L39" s="97">
        <f t="shared" ref="L39:M41" si="3">H39+J39</f>
        <v>576</v>
      </c>
      <c r="M39" s="20">
        <f t="shared" si="3"/>
        <v>56365</v>
      </c>
      <c r="N39" s="781">
        <v>23</v>
      </c>
      <c r="O39" s="20">
        <v>9461</v>
      </c>
      <c r="P39" s="97">
        <v>626</v>
      </c>
      <c r="Q39" s="20">
        <v>51381</v>
      </c>
      <c r="R39" s="97">
        <f t="shared" ref="R39:S41" si="4">N39+P39</f>
        <v>649</v>
      </c>
      <c r="S39" s="20">
        <f t="shared" si="4"/>
        <v>60842</v>
      </c>
      <c r="T39" s="781">
        <v>19</v>
      </c>
      <c r="U39" s="20">
        <v>7586</v>
      </c>
      <c r="V39" s="97">
        <v>525</v>
      </c>
      <c r="W39" s="20">
        <v>45950</v>
      </c>
      <c r="X39" s="97">
        <f t="shared" ref="X39:Y41" si="5">T39+V39</f>
        <v>544</v>
      </c>
      <c r="Y39" s="20">
        <f t="shared" si="5"/>
        <v>53536</v>
      </c>
      <c r="Z39" s="781">
        <v>21</v>
      </c>
      <c r="AA39" s="20">
        <v>9152</v>
      </c>
      <c r="AB39" s="97">
        <v>514</v>
      </c>
      <c r="AC39" s="20">
        <v>49267</v>
      </c>
      <c r="AD39" s="97">
        <f t="shared" ref="AD39:AE41" si="6">Z39+AB39</f>
        <v>535</v>
      </c>
      <c r="AE39" s="21">
        <f t="shared" si="6"/>
        <v>58419</v>
      </c>
      <c r="AG39" s="769">
        <f t="shared" ref="AG39:AH41" si="7">B39/F39*100</f>
        <v>2.4778761061946901</v>
      </c>
      <c r="AH39" s="6">
        <f t="shared" si="7"/>
        <v>14.167724218278652</v>
      </c>
      <c r="AI39" s="87">
        <f t="shared" ref="AI39:AJ41" si="8">D39/F39*100</f>
        <v>97.522123893805315</v>
      </c>
      <c r="AJ39" s="6">
        <f t="shared" si="8"/>
        <v>85.83227578172135</v>
      </c>
      <c r="AK39" s="769">
        <f t="shared" ref="AK39:AL41" si="9">H39/L39*100</f>
        <v>3.6458333333333335</v>
      </c>
      <c r="AL39" s="6">
        <f t="shared" si="9"/>
        <v>15.483012507761909</v>
      </c>
      <c r="AM39" s="87">
        <f t="shared" ref="AM39:AN41" si="10">J39/L39*100</f>
        <v>96.354166666666657</v>
      </c>
      <c r="AN39" s="6">
        <f t="shared" si="10"/>
        <v>84.516987492238087</v>
      </c>
      <c r="AO39" s="105">
        <f t="shared" ref="AO39:AP41" si="11">N39/R39*100</f>
        <v>3.5439137134052388</v>
      </c>
      <c r="AP39" s="57">
        <f t="shared" si="11"/>
        <v>15.550113408500707</v>
      </c>
      <c r="AQ39" s="104">
        <f t="shared" ref="AQ39:AR41" si="12">P39/R39*100</f>
        <v>96.456086286594768</v>
      </c>
      <c r="AR39" s="57">
        <f t="shared" si="12"/>
        <v>84.449886591499293</v>
      </c>
      <c r="AS39" s="105">
        <f t="shared" ref="AS39:AT41" si="13">T39/X39*100</f>
        <v>3.4926470588235294</v>
      </c>
      <c r="AT39" s="57">
        <f t="shared" si="13"/>
        <v>14.169904363419009</v>
      </c>
      <c r="AU39" s="104">
        <f t="shared" ref="AU39:AV41" si="14">V39/X39*100</f>
        <v>96.507352941176478</v>
      </c>
      <c r="AV39" s="60">
        <f t="shared" si="14"/>
        <v>85.830095636580992</v>
      </c>
      <c r="AW39" s="105">
        <f t="shared" ref="AW39:AX41" si="15">Z39/AD39*100</f>
        <v>3.9252336448598131</v>
      </c>
      <c r="AX39" s="57">
        <f t="shared" si="15"/>
        <v>15.666136017391603</v>
      </c>
      <c r="AY39" s="104">
        <f t="shared" ref="AY39:AZ41" si="16">AB39/AD39*100</f>
        <v>96.074766355140184</v>
      </c>
      <c r="AZ39" s="60">
        <f t="shared" si="16"/>
        <v>84.333863982608392</v>
      </c>
      <c r="BB39" s="769">
        <f t="shared" ref="BB39:BC41" si="17">AI39-AG39</f>
        <v>95.04424778761063</v>
      </c>
      <c r="BC39" s="6">
        <f t="shared" si="17"/>
        <v>71.6645515634427</v>
      </c>
      <c r="BD39" s="769">
        <f t="shared" ref="BD39:BE41" si="18">AM39-AK39</f>
        <v>92.708333333333329</v>
      </c>
      <c r="BE39" s="6">
        <f t="shared" si="18"/>
        <v>69.033974984476174</v>
      </c>
      <c r="BF39" s="769">
        <f t="shared" ref="BF39:BG41" si="19">AQ39-AO39</f>
        <v>92.912172573189537</v>
      </c>
      <c r="BG39" s="6">
        <f t="shared" si="19"/>
        <v>68.899773182998587</v>
      </c>
      <c r="BH39" s="769">
        <f t="shared" ref="BH39:BI41" si="20">AU39-AS39</f>
        <v>93.014705882352942</v>
      </c>
      <c r="BI39" s="6">
        <f t="shared" si="20"/>
        <v>71.660191273161985</v>
      </c>
      <c r="BJ39" s="769">
        <f t="shared" ref="BJ39:BK41" si="21">AY39-AW39</f>
        <v>92.149532710280369</v>
      </c>
      <c r="BK39" s="82">
        <f t="shared" si="21"/>
        <v>68.667727965216784</v>
      </c>
    </row>
    <row r="40" spans="1:63" x14ac:dyDescent="0.25">
      <c r="A40" s="461" t="s">
        <v>498</v>
      </c>
      <c r="B40" s="97">
        <v>8</v>
      </c>
      <c r="C40" s="20">
        <v>2309</v>
      </c>
      <c r="D40" s="97">
        <v>194</v>
      </c>
      <c r="E40" s="20">
        <v>22036</v>
      </c>
      <c r="F40" s="781">
        <f t="shared" si="2"/>
        <v>202</v>
      </c>
      <c r="G40" s="20">
        <f t="shared" si="2"/>
        <v>24345</v>
      </c>
      <c r="H40" s="781">
        <v>7</v>
      </c>
      <c r="I40" s="20">
        <v>2213</v>
      </c>
      <c r="J40" s="97">
        <v>213</v>
      </c>
      <c r="K40" s="20">
        <v>20335</v>
      </c>
      <c r="L40" s="97">
        <f t="shared" si="3"/>
        <v>220</v>
      </c>
      <c r="M40" s="20">
        <f t="shared" si="3"/>
        <v>22548</v>
      </c>
      <c r="N40" s="781">
        <v>7</v>
      </c>
      <c r="O40" s="20">
        <v>2466</v>
      </c>
      <c r="P40" s="97">
        <v>253</v>
      </c>
      <c r="Q40" s="20">
        <v>19905</v>
      </c>
      <c r="R40" s="97">
        <f t="shared" si="4"/>
        <v>260</v>
      </c>
      <c r="S40" s="20">
        <f t="shared" si="4"/>
        <v>22371</v>
      </c>
      <c r="T40" s="781">
        <v>8</v>
      </c>
      <c r="U40" s="20">
        <v>2524</v>
      </c>
      <c r="V40" s="97">
        <v>258</v>
      </c>
      <c r="W40" s="20">
        <v>18350</v>
      </c>
      <c r="X40" s="97">
        <f t="shared" si="5"/>
        <v>266</v>
      </c>
      <c r="Y40" s="20">
        <f t="shared" si="5"/>
        <v>20874</v>
      </c>
      <c r="Z40" s="781">
        <v>13</v>
      </c>
      <c r="AA40" s="20">
        <v>2514</v>
      </c>
      <c r="AB40" s="97">
        <v>268</v>
      </c>
      <c r="AC40" s="20">
        <v>17767</v>
      </c>
      <c r="AD40" s="97">
        <f t="shared" si="6"/>
        <v>281</v>
      </c>
      <c r="AE40" s="21">
        <f t="shared" si="6"/>
        <v>20281</v>
      </c>
      <c r="AG40" s="769">
        <f t="shared" si="7"/>
        <v>3.9603960396039604</v>
      </c>
      <c r="AH40" s="6">
        <f t="shared" si="7"/>
        <v>9.4844937358800578</v>
      </c>
      <c r="AI40" s="87">
        <f t="shared" si="8"/>
        <v>96.039603960396036</v>
      </c>
      <c r="AJ40" s="6">
        <f t="shared" si="8"/>
        <v>90.515506264119935</v>
      </c>
      <c r="AK40" s="769">
        <f t="shared" si="9"/>
        <v>3.1818181818181817</v>
      </c>
      <c r="AL40" s="6">
        <f t="shared" si="9"/>
        <v>9.8146177044527239</v>
      </c>
      <c r="AM40" s="87">
        <f t="shared" si="10"/>
        <v>96.818181818181813</v>
      </c>
      <c r="AN40" s="6">
        <f t="shared" si="10"/>
        <v>90.185382295547285</v>
      </c>
      <c r="AO40" s="105">
        <f t="shared" si="11"/>
        <v>2.6923076923076925</v>
      </c>
      <c r="AP40" s="57">
        <f t="shared" si="11"/>
        <v>11.023199678154754</v>
      </c>
      <c r="AQ40" s="104">
        <f t="shared" si="12"/>
        <v>97.307692307692307</v>
      </c>
      <c r="AR40" s="57">
        <f t="shared" si="12"/>
        <v>88.976800321845246</v>
      </c>
      <c r="AS40" s="105">
        <f t="shared" si="13"/>
        <v>3.007518796992481</v>
      </c>
      <c r="AT40" s="57">
        <f t="shared" si="13"/>
        <v>12.091597202261188</v>
      </c>
      <c r="AU40" s="104">
        <f t="shared" si="14"/>
        <v>96.992481203007515</v>
      </c>
      <c r="AV40" s="60">
        <f t="shared" si="14"/>
        <v>87.908402797738816</v>
      </c>
      <c r="AW40" s="105">
        <f t="shared" si="15"/>
        <v>4.6263345195729535</v>
      </c>
      <c r="AX40" s="57">
        <f t="shared" si="15"/>
        <v>12.395838469503476</v>
      </c>
      <c r="AY40" s="104">
        <f t="shared" si="16"/>
        <v>95.37366548042705</v>
      </c>
      <c r="AZ40" s="60">
        <f t="shared" si="16"/>
        <v>87.604161530496526</v>
      </c>
      <c r="BB40" s="769">
        <f t="shared" si="17"/>
        <v>92.079207920792072</v>
      </c>
      <c r="BC40" s="6">
        <f t="shared" si="17"/>
        <v>81.03101252823987</v>
      </c>
      <c r="BD40" s="769">
        <f t="shared" si="18"/>
        <v>93.636363636363626</v>
      </c>
      <c r="BE40" s="6">
        <f t="shared" si="18"/>
        <v>80.370764591094556</v>
      </c>
      <c r="BF40" s="769">
        <f t="shared" si="19"/>
        <v>94.615384615384613</v>
      </c>
      <c r="BG40" s="6">
        <f t="shared" si="19"/>
        <v>77.953600643690493</v>
      </c>
      <c r="BH40" s="769">
        <f t="shared" si="20"/>
        <v>93.984962406015029</v>
      </c>
      <c r="BI40" s="6">
        <f t="shared" si="20"/>
        <v>75.816805595477632</v>
      </c>
      <c r="BJ40" s="769">
        <f t="shared" si="21"/>
        <v>90.7473309608541</v>
      </c>
      <c r="BK40" s="82">
        <f t="shared" si="21"/>
        <v>75.208323060993052</v>
      </c>
    </row>
    <row r="41" spans="1:63" x14ac:dyDescent="0.25">
      <c r="A41" s="464" t="s">
        <v>499</v>
      </c>
      <c r="B41" s="97">
        <v>0</v>
      </c>
      <c r="C41" s="20">
        <v>304</v>
      </c>
      <c r="D41" s="97">
        <v>19</v>
      </c>
      <c r="E41" s="20">
        <v>3241</v>
      </c>
      <c r="F41" s="781">
        <f t="shared" si="2"/>
        <v>19</v>
      </c>
      <c r="G41" s="20">
        <f t="shared" si="2"/>
        <v>3545</v>
      </c>
      <c r="H41" s="781">
        <v>0</v>
      </c>
      <c r="I41" s="20">
        <v>312</v>
      </c>
      <c r="J41" s="97">
        <v>16</v>
      </c>
      <c r="K41" s="20">
        <v>3325</v>
      </c>
      <c r="L41" s="97">
        <f t="shared" si="3"/>
        <v>16</v>
      </c>
      <c r="M41" s="20">
        <f t="shared" si="3"/>
        <v>3637</v>
      </c>
      <c r="N41" s="781">
        <v>0</v>
      </c>
      <c r="O41" s="20">
        <v>304</v>
      </c>
      <c r="P41" s="97">
        <v>21</v>
      </c>
      <c r="Q41" s="20">
        <v>3097</v>
      </c>
      <c r="R41" s="97">
        <f t="shared" si="4"/>
        <v>21</v>
      </c>
      <c r="S41" s="20">
        <f t="shared" si="4"/>
        <v>3401</v>
      </c>
      <c r="T41" s="781">
        <v>0</v>
      </c>
      <c r="U41" s="20">
        <v>304</v>
      </c>
      <c r="V41" s="97">
        <v>15</v>
      </c>
      <c r="W41" s="20">
        <v>2860</v>
      </c>
      <c r="X41" s="97">
        <f t="shared" si="5"/>
        <v>15</v>
      </c>
      <c r="Y41" s="20">
        <f t="shared" si="5"/>
        <v>3164</v>
      </c>
      <c r="Z41" s="781">
        <v>0</v>
      </c>
      <c r="AA41" s="20">
        <v>277</v>
      </c>
      <c r="AB41" s="97">
        <v>17</v>
      </c>
      <c r="AC41" s="20">
        <v>2569</v>
      </c>
      <c r="AD41" s="97">
        <f t="shared" si="6"/>
        <v>17</v>
      </c>
      <c r="AE41" s="21">
        <f t="shared" si="6"/>
        <v>2846</v>
      </c>
      <c r="AG41" s="769">
        <f t="shared" si="7"/>
        <v>0</v>
      </c>
      <c r="AH41" s="6">
        <f t="shared" si="7"/>
        <v>8.5754583921015506</v>
      </c>
      <c r="AI41" s="87">
        <f t="shared" si="8"/>
        <v>100</v>
      </c>
      <c r="AJ41" s="6">
        <f t="shared" si="8"/>
        <v>91.424541607898448</v>
      </c>
      <c r="AK41" s="769">
        <f t="shared" si="9"/>
        <v>0</v>
      </c>
      <c r="AL41" s="6">
        <f t="shared" si="9"/>
        <v>8.5784987627165243</v>
      </c>
      <c r="AM41" s="87">
        <f t="shared" si="10"/>
        <v>100</v>
      </c>
      <c r="AN41" s="6">
        <f t="shared" si="10"/>
        <v>91.421501237283479</v>
      </c>
      <c r="AO41" s="105">
        <f t="shared" si="11"/>
        <v>0</v>
      </c>
      <c r="AP41" s="57">
        <f t="shared" si="11"/>
        <v>8.938547486033519</v>
      </c>
      <c r="AQ41" s="104">
        <f t="shared" si="12"/>
        <v>100</v>
      </c>
      <c r="AR41" s="57">
        <f t="shared" si="12"/>
        <v>91.061452513966472</v>
      </c>
      <c r="AS41" s="105">
        <f t="shared" si="13"/>
        <v>0</v>
      </c>
      <c r="AT41" s="57">
        <f t="shared" si="13"/>
        <v>9.6080910240202275</v>
      </c>
      <c r="AU41" s="104">
        <f t="shared" si="14"/>
        <v>100</v>
      </c>
      <c r="AV41" s="60">
        <f t="shared" si="14"/>
        <v>90.391908975979774</v>
      </c>
      <c r="AW41" s="105">
        <f t="shared" si="15"/>
        <v>0</v>
      </c>
      <c r="AX41" s="57">
        <f t="shared" si="15"/>
        <v>9.7329585382993677</v>
      </c>
      <c r="AY41" s="104">
        <f t="shared" si="16"/>
        <v>100</v>
      </c>
      <c r="AZ41" s="60">
        <f t="shared" si="16"/>
        <v>90.267041461700643</v>
      </c>
      <c r="BB41" s="769">
        <f t="shared" si="17"/>
        <v>100</v>
      </c>
      <c r="BC41" s="6">
        <f t="shared" si="17"/>
        <v>82.849083215796895</v>
      </c>
      <c r="BD41" s="769">
        <f t="shared" si="18"/>
        <v>100</v>
      </c>
      <c r="BE41" s="6">
        <f t="shared" si="18"/>
        <v>82.843002474566958</v>
      </c>
      <c r="BF41" s="769">
        <f t="shared" si="19"/>
        <v>100</v>
      </c>
      <c r="BG41" s="6">
        <f t="shared" si="19"/>
        <v>82.122905027932958</v>
      </c>
      <c r="BH41" s="769">
        <f t="shared" si="20"/>
        <v>100</v>
      </c>
      <c r="BI41" s="6">
        <f t="shared" si="20"/>
        <v>80.783817951959549</v>
      </c>
      <c r="BJ41" s="769">
        <f t="shared" si="21"/>
        <v>100</v>
      </c>
      <c r="BK41" s="82">
        <f t="shared" si="21"/>
        <v>80.534082923401272</v>
      </c>
    </row>
    <row r="42" spans="1:63" x14ac:dyDescent="0.25">
      <c r="A42" s="453" t="s">
        <v>125</v>
      </c>
      <c r="B42" s="942"/>
      <c r="C42" s="455"/>
      <c r="D42" s="947"/>
      <c r="E42" s="455"/>
      <c r="F42" s="942"/>
      <c r="G42" s="455"/>
      <c r="H42" s="942"/>
      <c r="I42" s="455"/>
      <c r="J42" s="947"/>
      <c r="K42" s="455"/>
      <c r="L42" s="947"/>
      <c r="M42" s="455"/>
      <c r="N42" s="942"/>
      <c r="O42" s="455"/>
      <c r="P42" s="947"/>
      <c r="Q42" s="455"/>
      <c r="R42" s="947"/>
      <c r="S42" s="455"/>
      <c r="T42" s="942"/>
      <c r="U42" s="455"/>
      <c r="V42" s="947"/>
      <c r="W42" s="455"/>
      <c r="X42" s="947"/>
      <c r="Y42" s="455"/>
      <c r="Z42" s="942"/>
      <c r="AA42" s="455"/>
      <c r="AB42" s="947"/>
      <c r="AC42" s="455"/>
      <c r="AD42" s="947"/>
      <c r="AE42" s="456"/>
      <c r="AG42" s="950"/>
      <c r="AH42" s="457"/>
      <c r="AI42" s="951"/>
      <c r="AJ42" s="457"/>
      <c r="AK42" s="950"/>
      <c r="AL42" s="457"/>
      <c r="AM42" s="951"/>
      <c r="AN42" s="457"/>
      <c r="AO42" s="952"/>
      <c r="AP42" s="458"/>
      <c r="AQ42" s="954"/>
      <c r="AR42" s="458"/>
      <c r="AS42" s="952"/>
      <c r="AT42" s="458"/>
      <c r="AU42" s="954"/>
      <c r="AV42" s="459"/>
      <c r="AW42" s="952"/>
      <c r="AX42" s="458"/>
      <c r="AY42" s="954"/>
      <c r="AZ42" s="459"/>
      <c r="BB42" s="950"/>
      <c r="BC42" s="457"/>
      <c r="BD42" s="950"/>
      <c r="BE42" s="457"/>
      <c r="BF42" s="950"/>
      <c r="BG42" s="457"/>
      <c r="BH42" s="950"/>
      <c r="BI42" s="457"/>
      <c r="BJ42" s="952"/>
      <c r="BK42" s="459"/>
    </row>
    <row r="43" spans="1:63" x14ac:dyDescent="0.25">
      <c r="A43" s="463" t="s">
        <v>126</v>
      </c>
      <c r="B43" s="782">
        <v>2</v>
      </c>
      <c r="C43" s="305">
        <v>1065</v>
      </c>
      <c r="D43" s="772">
        <v>172</v>
      </c>
      <c r="E43" s="306">
        <v>13381</v>
      </c>
      <c r="F43" s="781">
        <f>B43+D43</f>
        <v>174</v>
      </c>
      <c r="G43" s="20">
        <f>C43+E43</f>
        <v>14446</v>
      </c>
      <c r="H43" s="781">
        <v>6</v>
      </c>
      <c r="I43" s="20">
        <v>1491</v>
      </c>
      <c r="J43" s="97">
        <v>177</v>
      </c>
      <c r="K43" s="20">
        <v>16165</v>
      </c>
      <c r="L43" s="97">
        <f>H43+J43</f>
        <v>183</v>
      </c>
      <c r="M43" s="20">
        <f>I43+K43</f>
        <v>17656</v>
      </c>
      <c r="N43" s="781">
        <v>4</v>
      </c>
      <c r="O43" s="20">
        <v>1795</v>
      </c>
      <c r="P43" s="97">
        <v>195</v>
      </c>
      <c r="Q43" s="20">
        <v>17764</v>
      </c>
      <c r="R43" s="97">
        <f>N43+P43</f>
        <v>199</v>
      </c>
      <c r="S43" s="20">
        <f>O43+Q43</f>
        <v>19559</v>
      </c>
      <c r="T43" s="781">
        <v>5</v>
      </c>
      <c r="U43" s="20">
        <v>1430</v>
      </c>
      <c r="V43" s="97">
        <v>169</v>
      </c>
      <c r="W43" s="20">
        <v>15630</v>
      </c>
      <c r="X43" s="97">
        <f>T43+V43</f>
        <v>174</v>
      </c>
      <c r="Y43" s="20">
        <f>U43+W43</f>
        <v>17060</v>
      </c>
      <c r="Z43" s="781">
        <v>4</v>
      </c>
      <c r="AA43" s="20">
        <v>1636</v>
      </c>
      <c r="AB43" s="97">
        <v>179</v>
      </c>
      <c r="AC43" s="20">
        <v>16244</v>
      </c>
      <c r="AD43" s="97">
        <f>Z43+AB43</f>
        <v>183</v>
      </c>
      <c r="AE43" s="21">
        <f>AA43+AC43</f>
        <v>17880</v>
      </c>
      <c r="AG43" s="769">
        <f>B43/F43*100</f>
        <v>1.1494252873563218</v>
      </c>
      <c r="AH43" s="6">
        <f>C43/G43*100</f>
        <v>7.372282984909317</v>
      </c>
      <c r="AI43" s="87">
        <f>D43/F43*100</f>
        <v>98.850574712643677</v>
      </c>
      <c r="AJ43" s="6">
        <f>E43/G43*100</f>
        <v>92.627717015090681</v>
      </c>
      <c r="AK43" s="769">
        <f>H43/L43*100</f>
        <v>3.278688524590164</v>
      </c>
      <c r="AL43" s="6">
        <f>I43/M43*100</f>
        <v>8.4447213411871314</v>
      </c>
      <c r="AM43" s="87">
        <f>J43/L43*100</f>
        <v>96.721311475409834</v>
      </c>
      <c r="AN43" s="6">
        <f>K43/M43*100</f>
        <v>91.555278658812867</v>
      </c>
      <c r="AO43" s="105">
        <f>N43/R43*100</f>
        <v>2.0100502512562812</v>
      </c>
      <c r="AP43" s="57">
        <f>O43/S43*100</f>
        <v>9.177360805767167</v>
      </c>
      <c r="AQ43" s="104">
        <f>P43/R43*100</f>
        <v>97.989949748743726</v>
      </c>
      <c r="AR43" s="57">
        <f>Q43/S43*100</f>
        <v>90.822639194232835</v>
      </c>
      <c r="AS43" s="105">
        <f>T43/X43*100</f>
        <v>2.8735632183908044</v>
      </c>
      <c r="AT43" s="57">
        <f>U43/Y43*100</f>
        <v>8.3821805392731541</v>
      </c>
      <c r="AU43" s="104">
        <f>V43/X43*100</f>
        <v>97.126436781609186</v>
      </c>
      <c r="AV43" s="60">
        <f>W43/Y43*100</f>
        <v>91.617819460726849</v>
      </c>
      <c r="AW43" s="105">
        <f>Z43/AD43*100</f>
        <v>2.1857923497267762</v>
      </c>
      <c r="AX43" s="57">
        <f>AA43/AE43*100</f>
        <v>9.1498881431767334</v>
      </c>
      <c r="AY43" s="104">
        <f>AB43/AD43*100</f>
        <v>97.814207650273218</v>
      </c>
      <c r="AZ43" s="60">
        <f>AC43/AE43*100</f>
        <v>90.850111856823261</v>
      </c>
      <c r="BB43" s="769">
        <f>AI43-AG43</f>
        <v>97.701149425287355</v>
      </c>
      <c r="BC43" s="6">
        <f>AJ43-AH43</f>
        <v>85.255434030181362</v>
      </c>
      <c r="BD43" s="769">
        <f>AM43-AK43</f>
        <v>93.442622950819668</v>
      </c>
      <c r="BE43" s="6">
        <f>AN43-AL43</f>
        <v>83.110557317625734</v>
      </c>
      <c r="BF43" s="769">
        <f>AQ43-AO43</f>
        <v>95.979899497487452</v>
      </c>
      <c r="BG43" s="6">
        <f>AR43-AP43</f>
        <v>81.64527838846567</v>
      </c>
      <c r="BH43" s="769">
        <f>AU43-AS43</f>
        <v>94.252873563218387</v>
      </c>
      <c r="BI43" s="6">
        <f>AV43-AT43</f>
        <v>83.235638921453699</v>
      </c>
      <c r="BJ43" s="769">
        <f>AY43-AW43</f>
        <v>95.628415300546436</v>
      </c>
      <c r="BK43" s="82">
        <f>AZ43-AX43</f>
        <v>81.700223713646523</v>
      </c>
    </row>
    <row r="44" spans="1:63" x14ac:dyDescent="0.25">
      <c r="A44" s="461" t="s">
        <v>127</v>
      </c>
      <c r="B44" s="943"/>
      <c r="C44" s="22"/>
      <c r="D44" s="948"/>
      <c r="E44" s="26"/>
      <c r="F44" s="943"/>
      <c r="G44" s="22"/>
      <c r="H44" s="943"/>
      <c r="I44" s="22"/>
      <c r="J44" s="948"/>
      <c r="K44" s="22"/>
      <c r="L44" s="948"/>
      <c r="M44" s="22"/>
      <c r="N44" s="943"/>
      <c r="O44" s="22"/>
      <c r="P44" s="948"/>
      <c r="Q44" s="22"/>
      <c r="R44" s="948"/>
      <c r="S44" s="22"/>
      <c r="T44" s="943"/>
      <c r="U44" s="22"/>
      <c r="V44" s="948"/>
      <c r="W44" s="22"/>
      <c r="X44" s="948"/>
      <c r="Y44" s="22"/>
      <c r="Z44" s="943"/>
      <c r="AA44" s="22"/>
      <c r="AB44" s="948"/>
      <c r="AC44" s="22"/>
      <c r="AD44" s="948"/>
      <c r="AE44" s="26"/>
      <c r="AG44" s="812"/>
      <c r="AH44" s="66"/>
      <c r="AI44" s="814"/>
      <c r="AJ44" s="66"/>
      <c r="AK44" s="812"/>
      <c r="AL44" s="66"/>
      <c r="AM44" s="814"/>
      <c r="AN44" s="66"/>
      <c r="AO44" s="953"/>
      <c r="AP44" s="65"/>
      <c r="AQ44" s="955"/>
      <c r="AR44" s="65"/>
      <c r="AS44" s="953"/>
      <c r="AT44" s="65"/>
      <c r="AU44" s="955"/>
      <c r="AV44" s="111"/>
      <c r="AW44" s="953"/>
      <c r="AX44" s="65"/>
      <c r="AY44" s="955"/>
      <c r="AZ44" s="111"/>
      <c r="BB44" s="953"/>
      <c r="BC44" s="65"/>
      <c r="BD44" s="953"/>
      <c r="BE44" s="65"/>
      <c r="BF44" s="953"/>
      <c r="BG44" s="65"/>
      <c r="BH44" s="953"/>
      <c r="BI44" s="65"/>
      <c r="BJ44" s="953"/>
      <c r="BK44" s="111"/>
    </row>
    <row r="45" spans="1:63" x14ac:dyDescent="0.25">
      <c r="A45" s="461" t="s">
        <v>128</v>
      </c>
      <c r="B45" s="781">
        <v>0</v>
      </c>
      <c r="C45" s="20">
        <v>65</v>
      </c>
      <c r="D45" s="97">
        <v>22</v>
      </c>
      <c r="E45" s="21">
        <v>1095</v>
      </c>
      <c r="F45" s="781">
        <f t="shared" ref="F45:G48" si="22">B45+D45</f>
        <v>22</v>
      </c>
      <c r="G45" s="20">
        <f t="shared" si="22"/>
        <v>1160</v>
      </c>
      <c r="H45" s="781">
        <v>2</v>
      </c>
      <c r="I45" s="20">
        <v>118</v>
      </c>
      <c r="J45" s="97">
        <v>17</v>
      </c>
      <c r="K45" s="20">
        <v>1909</v>
      </c>
      <c r="L45" s="97">
        <f t="shared" ref="L45:M48" si="23">H45+J45</f>
        <v>19</v>
      </c>
      <c r="M45" s="20">
        <f t="shared" si="23"/>
        <v>2027</v>
      </c>
      <c r="N45" s="781">
        <v>2</v>
      </c>
      <c r="O45" s="20">
        <v>107</v>
      </c>
      <c r="P45" s="97">
        <v>31</v>
      </c>
      <c r="Q45" s="20">
        <v>1947</v>
      </c>
      <c r="R45" s="97">
        <f t="shared" ref="R45:S48" si="24">N45+P45</f>
        <v>33</v>
      </c>
      <c r="S45" s="20">
        <f t="shared" si="24"/>
        <v>2054</v>
      </c>
      <c r="T45" s="781">
        <v>1</v>
      </c>
      <c r="U45" s="20">
        <v>97</v>
      </c>
      <c r="V45" s="97">
        <v>18</v>
      </c>
      <c r="W45" s="20">
        <v>1799</v>
      </c>
      <c r="X45" s="97">
        <f t="shared" ref="X45:Y48" si="25">T45+V45</f>
        <v>19</v>
      </c>
      <c r="Y45" s="20">
        <f t="shared" si="25"/>
        <v>1896</v>
      </c>
      <c r="Z45" s="781">
        <v>3</v>
      </c>
      <c r="AA45" s="20">
        <v>98</v>
      </c>
      <c r="AB45" s="97">
        <v>37</v>
      </c>
      <c r="AC45" s="20">
        <v>1703</v>
      </c>
      <c r="AD45" s="97">
        <f t="shared" ref="AD45:AE48" si="26">Z45+AB45</f>
        <v>40</v>
      </c>
      <c r="AE45" s="21">
        <f t="shared" si="26"/>
        <v>1801</v>
      </c>
      <c r="AG45" s="769">
        <f t="shared" ref="AG45:AH48" si="27">B45/F45*100</f>
        <v>0</v>
      </c>
      <c r="AH45" s="6">
        <f t="shared" si="27"/>
        <v>5.6034482758620694</v>
      </c>
      <c r="AI45" s="87">
        <f t="shared" ref="AI45:AJ48" si="28">D45/F45*100</f>
        <v>100</v>
      </c>
      <c r="AJ45" s="6">
        <f t="shared" si="28"/>
        <v>94.396551724137936</v>
      </c>
      <c r="AK45" s="769">
        <f t="shared" ref="AK45:AL47" si="29">H45/L45*100</f>
        <v>10.526315789473683</v>
      </c>
      <c r="AL45" s="6">
        <f t="shared" si="29"/>
        <v>5.8214109521460289</v>
      </c>
      <c r="AM45" s="87">
        <f t="shared" ref="AM45:AN47" si="30">J45/L45*100</f>
        <v>89.473684210526315</v>
      </c>
      <c r="AN45" s="6">
        <f t="shared" si="30"/>
        <v>94.178589047853961</v>
      </c>
      <c r="AO45" s="105">
        <f t="shared" ref="AO45:AP47" si="31">N45/R45*100</f>
        <v>6.0606060606060606</v>
      </c>
      <c r="AP45" s="57">
        <f t="shared" si="31"/>
        <v>5.2093476144109054</v>
      </c>
      <c r="AQ45" s="104">
        <f t="shared" ref="AQ45:AR47" si="32">P45/R45*100</f>
        <v>93.939393939393938</v>
      </c>
      <c r="AR45" s="57">
        <f t="shared" si="32"/>
        <v>94.790652385589098</v>
      </c>
      <c r="AS45" s="105">
        <f t="shared" ref="AS45:AT47" si="33">T45/X45*100</f>
        <v>5.2631578947368416</v>
      </c>
      <c r="AT45" s="57">
        <f t="shared" si="33"/>
        <v>5.1160337552742616</v>
      </c>
      <c r="AU45" s="104">
        <f t="shared" ref="AU45:AV47" si="34">V45/X45*100</f>
        <v>94.73684210526315</v>
      </c>
      <c r="AV45" s="60">
        <f t="shared" si="34"/>
        <v>94.883966244725741</v>
      </c>
      <c r="AW45" s="105">
        <f t="shared" ref="AW45:AX47" si="35">Z45/AD45*100</f>
        <v>7.5</v>
      </c>
      <c r="AX45" s="57">
        <f t="shared" si="35"/>
        <v>5.4414214325374788</v>
      </c>
      <c r="AY45" s="104">
        <f t="shared" ref="AY45:AZ47" si="36">AB45/AD45*100</f>
        <v>92.5</v>
      </c>
      <c r="AZ45" s="60">
        <f t="shared" si="36"/>
        <v>94.558578567462519</v>
      </c>
      <c r="BB45" s="769">
        <f t="shared" ref="BB45:BC48" si="37">AI45-AG45</f>
        <v>100</v>
      </c>
      <c r="BC45" s="6">
        <f t="shared" si="37"/>
        <v>88.793103448275872</v>
      </c>
      <c r="BD45" s="769">
        <f t="shared" ref="BD45:BE48" si="38">AM45-AK45</f>
        <v>78.94736842105263</v>
      </c>
      <c r="BE45" s="6">
        <f t="shared" si="38"/>
        <v>88.357178095707937</v>
      </c>
      <c r="BF45" s="769">
        <f t="shared" ref="BF45:BG48" si="39">AQ45-AO45</f>
        <v>87.878787878787875</v>
      </c>
      <c r="BG45" s="6">
        <f t="shared" si="39"/>
        <v>89.581304771178196</v>
      </c>
      <c r="BH45" s="769">
        <f t="shared" ref="BH45:BI48" si="40">AU45-AS45</f>
        <v>89.473684210526315</v>
      </c>
      <c r="BI45" s="6">
        <f t="shared" si="40"/>
        <v>89.767932489451482</v>
      </c>
      <c r="BJ45" s="769">
        <f t="shared" ref="BJ45:BK48" si="41">AY45-AW45</f>
        <v>85</v>
      </c>
      <c r="BK45" s="82">
        <f t="shared" si="41"/>
        <v>89.117157134925037</v>
      </c>
    </row>
    <row r="46" spans="1:63" x14ac:dyDescent="0.25">
      <c r="A46" s="461" t="s">
        <v>129</v>
      </c>
      <c r="B46" s="781">
        <v>1</v>
      </c>
      <c r="C46" s="20">
        <v>279</v>
      </c>
      <c r="D46" s="97">
        <v>74</v>
      </c>
      <c r="E46" s="21">
        <v>1369</v>
      </c>
      <c r="F46" s="781">
        <f t="shared" si="22"/>
        <v>75</v>
      </c>
      <c r="G46" s="20">
        <f t="shared" si="22"/>
        <v>1648</v>
      </c>
      <c r="H46" s="781">
        <v>1</v>
      </c>
      <c r="I46" s="20">
        <v>261</v>
      </c>
      <c r="J46" s="97">
        <v>83</v>
      </c>
      <c r="K46" s="20">
        <v>1216</v>
      </c>
      <c r="L46" s="97">
        <f t="shared" si="23"/>
        <v>84</v>
      </c>
      <c r="M46" s="20">
        <f t="shared" si="23"/>
        <v>1477</v>
      </c>
      <c r="N46" s="781">
        <v>0</v>
      </c>
      <c r="O46" s="20">
        <v>284</v>
      </c>
      <c r="P46" s="97">
        <v>88</v>
      </c>
      <c r="Q46" s="20">
        <v>1324</v>
      </c>
      <c r="R46" s="97">
        <f t="shared" si="24"/>
        <v>88</v>
      </c>
      <c r="S46" s="20">
        <f t="shared" si="24"/>
        <v>1608</v>
      </c>
      <c r="T46" s="781">
        <v>1</v>
      </c>
      <c r="U46" s="20">
        <v>314</v>
      </c>
      <c r="V46" s="97">
        <v>75</v>
      </c>
      <c r="W46" s="20">
        <v>1427</v>
      </c>
      <c r="X46" s="97">
        <f t="shared" si="25"/>
        <v>76</v>
      </c>
      <c r="Y46" s="20">
        <f t="shared" si="25"/>
        <v>1741</v>
      </c>
      <c r="Z46" s="781">
        <v>2</v>
      </c>
      <c r="AA46" s="20">
        <v>314</v>
      </c>
      <c r="AB46" s="97">
        <v>84</v>
      </c>
      <c r="AC46" s="20">
        <v>1416</v>
      </c>
      <c r="AD46" s="97">
        <f t="shared" si="26"/>
        <v>86</v>
      </c>
      <c r="AE46" s="21">
        <f t="shared" si="26"/>
        <v>1730</v>
      </c>
      <c r="AG46" s="769">
        <f t="shared" si="27"/>
        <v>1.3333333333333335</v>
      </c>
      <c r="AH46" s="6">
        <f t="shared" si="27"/>
        <v>16.929611650485437</v>
      </c>
      <c r="AI46" s="87">
        <f t="shared" si="28"/>
        <v>98.666666666666671</v>
      </c>
      <c r="AJ46" s="6">
        <f t="shared" si="28"/>
        <v>83.070388349514573</v>
      </c>
      <c r="AK46" s="769">
        <f t="shared" si="29"/>
        <v>1.1904761904761905</v>
      </c>
      <c r="AL46" s="6">
        <f t="shared" si="29"/>
        <v>17.670954637779282</v>
      </c>
      <c r="AM46" s="87">
        <f t="shared" si="30"/>
        <v>98.80952380952381</v>
      </c>
      <c r="AN46" s="6">
        <f t="shared" si="30"/>
        <v>82.329045362220725</v>
      </c>
      <c r="AO46" s="105">
        <f t="shared" si="31"/>
        <v>0</v>
      </c>
      <c r="AP46" s="57">
        <f t="shared" si="31"/>
        <v>17.661691542288558</v>
      </c>
      <c r="AQ46" s="104">
        <f t="shared" si="32"/>
        <v>100</v>
      </c>
      <c r="AR46" s="57">
        <f t="shared" si="32"/>
        <v>82.338308457711435</v>
      </c>
      <c r="AS46" s="105">
        <f t="shared" si="33"/>
        <v>1.3157894736842104</v>
      </c>
      <c r="AT46" s="57">
        <f t="shared" si="33"/>
        <v>18.035611717403789</v>
      </c>
      <c r="AU46" s="104">
        <f t="shared" si="34"/>
        <v>98.68421052631578</v>
      </c>
      <c r="AV46" s="60">
        <f t="shared" si="34"/>
        <v>81.964388282596218</v>
      </c>
      <c r="AW46" s="105">
        <f t="shared" si="35"/>
        <v>2.3255813953488373</v>
      </c>
      <c r="AX46" s="57">
        <f t="shared" si="35"/>
        <v>18.150289017341041</v>
      </c>
      <c r="AY46" s="104">
        <f t="shared" si="36"/>
        <v>97.674418604651152</v>
      </c>
      <c r="AZ46" s="60">
        <f t="shared" si="36"/>
        <v>81.849710982658962</v>
      </c>
      <c r="BB46" s="769">
        <f t="shared" si="37"/>
        <v>97.333333333333343</v>
      </c>
      <c r="BC46" s="6">
        <f t="shared" si="37"/>
        <v>66.140776699029132</v>
      </c>
      <c r="BD46" s="769">
        <f t="shared" si="38"/>
        <v>97.61904761904762</v>
      </c>
      <c r="BE46" s="6">
        <f t="shared" si="38"/>
        <v>64.65809072444145</v>
      </c>
      <c r="BF46" s="769">
        <f t="shared" si="39"/>
        <v>100</v>
      </c>
      <c r="BG46" s="6">
        <f t="shared" si="39"/>
        <v>64.676616915422869</v>
      </c>
      <c r="BH46" s="769">
        <f t="shared" si="40"/>
        <v>97.368421052631575</v>
      </c>
      <c r="BI46" s="6">
        <f t="shared" si="40"/>
        <v>63.928776565192429</v>
      </c>
      <c r="BJ46" s="769">
        <f t="shared" si="41"/>
        <v>95.348837209302317</v>
      </c>
      <c r="BK46" s="82">
        <f t="shared" si="41"/>
        <v>63.699421965317924</v>
      </c>
    </row>
    <row r="47" spans="1:63" x14ac:dyDescent="0.25">
      <c r="A47" s="461" t="s">
        <v>130</v>
      </c>
      <c r="B47" s="781">
        <v>6</v>
      </c>
      <c r="C47" s="20">
        <v>1167</v>
      </c>
      <c r="D47" s="97">
        <v>218</v>
      </c>
      <c r="E47" s="21">
        <v>5571</v>
      </c>
      <c r="F47" s="781">
        <f t="shared" si="22"/>
        <v>224</v>
      </c>
      <c r="G47" s="20">
        <f t="shared" si="22"/>
        <v>6738</v>
      </c>
      <c r="H47" s="781">
        <v>7</v>
      </c>
      <c r="I47" s="20">
        <v>1032</v>
      </c>
      <c r="J47" s="97">
        <v>207</v>
      </c>
      <c r="K47" s="20">
        <v>5120</v>
      </c>
      <c r="L47" s="97">
        <f t="shared" si="23"/>
        <v>214</v>
      </c>
      <c r="M47" s="20">
        <f t="shared" si="23"/>
        <v>6152</v>
      </c>
      <c r="N47" s="781">
        <v>10</v>
      </c>
      <c r="O47" s="20">
        <v>1331</v>
      </c>
      <c r="P47" s="97">
        <v>181</v>
      </c>
      <c r="Q47" s="20">
        <v>5828</v>
      </c>
      <c r="R47" s="97">
        <f t="shared" si="24"/>
        <v>191</v>
      </c>
      <c r="S47" s="20">
        <f t="shared" si="24"/>
        <v>7159</v>
      </c>
      <c r="T47" s="781">
        <v>6</v>
      </c>
      <c r="U47" s="20">
        <v>1360</v>
      </c>
      <c r="V47" s="97">
        <v>186</v>
      </c>
      <c r="W47" s="20">
        <v>5501</v>
      </c>
      <c r="X47" s="97">
        <f t="shared" si="25"/>
        <v>192</v>
      </c>
      <c r="Y47" s="20">
        <f t="shared" si="25"/>
        <v>6861</v>
      </c>
      <c r="Z47" s="781">
        <v>6</v>
      </c>
      <c r="AA47" s="20">
        <v>1373</v>
      </c>
      <c r="AB47" s="97">
        <v>214</v>
      </c>
      <c r="AC47" s="20">
        <v>5447</v>
      </c>
      <c r="AD47" s="97">
        <f t="shared" si="26"/>
        <v>220</v>
      </c>
      <c r="AE47" s="21">
        <f t="shared" si="26"/>
        <v>6820</v>
      </c>
      <c r="AG47" s="769">
        <f t="shared" si="27"/>
        <v>2.6785714285714284</v>
      </c>
      <c r="AH47" s="6">
        <f t="shared" si="27"/>
        <v>17.319679430097949</v>
      </c>
      <c r="AI47" s="87">
        <f t="shared" si="28"/>
        <v>97.321428571428569</v>
      </c>
      <c r="AJ47" s="6">
        <f t="shared" si="28"/>
        <v>82.680320569902051</v>
      </c>
      <c r="AK47" s="769">
        <f t="shared" si="29"/>
        <v>3.2710280373831773</v>
      </c>
      <c r="AL47" s="6">
        <f t="shared" si="29"/>
        <v>16.775032509752926</v>
      </c>
      <c r="AM47" s="87">
        <f t="shared" si="30"/>
        <v>96.728971962616825</v>
      </c>
      <c r="AN47" s="6">
        <f t="shared" si="30"/>
        <v>83.224967490247067</v>
      </c>
      <c r="AO47" s="105">
        <f t="shared" si="31"/>
        <v>5.2356020942408374</v>
      </c>
      <c r="AP47" s="57">
        <f t="shared" si="31"/>
        <v>18.591982120407881</v>
      </c>
      <c r="AQ47" s="104">
        <f t="shared" si="32"/>
        <v>94.764397905759154</v>
      </c>
      <c r="AR47" s="57">
        <f t="shared" si="32"/>
        <v>81.408017879592123</v>
      </c>
      <c r="AS47" s="105">
        <f t="shared" si="33"/>
        <v>3.125</v>
      </c>
      <c r="AT47" s="57">
        <f t="shared" si="33"/>
        <v>19.822183355196035</v>
      </c>
      <c r="AU47" s="104">
        <f t="shared" si="34"/>
        <v>96.875</v>
      </c>
      <c r="AV47" s="60">
        <f t="shared" si="34"/>
        <v>80.177816644803968</v>
      </c>
      <c r="AW47" s="105">
        <f t="shared" si="35"/>
        <v>2.7272727272727271</v>
      </c>
      <c r="AX47" s="57">
        <f t="shared" si="35"/>
        <v>20.131964809384165</v>
      </c>
      <c r="AY47" s="104">
        <f t="shared" si="36"/>
        <v>97.27272727272728</v>
      </c>
      <c r="AZ47" s="60">
        <f t="shared" si="36"/>
        <v>79.868035190615842</v>
      </c>
      <c r="BB47" s="769">
        <f t="shared" si="37"/>
        <v>94.642857142857139</v>
      </c>
      <c r="BC47" s="6">
        <f t="shared" si="37"/>
        <v>65.360641139804102</v>
      </c>
      <c r="BD47" s="769">
        <f t="shared" si="38"/>
        <v>93.45794392523365</v>
      </c>
      <c r="BE47" s="6">
        <f t="shared" si="38"/>
        <v>66.449934980494135</v>
      </c>
      <c r="BF47" s="769">
        <f t="shared" si="39"/>
        <v>89.528795811518322</v>
      </c>
      <c r="BG47" s="6">
        <f t="shared" si="39"/>
        <v>62.816035759184246</v>
      </c>
      <c r="BH47" s="769">
        <f t="shared" si="40"/>
        <v>93.75</v>
      </c>
      <c r="BI47" s="6">
        <f t="shared" si="40"/>
        <v>60.355633289607937</v>
      </c>
      <c r="BJ47" s="769">
        <f t="shared" si="41"/>
        <v>94.545454545454547</v>
      </c>
      <c r="BK47" s="82">
        <f t="shared" si="41"/>
        <v>59.736070381231677</v>
      </c>
    </row>
    <row r="48" spans="1:63" x14ac:dyDescent="0.25">
      <c r="A48" s="461" t="s">
        <v>131</v>
      </c>
      <c r="B48" s="781">
        <v>0</v>
      </c>
      <c r="C48" s="20">
        <v>325</v>
      </c>
      <c r="D48" s="97">
        <v>5</v>
      </c>
      <c r="E48" s="21">
        <v>3021</v>
      </c>
      <c r="F48" s="781">
        <f t="shared" si="22"/>
        <v>5</v>
      </c>
      <c r="G48" s="20">
        <f t="shared" si="22"/>
        <v>3346</v>
      </c>
      <c r="H48" s="781">
        <v>0</v>
      </c>
      <c r="I48" s="20">
        <v>253</v>
      </c>
      <c r="J48" s="97">
        <v>0</v>
      </c>
      <c r="K48" s="20">
        <v>1875</v>
      </c>
      <c r="L48" s="97">
        <f t="shared" si="23"/>
        <v>0</v>
      </c>
      <c r="M48" s="20">
        <f t="shared" si="23"/>
        <v>2128</v>
      </c>
      <c r="N48" s="781">
        <v>0</v>
      </c>
      <c r="O48" s="20">
        <v>239</v>
      </c>
      <c r="P48" s="97">
        <v>0</v>
      </c>
      <c r="Q48" s="20">
        <v>1768</v>
      </c>
      <c r="R48" s="97">
        <f t="shared" si="24"/>
        <v>0</v>
      </c>
      <c r="S48" s="20">
        <f t="shared" si="24"/>
        <v>2007</v>
      </c>
      <c r="T48" s="781">
        <v>0</v>
      </c>
      <c r="U48" s="20">
        <v>238</v>
      </c>
      <c r="V48" s="97">
        <v>0</v>
      </c>
      <c r="W48" s="20">
        <v>1943</v>
      </c>
      <c r="X48" s="97">
        <f t="shared" si="25"/>
        <v>0</v>
      </c>
      <c r="Y48" s="20">
        <f t="shared" si="25"/>
        <v>2181</v>
      </c>
      <c r="Z48" s="781">
        <v>0</v>
      </c>
      <c r="AA48" s="20">
        <v>177</v>
      </c>
      <c r="AB48" s="97">
        <v>0</v>
      </c>
      <c r="AC48" s="20">
        <v>1994</v>
      </c>
      <c r="AD48" s="97">
        <f t="shared" si="26"/>
        <v>0</v>
      </c>
      <c r="AE48" s="21">
        <f t="shared" si="26"/>
        <v>2171</v>
      </c>
      <c r="AG48" s="769">
        <f t="shared" si="27"/>
        <v>0</v>
      </c>
      <c r="AH48" s="6">
        <f t="shared" si="27"/>
        <v>9.7130902570233122</v>
      </c>
      <c r="AI48" s="87">
        <f t="shared" si="28"/>
        <v>100</v>
      </c>
      <c r="AJ48" s="6">
        <f t="shared" si="28"/>
        <v>90.28690974297669</v>
      </c>
      <c r="AK48" s="769">
        <v>0</v>
      </c>
      <c r="AL48" s="6">
        <f>I48/M48*100</f>
        <v>11.889097744360901</v>
      </c>
      <c r="AM48" s="87">
        <v>0</v>
      </c>
      <c r="AN48" s="6">
        <f>K48/M48*100</f>
        <v>88.110902255639104</v>
      </c>
      <c r="AO48" s="105">
        <v>0</v>
      </c>
      <c r="AP48" s="57">
        <f>O48/S48*100</f>
        <v>11.908320876930741</v>
      </c>
      <c r="AQ48" s="104">
        <v>0</v>
      </c>
      <c r="AR48" s="57">
        <f>Q48/S48*100</f>
        <v>88.091679123069255</v>
      </c>
      <c r="AS48" s="105">
        <v>0</v>
      </c>
      <c r="AT48" s="57">
        <f>U48/Y48*100</f>
        <v>10.912425492893169</v>
      </c>
      <c r="AU48" s="104">
        <v>0</v>
      </c>
      <c r="AV48" s="60">
        <f>W48/Y48*100</f>
        <v>89.087574507106837</v>
      </c>
      <c r="AW48" s="105">
        <v>0</v>
      </c>
      <c r="AX48" s="57">
        <f>AA48/AE48*100</f>
        <v>8.1529249193919853</v>
      </c>
      <c r="AY48" s="104">
        <v>0</v>
      </c>
      <c r="AZ48" s="60">
        <f>AC48/AE48*100</f>
        <v>91.847075080608008</v>
      </c>
      <c r="BB48" s="769">
        <f t="shared" si="37"/>
        <v>100</v>
      </c>
      <c r="BC48" s="6">
        <f t="shared" si="37"/>
        <v>80.573819485953379</v>
      </c>
      <c r="BD48" s="769">
        <f t="shared" si="38"/>
        <v>0</v>
      </c>
      <c r="BE48" s="6">
        <f t="shared" si="38"/>
        <v>76.221804511278208</v>
      </c>
      <c r="BF48" s="769">
        <f t="shared" si="39"/>
        <v>0</v>
      </c>
      <c r="BG48" s="6">
        <f t="shared" si="39"/>
        <v>76.183358246138511</v>
      </c>
      <c r="BH48" s="769">
        <f t="shared" si="40"/>
        <v>0</v>
      </c>
      <c r="BI48" s="6">
        <f t="shared" si="40"/>
        <v>78.175149014213673</v>
      </c>
      <c r="BJ48" s="769">
        <f t="shared" si="41"/>
        <v>0</v>
      </c>
      <c r="BK48" s="82">
        <f t="shared" si="41"/>
        <v>83.694150161216015</v>
      </c>
    </row>
    <row r="49" spans="1:63" x14ac:dyDescent="0.25">
      <c r="A49" s="461" t="s">
        <v>132</v>
      </c>
      <c r="B49" s="943"/>
      <c r="C49" s="22"/>
      <c r="D49" s="948"/>
      <c r="E49" s="26"/>
      <c r="F49" s="943"/>
      <c r="G49" s="22"/>
      <c r="H49" s="943"/>
      <c r="I49" s="22"/>
      <c r="J49" s="948"/>
      <c r="K49" s="22"/>
      <c r="L49" s="948"/>
      <c r="M49" s="22"/>
      <c r="N49" s="943"/>
      <c r="O49" s="22"/>
      <c r="P49" s="948"/>
      <c r="Q49" s="22"/>
      <c r="R49" s="948"/>
      <c r="S49" s="22"/>
      <c r="T49" s="943"/>
      <c r="U49" s="22"/>
      <c r="V49" s="948"/>
      <c r="W49" s="22"/>
      <c r="X49" s="948"/>
      <c r="Y49" s="22"/>
      <c r="Z49" s="943"/>
      <c r="AA49" s="22"/>
      <c r="AB49" s="948"/>
      <c r="AC49" s="22"/>
      <c r="AD49" s="948"/>
      <c r="AE49" s="26"/>
      <c r="AG49" s="812"/>
      <c r="AH49" s="66"/>
      <c r="AI49" s="814"/>
      <c r="AJ49" s="66"/>
      <c r="AK49" s="812"/>
      <c r="AL49" s="66"/>
      <c r="AM49" s="814"/>
      <c r="AN49" s="66"/>
      <c r="AO49" s="953"/>
      <c r="AP49" s="65"/>
      <c r="AQ49" s="955"/>
      <c r="AR49" s="65"/>
      <c r="AS49" s="953"/>
      <c r="AT49" s="65"/>
      <c r="AU49" s="955"/>
      <c r="AV49" s="111"/>
      <c r="AW49" s="953"/>
      <c r="AX49" s="65"/>
      <c r="AY49" s="955"/>
      <c r="AZ49" s="111"/>
      <c r="BB49" s="953"/>
      <c r="BC49" s="65"/>
      <c r="BD49" s="953"/>
      <c r="BE49" s="65"/>
      <c r="BF49" s="953"/>
      <c r="BG49" s="65"/>
      <c r="BH49" s="953"/>
      <c r="BI49" s="65"/>
      <c r="BJ49" s="953"/>
      <c r="BK49" s="111"/>
    </row>
    <row r="50" spans="1:63" x14ac:dyDescent="0.25">
      <c r="A50" s="461" t="s">
        <v>133</v>
      </c>
      <c r="B50" s="943"/>
      <c r="C50" s="22"/>
      <c r="D50" s="948"/>
      <c r="E50" s="26"/>
      <c r="F50" s="943"/>
      <c r="G50" s="22"/>
      <c r="H50" s="943"/>
      <c r="I50" s="22"/>
      <c r="J50" s="948"/>
      <c r="K50" s="22"/>
      <c r="L50" s="948"/>
      <c r="M50" s="22"/>
      <c r="N50" s="943"/>
      <c r="O50" s="22"/>
      <c r="P50" s="948"/>
      <c r="Q50" s="22"/>
      <c r="R50" s="948"/>
      <c r="S50" s="22"/>
      <c r="T50" s="943"/>
      <c r="U50" s="22"/>
      <c r="V50" s="948"/>
      <c r="W50" s="22"/>
      <c r="X50" s="948"/>
      <c r="Y50" s="22"/>
      <c r="Z50" s="943"/>
      <c r="AA50" s="22"/>
      <c r="AB50" s="948"/>
      <c r="AC50" s="22"/>
      <c r="AD50" s="948"/>
      <c r="AE50" s="26"/>
      <c r="AG50" s="812"/>
      <c r="AH50" s="66"/>
      <c r="AI50" s="814"/>
      <c r="AJ50" s="66"/>
      <c r="AK50" s="812"/>
      <c r="AL50" s="66"/>
      <c r="AM50" s="814"/>
      <c r="AN50" s="66"/>
      <c r="AO50" s="953"/>
      <c r="AP50" s="65"/>
      <c r="AQ50" s="955"/>
      <c r="AR50" s="65"/>
      <c r="AS50" s="953"/>
      <c r="AT50" s="65"/>
      <c r="AU50" s="955"/>
      <c r="AV50" s="111"/>
      <c r="AW50" s="953"/>
      <c r="AX50" s="65"/>
      <c r="AY50" s="955"/>
      <c r="AZ50" s="111"/>
      <c r="BB50" s="953"/>
      <c r="BC50" s="65"/>
      <c r="BD50" s="953"/>
      <c r="BE50" s="65"/>
      <c r="BF50" s="953"/>
      <c r="BG50" s="65"/>
      <c r="BH50" s="953"/>
      <c r="BI50" s="65"/>
      <c r="BJ50" s="953"/>
      <c r="BK50" s="111"/>
    </row>
    <row r="51" spans="1:63" x14ac:dyDescent="0.25">
      <c r="A51" s="461" t="s">
        <v>134</v>
      </c>
      <c r="B51" s="781">
        <v>2</v>
      </c>
      <c r="C51" s="20">
        <v>854</v>
      </c>
      <c r="D51" s="97">
        <v>92</v>
      </c>
      <c r="E51" s="21">
        <v>6755</v>
      </c>
      <c r="F51" s="781">
        <f>B51+D51</f>
        <v>94</v>
      </c>
      <c r="G51" s="20">
        <f>C51+E51</f>
        <v>7609</v>
      </c>
      <c r="H51" s="781">
        <v>1</v>
      </c>
      <c r="I51" s="20">
        <v>842</v>
      </c>
      <c r="J51" s="97">
        <v>74</v>
      </c>
      <c r="K51" s="20">
        <v>6844</v>
      </c>
      <c r="L51" s="97">
        <f>H51+J51</f>
        <v>75</v>
      </c>
      <c r="M51" s="20">
        <f>I51+K51</f>
        <v>7686</v>
      </c>
      <c r="N51" s="781">
        <v>2</v>
      </c>
      <c r="O51" s="20">
        <v>1087</v>
      </c>
      <c r="P51" s="97">
        <v>148</v>
      </c>
      <c r="Q51" s="20">
        <v>7453</v>
      </c>
      <c r="R51" s="97">
        <f>N51+P51</f>
        <v>150</v>
      </c>
      <c r="S51" s="20">
        <f>O51+Q51</f>
        <v>8540</v>
      </c>
      <c r="T51" s="781">
        <v>2</v>
      </c>
      <c r="U51" s="20">
        <v>1142</v>
      </c>
      <c r="V51" s="97">
        <v>49</v>
      </c>
      <c r="W51" s="20">
        <v>7661</v>
      </c>
      <c r="X51" s="97">
        <f>T51+V51</f>
        <v>51</v>
      </c>
      <c r="Y51" s="20">
        <f>U51+W51</f>
        <v>8803</v>
      </c>
      <c r="Z51" s="781">
        <v>3</v>
      </c>
      <c r="AA51" s="20">
        <v>1501</v>
      </c>
      <c r="AB51" s="97">
        <v>63</v>
      </c>
      <c r="AC51" s="20">
        <v>7798</v>
      </c>
      <c r="AD51" s="97">
        <f>Z51+AB51</f>
        <v>66</v>
      </c>
      <c r="AE51" s="21">
        <f>AA51+AC51</f>
        <v>9299</v>
      </c>
      <c r="AG51" s="769">
        <f>B51/F51*100</f>
        <v>2.1276595744680851</v>
      </c>
      <c r="AH51" s="6">
        <f>C51/G51*100</f>
        <v>11.223551057957682</v>
      </c>
      <c r="AI51" s="87">
        <f>D51/F51*100</f>
        <v>97.872340425531917</v>
      </c>
      <c r="AJ51" s="6">
        <f>E51/G51*100</f>
        <v>88.776448942042322</v>
      </c>
      <c r="AK51" s="769">
        <f>H51/L51*100</f>
        <v>1.3333333333333335</v>
      </c>
      <c r="AL51" s="6">
        <f>I51/M51*100</f>
        <v>10.954983086130628</v>
      </c>
      <c r="AM51" s="87">
        <f>J51/L51*100</f>
        <v>98.666666666666671</v>
      </c>
      <c r="AN51" s="6">
        <f>K51/M51*100</f>
        <v>89.045016913869375</v>
      </c>
      <c r="AO51" s="105">
        <f>N51/R51*100</f>
        <v>1.3333333333333335</v>
      </c>
      <c r="AP51" s="57">
        <f>O51/S51*100</f>
        <v>12.728337236533957</v>
      </c>
      <c r="AQ51" s="104">
        <f>P51/R51*100</f>
        <v>98.666666666666671</v>
      </c>
      <c r="AR51" s="57">
        <f>Q51/S51*100</f>
        <v>87.27166276346604</v>
      </c>
      <c r="AS51" s="105">
        <f>T51/X51*100</f>
        <v>3.9215686274509802</v>
      </c>
      <c r="AT51" s="57">
        <f>U51/Y51*100</f>
        <v>12.972850164716574</v>
      </c>
      <c r="AU51" s="104">
        <f>V51/X51*100</f>
        <v>96.078431372549019</v>
      </c>
      <c r="AV51" s="60">
        <f>W51/Y51*100</f>
        <v>87.027149835283424</v>
      </c>
      <c r="AW51" s="105">
        <f>Z51/AD51*100</f>
        <v>4.5454545454545459</v>
      </c>
      <c r="AX51" s="57">
        <f>AA51/AE51*100</f>
        <v>16.141520593612217</v>
      </c>
      <c r="AY51" s="104">
        <f>AB51/AD51*100</f>
        <v>95.454545454545453</v>
      </c>
      <c r="AZ51" s="60">
        <f>AC51/AE51*100</f>
        <v>83.858479406387787</v>
      </c>
      <c r="BB51" s="769">
        <f>AI51-AG51</f>
        <v>95.744680851063833</v>
      </c>
      <c r="BC51" s="6">
        <f>AJ51-AH51</f>
        <v>77.552897884084643</v>
      </c>
      <c r="BD51" s="769">
        <f>AM51-AK51</f>
        <v>97.333333333333343</v>
      </c>
      <c r="BE51" s="6">
        <f>AN51-AL51</f>
        <v>78.09003382773875</v>
      </c>
      <c r="BF51" s="769">
        <f>AQ51-AO51</f>
        <v>97.333333333333343</v>
      </c>
      <c r="BG51" s="6">
        <f>AR51-AP51</f>
        <v>74.54332552693208</v>
      </c>
      <c r="BH51" s="769">
        <f>AU51-AS51</f>
        <v>92.156862745098039</v>
      </c>
      <c r="BI51" s="6">
        <f>AV51-AT51</f>
        <v>74.054299670566849</v>
      </c>
      <c r="BJ51" s="769">
        <f>AY51-AW51</f>
        <v>90.909090909090907</v>
      </c>
      <c r="BK51" s="82">
        <f>AZ51-AX51</f>
        <v>67.716958812775573</v>
      </c>
    </row>
    <row r="52" spans="1:63" x14ac:dyDescent="0.25">
      <c r="A52" s="461" t="s">
        <v>135</v>
      </c>
      <c r="B52" s="781">
        <v>4</v>
      </c>
      <c r="C52" s="20">
        <v>2944</v>
      </c>
      <c r="D52" s="97">
        <v>47</v>
      </c>
      <c r="E52" s="21">
        <v>9309</v>
      </c>
      <c r="F52" s="781">
        <f>B52+D52</f>
        <v>51</v>
      </c>
      <c r="G52" s="20">
        <f>C52+E52</f>
        <v>12253</v>
      </c>
      <c r="H52" s="781">
        <v>3</v>
      </c>
      <c r="I52" s="20">
        <v>4687</v>
      </c>
      <c r="J52" s="97">
        <v>47</v>
      </c>
      <c r="K52" s="20">
        <v>12681</v>
      </c>
      <c r="L52" s="97">
        <f>H52+J52</f>
        <v>50</v>
      </c>
      <c r="M52" s="20">
        <f>I52+K52</f>
        <v>17368</v>
      </c>
      <c r="N52" s="781">
        <v>4</v>
      </c>
      <c r="O52" s="20">
        <v>4655</v>
      </c>
      <c r="P52" s="97">
        <v>68</v>
      </c>
      <c r="Q52" s="20">
        <v>13201</v>
      </c>
      <c r="R52" s="97">
        <f>N52+P52</f>
        <v>72</v>
      </c>
      <c r="S52" s="20">
        <f>O52+Q52</f>
        <v>17856</v>
      </c>
      <c r="T52" s="781">
        <v>4</v>
      </c>
      <c r="U52" s="20">
        <v>3117</v>
      </c>
      <c r="V52" s="97">
        <v>83</v>
      </c>
      <c r="W52" s="20">
        <v>9451</v>
      </c>
      <c r="X52" s="97">
        <f>T52+V52</f>
        <v>87</v>
      </c>
      <c r="Y52" s="20">
        <f>U52+W52</f>
        <v>12568</v>
      </c>
      <c r="Z52" s="781">
        <v>4</v>
      </c>
      <c r="AA52" s="20">
        <v>4209</v>
      </c>
      <c r="AB52" s="97">
        <v>71</v>
      </c>
      <c r="AC52" s="20">
        <v>12042</v>
      </c>
      <c r="AD52" s="97">
        <f>Z52+AB52</f>
        <v>75</v>
      </c>
      <c r="AE52" s="21">
        <f>AA52+AC52</f>
        <v>16251</v>
      </c>
      <c r="AG52" s="769">
        <f>B52/F52*100</f>
        <v>7.8431372549019605</v>
      </c>
      <c r="AH52" s="6">
        <f>C52/G52*100</f>
        <v>24.026768954541744</v>
      </c>
      <c r="AI52" s="87">
        <f>D52/F52*100</f>
        <v>92.156862745098039</v>
      </c>
      <c r="AJ52" s="6">
        <f>E52/G52*100</f>
        <v>75.973231045458249</v>
      </c>
      <c r="AK52" s="769">
        <f>H52/L52*100</f>
        <v>6</v>
      </c>
      <c r="AL52" s="6">
        <f>I52/M52*100</f>
        <v>26.986411791801011</v>
      </c>
      <c r="AM52" s="87">
        <f>J52/L52*100</f>
        <v>94</v>
      </c>
      <c r="AN52" s="6">
        <f>K52/M52*100</f>
        <v>73.013588208198982</v>
      </c>
      <c r="AO52" s="105">
        <f>N52/R52*100</f>
        <v>5.5555555555555554</v>
      </c>
      <c r="AP52" s="57">
        <f>O52/S52*100</f>
        <v>26.069668458781365</v>
      </c>
      <c r="AQ52" s="104">
        <f>P52/R52*100</f>
        <v>94.444444444444443</v>
      </c>
      <c r="AR52" s="57">
        <f>Q52/S52*100</f>
        <v>73.930331541218635</v>
      </c>
      <c r="AS52" s="105">
        <f>T52/X52*100</f>
        <v>4.5977011494252871</v>
      </c>
      <c r="AT52" s="57">
        <f>U52/Y52*100</f>
        <v>24.801082113303625</v>
      </c>
      <c r="AU52" s="104">
        <f>V52/X52*100</f>
        <v>95.402298850574709</v>
      </c>
      <c r="AV52" s="60">
        <f>W52/Y52*100</f>
        <v>75.198917886696364</v>
      </c>
      <c r="AW52" s="105">
        <f>Z52/AD52*100</f>
        <v>5.3333333333333339</v>
      </c>
      <c r="AX52" s="57">
        <f>AA52/AE52*100</f>
        <v>25.899944618792691</v>
      </c>
      <c r="AY52" s="104">
        <f>AB52/AD52*100</f>
        <v>94.666666666666671</v>
      </c>
      <c r="AZ52" s="60">
        <f>AC52/AE52*100</f>
        <v>74.100055381207312</v>
      </c>
      <c r="BB52" s="769">
        <f>AI52-AG52</f>
        <v>84.313725490196077</v>
      </c>
      <c r="BC52" s="6">
        <f>AJ52-AH52</f>
        <v>51.946462090916505</v>
      </c>
      <c r="BD52" s="769">
        <f>AM52-AK52</f>
        <v>88</v>
      </c>
      <c r="BE52" s="6">
        <f>AN52-AL52</f>
        <v>46.027176416397971</v>
      </c>
      <c r="BF52" s="769">
        <f>AQ52-AO52</f>
        <v>88.888888888888886</v>
      </c>
      <c r="BG52" s="6">
        <f>AR52-AP52</f>
        <v>47.86066308243727</v>
      </c>
      <c r="BH52" s="769">
        <f>AU52-AS52</f>
        <v>90.804597701149419</v>
      </c>
      <c r="BI52" s="6">
        <f>AV52-AT52</f>
        <v>50.397835773392742</v>
      </c>
      <c r="BJ52" s="769">
        <f>AY52-AW52</f>
        <v>89.333333333333343</v>
      </c>
      <c r="BK52" s="82">
        <f>AZ52-AX52</f>
        <v>48.200110762414624</v>
      </c>
    </row>
    <row r="53" spans="1:63" x14ac:dyDescent="0.25">
      <c r="A53" s="461" t="s">
        <v>136</v>
      </c>
      <c r="B53" s="943"/>
      <c r="C53" s="22"/>
      <c r="D53" s="948"/>
      <c r="E53" s="26"/>
      <c r="F53" s="943"/>
      <c r="G53" s="22"/>
      <c r="H53" s="943"/>
      <c r="I53" s="22"/>
      <c r="J53" s="948"/>
      <c r="K53" s="22"/>
      <c r="L53" s="948"/>
      <c r="M53" s="22"/>
      <c r="N53" s="943"/>
      <c r="O53" s="22"/>
      <c r="P53" s="948"/>
      <c r="Q53" s="22"/>
      <c r="R53" s="948"/>
      <c r="S53" s="22"/>
      <c r="T53" s="943"/>
      <c r="U53" s="22"/>
      <c r="V53" s="948"/>
      <c r="W53" s="22"/>
      <c r="X53" s="948"/>
      <c r="Y53" s="22"/>
      <c r="Z53" s="943"/>
      <c r="AA53" s="22"/>
      <c r="AB53" s="948"/>
      <c r="AC53" s="22"/>
      <c r="AD53" s="948"/>
      <c r="AE53" s="26"/>
      <c r="AG53" s="812"/>
      <c r="AH53" s="66"/>
      <c r="AI53" s="814"/>
      <c r="AJ53" s="66"/>
      <c r="AK53" s="812"/>
      <c r="AL53" s="66"/>
      <c r="AM53" s="814"/>
      <c r="AN53" s="66"/>
      <c r="AO53" s="953"/>
      <c r="AP53" s="65"/>
      <c r="AQ53" s="955"/>
      <c r="AR53" s="65"/>
      <c r="AS53" s="953"/>
      <c r="AT53" s="65"/>
      <c r="AU53" s="955"/>
      <c r="AV53" s="111"/>
      <c r="AW53" s="953"/>
      <c r="AX53" s="65"/>
      <c r="AY53" s="955"/>
      <c r="AZ53" s="111"/>
      <c r="BB53" s="812"/>
      <c r="BC53" s="66"/>
      <c r="BD53" s="812"/>
      <c r="BE53" s="66"/>
      <c r="BF53" s="812"/>
      <c r="BG53" s="66"/>
      <c r="BH53" s="812"/>
      <c r="BI53" s="66"/>
      <c r="BJ53" s="812"/>
      <c r="BK53" s="88"/>
    </row>
    <row r="54" spans="1:63" x14ac:dyDescent="0.25">
      <c r="A54" s="461" t="s">
        <v>137</v>
      </c>
      <c r="B54" s="781">
        <v>1</v>
      </c>
      <c r="C54" s="20">
        <v>1382</v>
      </c>
      <c r="D54" s="97">
        <v>49</v>
      </c>
      <c r="E54" s="21">
        <v>14542</v>
      </c>
      <c r="F54" s="781">
        <f t="shared" ref="F54:G56" si="42">B54+D54</f>
        <v>50</v>
      </c>
      <c r="G54" s="20">
        <f t="shared" si="42"/>
        <v>15924</v>
      </c>
      <c r="H54" s="781">
        <v>3</v>
      </c>
      <c r="I54" s="20">
        <v>1296</v>
      </c>
      <c r="J54" s="97">
        <v>45</v>
      </c>
      <c r="K54" s="20">
        <v>14762</v>
      </c>
      <c r="L54" s="97">
        <f t="shared" ref="L54:M56" si="43">H54+J54</f>
        <v>48</v>
      </c>
      <c r="M54" s="20">
        <f t="shared" si="43"/>
        <v>16058</v>
      </c>
      <c r="N54" s="781">
        <v>2</v>
      </c>
      <c r="O54" s="20">
        <v>1425</v>
      </c>
      <c r="P54" s="97">
        <v>57</v>
      </c>
      <c r="Q54" s="20">
        <v>14148</v>
      </c>
      <c r="R54" s="97">
        <f t="shared" ref="R54:S56" si="44">N54+P54</f>
        <v>59</v>
      </c>
      <c r="S54" s="20">
        <f t="shared" si="44"/>
        <v>15573</v>
      </c>
      <c r="T54" s="781">
        <v>1</v>
      </c>
      <c r="U54" s="20">
        <v>1485</v>
      </c>
      <c r="V54" s="97">
        <v>98</v>
      </c>
      <c r="W54" s="20">
        <v>14118</v>
      </c>
      <c r="X54" s="97">
        <f t="shared" ref="X54:Y56" si="45">T54+V54</f>
        <v>99</v>
      </c>
      <c r="Y54" s="20">
        <f t="shared" si="45"/>
        <v>15603</v>
      </c>
      <c r="Z54" s="781">
        <v>4</v>
      </c>
      <c r="AA54" s="20">
        <v>1326</v>
      </c>
      <c r="AB54" s="97">
        <v>47</v>
      </c>
      <c r="AC54" s="20">
        <v>13334</v>
      </c>
      <c r="AD54" s="97">
        <f t="shared" ref="AD54:AE56" si="46">Z54+AB54</f>
        <v>51</v>
      </c>
      <c r="AE54" s="21">
        <f t="shared" si="46"/>
        <v>14660</v>
      </c>
      <c r="AG54" s="769">
        <f t="shared" ref="AG54:AH56" si="47">B54/F54*100</f>
        <v>2</v>
      </c>
      <c r="AH54" s="6">
        <f t="shared" si="47"/>
        <v>8.6787239387088668</v>
      </c>
      <c r="AI54" s="87">
        <f t="shared" ref="AI54:AJ56" si="48">D54/F54*100</f>
        <v>98</v>
      </c>
      <c r="AJ54" s="6">
        <f t="shared" si="48"/>
        <v>91.32127606129113</v>
      </c>
      <c r="AK54" s="769">
        <f t="shared" ref="AK54:AL56" si="49">H54/L54*100</f>
        <v>6.25</v>
      </c>
      <c r="AL54" s="6">
        <f t="shared" si="49"/>
        <v>8.0707435546145216</v>
      </c>
      <c r="AM54" s="87">
        <f t="shared" ref="AM54:AN56" si="50">J54/L54*100</f>
        <v>93.75</v>
      </c>
      <c r="AN54" s="6">
        <f t="shared" si="50"/>
        <v>91.929256445385477</v>
      </c>
      <c r="AO54" s="105">
        <f t="shared" ref="AO54:AP56" si="51">N54/R54*100</f>
        <v>3.3898305084745761</v>
      </c>
      <c r="AP54" s="57">
        <f t="shared" si="51"/>
        <v>9.1504527066075898</v>
      </c>
      <c r="AQ54" s="104">
        <f t="shared" ref="AQ54:AR56" si="52">P54/R54*100</f>
        <v>96.610169491525426</v>
      </c>
      <c r="AR54" s="57">
        <f t="shared" si="52"/>
        <v>90.849547293392405</v>
      </c>
      <c r="AS54" s="105">
        <f t="shared" ref="AS54:AT56" si="53">T54/X54*100</f>
        <v>1.0101010101010102</v>
      </c>
      <c r="AT54" s="57">
        <f t="shared" si="53"/>
        <v>9.5174004999038644</v>
      </c>
      <c r="AU54" s="104">
        <f t="shared" ref="AU54:AV56" si="54">V54/X54*100</f>
        <v>98.98989898989899</v>
      </c>
      <c r="AV54" s="60">
        <f t="shared" si="54"/>
        <v>90.482599500096143</v>
      </c>
      <c r="AW54" s="105">
        <f t="shared" ref="AW54:AX56" si="55">Z54/AD54*100</f>
        <v>7.8431372549019605</v>
      </c>
      <c r="AX54" s="57">
        <f t="shared" si="55"/>
        <v>9.0450204638472034</v>
      </c>
      <c r="AY54" s="104">
        <f t="shared" ref="AY54:AZ56" si="56">AB54/AD54*100</f>
        <v>92.156862745098039</v>
      </c>
      <c r="AZ54" s="60">
        <f t="shared" si="56"/>
        <v>90.954979536152791</v>
      </c>
      <c r="BB54" s="769">
        <f t="shared" ref="BB54:BC56" si="57">AI54-AG54</f>
        <v>96</v>
      </c>
      <c r="BC54" s="6">
        <f t="shared" si="57"/>
        <v>82.642552122582259</v>
      </c>
      <c r="BD54" s="769">
        <f t="shared" ref="BD54:BE56" si="58">AM54-AK54</f>
        <v>87.5</v>
      </c>
      <c r="BE54" s="6">
        <f t="shared" si="58"/>
        <v>83.858512890770953</v>
      </c>
      <c r="BF54" s="769">
        <f t="shared" ref="BF54:BG56" si="59">AQ54-AO54</f>
        <v>93.220338983050851</v>
      </c>
      <c r="BG54" s="6">
        <f t="shared" si="59"/>
        <v>81.69909458678481</v>
      </c>
      <c r="BH54" s="769">
        <f t="shared" ref="BH54:BI56" si="60">AU54-AS54</f>
        <v>97.979797979797979</v>
      </c>
      <c r="BI54" s="6">
        <f t="shared" si="60"/>
        <v>80.965199000192285</v>
      </c>
      <c r="BJ54" s="769">
        <f t="shared" ref="BJ54:BK56" si="61">AY54-AW54</f>
        <v>84.313725490196077</v>
      </c>
      <c r="BK54" s="82">
        <f t="shared" si="61"/>
        <v>81.909959072305583</v>
      </c>
    </row>
    <row r="55" spans="1:63" x14ac:dyDescent="0.25">
      <c r="A55" s="461" t="s">
        <v>138</v>
      </c>
      <c r="B55" s="781">
        <v>5</v>
      </c>
      <c r="C55" s="20">
        <v>872</v>
      </c>
      <c r="D55" s="97">
        <v>21</v>
      </c>
      <c r="E55" s="21">
        <v>3878</v>
      </c>
      <c r="F55" s="781">
        <f t="shared" si="42"/>
        <v>26</v>
      </c>
      <c r="G55" s="20">
        <f t="shared" si="42"/>
        <v>4750</v>
      </c>
      <c r="H55" s="781">
        <v>4</v>
      </c>
      <c r="I55" s="20">
        <v>818</v>
      </c>
      <c r="J55" s="97">
        <v>30</v>
      </c>
      <c r="K55" s="20">
        <v>3588</v>
      </c>
      <c r="L55" s="97">
        <f t="shared" si="43"/>
        <v>34</v>
      </c>
      <c r="M55" s="20">
        <f t="shared" si="43"/>
        <v>4406</v>
      </c>
      <c r="N55" s="781">
        <v>4</v>
      </c>
      <c r="O55" s="20">
        <v>820</v>
      </c>
      <c r="P55" s="97">
        <v>55</v>
      </c>
      <c r="Q55" s="20">
        <v>3637</v>
      </c>
      <c r="R55" s="97">
        <f t="shared" si="44"/>
        <v>59</v>
      </c>
      <c r="S55" s="20">
        <f t="shared" si="44"/>
        <v>4457</v>
      </c>
      <c r="T55" s="781">
        <v>4</v>
      </c>
      <c r="U55" s="20">
        <v>750</v>
      </c>
      <c r="V55" s="97">
        <v>46</v>
      </c>
      <c r="W55" s="20">
        <v>3611</v>
      </c>
      <c r="X55" s="97">
        <f t="shared" si="45"/>
        <v>50</v>
      </c>
      <c r="Y55" s="20">
        <f t="shared" si="45"/>
        <v>4361</v>
      </c>
      <c r="Z55" s="781">
        <v>4</v>
      </c>
      <c r="AA55" s="20">
        <v>771</v>
      </c>
      <c r="AB55" s="97">
        <v>33</v>
      </c>
      <c r="AC55" s="20">
        <v>3660</v>
      </c>
      <c r="AD55" s="97">
        <f t="shared" si="46"/>
        <v>37</v>
      </c>
      <c r="AE55" s="21">
        <f t="shared" si="46"/>
        <v>4431</v>
      </c>
      <c r="AG55" s="769">
        <f t="shared" si="47"/>
        <v>19.230769230769234</v>
      </c>
      <c r="AH55" s="6">
        <f t="shared" si="47"/>
        <v>18.357894736842105</v>
      </c>
      <c r="AI55" s="87">
        <f t="shared" si="48"/>
        <v>80.769230769230774</v>
      </c>
      <c r="AJ55" s="6">
        <f t="shared" si="48"/>
        <v>81.642105263157887</v>
      </c>
      <c r="AK55" s="769">
        <f t="shared" si="49"/>
        <v>11.76470588235294</v>
      </c>
      <c r="AL55" s="6">
        <f t="shared" si="49"/>
        <v>18.565592374035404</v>
      </c>
      <c r="AM55" s="87">
        <f t="shared" si="50"/>
        <v>88.235294117647058</v>
      </c>
      <c r="AN55" s="6">
        <f t="shared" si="50"/>
        <v>81.434407625964582</v>
      </c>
      <c r="AO55" s="105">
        <f t="shared" si="51"/>
        <v>6.7796610169491522</v>
      </c>
      <c r="AP55" s="57">
        <f t="shared" si="51"/>
        <v>18.398025577742878</v>
      </c>
      <c r="AQ55" s="104">
        <f t="shared" si="52"/>
        <v>93.220338983050837</v>
      </c>
      <c r="AR55" s="57">
        <f t="shared" si="52"/>
        <v>81.601974422257129</v>
      </c>
      <c r="AS55" s="105">
        <f t="shared" si="53"/>
        <v>8</v>
      </c>
      <c r="AT55" s="57">
        <f t="shared" si="53"/>
        <v>17.197890392111901</v>
      </c>
      <c r="AU55" s="104">
        <f t="shared" si="54"/>
        <v>92</v>
      </c>
      <c r="AV55" s="60">
        <f t="shared" si="54"/>
        <v>82.802109607888099</v>
      </c>
      <c r="AW55" s="105">
        <f t="shared" si="55"/>
        <v>10.810810810810811</v>
      </c>
      <c r="AX55" s="57">
        <f t="shared" si="55"/>
        <v>17.40013540961408</v>
      </c>
      <c r="AY55" s="104">
        <f t="shared" si="56"/>
        <v>89.189189189189193</v>
      </c>
      <c r="AZ55" s="60">
        <f t="shared" si="56"/>
        <v>82.59986459038592</v>
      </c>
      <c r="BB55" s="769">
        <f t="shared" si="57"/>
        <v>61.53846153846154</v>
      </c>
      <c r="BC55" s="6">
        <f t="shared" si="57"/>
        <v>63.284210526315782</v>
      </c>
      <c r="BD55" s="769">
        <f t="shared" si="58"/>
        <v>76.470588235294116</v>
      </c>
      <c r="BE55" s="6">
        <f t="shared" si="58"/>
        <v>62.868815251929178</v>
      </c>
      <c r="BF55" s="769">
        <f t="shared" si="59"/>
        <v>86.440677966101688</v>
      </c>
      <c r="BG55" s="6">
        <f t="shared" si="59"/>
        <v>63.203948844514251</v>
      </c>
      <c r="BH55" s="769">
        <f t="shared" si="60"/>
        <v>84</v>
      </c>
      <c r="BI55" s="6">
        <f t="shared" si="60"/>
        <v>65.604219215776197</v>
      </c>
      <c r="BJ55" s="769">
        <f t="shared" si="61"/>
        <v>78.378378378378386</v>
      </c>
      <c r="BK55" s="82">
        <f t="shared" si="61"/>
        <v>65.19972918077184</v>
      </c>
    </row>
    <row r="56" spans="1:63" x14ac:dyDescent="0.25">
      <c r="A56" s="461" t="s">
        <v>139</v>
      </c>
      <c r="B56" s="781">
        <v>1</v>
      </c>
      <c r="C56" s="20">
        <v>62</v>
      </c>
      <c r="D56" s="97">
        <v>28</v>
      </c>
      <c r="E56" s="21">
        <v>1202</v>
      </c>
      <c r="F56" s="781">
        <f t="shared" si="42"/>
        <v>29</v>
      </c>
      <c r="G56" s="20">
        <f t="shared" si="42"/>
        <v>1264</v>
      </c>
      <c r="H56" s="781">
        <v>1</v>
      </c>
      <c r="I56" s="20">
        <v>58</v>
      </c>
      <c r="J56" s="97">
        <v>29</v>
      </c>
      <c r="K56" s="20">
        <v>1476</v>
      </c>
      <c r="L56" s="97">
        <f t="shared" si="43"/>
        <v>30</v>
      </c>
      <c r="M56" s="20">
        <f t="shared" si="43"/>
        <v>1534</v>
      </c>
      <c r="N56" s="781">
        <v>0</v>
      </c>
      <c r="O56" s="20">
        <v>62</v>
      </c>
      <c r="P56" s="97">
        <v>31</v>
      </c>
      <c r="Q56" s="20">
        <v>1556</v>
      </c>
      <c r="R56" s="97">
        <f t="shared" si="44"/>
        <v>31</v>
      </c>
      <c r="S56" s="20">
        <f t="shared" si="44"/>
        <v>1618</v>
      </c>
      <c r="T56" s="781">
        <v>3</v>
      </c>
      <c r="U56" s="20">
        <v>62</v>
      </c>
      <c r="V56" s="97">
        <v>23</v>
      </c>
      <c r="W56" s="20">
        <v>1340</v>
      </c>
      <c r="X56" s="97">
        <f t="shared" si="45"/>
        <v>26</v>
      </c>
      <c r="Y56" s="20">
        <f t="shared" si="45"/>
        <v>1402</v>
      </c>
      <c r="Z56" s="781">
        <v>4</v>
      </c>
      <c r="AA56" s="20">
        <v>63</v>
      </c>
      <c r="AB56" s="97">
        <v>16</v>
      </c>
      <c r="AC56" s="20">
        <v>1103</v>
      </c>
      <c r="AD56" s="97">
        <f t="shared" si="46"/>
        <v>20</v>
      </c>
      <c r="AE56" s="21">
        <f t="shared" si="46"/>
        <v>1166</v>
      </c>
      <c r="AG56" s="769">
        <f t="shared" si="47"/>
        <v>3.4482758620689653</v>
      </c>
      <c r="AH56" s="6">
        <f t="shared" si="47"/>
        <v>4.90506329113924</v>
      </c>
      <c r="AI56" s="87">
        <f t="shared" si="48"/>
        <v>96.551724137931032</v>
      </c>
      <c r="AJ56" s="6">
        <f t="shared" si="48"/>
        <v>95.094936708860757</v>
      </c>
      <c r="AK56" s="769">
        <f t="shared" si="49"/>
        <v>3.3333333333333335</v>
      </c>
      <c r="AL56" s="6">
        <f t="shared" si="49"/>
        <v>3.7809647979139509</v>
      </c>
      <c r="AM56" s="87">
        <f t="shared" si="50"/>
        <v>96.666666666666671</v>
      </c>
      <c r="AN56" s="6">
        <f t="shared" si="50"/>
        <v>96.219035202086047</v>
      </c>
      <c r="AO56" s="105">
        <f t="shared" si="51"/>
        <v>0</v>
      </c>
      <c r="AP56" s="57">
        <f t="shared" si="51"/>
        <v>3.8318912237330034</v>
      </c>
      <c r="AQ56" s="104">
        <f t="shared" si="52"/>
        <v>100</v>
      </c>
      <c r="AR56" s="57">
        <f t="shared" si="52"/>
        <v>96.16810877626699</v>
      </c>
      <c r="AS56" s="105">
        <f t="shared" si="53"/>
        <v>11.538461538461538</v>
      </c>
      <c r="AT56" s="57">
        <f t="shared" si="53"/>
        <v>4.4222539229671902</v>
      </c>
      <c r="AU56" s="104">
        <f t="shared" si="54"/>
        <v>88.461538461538453</v>
      </c>
      <c r="AV56" s="60">
        <f t="shared" si="54"/>
        <v>95.577746077032813</v>
      </c>
      <c r="AW56" s="105">
        <f t="shared" si="55"/>
        <v>20</v>
      </c>
      <c r="AX56" s="57">
        <f t="shared" si="55"/>
        <v>5.4030874785591765</v>
      </c>
      <c r="AY56" s="104">
        <f t="shared" si="56"/>
        <v>80</v>
      </c>
      <c r="AZ56" s="60">
        <f t="shared" si="56"/>
        <v>94.596912521440828</v>
      </c>
      <c r="BB56" s="769">
        <f t="shared" si="57"/>
        <v>93.103448275862064</v>
      </c>
      <c r="BC56" s="6">
        <f t="shared" si="57"/>
        <v>90.189873417721515</v>
      </c>
      <c r="BD56" s="769">
        <f t="shared" si="58"/>
        <v>93.333333333333343</v>
      </c>
      <c r="BE56" s="6">
        <f t="shared" si="58"/>
        <v>92.438070404172095</v>
      </c>
      <c r="BF56" s="769">
        <f t="shared" si="59"/>
        <v>100</v>
      </c>
      <c r="BG56" s="6">
        <f t="shared" si="59"/>
        <v>92.336217552533981</v>
      </c>
      <c r="BH56" s="769">
        <f t="shared" si="60"/>
        <v>76.92307692307692</v>
      </c>
      <c r="BI56" s="6">
        <f t="shared" si="60"/>
        <v>91.155492154065627</v>
      </c>
      <c r="BJ56" s="769">
        <f t="shared" si="61"/>
        <v>60</v>
      </c>
      <c r="BK56" s="82">
        <f t="shared" si="61"/>
        <v>89.193825042881656</v>
      </c>
    </row>
    <row r="57" spans="1:63" x14ac:dyDescent="0.25">
      <c r="A57" s="461" t="s">
        <v>140</v>
      </c>
      <c r="B57" s="943"/>
      <c r="C57" s="22"/>
      <c r="D57" s="948"/>
      <c r="E57" s="26"/>
      <c r="F57" s="943"/>
      <c r="G57" s="22"/>
      <c r="H57" s="943"/>
      <c r="I57" s="22"/>
      <c r="J57" s="948"/>
      <c r="K57" s="22"/>
      <c r="L57" s="948"/>
      <c r="M57" s="22"/>
      <c r="N57" s="943"/>
      <c r="O57" s="22"/>
      <c r="P57" s="948"/>
      <c r="Q57" s="22"/>
      <c r="R57" s="948"/>
      <c r="S57" s="22"/>
      <c r="T57" s="943"/>
      <c r="U57" s="22"/>
      <c r="V57" s="948"/>
      <c r="W57" s="22"/>
      <c r="X57" s="948"/>
      <c r="Y57" s="22"/>
      <c r="Z57" s="943"/>
      <c r="AA57" s="22"/>
      <c r="AB57" s="948"/>
      <c r="AC57" s="22"/>
      <c r="AD57" s="948"/>
      <c r="AE57" s="26"/>
      <c r="AG57" s="812"/>
      <c r="AH57" s="66"/>
      <c r="AI57" s="814"/>
      <c r="AJ57" s="66"/>
      <c r="AK57" s="812"/>
      <c r="AL57" s="66"/>
      <c r="AM57" s="814"/>
      <c r="AN57" s="66"/>
      <c r="AO57" s="953"/>
      <c r="AP57" s="65"/>
      <c r="AQ57" s="955"/>
      <c r="AR57" s="65"/>
      <c r="AS57" s="953"/>
      <c r="AT57" s="65"/>
      <c r="AU57" s="955"/>
      <c r="AV57" s="111"/>
      <c r="AW57" s="953"/>
      <c r="AX57" s="65"/>
      <c r="AY57" s="955"/>
      <c r="AZ57" s="111"/>
      <c r="BB57" s="812"/>
      <c r="BC57" s="66"/>
      <c r="BD57" s="812"/>
      <c r="BE57" s="66"/>
      <c r="BF57" s="812"/>
      <c r="BG57" s="66"/>
      <c r="BH57" s="812"/>
      <c r="BI57" s="66"/>
      <c r="BJ57" s="812"/>
      <c r="BK57" s="88"/>
    </row>
    <row r="58" spans="1:63" x14ac:dyDescent="0.25">
      <c r="A58" s="461" t="s">
        <v>141</v>
      </c>
      <c r="B58" s="781">
        <v>0</v>
      </c>
      <c r="C58" s="20">
        <v>365</v>
      </c>
      <c r="D58" s="97">
        <v>31</v>
      </c>
      <c r="E58" s="21">
        <v>6120</v>
      </c>
      <c r="F58" s="781">
        <f>B58+D58</f>
        <v>31</v>
      </c>
      <c r="G58" s="20">
        <f>C58+E58</f>
        <v>6485</v>
      </c>
      <c r="H58" s="781">
        <v>0</v>
      </c>
      <c r="I58" s="20">
        <v>357</v>
      </c>
      <c r="J58" s="97">
        <v>70</v>
      </c>
      <c r="K58" s="20">
        <v>5397</v>
      </c>
      <c r="L58" s="97">
        <f>H58+J58</f>
        <v>70</v>
      </c>
      <c r="M58" s="20">
        <f>I58+K58</f>
        <v>5754</v>
      </c>
      <c r="N58" s="781">
        <v>0</v>
      </c>
      <c r="O58" s="20">
        <v>382</v>
      </c>
      <c r="P58" s="97">
        <v>35</v>
      </c>
      <c r="Q58" s="20">
        <v>5470</v>
      </c>
      <c r="R58" s="97">
        <f>N58+P58</f>
        <v>35</v>
      </c>
      <c r="S58" s="20">
        <f>O58+Q58</f>
        <v>5852</v>
      </c>
      <c r="T58" s="781">
        <v>0</v>
      </c>
      <c r="U58" s="20">
        <v>384</v>
      </c>
      <c r="V58" s="97">
        <v>39</v>
      </c>
      <c r="W58" s="20">
        <v>4414</v>
      </c>
      <c r="X58" s="97">
        <f>T58+V58</f>
        <v>39</v>
      </c>
      <c r="Y58" s="20">
        <f>U58+W58</f>
        <v>4798</v>
      </c>
      <c r="Z58" s="781">
        <v>0</v>
      </c>
      <c r="AA58" s="20">
        <v>430</v>
      </c>
      <c r="AB58" s="97">
        <v>43</v>
      </c>
      <c r="AC58" s="20">
        <v>4612</v>
      </c>
      <c r="AD58" s="97">
        <f>Z58+AB58</f>
        <v>43</v>
      </c>
      <c r="AE58" s="21">
        <f>AA58+AC58</f>
        <v>5042</v>
      </c>
      <c r="AG58" s="769">
        <f>B58/F58*100</f>
        <v>0</v>
      </c>
      <c r="AH58" s="6">
        <f>C58/G58*100</f>
        <v>5.6283731688511951</v>
      </c>
      <c r="AI58" s="87">
        <f>D58/F58*100</f>
        <v>100</v>
      </c>
      <c r="AJ58" s="6">
        <f>E58/G58*100</f>
        <v>94.371626831148802</v>
      </c>
      <c r="AK58" s="769">
        <f>H58/L58*100</f>
        <v>0</v>
      </c>
      <c r="AL58" s="6">
        <f>I58/M58*100</f>
        <v>6.2043795620437958</v>
      </c>
      <c r="AM58" s="87">
        <f>J58/L58*100</f>
        <v>100</v>
      </c>
      <c r="AN58" s="6">
        <f>K58/M58*100</f>
        <v>93.795620437956202</v>
      </c>
      <c r="AO58" s="105">
        <f>N58/R58*100</f>
        <v>0</v>
      </c>
      <c r="AP58" s="57">
        <f>O58/S58*100</f>
        <v>6.5276828434723173</v>
      </c>
      <c r="AQ58" s="104">
        <f>P58/R58*100</f>
        <v>100</v>
      </c>
      <c r="AR58" s="57">
        <f>Q58/S58*100</f>
        <v>93.47231715652768</v>
      </c>
      <c r="AS58" s="105">
        <f>T58/X58*100</f>
        <v>0</v>
      </c>
      <c r="AT58" s="57">
        <f>U58/Y58*100</f>
        <v>8.0033347228011671</v>
      </c>
      <c r="AU58" s="104">
        <f>V58/X58*100</f>
        <v>100</v>
      </c>
      <c r="AV58" s="60">
        <f>W58/Y58*100</f>
        <v>91.996665277198829</v>
      </c>
      <c r="AW58" s="105">
        <f>Z58/AD58*100</f>
        <v>0</v>
      </c>
      <c r="AX58" s="57">
        <f>AA58/AE58*100</f>
        <v>8.5283617612058702</v>
      </c>
      <c r="AY58" s="104">
        <f>AB58/AD58*100</f>
        <v>100</v>
      </c>
      <c r="AZ58" s="60">
        <f>AC58/AE58*100</f>
        <v>91.471638238794128</v>
      </c>
      <c r="BB58" s="769">
        <f>AI58-AG58</f>
        <v>100</v>
      </c>
      <c r="BC58" s="6">
        <f>AJ58-AH58</f>
        <v>88.743253662297604</v>
      </c>
      <c r="BD58" s="769">
        <f>AM58-AK58</f>
        <v>100</v>
      </c>
      <c r="BE58" s="6">
        <f>AN58-AL58</f>
        <v>87.591240875912405</v>
      </c>
      <c r="BF58" s="769">
        <f>AQ58-AO58</f>
        <v>100</v>
      </c>
      <c r="BG58" s="6">
        <f>AR58-AP58</f>
        <v>86.94463431305536</v>
      </c>
      <c r="BH58" s="769">
        <f>AU58-AS58</f>
        <v>100</v>
      </c>
      <c r="BI58" s="6">
        <f>AV58-AT58</f>
        <v>83.993330554397659</v>
      </c>
      <c r="BJ58" s="769">
        <f>AY58-AW58</f>
        <v>100</v>
      </c>
      <c r="BK58" s="82">
        <f>AZ58-AX58</f>
        <v>82.943276477588256</v>
      </c>
    </row>
    <row r="59" spans="1:63" x14ac:dyDescent="0.25">
      <c r="A59" s="461" t="s">
        <v>142</v>
      </c>
      <c r="B59" s="943"/>
      <c r="C59" s="22"/>
      <c r="D59" s="948"/>
      <c r="E59" s="26"/>
      <c r="F59" s="943"/>
      <c r="G59" s="22"/>
      <c r="H59" s="943"/>
      <c r="I59" s="22"/>
      <c r="J59" s="948"/>
      <c r="K59" s="22"/>
      <c r="L59" s="948"/>
      <c r="M59" s="22"/>
      <c r="N59" s="943"/>
      <c r="O59" s="22"/>
      <c r="P59" s="948"/>
      <c r="Q59" s="22"/>
      <c r="R59" s="948"/>
      <c r="S59" s="22"/>
      <c r="T59" s="943"/>
      <c r="U59" s="22"/>
      <c r="V59" s="948"/>
      <c r="W59" s="22"/>
      <c r="X59" s="948"/>
      <c r="Y59" s="22"/>
      <c r="Z59" s="943"/>
      <c r="AA59" s="22"/>
      <c r="AB59" s="948"/>
      <c r="AC59" s="22"/>
      <c r="AD59" s="948"/>
      <c r="AE59" s="26"/>
      <c r="AG59" s="812"/>
      <c r="AH59" s="66"/>
      <c r="AI59" s="814"/>
      <c r="AJ59" s="66"/>
      <c r="AK59" s="812"/>
      <c r="AL59" s="66"/>
      <c r="AM59" s="814"/>
      <c r="AN59" s="66"/>
      <c r="AO59" s="953"/>
      <c r="AP59" s="65"/>
      <c r="AQ59" s="955"/>
      <c r="AR59" s="65"/>
      <c r="AS59" s="953"/>
      <c r="AT59" s="65"/>
      <c r="AU59" s="955"/>
      <c r="AV59" s="111"/>
      <c r="AW59" s="953"/>
      <c r="AX59" s="65"/>
      <c r="AY59" s="955"/>
      <c r="AZ59" s="111"/>
      <c r="BB59" s="812"/>
      <c r="BC59" s="66"/>
      <c r="BD59" s="812"/>
      <c r="BE59" s="66"/>
      <c r="BF59" s="812"/>
      <c r="BG59" s="66"/>
      <c r="BH59" s="812"/>
      <c r="BI59" s="66"/>
      <c r="BJ59" s="812"/>
      <c r="BK59" s="88"/>
    </row>
    <row r="60" spans="1:63" x14ac:dyDescent="0.25">
      <c r="A60" s="461" t="s">
        <v>143</v>
      </c>
      <c r="B60" s="781">
        <v>0</v>
      </c>
      <c r="C60" s="20">
        <v>21</v>
      </c>
      <c r="D60" s="97">
        <v>0</v>
      </c>
      <c r="E60" s="21">
        <v>203</v>
      </c>
      <c r="F60" s="781">
        <f>B60+D60</f>
        <v>0</v>
      </c>
      <c r="G60" s="20">
        <f>C60+E60</f>
        <v>224</v>
      </c>
      <c r="H60" s="781">
        <v>0</v>
      </c>
      <c r="I60" s="20">
        <v>14</v>
      </c>
      <c r="J60" s="97">
        <v>2</v>
      </c>
      <c r="K60" s="20">
        <v>185</v>
      </c>
      <c r="L60" s="97">
        <f>H60+J60</f>
        <v>2</v>
      </c>
      <c r="M60" s="20">
        <f>I60+K60</f>
        <v>199</v>
      </c>
      <c r="N60" s="781">
        <v>0</v>
      </c>
      <c r="O60" s="20">
        <v>21</v>
      </c>
      <c r="P60" s="97">
        <v>6</v>
      </c>
      <c r="Q60" s="20">
        <v>210</v>
      </c>
      <c r="R60" s="97">
        <f>N60+P60</f>
        <v>6</v>
      </c>
      <c r="S60" s="20">
        <f>O60+Q60</f>
        <v>231</v>
      </c>
      <c r="T60" s="781">
        <v>0</v>
      </c>
      <c r="U60" s="20">
        <v>20</v>
      </c>
      <c r="V60" s="97">
        <v>9</v>
      </c>
      <c r="W60" s="20">
        <v>188</v>
      </c>
      <c r="X60" s="97">
        <f>T60+V60</f>
        <v>9</v>
      </c>
      <c r="Y60" s="20">
        <f>U60+W60</f>
        <v>208</v>
      </c>
      <c r="Z60" s="781">
        <v>0</v>
      </c>
      <c r="AA60" s="20">
        <v>27</v>
      </c>
      <c r="AB60" s="97">
        <v>7</v>
      </c>
      <c r="AC60" s="20">
        <v>177</v>
      </c>
      <c r="AD60" s="97">
        <f>Z60+AB60</f>
        <v>7</v>
      </c>
      <c r="AE60" s="21">
        <f>AA60+AC60</f>
        <v>204</v>
      </c>
      <c r="AG60" s="769">
        <v>0</v>
      </c>
      <c r="AH60" s="6">
        <f>C60/G60*100</f>
        <v>9.375</v>
      </c>
      <c r="AI60" s="87">
        <v>0</v>
      </c>
      <c r="AJ60" s="6">
        <f>E60/G60*100</f>
        <v>90.625</v>
      </c>
      <c r="AK60" s="769">
        <f>H60/L60*100</f>
        <v>0</v>
      </c>
      <c r="AL60" s="6">
        <f>I60/M60*100</f>
        <v>7.0351758793969852</v>
      </c>
      <c r="AM60" s="87">
        <f>J60/L60*100</f>
        <v>100</v>
      </c>
      <c r="AN60" s="6">
        <f>K60/M60*100</f>
        <v>92.964824120603012</v>
      </c>
      <c r="AO60" s="105">
        <f>N60/R60*100</f>
        <v>0</v>
      </c>
      <c r="AP60" s="57">
        <f>O60/S60*100</f>
        <v>9.0909090909090917</v>
      </c>
      <c r="AQ60" s="104">
        <f>P60/R60*100</f>
        <v>100</v>
      </c>
      <c r="AR60" s="57">
        <f>Q60/S60*100</f>
        <v>90.909090909090907</v>
      </c>
      <c r="AS60" s="105">
        <f>T60/X60*100</f>
        <v>0</v>
      </c>
      <c r="AT60" s="57">
        <f>U60/Y60*100</f>
        <v>9.6153846153846168</v>
      </c>
      <c r="AU60" s="104">
        <f>V60/X60*100</f>
        <v>100</v>
      </c>
      <c r="AV60" s="60">
        <f>W60/Y60*100</f>
        <v>90.384615384615387</v>
      </c>
      <c r="AW60" s="105">
        <f>Z60/AD60*100</f>
        <v>0</v>
      </c>
      <c r="AX60" s="57">
        <f>AA60/AE60*100</f>
        <v>13.23529411764706</v>
      </c>
      <c r="AY60" s="104">
        <f>AB60/AD60*100</f>
        <v>100</v>
      </c>
      <c r="AZ60" s="60">
        <f>AC60/AE60*100</f>
        <v>86.764705882352942</v>
      </c>
      <c r="BB60" s="769">
        <f>AI60-AG60</f>
        <v>0</v>
      </c>
      <c r="BC60" s="6">
        <f>AJ60-AH60</f>
        <v>81.25</v>
      </c>
      <c r="BD60" s="769">
        <f>AM60-AK60</f>
        <v>100</v>
      </c>
      <c r="BE60" s="6">
        <f>AN60-AL60</f>
        <v>85.929648241206024</v>
      </c>
      <c r="BF60" s="769">
        <f>AQ60-AO60</f>
        <v>100</v>
      </c>
      <c r="BG60" s="6">
        <f>AR60-AP60</f>
        <v>81.818181818181813</v>
      </c>
      <c r="BH60" s="769">
        <f>AU60-AS60</f>
        <v>100</v>
      </c>
      <c r="BI60" s="6">
        <f>AV60-AT60</f>
        <v>80.769230769230774</v>
      </c>
      <c r="BJ60" s="769">
        <f>AY60-AW60</f>
        <v>100</v>
      </c>
      <c r="BK60" s="82">
        <f>AZ60-AX60</f>
        <v>73.529411764705884</v>
      </c>
    </row>
    <row r="61" spans="1:63" x14ac:dyDescent="0.25">
      <c r="A61" s="464" t="s">
        <v>144</v>
      </c>
      <c r="B61" s="944">
        <v>0</v>
      </c>
      <c r="C61" s="56">
        <v>22</v>
      </c>
      <c r="D61" s="949">
        <v>5</v>
      </c>
      <c r="E61" s="116">
        <v>88</v>
      </c>
      <c r="F61" s="944">
        <f>B61+D61</f>
        <v>5</v>
      </c>
      <c r="G61" s="56">
        <f>C61+E61</f>
        <v>110</v>
      </c>
      <c r="H61" s="944">
        <v>0</v>
      </c>
      <c r="I61" s="56">
        <v>25</v>
      </c>
      <c r="J61" s="949">
        <v>3</v>
      </c>
      <c r="K61" s="56">
        <v>80</v>
      </c>
      <c r="L61" s="949">
        <f>H61+J61</f>
        <v>3</v>
      </c>
      <c r="M61" s="56">
        <f>I61+K61</f>
        <v>105</v>
      </c>
      <c r="N61" s="944">
        <v>2</v>
      </c>
      <c r="O61" s="56">
        <v>23</v>
      </c>
      <c r="P61" s="949">
        <v>5</v>
      </c>
      <c r="Q61" s="56">
        <v>77</v>
      </c>
      <c r="R61" s="949">
        <f>N61+P61</f>
        <v>7</v>
      </c>
      <c r="S61" s="56">
        <f>O61+Q61</f>
        <v>100</v>
      </c>
      <c r="T61" s="944">
        <v>0</v>
      </c>
      <c r="U61" s="56">
        <v>15</v>
      </c>
      <c r="V61" s="949">
        <v>3</v>
      </c>
      <c r="W61" s="56">
        <v>77</v>
      </c>
      <c r="X61" s="949">
        <f>T61+V61</f>
        <v>3</v>
      </c>
      <c r="Y61" s="56">
        <f>U61+W61</f>
        <v>92</v>
      </c>
      <c r="Z61" s="944">
        <v>0</v>
      </c>
      <c r="AA61" s="56">
        <v>18</v>
      </c>
      <c r="AB61" s="949">
        <v>5</v>
      </c>
      <c r="AC61" s="56">
        <v>73</v>
      </c>
      <c r="AD61" s="949">
        <f>Z61+AB61</f>
        <v>5</v>
      </c>
      <c r="AE61" s="116">
        <f>AA61+AC61</f>
        <v>91</v>
      </c>
      <c r="AG61" s="802">
        <f>B61/F61*100</f>
        <v>0</v>
      </c>
      <c r="AH61" s="98">
        <f>C61/G61*100</f>
        <v>20</v>
      </c>
      <c r="AI61" s="805">
        <f>D61/F61*100</f>
        <v>100</v>
      </c>
      <c r="AJ61" s="98">
        <f>E61/G61*100</f>
        <v>80</v>
      </c>
      <c r="AK61" s="802">
        <f>H61/L61*100</f>
        <v>0</v>
      </c>
      <c r="AL61" s="98">
        <f>I61/M61*100</f>
        <v>23.809523809523807</v>
      </c>
      <c r="AM61" s="805">
        <f>J61/L61*100</f>
        <v>100</v>
      </c>
      <c r="AN61" s="98">
        <f>K61/M61*100</f>
        <v>76.19047619047619</v>
      </c>
      <c r="AO61" s="830">
        <f>N61/R61*100</f>
        <v>28.571428571428569</v>
      </c>
      <c r="AP61" s="109">
        <f>O61/S61*100</f>
        <v>23</v>
      </c>
      <c r="AQ61" s="956">
        <f>P61/R61*100</f>
        <v>71.428571428571431</v>
      </c>
      <c r="AR61" s="109">
        <f>Q61/S61*100</f>
        <v>77</v>
      </c>
      <c r="AS61" s="830">
        <f>T61/X61*100</f>
        <v>0</v>
      </c>
      <c r="AT61" s="109">
        <f>U61/Y61*100</f>
        <v>16.304347826086957</v>
      </c>
      <c r="AU61" s="956">
        <f>V61/X61*100</f>
        <v>100</v>
      </c>
      <c r="AV61" s="236">
        <f>W61/Y61*100</f>
        <v>83.695652173913047</v>
      </c>
      <c r="AW61" s="830">
        <f>Z61/AD61*100</f>
        <v>0</v>
      </c>
      <c r="AX61" s="109">
        <f>AA61/AE61*100</f>
        <v>19.780219780219781</v>
      </c>
      <c r="AY61" s="956">
        <f>AB61/AD61*100</f>
        <v>100</v>
      </c>
      <c r="AZ61" s="236">
        <f>AC61/AE61*100</f>
        <v>80.219780219780219</v>
      </c>
      <c r="BB61" s="802">
        <f>AI61-AG61</f>
        <v>100</v>
      </c>
      <c r="BC61" s="98">
        <f>AJ61-AH61</f>
        <v>60</v>
      </c>
      <c r="BD61" s="802">
        <f>AM61-AK61</f>
        <v>100</v>
      </c>
      <c r="BE61" s="98">
        <f>AN61-AL61</f>
        <v>52.38095238095238</v>
      </c>
      <c r="BF61" s="802">
        <f>AQ61-AO61</f>
        <v>42.857142857142861</v>
      </c>
      <c r="BG61" s="98">
        <f>AR61-AP61</f>
        <v>54</v>
      </c>
      <c r="BH61" s="802">
        <f>AU61-AS61</f>
        <v>100</v>
      </c>
      <c r="BI61" s="98">
        <f>AV61-AT61</f>
        <v>67.391304347826093</v>
      </c>
      <c r="BJ61" s="802">
        <f>AY61-AW61</f>
        <v>100</v>
      </c>
      <c r="BK61" s="99">
        <f>AZ61-AX61</f>
        <v>60.439560439560438</v>
      </c>
    </row>
    <row r="64" spans="1:63" x14ac:dyDescent="0.25">
      <c r="A64" s="1531"/>
      <c r="B64" s="1531"/>
      <c r="C64" s="1531"/>
      <c r="D64" s="1531"/>
      <c r="E64" s="1531"/>
      <c r="F64" s="1531"/>
      <c r="G64" s="1531"/>
    </row>
    <row r="65" spans="1:7" x14ac:dyDescent="0.25">
      <c r="A65" s="1746" t="s">
        <v>1273</v>
      </c>
      <c r="B65" s="1747"/>
      <c r="C65" s="1747"/>
      <c r="D65" s="1747"/>
      <c r="E65" s="1747"/>
      <c r="F65" s="1747"/>
      <c r="G65" s="1748"/>
    </row>
    <row r="66" spans="1:7" x14ac:dyDescent="0.25">
      <c r="A66" s="1746"/>
      <c r="B66" s="1747"/>
      <c r="C66" s="1747"/>
      <c r="D66" s="1747"/>
      <c r="E66" s="1747"/>
      <c r="F66" s="1747"/>
      <c r="G66" s="1748"/>
    </row>
    <row r="67" spans="1:7" x14ac:dyDescent="0.25">
      <c r="A67" s="1749"/>
      <c r="B67" s="1750"/>
      <c r="C67" s="1750"/>
      <c r="D67" s="1750"/>
      <c r="E67" s="1750"/>
      <c r="F67" s="1750"/>
      <c r="G67" s="1751"/>
    </row>
  </sheetData>
  <sheetProtection algorithmName="SHA-512" hashValue="j0aa94UkG5QXNfRdDOhxTDsaMgVQqNt2iQwqYzZBJ8NWHnUErE+IWc2VwrAxhpxuaDdLn6V+1KzKuRfJ6WN2Sw==" saltValue="WKji9NN26PVD+xdLw6/Gxg==" spinCount="100000" sheet="1" objects="1" scenarios="1"/>
  <mergeCells count="81">
    <mergeCell ref="A1:R2"/>
    <mergeCell ref="A65:G67"/>
    <mergeCell ref="AW32:AZ32"/>
    <mergeCell ref="BB31:BK31"/>
    <mergeCell ref="AG31:AZ31"/>
    <mergeCell ref="AG20:AG21"/>
    <mergeCell ref="AS32:AV32"/>
    <mergeCell ref="AG32:AJ32"/>
    <mergeCell ref="AK32:AN32"/>
    <mergeCell ref="AO32:AR32"/>
    <mergeCell ref="BF32:BG32"/>
    <mergeCell ref="BH32:BI32"/>
    <mergeCell ref="BJ32:BK32"/>
    <mergeCell ref="BB32:BC32"/>
    <mergeCell ref="BD32:BE32"/>
    <mergeCell ref="AS33:AT33"/>
    <mergeCell ref="AU33:AV33"/>
    <mergeCell ref="AW33:AX33"/>
    <mergeCell ref="AY33:AZ33"/>
    <mergeCell ref="R9:AA9"/>
    <mergeCell ref="AC9:AG9"/>
    <mergeCell ref="X10:Y10"/>
    <mergeCell ref="AC19:AG19"/>
    <mergeCell ref="AC20:AC21"/>
    <mergeCell ref="AD20:AD21"/>
    <mergeCell ref="AE20:AE21"/>
    <mergeCell ref="AF20:AF21"/>
    <mergeCell ref="R20:S20"/>
    <mergeCell ref="T20:U20"/>
    <mergeCell ref="V20:W20"/>
    <mergeCell ref="X20:Y20"/>
    <mergeCell ref="R19:AA19"/>
    <mergeCell ref="R10:S10"/>
    <mergeCell ref="T10:U10"/>
    <mergeCell ref="V10:W10"/>
    <mergeCell ref="AG10:AG11"/>
    <mergeCell ref="Z10:AA10"/>
    <mergeCell ref="AC10:AC11"/>
    <mergeCell ref="AD10:AD11"/>
    <mergeCell ref="AE10:AE11"/>
    <mergeCell ref="AF10:AF11"/>
    <mergeCell ref="B9:P9"/>
    <mergeCell ref="B20:D20"/>
    <mergeCell ref="E20:G20"/>
    <mergeCell ref="H20:J20"/>
    <mergeCell ref="K20:M20"/>
    <mergeCell ref="N20:P20"/>
    <mergeCell ref="B19:P19"/>
    <mergeCell ref="B10:D10"/>
    <mergeCell ref="E10:G10"/>
    <mergeCell ref="H10:J10"/>
    <mergeCell ref="K10:M10"/>
    <mergeCell ref="N10:P10"/>
    <mergeCell ref="AM33:AN33"/>
    <mergeCell ref="AO33:AP33"/>
    <mergeCell ref="AQ33:AR33"/>
    <mergeCell ref="Z20:AA20"/>
    <mergeCell ref="X33:Y33"/>
    <mergeCell ref="Z33:AA33"/>
    <mergeCell ref="AB33:AC33"/>
    <mergeCell ref="AD33:AE33"/>
    <mergeCell ref="B31:AE31"/>
    <mergeCell ref="R33:S33"/>
    <mergeCell ref="T33:U33"/>
    <mergeCell ref="V33:W33"/>
    <mergeCell ref="B33:C33"/>
    <mergeCell ref="D33:E33"/>
    <mergeCell ref="AG33:AH33"/>
    <mergeCell ref="B32:G32"/>
    <mergeCell ref="AI33:AJ33"/>
    <mergeCell ref="AK33:AL33"/>
    <mergeCell ref="F33:G33"/>
    <mergeCell ref="H32:M32"/>
    <mergeCell ref="N32:S32"/>
    <mergeCell ref="T32:Y32"/>
    <mergeCell ref="Z32:AE32"/>
    <mergeCell ref="H33:I33"/>
    <mergeCell ref="J33:K33"/>
    <mergeCell ref="L33:M33"/>
    <mergeCell ref="N33:O33"/>
    <mergeCell ref="P33:Q33"/>
  </mergeCells>
  <conditionalFormatting sqref="AC12:AG13">
    <cfRule type="cellIs" dxfId="2" priority="2" operator="lessThan">
      <formula>0</formula>
    </cfRule>
  </conditionalFormatting>
  <conditionalFormatting sqref="AC22:AG25">
    <cfRule type="cellIs" dxfId="1" priority="1" operator="lessThan">
      <formula>0</formula>
    </cfRule>
  </conditionalFormatting>
  <conditionalFormatting sqref="BB36:BK61">
    <cfRule type="cellIs" dxfId="0" priority="3" operator="lessThan">
      <formula>0</formula>
    </cfRule>
  </conditionalFormatting>
  <hyperlinks>
    <hyperlink ref="A5" location="Índice!A1" display="⌂ Volver al ÍNDICE" xr:uid="{346114F8-082F-417D-9331-5C4E734FDBFA}"/>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8B6E4-F1DC-497F-BF33-85994669EE78}">
  <sheetPr codeName="Hoja6">
    <tabColor rgb="FFFFD0BA"/>
  </sheetPr>
  <dimension ref="A1:EW101"/>
  <sheetViews>
    <sheetView zoomScaleNormal="100" workbookViewId="0">
      <pane xSplit="1" topLeftCell="B1" activePane="topRight" state="frozen"/>
      <selection pane="topRight" activeCell="E107" sqref="E107"/>
    </sheetView>
  </sheetViews>
  <sheetFormatPr baseColWidth="10" defaultColWidth="11.42578125" defaultRowHeight="15" x14ac:dyDescent="0.25"/>
  <cols>
    <col min="1" max="1" width="50.7109375" customWidth="1"/>
    <col min="2" max="11" width="7.7109375" customWidth="1"/>
    <col min="12" max="12" width="11.7109375" customWidth="1"/>
    <col min="13" max="13" width="12.7109375" customWidth="1"/>
    <col min="14" max="203" width="7.7109375" customWidth="1"/>
  </cols>
  <sheetData>
    <row r="1" spans="1:22" ht="24" customHeight="1" x14ac:dyDescent="0.25">
      <c r="A1" s="1786" t="s">
        <v>860</v>
      </c>
      <c r="B1" s="1787"/>
      <c r="C1" s="1787"/>
      <c r="D1" s="1787"/>
      <c r="E1" s="1787"/>
      <c r="F1" s="1787"/>
      <c r="G1" s="1787"/>
      <c r="H1" s="1787"/>
      <c r="I1" s="1787"/>
      <c r="J1" s="1787"/>
      <c r="K1" s="1787"/>
      <c r="L1" s="1787"/>
      <c r="M1" s="1787"/>
      <c r="N1" s="1787"/>
      <c r="O1" s="1787"/>
      <c r="P1" s="1787"/>
      <c r="Q1" s="1787"/>
      <c r="R1" s="1787"/>
      <c r="S1" s="1787"/>
      <c r="T1" s="1787"/>
      <c r="U1" s="1788"/>
      <c r="V1" s="628"/>
    </row>
    <row r="2" spans="1:22" ht="15.75" thickBot="1" x14ac:dyDescent="0.3">
      <c r="A2" s="1789"/>
      <c r="B2" s="1790"/>
      <c r="C2" s="1790"/>
      <c r="D2" s="1790"/>
      <c r="E2" s="1790"/>
      <c r="F2" s="1790"/>
      <c r="G2" s="1790"/>
      <c r="H2" s="1790"/>
      <c r="I2" s="1790"/>
      <c r="J2" s="1790"/>
      <c r="K2" s="1790"/>
      <c r="L2" s="1790"/>
      <c r="M2" s="1790"/>
      <c r="N2" s="1790"/>
      <c r="O2" s="1790"/>
      <c r="P2" s="1790"/>
      <c r="Q2" s="1790"/>
      <c r="R2" s="1790"/>
      <c r="S2" s="1790"/>
      <c r="T2" s="1790"/>
      <c r="U2" s="1791"/>
      <c r="V2" s="628"/>
    </row>
    <row r="3" spans="1:22" x14ac:dyDescent="0.25">
      <c r="A3" s="42" t="s">
        <v>80</v>
      </c>
    </row>
    <row r="4" spans="1:22" x14ac:dyDescent="0.25">
      <c r="A4" s="42" t="s">
        <v>988</v>
      </c>
    </row>
    <row r="5" spans="1:22" x14ac:dyDescent="0.25">
      <c r="A5" s="132" t="s">
        <v>712</v>
      </c>
    </row>
    <row r="6" spans="1:22" x14ac:dyDescent="0.25">
      <c r="A6" s="132"/>
    </row>
    <row r="7" spans="1:22" x14ac:dyDescent="0.25">
      <c r="A7" s="5" t="s">
        <v>1225</v>
      </c>
    </row>
    <row r="8" spans="1:22" x14ac:dyDescent="0.25">
      <c r="A8" s="5"/>
    </row>
    <row r="9" spans="1:22" ht="57.6" customHeight="1" x14ac:dyDescent="0.25">
      <c r="A9" s="5"/>
      <c r="B9" s="1794" t="s">
        <v>997</v>
      </c>
      <c r="C9" s="1795"/>
      <c r="D9" s="1795"/>
      <c r="E9" s="1796"/>
      <c r="F9" s="47"/>
      <c r="G9" s="1766" t="s">
        <v>508</v>
      </c>
      <c r="H9" s="1767"/>
      <c r="I9" s="1767"/>
      <c r="J9" s="1768"/>
      <c r="K9" s="1"/>
      <c r="L9" s="1766" t="s">
        <v>853</v>
      </c>
      <c r="M9" s="1768"/>
    </row>
    <row r="10" spans="1:22" x14ac:dyDescent="0.25">
      <c r="A10" s="201" t="s">
        <v>29</v>
      </c>
      <c r="B10" s="1738">
        <v>2016</v>
      </c>
      <c r="C10" s="1738"/>
      <c r="D10" s="1738">
        <v>2020</v>
      </c>
      <c r="E10" s="1738"/>
      <c r="F10" s="18"/>
      <c r="G10" s="1738">
        <v>2016</v>
      </c>
      <c r="H10" s="1738"/>
      <c r="I10" s="1738">
        <v>2020</v>
      </c>
      <c r="J10" s="1738"/>
      <c r="L10" s="1739">
        <v>2016</v>
      </c>
      <c r="M10" s="1739">
        <v>2020</v>
      </c>
    </row>
    <row r="11" spans="1:22" x14ac:dyDescent="0.25">
      <c r="A11" s="567" t="s">
        <v>30</v>
      </c>
      <c r="B11" s="478" t="s">
        <v>31</v>
      </c>
      <c r="C11" s="478" t="s">
        <v>32</v>
      </c>
      <c r="D11" s="478" t="s">
        <v>31</v>
      </c>
      <c r="E11" s="478" t="s">
        <v>32</v>
      </c>
      <c r="F11" s="18"/>
      <c r="G11" s="478" t="s">
        <v>31</v>
      </c>
      <c r="H11" s="478" t="s">
        <v>32</v>
      </c>
      <c r="I11" s="478" t="s">
        <v>31</v>
      </c>
      <c r="J11" s="478" t="s">
        <v>32</v>
      </c>
      <c r="L11" s="1739"/>
      <c r="M11" s="1739"/>
    </row>
    <row r="12" spans="1:22" x14ac:dyDescent="0.25">
      <c r="A12" s="497" t="s">
        <v>81</v>
      </c>
      <c r="B12" s="229">
        <v>96</v>
      </c>
      <c r="C12" s="229">
        <v>91</v>
      </c>
      <c r="D12" s="228">
        <v>43</v>
      </c>
      <c r="E12" s="230">
        <v>47</v>
      </c>
      <c r="G12" s="178">
        <f t="shared" ref="G12:G23" si="0">B12/SUM($B$12:$B$22)*100</f>
        <v>5.0713153724247224</v>
      </c>
      <c r="H12" s="174">
        <f t="shared" ref="H12:H23" si="1">C12/SUM($C$12:$C$22)*100</f>
        <v>5.019305019305019</v>
      </c>
      <c r="I12" s="178">
        <f t="shared" ref="I12:I23" si="2">D12/SUM($D$12:$D$22)*100</f>
        <v>2.0813165537270089</v>
      </c>
      <c r="J12" s="179">
        <f t="shared" ref="J12:J23" si="3">E12/SUM($E$12:$E$22)*100</f>
        <v>2.4077868852459017</v>
      </c>
      <c r="K12" s="58"/>
      <c r="L12" s="178">
        <f t="shared" ref="L12:L22" si="4">H12-G12</f>
        <v>-5.2010353119703367E-2</v>
      </c>
      <c r="M12" s="180">
        <f t="shared" ref="M12:M22" si="5">J12-I12</f>
        <v>0.32647033151889282</v>
      </c>
    </row>
    <row r="13" spans="1:22" x14ac:dyDescent="0.25">
      <c r="A13" s="496" t="s">
        <v>82</v>
      </c>
      <c r="B13" s="80">
        <v>44</v>
      </c>
      <c r="C13" s="80">
        <v>52</v>
      </c>
      <c r="D13" s="93">
        <v>17</v>
      </c>
      <c r="E13" s="81">
        <v>25</v>
      </c>
      <c r="G13" s="59">
        <f t="shared" si="0"/>
        <v>2.3243528790279981</v>
      </c>
      <c r="H13" s="57">
        <f t="shared" si="1"/>
        <v>2.8681742967457251</v>
      </c>
      <c r="I13" s="59">
        <f t="shared" si="2"/>
        <v>0.82284607938044529</v>
      </c>
      <c r="J13" s="60">
        <f t="shared" si="3"/>
        <v>1.2807377049180328</v>
      </c>
      <c r="K13" s="58"/>
      <c r="L13" s="59">
        <f t="shared" si="4"/>
        <v>0.54382141771772696</v>
      </c>
      <c r="M13" s="73">
        <f t="shared" si="5"/>
        <v>0.45789162553758755</v>
      </c>
    </row>
    <row r="14" spans="1:22" x14ac:dyDescent="0.25">
      <c r="A14" s="496" t="s">
        <v>83</v>
      </c>
      <c r="B14" s="80">
        <v>82</v>
      </c>
      <c r="C14" s="80">
        <v>106</v>
      </c>
      <c r="D14" s="93">
        <v>20</v>
      </c>
      <c r="E14" s="81">
        <v>50</v>
      </c>
      <c r="G14" s="59">
        <f t="shared" si="0"/>
        <v>4.3317485472794504</v>
      </c>
      <c r="H14" s="57">
        <f t="shared" si="1"/>
        <v>5.8466629895201319</v>
      </c>
      <c r="I14" s="59">
        <f t="shared" si="2"/>
        <v>0.9680542110358179</v>
      </c>
      <c r="J14" s="60">
        <f t="shared" si="3"/>
        <v>2.5614754098360657</v>
      </c>
      <c r="K14" s="58"/>
      <c r="L14" s="59">
        <f t="shared" si="4"/>
        <v>1.5149144422406815</v>
      </c>
      <c r="M14" s="73">
        <f t="shared" si="5"/>
        <v>1.5934211988002478</v>
      </c>
    </row>
    <row r="15" spans="1:22" x14ac:dyDescent="0.25">
      <c r="A15" s="496" t="s">
        <v>84</v>
      </c>
      <c r="B15" s="80">
        <v>89</v>
      </c>
      <c r="C15" s="80">
        <v>126</v>
      </c>
      <c r="D15" s="93">
        <v>60</v>
      </c>
      <c r="E15" s="81">
        <v>68</v>
      </c>
      <c r="G15" s="59">
        <f t="shared" si="0"/>
        <v>4.7015319598520868</v>
      </c>
      <c r="H15" s="57">
        <f t="shared" si="1"/>
        <v>6.9498069498069501</v>
      </c>
      <c r="I15" s="59">
        <f t="shared" si="2"/>
        <v>2.9041626331074539</v>
      </c>
      <c r="J15" s="60">
        <f t="shared" si="3"/>
        <v>3.4836065573770489</v>
      </c>
      <c r="L15" s="59">
        <f t="shared" si="4"/>
        <v>2.2482749899548633</v>
      </c>
      <c r="M15" s="73">
        <f t="shared" si="5"/>
        <v>0.57944392426959501</v>
      </c>
    </row>
    <row r="16" spans="1:22" x14ac:dyDescent="0.25">
      <c r="A16" s="496" t="s">
        <v>85</v>
      </c>
      <c r="B16" s="80">
        <v>78</v>
      </c>
      <c r="C16" s="80">
        <v>81</v>
      </c>
      <c r="D16" s="93">
        <v>58</v>
      </c>
      <c r="E16" s="81">
        <v>65</v>
      </c>
      <c r="G16" s="59">
        <f t="shared" si="0"/>
        <v>4.1204437400950873</v>
      </c>
      <c r="H16" s="57">
        <f t="shared" si="1"/>
        <v>4.4677330391616108</v>
      </c>
      <c r="I16" s="59">
        <f t="shared" si="2"/>
        <v>2.8073572120038723</v>
      </c>
      <c r="J16" s="60">
        <f t="shared" si="3"/>
        <v>3.3299180327868854</v>
      </c>
      <c r="L16" s="59">
        <f t="shared" si="4"/>
        <v>0.3472892990665235</v>
      </c>
      <c r="M16" s="73">
        <f t="shared" si="5"/>
        <v>0.52256082078301302</v>
      </c>
    </row>
    <row r="17" spans="1:135" x14ac:dyDescent="0.25">
      <c r="A17" s="496" t="s">
        <v>86</v>
      </c>
      <c r="B17" s="80">
        <v>299</v>
      </c>
      <c r="C17" s="80">
        <v>271</v>
      </c>
      <c r="D17" s="93">
        <v>231</v>
      </c>
      <c r="E17" s="81">
        <v>263</v>
      </c>
      <c r="G17" s="59">
        <f t="shared" si="0"/>
        <v>15.795034337031167</v>
      </c>
      <c r="H17" s="57">
        <f t="shared" si="1"/>
        <v>14.947600661886376</v>
      </c>
      <c r="I17" s="59">
        <f t="shared" si="2"/>
        <v>11.181026137463698</v>
      </c>
      <c r="J17" s="60">
        <f t="shared" si="3"/>
        <v>13.473360655737704</v>
      </c>
      <c r="L17" s="59">
        <f t="shared" si="4"/>
        <v>-0.8474336751447904</v>
      </c>
      <c r="M17" s="73">
        <f t="shared" si="5"/>
        <v>2.2923345182740054</v>
      </c>
    </row>
    <row r="18" spans="1:135" x14ac:dyDescent="0.25">
      <c r="A18" s="496" t="s">
        <v>87</v>
      </c>
      <c r="B18" s="80">
        <v>259</v>
      </c>
      <c r="C18" s="80">
        <v>220</v>
      </c>
      <c r="D18" s="93">
        <v>210</v>
      </c>
      <c r="E18" s="81">
        <v>233</v>
      </c>
      <c r="G18" s="59">
        <f t="shared" si="0"/>
        <v>13.681986265187533</v>
      </c>
      <c r="H18" s="57">
        <f t="shared" si="1"/>
        <v>12.134583563154992</v>
      </c>
      <c r="I18" s="59">
        <f t="shared" si="2"/>
        <v>10.164569215876089</v>
      </c>
      <c r="J18" s="60">
        <f t="shared" si="3"/>
        <v>11.936475409836065</v>
      </c>
      <c r="L18" s="59">
        <f t="shared" si="4"/>
        <v>-1.5474027020325405</v>
      </c>
      <c r="M18" s="73">
        <f t="shared" si="5"/>
        <v>1.7719061939599765</v>
      </c>
    </row>
    <row r="19" spans="1:135" x14ac:dyDescent="0.25">
      <c r="A19" s="496" t="s">
        <v>88</v>
      </c>
      <c r="B19" s="80">
        <v>370</v>
      </c>
      <c r="C19" s="80">
        <v>289</v>
      </c>
      <c r="D19" s="93">
        <v>349</v>
      </c>
      <c r="E19" s="81">
        <v>320</v>
      </c>
      <c r="G19" s="59">
        <f t="shared" si="0"/>
        <v>19.545694664553618</v>
      </c>
      <c r="H19" s="57">
        <f t="shared" si="1"/>
        <v>15.940430226144512</v>
      </c>
      <c r="I19" s="59">
        <f t="shared" si="2"/>
        <v>16.892545982575026</v>
      </c>
      <c r="J19" s="60">
        <f t="shared" si="3"/>
        <v>16.393442622950818</v>
      </c>
      <c r="L19" s="59">
        <f t="shared" si="4"/>
        <v>-3.6052644384091064</v>
      </c>
      <c r="M19" s="73">
        <f t="shared" si="5"/>
        <v>-0.4991033596242076</v>
      </c>
    </row>
    <row r="20" spans="1:135" x14ac:dyDescent="0.25">
      <c r="A20" s="496" t="s">
        <v>89</v>
      </c>
      <c r="B20" s="80">
        <v>304</v>
      </c>
      <c r="C20" s="80">
        <v>325</v>
      </c>
      <c r="D20" s="93">
        <v>360</v>
      </c>
      <c r="E20" s="81">
        <v>341</v>
      </c>
      <c r="G20" s="59">
        <f t="shared" si="0"/>
        <v>16.059165346011621</v>
      </c>
      <c r="H20" s="57">
        <f t="shared" si="1"/>
        <v>17.926089354660782</v>
      </c>
      <c r="I20" s="59">
        <f t="shared" si="2"/>
        <v>17.424975798644724</v>
      </c>
      <c r="J20" s="60">
        <f t="shared" si="3"/>
        <v>17.469262295081968</v>
      </c>
      <c r="L20" s="59">
        <f t="shared" si="4"/>
        <v>1.8669240086491605</v>
      </c>
      <c r="M20" s="73">
        <f t="shared" si="5"/>
        <v>4.4286496437244693E-2</v>
      </c>
    </row>
    <row r="21" spans="1:135" x14ac:dyDescent="0.25">
      <c r="A21" s="496" t="s">
        <v>90</v>
      </c>
      <c r="B21" s="80">
        <v>106</v>
      </c>
      <c r="C21" s="80">
        <v>96</v>
      </c>
      <c r="D21" s="93">
        <v>159</v>
      </c>
      <c r="E21" s="81">
        <v>111</v>
      </c>
      <c r="G21" s="59">
        <f t="shared" si="0"/>
        <v>5.5995773903856314</v>
      </c>
      <c r="H21" s="57">
        <f t="shared" si="1"/>
        <v>5.2950910093767236</v>
      </c>
      <c r="I21" s="59">
        <f t="shared" si="2"/>
        <v>7.696030977734754</v>
      </c>
      <c r="J21" s="60">
        <f t="shared" si="3"/>
        <v>5.6864754098360653</v>
      </c>
      <c r="L21" s="59">
        <f t="shared" si="4"/>
        <v>-0.30448638100890779</v>
      </c>
      <c r="M21" s="73">
        <f t="shared" si="5"/>
        <v>-2.0095555678986887</v>
      </c>
    </row>
    <row r="22" spans="1:135" x14ac:dyDescent="0.25">
      <c r="A22" s="496" t="s">
        <v>91</v>
      </c>
      <c r="B22" s="80">
        <v>166</v>
      </c>
      <c r="C22" s="80">
        <v>156</v>
      </c>
      <c r="D22" s="93">
        <v>559</v>
      </c>
      <c r="E22" s="81">
        <v>429</v>
      </c>
      <c r="G22" s="59">
        <f t="shared" si="0"/>
        <v>8.7691494981510818</v>
      </c>
      <c r="H22" s="57">
        <f t="shared" si="1"/>
        <v>8.6045228902371758</v>
      </c>
      <c r="I22" s="59">
        <f t="shared" si="2"/>
        <v>27.057115198451115</v>
      </c>
      <c r="J22" s="60">
        <f t="shared" si="3"/>
        <v>21.977459016393443</v>
      </c>
      <c r="L22" s="59">
        <f t="shared" si="4"/>
        <v>-0.16462660791390604</v>
      </c>
      <c r="M22" s="73">
        <f t="shared" si="5"/>
        <v>-5.079656182057672</v>
      </c>
    </row>
    <row r="23" spans="1:135" s="10" customFormat="1" x14ac:dyDescent="0.25">
      <c r="A23" s="601" t="s">
        <v>165</v>
      </c>
      <c r="B23" s="540">
        <f>SUM(B12:B22)</f>
        <v>1893</v>
      </c>
      <c r="C23" s="540">
        <f t="shared" ref="C23:E23" si="6">SUM(C12:C22)</f>
        <v>1813</v>
      </c>
      <c r="D23" s="539">
        <f t="shared" si="6"/>
        <v>2066</v>
      </c>
      <c r="E23" s="541">
        <f t="shared" si="6"/>
        <v>1952</v>
      </c>
      <c r="G23" s="319">
        <f t="shared" si="0"/>
        <v>100</v>
      </c>
      <c r="H23" s="599">
        <f t="shared" si="1"/>
        <v>100</v>
      </c>
      <c r="I23" s="319">
        <f t="shared" si="2"/>
        <v>100</v>
      </c>
      <c r="J23" s="600">
        <f t="shared" si="3"/>
        <v>100</v>
      </c>
      <c r="L23" s="319">
        <f t="shared" ref="L23" si="7">H23-G23</f>
        <v>0</v>
      </c>
      <c r="M23" s="320">
        <f t="shared" ref="M23" si="8">J23-I23</f>
        <v>0</v>
      </c>
    </row>
    <row r="24" spans="1:135" x14ac:dyDescent="0.25">
      <c r="G24" s="6"/>
      <c r="H24" s="6"/>
    </row>
    <row r="26" spans="1:135" x14ac:dyDescent="0.25">
      <c r="A26" s="5" t="s">
        <v>1226</v>
      </c>
    </row>
    <row r="27" spans="1:135" x14ac:dyDescent="0.25">
      <c r="A27" s="5"/>
    </row>
    <row r="28" spans="1:135" x14ac:dyDescent="0.25">
      <c r="B28" s="1736" t="s">
        <v>997</v>
      </c>
      <c r="C28" s="1736"/>
      <c r="D28" s="1736"/>
      <c r="E28" s="1736"/>
      <c r="F28" s="1736"/>
      <c r="G28" s="1736"/>
      <c r="H28" s="1736"/>
      <c r="I28" s="1736"/>
      <c r="J28" s="1736"/>
      <c r="K28" s="1736"/>
      <c r="L28" s="1736"/>
      <c r="M28" s="1736"/>
      <c r="N28" s="1736"/>
      <c r="O28" s="1736"/>
      <c r="P28" s="1736"/>
      <c r="Q28" s="1736"/>
      <c r="R28" s="1736"/>
      <c r="S28" s="1736"/>
      <c r="T28" s="1736"/>
      <c r="U28" s="1736"/>
      <c r="V28" s="1736"/>
      <c r="W28" s="1736"/>
      <c r="X28" s="1736"/>
      <c r="Y28" s="1736"/>
      <c r="Z28" s="1736"/>
      <c r="AA28" s="1736"/>
      <c r="AB28" s="1736"/>
      <c r="AC28" s="1736"/>
      <c r="AD28" s="1736"/>
      <c r="AE28" s="1736"/>
      <c r="AF28" s="1736"/>
      <c r="AG28" s="1736"/>
      <c r="AH28" s="1736"/>
      <c r="AI28" s="1736"/>
      <c r="AJ28" s="1736"/>
      <c r="AK28" s="1736"/>
      <c r="AL28" s="1736"/>
      <c r="AM28" s="1736"/>
      <c r="AN28" s="1736"/>
      <c r="AO28" s="1736"/>
      <c r="AP28" s="1736"/>
      <c r="AQ28" s="1736"/>
      <c r="AR28" s="1736"/>
      <c r="AS28" s="1736"/>
      <c r="AT28" s="1736"/>
      <c r="AU28" s="1736"/>
      <c r="AV28" s="1736"/>
      <c r="AW28" s="1736"/>
      <c r="AX28" s="1736"/>
      <c r="AY28" s="1736"/>
      <c r="AZ28" s="1736"/>
      <c r="BA28" s="1736"/>
      <c r="BB28" s="1736"/>
      <c r="BC28" s="1736"/>
      <c r="BD28" s="1736"/>
      <c r="BE28" s="1736"/>
      <c r="BF28" s="1736"/>
      <c r="BG28" s="1736"/>
      <c r="BH28" s="1736"/>
      <c r="BI28" s="1736"/>
      <c r="BJ28" s="1736"/>
      <c r="BK28" s="1736"/>
      <c r="BL28" s="1736"/>
      <c r="BM28" s="1736"/>
      <c r="BN28" s="1736"/>
      <c r="BO28" s="1736"/>
      <c r="BQ28" s="1736" t="s">
        <v>508</v>
      </c>
      <c r="BR28" s="1736"/>
      <c r="BS28" s="1736"/>
      <c r="BT28" s="1736"/>
      <c r="BU28" s="1736"/>
      <c r="BV28" s="1736"/>
      <c r="BW28" s="1736"/>
      <c r="BX28" s="1736"/>
      <c r="BY28" s="1736"/>
      <c r="BZ28" s="1736"/>
      <c r="CA28" s="1736"/>
      <c r="CB28" s="1736"/>
      <c r="CC28" s="1736"/>
      <c r="CD28" s="1736"/>
      <c r="CE28" s="1736"/>
      <c r="CF28" s="1736"/>
      <c r="CG28" s="1736"/>
      <c r="CH28" s="1736"/>
      <c r="CI28" s="1736"/>
      <c r="CJ28" s="1736"/>
      <c r="CK28" s="1736"/>
      <c r="CL28" s="1736"/>
      <c r="CM28" s="1736"/>
      <c r="CN28" s="1736"/>
      <c r="CO28" s="1736"/>
      <c r="CP28" s="1736"/>
      <c r="CQ28" s="1736"/>
      <c r="CR28" s="1736"/>
      <c r="CS28" s="1736"/>
      <c r="CT28" s="1736"/>
      <c r="CU28" s="1736"/>
      <c r="CV28" s="1736"/>
      <c r="CW28" s="1736"/>
      <c r="CX28" s="1736"/>
      <c r="CY28" s="1736"/>
      <c r="CZ28" s="1736"/>
      <c r="DA28" s="1736"/>
      <c r="DB28" s="1736"/>
      <c r="DC28" s="1736"/>
      <c r="DD28" s="1736"/>
      <c r="DE28" s="1736"/>
      <c r="DF28" s="1736"/>
      <c r="DG28" s="1736"/>
      <c r="DH28" s="1736"/>
      <c r="DJ28" s="1736" t="s">
        <v>631</v>
      </c>
      <c r="DK28" s="1736"/>
      <c r="DL28" s="1736"/>
      <c r="DM28" s="1736"/>
      <c r="DN28" s="1736"/>
      <c r="DO28" s="1736"/>
      <c r="DP28" s="1736"/>
      <c r="DQ28" s="1736"/>
      <c r="DR28" s="1736"/>
      <c r="DS28" s="1736"/>
      <c r="DT28" s="1736"/>
      <c r="DU28" s="1736"/>
      <c r="DV28" s="1736"/>
      <c r="DW28" s="1736"/>
      <c r="DX28" s="1736"/>
      <c r="DY28" s="1736"/>
      <c r="DZ28" s="1736"/>
      <c r="EA28" s="1736"/>
      <c r="EB28" s="1736"/>
      <c r="EC28" s="1736"/>
      <c r="ED28" s="1736"/>
      <c r="EE28" s="1736"/>
    </row>
    <row r="29" spans="1:135" ht="14.45" customHeight="1" x14ac:dyDescent="0.25">
      <c r="A29" s="597" t="s">
        <v>29</v>
      </c>
      <c r="B29" s="1738">
        <v>2016</v>
      </c>
      <c r="C29" s="1738"/>
      <c r="D29" s="1738"/>
      <c r="E29" s="1738"/>
      <c r="F29" s="1738"/>
      <c r="G29" s="1738"/>
      <c r="H29" s="1738"/>
      <c r="I29" s="1738"/>
      <c r="J29" s="1738"/>
      <c r="K29" s="1738"/>
      <c r="L29" s="1738"/>
      <c r="M29" s="1738"/>
      <c r="N29" s="1738"/>
      <c r="O29" s="1738"/>
      <c r="P29" s="1738"/>
      <c r="Q29" s="1738"/>
      <c r="R29" s="1738"/>
      <c r="S29" s="1738"/>
      <c r="T29" s="1738"/>
      <c r="U29" s="1738"/>
      <c r="V29" s="1738"/>
      <c r="W29" s="1738"/>
      <c r="X29" s="608"/>
      <c r="Y29" s="608"/>
      <c r="Z29" s="608"/>
      <c r="AA29" s="608"/>
      <c r="AB29" s="608"/>
      <c r="AC29" s="608"/>
      <c r="AD29" s="608"/>
      <c r="AE29" s="608"/>
      <c r="AF29" s="608"/>
      <c r="AG29" s="608"/>
      <c r="AH29" s="608"/>
      <c r="AI29" s="1784">
        <v>2020</v>
      </c>
      <c r="AJ29" s="1785"/>
      <c r="AK29" s="1785"/>
      <c r="AL29" s="1785"/>
      <c r="AM29" s="1785"/>
      <c r="AN29" s="1785"/>
      <c r="AO29" s="1785"/>
      <c r="AP29" s="1785"/>
      <c r="AQ29" s="1785"/>
      <c r="AR29" s="1785"/>
      <c r="AS29" s="1785"/>
      <c r="AT29" s="1785"/>
      <c r="AU29" s="1785"/>
      <c r="AV29" s="1785"/>
      <c r="AW29" s="1785"/>
      <c r="AX29" s="1785"/>
      <c r="AY29" s="1785"/>
      <c r="AZ29" s="1785"/>
      <c r="BA29" s="1785"/>
      <c r="BB29" s="1785"/>
      <c r="BC29" s="1785"/>
      <c r="BD29" s="1785"/>
      <c r="BE29" s="1785"/>
      <c r="BF29" s="1785"/>
      <c r="BG29" s="1785"/>
      <c r="BH29" s="1785"/>
      <c r="BI29" s="1785"/>
      <c r="BJ29" s="1785"/>
      <c r="BK29" s="1785"/>
      <c r="BL29" s="1785"/>
      <c r="BM29" s="1785"/>
      <c r="BN29" s="1785"/>
      <c r="BO29" s="1785"/>
      <c r="BQ29" s="1738">
        <v>2016</v>
      </c>
      <c r="BR29" s="1738"/>
      <c r="BS29" s="1738"/>
      <c r="BT29" s="1738"/>
      <c r="BU29" s="1738"/>
      <c r="BV29" s="1738"/>
      <c r="BW29" s="1738"/>
      <c r="BX29" s="1738"/>
      <c r="BY29" s="1738"/>
      <c r="BZ29" s="1738"/>
      <c r="CA29" s="1738"/>
      <c r="CB29" s="1738"/>
      <c r="CC29" s="1738"/>
      <c r="CD29" s="1738"/>
      <c r="CE29" s="1738"/>
      <c r="CF29" s="1738"/>
      <c r="CG29" s="1738"/>
      <c r="CH29" s="1738"/>
      <c r="CI29" s="1738"/>
      <c r="CJ29" s="1738"/>
      <c r="CK29" s="1738"/>
      <c r="CL29" s="1738"/>
      <c r="CM29" s="1738">
        <v>2020</v>
      </c>
      <c r="CN29" s="1738"/>
      <c r="CO29" s="1738"/>
      <c r="CP29" s="1738"/>
      <c r="CQ29" s="1738"/>
      <c r="CR29" s="1738"/>
      <c r="CS29" s="1738"/>
      <c r="CT29" s="1738"/>
      <c r="CU29" s="1738"/>
      <c r="CV29" s="1738"/>
      <c r="CW29" s="1738"/>
      <c r="CX29" s="1738"/>
      <c r="CY29" s="1738"/>
      <c r="CZ29" s="1738"/>
      <c r="DA29" s="1738"/>
      <c r="DB29" s="1738"/>
      <c r="DC29" s="1738"/>
      <c r="DD29" s="1738"/>
      <c r="DE29" s="1738"/>
      <c r="DF29" s="1738"/>
      <c r="DG29" s="1738"/>
      <c r="DH29" s="1738"/>
      <c r="DJ29" s="1739">
        <v>2016</v>
      </c>
      <c r="DK29" s="1739"/>
      <c r="DL29" s="1739"/>
      <c r="DM29" s="1739"/>
      <c r="DN29" s="1739"/>
      <c r="DO29" s="1739"/>
      <c r="DP29" s="1739"/>
      <c r="DQ29" s="1739"/>
      <c r="DR29" s="1739"/>
      <c r="DS29" s="1739"/>
      <c r="DT29" s="1739"/>
      <c r="DU29" s="1739">
        <v>2020</v>
      </c>
      <c r="DV29" s="1739"/>
      <c r="DW29" s="1739"/>
      <c r="DX29" s="1739"/>
      <c r="DY29" s="1739"/>
      <c r="DZ29" s="1739"/>
      <c r="EA29" s="1739"/>
      <c r="EB29" s="1739"/>
      <c r="EC29" s="1739"/>
      <c r="ED29" s="1739"/>
      <c r="EE29" s="1739"/>
    </row>
    <row r="30" spans="1:135" ht="14.45" customHeight="1" x14ac:dyDescent="0.25">
      <c r="A30" s="561" t="s">
        <v>30</v>
      </c>
      <c r="B30" s="1736" t="s">
        <v>31</v>
      </c>
      <c r="C30" s="1736"/>
      <c r="D30" s="1736"/>
      <c r="E30" s="1736"/>
      <c r="F30" s="1736"/>
      <c r="G30" s="1736"/>
      <c r="H30" s="1736"/>
      <c r="I30" s="1736"/>
      <c r="J30" s="1736"/>
      <c r="K30" s="1736"/>
      <c r="L30" s="1736"/>
      <c r="M30" s="1736" t="s">
        <v>32</v>
      </c>
      <c r="N30" s="1736"/>
      <c r="O30" s="1736"/>
      <c r="P30" s="1736"/>
      <c r="Q30" s="1736"/>
      <c r="R30" s="1736"/>
      <c r="S30" s="1736"/>
      <c r="T30" s="1736"/>
      <c r="U30" s="1736"/>
      <c r="V30" s="1736"/>
      <c r="W30" s="1736"/>
      <c r="X30" s="1736" t="s">
        <v>33</v>
      </c>
      <c r="Y30" s="1736"/>
      <c r="Z30" s="1736"/>
      <c r="AA30" s="1736"/>
      <c r="AB30" s="1736"/>
      <c r="AC30" s="1736"/>
      <c r="AD30" s="1736"/>
      <c r="AE30" s="1736"/>
      <c r="AF30" s="1736"/>
      <c r="AG30" s="1736"/>
      <c r="AH30" s="1736"/>
      <c r="AI30" s="1736" t="s">
        <v>31</v>
      </c>
      <c r="AJ30" s="1736"/>
      <c r="AK30" s="1736"/>
      <c r="AL30" s="1736"/>
      <c r="AM30" s="1736"/>
      <c r="AN30" s="1736"/>
      <c r="AO30" s="1736"/>
      <c r="AP30" s="1736"/>
      <c r="AQ30" s="1736"/>
      <c r="AR30" s="1736"/>
      <c r="AS30" s="1736"/>
      <c r="AT30" s="1736" t="s">
        <v>32</v>
      </c>
      <c r="AU30" s="1736"/>
      <c r="AV30" s="1736"/>
      <c r="AW30" s="1736"/>
      <c r="AX30" s="1736"/>
      <c r="AY30" s="1736"/>
      <c r="AZ30" s="1736"/>
      <c r="BA30" s="1736"/>
      <c r="BB30" s="1736"/>
      <c r="BC30" s="1736"/>
      <c r="BD30" s="1736"/>
      <c r="BE30" s="1736" t="s">
        <v>33</v>
      </c>
      <c r="BF30" s="1736"/>
      <c r="BG30" s="1736"/>
      <c r="BH30" s="1736"/>
      <c r="BI30" s="1736"/>
      <c r="BJ30" s="1736"/>
      <c r="BK30" s="1736"/>
      <c r="BL30" s="1736"/>
      <c r="BM30" s="1736"/>
      <c r="BN30" s="1736"/>
      <c r="BO30" s="1736"/>
      <c r="BQ30" s="1736" t="s">
        <v>31</v>
      </c>
      <c r="BR30" s="1736"/>
      <c r="BS30" s="1736"/>
      <c r="BT30" s="1736"/>
      <c r="BU30" s="1736"/>
      <c r="BV30" s="1736"/>
      <c r="BW30" s="1736"/>
      <c r="BX30" s="1736"/>
      <c r="BY30" s="1736"/>
      <c r="BZ30" s="1736"/>
      <c r="CA30" s="1736"/>
      <c r="CB30" s="1736" t="s">
        <v>32</v>
      </c>
      <c r="CC30" s="1736"/>
      <c r="CD30" s="1736"/>
      <c r="CE30" s="1736"/>
      <c r="CF30" s="1736"/>
      <c r="CG30" s="1736"/>
      <c r="CH30" s="1736"/>
      <c r="CI30" s="1736"/>
      <c r="CJ30" s="1736"/>
      <c r="CK30" s="1736"/>
      <c r="CL30" s="1736"/>
      <c r="CM30" s="1736" t="s">
        <v>31</v>
      </c>
      <c r="CN30" s="1736"/>
      <c r="CO30" s="1736"/>
      <c r="CP30" s="1736"/>
      <c r="CQ30" s="1736"/>
      <c r="CR30" s="1736"/>
      <c r="CS30" s="1736"/>
      <c r="CT30" s="1736"/>
      <c r="CU30" s="1736"/>
      <c r="CV30" s="1736"/>
      <c r="CW30" s="1736"/>
      <c r="CX30" s="1736" t="s">
        <v>32</v>
      </c>
      <c r="CY30" s="1736"/>
      <c r="CZ30" s="1736"/>
      <c r="DA30" s="1736"/>
      <c r="DB30" s="1736"/>
      <c r="DC30" s="1736"/>
      <c r="DD30" s="1736"/>
      <c r="DE30" s="1736"/>
      <c r="DF30" s="1736"/>
      <c r="DG30" s="1736"/>
      <c r="DH30" s="1736"/>
      <c r="DJ30" s="1739"/>
      <c r="DK30" s="1739"/>
      <c r="DL30" s="1739"/>
      <c r="DM30" s="1739"/>
      <c r="DN30" s="1739"/>
      <c r="DO30" s="1739"/>
      <c r="DP30" s="1739"/>
      <c r="DQ30" s="1739"/>
      <c r="DR30" s="1739"/>
      <c r="DS30" s="1739"/>
      <c r="DT30" s="1739"/>
      <c r="DU30" s="1739"/>
      <c r="DV30" s="1739"/>
      <c r="DW30" s="1739"/>
      <c r="DX30" s="1739"/>
      <c r="DY30" s="1739"/>
      <c r="DZ30" s="1739"/>
      <c r="EA30" s="1739"/>
      <c r="EB30" s="1739"/>
      <c r="EC30" s="1739"/>
      <c r="ED30" s="1739"/>
      <c r="EE30" s="1739"/>
    </row>
    <row r="31" spans="1:135" s="18" customFormat="1" ht="14.45" customHeight="1" x14ac:dyDescent="0.25">
      <c r="A31" s="606" t="s">
        <v>34</v>
      </c>
      <c r="B31" s="604" t="s">
        <v>81</v>
      </c>
      <c r="C31" s="604" t="s">
        <v>82</v>
      </c>
      <c r="D31" s="604" t="s">
        <v>83</v>
      </c>
      <c r="E31" s="604" t="s">
        <v>84</v>
      </c>
      <c r="F31" s="604" t="s">
        <v>85</v>
      </c>
      <c r="G31" s="604" t="s">
        <v>86</v>
      </c>
      <c r="H31" s="604" t="s">
        <v>87</v>
      </c>
      <c r="I31" s="604" t="s">
        <v>88</v>
      </c>
      <c r="J31" s="604" t="s">
        <v>89</v>
      </c>
      <c r="K31" s="604" t="s">
        <v>90</v>
      </c>
      <c r="L31" s="604" t="s">
        <v>91</v>
      </c>
      <c r="M31" s="604" t="s">
        <v>81</v>
      </c>
      <c r="N31" s="604" t="s">
        <v>82</v>
      </c>
      <c r="O31" s="604" t="s">
        <v>83</v>
      </c>
      <c r="P31" s="604" t="s">
        <v>84</v>
      </c>
      <c r="Q31" s="604" t="s">
        <v>85</v>
      </c>
      <c r="R31" s="604" t="s">
        <v>86</v>
      </c>
      <c r="S31" s="604" t="s">
        <v>87</v>
      </c>
      <c r="T31" s="604" t="s">
        <v>88</v>
      </c>
      <c r="U31" s="604" t="s">
        <v>89</v>
      </c>
      <c r="V31" s="604" t="s">
        <v>90</v>
      </c>
      <c r="W31" s="604" t="s">
        <v>91</v>
      </c>
      <c r="X31" s="604" t="s">
        <v>81</v>
      </c>
      <c r="Y31" s="604" t="s">
        <v>82</v>
      </c>
      <c r="Z31" s="604" t="s">
        <v>83</v>
      </c>
      <c r="AA31" s="604" t="s">
        <v>84</v>
      </c>
      <c r="AB31" s="604" t="s">
        <v>85</v>
      </c>
      <c r="AC31" s="604" t="s">
        <v>86</v>
      </c>
      <c r="AD31" s="604" t="s">
        <v>87</v>
      </c>
      <c r="AE31" s="604" t="s">
        <v>88</v>
      </c>
      <c r="AF31" s="604" t="s">
        <v>89</v>
      </c>
      <c r="AG31" s="604" t="s">
        <v>90</v>
      </c>
      <c r="AH31" s="604" t="s">
        <v>91</v>
      </c>
      <c r="AI31" s="603" t="s">
        <v>81</v>
      </c>
      <c r="AJ31" s="604" t="s">
        <v>82</v>
      </c>
      <c r="AK31" s="604" t="s">
        <v>83</v>
      </c>
      <c r="AL31" s="604" t="s">
        <v>84</v>
      </c>
      <c r="AM31" s="604" t="s">
        <v>85</v>
      </c>
      <c r="AN31" s="604" t="s">
        <v>86</v>
      </c>
      <c r="AO31" s="604" t="s">
        <v>87</v>
      </c>
      <c r="AP31" s="604" t="s">
        <v>88</v>
      </c>
      <c r="AQ31" s="604" t="s">
        <v>89</v>
      </c>
      <c r="AR31" s="604" t="s">
        <v>90</v>
      </c>
      <c r="AS31" s="604" t="s">
        <v>91</v>
      </c>
      <c r="AT31" s="604" t="s">
        <v>81</v>
      </c>
      <c r="AU31" s="604" t="s">
        <v>82</v>
      </c>
      <c r="AV31" s="604" t="s">
        <v>83</v>
      </c>
      <c r="AW31" s="604" t="s">
        <v>84</v>
      </c>
      <c r="AX31" s="604" t="s">
        <v>85</v>
      </c>
      <c r="AY31" s="604" t="s">
        <v>86</v>
      </c>
      <c r="AZ31" s="604" t="s">
        <v>87</v>
      </c>
      <c r="BA31" s="604" t="s">
        <v>88</v>
      </c>
      <c r="BB31" s="604" t="s">
        <v>89</v>
      </c>
      <c r="BC31" s="604" t="s">
        <v>90</v>
      </c>
      <c r="BD31" s="604" t="s">
        <v>91</v>
      </c>
      <c r="BE31" s="604" t="s">
        <v>81</v>
      </c>
      <c r="BF31" s="604" t="s">
        <v>82</v>
      </c>
      <c r="BG31" s="604" t="s">
        <v>83</v>
      </c>
      <c r="BH31" s="604" t="s">
        <v>84</v>
      </c>
      <c r="BI31" s="604" t="s">
        <v>85</v>
      </c>
      <c r="BJ31" s="604" t="s">
        <v>86</v>
      </c>
      <c r="BK31" s="604" t="s">
        <v>87</v>
      </c>
      <c r="BL31" s="604" t="s">
        <v>88</v>
      </c>
      <c r="BM31" s="604" t="s">
        <v>89</v>
      </c>
      <c r="BN31" s="604" t="s">
        <v>90</v>
      </c>
      <c r="BO31" s="605" t="s">
        <v>91</v>
      </c>
      <c r="BQ31" s="603" t="s">
        <v>81</v>
      </c>
      <c r="BR31" s="604" t="s">
        <v>82</v>
      </c>
      <c r="BS31" s="604" t="s">
        <v>83</v>
      </c>
      <c r="BT31" s="604" t="s">
        <v>84</v>
      </c>
      <c r="BU31" s="604" t="s">
        <v>85</v>
      </c>
      <c r="BV31" s="604" t="s">
        <v>86</v>
      </c>
      <c r="BW31" s="604" t="s">
        <v>87</v>
      </c>
      <c r="BX31" s="604" t="s">
        <v>88</v>
      </c>
      <c r="BY31" s="604" t="s">
        <v>89</v>
      </c>
      <c r="BZ31" s="604" t="s">
        <v>90</v>
      </c>
      <c r="CA31" s="604" t="s">
        <v>91</v>
      </c>
      <c r="CB31" s="604" t="s">
        <v>81</v>
      </c>
      <c r="CC31" s="604" t="s">
        <v>82</v>
      </c>
      <c r="CD31" s="604" t="s">
        <v>83</v>
      </c>
      <c r="CE31" s="604" t="s">
        <v>84</v>
      </c>
      <c r="CF31" s="604" t="s">
        <v>85</v>
      </c>
      <c r="CG31" s="604" t="s">
        <v>86</v>
      </c>
      <c r="CH31" s="604" t="s">
        <v>87</v>
      </c>
      <c r="CI31" s="604" t="s">
        <v>88</v>
      </c>
      <c r="CJ31" s="604" t="s">
        <v>89</v>
      </c>
      <c r="CK31" s="604" t="s">
        <v>90</v>
      </c>
      <c r="CL31" s="604" t="s">
        <v>91</v>
      </c>
      <c r="CM31" s="603" t="s">
        <v>81</v>
      </c>
      <c r="CN31" s="604" t="s">
        <v>82</v>
      </c>
      <c r="CO31" s="604" t="s">
        <v>83</v>
      </c>
      <c r="CP31" s="604" t="s">
        <v>84</v>
      </c>
      <c r="CQ31" s="604" t="s">
        <v>85</v>
      </c>
      <c r="CR31" s="604" t="s">
        <v>86</v>
      </c>
      <c r="CS31" s="604" t="s">
        <v>87</v>
      </c>
      <c r="CT31" s="604" t="s">
        <v>88</v>
      </c>
      <c r="CU31" s="604" t="s">
        <v>89</v>
      </c>
      <c r="CV31" s="604" t="s">
        <v>90</v>
      </c>
      <c r="CW31" s="604" t="s">
        <v>91</v>
      </c>
      <c r="CX31" s="604" t="s">
        <v>81</v>
      </c>
      <c r="CY31" s="604" t="s">
        <v>82</v>
      </c>
      <c r="CZ31" s="604" t="s">
        <v>83</v>
      </c>
      <c r="DA31" s="604" t="s">
        <v>84</v>
      </c>
      <c r="DB31" s="604" t="s">
        <v>85</v>
      </c>
      <c r="DC31" s="604" t="s">
        <v>86</v>
      </c>
      <c r="DD31" s="604" t="s">
        <v>87</v>
      </c>
      <c r="DE31" s="604" t="s">
        <v>88</v>
      </c>
      <c r="DF31" s="604" t="s">
        <v>89</v>
      </c>
      <c r="DG31" s="604" t="s">
        <v>90</v>
      </c>
      <c r="DH31" s="605" t="s">
        <v>91</v>
      </c>
      <c r="DJ31" s="603" t="s">
        <v>81</v>
      </c>
      <c r="DK31" s="604" t="s">
        <v>82</v>
      </c>
      <c r="DL31" s="604" t="s">
        <v>83</v>
      </c>
      <c r="DM31" s="604" t="s">
        <v>84</v>
      </c>
      <c r="DN31" s="604" t="s">
        <v>85</v>
      </c>
      <c r="DO31" s="604" t="s">
        <v>86</v>
      </c>
      <c r="DP31" s="604" t="s">
        <v>87</v>
      </c>
      <c r="DQ31" s="604" t="s">
        <v>88</v>
      </c>
      <c r="DR31" s="604" t="s">
        <v>89</v>
      </c>
      <c r="DS31" s="604" t="s">
        <v>90</v>
      </c>
      <c r="DT31" s="605" t="s">
        <v>91</v>
      </c>
      <c r="DU31" s="604" t="s">
        <v>81</v>
      </c>
      <c r="DV31" s="604" t="s">
        <v>82</v>
      </c>
      <c r="DW31" s="604" t="s">
        <v>83</v>
      </c>
      <c r="DX31" s="604" t="s">
        <v>84</v>
      </c>
      <c r="DY31" s="604" t="s">
        <v>85</v>
      </c>
      <c r="DZ31" s="604" t="s">
        <v>86</v>
      </c>
      <c r="EA31" s="604" t="s">
        <v>87</v>
      </c>
      <c r="EB31" s="604" t="s">
        <v>88</v>
      </c>
      <c r="EC31" s="604" t="s">
        <v>89</v>
      </c>
      <c r="ED31" s="604" t="s">
        <v>90</v>
      </c>
      <c r="EE31" s="605" t="s">
        <v>91</v>
      </c>
    </row>
    <row r="32" spans="1:135" x14ac:dyDescent="0.25">
      <c r="A32" s="602" t="s">
        <v>35</v>
      </c>
      <c r="B32" s="480"/>
      <c r="C32" s="481"/>
      <c r="D32" s="481"/>
      <c r="E32" s="481"/>
      <c r="F32" s="481"/>
      <c r="G32" s="481"/>
      <c r="H32" s="481"/>
      <c r="I32" s="481"/>
      <c r="J32" s="481"/>
      <c r="K32" s="481"/>
      <c r="L32" s="481"/>
      <c r="M32" s="481"/>
      <c r="N32" s="481"/>
      <c r="O32" s="481"/>
      <c r="P32" s="481"/>
      <c r="Q32" s="481"/>
      <c r="R32" s="481"/>
      <c r="S32" s="481"/>
      <c r="T32" s="481"/>
      <c r="U32" s="481"/>
      <c r="V32" s="481"/>
      <c r="W32" s="481"/>
      <c r="X32" s="481"/>
      <c r="Y32" s="481"/>
      <c r="Z32" s="481"/>
      <c r="AA32" s="481"/>
      <c r="AB32" s="481"/>
      <c r="AC32" s="481"/>
      <c r="AD32" s="481"/>
      <c r="AE32" s="481"/>
      <c r="AF32" s="481"/>
      <c r="AG32" s="481"/>
      <c r="AH32" s="481"/>
      <c r="AI32" s="480"/>
      <c r="AJ32" s="481"/>
      <c r="AK32" s="481"/>
      <c r="AL32" s="481"/>
      <c r="AM32" s="481"/>
      <c r="AN32" s="481"/>
      <c r="AO32" s="481"/>
      <c r="AP32" s="481"/>
      <c r="AQ32" s="481"/>
      <c r="AR32" s="481"/>
      <c r="AS32" s="481"/>
      <c r="AT32" s="481"/>
      <c r="AU32" s="481"/>
      <c r="AV32" s="481"/>
      <c r="AW32" s="481"/>
      <c r="AX32" s="481"/>
      <c r="AY32" s="481"/>
      <c r="AZ32" s="481"/>
      <c r="BA32" s="481"/>
      <c r="BB32" s="481"/>
      <c r="BC32" s="481"/>
      <c r="BD32" s="481"/>
      <c r="BE32" s="481"/>
      <c r="BF32" s="481"/>
      <c r="BG32" s="481"/>
      <c r="BH32" s="481"/>
      <c r="BI32" s="481"/>
      <c r="BJ32" s="481"/>
      <c r="BK32" s="481"/>
      <c r="BL32" s="481"/>
      <c r="BM32" s="481"/>
      <c r="BN32" s="481"/>
      <c r="BO32" s="482"/>
      <c r="BQ32" s="480"/>
      <c r="BR32" s="481"/>
      <c r="BS32" s="481"/>
      <c r="BT32" s="481"/>
      <c r="BU32" s="481"/>
      <c r="BV32" s="481"/>
      <c r="BW32" s="481"/>
      <c r="BX32" s="481"/>
      <c r="BY32" s="481"/>
      <c r="BZ32" s="481"/>
      <c r="CA32" s="481"/>
      <c r="CB32" s="481"/>
      <c r="CC32" s="481"/>
      <c r="CD32" s="481"/>
      <c r="CE32" s="481"/>
      <c r="CF32" s="481"/>
      <c r="CG32" s="481"/>
      <c r="CH32" s="481"/>
      <c r="CI32" s="481"/>
      <c r="CJ32" s="481"/>
      <c r="CK32" s="481"/>
      <c r="CL32" s="482"/>
      <c r="CM32" s="481"/>
      <c r="CN32" s="481"/>
      <c r="CO32" s="481"/>
      <c r="CP32" s="481"/>
      <c r="CQ32" s="481"/>
      <c r="CR32" s="481"/>
      <c r="CS32" s="481"/>
      <c r="CT32" s="481"/>
      <c r="CU32" s="481"/>
      <c r="CV32" s="481"/>
      <c r="CW32" s="481"/>
      <c r="CX32" s="481"/>
      <c r="CY32" s="481"/>
      <c r="CZ32" s="481"/>
      <c r="DA32" s="481"/>
      <c r="DB32" s="481"/>
      <c r="DC32" s="481"/>
      <c r="DD32" s="481"/>
      <c r="DE32" s="481"/>
      <c r="DF32" s="481"/>
      <c r="DG32" s="481"/>
      <c r="DH32" s="482"/>
      <c r="DJ32" s="483"/>
      <c r="DK32" s="484"/>
      <c r="DL32" s="484"/>
      <c r="DM32" s="484"/>
      <c r="DN32" s="484"/>
      <c r="DO32" s="484"/>
      <c r="DP32" s="484"/>
      <c r="DQ32" s="484"/>
      <c r="DR32" s="484"/>
      <c r="DS32" s="484"/>
      <c r="DT32" s="485"/>
      <c r="DU32" s="484"/>
      <c r="DV32" s="484"/>
      <c r="DW32" s="484"/>
      <c r="DX32" s="484"/>
      <c r="DY32" s="484"/>
      <c r="DZ32" s="484"/>
      <c r="EA32" s="484"/>
      <c r="EB32" s="484"/>
      <c r="EC32" s="484"/>
      <c r="ED32" s="484"/>
      <c r="EE32" s="485"/>
    </row>
    <row r="33" spans="1:135" x14ac:dyDescent="0.25">
      <c r="A33" s="266" t="s">
        <v>38</v>
      </c>
      <c r="B33" s="228">
        <v>14</v>
      </c>
      <c r="C33" s="229">
        <v>11</v>
      </c>
      <c r="D33" s="229">
        <v>7</v>
      </c>
      <c r="E33" s="229">
        <v>8</v>
      </c>
      <c r="F33" s="229">
        <v>16</v>
      </c>
      <c r="G33" s="229">
        <v>40</v>
      </c>
      <c r="H33" s="229">
        <v>54</v>
      </c>
      <c r="I33" s="229">
        <v>77</v>
      </c>
      <c r="J33" s="229">
        <v>70</v>
      </c>
      <c r="K33" s="229">
        <v>19</v>
      </c>
      <c r="L33" s="229">
        <v>31</v>
      </c>
      <c r="M33" s="229">
        <v>11</v>
      </c>
      <c r="N33" s="229">
        <v>12</v>
      </c>
      <c r="O33" s="229">
        <v>7</v>
      </c>
      <c r="P33" s="229">
        <v>26</v>
      </c>
      <c r="Q33" s="229">
        <v>11</v>
      </c>
      <c r="R33" s="229">
        <v>57</v>
      </c>
      <c r="S33" s="229">
        <v>62</v>
      </c>
      <c r="T33" s="229">
        <v>52</v>
      </c>
      <c r="U33" s="229">
        <v>79</v>
      </c>
      <c r="V33" s="229">
        <v>10</v>
      </c>
      <c r="W33" s="229">
        <v>15</v>
      </c>
      <c r="X33" s="229">
        <v>25</v>
      </c>
      <c r="Y33" s="229">
        <v>23</v>
      </c>
      <c r="Z33" s="229">
        <v>14</v>
      </c>
      <c r="AA33" s="229">
        <v>34</v>
      </c>
      <c r="AB33" s="229">
        <v>27</v>
      </c>
      <c r="AC33" s="229">
        <v>97</v>
      </c>
      <c r="AD33" s="229">
        <v>116</v>
      </c>
      <c r="AE33" s="229">
        <v>129</v>
      </c>
      <c r="AF33" s="229">
        <v>149</v>
      </c>
      <c r="AG33" s="229">
        <v>29</v>
      </c>
      <c r="AH33" s="229">
        <v>46</v>
      </c>
      <c r="AI33" s="228">
        <v>0</v>
      </c>
      <c r="AJ33" s="229">
        <v>1</v>
      </c>
      <c r="AK33" s="229">
        <v>4</v>
      </c>
      <c r="AL33" s="229">
        <v>16</v>
      </c>
      <c r="AM33" s="229">
        <v>23</v>
      </c>
      <c r="AN33" s="229">
        <v>39</v>
      </c>
      <c r="AO33" s="229">
        <v>44</v>
      </c>
      <c r="AP33" s="229">
        <v>74</v>
      </c>
      <c r="AQ33" s="229">
        <v>73</v>
      </c>
      <c r="AR33" s="229">
        <v>23</v>
      </c>
      <c r="AS33" s="229">
        <v>66</v>
      </c>
      <c r="AT33" s="229">
        <v>14</v>
      </c>
      <c r="AU33" s="229">
        <v>8</v>
      </c>
      <c r="AV33" s="229">
        <v>18</v>
      </c>
      <c r="AW33" s="229">
        <v>21</v>
      </c>
      <c r="AX33" s="229">
        <v>19</v>
      </c>
      <c r="AY33" s="229">
        <v>59</v>
      </c>
      <c r="AZ33" s="229">
        <v>63</v>
      </c>
      <c r="BA33" s="229">
        <v>77</v>
      </c>
      <c r="BB33" s="229">
        <v>48</v>
      </c>
      <c r="BC33" s="229">
        <v>8</v>
      </c>
      <c r="BD33" s="229">
        <v>62</v>
      </c>
      <c r="BE33" s="229">
        <v>14</v>
      </c>
      <c r="BF33" s="229">
        <v>9</v>
      </c>
      <c r="BG33" s="229">
        <v>22</v>
      </c>
      <c r="BH33" s="229">
        <v>37</v>
      </c>
      <c r="BI33" s="229">
        <v>42</v>
      </c>
      <c r="BJ33" s="229">
        <v>98</v>
      </c>
      <c r="BK33" s="229">
        <v>107</v>
      </c>
      <c r="BL33" s="229">
        <v>151</v>
      </c>
      <c r="BM33" s="229">
        <v>121</v>
      </c>
      <c r="BN33" s="229">
        <v>31</v>
      </c>
      <c r="BO33" s="230">
        <v>128</v>
      </c>
      <c r="BQ33" s="61">
        <f t="shared" ref="BQ33:CA36" si="9">IFERROR(B33/SUM($B33:$L33)*100,0)</f>
        <v>4.0345821325648412</v>
      </c>
      <c r="BR33" s="6">
        <f t="shared" si="9"/>
        <v>3.1700288184438041</v>
      </c>
      <c r="BS33" s="6">
        <f t="shared" si="9"/>
        <v>2.0172910662824206</v>
      </c>
      <c r="BT33" s="6">
        <f t="shared" si="9"/>
        <v>2.3054755043227666</v>
      </c>
      <c r="BU33" s="6">
        <f t="shared" si="9"/>
        <v>4.6109510086455332</v>
      </c>
      <c r="BV33" s="6">
        <f t="shared" si="9"/>
        <v>11.527377521613833</v>
      </c>
      <c r="BW33" s="6">
        <f t="shared" si="9"/>
        <v>15.561959654178676</v>
      </c>
      <c r="BX33" s="6">
        <f t="shared" si="9"/>
        <v>22.190201729106629</v>
      </c>
      <c r="BY33" s="6">
        <f t="shared" si="9"/>
        <v>20.172910662824208</v>
      </c>
      <c r="BZ33" s="6">
        <f t="shared" si="9"/>
        <v>5.4755043227665707</v>
      </c>
      <c r="CA33" s="6">
        <f t="shared" si="9"/>
        <v>8.93371757925072</v>
      </c>
      <c r="CB33" s="6">
        <f t="shared" ref="CB33:CL36" si="10">IFERROR(M33/SUM($M33:$W33)*100,0)</f>
        <v>3.2163742690058479</v>
      </c>
      <c r="CC33" s="6">
        <f t="shared" si="10"/>
        <v>3.5087719298245612</v>
      </c>
      <c r="CD33" s="6">
        <f t="shared" si="10"/>
        <v>2.0467836257309941</v>
      </c>
      <c r="CE33" s="6">
        <f t="shared" si="10"/>
        <v>7.6023391812865491</v>
      </c>
      <c r="CF33" s="6">
        <f t="shared" si="10"/>
        <v>3.2163742690058479</v>
      </c>
      <c r="CG33" s="6">
        <f t="shared" si="10"/>
        <v>16.666666666666664</v>
      </c>
      <c r="CH33" s="6">
        <f t="shared" si="10"/>
        <v>18.128654970760234</v>
      </c>
      <c r="CI33" s="6">
        <f t="shared" si="10"/>
        <v>15.204678362573098</v>
      </c>
      <c r="CJ33" s="6">
        <f t="shared" si="10"/>
        <v>23.099415204678362</v>
      </c>
      <c r="CK33" s="6">
        <f t="shared" si="10"/>
        <v>2.9239766081871341</v>
      </c>
      <c r="CL33" s="82">
        <f t="shared" si="10"/>
        <v>4.3859649122807012</v>
      </c>
      <c r="CM33" s="187">
        <f t="shared" ref="CM33:CW36" si="11">IFERROR(AI33/SUM($AI33:$AS33)*100,0)</f>
        <v>0</v>
      </c>
      <c r="CN33" s="187">
        <f t="shared" si="11"/>
        <v>0.27548209366391185</v>
      </c>
      <c r="CO33" s="187">
        <f t="shared" si="11"/>
        <v>1.1019283746556474</v>
      </c>
      <c r="CP33" s="6">
        <f t="shared" si="11"/>
        <v>4.4077134986225897</v>
      </c>
      <c r="CQ33" s="6">
        <f t="shared" si="11"/>
        <v>6.336088154269973</v>
      </c>
      <c r="CR33" s="6">
        <f t="shared" si="11"/>
        <v>10.743801652892563</v>
      </c>
      <c r="CS33" s="6">
        <f t="shared" si="11"/>
        <v>12.121212121212121</v>
      </c>
      <c r="CT33" s="6">
        <f t="shared" si="11"/>
        <v>20.385674931129476</v>
      </c>
      <c r="CU33" s="6">
        <f t="shared" si="11"/>
        <v>20.110192837465565</v>
      </c>
      <c r="CV33" s="6">
        <f t="shared" si="11"/>
        <v>6.336088154269973</v>
      </c>
      <c r="CW33" s="6">
        <f t="shared" si="11"/>
        <v>18.181818181818183</v>
      </c>
      <c r="CX33" s="6">
        <f t="shared" ref="CX33:DH36" si="12">IFERROR(AT33/SUM($AT33:$BD33)*100,0)</f>
        <v>3.5264483627204033</v>
      </c>
      <c r="CY33" s="6">
        <f t="shared" si="12"/>
        <v>2.0151133501259446</v>
      </c>
      <c r="CZ33" s="6">
        <f t="shared" si="12"/>
        <v>4.5340050377833752</v>
      </c>
      <c r="DA33" s="6">
        <f t="shared" si="12"/>
        <v>5.2896725440806041</v>
      </c>
      <c r="DB33" s="6">
        <f t="shared" si="12"/>
        <v>4.7858942065491181</v>
      </c>
      <c r="DC33" s="6">
        <f t="shared" si="12"/>
        <v>14.86146095717884</v>
      </c>
      <c r="DD33" s="6">
        <f t="shared" si="12"/>
        <v>15.869017632241814</v>
      </c>
      <c r="DE33" s="6">
        <f t="shared" si="12"/>
        <v>19.395465994962215</v>
      </c>
      <c r="DF33" s="6">
        <f t="shared" si="12"/>
        <v>12.090680100755668</v>
      </c>
      <c r="DG33" s="6">
        <f t="shared" si="12"/>
        <v>2.0151133501259446</v>
      </c>
      <c r="DH33" s="82">
        <f t="shared" si="12"/>
        <v>15.617128463476071</v>
      </c>
      <c r="DJ33" s="176">
        <f t="shared" ref="DJ33:DT36" si="13">CB33-BQ33</f>
        <v>-0.81820786355899333</v>
      </c>
      <c r="DK33" s="175">
        <f t="shared" si="13"/>
        <v>0.33874311138075708</v>
      </c>
      <c r="DL33" s="175">
        <f t="shared" si="13"/>
        <v>2.9492559448573541E-2</v>
      </c>
      <c r="DM33" s="175">
        <f t="shared" si="13"/>
        <v>5.2968636769637829</v>
      </c>
      <c r="DN33" s="175">
        <f t="shared" si="13"/>
        <v>-1.3945767396396853</v>
      </c>
      <c r="DO33" s="175">
        <f t="shared" si="13"/>
        <v>5.1392891450528317</v>
      </c>
      <c r="DP33" s="175">
        <f t="shared" si="13"/>
        <v>2.5666953165815585</v>
      </c>
      <c r="DQ33" s="175">
        <f t="shared" si="13"/>
        <v>-6.9855233665335312</v>
      </c>
      <c r="DR33" s="175">
        <f t="shared" si="13"/>
        <v>2.926504541854154</v>
      </c>
      <c r="DS33" s="175">
        <f t="shared" si="13"/>
        <v>-2.5515277145794366</v>
      </c>
      <c r="DT33" s="181">
        <f t="shared" si="13"/>
        <v>-4.5477526669700188</v>
      </c>
      <c r="DU33" s="231">
        <f t="shared" ref="DU33:EE36" si="14">CX33-CM33</f>
        <v>3.5264483627204033</v>
      </c>
      <c r="DV33" s="232">
        <f t="shared" si="14"/>
        <v>1.7396312564620326</v>
      </c>
      <c r="DW33" s="232">
        <f t="shared" si="14"/>
        <v>3.4320766631277277</v>
      </c>
      <c r="DX33" s="175">
        <f t="shared" si="14"/>
        <v>0.8819590454580144</v>
      </c>
      <c r="DY33" s="175">
        <f t="shared" si="14"/>
        <v>-1.5501939477208548</v>
      </c>
      <c r="DZ33" s="175">
        <f t="shared" si="14"/>
        <v>4.1176593042862777</v>
      </c>
      <c r="EA33" s="175">
        <f t="shared" si="14"/>
        <v>3.7478055110296928</v>
      </c>
      <c r="EB33" s="175">
        <f t="shared" si="14"/>
        <v>-0.99020893616726013</v>
      </c>
      <c r="EC33" s="175">
        <f t="shared" si="14"/>
        <v>-8.0195127367098973</v>
      </c>
      <c r="ED33" s="175">
        <f t="shared" si="14"/>
        <v>-4.3209748041440283</v>
      </c>
      <c r="EE33" s="181">
        <f t="shared" si="14"/>
        <v>-2.5646897183421125</v>
      </c>
    </row>
    <row r="34" spans="1:135" x14ac:dyDescent="0.25">
      <c r="A34" s="267" t="s">
        <v>39</v>
      </c>
      <c r="B34" s="93">
        <v>15</v>
      </c>
      <c r="C34" s="80">
        <v>6</v>
      </c>
      <c r="D34" s="80">
        <v>10</v>
      </c>
      <c r="E34" s="80">
        <v>15</v>
      </c>
      <c r="F34" s="80">
        <v>15</v>
      </c>
      <c r="G34" s="80">
        <v>95</v>
      </c>
      <c r="H34" s="80">
        <v>75</v>
      </c>
      <c r="I34" s="80">
        <v>91</v>
      </c>
      <c r="J34" s="80">
        <v>73</v>
      </c>
      <c r="K34" s="80">
        <v>37</v>
      </c>
      <c r="L34" s="80">
        <v>40</v>
      </c>
      <c r="M34" s="80">
        <v>11</v>
      </c>
      <c r="N34" s="80">
        <v>9</v>
      </c>
      <c r="O34" s="80">
        <v>36</v>
      </c>
      <c r="P34" s="80">
        <v>25</v>
      </c>
      <c r="Q34" s="80">
        <v>11</v>
      </c>
      <c r="R34" s="80">
        <v>61</v>
      </c>
      <c r="S34" s="80">
        <v>61</v>
      </c>
      <c r="T34" s="80">
        <v>93</v>
      </c>
      <c r="U34" s="80">
        <v>88</v>
      </c>
      <c r="V34" s="80">
        <v>34</v>
      </c>
      <c r="W34" s="80">
        <v>39</v>
      </c>
      <c r="X34" s="80">
        <v>26</v>
      </c>
      <c r="Y34" s="80">
        <v>15</v>
      </c>
      <c r="Z34" s="80">
        <v>46</v>
      </c>
      <c r="AA34" s="80">
        <v>40</v>
      </c>
      <c r="AB34" s="80">
        <v>26</v>
      </c>
      <c r="AC34" s="80">
        <v>156</v>
      </c>
      <c r="AD34" s="80">
        <v>136</v>
      </c>
      <c r="AE34" s="80">
        <v>184</v>
      </c>
      <c r="AF34" s="80">
        <v>161</v>
      </c>
      <c r="AG34" s="80">
        <v>71</v>
      </c>
      <c r="AH34" s="80">
        <v>79</v>
      </c>
      <c r="AI34" s="93">
        <v>4</v>
      </c>
      <c r="AJ34" s="80">
        <v>4</v>
      </c>
      <c r="AK34" s="80">
        <v>5</v>
      </c>
      <c r="AL34" s="80">
        <v>9</v>
      </c>
      <c r="AM34" s="80">
        <v>14</v>
      </c>
      <c r="AN34" s="80">
        <v>55</v>
      </c>
      <c r="AO34" s="80">
        <v>45</v>
      </c>
      <c r="AP34" s="80">
        <v>85</v>
      </c>
      <c r="AQ34" s="80">
        <v>66</v>
      </c>
      <c r="AR34" s="80">
        <v>23</v>
      </c>
      <c r="AS34" s="80">
        <v>119</v>
      </c>
      <c r="AT34" s="80">
        <v>10</v>
      </c>
      <c r="AU34" s="80">
        <v>6</v>
      </c>
      <c r="AV34" s="80">
        <v>11</v>
      </c>
      <c r="AW34" s="80">
        <v>21</v>
      </c>
      <c r="AX34" s="80">
        <v>13</v>
      </c>
      <c r="AY34" s="80">
        <v>42</v>
      </c>
      <c r="AZ34" s="80">
        <v>49</v>
      </c>
      <c r="BA34" s="80">
        <v>61</v>
      </c>
      <c r="BB34" s="80">
        <v>61</v>
      </c>
      <c r="BC34" s="80">
        <v>27</v>
      </c>
      <c r="BD34" s="80">
        <v>97</v>
      </c>
      <c r="BE34" s="80">
        <v>14</v>
      </c>
      <c r="BF34" s="80">
        <v>10</v>
      </c>
      <c r="BG34" s="80">
        <v>16</v>
      </c>
      <c r="BH34" s="80">
        <v>30</v>
      </c>
      <c r="BI34" s="80">
        <v>27</v>
      </c>
      <c r="BJ34" s="80">
        <v>97</v>
      </c>
      <c r="BK34" s="80">
        <v>94</v>
      </c>
      <c r="BL34" s="80">
        <v>146</v>
      </c>
      <c r="BM34" s="80">
        <v>127</v>
      </c>
      <c r="BN34" s="80">
        <v>50</v>
      </c>
      <c r="BO34" s="81">
        <v>216</v>
      </c>
      <c r="BQ34" s="61">
        <f t="shared" si="9"/>
        <v>3.1779661016949152</v>
      </c>
      <c r="BR34" s="6">
        <f t="shared" si="9"/>
        <v>1.2711864406779663</v>
      </c>
      <c r="BS34" s="6">
        <f t="shared" si="9"/>
        <v>2.1186440677966099</v>
      </c>
      <c r="BT34" s="6">
        <f t="shared" si="9"/>
        <v>3.1779661016949152</v>
      </c>
      <c r="BU34" s="6">
        <f t="shared" si="9"/>
        <v>3.1779661016949152</v>
      </c>
      <c r="BV34" s="6">
        <f t="shared" si="9"/>
        <v>20.127118644067796</v>
      </c>
      <c r="BW34" s="6">
        <f t="shared" si="9"/>
        <v>15.889830508474576</v>
      </c>
      <c r="BX34" s="6">
        <f t="shared" si="9"/>
        <v>19.279661016949152</v>
      </c>
      <c r="BY34" s="6">
        <f t="shared" si="9"/>
        <v>15.466101694915254</v>
      </c>
      <c r="BZ34" s="6">
        <f t="shared" si="9"/>
        <v>7.8389830508474576</v>
      </c>
      <c r="CA34" s="6">
        <f t="shared" si="9"/>
        <v>8.4745762711864394</v>
      </c>
      <c r="CB34" s="6">
        <f t="shared" si="10"/>
        <v>2.3504273504273505</v>
      </c>
      <c r="CC34" s="6">
        <f t="shared" si="10"/>
        <v>1.9230769230769231</v>
      </c>
      <c r="CD34" s="6">
        <f t="shared" si="10"/>
        <v>7.6923076923076925</v>
      </c>
      <c r="CE34" s="6">
        <f t="shared" si="10"/>
        <v>5.3418803418803416</v>
      </c>
      <c r="CF34" s="6">
        <f t="shared" si="10"/>
        <v>2.3504273504273505</v>
      </c>
      <c r="CG34" s="6">
        <f t="shared" si="10"/>
        <v>13.034188034188036</v>
      </c>
      <c r="CH34" s="6">
        <f t="shared" si="10"/>
        <v>13.034188034188036</v>
      </c>
      <c r="CI34" s="6">
        <f t="shared" si="10"/>
        <v>19.871794871794872</v>
      </c>
      <c r="CJ34" s="6">
        <f t="shared" si="10"/>
        <v>18.803418803418804</v>
      </c>
      <c r="CK34" s="6">
        <f t="shared" si="10"/>
        <v>7.2649572649572658</v>
      </c>
      <c r="CL34" s="82">
        <f t="shared" si="10"/>
        <v>8.3333333333333321</v>
      </c>
      <c r="CM34" s="187">
        <f t="shared" si="11"/>
        <v>0.93240093240093236</v>
      </c>
      <c r="CN34" s="187">
        <f t="shared" si="11"/>
        <v>0.93240093240093236</v>
      </c>
      <c r="CO34" s="187">
        <f t="shared" si="11"/>
        <v>1.1655011655011656</v>
      </c>
      <c r="CP34" s="6">
        <f t="shared" si="11"/>
        <v>2.0979020979020979</v>
      </c>
      <c r="CQ34" s="6">
        <f t="shared" si="11"/>
        <v>3.263403263403263</v>
      </c>
      <c r="CR34" s="6">
        <f t="shared" si="11"/>
        <v>12.820512820512819</v>
      </c>
      <c r="CS34" s="6">
        <f t="shared" si="11"/>
        <v>10.48951048951049</v>
      </c>
      <c r="CT34" s="6">
        <f t="shared" si="11"/>
        <v>19.813519813519815</v>
      </c>
      <c r="CU34" s="6">
        <f t="shared" si="11"/>
        <v>15.384615384615385</v>
      </c>
      <c r="CV34" s="6">
        <f t="shared" si="11"/>
        <v>5.3613053613053614</v>
      </c>
      <c r="CW34" s="6">
        <f t="shared" si="11"/>
        <v>27.738927738927739</v>
      </c>
      <c r="CX34" s="6">
        <f t="shared" si="12"/>
        <v>2.512562814070352</v>
      </c>
      <c r="CY34" s="6">
        <f t="shared" si="12"/>
        <v>1.5075376884422109</v>
      </c>
      <c r="CZ34" s="6">
        <f t="shared" si="12"/>
        <v>2.7638190954773871</v>
      </c>
      <c r="DA34" s="6">
        <f t="shared" si="12"/>
        <v>5.2763819095477382</v>
      </c>
      <c r="DB34" s="6">
        <f t="shared" si="12"/>
        <v>3.2663316582914574</v>
      </c>
      <c r="DC34" s="6">
        <f t="shared" si="12"/>
        <v>10.552763819095476</v>
      </c>
      <c r="DD34" s="6">
        <f t="shared" si="12"/>
        <v>12.311557788944723</v>
      </c>
      <c r="DE34" s="6">
        <f t="shared" si="12"/>
        <v>15.326633165829145</v>
      </c>
      <c r="DF34" s="6">
        <f t="shared" si="12"/>
        <v>15.326633165829145</v>
      </c>
      <c r="DG34" s="6">
        <f t="shared" si="12"/>
        <v>6.78391959798995</v>
      </c>
      <c r="DH34" s="82">
        <f t="shared" si="12"/>
        <v>24.371859296482413</v>
      </c>
      <c r="DJ34" s="61">
        <f t="shared" si="13"/>
        <v>-0.82753875126756471</v>
      </c>
      <c r="DK34" s="6">
        <f t="shared" si="13"/>
        <v>0.65189048239895686</v>
      </c>
      <c r="DL34" s="6">
        <f t="shared" si="13"/>
        <v>5.5736636245110827</v>
      </c>
      <c r="DM34" s="6">
        <f t="shared" si="13"/>
        <v>2.1639142401854263</v>
      </c>
      <c r="DN34" s="6">
        <f t="shared" si="13"/>
        <v>-0.82753875126756471</v>
      </c>
      <c r="DO34" s="6">
        <f t="shared" si="13"/>
        <v>-7.09293060987976</v>
      </c>
      <c r="DP34" s="6">
        <f t="shared" si="13"/>
        <v>-2.8556424742865403</v>
      </c>
      <c r="DQ34" s="6">
        <f t="shared" si="13"/>
        <v>0.59213385484572001</v>
      </c>
      <c r="DR34" s="6">
        <f t="shared" si="13"/>
        <v>3.3373171085035498</v>
      </c>
      <c r="DS34" s="6">
        <f t="shared" si="13"/>
        <v>-0.57402578589019182</v>
      </c>
      <c r="DT34" s="82">
        <f t="shared" si="13"/>
        <v>-0.14124293785310726</v>
      </c>
      <c r="DU34" s="188">
        <f t="shared" si="14"/>
        <v>1.5801618816694196</v>
      </c>
      <c r="DV34" s="187">
        <f t="shared" si="14"/>
        <v>0.57513675604127856</v>
      </c>
      <c r="DW34" s="187">
        <f t="shared" si="14"/>
        <v>1.5983179299762216</v>
      </c>
      <c r="DX34" s="6">
        <f t="shared" si="14"/>
        <v>3.1784798116456403</v>
      </c>
      <c r="DY34" s="6">
        <f t="shared" si="14"/>
        <v>2.9283948881944077E-3</v>
      </c>
      <c r="DZ34" s="6">
        <f t="shared" si="14"/>
        <v>-2.2677490014173429</v>
      </c>
      <c r="EA34" s="6">
        <f t="shared" si="14"/>
        <v>1.8220472994342334</v>
      </c>
      <c r="EB34" s="6">
        <f t="shared" si="14"/>
        <v>-4.4868866476906692</v>
      </c>
      <c r="EC34" s="6">
        <f t="shared" si="14"/>
        <v>-5.798221878623977E-2</v>
      </c>
      <c r="ED34" s="6">
        <f t="shared" si="14"/>
        <v>1.4226142366845886</v>
      </c>
      <c r="EE34" s="82">
        <f t="shared" si="14"/>
        <v>-3.3670684424453263</v>
      </c>
    </row>
    <row r="35" spans="1:135" x14ac:dyDescent="0.25">
      <c r="A35" s="267" t="s">
        <v>40</v>
      </c>
      <c r="B35" s="93">
        <v>33</v>
      </c>
      <c r="C35" s="80">
        <v>16</v>
      </c>
      <c r="D35" s="80">
        <v>34</v>
      </c>
      <c r="E35" s="80">
        <v>26</v>
      </c>
      <c r="F35" s="80">
        <v>35</v>
      </c>
      <c r="G35" s="80">
        <v>104</v>
      </c>
      <c r="H35" s="80">
        <v>88</v>
      </c>
      <c r="I35" s="80">
        <v>147</v>
      </c>
      <c r="J35" s="80">
        <v>121</v>
      </c>
      <c r="K35" s="80">
        <v>35</v>
      </c>
      <c r="L35" s="80">
        <v>64</v>
      </c>
      <c r="M35" s="80">
        <v>36</v>
      </c>
      <c r="N35" s="80">
        <v>18</v>
      </c>
      <c r="O35" s="80">
        <v>39</v>
      </c>
      <c r="P35" s="80">
        <v>37</v>
      </c>
      <c r="Q35" s="80">
        <v>38</v>
      </c>
      <c r="R35" s="80">
        <v>106</v>
      </c>
      <c r="S35" s="80">
        <v>61</v>
      </c>
      <c r="T35" s="80">
        <v>104</v>
      </c>
      <c r="U35" s="80">
        <v>115</v>
      </c>
      <c r="V35" s="80">
        <v>38</v>
      </c>
      <c r="W35" s="80">
        <v>74</v>
      </c>
      <c r="X35" s="80">
        <v>69</v>
      </c>
      <c r="Y35" s="80">
        <v>34</v>
      </c>
      <c r="Z35" s="80">
        <v>73</v>
      </c>
      <c r="AA35" s="80">
        <v>63</v>
      </c>
      <c r="AB35" s="80">
        <v>73</v>
      </c>
      <c r="AC35" s="80">
        <v>210</v>
      </c>
      <c r="AD35" s="80">
        <v>149</v>
      </c>
      <c r="AE35" s="80">
        <v>251</v>
      </c>
      <c r="AF35" s="80">
        <v>236</v>
      </c>
      <c r="AG35" s="80">
        <v>73</v>
      </c>
      <c r="AH35" s="80">
        <v>138</v>
      </c>
      <c r="AI35" s="93">
        <v>24</v>
      </c>
      <c r="AJ35" s="80">
        <v>2</v>
      </c>
      <c r="AK35" s="80">
        <v>2</v>
      </c>
      <c r="AL35" s="80">
        <v>14</v>
      </c>
      <c r="AM35" s="80">
        <v>7</v>
      </c>
      <c r="AN35" s="80">
        <v>87</v>
      </c>
      <c r="AO35" s="80">
        <v>71</v>
      </c>
      <c r="AP35" s="80">
        <v>126</v>
      </c>
      <c r="AQ35" s="80">
        <v>145</v>
      </c>
      <c r="AR35" s="80">
        <v>75</v>
      </c>
      <c r="AS35" s="80">
        <v>239</v>
      </c>
      <c r="AT35" s="80">
        <v>15</v>
      </c>
      <c r="AU35" s="80">
        <v>7</v>
      </c>
      <c r="AV35" s="80">
        <v>16</v>
      </c>
      <c r="AW35" s="80">
        <v>23</v>
      </c>
      <c r="AX35" s="80">
        <v>23</v>
      </c>
      <c r="AY35" s="80">
        <v>93</v>
      </c>
      <c r="AZ35" s="80">
        <v>85</v>
      </c>
      <c r="BA35" s="80">
        <v>126</v>
      </c>
      <c r="BB35" s="80">
        <v>173</v>
      </c>
      <c r="BC35" s="80">
        <v>39</v>
      </c>
      <c r="BD35" s="80">
        <v>162</v>
      </c>
      <c r="BE35" s="80">
        <v>39</v>
      </c>
      <c r="BF35" s="80">
        <v>9</v>
      </c>
      <c r="BG35" s="80">
        <v>18</v>
      </c>
      <c r="BH35" s="80">
        <v>37</v>
      </c>
      <c r="BI35" s="80">
        <v>30</v>
      </c>
      <c r="BJ35" s="80">
        <v>180</v>
      </c>
      <c r="BK35" s="80">
        <v>156</v>
      </c>
      <c r="BL35" s="80">
        <v>252</v>
      </c>
      <c r="BM35" s="80">
        <v>318</v>
      </c>
      <c r="BN35" s="80">
        <v>114</v>
      </c>
      <c r="BO35" s="81">
        <v>401</v>
      </c>
      <c r="BQ35" s="61">
        <f t="shared" si="9"/>
        <v>4.6941678520625887</v>
      </c>
      <c r="BR35" s="6">
        <f t="shared" si="9"/>
        <v>2.275960170697013</v>
      </c>
      <c r="BS35" s="6">
        <f t="shared" si="9"/>
        <v>4.8364153627311524</v>
      </c>
      <c r="BT35" s="6">
        <f t="shared" si="9"/>
        <v>3.6984352773826461</v>
      </c>
      <c r="BU35" s="6">
        <f t="shared" si="9"/>
        <v>4.9786628733997151</v>
      </c>
      <c r="BV35" s="6">
        <f t="shared" si="9"/>
        <v>14.793741109530584</v>
      </c>
      <c r="BW35" s="6">
        <f t="shared" si="9"/>
        <v>12.517780938833569</v>
      </c>
      <c r="BX35" s="6">
        <f t="shared" si="9"/>
        <v>20.910384068278805</v>
      </c>
      <c r="BY35" s="6">
        <f t="shared" si="9"/>
        <v>17.211948790896159</v>
      </c>
      <c r="BZ35" s="6">
        <f t="shared" si="9"/>
        <v>4.9786628733997151</v>
      </c>
      <c r="CA35" s="6">
        <f t="shared" si="9"/>
        <v>9.1038406827880518</v>
      </c>
      <c r="CB35" s="6">
        <f t="shared" si="10"/>
        <v>5.4054054054054053</v>
      </c>
      <c r="CC35" s="6">
        <f t="shared" si="10"/>
        <v>2.7027027027027026</v>
      </c>
      <c r="CD35" s="6">
        <f t="shared" si="10"/>
        <v>5.8558558558558556</v>
      </c>
      <c r="CE35" s="6">
        <f t="shared" si="10"/>
        <v>5.5555555555555554</v>
      </c>
      <c r="CF35" s="6">
        <f t="shared" si="10"/>
        <v>5.7057057057057055</v>
      </c>
      <c r="CG35" s="6">
        <f t="shared" si="10"/>
        <v>15.915915915915916</v>
      </c>
      <c r="CH35" s="6">
        <f t="shared" si="10"/>
        <v>9.1591591591591595</v>
      </c>
      <c r="CI35" s="6">
        <f t="shared" si="10"/>
        <v>15.615615615615615</v>
      </c>
      <c r="CJ35" s="6">
        <f t="shared" si="10"/>
        <v>17.267267267267268</v>
      </c>
      <c r="CK35" s="6">
        <f t="shared" si="10"/>
        <v>5.7057057057057055</v>
      </c>
      <c r="CL35" s="82">
        <f t="shared" si="10"/>
        <v>11.111111111111111</v>
      </c>
      <c r="CM35" s="6">
        <f t="shared" si="11"/>
        <v>3.0303030303030303</v>
      </c>
      <c r="CN35" s="187">
        <f t="shared" si="11"/>
        <v>0.25252525252525254</v>
      </c>
      <c r="CO35" s="187">
        <f t="shared" si="11"/>
        <v>0.25252525252525254</v>
      </c>
      <c r="CP35" s="6">
        <f t="shared" si="11"/>
        <v>1.7676767676767675</v>
      </c>
      <c r="CQ35" s="6">
        <f t="shared" si="11"/>
        <v>0.88383838383838376</v>
      </c>
      <c r="CR35" s="6">
        <f t="shared" si="11"/>
        <v>10.984848484848484</v>
      </c>
      <c r="CS35" s="6">
        <f t="shared" si="11"/>
        <v>8.9646464646464636</v>
      </c>
      <c r="CT35" s="6">
        <f t="shared" si="11"/>
        <v>15.909090909090908</v>
      </c>
      <c r="CU35" s="6">
        <f t="shared" si="11"/>
        <v>18.30808080808081</v>
      </c>
      <c r="CV35" s="6">
        <f t="shared" si="11"/>
        <v>9.4696969696969688</v>
      </c>
      <c r="CW35" s="6">
        <f t="shared" si="11"/>
        <v>30.176767676767675</v>
      </c>
      <c r="CX35" s="6">
        <f t="shared" si="12"/>
        <v>1.9685039370078741</v>
      </c>
      <c r="CY35" s="6">
        <f t="shared" si="12"/>
        <v>0.9186351706036745</v>
      </c>
      <c r="CZ35" s="6">
        <f t="shared" si="12"/>
        <v>2.0997375328083989</v>
      </c>
      <c r="DA35" s="6">
        <f t="shared" si="12"/>
        <v>3.0183727034120733</v>
      </c>
      <c r="DB35" s="6">
        <f t="shared" si="12"/>
        <v>3.0183727034120733</v>
      </c>
      <c r="DC35" s="6">
        <f t="shared" si="12"/>
        <v>12.204724409448819</v>
      </c>
      <c r="DD35" s="6">
        <f t="shared" si="12"/>
        <v>11.15485564304462</v>
      </c>
      <c r="DE35" s="6">
        <f t="shared" si="12"/>
        <v>16.535433070866144</v>
      </c>
      <c r="DF35" s="6">
        <f t="shared" si="12"/>
        <v>22.703412073490814</v>
      </c>
      <c r="DG35" s="6">
        <f t="shared" si="12"/>
        <v>5.1181102362204722</v>
      </c>
      <c r="DH35" s="82">
        <f t="shared" si="12"/>
        <v>21.259842519685041</v>
      </c>
      <c r="DJ35" s="61">
        <f t="shared" si="13"/>
        <v>0.71123755334281658</v>
      </c>
      <c r="DK35" s="6">
        <f t="shared" si="13"/>
        <v>0.42674253200568968</v>
      </c>
      <c r="DL35" s="6">
        <f t="shared" si="13"/>
        <v>1.0194404931247032</v>
      </c>
      <c r="DM35" s="6">
        <f t="shared" si="13"/>
        <v>1.8571202781729093</v>
      </c>
      <c r="DN35" s="6">
        <f t="shared" si="13"/>
        <v>0.72704283230599032</v>
      </c>
      <c r="DO35" s="6">
        <f t="shared" si="13"/>
        <v>1.1221748063853312</v>
      </c>
      <c r="DP35" s="6">
        <f t="shared" si="13"/>
        <v>-3.3586217796744098</v>
      </c>
      <c r="DQ35" s="6">
        <f t="shared" si="13"/>
        <v>-5.29476845266319</v>
      </c>
      <c r="DR35" s="6">
        <f t="shared" si="13"/>
        <v>5.5318476371109426E-2</v>
      </c>
      <c r="DS35" s="6">
        <f t="shared" si="13"/>
        <v>0.72704283230599032</v>
      </c>
      <c r="DT35" s="82">
        <f t="shared" si="13"/>
        <v>2.0072704283230589</v>
      </c>
      <c r="DU35" s="61">
        <f t="shared" si="14"/>
        <v>-1.0617990932951562</v>
      </c>
      <c r="DV35" s="187">
        <f t="shared" si="14"/>
        <v>0.66610991807842201</v>
      </c>
      <c r="DW35" s="187">
        <f t="shared" si="14"/>
        <v>1.8472122802831463</v>
      </c>
      <c r="DX35" s="6">
        <f t="shared" si="14"/>
        <v>1.2506959357353058</v>
      </c>
      <c r="DY35" s="6">
        <f t="shared" si="14"/>
        <v>2.1345343195736897</v>
      </c>
      <c r="DZ35" s="6">
        <f t="shared" si="14"/>
        <v>1.2198759246003341</v>
      </c>
      <c r="EA35" s="6">
        <f t="shared" si="14"/>
        <v>2.1902091783981561</v>
      </c>
      <c r="EB35" s="6">
        <f t="shared" si="14"/>
        <v>0.62634216177523605</v>
      </c>
      <c r="EC35" s="6">
        <f t="shared" si="14"/>
        <v>4.3953312654100039</v>
      </c>
      <c r="ED35" s="6">
        <f t="shared" si="14"/>
        <v>-4.3515867334764966</v>
      </c>
      <c r="EE35" s="82">
        <f t="shared" si="14"/>
        <v>-8.916925157082634</v>
      </c>
    </row>
    <row r="36" spans="1:135" x14ac:dyDescent="0.25">
      <c r="A36" s="575" t="s">
        <v>41</v>
      </c>
      <c r="B36" s="93">
        <v>34</v>
      </c>
      <c r="C36" s="80">
        <v>12</v>
      </c>
      <c r="D36" s="80">
        <v>31</v>
      </c>
      <c r="E36" s="80">
        <v>40</v>
      </c>
      <c r="F36" s="80">
        <v>13</v>
      </c>
      <c r="G36" s="80">
        <v>61</v>
      </c>
      <c r="H36" s="80">
        <v>43</v>
      </c>
      <c r="I36" s="80">
        <v>55</v>
      </c>
      <c r="J36" s="80">
        <v>40</v>
      </c>
      <c r="K36" s="80">
        <v>14</v>
      </c>
      <c r="L36" s="80">
        <v>30</v>
      </c>
      <c r="M36" s="80">
        <v>32</v>
      </c>
      <c r="N36" s="80">
        <v>14</v>
      </c>
      <c r="O36" s="80">
        <v>23</v>
      </c>
      <c r="P36" s="80">
        <v>38</v>
      </c>
      <c r="Q36" s="80">
        <v>20</v>
      </c>
      <c r="R36" s="80">
        <v>47</v>
      </c>
      <c r="S36" s="80">
        <v>36</v>
      </c>
      <c r="T36" s="80">
        <v>40</v>
      </c>
      <c r="U36" s="80">
        <v>44</v>
      </c>
      <c r="V36" s="80">
        <v>14</v>
      </c>
      <c r="W36" s="80">
        <v>28</v>
      </c>
      <c r="X36" s="80">
        <v>66</v>
      </c>
      <c r="Y36" s="80">
        <v>26</v>
      </c>
      <c r="Z36" s="80">
        <v>54</v>
      </c>
      <c r="AA36" s="80">
        <v>78</v>
      </c>
      <c r="AB36" s="80">
        <v>33</v>
      </c>
      <c r="AC36" s="80">
        <v>108</v>
      </c>
      <c r="AD36" s="80">
        <v>79</v>
      </c>
      <c r="AE36" s="80">
        <v>95</v>
      </c>
      <c r="AF36" s="80">
        <v>84</v>
      </c>
      <c r="AG36" s="80">
        <v>28</v>
      </c>
      <c r="AH36" s="80">
        <v>58</v>
      </c>
      <c r="AI36" s="93">
        <v>15</v>
      </c>
      <c r="AJ36" s="80">
        <v>10</v>
      </c>
      <c r="AK36" s="80">
        <v>10</v>
      </c>
      <c r="AL36" s="80">
        <v>18</v>
      </c>
      <c r="AM36" s="80">
        <v>14</v>
      </c>
      <c r="AN36" s="80">
        <v>51</v>
      </c>
      <c r="AO36" s="80">
        <v>50</v>
      </c>
      <c r="AP36" s="80">
        <v>65</v>
      </c>
      <c r="AQ36" s="80">
        <v>76</v>
      </c>
      <c r="AR36" s="80">
        <v>38</v>
      </c>
      <c r="AS36" s="80">
        <v>135</v>
      </c>
      <c r="AT36" s="80">
        <v>9</v>
      </c>
      <c r="AU36" s="80">
        <v>5</v>
      </c>
      <c r="AV36" s="80">
        <v>5</v>
      </c>
      <c r="AW36" s="80">
        <v>3</v>
      </c>
      <c r="AX36" s="80">
        <v>9</v>
      </c>
      <c r="AY36" s="80">
        <v>68</v>
      </c>
      <c r="AZ36" s="80">
        <v>36</v>
      </c>
      <c r="BA36" s="80">
        <v>54</v>
      </c>
      <c r="BB36" s="80">
        <v>59</v>
      </c>
      <c r="BC36" s="80">
        <v>36</v>
      </c>
      <c r="BD36" s="80">
        <v>107</v>
      </c>
      <c r="BE36" s="80">
        <v>24</v>
      </c>
      <c r="BF36" s="80">
        <v>15</v>
      </c>
      <c r="BG36" s="80">
        <v>15</v>
      </c>
      <c r="BH36" s="80">
        <v>21</v>
      </c>
      <c r="BI36" s="80">
        <v>23</v>
      </c>
      <c r="BJ36" s="80">
        <v>119</v>
      </c>
      <c r="BK36" s="80">
        <v>86</v>
      </c>
      <c r="BL36" s="80">
        <v>119</v>
      </c>
      <c r="BM36" s="80">
        <v>135</v>
      </c>
      <c r="BN36" s="80">
        <v>74</v>
      </c>
      <c r="BO36" s="81">
        <v>242</v>
      </c>
      <c r="BQ36" s="61">
        <f t="shared" si="9"/>
        <v>9.1152815013404833</v>
      </c>
      <c r="BR36" s="6">
        <f t="shared" si="9"/>
        <v>3.2171581769436997</v>
      </c>
      <c r="BS36" s="6">
        <f t="shared" si="9"/>
        <v>8.310991957104557</v>
      </c>
      <c r="BT36" s="6">
        <f t="shared" si="9"/>
        <v>10.723860589812332</v>
      </c>
      <c r="BU36" s="6">
        <f t="shared" si="9"/>
        <v>3.4852546916890081</v>
      </c>
      <c r="BV36" s="6">
        <f t="shared" si="9"/>
        <v>16.353887399463808</v>
      </c>
      <c r="BW36" s="6">
        <f t="shared" si="9"/>
        <v>11.528150134048257</v>
      </c>
      <c r="BX36" s="6">
        <f t="shared" si="9"/>
        <v>14.745308310991955</v>
      </c>
      <c r="BY36" s="6">
        <f t="shared" si="9"/>
        <v>10.723860589812332</v>
      </c>
      <c r="BZ36" s="6">
        <f t="shared" si="9"/>
        <v>3.7533512064343162</v>
      </c>
      <c r="CA36" s="6">
        <f t="shared" si="9"/>
        <v>8.0428954423592494</v>
      </c>
      <c r="CB36" s="6">
        <f t="shared" si="10"/>
        <v>9.5238095238095237</v>
      </c>
      <c r="CC36" s="6">
        <f t="shared" si="10"/>
        <v>4.1666666666666661</v>
      </c>
      <c r="CD36" s="6">
        <f t="shared" si="10"/>
        <v>6.8452380952380958</v>
      </c>
      <c r="CE36" s="6">
        <f t="shared" si="10"/>
        <v>11.30952380952381</v>
      </c>
      <c r="CF36" s="6">
        <f t="shared" si="10"/>
        <v>5.9523809523809517</v>
      </c>
      <c r="CG36" s="6">
        <f t="shared" si="10"/>
        <v>13.988095238095239</v>
      </c>
      <c r="CH36" s="6">
        <f t="shared" si="10"/>
        <v>10.714285714285714</v>
      </c>
      <c r="CI36" s="6">
        <f t="shared" si="10"/>
        <v>11.904761904761903</v>
      </c>
      <c r="CJ36" s="6">
        <f t="shared" si="10"/>
        <v>13.095238095238097</v>
      </c>
      <c r="CK36" s="6">
        <f t="shared" si="10"/>
        <v>4.1666666666666661</v>
      </c>
      <c r="CL36" s="82">
        <f t="shared" si="10"/>
        <v>8.3333333333333321</v>
      </c>
      <c r="CM36" s="6">
        <f t="shared" si="11"/>
        <v>3.1120331950207469</v>
      </c>
      <c r="CN36" s="6">
        <f t="shared" si="11"/>
        <v>2.0746887966804977</v>
      </c>
      <c r="CO36" s="6">
        <f t="shared" si="11"/>
        <v>2.0746887966804977</v>
      </c>
      <c r="CP36" s="6">
        <f t="shared" si="11"/>
        <v>3.7344398340248963</v>
      </c>
      <c r="CQ36" s="6">
        <f t="shared" si="11"/>
        <v>2.904564315352697</v>
      </c>
      <c r="CR36" s="6">
        <f t="shared" si="11"/>
        <v>10.580912863070539</v>
      </c>
      <c r="CS36" s="6">
        <f t="shared" si="11"/>
        <v>10.37344398340249</v>
      </c>
      <c r="CT36" s="6">
        <f t="shared" si="11"/>
        <v>13.485477178423237</v>
      </c>
      <c r="CU36" s="6">
        <f t="shared" si="11"/>
        <v>15.767634854771783</v>
      </c>
      <c r="CV36" s="6">
        <f t="shared" si="11"/>
        <v>7.8838174273858916</v>
      </c>
      <c r="CW36" s="6">
        <f t="shared" si="11"/>
        <v>28.008298755186722</v>
      </c>
      <c r="CX36" s="6">
        <f t="shared" si="12"/>
        <v>2.3017902813299234</v>
      </c>
      <c r="CY36" s="187">
        <f t="shared" si="12"/>
        <v>1.2787723785166241</v>
      </c>
      <c r="CZ36" s="187">
        <f t="shared" si="12"/>
        <v>1.2787723785166241</v>
      </c>
      <c r="DA36" s="187">
        <f t="shared" si="12"/>
        <v>0.76726342710997442</v>
      </c>
      <c r="DB36" s="6">
        <f t="shared" si="12"/>
        <v>2.3017902813299234</v>
      </c>
      <c r="DC36" s="6">
        <f t="shared" si="12"/>
        <v>17.391304347826086</v>
      </c>
      <c r="DD36" s="6">
        <f t="shared" si="12"/>
        <v>9.2071611253196934</v>
      </c>
      <c r="DE36" s="6">
        <f t="shared" si="12"/>
        <v>13.810741687979538</v>
      </c>
      <c r="DF36" s="6">
        <f t="shared" si="12"/>
        <v>15.089514066496163</v>
      </c>
      <c r="DG36" s="6">
        <f t="shared" si="12"/>
        <v>9.2071611253196934</v>
      </c>
      <c r="DH36" s="82">
        <f t="shared" si="12"/>
        <v>27.365728900255753</v>
      </c>
      <c r="DJ36" s="61">
        <f t="shared" si="13"/>
        <v>0.40852802246904041</v>
      </c>
      <c r="DK36" s="6">
        <f t="shared" si="13"/>
        <v>0.94950848972296642</v>
      </c>
      <c r="DL36" s="6">
        <f t="shared" si="13"/>
        <v>-1.4657538618664612</v>
      </c>
      <c r="DM36" s="6">
        <f t="shared" si="13"/>
        <v>0.58566321971147772</v>
      </c>
      <c r="DN36" s="6">
        <f t="shared" si="13"/>
        <v>2.4671262606919435</v>
      </c>
      <c r="DO36" s="6">
        <f t="shared" si="13"/>
        <v>-2.3657921613685691</v>
      </c>
      <c r="DP36" s="6">
        <f t="shared" si="13"/>
        <v>-0.81386441976254353</v>
      </c>
      <c r="DQ36" s="6">
        <f t="shared" si="13"/>
        <v>-2.8405464062300521</v>
      </c>
      <c r="DR36" s="6">
        <f t="shared" si="13"/>
        <v>2.3713775054257642</v>
      </c>
      <c r="DS36" s="6">
        <f t="shared" si="13"/>
        <v>0.41331546023234988</v>
      </c>
      <c r="DT36" s="82">
        <f t="shared" si="13"/>
        <v>0.29043789097408279</v>
      </c>
      <c r="DU36" s="61">
        <f t="shared" si="14"/>
        <v>-0.81024291369082357</v>
      </c>
      <c r="DV36" s="6">
        <f t="shared" si="14"/>
        <v>-0.7959164181638736</v>
      </c>
      <c r="DW36" s="6">
        <f t="shared" si="14"/>
        <v>-0.7959164181638736</v>
      </c>
      <c r="DX36" s="6">
        <f t="shared" si="14"/>
        <v>-2.967176406914922</v>
      </c>
      <c r="DY36" s="6">
        <f t="shared" si="14"/>
        <v>-0.60277403402277363</v>
      </c>
      <c r="DZ36" s="6">
        <f t="shared" si="14"/>
        <v>6.8103914847555469</v>
      </c>
      <c r="EA36" s="6">
        <f t="shared" si="14"/>
        <v>-1.1662828580827966</v>
      </c>
      <c r="EB36" s="6">
        <f t="shared" si="14"/>
        <v>0.32526450955630182</v>
      </c>
      <c r="EC36" s="6">
        <f t="shared" si="14"/>
        <v>-0.67812078827562061</v>
      </c>
      <c r="ED36" s="6">
        <f t="shared" si="14"/>
        <v>1.3233436979338018</v>
      </c>
      <c r="EE36" s="82">
        <f t="shared" si="14"/>
        <v>-0.64256985493096863</v>
      </c>
    </row>
    <row r="37" spans="1:135" x14ac:dyDescent="0.25">
      <c r="A37" s="561" t="s">
        <v>42</v>
      </c>
      <c r="B37" s="492"/>
      <c r="C37" s="491"/>
      <c r="D37" s="491"/>
      <c r="E37" s="491"/>
      <c r="F37" s="491"/>
      <c r="G37" s="491"/>
      <c r="H37" s="491"/>
      <c r="I37" s="491"/>
      <c r="J37" s="491"/>
      <c r="K37" s="491"/>
      <c r="L37" s="491"/>
      <c r="M37" s="491"/>
      <c r="N37" s="491"/>
      <c r="O37" s="491"/>
      <c r="P37" s="491"/>
      <c r="Q37" s="491"/>
      <c r="R37" s="491"/>
      <c r="S37" s="491"/>
      <c r="T37" s="491"/>
      <c r="U37" s="491"/>
      <c r="V37" s="491"/>
      <c r="W37" s="491"/>
      <c r="X37" s="491"/>
      <c r="Y37" s="491"/>
      <c r="Z37" s="491"/>
      <c r="AA37" s="491"/>
      <c r="AB37" s="491"/>
      <c r="AC37" s="491"/>
      <c r="AD37" s="491"/>
      <c r="AE37" s="491"/>
      <c r="AF37" s="491"/>
      <c r="AG37" s="491"/>
      <c r="AH37" s="491"/>
      <c r="AI37" s="492"/>
      <c r="AJ37" s="491"/>
      <c r="AK37" s="491"/>
      <c r="AL37" s="491"/>
      <c r="AM37" s="491"/>
      <c r="AN37" s="491"/>
      <c r="AO37" s="491"/>
      <c r="AP37" s="491"/>
      <c r="AQ37" s="491"/>
      <c r="AR37" s="491"/>
      <c r="AS37" s="491"/>
      <c r="AT37" s="491"/>
      <c r="AU37" s="491"/>
      <c r="AV37" s="491"/>
      <c r="AW37" s="491"/>
      <c r="AX37" s="491"/>
      <c r="AY37" s="491"/>
      <c r="AZ37" s="491"/>
      <c r="BA37" s="491"/>
      <c r="BB37" s="491"/>
      <c r="BC37" s="491"/>
      <c r="BD37" s="491"/>
      <c r="BE37" s="491"/>
      <c r="BF37" s="491"/>
      <c r="BG37" s="491"/>
      <c r="BH37" s="491"/>
      <c r="BI37" s="491"/>
      <c r="BJ37" s="491"/>
      <c r="BK37" s="491"/>
      <c r="BL37" s="491"/>
      <c r="BM37" s="491"/>
      <c r="BN37" s="491"/>
      <c r="BO37" s="493"/>
      <c r="BQ37" s="609"/>
      <c r="BR37" s="610"/>
      <c r="BS37" s="610"/>
      <c r="BT37" s="610"/>
      <c r="BU37" s="610"/>
      <c r="BV37" s="610"/>
      <c r="BW37" s="610"/>
      <c r="BX37" s="610"/>
      <c r="BY37" s="610"/>
      <c r="BZ37" s="610"/>
      <c r="CA37" s="610"/>
      <c r="CB37" s="610"/>
      <c r="CC37" s="610"/>
      <c r="CD37" s="610"/>
      <c r="CE37" s="610"/>
      <c r="CF37" s="610"/>
      <c r="CG37" s="610"/>
      <c r="CH37" s="610"/>
      <c r="CI37" s="610"/>
      <c r="CJ37" s="610"/>
      <c r="CK37" s="610"/>
      <c r="CL37" s="611"/>
      <c r="CM37" s="610"/>
      <c r="CN37" s="610"/>
      <c r="CO37" s="610"/>
      <c r="CP37" s="610"/>
      <c r="CQ37" s="610"/>
      <c r="CR37" s="610"/>
      <c r="CS37" s="610"/>
      <c r="CT37" s="610"/>
      <c r="CU37" s="610"/>
      <c r="CV37" s="610"/>
      <c r="CW37" s="610"/>
      <c r="CX37" s="610"/>
      <c r="CY37" s="610"/>
      <c r="CZ37" s="610"/>
      <c r="DA37" s="610"/>
      <c r="DB37" s="610"/>
      <c r="DC37" s="610"/>
      <c r="DD37" s="610"/>
      <c r="DE37" s="610"/>
      <c r="DF37" s="610"/>
      <c r="DG37" s="610"/>
      <c r="DH37" s="611"/>
      <c r="DJ37" s="609"/>
      <c r="DK37" s="610"/>
      <c r="DL37" s="610"/>
      <c r="DM37" s="610"/>
      <c r="DN37" s="610"/>
      <c r="DO37" s="610"/>
      <c r="DP37" s="610"/>
      <c r="DQ37" s="610"/>
      <c r="DR37" s="610"/>
      <c r="DS37" s="610"/>
      <c r="DT37" s="611"/>
      <c r="DU37" s="609"/>
      <c r="DV37" s="610"/>
      <c r="DW37" s="610"/>
      <c r="DX37" s="610"/>
      <c r="DY37" s="610"/>
      <c r="DZ37" s="610"/>
      <c r="EA37" s="610"/>
      <c r="EB37" s="610"/>
      <c r="EC37" s="610"/>
      <c r="ED37" s="610"/>
      <c r="EE37" s="611"/>
    </row>
    <row r="38" spans="1:135" x14ac:dyDescent="0.25">
      <c r="A38" s="267" t="s">
        <v>43</v>
      </c>
      <c r="B38" s="93">
        <v>9</v>
      </c>
      <c r="C38" s="80">
        <v>4</v>
      </c>
      <c r="D38" s="80">
        <v>1</v>
      </c>
      <c r="E38" s="80">
        <v>4</v>
      </c>
      <c r="F38" s="80">
        <v>4</v>
      </c>
      <c r="G38" s="80">
        <v>14</v>
      </c>
      <c r="H38" s="80">
        <v>18</v>
      </c>
      <c r="I38" s="80">
        <v>19</v>
      </c>
      <c r="J38" s="80">
        <v>23</v>
      </c>
      <c r="K38" s="80">
        <v>8</v>
      </c>
      <c r="L38" s="80">
        <v>7</v>
      </c>
      <c r="M38" s="80">
        <v>2</v>
      </c>
      <c r="N38" s="80">
        <v>5</v>
      </c>
      <c r="O38" s="80">
        <v>8</v>
      </c>
      <c r="P38" s="80">
        <v>7</v>
      </c>
      <c r="Q38" s="80">
        <v>2</v>
      </c>
      <c r="R38" s="80">
        <v>18</v>
      </c>
      <c r="S38" s="80">
        <v>14</v>
      </c>
      <c r="T38" s="80">
        <v>11</v>
      </c>
      <c r="U38" s="80">
        <v>24</v>
      </c>
      <c r="V38" s="80">
        <v>6</v>
      </c>
      <c r="W38" s="80">
        <v>16</v>
      </c>
      <c r="X38" s="80">
        <v>11</v>
      </c>
      <c r="Y38" s="80">
        <v>9</v>
      </c>
      <c r="Z38" s="80">
        <v>9</v>
      </c>
      <c r="AA38" s="80">
        <v>11</v>
      </c>
      <c r="AB38" s="80">
        <v>6</v>
      </c>
      <c r="AC38" s="80">
        <v>32</v>
      </c>
      <c r="AD38" s="80">
        <v>32</v>
      </c>
      <c r="AE38" s="80">
        <v>30</v>
      </c>
      <c r="AF38" s="80">
        <v>47</v>
      </c>
      <c r="AG38" s="80">
        <v>14</v>
      </c>
      <c r="AH38" s="80">
        <v>23</v>
      </c>
      <c r="AI38" s="93">
        <v>4</v>
      </c>
      <c r="AJ38" s="80">
        <v>0</v>
      </c>
      <c r="AK38" s="80">
        <v>0</v>
      </c>
      <c r="AL38" s="80">
        <v>8</v>
      </c>
      <c r="AM38" s="80">
        <v>2</v>
      </c>
      <c r="AN38" s="80">
        <v>19</v>
      </c>
      <c r="AO38" s="80">
        <v>12</v>
      </c>
      <c r="AP38" s="80">
        <v>31</v>
      </c>
      <c r="AQ38" s="80">
        <v>14</v>
      </c>
      <c r="AR38" s="80">
        <v>12</v>
      </c>
      <c r="AS38" s="80">
        <v>59</v>
      </c>
      <c r="AT38" s="80">
        <v>2</v>
      </c>
      <c r="AU38" s="80">
        <v>2</v>
      </c>
      <c r="AV38" s="80">
        <v>3</v>
      </c>
      <c r="AW38" s="80">
        <v>4</v>
      </c>
      <c r="AX38" s="80">
        <v>4</v>
      </c>
      <c r="AY38" s="80">
        <v>12</v>
      </c>
      <c r="AZ38" s="80">
        <v>12</v>
      </c>
      <c r="BA38" s="80">
        <v>18</v>
      </c>
      <c r="BB38" s="80">
        <v>20</v>
      </c>
      <c r="BC38" s="80">
        <v>9</v>
      </c>
      <c r="BD38" s="80">
        <v>37</v>
      </c>
      <c r="BE38" s="80">
        <v>6</v>
      </c>
      <c r="BF38" s="80">
        <v>2</v>
      </c>
      <c r="BG38" s="80">
        <v>3</v>
      </c>
      <c r="BH38" s="80">
        <v>12</v>
      </c>
      <c r="BI38" s="80">
        <v>6</v>
      </c>
      <c r="BJ38" s="80">
        <v>31</v>
      </c>
      <c r="BK38" s="80">
        <v>24</v>
      </c>
      <c r="BL38" s="80">
        <v>49</v>
      </c>
      <c r="BM38" s="80">
        <v>34</v>
      </c>
      <c r="BN38" s="80">
        <v>21</v>
      </c>
      <c r="BO38" s="81">
        <v>96</v>
      </c>
      <c r="BQ38" s="61">
        <f t="shared" ref="BQ38:CA39" si="15">IFERROR(B38/SUM($B38:$L38)*100,0)</f>
        <v>8.1081081081081088</v>
      </c>
      <c r="BR38" s="187">
        <f t="shared" si="15"/>
        <v>3.6036036036036037</v>
      </c>
      <c r="BS38" s="187">
        <f t="shared" si="15"/>
        <v>0.90090090090090091</v>
      </c>
      <c r="BT38" s="187">
        <f t="shared" si="15"/>
        <v>3.6036036036036037</v>
      </c>
      <c r="BU38" s="187">
        <f t="shared" si="15"/>
        <v>3.6036036036036037</v>
      </c>
      <c r="BV38" s="6">
        <f t="shared" si="15"/>
        <v>12.612612612612612</v>
      </c>
      <c r="BW38" s="6">
        <f t="shared" si="15"/>
        <v>16.216216216216218</v>
      </c>
      <c r="BX38" s="6">
        <f t="shared" si="15"/>
        <v>17.117117117117118</v>
      </c>
      <c r="BY38" s="6">
        <f t="shared" si="15"/>
        <v>20.72072072072072</v>
      </c>
      <c r="BZ38" s="6">
        <f t="shared" si="15"/>
        <v>7.2072072072072073</v>
      </c>
      <c r="CA38" s="6">
        <f t="shared" si="15"/>
        <v>6.3063063063063058</v>
      </c>
      <c r="CB38" s="187">
        <f t="shared" ref="CB38:CL39" si="16">IFERROR(M38/SUM($M38:$W38)*100,0)</f>
        <v>1.7699115044247788</v>
      </c>
      <c r="CC38" s="187">
        <f t="shared" si="16"/>
        <v>4.4247787610619467</v>
      </c>
      <c r="CD38" s="6">
        <f t="shared" si="16"/>
        <v>7.0796460176991154</v>
      </c>
      <c r="CE38" s="6">
        <f t="shared" si="16"/>
        <v>6.1946902654867255</v>
      </c>
      <c r="CF38" s="187">
        <f t="shared" si="16"/>
        <v>1.7699115044247788</v>
      </c>
      <c r="CG38" s="6">
        <f t="shared" si="16"/>
        <v>15.929203539823009</v>
      </c>
      <c r="CH38" s="6">
        <f t="shared" si="16"/>
        <v>12.389380530973451</v>
      </c>
      <c r="CI38" s="6">
        <f t="shared" si="16"/>
        <v>9.7345132743362832</v>
      </c>
      <c r="CJ38" s="6">
        <f t="shared" si="16"/>
        <v>21.238938053097346</v>
      </c>
      <c r="CK38" s="6">
        <f t="shared" si="16"/>
        <v>5.3097345132743365</v>
      </c>
      <c r="CL38" s="82">
        <f t="shared" si="16"/>
        <v>14.159292035398231</v>
      </c>
      <c r="CM38" s="187">
        <f t="shared" ref="CM38:CW39" si="17">IFERROR(AI38/SUM($AI38:$AS38)*100,0)</f>
        <v>2.4844720496894408</v>
      </c>
      <c r="CN38" s="187">
        <f t="shared" si="17"/>
        <v>0</v>
      </c>
      <c r="CO38" s="187">
        <f t="shared" si="17"/>
        <v>0</v>
      </c>
      <c r="CP38" s="6">
        <f t="shared" si="17"/>
        <v>4.9689440993788816</v>
      </c>
      <c r="CQ38" s="187">
        <f t="shared" si="17"/>
        <v>1.2422360248447204</v>
      </c>
      <c r="CR38" s="6">
        <f t="shared" si="17"/>
        <v>11.801242236024844</v>
      </c>
      <c r="CS38" s="6">
        <f t="shared" si="17"/>
        <v>7.4534161490683228</v>
      </c>
      <c r="CT38" s="6">
        <f t="shared" si="17"/>
        <v>19.254658385093169</v>
      </c>
      <c r="CU38" s="6">
        <f t="shared" si="17"/>
        <v>8.695652173913043</v>
      </c>
      <c r="CV38" s="6">
        <f t="shared" si="17"/>
        <v>7.4534161490683228</v>
      </c>
      <c r="CW38" s="6">
        <f t="shared" si="17"/>
        <v>36.645962732919259</v>
      </c>
      <c r="CX38" s="187">
        <f t="shared" ref="CX38:DH39" si="18">IFERROR(AT38/SUM($AT38:$BD38)*100,0)</f>
        <v>1.6260162601626018</v>
      </c>
      <c r="CY38" s="187">
        <f t="shared" si="18"/>
        <v>1.6260162601626018</v>
      </c>
      <c r="CZ38" s="187">
        <f t="shared" si="18"/>
        <v>2.4390243902439024</v>
      </c>
      <c r="DA38" s="187">
        <f t="shared" si="18"/>
        <v>3.2520325203252036</v>
      </c>
      <c r="DB38" s="187">
        <f t="shared" si="18"/>
        <v>3.2520325203252036</v>
      </c>
      <c r="DC38" s="6">
        <f t="shared" si="18"/>
        <v>9.7560975609756095</v>
      </c>
      <c r="DD38" s="6">
        <f t="shared" si="18"/>
        <v>9.7560975609756095</v>
      </c>
      <c r="DE38" s="6">
        <f t="shared" si="18"/>
        <v>14.634146341463413</v>
      </c>
      <c r="DF38" s="6">
        <f t="shared" si="18"/>
        <v>16.260162601626014</v>
      </c>
      <c r="DG38" s="6">
        <f t="shared" si="18"/>
        <v>7.3170731707317067</v>
      </c>
      <c r="DH38" s="82">
        <f t="shared" si="18"/>
        <v>30.081300813008134</v>
      </c>
      <c r="DJ38" s="188">
        <f t="shared" ref="DJ38:DT39" si="19">CB38-BQ38</f>
        <v>-6.3381966036833299</v>
      </c>
      <c r="DK38" s="187">
        <f t="shared" si="19"/>
        <v>0.82117515745834302</v>
      </c>
      <c r="DL38" s="6">
        <f t="shared" si="19"/>
        <v>6.1787451167982148</v>
      </c>
      <c r="DM38" s="6">
        <f t="shared" si="19"/>
        <v>2.5910866618831219</v>
      </c>
      <c r="DN38" s="187">
        <f t="shared" si="19"/>
        <v>-1.8336920991788248</v>
      </c>
      <c r="DO38" s="6">
        <f t="shared" si="19"/>
        <v>3.3165909272103971</v>
      </c>
      <c r="DP38" s="6">
        <f t="shared" si="19"/>
        <v>-3.8268356852427665</v>
      </c>
      <c r="DQ38" s="6">
        <f t="shared" si="19"/>
        <v>-7.3826038427808349</v>
      </c>
      <c r="DR38" s="6">
        <f t="shared" si="19"/>
        <v>0.51821733237662571</v>
      </c>
      <c r="DS38" s="6">
        <f t="shared" si="19"/>
        <v>-1.8974726939328708</v>
      </c>
      <c r="DT38" s="82">
        <f t="shared" si="19"/>
        <v>7.8529857290919249</v>
      </c>
      <c r="DU38" s="188">
        <f t="shared" ref="DU38:EE39" si="20">CX38-CM38</f>
        <v>-0.85845578952683899</v>
      </c>
      <c r="DV38" s="187">
        <f t="shared" si="20"/>
        <v>1.6260162601626018</v>
      </c>
      <c r="DW38" s="187">
        <f t="shared" si="20"/>
        <v>2.4390243902439024</v>
      </c>
      <c r="DX38" s="6">
        <f t="shared" si="20"/>
        <v>-1.716911579053678</v>
      </c>
      <c r="DY38" s="187">
        <f t="shared" si="20"/>
        <v>2.009796495480483</v>
      </c>
      <c r="DZ38" s="6">
        <f t="shared" si="20"/>
        <v>-2.0451446750492348</v>
      </c>
      <c r="EA38" s="6">
        <f t="shared" si="20"/>
        <v>2.3026814119072867</v>
      </c>
      <c r="EB38" s="6">
        <f t="shared" si="20"/>
        <v>-4.6205120436297555</v>
      </c>
      <c r="EC38" s="6">
        <f t="shared" si="20"/>
        <v>7.5645104277129711</v>
      </c>
      <c r="ED38" s="6">
        <f t="shared" si="20"/>
        <v>-0.13634297833661613</v>
      </c>
      <c r="EE38" s="82">
        <f t="shared" si="20"/>
        <v>-6.5646619199111242</v>
      </c>
    </row>
    <row r="39" spans="1:135" x14ac:dyDescent="0.25">
      <c r="A39" s="267" t="s">
        <v>44</v>
      </c>
      <c r="B39" s="93">
        <v>87</v>
      </c>
      <c r="C39" s="80">
        <v>40</v>
      </c>
      <c r="D39" s="80">
        <v>80</v>
      </c>
      <c r="E39" s="80">
        <v>85</v>
      </c>
      <c r="F39" s="80">
        <v>74</v>
      </c>
      <c r="G39" s="80">
        <v>285</v>
      </c>
      <c r="H39" s="80">
        <v>241</v>
      </c>
      <c r="I39" s="80">
        <v>351</v>
      </c>
      <c r="J39" s="80">
        <v>280</v>
      </c>
      <c r="K39" s="80">
        <v>98</v>
      </c>
      <c r="L39" s="80">
        <v>158</v>
      </c>
      <c r="M39" s="80">
        <v>89</v>
      </c>
      <c r="N39" s="80">
        <v>47</v>
      </c>
      <c r="O39" s="80">
        <v>98</v>
      </c>
      <c r="P39" s="80">
        <v>118</v>
      </c>
      <c r="Q39" s="80">
        <v>79</v>
      </c>
      <c r="R39" s="80">
        <v>254</v>
      </c>
      <c r="S39" s="80">
        <v>206</v>
      </c>
      <c r="T39" s="80">
        <v>278</v>
      </c>
      <c r="U39" s="80">
        <v>302</v>
      </c>
      <c r="V39" s="80">
        <v>90</v>
      </c>
      <c r="W39" s="80">
        <v>140</v>
      </c>
      <c r="X39" s="80">
        <v>176</v>
      </c>
      <c r="Y39" s="80">
        <v>87</v>
      </c>
      <c r="Z39" s="80">
        <v>178</v>
      </c>
      <c r="AA39" s="80">
        <v>203</v>
      </c>
      <c r="AB39" s="80">
        <v>153</v>
      </c>
      <c r="AC39" s="80">
        <v>539</v>
      </c>
      <c r="AD39" s="80">
        <v>447</v>
      </c>
      <c r="AE39" s="80">
        <v>629</v>
      </c>
      <c r="AF39" s="80">
        <v>582</v>
      </c>
      <c r="AG39" s="80">
        <v>188</v>
      </c>
      <c r="AH39" s="80">
        <v>298</v>
      </c>
      <c r="AI39" s="93">
        <v>39</v>
      </c>
      <c r="AJ39" s="80">
        <v>17</v>
      </c>
      <c r="AK39" s="80">
        <v>20</v>
      </c>
      <c r="AL39" s="80">
        <v>52</v>
      </c>
      <c r="AM39" s="80">
        <v>56</v>
      </c>
      <c r="AN39" s="80">
        <v>212</v>
      </c>
      <c r="AO39" s="80">
        <v>192</v>
      </c>
      <c r="AP39" s="80">
        <v>318</v>
      </c>
      <c r="AQ39" s="80">
        <v>346</v>
      </c>
      <c r="AR39" s="80">
        <v>148</v>
      </c>
      <c r="AS39" s="80">
        <v>500</v>
      </c>
      <c r="AT39" s="80">
        <v>45</v>
      </c>
      <c r="AU39" s="80">
        <v>24</v>
      </c>
      <c r="AV39" s="80">
        <v>47</v>
      </c>
      <c r="AW39" s="80">
        <v>64</v>
      </c>
      <c r="AX39" s="80">
        <v>61</v>
      </c>
      <c r="AY39" s="80">
        <v>251</v>
      </c>
      <c r="AZ39" s="80">
        <v>218</v>
      </c>
      <c r="BA39" s="80">
        <v>302</v>
      </c>
      <c r="BB39" s="80">
        <v>321</v>
      </c>
      <c r="BC39" s="80">
        <v>102</v>
      </c>
      <c r="BD39" s="80">
        <v>391</v>
      </c>
      <c r="BE39" s="80">
        <v>84</v>
      </c>
      <c r="BF39" s="80">
        <v>41</v>
      </c>
      <c r="BG39" s="80">
        <v>67</v>
      </c>
      <c r="BH39" s="80">
        <v>116</v>
      </c>
      <c r="BI39" s="80">
        <v>117</v>
      </c>
      <c r="BJ39" s="80">
        <v>463</v>
      </c>
      <c r="BK39" s="80">
        <v>410</v>
      </c>
      <c r="BL39" s="80">
        <v>620</v>
      </c>
      <c r="BM39" s="80">
        <v>667</v>
      </c>
      <c r="BN39" s="80">
        <v>250</v>
      </c>
      <c r="BO39" s="81">
        <v>891</v>
      </c>
      <c r="BQ39" s="61">
        <f t="shared" si="15"/>
        <v>4.8903878583473865</v>
      </c>
      <c r="BR39" s="6">
        <f t="shared" si="15"/>
        <v>2.2484541877459248</v>
      </c>
      <c r="BS39" s="6">
        <f t="shared" si="15"/>
        <v>4.4969083754918495</v>
      </c>
      <c r="BT39" s="6">
        <f t="shared" si="15"/>
        <v>4.7779651489600905</v>
      </c>
      <c r="BU39" s="6">
        <f t="shared" si="15"/>
        <v>4.1596402473299605</v>
      </c>
      <c r="BV39" s="6">
        <f t="shared" si="15"/>
        <v>16.020236087689714</v>
      </c>
      <c r="BW39" s="6">
        <f t="shared" si="15"/>
        <v>13.546936481169197</v>
      </c>
      <c r="BX39" s="6">
        <f t="shared" si="15"/>
        <v>19.73018549747049</v>
      </c>
      <c r="BY39" s="6">
        <f t="shared" si="15"/>
        <v>15.739179314221472</v>
      </c>
      <c r="BZ39" s="6">
        <f t="shared" si="15"/>
        <v>5.5087127599775156</v>
      </c>
      <c r="CA39" s="6">
        <f t="shared" si="15"/>
        <v>8.8813940415964012</v>
      </c>
      <c r="CB39" s="6">
        <f t="shared" si="16"/>
        <v>5.2322163433274547</v>
      </c>
      <c r="CC39" s="6">
        <f t="shared" si="16"/>
        <v>2.7630805408583186</v>
      </c>
      <c r="CD39" s="6">
        <f t="shared" si="16"/>
        <v>5.761316872427984</v>
      </c>
      <c r="CE39" s="6">
        <f t="shared" si="16"/>
        <v>6.9370958259847155</v>
      </c>
      <c r="CF39" s="6">
        <f t="shared" si="16"/>
        <v>4.6443268665490889</v>
      </c>
      <c r="CG39" s="6">
        <f t="shared" si="16"/>
        <v>14.93239271017049</v>
      </c>
      <c r="CH39" s="6">
        <f t="shared" si="16"/>
        <v>12.110523221634333</v>
      </c>
      <c r="CI39" s="6">
        <f t="shared" si="16"/>
        <v>16.343327454438565</v>
      </c>
      <c r="CJ39" s="6">
        <f t="shared" si="16"/>
        <v>17.754262198706645</v>
      </c>
      <c r="CK39" s="6">
        <f t="shared" si="16"/>
        <v>5.2910052910052912</v>
      </c>
      <c r="CL39" s="82">
        <f t="shared" si="16"/>
        <v>8.2304526748971192</v>
      </c>
      <c r="CM39" s="6">
        <f t="shared" si="17"/>
        <v>2.0526315789473686</v>
      </c>
      <c r="CN39" s="6">
        <f t="shared" si="17"/>
        <v>0.89473684210526305</v>
      </c>
      <c r="CO39" s="6">
        <f t="shared" si="17"/>
        <v>1.0526315789473684</v>
      </c>
      <c r="CP39" s="6">
        <f t="shared" si="17"/>
        <v>2.736842105263158</v>
      </c>
      <c r="CQ39" s="6">
        <f t="shared" si="17"/>
        <v>2.9473684210526314</v>
      </c>
      <c r="CR39" s="6">
        <f t="shared" si="17"/>
        <v>11.157894736842106</v>
      </c>
      <c r="CS39" s="6">
        <f t="shared" si="17"/>
        <v>10.105263157894736</v>
      </c>
      <c r="CT39" s="6">
        <f t="shared" si="17"/>
        <v>16.736842105263158</v>
      </c>
      <c r="CU39" s="6">
        <f t="shared" si="17"/>
        <v>18.210526315789473</v>
      </c>
      <c r="CV39" s="6">
        <f t="shared" si="17"/>
        <v>7.7894736842105265</v>
      </c>
      <c r="CW39" s="6">
        <f t="shared" si="17"/>
        <v>26.315789473684209</v>
      </c>
      <c r="CX39" s="6">
        <f t="shared" si="18"/>
        <v>2.4644030668127055</v>
      </c>
      <c r="CY39" s="6">
        <f t="shared" si="18"/>
        <v>1.3143483023001095</v>
      </c>
      <c r="CZ39" s="6">
        <f t="shared" si="18"/>
        <v>2.5739320920043811</v>
      </c>
      <c r="DA39" s="6">
        <f t="shared" si="18"/>
        <v>3.5049288061336252</v>
      </c>
      <c r="DB39" s="6">
        <f t="shared" si="18"/>
        <v>3.3406352683461114</v>
      </c>
      <c r="DC39" s="6">
        <f t="shared" si="18"/>
        <v>13.745892661555311</v>
      </c>
      <c r="DD39" s="6">
        <f t="shared" si="18"/>
        <v>11.938663745892661</v>
      </c>
      <c r="DE39" s="6">
        <f t="shared" si="18"/>
        <v>16.538882803943046</v>
      </c>
      <c r="DF39" s="6">
        <f t="shared" si="18"/>
        <v>17.579408543263966</v>
      </c>
      <c r="DG39" s="6">
        <f t="shared" si="18"/>
        <v>5.5859802847754656</v>
      </c>
      <c r="DH39" s="82">
        <f t="shared" si="18"/>
        <v>21.412924424972619</v>
      </c>
      <c r="DJ39" s="61">
        <f t="shared" si="19"/>
        <v>0.34182848498006813</v>
      </c>
      <c r="DK39" s="6">
        <f t="shared" si="19"/>
        <v>0.5146263531123938</v>
      </c>
      <c r="DL39" s="6">
        <f t="shared" si="19"/>
        <v>1.2644084969361344</v>
      </c>
      <c r="DM39" s="6">
        <f t="shared" si="19"/>
        <v>2.159130677024625</v>
      </c>
      <c r="DN39" s="6">
        <f t="shared" si="19"/>
        <v>0.48468661921912837</v>
      </c>
      <c r="DO39" s="6">
        <f t="shared" si="19"/>
        <v>-1.0878433775192242</v>
      </c>
      <c r="DP39" s="6">
        <f t="shared" si="19"/>
        <v>-1.4364132595348647</v>
      </c>
      <c r="DQ39" s="6">
        <f t="shared" si="19"/>
        <v>-3.3868580430319248</v>
      </c>
      <c r="DR39" s="6">
        <f t="shared" si="19"/>
        <v>2.0150828844851727</v>
      </c>
      <c r="DS39" s="6">
        <f t="shared" si="19"/>
        <v>-0.21770746897222448</v>
      </c>
      <c r="DT39" s="82">
        <f t="shared" si="19"/>
        <v>-0.65094136669928204</v>
      </c>
      <c r="DU39" s="61">
        <f t="shared" si="20"/>
        <v>0.4117714878653369</v>
      </c>
      <c r="DV39" s="6">
        <f t="shared" si="20"/>
        <v>0.41961146019484641</v>
      </c>
      <c r="DW39" s="6">
        <f t="shared" si="20"/>
        <v>1.5213005130570127</v>
      </c>
      <c r="DX39" s="6">
        <f t="shared" si="20"/>
        <v>0.76808670087046726</v>
      </c>
      <c r="DY39" s="6">
        <f t="shared" si="20"/>
        <v>0.39326684729347994</v>
      </c>
      <c r="DZ39" s="6">
        <f t="shared" si="20"/>
        <v>2.5879979247132052</v>
      </c>
      <c r="EA39" s="6">
        <f t="shared" si="20"/>
        <v>1.8334005879979252</v>
      </c>
      <c r="EB39" s="6">
        <f t="shared" si="20"/>
        <v>-0.19795930132011108</v>
      </c>
      <c r="EC39" s="6">
        <f t="shared" si="20"/>
        <v>-0.63111777252550638</v>
      </c>
      <c r="ED39" s="6">
        <f t="shared" si="20"/>
        <v>-2.203493399435061</v>
      </c>
      <c r="EE39" s="82">
        <f t="shared" si="20"/>
        <v>-4.9028650487115897</v>
      </c>
    </row>
    <row r="40" spans="1:135" x14ac:dyDescent="0.25">
      <c r="A40" s="561" t="s">
        <v>92</v>
      </c>
      <c r="B40" s="492"/>
      <c r="C40" s="491"/>
      <c r="D40" s="491"/>
      <c r="E40" s="491"/>
      <c r="F40" s="491"/>
      <c r="G40" s="491"/>
      <c r="H40" s="491"/>
      <c r="I40" s="491"/>
      <c r="J40" s="491"/>
      <c r="K40" s="491"/>
      <c r="L40" s="491"/>
      <c r="M40" s="491"/>
      <c r="N40" s="491"/>
      <c r="O40" s="491"/>
      <c r="P40" s="491"/>
      <c r="Q40" s="491"/>
      <c r="R40" s="491"/>
      <c r="S40" s="491"/>
      <c r="T40" s="491"/>
      <c r="U40" s="491"/>
      <c r="V40" s="491"/>
      <c r="W40" s="491"/>
      <c r="X40" s="491"/>
      <c r="Y40" s="491"/>
      <c r="Z40" s="491"/>
      <c r="AA40" s="491"/>
      <c r="AB40" s="491"/>
      <c r="AC40" s="491"/>
      <c r="AD40" s="491"/>
      <c r="AE40" s="491"/>
      <c r="AF40" s="491"/>
      <c r="AG40" s="491"/>
      <c r="AH40" s="491"/>
      <c r="AI40" s="492"/>
      <c r="AJ40" s="491"/>
      <c r="AK40" s="491"/>
      <c r="AL40" s="491"/>
      <c r="AM40" s="491"/>
      <c r="AN40" s="491"/>
      <c r="AO40" s="491"/>
      <c r="AP40" s="491"/>
      <c r="AQ40" s="491"/>
      <c r="AR40" s="491"/>
      <c r="AS40" s="491"/>
      <c r="AT40" s="491"/>
      <c r="AU40" s="491"/>
      <c r="AV40" s="491"/>
      <c r="AW40" s="491"/>
      <c r="AX40" s="491"/>
      <c r="AY40" s="491"/>
      <c r="AZ40" s="491"/>
      <c r="BA40" s="491"/>
      <c r="BB40" s="491"/>
      <c r="BC40" s="491"/>
      <c r="BD40" s="491"/>
      <c r="BE40" s="491"/>
      <c r="BF40" s="491"/>
      <c r="BG40" s="491"/>
      <c r="BH40" s="491"/>
      <c r="BI40" s="491"/>
      <c r="BJ40" s="491"/>
      <c r="BK40" s="491"/>
      <c r="BL40" s="491"/>
      <c r="BM40" s="491"/>
      <c r="BN40" s="491"/>
      <c r="BO40" s="493"/>
      <c r="BQ40" s="609"/>
      <c r="BR40" s="610"/>
      <c r="BS40" s="610"/>
      <c r="BT40" s="610"/>
      <c r="BU40" s="610"/>
      <c r="BV40" s="610"/>
      <c r="BW40" s="610"/>
      <c r="BX40" s="610"/>
      <c r="BY40" s="610"/>
      <c r="BZ40" s="610"/>
      <c r="CA40" s="610"/>
      <c r="CB40" s="610"/>
      <c r="CC40" s="610"/>
      <c r="CD40" s="610"/>
      <c r="CE40" s="610"/>
      <c r="CF40" s="610"/>
      <c r="CG40" s="610"/>
      <c r="CH40" s="610"/>
      <c r="CI40" s="610"/>
      <c r="CJ40" s="610"/>
      <c r="CK40" s="610"/>
      <c r="CL40" s="611"/>
      <c r="CM40" s="610"/>
      <c r="CN40" s="610"/>
      <c r="CO40" s="610"/>
      <c r="CP40" s="610"/>
      <c r="CQ40" s="610"/>
      <c r="CR40" s="610"/>
      <c r="CS40" s="610"/>
      <c r="CT40" s="610"/>
      <c r="CU40" s="610"/>
      <c r="CV40" s="610"/>
      <c r="CW40" s="610"/>
      <c r="CX40" s="610"/>
      <c r="CY40" s="610"/>
      <c r="CZ40" s="610"/>
      <c r="DA40" s="610"/>
      <c r="DB40" s="610"/>
      <c r="DC40" s="610"/>
      <c r="DD40" s="610"/>
      <c r="DE40" s="610"/>
      <c r="DF40" s="610"/>
      <c r="DG40" s="610"/>
      <c r="DH40" s="611"/>
      <c r="DJ40" s="609"/>
      <c r="DK40" s="610"/>
      <c r="DL40" s="610"/>
      <c r="DM40" s="610"/>
      <c r="DN40" s="610"/>
      <c r="DO40" s="610"/>
      <c r="DP40" s="610"/>
      <c r="DQ40" s="610"/>
      <c r="DR40" s="610"/>
      <c r="DS40" s="610"/>
      <c r="DT40" s="611"/>
      <c r="DU40" s="609"/>
      <c r="DV40" s="610"/>
      <c r="DW40" s="610"/>
      <c r="DX40" s="610"/>
      <c r="DY40" s="610"/>
      <c r="DZ40" s="610"/>
      <c r="EA40" s="610"/>
      <c r="EB40" s="610"/>
      <c r="EC40" s="610"/>
      <c r="ED40" s="610"/>
      <c r="EE40" s="611"/>
    </row>
    <row r="41" spans="1:135" x14ac:dyDescent="0.25">
      <c r="A41" s="267" t="s">
        <v>46</v>
      </c>
      <c r="B41" s="93">
        <v>80</v>
      </c>
      <c r="C41" s="80">
        <v>32</v>
      </c>
      <c r="D41" s="80">
        <v>50</v>
      </c>
      <c r="E41" s="80">
        <v>66</v>
      </c>
      <c r="F41" s="80">
        <v>54</v>
      </c>
      <c r="G41" s="80">
        <v>161</v>
      </c>
      <c r="H41" s="80">
        <v>103</v>
      </c>
      <c r="I41" s="80">
        <v>153</v>
      </c>
      <c r="J41" s="80">
        <v>119</v>
      </c>
      <c r="K41" s="80">
        <v>35</v>
      </c>
      <c r="L41" s="80">
        <v>72</v>
      </c>
      <c r="M41" s="80">
        <v>67</v>
      </c>
      <c r="N41" s="80">
        <v>32</v>
      </c>
      <c r="O41" s="80">
        <v>55</v>
      </c>
      <c r="P41" s="80">
        <v>78</v>
      </c>
      <c r="Q41" s="80">
        <v>42</v>
      </c>
      <c r="R41" s="80">
        <v>153</v>
      </c>
      <c r="S41" s="80">
        <v>110</v>
      </c>
      <c r="T41" s="80">
        <v>124</v>
      </c>
      <c r="U41" s="80">
        <v>146</v>
      </c>
      <c r="V41" s="80">
        <v>30</v>
      </c>
      <c r="W41" s="80">
        <v>70</v>
      </c>
      <c r="X41" s="80">
        <v>147</v>
      </c>
      <c r="Y41" s="80">
        <v>64</v>
      </c>
      <c r="Z41" s="80">
        <v>105</v>
      </c>
      <c r="AA41" s="80">
        <v>144</v>
      </c>
      <c r="AB41" s="80">
        <v>96</v>
      </c>
      <c r="AC41" s="80">
        <v>314</v>
      </c>
      <c r="AD41" s="80">
        <v>213</v>
      </c>
      <c r="AE41" s="80">
        <v>277</v>
      </c>
      <c r="AF41" s="80">
        <v>265</v>
      </c>
      <c r="AG41" s="80">
        <v>65</v>
      </c>
      <c r="AH41" s="80">
        <v>142</v>
      </c>
      <c r="AI41" s="93">
        <v>32</v>
      </c>
      <c r="AJ41" s="80">
        <v>11</v>
      </c>
      <c r="AK41" s="80">
        <v>14</v>
      </c>
      <c r="AL41" s="80">
        <v>27</v>
      </c>
      <c r="AM41" s="80">
        <v>27</v>
      </c>
      <c r="AN41" s="80">
        <v>118</v>
      </c>
      <c r="AO41" s="80">
        <v>79</v>
      </c>
      <c r="AP41" s="80">
        <v>144</v>
      </c>
      <c r="AQ41" s="80">
        <v>143</v>
      </c>
      <c r="AR41" s="80">
        <v>54</v>
      </c>
      <c r="AS41" s="80">
        <v>277</v>
      </c>
      <c r="AT41" s="80">
        <v>28</v>
      </c>
      <c r="AU41" s="80">
        <v>9</v>
      </c>
      <c r="AV41" s="80">
        <v>18</v>
      </c>
      <c r="AW41" s="80">
        <v>32</v>
      </c>
      <c r="AX41" s="80">
        <v>33</v>
      </c>
      <c r="AY41" s="80">
        <v>150</v>
      </c>
      <c r="AZ41" s="80">
        <v>104</v>
      </c>
      <c r="BA41" s="80">
        <v>131</v>
      </c>
      <c r="BB41" s="80">
        <v>128</v>
      </c>
      <c r="BC41" s="80">
        <v>53</v>
      </c>
      <c r="BD41" s="80">
        <v>213</v>
      </c>
      <c r="BE41" s="80">
        <v>60</v>
      </c>
      <c r="BF41" s="80">
        <v>20</v>
      </c>
      <c r="BG41" s="80">
        <v>32</v>
      </c>
      <c r="BH41" s="80">
        <v>59</v>
      </c>
      <c r="BI41" s="80">
        <v>60</v>
      </c>
      <c r="BJ41" s="80">
        <v>268</v>
      </c>
      <c r="BK41" s="80">
        <v>183</v>
      </c>
      <c r="BL41" s="80">
        <v>275</v>
      </c>
      <c r="BM41" s="80">
        <v>271</v>
      </c>
      <c r="BN41" s="80">
        <v>107</v>
      </c>
      <c r="BO41" s="81">
        <v>490</v>
      </c>
      <c r="BQ41" s="61">
        <f t="shared" ref="BQ41:CA43" si="21">IFERROR(B41/SUM($B41:$L41)*100,0)</f>
        <v>8.6486486486486491</v>
      </c>
      <c r="BR41" s="6">
        <f t="shared" si="21"/>
        <v>3.4594594594594597</v>
      </c>
      <c r="BS41" s="6">
        <f t="shared" si="21"/>
        <v>5.4054054054054053</v>
      </c>
      <c r="BT41" s="6">
        <f t="shared" si="21"/>
        <v>7.135135135135136</v>
      </c>
      <c r="BU41" s="6">
        <f t="shared" si="21"/>
        <v>5.8378378378378377</v>
      </c>
      <c r="BV41" s="6">
        <f t="shared" si="21"/>
        <v>17.405405405405403</v>
      </c>
      <c r="BW41" s="6">
        <f t="shared" si="21"/>
        <v>11.135135135135135</v>
      </c>
      <c r="BX41" s="6">
        <f t="shared" si="21"/>
        <v>16.54054054054054</v>
      </c>
      <c r="BY41" s="6">
        <f t="shared" si="21"/>
        <v>12.864864864864863</v>
      </c>
      <c r="BZ41" s="6">
        <f t="shared" si="21"/>
        <v>3.7837837837837842</v>
      </c>
      <c r="CA41" s="6">
        <f t="shared" si="21"/>
        <v>7.7837837837837833</v>
      </c>
      <c r="CB41" s="6">
        <f t="shared" ref="CB41:CL43" si="22">IFERROR(M41/SUM($M41:$W41)*100,0)</f>
        <v>7.3869900771775079</v>
      </c>
      <c r="CC41" s="6">
        <f t="shared" si="22"/>
        <v>3.528114663726571</v>
      </c>
      <c r="CD41" s="6">
        <f t="shared" si="22"/>
        <v>6.0639470782800444</v>
      </c>
      <c r="CE41" s="6">
        <f t="shared" si="22"/>
        <v>8.5997794928335178</v>
      </c>
      <c r="CF41" s="6">
        <f t="shared" si="22"/>
        <v>4.6306504961411248</v>
      </c>
      <c r="CG41" s="6">
        <f t="shared" si="22"/>
        <v>16.868798235942666</v>
      </c>
      <c r="CH41" s="6">
        <f t="shared" si="22"/>
        <v>12.127894156560089</v>
      </c>
      <c r="CI41" s="6">
        <f t="shared" si="22"/>
        <v>13.671444321940463</v>
      </c>
      <c r="CJ41" s="6">
        <f t="shared" si="22"/>
        <v>16.097023153252479</v>
      </c>
      <c r="CK41" s="6">
        <f t="shared" si="22"/>
        <v>3.3076074972436609</v>
      </c>
      <c r="CL41" s="82">
        <f t="shared" si="22"/>
        <v>7.7177508269018746</v>
      </c>
      <c r="CM41" s="6">
        <f t="shared" ref="CM41:CW43" si="23">IFERROR(AI41/SUM($AI41:$AS41)*100,0)</f>
        <v>3.455723542116631</v>
      </c>
      <c r="CN41" s="6">
        <f t="shared" si="23"/>
        <v>1.1879049676025919</v>
      </c>
      <c r="CO41" s="6">
        <f t="shared" si="23"/>
        <v>1.5118790496760259</v>
      </c>
      <c r="CP41" s="6">
        <f t="shared" si="23"/>
        <v>2.9157667386609072</v>
      </c>
      <c r="CQ41" s="6">
        <f t="shared" si="23"/>
        <v>2.9157667386609072</v>
      </c>
      <c r="CR41" s="6">
        <f t="shared" si="23"/>
        <v>12.742980561555076</v>
      </c>
      <c r="CS41" s="6">
        <f t="shared" si="23"/>
        <v>8.5313174946004331</v>
      </c>
      <c r="CT41" s="6">
        <f t="shared" si="23"/>
        <v>15.550755939524837</v>
      </c>
      <c r="CU41" s="6">
        <f t="shared" si="23"/>
        <v>15.442764578833692</v>
      </c>
      <c r="CV41" s="6">
        <f t="shared" si="23"/>
        <v>5.8315334773218144</v>
      </c>
      <c r="CW41" s="6">
        <f t="shared" si="23"/>
        <v>29.913606911447083</v>
      </c>
      <c r="CX41" s="6">
        <f t="shared" ref="CX41:DH43" si="24">IFERROR(AT41/SUM($AT41:$BD41)*100,0)</f>
        <v>3.1145717463848719</v>
      </c>
      <c r="CY41" s="6">
        <f t="shared" si="24"/>
        <v>1.0011123470522802</v>
      </c>
      <c r="CZ41" s="6">
        <f t="shared" si="24"/>
        <v>2.0022246941045605</v>
      </c>
      <c r="DA41" s="6">
        <f t="shared" si="24"/>
        <v>3.5595105672969964</v>
      </c>
      <c r="DB41" s="6">
        <f t="shared" si="24"/>
        <v>3.6707452725250276</v>
      </c>
      <c r="DC41" s="6">
        <f t="shared" si="24"/>
        <v>16.685205784204669</v>
      </c>
      <c r="DD41" s="6">
        <f t="shared" si="24"/>
        <v>11.568409343715238</v>
      </c>
      <c r="DE41" s="6">
        <f t="shared" si="24"/>
        <v>14.57174638487208</v>
      </c>
      <c r="DF41" s="6">
        <f t="shared" si="24"/>
        <v>14.238042269187986</v>
      </c>
      <c r="DG41" s="6">
        <f t="shared" si="24"/>
        <v>5.8954393770856504</v>
      </c>
      <c r="DH41" s="82">
        <f t="shared" si="24"/>
        <v>23.692992213570633</v>
      </c>
      <c r="DJ41" s="61">
        <f t="shared" ref="DJ41:DT43" si="25">CB41-BQ41</f>
        <v>-1.2616585714711412</v>
      </c>
      <c r="DK41" s="6">
        <f t="shared" si="25"/>
        <v>6.8655204267111358E-2</v>
      </c>
      <c r="DL41" s="6">
        <f t="shared" si="25"/>
        <v>0.65854167287463916</v>
      </c>
      <c r="DM41" s="6">
        <f t="shared" si="25"/>
        <v>1.4646443576983819</v>
      </c>
      <c r="DN41" s="6">
        <f t="shared" si="25"/>
        <v>-1.2071873416967129</v>
      </c>
      <c r="DO41" s="6">
        <f t="shared" si="25"/>
        <v>-0.53660716946273723</v>
      </c>
      <c r="DP41" s="6">
        <f t="shared" si="25"/>
        <v>0.99275902142495376</v>
      </c>
      <c r="DQ41" s="6">
        <f t="shared" si="25"/>
        <v>-2.8690962186000775</v>
      </c>
      <c r="DR41" s="6">
        <f t="shared" si="25"/>
        <v>3.2321582883876161</v>
      </c>
      <c r="DS41" s="6">
        <f t="shared" si="25"/>
        <v>-0.47617628654012334</v>
      </c>
      <c r="DT41" s="82">
        <f t="shared" si="25"/>
        <v>-6.6032956881908689E-2</v>
      </c>
      <c r="DU41" s="61">
        <f t="shared" ref="DU41:EE43" si="26">CX41-CM41</f>
        <v>-0.34115179573175913</v>
      </c>
      <c r="DV41" s="6">
        <f t="shared" si="26"/>
        <v>-0.18679262055031165</v>
      </c>
      <c r="DW41" s="6">
        <f t="shared" si="26"/>
        <v>0.49034564442853457</v>
      </c>
      <c r="DX41" s="6">
        <f t="shared" si="26"/>
        <v>0.64374382863608925</v>
      </c>
      <c r="DY41" s="6">
        <f t="shared" si="26"/>
        <v>0.75497853386412039</v>
      </c>
      <c r="DZ41" s="6">
        <f t="shared" si="26"/>
        <v>3.9422252226495935</v>
      </c>
      <c r="EA41" s="6">
        <f t="shared" si="26"/>
        <v>3.0370918491148053</v>
      </c>
      <c r="EB41" s="6">
        <f t="shared" si="26"/>
        <v>-0.97900955465275707</v>
      </c>
      <c r="EC41" s="6">
        <f t="shared" si="26"/>
        <v>-1.2047223096457067</v>
      </c>
      <c r="ED41" s="6">
        <f t="shared" si="26"/>
        <v>6.3905899763835983E-2</v>
      </c>
      <c r="EE41" s="82">
        <f t="shared" si="26"/>
        <v>-6.2206146978764494</v>
      </c>
    </row>
    <row r="42" spans="1:135" x14ac:dyDescent="0.25">
      <c r="A42" s="267" t="s">
        <v>47</v>
      </c>
      <c r="B42" s="93">
        <v>6</v>
      </c>
      <c r="C42" s="80">
        <v>6</v>
      </c>
      <c r="D42" s="80">
        <v>19</v>
      </c>
      <c r="E42" s="80">
        <v>8</v>
      </c>
      <c r="F42" s="80">
        <v>12</v>
      </c>
      <c r="G42" s="80">
        <v>55</v>
      </c>
      <c r="H42" s="80">
        <v>63</v>
      </c>
      <c r="I42" s="80">
        <v>84</v>
      </c>
      <c r="J42" s="80">
        <v>59</v>
      </c>
      <c r="K42" s="80">
        <v>35</v>
      </c>
      <c r="L42" s="80">
        <v>46</v>
      </c>
      <c r="M42" s="80">
        <v>10</v>
      </c>
      <c r="N42" s="80">
        <v>16</v>
      </c>
      <c r="O42" s="80">
        <v>19</v>
      </c>
      <c r="P42" s="80">
        <v>15</v>
      </c>
      <c r="Q42" s="80">
        <v>22</v>
      </c>
      <c r="R42" s="80">
        <v>69</v>
      </c>
      <c r="S42" s="80">
        <v>44</v>
      </c>
      <c r="T42" s="80">
        <v>69</v>
      </c>
      <c r="U42" s="80">
        <v>70</v>
      </c>
      <c r="V42" s="80">
        <v>24</v>
      </c>
      <c r="W42" s="80">
        <v>37</v>
      </c>
      <c r="X42" s="80">
        <v>16</v>
      </c>
      <c r="Y42" s="80">
        <v>22</v>
      </c>
      <c r="Z42" s="80">
        <v>38</v>
      </c>
      <c r="AA42" s="80">
        <v>23</v>
      </c>
      <c r="AB42" s="80">
        <v>34</v>
      </c>
      <c r="AC42" s="80">
        <v>124</v>
      </c>
      <c r="AD42" s="80">
        <v>107</v>
      </c>
      <c r="AE42" s="80">
        <v>153</v>
      </c>
      <c r="AF42" s="80">
        <v>129</v>
      </c>
      <c r="AG42" s="80">
        <v>59</v>
      </c>
      <c r="AH42" s="80">
        <v>83</v>
      </c>
      <c r="AI42" s="93">
        <v>4</v>
      </c>
      <c r="AJ42" s="80">
        <v>1</v>
      </c>
      <c r="AK42" s="80">
        <v>0</v>
      </c>
      <c r="AL42" s="80">
        <v>13</v>
      </c>
      <c r="AM42" s="80">
        <v>6</v>
      </c>
      <c r="AN42" s="80">
        <v>52</v>
      </c>
      <c r="AO42" s="80">
        <v>34</v>
      </c>
      <c r="AP42" s="80">
        <v>84</v>
      </c>
      <c r="AQ42" s="80">
        <v>84</v>
      </c>
      <c r="AR42" s="80">
        <v>39</v>
      </c>
      <c r="AS42" s="80">
        <v>104</v>
      </c>
      <c r="AT42" s="80">
        <v>7</v>
      </c>
      <c r="AU42" s="80">
        <v>8</v>
      </c>
      <c r="AV42" s="80">
        <v>10</v>
      </c>
      <c r="AW42" s="80">
        <v>14</v>
      </c>
      <c r="AX42" s="80">
        <v>15</v>
      </c>
      <c r="AY42" s="80">
        <v>48</v>
      </c>
      <c r="AZ42" s="80">
        <v>60</v>
      </c>
      <c r="BA42" s="80">
        <v>74</v>
      </c>
      <c r="BB42" s="80">
        <v>86</v>
      </c>
      <c r="BC42" s="80">
        <v>15</v>
      </c>
      <c r="BD42" s="80">
        <v>85</v>
      </c>
      <c r="BE42" s="80">
        <v>11</v>
      </c>
      <c r="BF42" s="80">
        <v>9</v>
      </c>
      <c r="BG42" s="80">
        <v>10</v>
      </c>
      <c r="BH42" s="80">
        <v>27</v>
      </c>
      <c r="BI42" s="80">
        <v>21</v>
      </c>
      <c r="BJ42" s="80">
        <v>100</v>
      </c>
      <c r="BK42" s="80">
        <v>94</v>
      </c>
      <c r="BL42" s="80">
        <v>158</v>
      </c>
      <c r="BM42" s="80">
        <v>170</v>
      </c>
      <c r="BN42" s="80">
        <v>54</v>
      </c>
      <c r="BO42" s="81">
        <v>189</v>
      </c>
      <c r="BQ42" s="61">
        <f t="shared" si="21"/>
        <v>1.5267175572519083</v>
      </c>
      <c r="BR42" s="6">
        <f t="shared" si="21"/>
        <v>1.5267175572519083</v>
      </c>
      <c r="BS42" s="6">
        <f t="shared" si="21"/>
        <v>4.8346055979643765</v>
      </c>
      <c r="BT42" s="6">
        <f t="shared" si="21"/>
        <v>2.0356234096692112</v>
      </c>
      <c r="BU42" s="6">
        <f t="shared" si="21"/>
        <v>3.0534351145038165</v>
      </c>
      <c r="BV42" s="6">
        <f t="shared" si="21"/>
        <v>13.994910941475828</v>
      </c>
      <c r="BW42" s="6">
        <f t="shared" si="21"/>
        <v>16.030534351145036</v>
      </c>
      <c r="BX42" s="6">
        <f t="shared" si="21"/>
        <v>21.374045801526716</v>
      </c>
      <c r="BY42" s="6">
        <f t="shared" si="21"/>
        <v>15.012722646310433</v>
      </c>
      <c r="BZ42" s="6">
        <f t="shared" si="21"/>
        <v>8.9058524173027998</v>
      </c>
      <c r="CA42" s="6">
        <f t="shared" si="21"/>
        <v>11.704834605597965</v>
      </c>
      <c r="CB42" s="6">
        <f t="shared" si="22"/>
        <v>2.5316455696202533</v>
      </c>
      <c r="CC42" s="6">
        <f t="shared" si="22"/>
        <v>4.0506329113924053</v>
      </c>
      <c r="CD42" s="6">
        <f t="shared" si="22"/>
        <v>4.8101265822784809</v>
      </c>
      <c r="CE42" s="6">
        <f t="shared" si="22"/>
        <v>3.79746835443038</v>
      </c>
      <c r="CF42" s="6">
        <f t="shared" si="22"/>
        <v>5.5696202531645564</v>
      </c>
      <c r="CG42" s="6">
        <f t="shared" si="22"/>
        <v>17.468354430379744</v>
      </c>
      <c r="CH42" s="6">
        <f t="shared" si="22"/>
        <v>11.139240506329113</v>
      </c>
      <c r="CI42" s="6">
        <f t="shared" si="22"/>
        <v>17.468354430379744</v>
      </c>
      <c r="CJ42" s="6">
        <f t="shared" si="22"/>
        <v>17.721518987341771</v>
      </c>
      <c r="CK42" s="6">
        <f t="shared" si="22"/>
        <v>6.0759493670886071</v>
      </c>
      <c r="CL42" s="82">
        <f t="shared" si="22"/>
        <v>9.3670886075949369</v>
      </c>
      <c r="CM42" s="187">
        <f t="shared" si="23"/>
        <v>0.95011876484560576</v>
      </c>
      <c r="CN42" s="187">
        <f t="shared" si="23"/>
        <v>0.23752969121140144</v>
      </c>
      <c r="CO42" s="187">
        <f t="shared" si="23"/>
        <v>0</v>
      </c>
      <c r="CP42" s="6">
        <f t="shared" si="23"/>
        <v>3.0878859857482186</v>
      </c>
      <c r="CQ42" s="6">
        <f t="shared" si="23"/>
        <v>1.4251781472684086</v>
      </c>
      <c r="CR42" s="6">
        <f t="shared" si="23"/>
        <v>12.351543942992874</v>
      </c>
      <c r="CS42" s="6">
        <f t="shared" si="23"/>
        <v>8.0760095011876487</v>
      </c>
      <c r="CT42" s="6">
        <f t="shared" si="23"/>
        <v>19.952494061757719</v>
      </c>
      <c r="CU42" s="6">
        <f t="shared" si="23"/>
        <v>19.952494061757719</v>
      </c>
      <c r="CV42" s="6">
        <f t="shared" si="23"/>
        <v>9.2636579572446553</v>
      </c>
      <c r="CW42" s="6">
        <f t="shared" si="23"/>
        <v>24.703087885985749</v>
      </c>
      <c r="CX42" s="6">
        <f t="shared" si="24"/>
        <v>1.6587677725118484</v>
      </c>
      <c r="CY42" s="6">
        <f t="shared" si="24"/>
        <v>1.8957345971563981</v>
      </c>
      <c r="CZ42" s="6">
        <f t="shared" si="24"/>
        <v>2.3696682464454977</v>
      </c>
      <c r="DA42" s="6">
        <f t="shared" si="24"/>
        <v>3.3175355450236967</v>
      </c>
      <c r="DB42" s="6">
        <f t="shared" si="24"/>
        <v>3.5545023696682465</v>
      </c>
      <c r="DC42" s="6">
        <f t="shared" si="24"/>
        <v>11.374407582938389</v>
      </c>
      <c r="DD42" s="6">
        <f t="shared" si="24"/>
        <v>14.218009478672986</v>
      </c>
      <c r="DE42" s="6">
        <f t="shared" si="24"/>
        <v>17.535545023696685</v>
      </c>
      <c r="DF42" s="6">
        <f t="shared" si="24"/>
        <v>20.379146919431278</v>
      </c>
      <c r="DG42" s="6">
        <f t="shared" si="24"/>
        <v>3.5545023696682465</v>
      </c>
      <c r="DH42" s="82">
        <f t="shared" si="24"/>
        <v>20.142180094786731</v>
      </c>
      <c r="DJ42" s="61">
        <f t="shared" si="25"/>
        <v>1.0049280123683451</v>
      </c>
      <c r="DK42" s="6">
        <f t="shared" si="25"/>
        <v>2.5239153541404971</v>
      </c>
      <c r="DL42" s="6">
        <f t="shared" si="25"/>
        <v>-2.4479015685895611E-2</v>
      </c>
      <c r="DM42" s="6">
        <f t="shared" si="25"/>
        <v>1.7618449447611688</v>
      </c>
      <c r="DN42" s="6">
        <f t="shared" si="25"/>
        <v>2.5161851386607399</v>
      </c>
      <c r="DO42" s="6">
        <f t="shared" si="25"/>
        <v>3.4734434889039161</v>
      </c>
      <c r="DP42" s="6">
        <f t="shared" si="25"/>
        <v>-4.8912938448159231</v>
      </c>
      <c r="DQ42" s="6">
        <f t="shared" si="25"/>
        <v>-3.9056913711469718</v>
      </c>
      <c r="DR42" s="6">
        <f t="shared" si="25"/>
        <v>2.7087963410313378</v>
      </c>
      <c r="DS42" s="6">
        <f t="shared" si="25"/>
        <v>-2.8299030502141926</v>
      </c>
      <c r="DT42" s="82">
        <f t="shared" si="25"/>
        <v>-2.3377459980030277</v>
      </c>
      <c r="DU42" s="188">
        <f t="shared" si="26"/>
        <v>0.70864900766624261</v>
      </c>
      <c r="DV42" s="187">
        <f t="shared" si="26"/>
        <v>1.6582049059449968</v>
      </c>
      <c r="DW42" s="187">
        <f t="shared" si="26"/>
        <v>2.3696682464454977</v>
      </c>
      <c r="DX42" s="6">
        <f t="shared" si="26"/>
        <v>0.22964955927547814</v>
      </c>
      <c r="DY42" s="6">
        <f t="shared" si="26"/>
        <v>2.1293242223998377</v>
      </c>
      <c r="DZ42" s="6">
        <f t="shared" si="26"/>
        <v>-0.97713636005448556</v>
      </c>
      <c r="EA42" s="6">
        <f t="shared" si="26"/>
        <v>6.1419999774853373</v>
      </c>
      <c r="EB42" s="6">
        <f t="shared" si="26"/>
        <v>-2.4169490380610341</v>
      </c>
      <c r="EC42" s="6">
        <f t="shared" si="26"/>
        <v>0.42665285767355954</v>
      </c>
      <c r="ED42" s="6">
        <f t="shared" si="26"/>
        <v>-5.7091555875764088</v>
      </c>
      <c r="EE42" s="82">
        <f t="shared" si="26"/>
        <v>-4.5609077911990177</v>
      </c>
    </row>
    <row r="43" spans="1:135" x14ac:dyDescent="0.25">
      <c r="A43" s="267" t="s">
        <v>48</v>
      </c>
      <c r="B43" s="93">
        <v>10</v>
      </c>
      <c r="C43" s="80">
        <v>7</v>
      </c>
      <c r="D43" s="80">
        <v>13</v>
      </c>
      <c r="E43" s="80">
        <v>15</v>
      </c>
      <c r="F43" s="80">
        <v>12</v>
      </c>
      <c r="G43" s="80">
        <v>84</v>
      </c>
      <c r="H43" s="80">
        <v>94</v>
      </c>
      <c r="I43" s="80">
        <v>132</v>
      </c>
      <c r="J43" s="80">
        <v>126</v>
      </c>
      <c r="K43" s="80">
        <v>35</v>
      </c>
      <c r="L43" s="80">
        <v>48</v>
      </c>
      <c r="M43" s="80">
        <v>13</v>
      </c>
      <c r="N43" s="80">
        <v>4</v>
      </c>
      <c r="O43" s="80">
        <v>32</v>
      </c>
      <c r="P43" s="80">
        <v>33</v>
      </c>
      <c r="Q43" s="80">
        <v>17</v>
      </c>
      <c r="R43" s="80">
        <v>49</v>
      </c>
      <c r="S43" s="80">
        <v>66</v>
      </c>
      <c r="T43" s="80">
        <v>95</v>
      </c>
      <c r="U43" s="80">
        <v>109</v>
      </c>
      <c r="V43" s="80">
        <v>42</v>
      </c>
      <c r="W43" s="80">
        <v>49</v>
      </c>
      <c r="X43" s="80">
        <v>23</v>
      </c>
      <c r="Y43" s="80">
        <v>11</v>
      </c>
      <c r="Z43" s="80">
        <v>45</v>
      </c>
      <c r="AA43" s="80">
        <v>48</v>
      </c>
      <c r="AB43" s="80">
        <v>29</v>
      </c>
      <c r="AC43" s="80">
        <v>133</v>
      </c>
      <c r="AD43" s="80">
        <v>160</v>
      </c>
      <c r="AE43" s="80">
        <v>227</v>
      </c>
      <c r="AF43" s="80">
        <v>235</v>
      </c>
      <c r="AG43" s="80">
        <v>77</v>
      </c>
      <c r="AH43" s="80">
        <v>97</v>
      </c>
      <c r="AI43" s="93">
        <v>6</v>
      </c>
      <c r="AJ43" s="80">
        <v>5</v>
      </c>
      <c r="AK43" s="80">
        <v>2</v>
      </c>
      <c r="AL43" s="80">
        <v>20</v>
      </c>
      <c r="AM43" s="80">
        <v>22</v>
      </c>
      <c r="AN43" s="80">
        <v>56</v>
      </c>
      <c r="AO43" s="80">
        <v>86</v>
      </c>
      <c r="AP43" s="80">
        <v>118</v>
      </c>
      <c r="AQ43" s="80">
        <v>129</v>
      </c>
      <c r="AR43" s="80">
        <v>66</v>
      </c>
      <c r="AS43" s="80">
        <v>171</v>
      </c>
      <c r="AT43" s="80">
        <v>11</v>
      </c>
      <c r="AU43" s="80">
        <v>8</v>
      </c>
      <c r="AV43" s="80">
        <v>19</v>
      </c>
      <c r="AW43" s="80">
        <v>22</v>
      </c>
      <c r="AX43" s="80">
        <v>15</v>
      </c>
      <c r="AY43" s="80">
        <v>52</v>
      </c>
      <c r="AZ43" s="80">
        <v>69</v>
      </c>
      <c r="BA43" s="80">
        <v>111</v>
      </c>
      <c r="BB43" s="80">
        <v>121</v>
      </c>
      <c r="BC43" s="80">
        <v>42</v>
      </c>
      <c r="BD43" s="80">
        <v>126</v>
      </c>
      <c r="BE43" s="80">
        <v>17</v>
      </c>
      <c r="BF43" s="80">
        <v>13</v>
      </c>
      <c r="BG43" s="80">
        <v>21</v>
      </c>
      <c r="BH43" s="80">
        <v>42</v>
      </c>
      <c r="BI43" s="80">
        <v>37</v>
      </c>
      <c r="BJ43" s="80">
        <v>108</v>
      </c>
      <c r="BK43" s="80">
        <v>155</v>
      </c>
      <c r="BL43" s="80">
        <v>229</v>
      </c>
      <c r="BM43" s="80">
        <v>250</v>
      </c>
      <c r="BN43" s="80">
        <v>108</v>
      </c>
      <c r="BO43" s="81">
        <v>297</v>
      </c>
      <c r="BQ43" s="61">
        <f t="shared" si="21"/>
        <v>1.7361111111111112</v>
      </c>
      <c r="BR43" s="6">
        <f t="shared" si="21"/>
        <v>1.2152777777777779</v>
      </c>
      <c r="BS43" s="6">
        <f t="shared" si="21"/>
        <v>2.2569444444444442</v>
      </c>
      <c r="BT43" s="6">
        <f t="shared" si="21"/>
        <v>2.604166666666667</v>
      </c>
      <c r="BU43" s="6">
        <f t="shared" si="21"/>
        <v>2.083333333333333</v>
      </c>
      <c r="BV43" s="6">
        <f t="shared" si="21"/>
        <v>14.583333333333334</v>
      </c>
      <c r="BW43" s="6">
        <f t="shared" si="21"/>
        <v>16.319444444444446</v>
      </c>
      <c r="BX43" s="6">
        <f t="shared" si="21"/>
        <v>22.916666666666664</v>
      </c>
      <c r="BY43" s="6">
        <f t="shared" si="21"/>
        <v>21.875</v>
      </c>
      <c r="BZ43" s="6">
        <f t="shared" si="21"/>
        <v>6.0763888888888884</v>
      </c>
      <c r="CA43" s="6">
        <f t="shared" si="21"/>
        <v>8.3333333333333321</v>
      </c>
      <c r="CB43" s="6">
        <f t="shared" si="22"/>
        <v>2.5540275049115913</v>
      </c>
      <c r="CC43" s="187">
        <f t="shared" si="22"/>
        <v>0.78585461689587421</v>
      </c>
      <c r="CD43" s="6">
        <f t="shared" si="22"/>
        <v>6.2868369351669937</v>
      </c>
      <c r="CE43" s="6">
        <f t="shared" si="22"/>
        <v>6.4833005893909625</v>
      </c>
      <c r="CF43" s="6">
        <f t="shared" si="22"/>
        <v>3.3398821218074657</v>
      </c>
      <c r="CG43" s="6">
        <f t="shared" si="22"/>
        <v>9.6267190569744603</v>
      </c>
      <c r="CH43" s="6">
        <f t="shared" si="22"/>
        <v>12.966601178781925</v>
      </c>
      <c r="CI43" s="6">
        <f t="shared" si="22"/>
        <v>18.664047151277014</v>
      </c>
      <c r="CJ43" s="6">
        <f t="shared" si="22"/>
        <v>21.414538310412574</v>
      </c>
      <c r="CK43" s="6">
        <f t="shared" si="22"/>
        <v>8.2514734774066802</v>
      </c>
      <c r="CL43" s="82">
        <f t="shared" si="22"/>
        <v>9.6267190569744603</v>
      </c>
      <c r="CM43" s="6">
        <f t="shared" si="23"/>
        <v>0.88105726872246704</v>
      </c>
      <c r="CN43" s="187">
        <f t="shared" si="23"/>
        <v>0.73421439060205573</v>
      </c>
      <c r="CO43" s="187">
        <f t="shared" si="23"/>
        <v>0.29368575624082233</v>
      </c>
      <c r="CP43" s="6">
        <f t="shared" si="23"/>
        <v>2.9368575624082229</v>
      </c>
      <c r="CQ43" s="6">
        <f t="shared" si="23"/>
        <v>3.2305433186490458</v>
      </c>
      <c r="CR43" s="6">
        <f t="shared" si="23"/>
        <v>8.2232011747430249</v>
      </c>
      <c r="CS43" s="6">
        <f t="shared" si="23"/>
        <v>12.62848751835536</v>
      </c>
      <c r="CT43" s="6">
        <f t="shared" si="23"/>
        <v>17.327459618208515</v>
      </c>
      <c r="CU43" s="6">
        <f t="shared" si="23"/>
        <v>18.942731277533039</v>
      </c>
      <c r="CV43" s="6">
        <f t="shared" si="23"/>
        <v>9.6916299559471373</v>
      </c>
      <c r="CW43" s="6">
        <f t="shared" si="23"/>
        <v>25.110132158590311</v>
      </c>
      <c r="CX43" s="6">
        <f t="shared" si="24"/>
        <v>1.8456375838926176</v>
      </c>
      <c r="CY43" s="6">
        <f t="shared" si="24"/>
        <v>1.3422818791946309</v>
      </c>
      <c r="CZ43" s="6">
        <f t="shared" si="24"/>
        <v>3.1879194630872485</v>
      </c>
      <c r="DA43" s="6">
        <f t="shared" si="24"/>
        <v>3.6912751677852351</v>
      </c>
      <c r="DB43" s="6">
        <f t="shared" si="24"/>
        <v>2.5167785234899327</v>
      </c>
      <c r="DC43" s="6">
        <f t="shared" si="24"/>
        <v>8.724832214765101</v>
      </c>
      <c r="DD43" s="6">
        <f t="shared" si="24"/>
        <v>11.577181208053691</v>
      </c>
      <c r="DE43" s="6">
        <f t="shared" si="24"/>
        <v>18.624161073825505</v>
      </c>
      <c r="DF43" s="6">
        <f t="shared" si="24"/>
        <v>20.302013422818792</v>
      </c>
      <c r="DG43" s="6">
        <f t="shared" si="24"/>
        <v>7.0469798657718119</v>
      </c>
      <c r="DH43" s="82">
        <f t="shared" si="24"/>
        <v>21.140939597315437</v>
      </c>
      <c r="DJ43" s="61">
        <f t="shared" si="25"/>
        <v>0.81791639380048009</v>
      </c>
      <c r="DK43" s="187">
        <f t="shared" si="25"/>
        <v>-0.42942316088190369</v>
      </c>
      <c r="DL43" s="6">
        <f t="shared" si="25"/>
        <v>4.0298924907225491</v>
      </c>
      <c r="DM43" s="6">
        <f t="shared" si="25"/>
        <v>3.8791339227242956</v>
      </c>
      <c r="DN43" s="6">
        <f t="shared" si="25"/>
        <v>1.2565487884741326</v>
      </c>
      <c r="DO43" s="6">
        <f t="shared" si="25"/>
        <v>-4.9566142763588736</v>
      </c>
      <c r="DP43" s="6">
        <f t="shared" si="25"/>
        <v>-3.3528432656625213</v>
      </c>
      <c r="DQ43" s="6">
        <f t="shared" si="25"/>
        <v>-4.2526195153896502</v>
      </c>
      <c r="DR43" s="6">
        <f t="shared" si="25"/>
        <v>-0.46046168958742584</v>
      </c>
      <c r="DS43" s="6">
        <f t="shared" si="25"/>
        <v>2.1750845885177919</v>
      </c>
      <c r="DT43" s="82">
        <f t="shared" si="25"/>
        <v>1.2933857236411281</v>
      </c>
      <c r="DU43" s="61">
        <f t="shared" si="26"/>
        <v>0.96458031517015053</v>
      </c>
      <c r="DV43" s="187">
        <f t="shared" si="26"/>
        <v>0.6080674885925752</v>
      </c>
      <c r="DW43" s="187">
        <f t="shared" si="26"/>
        <v>2.8942337068464261</v>
      </c>
      <c r="DX43" s="6">
        <f t="shared" si="26"/>
        <v>0.75441760537701219</v>
      </c>
      <c r="DY43" s="6">
        <f t="shared" si="26"/>
        <v>-0.71376479515911306</v>
      </c>
      <c r="DZ43" s="6">
        <f t="shared" si="26"/>
        <v>0.50163104002207604</v>
      </c>
      <c r="EA43" s="6">
        <f t="shared" si="26"/>
        <v>-1.0513063103016691</v>
      </c>
      <c r="EB43" s="6">
        <f t="shared" si="26"/>
        <v>1.29670145561699</v>
      </c>
      <c r="EC43" s="6">
        <f t="shared" si="26"/>
        <v>1.3592821452857535</v>
      </c>
      <c r="ED43" s="6">
        <f t="shared" si="26"/>
        <v>-2.6446500901753254</v>
      </c>
      <c r="EE43" s="82">
        <f t="shared" si="26"/>
        <v>-3.9691925612748733</v>
      </c>
    </row>
    <row r="44" spans="1:135" x14ac:dyDescent="0.25">
      <c r="A44" s="561" t="s">
        <v>93</v>
      </c>
      <c r="B44" s="492"/>
      <c r="C44" s="491"/>
      <c r="D44" s="491"/>
      <c r="E44" s="491"/>
      <c r="F44" s="491"/>
      <c r="G44" s="491"/>
      <c r="H44" s="491"/>
      <c r="I44" s="491"/>
      <c r="J44" s="491"/>
      <c r="K44" s="491"/>
      <c r="L44" s="491"/>
      <c r="M44" s="491"/>
      <c r="N44" s="491"/>
      <c r="O44" s="491"/>
      <c r="P44" s="491"/>
      <c r="Q44" s="491"/>
      <c r="R44" s="491"/>
      <c r="S44" s="491"/>
      <c r="T44" s="491"/>
      <c r="U44" s="491"/>
      <c r="V44" s="491"/>
      <c r="W44" s="491"/>
      <c r="X44" s="491"/>
      <c r="Y44" s="491"/>
      <c r="Z44" s="491"/>
      <c r="AA44" s="491"/>
      <c r="AB44" s="491"/>
      <c r="AC44" s="491"/>
      <c r="AD44" s="491"/>
      <c r="AE44" s="491"/>
      <c r="AF44" s="491"/>
      <c r="AG44" s="491"/>
      <c r="AH44" s="491"/>
      <c r="AI44" s="492"/>
      <c r="AJ44" s="491"/>
      <c r="AK44" s="491"/>
      <c r="AL44" s="491"/>
      <c r="AM44" s="491"/>
      <c r="AN44" s="491"/>
      <c r="AO44" s="491"/>
      <c r="AP44" s="491"/>
      <c r="AQ44" s="491"/>
      <c r="AR44" s="491"/>
      <c r="AS44" s="491"/>
      <c r="AT44" s="491"/>
      <c r="AU44" s="491"/>
      <c r="AV44" s="491"/>
      <c r="AW44" s="491"/>
      <c r="AX44" s="491"/>
      <c r="AY44" s="491"/>
      <c r="AZ44" s="491"/>
      <c r="BA44" s="491"/>
      <c r="BB44" s="491"/>
      <c r="BC44" s="491"/>
      <c r="BD44" s="491"/>
      <c r="BE44" s="491"/>
      <c r="BF44" s="491"/>
      <c r="BG44" s="491"/>
      <c r="BH44" s="491"/>
      <c r="BI44" s="491"/>
      <c r="BJ44" s="491"/>
      <c r="BK44" s="491"/>
      <c r="BL44" s="491"/>
      <c r="BM44" s="491"/>
      <c r="BN44" s="491"/>
      <c r="BO44" s="493"/>
      <c r="BQ44" s="609"/>
      <c r="BR44" s="610"/>
      <c r="BS44" s="610"/>
      <c r="BT44" s="610"/>
      <c r="BU44" s="610"/>
      <c r="BV44" s="610"/>
      <c r="BW44" s="610"/>
      <c r="BX44" s="610"/>
      <c r="BY44" s="610"/>
      <c r="BZ44" s="610"/>
      <c r="CA44" s="610"/>
      <c r="CB44" s="610"/>
      <c r="CC44" s="610"/>
      <c r="CD44" s="610"/>
      <c r="CE44" s="610"/>
      <c r="CF44" s="610"/>
      <c r="CG44" s="610"/>
      <c r="CH44" s="610"/>
      <c r="CI44" s="610"/>
      <c r="CJ44" s="610"/>
      <c r="CK44" s="610"/>
      <c r="CL44" s="611"/>
      <c r="CM44" s="610"/>
      <c r="CN44" s="610"/>
      <c r="CO44" s="610"/>
      <c r="CP44" s="610"/>
      <c r="CQ44" s="610"/>
      <c r="CR44" s="610"/>
      <c r="CS44" s="610"/>
      <c r="CT44" s="610"/>
      <c r="CU44" s="610"/>
      <c r="CV44" s="610"/>
      <c r="CW44" s="610"/>
      <c r="CX44" s="610"/>
      <c r="CY44" s="610"/>
      <c r="CZ44" s="610"/>
      <c r="DA44" s="610"/>
      <c r="DB44" s="610"/>
      <c r="DC44" s="610"/>
      <c r="DD44" s="610"/>
      <c r="DE44" s="610"/>
      <c r="DF44" s="610"/>
      <c r="DG44" s="610"/>
      <c r="DH44" s="611"/>
      <c r="DJ44" s="609"/>
      <c r="DK44" s="610"/>
      <c r="DL44" s="610"/>
      <c r="DM44" s="610"/>
      <c r="DN44" s="610"/>
      <c r="DO44" s="610"/>
      <c r="DP44" s="610"/>
      <c r="DQ44" s="610"/>
      <c r="DR44" s="610"/>
      <c r="DS44" s="610"/>
      <c r="DT44" s="611"/>
      <c r="DU44" s="609"/>
      <c r="DV44" s="610"/>
      <c r="DW44" s="610"/>
      <c r="DX44" s="610"/>
      <c r="DY44" s="610"/>
      <c r="DZ44" s="610"/>
      <c r="EA44" s="610"/>
      <c r="EB44" s="610"/>
      <c r="EC44" s="610"/>
      <c r="ED44" s="610"/>
      <c r="EE44" s="611"/>
    </row>
    <row r="45" spans="1:135" x14ac:dyDescent="0.25">
      <c r="A45" s="267" t="s">
        <v>94</v>
      </c>
      <c r="B45" s="93">
        <v>34</v>
      </c>
      <c r="C45" s="80">
        <v>8</v>
      </c>
      <c r="D45" s="80">
        <v>10</v>
      </c>
      <c r="E45" s="80">
        <v>7</v>
      </c>
      <c r="F45" s="80">
        <v>11</v>
      </c>
      <c r="G45" s="80">
        <v>32</v>
      </c>
      <c r="H45" s="80">
        <v>32</v>
      </c>
      <c r="I45" s="80">
        <v>23</v>
      </c>
      <c r="J45" s="80">
        <v>27</v>
      </c>
      <c r="K45" s="80">
        <v>10</v>
      </c>
      <c r="L45" s="80">
        <v>20</v>
      </c>
      <c r="M45" s="80">
        <v>15</v>
      </c>
      <c r="N45" s="80">
        <v>3</v>
      </c>
      <c r="O45" s="80">
        <v>14</v>
      </c>
      <c r="P45" s="80">
        <v>9</v>
      </c>
      <c r="Q45" s="80">
        <v>4</v>
      </c>
      <c r="R45" s="80">
        <v>21</v>
      </c>
      <c r="S45" s="80">
        <v>11</v>
      </c>
      <c r="T45" s="80">
        <v>17</v>
      </c>
      <c r="U45" s="80">
        <v>10</v>
      </c>
      <c r="V45" s="80">
        <v>8</v>
      </c>
      <c r="W45" s="80">
        <v>7</v>
      </c>
      <c r="X45" s="80">
        <v>49</v>
      </c>
      <c r="Y45" s="80">
        <v>11</v>
      </c>
      <c r="Z45" s="80">
        <v>24</v>
      </c>
      <c r="AA45" s="80">
        <v>16</v>
      </c>
      <c r="AB45" s="80">
        <v>15</v>
      </c>
      <c r="AC45" s="80">
        <v>53</v>
      </c>
      <c r="AD45" s="80">
        <v>43</v>
      </c>
      <c r="AE45" s="80">
        <v>40</v>
      </c>
      <c r="AF45" s="80">
        <v>37</v>
      </c>
      <c r="AG45" s="80">
        <v>18</v>
      </c>
      <c r="AH45" s="80">
        <v>27</v>
      </c>
      <c r="AI45" s="93">
        <v>11</v>
      </c>
      <c r="AJ45" s="80">
        <v>5</v>
      </c>
      <c r="AK45" s="80">
        <v>2</v>
      </c>
      <c r="AL45" s="80">
        <v>2</v>
      </c>
      <c r="AM45" s="80">
        <v>9</v>
      </c>
      <c r="AN45" s="80">
        <v>26</v>
      </c>
      <c r="AO45" s="80">
        <v>16</v>
      </c>
      <c r="AP45" s="80">
        <v>35</v>
      </c>
      <c r="AQ45" s="80">
        <v>21</v>
      </c>
      <c r="AR45" s="80">
        <v>3</v>
      </c>
      <c r="AS45" s="80">
        <v>63</v>
      </c>
      <c r="AT45" s="80">
        <v>0</v>
      </c>
      <c r="AU45" s="80">
        <v>3</v>
      </c>
      <c r="AV45" s="80">
        <v>0</v>
      </c>
      <c r="AW45" s="80">
        <v>4</v>
      </c>
      <c r="AX45" s="80">
        <v>7</v>
      </c>
      <c r="AY45" s="80">
        <v>22</v>
      </c>
      <c r="AZ45" s="80">
        <v>12</v>
      </c>
      <c r="BA45" s="80">
        <v>9</v>
      </c>
      <c r="BB45" s="80">
        <v>14</v>
      </c>
      <c r="BC45" s="80">
        <v>6</v>
      </c>
      <c r="BD45" s="80">
        <v>25</v>
      </c>
      <c r="BE45" s="80">
        <v>11</v>
      </c>
      <c r="BF45" s="80">
        <v>8</v>
      </c>
      <c r="BG45" s="80">
        <v>2</v>
      </c>
      <c r="BH45" s="80">
        <v>6</v>
      </c>
      <c r="BI45" s="80">
        <v>16</v>
      </c>
      <c r="BJ45" s="80">
        <v>48</v>
      </c>
      <c r="BK45" s="80">
        <v>28</v>
      </c>
      <c r="BL45" s="80">
        <v>44</v>
      </c>
      <c r="BM45" s="80">
        <v>35</v>
      </c>
      <c r="BN45" s="80">
        <v>9</v>
      </c>
      <c r="BO45" s="81">
        <v>88</v>
      </c>
      <c r="BQ45" s="61">
        <f t="shared" ref="BQ45:BQ54" si="27">IFERROR(B45/SUM($B45:$L45)*100,0)</f>
        <v>15.887850467289718</v>
      </c>
      <c r="BR45" s="6">
        <f t="shared" ref="BR45:BR54" si="28">IFERROR(C45/SUM($B45:$L45)*100,0)</f>
        <v>3.7383177570093453</v>
      </c>
      <c r="BS45" s="6">
        <f t="shared" ref="BS45:BS54" si="29">IFERROR(D45/SUM($B45:$L45)*100,0)</f>
        <v>4.6728971962616823</v>
      </c>
      <c r="BT45" s="6">
        <f t="shared" ref="BT45:BT54" si="30">IFERROR(E45/SUM($B45:$L45)*100,0)</f>
        <v>3.2710280373831773</v>
      </c>
      <c r="BU45" s="6">
        <f t="shared" ref="BU45:BU54" si="31">IFERROR(F45/SUM($B45:$L45)*100,0)</f>
        <v>5.1401869158878499</v>
      </c>
      <c r="BV45" s="6">
        <f t="shared" ref="BV45:BV54" si="32">IFERROR(G45/SUM($B45:$L45)*100,0)</f>
        <v>14.953271028037381</v>
      </c>
      <c r="BW45" s="6">
        <f t="shared" ref="BW45:BW54" si="33">IFERROR(H45/SUM($B45:$L45)*100,0)</f>
        <v>14.953271028037381</v>
      </c>
      <c r="BX45" s="6">
        <f t="shared" ref="BX45:BX54" si="34">IFERROR(I45/SUM($B45:$L45)*100,0)</f>
        <v>10.747663551401869</v>
      </c>
      <c r="BY45" s="6">
        <f t="shared" ref="BY45:BY54" si="35">IFERROR(J45/SUM($B45:$L45)*100,0)</f>
        <v>12.616822429906541</v>
      </c>
      <c r="BZ45" s="6">
        <f t="shared" ref="BZ45:BZ54" si="36">IFERROR(K45/SUM($B45:$L45)*100,0)</f>
        <v>4.6728971962616823</v>
      </c>
      <c r="CA45" s="6">
        <f t="shared" ref="CA45:CA54" si="37">IFERROR(L45/SUM($B45:$L45)*100,0)</f>
        <v>9.3457943925233646</v>
      </c>
      <c r="CB45" s="6">
        <f t="shared" ref="CB45:CB54" si="38">IFERROR(M45/SUM($M45:$W45)*100,0)</f>
        <v>12.605042016806722</v>
      </c>
      <c r="CC45" s="187">
        <f t="shared" ref="CC45:CC54" si="39">IFERROR(N45/SUM($M45:$W45)*100,0)</f>
        <v>2.5210084033613445</v>
      </c>
      <c r="CD45" s="6">
        <f t="shared" ref="CD45:CD54" si="40">IFERROR(O45/SUM($M45:$W45)*100,0)</f>
        <v>11.76470588235294</v>
      </c>
      <c r="CE45" s="6">
        <f t="shared" ref="CE45:CE54" si="41">IFERROR(P45/SUM($M45:$W45)*100,0)</f>
        <v>7.5630252100840334</v>
      </c>
      <c r="CF45" s="187">
        <f t="shared" ref="CF45:CF54" si="42">IFERROR(Q45/SUM($M45:$W45)*100,0)</f>
        <v>3.3613445378151261</v>
      </c>
      <c r="CG45" s="6">
        <f t="shared" ref="CG45:CG54" si="43">IFERROR(R45/SUM($M45:$W45)*100,0)</f>
        <v>17.647058823529413</v>
      </c>
      <c r="CH45" s="6">
        <f t="shared" ref="CH45:CH54" si="44">IFERROR(S45/SUM($M45:$W45)*100,0)</f>
        <v>9.2436974789915975</v>
      </c>
      <c r="CI45" s="6">
        <f t="shared" ref="CI45:CI54" si="45">IFERROR(T45/SUM($M45:$W45)*100,0)</f>
        <v>14.285714285714285</v>
      </c>
      <c r="CJ45" s="6">
        <f t="shared" ref="CJ45:CJ54" si="46">IFERROR(U45/SUM($M45:$W45)*100,0)</f>
        <v>8.4033613445378155</v>
      </c>
      <c r="CK45" s="6">
        <f t="shared" ref="CK45:CK54" si="47">IFERROR(V45/SUM($M45:$W45)*100,0)</f>
        <v>6.7226890756302522</v>
      </c>
      <c r="CL45" s="82">
        <f t="shared" ref="CL45:CL54" si="48">IFERROR(W45/SUM($M45:$W45)*100,0)</f>
        <v>5.8823529411764701</v>
      </c>
      <c r="CM45" s="6">
        <f t="shared" ref="CM45:CM54" si="49">IFERROR(AI45/SUM($AI45:$AS45)*100,0)</f>
        <v>5.6994818652849739</v>
      </c>
      <c r="CN45" s="187">
        <f t="shared" ref="CN45:CN54" si="50">IFERROR(AJ45/SUM($AI45:$AS45)*100,0)</f>
        <v>2.5906735751295336</v>
      </c>
      <c r="CO45" s="187">
        <f t="shared" ref="CO45:CO54" si="51">IFERROR(AK45/SUM($AI45:$AS45)*100,0)</f>
        <v>1.0362694300518136</v>
      </c>
      <c r="CP45" s="187">
        <f t="shared" ref="CP45:CP54" si="52">IFERROR(AL45/SUM($AI45:$AS45)*100,0)</f>
        <v>1.0362694300518136</v>
      </c>
      <c r="CQ45" s="6">
        <f t="shared" ref="CQ45:CQ54" si="53">IFERROR(AM45/SUM($AI45:$AS45)*100,0)</f>
        <v>4.6632124352331603</v>
      </c>
      <c r="CR45" s="6">
        <f t="shared" ref="CR45:CR54" si="54">IFERROR(AN45/SUM($AI45:$AS45)*100,0)</f>
        <v>13.471502590673575</v>
      </c>
      <c r="CS45" s="6">
        <f t="shared" ref="CS45:CS54" si="55">IFERROR(AO45/SUM($AI45:$AS45)*100,0)</f>
        <v>8.2901554404145088</v>
      </c>
      <c r="CT45" s="6">
        <f t="shared" ref="CT45:CT54" si="56">IFERROR(AP45/SUM($AI45:$AS45)*100,0)</f>
        <v>18.134715025906736</v>
      </c>
      <c r="CU45" s="6">
        <f t="shared" ref="CU45:CU54" si="57">IFERROR(AQ45/SUM($AI45:$AS45)*100,0)</f>
        <v>10.880829015544041</v>
      </c>
      <c r="CV45" s="187">
        <f t="shared" ref="CV45:CV54" si="58">IFERROR(AR45/SUM($AI45:$AS45)*100,0)</f>
        <v>1.5544041450777202</v>
      </c>
      <c r="CW45" s="6">
        <f t="shared" ref="CW45:CW54" si="59">IFERROR(AS45/SUM($AI45:$AS45)*100,0)</f>
        <v>32.642487046632127</v>
      </c>
      <c r="CX45" s="187">
        <f t="shared" ref="CX45:CX54" si="60">IFERROR(AT45/SUM($AT45:$BD45)*100,0)</f>
        <v>0</v>
      </c>
      <c r="CY45" s="187">
        <f t="shared" ref="CY45:CY54" si="61">IFERROR(AU45/SUM($AT45:$BD45)*100,0)</f>
        <v>2.9411764705882351</v>
      </c>
      <c r="CZ45" s="187">
        <f t="shared" ref="CZ45:CZ54" si="62">IFERROR(AV45/SUM($AT45:$BD45)*100,0)</f>
        <v>0</v>
      </c>
      <c r="DA45" s="187">
        <f t="shared" ref="DA45:DA54" si="63">IFERROR(AW45/SUM($AT45:$BD45)*100,0)</f>
        <v>3.9215686274509802</v>
      </c>
      <c r="DB45" s="6">
        <f t="shared" ref="DB45:DB54" si="64">IFERROR(AX45/SUM($AT45:$BD45)*100,0)</f>
        <v>6.8627450980392162</v>
      </c>
      <c r="DC45" s="6">
        <f t="shared" ref="DC45:DC54" si="65">IFERROR(AY45/SUM($AT45:$BD45)*100,0)</f>
        <v>21.568627450980394</v>
      </c>
      <c r="DD45" s="6">
        <f t="shared" ref="DD45:DD54" si="66">IFERROR(AZ45/SUM($AT45:$BD45)*100,0)</f>
        <v>11.76470588235294</v>
      </c>
      <c r="DE45" s="6">
        <f t="shared" ref="DE45:DE54" si="67">IFERROR(BA45/SUM($AT45:$BD45)*100,0)</f>
        <v>8.8235294117647065</v>
      </c>
      <c r="DF45" s="6">
        <f t="shared" ref="DF45:DF54" si="68">IFERROR(BB45/SUM($AT45:$BD45)*100,0)</f>
        <v>13.725490196078432</v>
      </c>
      <c r="DG45" s="6">
        <f t="shared" ref="DG45:DG54" si="69">IFERROR(BC45/SUM($AT45:$BD45)*100,0)</f>
        <v>5.8823529411764701</v>
      </c>
      <c r="DH45" s="82">
        <f t="shared" ref="DH45:DH54" si="70">IFERROR(BD45/SUM($AT45:$BD45)*100,0)</f>
        <v>24.509803921568626</v>
      </c>
      <c r="DJ45" s="61">
        <f t="shared" ref="DJ45:DJ54" si="71">CB45-BQ45</f>
        <v>-3.282808450482996</v>
      </c>
      <c r="DK45" s="187">
        <f t="shared" ref="DK45:DK54" si="72">CC45-BR45</f>
        <v>-1.2173093536480009</v>
      </c>
      <c r="DL45" s="6">
        <f t="shared" ref="DL45:DL54" si="73">CD45-BS45</f>
        <v>7.0918086860912579</v>
      </c>
      <c r="DM45" s="6">
        <f t="shared" ref="DM45:DM54" si="74">CE45-BT45</f>
        <v>4.2919971727008566</v>
      </c>
      <c r="DN45" s="187">
        <f t="shared" ref="DN45:DN54" si="75">CF45-BU45</f>
        <v>-1.7788423780727238</v>
      </c>
      <c r="DO45" s="6">
        <f t="shared" ref="DO45:DO54" si="76">CG45-BV45</f>
        <v>2.6937877954920317</v>
      </c>
      <c r="DP45" s="6">
        <f t="shared" ref="DP45:DP54" si="77">CH45-BW45</f>
        <v>-5.7095735490457837</v>
      </c>
      <c r="DQ45" s="6">
        <f t="shared" ref="DQ45:DQ54" si="78">CI45-BX45</f>
        <v>3.5380507343124155</v>
      </c>
      <c r="DR45" s="6">
        <f t="shared" ref="DR45:DR54" si="79">CJ45-BY45</f>
        <v>-4.213461085368726</v>
      </c>
      <c r="DS45" s="6">
        <f t="shared" ref="DS45:DS54" si="80">CK45-BZ45</f>
        <v>2.0497918793685699</v>
      </c>
      <c r="DT45" s="82">
        <f t="shared" ref="DT45:DT54" si="81">CL45-CA45</f>
        <v>-3.4634414513468945</v>
      </c>
      <c r="DU45" s="188">
        <f t="shared" ref="DU45:DU54" si="82">CX45-CM45</f>
        <v>-5.6994818652849739</v>
      </c>
      <c r="DV45" s="187">
        <f t="shared" ref="DV45:DV54" si="83">CY45-CN45</f>
        <v>0.3505028954587015</v>
      </c>
      <c r="DW45" s="187">
        <f t="shared" ref="DW45:DW54" si="84">CZ45-CO45</f>
        <v>-1.0362694300518136</v>
      </c>
      <c r="DX45" s="187">
        <f t="shared" ref="DX45:DX54" si="85">DA45-CP45</f>
        <v>2.8852991973991666</v>
      </c>
      <c r="DY45" s="6">
        <f t="shared" ref="DY45:DY54" si="86">DB45-CQ45</f>
        <v>2.1995326628060559</v>
      </c>
      <c r="DZ45" s="6">
        <f t="shared" ref="DZ45:DZ54" si="87">DC45-CR45</f>
        <v>8.0971248603068187</v>
      </c>
      <c r="EA45" s="6">
        <f t="shared" ref="EA45:EA54" si="88">DD45-CS45</f>
        <v>3.4745504419384314</v>
      </c>
      <c r="EB45" s="6">
        <f t="shared" ref="EB45:EB54" si="89">DE45-CT45</f>
        <v>-9.3111856141420297</v>
      </c>
      <c r="EC45" s="6">
        <f t="shared" ref="EC45:EC54" si="90">DF45-CU45</f>
        <v>2.8446611805343913</v>
      </c>
      <c r="ED45" s="187">
        <f t="shared" ref="ED45:ED54" si="91">DG45-CV45</f>
        <v>4.3279487960987497</v>
      </c>
      <c r="EE45" s="82">
        <f t="shared" ref="EE45:EE54" si="92">DH45-CW45</f>
        <v>-8.132683125063501</v>
      </c>
    </row>
    <row r="46" spans="1:135" x14ac:dyDescent="0.25">
      <c r="A46" s="267" t="s">
        <v>95</v>
      </c>
      <c r="B46" s="93">
        <v>11</v>
      </c>
      <c r="C46" s="80">
        <v>4</v>
      </c>
      <c r="D46" s="80">
        <v>12</v>
      </c>
      <c r="E46" s="80">
        <v>18</v>
      </c>
      <c r="F46" s="80">
        <v>7</v>
      </c>
      <c r="G46" s="80">
        <v>34</v>
      </c>
      <c r="H46" s="80">
        <v>18</v>
      </c>
      <c r="I46" s="80">
        <v>30</v>
      </c>
      <c r="J46" s="80">
        <v>18</v>
      </c>
      <c r="K46" s="80">
        <v>10</v>
      </c>
      <c r="L46" s="80">
        <v>16</v>
      </c>
      <c r="M46" s="80">
        <v>15</v>
      </c>
      <c r="N46" s="80">
        <v>4</v>
      </c>
      <c r="O46" s="80">
        <v>17</v>
      </c>
      <c r="P46" s="80">
        <v>6</v>
      </c>
      <c r="Q46" s="80">
        <v>14</v>
      </c>
      <c r="R46" s="80">
        <v>26</v>
      </c>
      <c r="S46" s="80">
        <v>27</v>
      </c>
      <c r="T46" s="80">
        <v>24</v>
      </c>
      <c r="U46" s="80">
        <v>20</v>
      </c>
      <c r="V46" s="80">
        <v>8</v>
      </c>
      <c r="W46" s="80">
        <v>9</v>
      </c>
      <c r="X46" s="80">
        <v>26</v>
      </c>
      <c r="Y46" s="80">
        <v>8</v>
      </c>
      <c r="Z46" s="80">
        <v>29</v>
      </c>
      <c r="AA46" s="80">
        <v>24</v>
      </c>
      <c r="AB46" s="80">
        <v>21</v>
      </c>
      <c r="AC46" s="80">
        <v>60</v>
      </c>
      <c r="AD46" s="80">
        <v>45</v>
      </c>
      <c r="AE46" s="80">
        <v>54</v>
      </c>
      <c r="AF46" s="80">
        <v>38</v>
      </c>
      <c r="AG46" s="80">
        <v>18</v>
      </c>
      <c r="AH46" s="80">
        <v>25</v>
      </c>
      <c r="AI46" s="93">
        <v>7</v>
      </c>
      <c r="AJ46" s="80">
        <v>5</v>
      </c>
      <c r="AK46" s="80">
        <v>0</v>
      </c>
      <c r="AL46" s="80">
        <v>11</v>
      </c>
      <c r="AM46" s="80">
        <v>4</v>
      </c>
      <c r="AN46" s="80">
        <v>39</v>
      </c>
      <c r="AO46" s="80">
        <v>16</v>
      </c>
      <c r="AP46" s="80">
        <v>38</v>
      </c>
      <c r="AQ46" s="80">
        <v>41</v>
      </c>
      <c r="AR46" s="80">
        <v>7</v>
      </c>
      <c r="AS46" s="80">
        <v>61</v>
      </c>
      <c r="AT46" s="80">
        <v>3</v>
      </c>
      <c r="AU46" s="80">
        <v>0</v>
      </c>
      <c r="AV46" s="80">
        <v>2</v>
      </c>
      <c r="AW46" s="80">
        <v>2</v>
      </c>
      <c r="AX46" s="80">
        <v>6</v>
      </c>
      <c r="AY46" s="80">
        <v>17</v>
      </c>
      <c r="AZ46" s="80">
        <v>24</v>
      </c>
      <c r="BA46" s="80">
        <v>22</v>
      </c>
      <c r="BB46" s="80">
        <v>25</v>
      </c>
      <c r="BC46" s="80">
        <v>9</v>
      </c>
      <c r="BD46" s="80">
        <v>45</v>
      </c>
      <c r="BE46" s="80">
        <v>10</v>
      </c>
      <c r="BF46" s="80">
        <v>5</v>
      </c>
      <c r="BG46" s="80">
        <v>2</v>
      </c>
      <c r="BH46" s="80">
        <v>13</v>
      </c>
      <c r="BI46" s="80">
        <v>10</v>
      </c>
      <c r="BJ46" s="80">
        <v>56</v>
      </c>
      <c r="BK46" s="80">
        <v>40</v>
      </c>
      <c r="BL46" s="80">
        <v>60</v>
      </c>
      <c r="BM46" s="80">
        <v>66</v>
      </c>
      <c r="BN46" s="80">
        <v>16</v>
      </c>
      <c r="BO46" s="81">
        <v>106</v>
      </c>
      <c r="BQ46" s="61">
        <f t="shared" si="27"/>
        <v>6.179775280898876</v>
      </c>
      <c r="BR46" s="187">
        <f t="shared" si="28"/>
        <v>2.2471910112359552</v>
      </c>
      <c r="BS46" s="6">
        <f t="shared" si="29"/>
        <v>6.7415730337078648</v>
      </c>
      <c r="BT46" s="6">
        <f t="shared" si="30"/>
        <v>10.112359550561797</v>
      </c>
      <c r="BU46" s="6">
        <f t="shared" si="31"/>
        <v>3.9325842696629212</v>
      </c>
      <c r="BV46" s="6">
        <f t="shared" si="32"/>
        <v>19.101123595505616</v>
      </c>
      <c r="BW46" s="6">
        <f t="shared" si="33"/>
        <v>10.112359550561797</v>
      </c>
      <c r="BX46" s="6">
        <f t="shared" si="34"/>
        <v>16.853932584269664</v>
      </c>
      <c r="BY46" s="6">
        <f t="shared" si="35"/>
        <v>10.112359550561797</v>
      </c>
      <c r="BZ46" s="6">
        <f t="shared" si="36"/>
        <v>5.6179775280898872</v>
      </c>
      <c r="CA46" s="6">
        <f t="shared" si="37"/>
        <v>8.9887640449438209</v>
      </c>
      <c r="CB46" s="6">
        <f t="shared" si="38"/>
        <v>8.8235294117647065</v>
      </c>
      <c r="CC46" s="187">
        <f t="shared" si="39"/>
        <v>2.3529411764705883</v>
      </c>
      <c r="CD46" s="6">
        <f t="shared" si="40"/>
        <v>10</v>
      </c>
      <c r="CE46" s="6">
        <f t="shared" si="41"/>
        <v>3.5294117647058822</v>
      </c>
      <c r="CF46" s="6">
        <f t="shared" si="42"/>
        <v>8.235294117647058</v>
      </c>
      <c r="CG46" s="6">
        <f t="shared" si="43"/>
        <v>15.294117647058824</v>
      </c>
      <c r="CH46" s="6">
        <f t="shared" si="44"/>
        <v>15.882352941176469</v>
      </c>
      <c r="CI46" s="6">
        <f t="shared" si="45"/>
        <v>14.117647058823529</v>
      </c>
      <c r="CJ46" s="6">
        <f t="shared" si="46"/>
        <v>11.76470588235294</v>
      </c>
      <c r="CK46" s="6">
        <f t="shared" si="47"/>
        <v>4.7058823529411766</v>
      </c>
      <c r="CL46" s="82">
        <f t="shared" si="48"/>
        <v>5.2941176470588234</v>
      </c>
      <c r="CM46" s="6">
        <f t="shared" si="49"/>
        <v>3.0567685589519651</v>
      </c>
      <c r="CN46" s="187">
        <f t="shared" si="50"/>
        <v>2.1834061135371177</v>
      </c>
      <c r="CO46" s="187">
        <f t="shared" si="51"/>
        <v>0</v>
      </c>
      <c r="CP46" s="6">
        <f t="shared" si="52"/>
        <v>4.8034934497816595</v>
      </c>
      <c r="CQ46" s="187">
        <f t="shared" si="53"/>
        <v>1.7467248908296942</v>
      </c>
      <c r="CR46" s="6">
        <f t="shared" si="54"/>
        <v>17.030567685589521</v>
      </c>
      <c r="CS46" s="6">
        <f t="shared" si="55"/>
        <v>6.9868995633187767</v>
      </c>
      <c r="CT46" s="6">
        <f t="shared" si="56"/>
        <v>16.593886462882097</v>
      </c>
      <c r="CU46" s="6">
        <f t="shared" si="57"/>
        <v>17.903930131004365</v>
      </c>
      <c r="CV46" s="6">
        <f t="shared" si="58"/>
        <v>3.0567685589519651</v>
      </c>
      <c r="CW46" s="6">
        <f t="shared" si="59"/>
        <v>26.637554585152838</v>
      </c>
      <c r="CX46" s="187">
        <f t="shared" si="60"/>
        <v>1.935483870967742</v>
      </c>
      <c r="CY46" s="187">
        <f t="shared" si="61"/>
        <v>0</v>
      </c>
      <c r="CZ46" s="187">
        <f t="shared" si="62"/>
        <v>1.2903225806451613</v>
      </c>
      <c r="DA46" s="187">
        <f t="shared" si="63"/>
        <v>1.2903225806451613</v>
      </c>
      <c r="DB46" s="6">
        <f t="shared" si="64"/>
        <v>3.870967741935484</v>
      </c>
      <c r="DC46" s="6">
        <f t="shared" si="65"/>
        <v>10.967741935483872</v>
      </c>
      <c r="DD46" s="6">
        <f t="shared" si="66"/>
        <v>15.483870967741936</v>
      </c>
      <c r="DE46" s="6">
        <f t="shared" si="67"/>
        <v>14.193548387096774</v>
      </c>
      <c r="DF46" s="6">
        <f t="shared" si="68"/>
        <v>16.129032258064516</v>
      </c>
      <c r="DG46" s="6">
        <f t="shared" si="69"/>
        <v>5.806451612903226</v>
      </c>
      <c r="DH46" s="82">
        <f t="shared" si="70"/>
        <v>29.032258064516132</v>
      </c>
      <c r="DJ46" s="61">
        <f t="shared" si="71"/>
        <v>2.6437541308658306</v>
      </c>
      <c r="DK46" s="187">
        <f t="shared" si="72"/>
        <v>0.1057501652346331</v>
      </c>
      <c r="DL46" s="6">
        <f t="shared" si="73"/>
        <v>3.2584269662921352</v>
      </c>
      <c r="DM46" s="6">
        <f t="shared" si="74"/>
        <v>-6.5829477858559144</v>
      </c>
      <c r="DN46" s="6">
        <f t="shared" si="75"/>
        <v>4.3027098479841364</v>
      </c>
      <c r="DO46" s="6">
        <f t="shared" si="76"/>
        <v>-3.8070059484467915</v>
      </c>
      <c r="DP46" s="6">
        <f t="shared" si="77"/>
        <v>5.7699933906146725</v>
      </c>
      <c r="DQ46" s="6">
        <f t="shared" si="78"/>
        <v>-2.7362855254461351</v>
      </c>
      <c r="DR46" s="6">
        <f t="shared" si="79"/>
        <v>1.6523463317911435</v>
      </c>
      <c r="DS46" s="6">
        <f t="shared" si="80"/>
        <v>-0.91209517514871052</v>
      </c>
      <c r="DT46" s="82">
        <f t="shared" si="81"/>
        <v>-3.6946463978849975</v>
      </c>
      <c r="DU46" s="188">
        <f t="shared" si="82"/>
        <v>-1.1212846879842231</v>
      </c>
      <c r="DV46" s="187">
        <f t="shared" si="83"/>
        <v>-2.1834061135371177</v>
      </c>
      <c r="DW46" s="187">
        <f t="shared" si="84"/>
        <v>1.2903225806451613</v>
      </c>
      <c r="DX46" s="187">
        <f t="shared" si="85"/>
        <v>-3.5131708691364985</v>
      </c>
      <c r="DY46" s="187">
        <f t="shared" si="86"/>
        <v>2.12424285110579</v>
      </c>
      <c r="DZ46" s="6">
        <f t="shared" si="87"/>
        <v>-6.0628257501056488</v>
      </c>
      <c r="EA46" s="6">
        <f t="shared" si="88"/>
        <v>8.4969714044231601</v>
      </c>
      <c r="EB46" s="6">
        <f t="shared" si="89"/>
        <v>-2.4003380757853225</v>
      </c>
      <c r="EC46" s="6">
        <f t="shared" si="90"/>
        <v>-1.7748978729398495</v>
      </c>
      <c r="ED46" s="6">
        <f t="shared" si="91"/>
        <v>2.7496830539512609</v>
      </c>
      <c r="EE46" s="82">
        <f t="shared" si="92"/>
        <v>2.3947034793632938</v>
      </c>
    </row>
    <row r="47" spans="1:135" x14ac:dyDescent="0.25">
      <c r="A47" s="267" t="s">
        <v>96</v>
      </c>
      <c r="B47" s="93">
        <v>13</v>
      </c>
      <c r="C47" s="80">
        <v>2</v>
      </c>
      <c r="D47" s="80">
        <v>2</v>
      </c>
      <c r="E47" s="80">
        <v>5</v>
      </c>
      <c r="F47" s="80">
        <v>9</v>
      </c>
      <c r="G47" s="80">
        <v>27</v>
      </c>
      <c r="H47" s="80">
        <v>20</v>
      </c>
      <c r="I47" s="80">
        <v>60</v>
      </c>
      <c r="J47" s="80">
        <v>31</v>
      </c>
      <c r="K47" s="80">
        <v>12</v>
      </c>
      <c r="L47" s="80">
        <v>20</v>
      </c>
      <c r="M47" s="80">
        <v>9</v>
      </c>
      <c r="N47" s="80">
        <v>2</v>
      </c>
      <c r="O47" s="80">
        <v>9</v>
      </c>
      <c r="P47" s="80">
        <v>7</v>
      </c>
      <c r="Q47" s="80">
        <v>6</v>
      </c>
      <c r="R47" s="80">
        <v>38</v>
      </c>
      <c r="S47" s="80">
        <v>14</v>
      </c>
      <c r="T47" s="80">
        <v>24</v>
      </c>
      <c r="U47" s="80">
        <v>41</v>
      </c>
      <c r="V47" s="80">
        <v>16</v>
      </c>
      <c r="W47" s="80">
        <v>26</v>
      </c>
      <c r="X47" s="80">
        <v>22</v>
      </c>
      <c r="Y47" s="80">
        <v>4</v>
      </c>
      <c r="Z47" s="80">
        <v>11</v>
      </c>
      <c r="AA47" s="80">
        <v>12</v>
      </c>
      <c r="AB47" s="80">
        <v>15</v>
      </c>
      <c r="AC47" s="80">
        <v>65</v>
      </c>
      <c r="AD47" s="80">
        <v>34</v>
      </c>
      <c r="AE47" s="80">
        <v>84</v>
      </c>
      <c r="AF47" s="80">
        <v>72</v>
      </c>
      <c r="AG47" s="80">
        <v>28</v>
      </c>
      <c r="AH47" s="80">
        <v>46</v>
      </c>
      <c r="AI47" s="93">
        <v>2</v>
      </c>
      <c r="AJ47" s="80">
        <v>0</v>
      </c>
      <c r="AK47" s="80">
        <v>6</v>
      </c>
      <c r="AL47" s="80">
        <v>2</v>
      </c>
      <c r="AM47" s="80">
        <v>5</v>
      </c>
      <c r="AN47" s="80">
        <v>12</v>
      </c>
      <c r="AO47" s="80">
        <v>17</v>
      </c>
      <c r="AP47" s="80">
        <v>25</v>
      </c>
      <c r="AQ47" s="80">
        <v>25</v>
      </c>
      <c r="AR47" s="80">
        <v>10</v>
      </c>
      <c r="AS47" s="80">
        <v>70</v>
      </c>
      <c r="AT47" s="80">
        <v>12</v>
      </c>
      <c r="AU47" s="80">
        <v>4</v>
      </c>
      <c r="AV47" s="80">
        <v>6</v>
      </c>
      <c r="AW47" s="80">
        <v>3</v>
      </c>
      <c r="AX47" s="80">
        <v>4</v>
      </c>
      <c r="AY47" s="80">
        <v>31</v>
      </c>
      <c r="AZ47" s="80">
        <v>15</v>
      </c>
      <c r="BA47" s="80">
        <v>22</v>
      </c>
      <c r="BB47" s="80">
        <v>30</v>
      </c>
      <c r="BC47" s="80">
        <v>6</v>
      </c>
      <c r="BD47" s="80">
        <v>59</v>
      </c>
      <c r="BE47" s="80">
        <v>14</v>
      </c>
      <c r="BF47" s="80">
        <v>4</v>
      </c>
      <c r="BG47" s="80">
        <v>12</v>
      </c>
      <c r="BH47" s="80">
        <v>5</v>
      </c>
      <c r="BI47" s="80">
        <v>9</v>
      </c>
      <c r="BJ47" s="80">
        <v>43</v>
      </c>
      <c r="BK47" s="80">
        <v>32</v>
      </c>
      <c r="BL47" s="80">
        <v>47</v>
      </c>
      <c r="BM47" s="80">
        <v>55</v>
      </c>
      <c r="BN47" s="80">
        <v>16</v>
      </c>
      <c r="BO47" s="81">
        <v>129</v>
      </c>
      <c r="BQ47" s="61">
        <f t="shared" si="27"/>
        <v>6.467661691542288</v>
      </c>
      <c r="BR47" s="187">
        <f t="shared" si="28"/>
        <v>0.99502487562189057</v>
      </c>
      <c r="BS47" s="187">
        <f t="shared" si="29"/>
        <v>0.99502487562189057</v>
      </c>
      <c r="BT47" s="187">
        <f t="shared" si="30"/>
        <v>2.4875621890547266</v>
      </c>
      <c r="BU47" s="6">
        <f t="shared" si="31"/>
        <v>4.4776119402985071</v>
      </c>
      <c r="BV47" s="6">
        <f t="shared" si="32"/>
        <v>13.432835820895523</v>
      </c>
      <c r="BW47" s="6">
        <f t="shared" si="33"/>
        <v>9.9502487562189064</v>
      </c>
      <c r="BX47" s="6">
        <f t="shared" si="34"/>
        <v>29.850746268656714</v>
      </c>
      <c r="BY47" s="6">
        <f t="shared" si="35"/>
        <v>15.422885572139302</v>
      </c>
      <c r="BZ47" s="6">
        <f t="shared" si="36"/>
        <v>5.9701492537313428</v>
      </c>
      <c r="CA47" s="6">
        <f t="shared" si="37"/>
        <v>9.9502487562189064</v>
      </c>
      <c r="CB47" s="6">
        <f t="shared" si="38"/>
        <v>4.6875</v>
      </c>
      <c r="CC47" s="187">
        <f t="shared" si="39"/>
        <v>1.0416666666666665</v>
      </c>
      <c r="CD47" s="6">
        <f t="shared" si="40"/>
        <v>4.6875</v>
      </c>
      <c r="CE47" s="6">
        <f t="shared" si="41"/>
        <v>3.6458333333333335</v>
      </c>
      <c r="CF47" s="6">
        <f t="shared" si="42"/>
        <v>3.125</v>
      </c>
      <c r="CG47" s="6">
        <f t="shared" si="43"/>
        <v>19.791666666666664</v>
      </c>
      <c r="CH47" s="6">
        <f t="shared" si="44"/>
        <v>7.291666666666667</v>
      </c>
      <c r="CI47" s="6">
        <f t="shared" si="45"/>
        <v>12.5</v>
      </c>
      <c r="CJ47" s="6">
        <f t="shared" si="46"/>
        <v>21.354166666666664</v>
      </c>
      <c r="CK47" s="6">
        <f t="shared" si="47"/>
        <v>8.3333333333333321</v>
      </c>
      <c r="CL47" s="82">
        <f t="shared" si="48"/>
        <v>13.541666666666666</v>
      </c>
      <c r="CM47" s="187">
        <f t="shared" si="49"/>
        <v>1.1494252873563218</v>
      </c>
      <c r="CN47" s="187">
        <f t="shared" si="50"/>
        <v>0</v>
      </c>
      <c r="CO47" s="6">
        <f t="shared" si="51"/>
        <v>3.4482758620689653</v>
      </c>
      <c r="CP47" s="187">
        <f t="shared" si="52"/>
        <v>1.1494252873563218</v>
      </c>
      <c r="CQ47" s="187">
        <f t="shared" si="53"/>
        <v>2.8735632183908044</v>
      </c>
      <c r="CR47" s="6">
        <f t="shared" si="54"/>
        <v>6.8965517241379306</v>
      </c>
      <c r="CS47" s="6">
        <f t="shared" si="55"/>
        <v>9.7701149425287355</v>
      </c>
      <c r="CT47" s="6">
        <f t="shared" si="56"/>
        <v>14.367816091954023</v>
      </c>
      <c r="CU47" s="6">
        <f t="shared" si="57"/>
        <v>14.367816091954023</v>
      </c>
      <c r="CV47" s="6">
        <f t="shared" si="58"/>
        <v>5.7471264367816088</v>
      </c>
      <c r="CW47" s="6">
        <f t="shared" si="59"/>
        <v>40.229885057471265</v>
      </c>
      <c r="CX47" s="6">
        <f t="shared" si="60"/>
        <v>6.25</v>
      </c>
      <c r="CY47" s="187">
        <f t="shared" si="61"/>
        <v>2.083333333333333</v>
      </c>
      <c r="CZ47" s="6">
        <f t="shared" si="62"/>
        <v>3.125</v>
      </c>
      <c r="DA47" s="187">
        <f t="shared" si="63"/>
        <v>1.5625</v>
      </c>
      <c r="DB47" s="187">
        <f t="shared" si="64"/>
        <v>2.083333333333333</v>
      </c>
      <c r="DC47" s="6">
        <f t="shared" si="65"/>
        <v>16.145833333333336</v>
      </c>
      <c r="DD47" s="6">
        <f t="shared" si="66"/>
        <v>7.8125</v>
      </c>
      <c r="DE47" s="6">
        <f t="shared" si="67"/>
        <v>11.458333333333332</v>
      </c>
      <c r="DF47" s="6">
        <f t="shared" si="68"/>
        <v>15.625</v>
      </c>
      <c r="DG47" s="6">
        <f t="shared" si="69"/>
        <v>3.125</v>
      </c>
      <c r="DH47" s="82">
        <f t="shared" si="70"/>
        <v>30.729166666666668</v>
      </c>
      <c r="DJ47" s="61">
        <f t="shared" si="71"/>
        <v>-1.780161691542288</v>
      </c>
      <c r="DK47" s="187">
        <f t="shared" si="72"/>
        <v>4.6641791044775949E-2</v>
      </c>
      <c r="DL47" s="6">
        <f t="shared" si="73"/>
        <v>3.6924751243781095</v>
      </c>
      <c r="DM47" s="6">
        <f t="shared" si="74"/>
        <v>1.1582711442786069</v>
      </c>
      <c r="DN47" s="6">
        <f t="shared" si="75"/>
        <v>-1.3526119402985071</v>
      </c>
      <c r="DO47" s="6">
        <f t="shared" si="76"/>
        <v>6.3588308457711413</v>
      </c>
      <c r="DP47" s="6">
        <f t="shared" si="77"/>
        <v>-2.6585820895522394</v>
      </c>
      <c r="DQ47" s="6">
        <f t="shared" si="78"/>
        <v>-17.350746268656714</v>
      </c>
      <c r="DR47" s="6">
        <f t="shared" si="79"/>
        <v>5.9312810945273622</v>
      </c>
      <c r="DS47" s="6">
        <f t="shared" si="80"/>
        <v>2.3631840796019894</v>
      </c>
      <c r="DT47" s="82">
        <f t="shared" si="81"/>
        <v>3.5914179104477597</v>
      </c>
      <c r="DU47" s="188">
        <f t="shared" si="82"/>
        <v>5.1005747126436782</v>
      </c>
      <c r="DV47" s="187">
        <f t="shared" si="83"/>
        <v>2.083333333333333</v>
      </c>
      <c r="DW47" s="6">
        <f t="shared" si="84"/>
        <v>-0.3232758620689653</v>
      </c>
      <c r="DX47" s="187">
        <f t="shared" si="85"/>
        <v>0.41307471264367823</v>
      </c>
      <c r="DY47" s="187">
        <f t="shared" si="86"/>
        <v>-0.79022988505747138</v>
      </c>
      <c r="DZ47" s="6">
        <f t="shared" si="87"/>
        <v>9.2492816091954051</v>
      </c>
      <c r="EA47" s="6">
        <f t="shared" si="88"/>
        <v>-1.9576149425287355</v>
      </c>
      <c r="EB47" s="6">
        <f t="shared" si="89"/>
        <v>-2.9094827586206904</v>
      </c>
      <c r="EC47" s="6">
        <f t="shared" si="90"/>
        <v>1.2571839080459775</v>
      </c>
      <c r="ED47" s="6">
        <f t="shared" si="91"/>
        <v>-2.6221264367816088</v>
      </c>
      <c r="EE47" s="82">
        <f t="shared" si="92"/>
        <v>-9.5007183908045967</v>
      </c>
    </row>
    <row r="48" spans="1:135" x14ac:dyDescent="0.25">
      <c r="A48" s="267" t="s">
        <v>97</v>
      </c>
      <c r="B48" s="93">
        <v>11</v>
      </c>
      <c r="C48" s="80">
        <v>6</v>
      </c>
      <c r="D48" s="80">
        <v>9</v>
      </c>
      <c r="E48" s="80">
        <v>12</v>
      </c>
      <c r="F48" s="80">
        <v>5</v>
      </c>
      <c r="G48" s="80">
        <v>21</v>
      </c>
      <c r="H48" s="80">
        <v>25</v>
      </c>
      <c r="I48" s="80">
        <v>35</v>
      </c>
      <c r="J48" s="80">
        <v>29</v>
      </c>
      <c r="K48" s="80">
        <v>8</v>
      </c>
      <c r="L48" s="80">
        <v>13</v>
      </c>
      <c r="M48" s="80">
        <v>7</v>
      </c>
      <c r="N48" s="80">
        <v>3</v>
      </c>
      <c r="O48" s="80">
        <v>5</v>
      </c>
      <c r="P48" s="80">
        <v>8</v>
      </c>
      <c r="Q48" s="80">
        <v>14</v>
      </c>
      <c r="R48" s="80">
        <v>16</v>
      </c>
      <c r="S48" s="80">
        <v>22</v>
      </c>
      <c r="T48" s="80">
        <v>27</v>
      </c>
      <c r="U48" s="80">
        <v>46</v>
      </c>
      <c r="V48" s="80">
        <v>7</v>
      </c>
      <c r="W48" s="80">
        <v>26</v>
      </c>
      <c r="X48" s="80">
        <v>18</v>
      </c>
      <c r="Y48" s="80">
        <v>9</v>
      </c>
      <c r="Z48" s="80">
        <v>14</v>
      </c>
      <c r="AA48" s="80">
        <v>20</v>
      </c>
      <c r="AB48" s="80">
        <v>19</v>
      </c>
      <c r="AC48" s="80">
        <v>37</v>
      </c>
      <c r="AD48" s="80">
        <v>47</v>
      </c>
      <c r="AE48" s="80">
        <v>62</v>
      </c>
      <c r="AF48" s="80">
        <v>75</v>
      </c>
      <c r="AG48" s="80">
        <v>15</v>
      </c>
      <c r="AH48" s="80">
        <v>39</v>
      </c>
      <c r="AI48" s="93">
        <v>0</v>
      </c>
      <c r="AJ48" s="80">
        <v>1</v>
      </c>
      <c r="AK48" s="80">
        <v>0</v>
      </c>
      <c r="AL48" s="80">
        <v>5</v>
      </c>
      <c r="AM48" s="80">
        <v>5</v>
      </c>
      <c r="AN48" s="80">
        <v>22</v>
      </c>
      <c r="AO48" s="80">
        <v>12</v>
      </c>
      <c r="AP48" s="80">
        <v>21</v>
      </c>
      <c r="AQ48" s="80">
        <v>25</v>
      </c>
      <c r="AR48" s="80">
        <v>18</v>
      </c>
      <c r="AS48" s="80">
        <v>33</v>
      </c>
      <c r="AT48" s="80">
        <v>3</v>
      </c>
      <c r="AU48" s="80">
        <v>0</v>
      </c>
      <c r="AV48" s="80">
        <v>4</v>
      </c>
      <c r="AW48" s="80">
        <v>5</v>
      </c>
      <c r="AX48" s="80">
        <v>15</v>
      </c>
      <c r="AY48" s="80">
        <v>13</v>
      </c>
      <c r="AZ48" s="80">
        <v>17</v>
      </c>
      <c r="BA48" s="80">
        <v>27</v>
      </c>
      <c r="BB48" s="80">
        <v>25</v>
      </c>
      <c r="BC48" s="80">
        <v>3</v>
      </c>
      <c r="BD48" s="80">
        <v>29</v>
      </c>
      <c r="BE48" s="80">
        <v>3</v>
      </c>
      <c r="BF48" s="80">
        <v>1</v>
      </c>
      <c r="BG48" s="80">
        <v>4</v>
      </c>
      <c r="BH48" s="80">
        <v>10</v>
      </c>
      <c r="BI48" s="80">
        <v>20</v>
      </c>
      <c r="BJ48" s="80">
        <v>35</v>
      </c>
      <c r="BK48" s="80">
        <v>29</v>
      </c>
      <c r="BL48" s="80">
        <v>48</v>
      </c>
      <c r="BM48" s="80">
        <v>50</v>
      </c>
      <c r="BN48" s="80">
        <v>21</v>
      </c>
      <c r="BO48" s="81">
        <v>62</v>
      </c>
      <c r="BQ48" s="61">
        <f t="shared" si="27"/>
        <v>6.3218390804597711</v>
      </c>
      <c r="BR48" s="6">
        <f t="shared" si="28"/>
        <v>3.4482758620689653</v>
      </c>
      <c r="BS48" s="6">
        <f t="shared" si="29"/>
        <v>5.1724137931034484</v>
      </c>
      <c r="BT48" s="6">
        <f t="shared" si="30"/>
        <v>6.8965517241379306</v>
      </c>
      <c r="BU48" s="187">
        <f t="shared" si="31"/>
        <v>2.8735632183908044</v>
      </c>
      <c r="BV48" s="6">
        <f t="shared" si="32"/>
        <v>12.068965517241379</v>
      </c>
      <c r="BW48" s="6">
        <f t="shared" si="33"/>
        <v>14.367816091954023</v>
      </c>
      <c r="BX48" s="6">
        <f t="shared" si="34"/>
        <v>20.114942528735632</v>
      </c>
      <c r="BY48" s="6">
        <f t="shared" si="35"/>
        <v>16.666666666666664</v>
      </c>
      <c r="BZ48" s="6">
        <f t="shared" si="36"/>
        <v>4.5977011494252871</v>
      </c>
      <c r="CA48" s="6">
        <f t="shared" si="37"/>
        <v>7.4712643678160928</v>
      </c>
      <c r="CB48" s="6">
        <f t="shared" si="38"/>
        <v>3.867403314917127</v>
      </c>
      <c r="CC48" s="187">
        <f t="shared" si="39"/>
        <v>1.6574585635359116</v>
      </c>
      <c r="CD48" s="187">
        <f t="shared" si="40"/>
        <v>2.7624309392265194</v>
      </c>
      <c r="CE48" s="6">
        <f t="shared" si="41"/>
        <v>4.4198895027624303</v>
      </c>
      <c r="CF48" s="6">
        <f t="shared" si="42"/>
        <v>7.7348066298342539</v>
      </c>
      <c r="CG48" s="6">
        <f t="shared" si="43"/>
        <v>8.8397790055248606</v>
      </c>
      <c r="CH48" s="6">
        <f t="shared" si="44"/>
        <v>12.154696132596685</v>
      </c>
      <c r="CI48" s="6">
        <f t="shared" si="45"/>
        <v>14.917127071823206</v>
      </c>
      <c r="CJ48" s="6">
        <f t="shared" si="46"/>
        <v>25.414364640883981</v>
      </c>
      <c r="CK48" s="6">
        <f t="shared" si="47"/>
        <v>3.867403314917127</v>
      </c>
      <c r="CL48" s="82">
        <f t="shared" si="48"/>
        <v>14.3646408839779</v>
      </c>
      <c r="CM48" s="187">
        <f t="shared" si="49"/>
        <v>0</v>
      </c>
      <c r="CN48" s="187">
        <f t="shared" si="50"/>
        <v>0.70422535211267612</v>
      </c>
      <c r="CO48" s="187">
        <f t="shared" si="51"/>
        <v>0</v>
      </c>
      <c r="CP48" s="187">
        <f t="shared" si="52"/>
        <v>3.5211267605633805</v>
      </c>
      <c r="CQ48" s="187">
        <f t="shared" si="53"/>
        <v>3.5211267605633805</v>
      </c>
      <c r="CR48" s="6">
        <f t="shared" si="54"/>
        <v>15.492957746478872</v>
      </c>
      <c r="CS48" s="6">
        <f t="shared" si="55"/>
        <v>8.4507042253521121</v>
      </c>
      <c r="CT48" s="6">
        <f t="shared" si="56"/>
        <v>14.788732394366196</v>
      </c>
      <c r="CU48" s="6">
        <f t="shared" si="57"/>
        <v>17.6056338028169</v>
      </c>
      <c r="CV48" s="6">
        <f t="shared" si="58"/>
        <v>12.676056338028168</v>
      </c>
      <c r="CW48" s="6">
        <f t="shared" si="59"/>
        <v>23.239436619718308</v>
      </c>
      <c r="CX48" s="187">
        <f t="shared" si="60"/>
        <v>2.1276595744680851</v>
      </c>
      <c r="CY48" s="187">
        <f t="shared" si="61"/>
        <v>0</v>
      </c>
      <c r="CZ48" s="187">
        <f t="shared" si="62"/>
        <v>2.8368794326241136</v>
      </c>
      <c r="DA48" s="6">
        <f t="shared" si="63"/>
        <v>3.5460992907801421</v>
      </c>
      <c r="DB48" s="6">
        <f t="shared" si="64"/>
        <v>10.638297872340425</v>
      </c>
      <c r="DC48" s="6">
        <f t="shared" si="65"/>
        <v>9.2198581560283674</v>
      </c>
      <c r="DD48" s="6">
        <f t="shared" si="66"/>
        <v>12.056737588652481</v>
      </c>
      <c r="DE48" s="6">
        <f t="shared" si="67"/>
        <v>19.148936170212767</v>
      </c>
      <c r="DF48" s="6">
        <f t="shared" si="68"/>
        <v>17.730496453900709</v>
      </c>
      <c r="DG48" s="187">
        <f t="shared" si="69"/>
        <v>2.1276595744680851</v>
      </c>
      <c r="DH48" s="82">
        <f t="shared" si="70"/>
        <v>20.567375886524822</v>
      </c>
      <c r="DJ48" s="61">
        <f t="shared" si="71"/>
        <v>-2.4544357655426441</v>
      </c>
      <c r="DK48" s="187">
        <f t="shared" si="72"/>
        <v>-1.7908172985330537</v>
      </c>
      <c r="DL48" s="187">
        <f t="shared" si="73"/>
        <v>-2.409982853876929</v>
      </c>
      <c r="DM48" s="6">
        <f t="shared" si="74"/>
        <v>-2.4766622213755003</v>
      </c>
      <c r="DN48" s="6">
        <f t="shared" si="75"/>
        <v>4.86124341144345</v>
      </c>
      <c r="DO48" s="6">
        <f t="shared" si="76"/>
        <v>-3.2291865117165184</v>
      </c>
      <c r="DP48" s="6">
        <f t="shared" si="77"/>
        <v>-2.2131199593573374</v>
      </c>
      <c r="DQ48" s="6">
        <f t="shared" si="78"/>
        <v>-5.1978154569124264</v>
      </c>
      <c r="DR48" s="6">
        <f t="shared" si="79"/>
        <v>8.7476979742173171</v>
      </c>
      <c r="DS48" s="6">
        <f t="shared" si="80"/>
        <v>-0.7302978345081601</v>
      </c>
      <c r="DT48" s="82">
        <f t="shared" si="81"/>
        <v>6.8933765161618075</v>
      </c>
      <c r="DU48" s="188">
        <f t="shared" si="82"/>
        <v>2.1276595744680851</v>
      </c>
      <c r="DV48" s="187">
        <f t="shared" si="83"/>
        <v>-0.70422535211267612</v>
      </c>
      <c r="DW48" s="187">
        <f t="shared" si="84"/>
        <v>2.8368794326241136</v>
      </c>
      <c r="DX48" s="187">
        <f t="shared" si="85"/>
        <v>2.4972530216761601E-2</v>
      </c>
      <c r="DY48" s="187">
        <f t="shared" si="86"/>
        <v>7.1171711117770453</v>
      </c>
      <c r="DZ48" s="6">
        <f t="shared" si="87"/>
        <v>-6.2730995904505047</v>
      </c>
      <c r="EA48" s="6">
        <f t="shared" si="88"/>
        <v>3.6060333633003694</v>
      </c>
      <c r="EB48" s="6">
        <f t="shared" si="89"/>
        <v>4.3602037758465713</v>
      </c>
      <c r="EC48" s="6">
        <f t="shared" si="90"/>
        <v>0.12486265108380934</v>
      </c>
      <c r="ED48" s="6">
        <f t="shared" si="91"/>
        <v>-10.548396763560083</v>
      </c>
      <c r="EE48" s="189">
        <f t="shared" si="92"/>
        <v>-2.6720607331934865</v>
      </c>
    </row>
    <row r="49" spans="1:153" x14ac:dyDescent="0.25">
      <c r="A49" s="267" t="s">
        <v>98</v>
      </c>
      <c r="B49" s="93">
        <v>6</v>
      </c>
      <c r="C49" s="80">
        <v>3</v>
      </c>
      <c r="D49" s="80">
        <v>4</v>
      </c>
      <c r="E49" s="80">
        <v>10</v>
      </c>
      <c r="F49" s="80">
        <v>2</v>
      </c>
      <c r="G49" s="80">
        <v>34</v>
      </c>
      <c r="H49" s="80">
        <v>21</v>
      </c>
      <c r="I49" s="80">
        <v>37</v>
      </c>
      <c r="J49" s="80">
        <v>25</v>
      </c>
      <c r="K49" s="80">
        <v>9</v>
      </c>
      <c r="L49" s="80">
        <v>14</v>
      </c>
      <c r="M49" s="80">
        <v>4</v>
      </c>
      <c r="N49" s="80">
        <v>7</v>
      </c>
      <c r="O49" s="80">
        <v>9</v>
      </c>
      <c r="P49" s="80">
        <v>14</v>
      </c>
      <c r="Q49" s="80">
        <v>7</v>
      </c>
      <c r="R49" s="80">
        <v>27</v>
      </c>
      <c r="S49" s="80">
        <v>24</v>
      </c>
      <c r="T49" s="80">
        <v>18</v>
      </c>
      <c r="U49" s="80">
        <v>29</v>
      </c>
      <c r="V49" s="80">
        <v>5</v>
      </c>
      <c r="W49" s="80">
        <v>16</v>
      </c>
      <c r="X49" s="80">
        <v>10</v>
      </c>
      <c r="Y49" s="80">
        <v>10</v>
      </c>
      <c r="Z49" s="80">
        <v>13</v>
      </c>
      <c r="AA49" s="80">
        <v>24</v>
      </c>
      <c r="AB49" s="80">
        <v>9</v>
      </c>
      <c r="AC49" s="80">
        <v>61</v>
      </c>
      <c r="AD49" s="80">
        <v>45</v>
      </c>
      <c r="AE49" s="80">
        <v>55</v>
      </c>
      <c r="AF49" s="80">
        <v>54</v>
      </c>
      <c r="AG49" s="80">
        <v>14</v>
      </c>
      <c r="AH49" s="80">
        <v>30</v>
      </c>
      <c r="AI49" s="93">
        <v>0</v>
      </c>
      <c r="AJ49" s="80">
        <v>0</v>
      </c>
      <c r="AK49" s="80">
        <v>0</v>
      </c>
      <c r="AL49" s="80">
        <v>2</v>
      </c>
      <c r="AM49" s="80">
        <v>0</v>
      </c>
      <c r="AN49" s="80">
        <v>23</v>
      </c>
      <c r="AO49" s="80">
        <v>11</v>
      </c>
      <c r="AP49" s="80">
        <v>24</v>
      </c>
      <c r="AQ49" s="80">
        <v>23</v>
      </c>
      <c r="AR49" s="80">
        <v>13</v>
      </c>
      <c r="AS49" s="80">
        <v>46</v>
      </c>
      <c r="AT49" s="80">
        <v>7</v>
      </c>
      <c r="AU49" s="80">
        <v>3</v>
      </c>
      <c r="AV49" s="80">
        <v>1</v>
      </c>
      <c r="AW49" s="80">
        <v>3</v>
      </c>
      <c r="AX49" s="80">
        <v>6</v>
      </c>
      <c r="AY49" s="80">
        <v>34</v>
      </c>
      <c r="AZ49" s="80">
        <v>20</v>
      </c>
      <c r="BA49" s="80">
        <v>30</v>
      </c>
      <c r="BB49" s="80">
        <v>28</v>
      </c>
      <c r="BC49" s="80">
        <v>2</v>
      </c>
      <c r="BD49" s="80">
        <v>26</v>
      </c>
      <c r="BE49" s="80">
        <v>7</v>
      </c>
      <c r="BF49" s="80">
        <v>3</v>
      </c>
      <c r="BG49" s="80">
        <v>1</v>
      </c>
      <c r="BH49" s="80">
        <v>5</v>
      </c>
      <c r="BI49" s="80">
        <v>6</v>
      </c>
      <c r="BJ49" s="80">
        <v>57</v>
      </c>
      <c r="BK49" s="80">
        <v>31</v>
      </c>
      <c r="BL49" s="80">
        <v>54</v>
      </c>
      <c r="BM49" s="80">
        <v>51</v>
      </c>
      <c r="BN49" s="80">
        <v>15</v>
      </c>
      <c r="BO49" s="81">
        <v>72</v>
      </c>
      <c r="BQ49" s="61">
        <f t="shared" si="27"/>
        <v>3.6363636363636362</v>
      </c>
      <c r="BR49" s="187">
        <f t="shared" si="28"/>
        <v>1.8181818181818181</v>
      </c>
      <c r="BS49" s="187">
        <f t="shared" si="29"/>
        <v>2.4242424242424243</v>
      </c>
      <c r="BT49" s="6">
        <f t="shared" si="30"/>
        <v>6.0606060606060606</v>
      </c>
      <c r="BU49" s="187">
        <f t="shared" si="31"/>
        <v>1.2121212121212122</v>
      </c>
      <c r="BV49" s="6">
        <f t="shared" si="32"/>
        <v>20.606060606060606</v>
      </c>
      <c r="BW49" s="6">
        <f t="shared" si="33"/>
        <v>12.727272727272727</v>
      </c>
      <c r="BX49" s="6">
        <f t="shared" si="34"/>
        <v>22.424242424242426</v>
      </c>
      <c r="BY49" s="6">
        <f t="shared" si="35"/>
        <v>15.151515151515152</v>
      </c>
      <c r="BZ49" s="6">
        <f t="shared" si="36"/>
        <v>5.4545454545454541</v>
      </c>
      <c r="CA49" s="6">
        <f t="shared" si="37"/>
        <v>8.4848484848484862</v>
      </c>
      <c r="CB49" s="187">
        <f t="shared" si="38"/>
        <v>2.5</v>
      </c>
      <c r="CC49" s="6">
        <f t="shared" si="39"/>
        <v>4.375</v>
      </c>
      <c r="CD49" s="6">
        <f t="shared" si="40"/>
        <v>5.625</v>
      </c>
      <c r="CE49" s="6">
        <f t="shared" si="41"/>
        <v>8.75</v>
      </c>
      <c r="CF49" s="6">
        <f t="shared" si="42"/>
        <v>4.375</v>
      </c>
      <c r="CG49" s="6">
        <f t="shared" si="43"/>
        <v>16.875</v>
      </c>
      <c r="CH49" s="6">
        <f t="shared" si="44"/>
        <v>15</v>
      </c>
      <c r="CI49" s="6">
        <f t="shared" si="45"/>
        <v>11.25</v>
      </c>
      <c r="CJ49" s="6">
        <f t="shared" si="46"/>
        <v>18.125</v>
      </c>
      <c r="CK49" s="187">
        <f t="shared" si="47"/>
        <v>3.125</v>
      </c>
      <c r="CL49" s="82">
        <f t="shared" si="48"/>
        <v>10</v>
      </c>
      <c r="CM49" s="187">
        <f t="shared" si="49"/>
        <v>0</v>
      </c>
      <c r="CN49" s="187">
        <f t="shared" si="50"/>
        <v>0</v>
      </c>
      <c r="CO49" s="187">
        <f t="shared" si="51"/>
        <v>0</v>
      </c>
      <c r="CP49" s="187">
        <f t="shared" si="52"/>
        <v>1.4084507042253522</v>
      </c>
      <c r="CQ49" s="187">
        <f t="shared" si="53"/>
        <v>0</v>
      </c>
      <c r="CR49" s="6">
        <f t="shared" si="54"/>
        <v>16.197183098591552</v>
      </c>
      <c r="CS49" s="6">
        <f t="shared" si="55"/>
        <v>7.7464788732394361</v>
      </c>
      <c r="CT49" s="6">
        <f t="shared" si="56"/>
        <v>16.901408450704224</v>
      </c>
      <c r="CU49" s="6">
        <f t="shared" si="57"/>
        <v>16.197183098591552</v>
      </c>
      <c r="CV49" s="6">
        <f t="shared" si="58"/>
        <v>9.1549295774647899</v>
      </c>
      <c r="CW49" s="6">
        <f t="shared" si="59"/>
        <v>32.394366197183103</v>
      </c>
      <c r="CX49" s="6">
        <f t="shared" si="60"/>
        <v>4.375</v>
      </c>
      <c r="CY49" s="187">
        <f t="shared" si="61"/>
        <v>1.875</v>
      </c>
      <c r="CZ49" s="187">
        <f t="shared" si="62"/>
        <v>0.625</v>
      </c>
      <c r="DA49" s="6">
        <f t="shared" si="63"/>
        <v>1.875</v>
      </c>
      <c r="DB49" s="6">
        <f t="shared" si="64"/>
        <v>3.75</v>
      </c>
      <c r="DC49" s="6">
        <f t="shared" si="65"/>
        <v>21.25</v>
      </c>
      <c r="DD49" s="6">
        <f t="shared" si="66"/>
        <v>12.5</v>
      </c>
      <c r="DE49" s="6">
        <f t="shared" si="67"/>
        <v>18.75</v>
      </c>
      <c r="DF49" s="6">
        <f t="shared" si="68"/>
        <v>17.5</v>
      </c>
      <c r="DG49" s="187">
        <f t="shared" si="69"/>
        <v>1.25</v>
      </c>
      <c r="DH49" s="82">
        <f t="shared" si="70"/>
        <v>16.25</v>
      </c>
      <c r="DJ49" s="188">
        <f t="shared" si="71"/>
        <v>-1.1363636363636362</v>
      </c>
      <c r="DK49" s="187">
        <f t="shared" si="72"/>
        <v>2.5568181818181817</v>
      </c>
      <c r="DL49" s="6">
        <f t="shared" si="73"/>
        <v>3.2007575757575757</v>
      </c>
      <c r="DM49" s="6">
        <f t="shared" si="74"/>
        <v>2.6893939393939394</v>
      </c>
      <c r="DN49" s="6">
        <f t="shared" si="75"/>
        <v>3.1628787878787881</v>
      </c>
      <c r="DO49" s="6">
        <f t="shared" si="76"/>
        <v>-3.7310606060606055</v>
      </c>
      <c r="DP49" s="6">
        <f t="shared" si="77"/>
        <v>2.2727272727272734</v>
      </c>
      <c r="DQ49" s="6">
        <f t="shared" si="78"/>
        <v>-11.174242424242426</v>
      </c>
      <c r="DR49" s="6">
        <f t="shared" si="79"/>
        <v>2.9734848484848477</v>
      </c>
      <c r="DS49" s="187">
        <f t="shared" si="80"/>
        <v>-2.3295454545454541</v>
      </c>
      <c r="DT49" s="82">
        <f t="shared" si="81"/>
        <v>1.5151515151515138</v>
      </c>
      <c r="DU49" s="188">
        <f t="shared" si="82"/>
        <v>4.375</v>
      </c>
      <c r="DV49" s="187">
        <f t="shared" si="83"/>
        <v>1.875</v>
      </c>
      <c r="DW49" s="187">
        <f t="shared" si="84"/>
        <v>0.625</v>
      </c>
      <c r="DX49" s="187">
        <f t="shared" si="85"/>
        <v>0.46654929577464777</v>
      </c>
      <c r="DY49" s="187">
        <f t="shared" si="86"/>
        <v>3.75</v>
      </c>
      <c r="DZ49" s="6">
        <f t="shared" si="87"/>
        <v>5.0528169014084483</v>
      </c>
      <c r="EA49" s="6">
        <f t="shared" si="88"/>
        <v>4.7535211267605639</v>
      </c>
      <c r="EB49" s="6">
        <f t="shared" si="89"/>
        <v>1.8485915492957758</v>
      </c>
      <c r="EC49" s="6">
        <f t="shared" si="90"/>
        <v>1.3028169014084483</v>
      </c>
      <c r="ED49" s="6">
        <f t="shared" si="91"/>
        <v>-7.9049295774647899</v>
      </c>
      <c r="EE49" s="189">
        <f t="shared" si="92"/>
        <v>-16.144366197183103</v>
      </c>
    </row>
    <row r="50" spans="1:153" x14ac:dyDescent="0.25">
      <c r="A50" s="267" t="s">
        <v>99</v>
      </c>
      <c r="B50" s="93">
        <v>2</v>
      </c>
      <c r="C50" s="80">
        <v>4</v>
      </c>
      <c r="D50" s="80">
        <v>6</v>
      </c>
      <c r="E50" s="80">
        <v>4</v>
      </c>
      <c r="F50" s="80">
        <v>8</v>
      </c>
      <c r="G50" s="80">
        <v>28</v>
      </c>
      <c r="H50" s="80">
        <v>23</v>
      </c>
      <c r="I50" s="80">
        <v>28</v>
      </c>
      <c r="J50" s="80">
        <v>27</v>
      </c>
      <c r="K50" s="80">
        <v>5</v>
      </c>
      <c r="L50" s="80">
        <v>17</v>
      </c>
      <c r="M50" s="80">
        <v>8</v>
      </c>
      <c r="N50" s="80">
        <v>1</v>
      </c>
      <c r="O50" s="80">
        <v>5</v>
      </c>
      <c r="P50" s="80">
        <v>10</v>
      </c>
      <c r="Q50" s="80">
        <v>2</v>
      </c>
      <c r="R50" s="80">
        <v>13</v>
      </c>
      <c r="S50" s="80">
        <v>23</v>
      </c>
      <c r="T50" s="80">
        <v>21</v>
      </c>
      <c r="U50" s="80">
        <v>29</v>
      </c>
      <c r="V50" s="80">
        <v>6</v>
      </c>
      <c r="W50" s="80">
        <v>9</v>
      </c>
      <c r="X50" s="80">
        <v>10</v>
      </c>
      <c r="Y50" s="80">
        <v>5</v>
      </c>
      <c r="Z50" s="80">
        <v>11</v>
      </c>
      <c r="AA50" s="80">
        <v>14</v>
      </c>
      <c r="AB50" s="80">
        <v>10</v>
      </c>
      <c r="AC50" s="80">
        <v>41</v>
      </c>
      <c r="AD50" s="80">
        <v>46</v>
      </c>
      <c r="AE50" s="80">
        <v>49</v>
      </c>
      <c r="AF50" s="80">
        <v>56</v>
      </c>
      <c r="AG50" s="80">
        <v>11</v>
      </c>
      <c r="AH50" s="80">
        <v>26</v>
      </c>
      <c r="AI50" s="93">
        <v>2</v>
      </c>
      <c r="AJ50" s="80">
        <v>0</v>
      </c>
      <c r="AK50" s="80">
        <v>0</v>
      </c>
      <c r="AL50" s="80">
        <v>1</v>
      </c>
      <c r="AM50" s="80">
        <v>5</v>
      </c>
      <c r="AN50" s="80">
        <v>11</v>
      </c>
      <c r="AO50" s="80">
        <v>15</v>
      </c>
      <c r="AP50" s="80">
        <v>29</v>
      </c>
      <c r="AQ50" s="80">
        <v>34</v>
      </c>
      <c r="AR50" s="80">
        <v>18</v>
      </c>
      <c r="AS50" s="80">
        <v>43</v>
      </c>
      <c r="AT50" s="80">
        <v>2</v>
      </c>
      <c r="AU50" s="80">
        <v>3</v>
      </c>
      <c r="AV50" s="80">
        <v>11</v>
      </c>
      <c r="AW50" s="80">
        <v>12</v>
      </c>
      <c r="AX50" s="80">
        <v>4</v>
      </c>
      <c r="AY50" s="80">
        <v>18</v>
      </c>
      <c r="AZ50" s="80">
        <v>14</v>
      </c>
      <c r="BA50" s="80">
        <v>33</v>
      </c>
      <c r="BB50" s="80">
        <v>29</v>
      </c>
      <c r="BC50" s="80">
        <v>14</v>
      </c>
      <c r="BD50" s="80">
        <v>26</v>
      </c>
      <c r="BE50" s="80">
        <v>4</v>
      </c>
      <c r="BF50" s="80">
        <v>3</v>
      </c>
      <c r="BG50" s="80">
        <v>11</v>
      </c>
      <c r="BH50" s="80">
        <v>13</v>
      </c>
      <c r="BI50" s="80">
        <v>9</v>
      </c>
      <c r="BJ50" s="80">
        <v>29</v>
      </c>
      <c r="BK50" s="80">
        <v>29</v>
      </c>
      <c r="BL50" s="80">
        <v>62</v>
      </c>
      <c r="BM50" s="80">
        <v>63</v>
      </c>
      <c r="BN50" s="80">
        <v>32</v>
      </c>
      <c r="BO50" s="81">
        <v>69</v>
      </c>
      <c r="BQ50" s="188">
        <f t="shared" si="27"/>
        <v>1.3157894736842104</v>
      </c>
      <c r="BR50" s="187">
        <f t="shared" si="28"/>
        <v>2.6315789473684208</v>
      </c>
      <c r="BS50" s="6">
        <f t="shared" si="29"/>
        <v>3.9473684210526314</v>
      </c>
      <c r="BT50" s="187">
        <f t="shared" si="30"/>
        <v>2.6315789473684208</v>
      </c>
      <c r="BU50" s="6">
        <f t="shared" si="31"/>
        <v>5.2631578947368416</v>
      </c>
      <c r="BV50" s="6">
        <f t="shared" si="32"/>
        <v>18.421052631578945</v>
      </c>
      <c r="BW50" s="6">
        <f t="shared" si="33"/>
        <v>15.131578947368421</v>
      </c>
      <c r="BX50" s="6">
        <f t="shared" si="34"/>
        <v>18.421052631578945</v>
      </c>
      <c r="BY50" s="6">
        <f t="shared" si="35"/>
        <v>17.763157894736842</v>
      </c>
      <c r="BZ50" s="187">
        <f t="shared" si="36"/>
        <v>3.2894736842105261</v>
      </c>
      <c r="CA50" s="6">
        <f t="shared" si="37"/>
        <v>11.184210526315789</v>
      </c>
      <c r="CB50" s="6">
        <f t="shared" si="38"/>
        <v>6.2992125984251963</v>
      </c>
      <c r="CC50" s="187">
        <f t="shared" si="39"/>
        <v>0.78740157480314954</v>
      </c>
      <c r="CD50" s="187">
        <f t="shared" si="40"/>
        <v>3.9370078740157481</v>
      </c>
      <c r="CE50" s="6">
        <f t="shared" si="41"/>
        <v>7.8740157480314963</v>
      </c>
      <c r="CF50" s="187">
        <f t="shared" si="42"/>
        <v>1.5748031496062991</v>
      </c>
      <c r="CG50" s="6">
        <f t="shared" si="43"/>
        <v>10.236220472440944</v>
      </c>
      <c r="CH50" s="6">
        <f t="shared" si="44"/>
        <v>18.110236220472441</v>
      </c>
      <c r="CI50" s="6">
        <f t="shared" si="45"/>
        <v>16.535433070866144</v>
      </c>
      <c r="CJ50" s="6">
        <f t="shared" si="46"/>
        <v>22.834645669291341</v>
      </c>
      <c r="CK50" s="6">
        <f t="shared" si="47"/>
        <v>4.7244094488188972</v>
      </c>
      <c r="CL50" s="82">
        <f t="shared" si="48"/>
        <v>7.0866141732283463</v>
      </c>
      <c r="CM50" s="187">
        <f t="shared" si="49"/>
        <v>1.2658227848101267</v>
      </c>
      <c r="CN50" s="187">
        <f t="shared" si="50"/>
        <v>0</v>
      </c>
      <c r="CO50" s="187">
        <f t="shared" si="51"/>
        <v>0</v>
      </c>
      <c r="CP50" s="187">
        <f t="shared" si="52"/>
        <v>0.63291139240506333</v>
      </c>
      <c r="CQ50" s="187">
        <f t="shared" si="53"/>
        <v>3.1645569620253164</v>
      </c>
      <c r="CR50" s="6">
        <f t="shared" si="54"/>
        <v>6.962025316455696</v>
      </c>
      <c r="CS50" s="6">
        <f t="shared" si="55"/>
        <v>9.4936708860759502</v>
      </c>
      <c r="CT50" s="6">
        <f t="shared" si="56"/>
        <v>18.354430379746837</v>
      </c>
      <c r="CU50" s="6">
        <f t="shared" si="57"/>
        <v>21.518987341772153</v>
      </c>
      <c r="CV50" s="6">
        <f t="shared" si="58"/>
        <v>11.39240506329114</v>
      </c>
      <c r="CW50" s="6">
        <f t="shared" si="59"/>
        <v>27.215189873417721</v>
      </c>
      <c r="CX50" s="187">
        <f t="shared" si="60"/>
        <v>1.2048192771084338</v>
      </c>
      <c r="CY50" s="187">
        <f t="shared" si="61"/>
        <v>1.8072289156626504</v>
      </c>
      <c r="CZ50" s="6">
        <f t="shared" si="62"/>
        <v>6.6265060240963862</v>
      </c>
      <c r="DA50" s="6">
        <f t="shared" si="63"/>
        <v>7.2289156626506017</v>
      </c>
      <c r="DB50" s="187">
        <f t="shared" si="64"/>
        <v>2.4096385542168677</v>
      </c>
      <c r="DC50" s="6">
        <f t="shared" si="65"/>
        <v>10.843373493975903</v>
      </c>
      <c r="DD50" s="6">
        <f t="shared" si="66"/>
        <v>8.4337349397590362</v>
      </c>
      <c r="DE50" s="6">
        <f t="shared" si="67"/>
        <v>19.879518072289155</v>
      </c>
      <c r="DF50" s="6">
        <f t="shared" si="68"/>
        <v>17.46987951807229</v>
      </c>
      <c r="DG50" s="6">
        <f t="shared" si="69"/>
        <v>8.4337349397590362</v>
      </c>
      <c r="DH50" s="82">
        <f t="shared" si="70"/>
        <v>15.66265060240964</v>
      </c>
      <c r="DJ50" s="188">
        <f t="shared" si="71"/>
        <v>4.9834231247409857</v>
      </c>
      <c r="DK50" s="187">
        <f t="shared" si="72"/>
        <v>-1.8441773725652713</v>
      </c>
      <c r="DL50" s="187">
        <f t="shared" si="73"/>
        <v>-1.0360547036883272E-2</v>
      </c>
      <c r="DM50" s="6">
        <f t="shared" si="74"/>
        <v>5.242436800663075</v>
      </c>
      <c r="DN50" s="187">
        <f t="shared" si="75"/>
        <v>-3.6883547451305425</v>
      </c>
      <c r="DO50" s="6">
        <f t="shared" si="76"/>
        <v>-8.1848321591380007</v>
      </c>
      <c r="DP50" s="6">
        <f t="shared" si="77"/>
        <v>2.9786572731040195</v>
      </c>
      <c r="DQ50" s="6">
        <f t="shared" si="78"/>
        <v>-1.8856195607128008</v>
      </c>
      <c r="DR50" s="6">
        <f t="shared" si="79"/>
        <v>5.0714877745544982</v>
      </c>
      <c r="DS50" s="6">
        <f t="shared" si="80"/>
        <v>1.4349357646083711</v>
      </c>
      <c r="DT50" s="82">
        <f t="shared" si="81"/>
        <v>-4.0975963530874431</v>
      </c>
      <c r="DU50" s="188">
        <f t="shared" si="82"/>
        <v>-6.1003507701692827E-2</v>
      </c>
      <c r="DV50" s="187">
        <f t="shared" si="83"/>
        <v>1.8072289156626504</v>
      </c>
      <c r="DW50" s="187">
        <f t="shared" si="84"/>
        <v>6.6265060240963862</v>
      </c>
      <c r="DX50" s="187">
        <f t="shared" si="85"/>
        <v>6.5960042702455386</v>
      </c>
      <c r="DY50" s="187">
        <f t="shared" si="86"/>
        <v>-0.75491840780844877</v>
      </c>
      <c r="DZ50" s="6">
        <f t="shared" si="87"/>
        <v>3.8813481775202074</v>
      </c>
      <c r="EA50" s="6">
        <f t="shared" si="88"/>
        <v>-1.059935946316914</v>
      </c>
      <c r="EB50" s="6">
        <f t="shared" si="89"/>
        <v>1.5250876925423178</v>
      </c>
      <c r="EC50" s="6">
        <f t="shared" si="90"/>
        <v>-4.0491078236998632</v>
      </c>
      <c r="ED50" s="6">
        <f t="shared" si="91"/>
        <v>-2.9586701235321033</v>
      </c>
      <c r="EE50" s="82">
        <f t="shared" si="92"/>
        <v>-11.552539271008081</v>
      </c>
    </row>
    <row r="51" spans="1:153" x14ac:dyDescent="0.25">
      <c r="A51" s="267" t="s">
        <v>100</v>
      </c>
      <c r="B51" s="93">
        <v>0</v>
      </c>
      <c r="C51" s="80">
        <v>0</v>
      </c>
      <c r="D51" s="80">
        <v>4</v>
      </c>
      <c r="E51" s="80">
        <v>0</v>
      </c>
      <c r="F51" s="80">
        <v>2</v>
      </c>
      <c r="G51" s="80">
        <v>11</v>
      </c>
      <c r="H51" s="80">
        <v>12</v>
      </c>
      <c r="I51" s="80">
        <v>24</v>
      </c>
      <c r="J51" s="80">
        <v>23</v>
      </c>
      <c r="K51" s="80">
        <v>10</v>
      </c>
      <c r="L51" s="80">
        <v>10</v>
      </c>
      <c r="M51" s="80">
        <v>4</v>
      </c>
      <c r="N51" s="80">
        <v>2</v>
      </c>
      <c r="O51" s="80">
        <v>2</v>
      </c>
      <c r="P51" s="80">
        <v>13</v>
      </c>
      <c r="Q51" s="80">
        <v>8</v>
      </c>
      <c r="R51" s="80">
        <v>10</v>
      </c>
      <c r="S51" s="80">
        <v>13</v>
      </c>
      <c r="T51" s="80">
        <v>27</v>
      </c>
      <c r="U51" s="80">
        <v>16</v>
      </c>
      <c r="V51" s="80">
        <v>12</v>
      </c>
      <c r="W51" s="80">
        <v>10</v>
      </c>
      <c r="X51" s="80">
        <v>4</v>
      </c>
      <c r="Y51" s="80">
        <v>2</v>
      </c>
      <c r="Z51" s="80">
        <v>6</v>
      </c>
      <c r="AA51" s="80">
        <v>13</v>
      </c>
      <c r="AB51" s="80">
        <v>10</v>
      </c>
      <c r="AC51" s="80">
        <v>21</v>
      </c>
      <c r="AD51" s="80">
        <v>25</v>
      </c>
      <c r="AE51" s="80">
        <v>51</v>
      </c>
      <c r="AF51" s="80">
        <v>39</v>
      </c>
      <c r="AG51" s="80">
        <v>22</v>
      </c>
      <c r="AH51" s="80">
        <v>20</v>
      </c>
      <c r="AI51" s="93">
        <v>1</v>
      </c>
      <c r="AJ51" s="80">
        <v>1</v>
      </c>
      <c r="AK51" s="80">
        <v>2</v>
      </c>
      <c r="AL51" s="80">
        <v>1</v>
      </c>
      <c r="AM51" s="80">
        <v>1</v>
      </c>
      <c r="AN51" s="80">
        <v>8</v>
      </c>
      <c r="AO51" s="80">
        <v>18</v>
      </c>
      <c r="AP51" s="80">
        <v>24</v>
      </c>
      <c r="AQ51" s="80">
        <v>26</v>
      </c>
      <c r="AR51" s="80">
        <v>12</v>
      </c>
      <c r="AS51" s="80">
        <v>27</v>
      </c>
      <c r="AT51" s="80">
        <v>2</v>
      </c>
      <c r="AU51" s="80">
        <v>0</v>
      </c>
      <c r="AV51" s="80">
        <v>6</v>
      </c>
      <c r="AW51" s="80">
        <v>4</v>
      </c>
      <c r="AX51" s="80">
        <v>3</v>
      </c>
      <c r="AY51" s="80">
        <v>19</v>
      </c>
      <c r="AZ51" s="80">
        <v>14</v>
      </c>
      <c r="BA51" s="80">
        <v>25</v>
      </c>
      <c r="BB51" s="80">
        <v>26</v>
      </c>
      <c r="BC51" s="80">
        <v>2</v>
      </c>
      <c r="BD51" s="80">
        <v>25</v>
      </c>
      <c r="BE51" s="80">
        <v>3</v>
      </c>
      <c r="BF51" s="80">
        <v>1</v>
      </c>
      <c r="BG51" s="80">
        <v>8</v>
      </c>
      <c r="BH51" s="80">
        <v>5</v>
      </c>
      <c r="BI51" s="80">
        <v>4</v>
      </c>
      <c r="BJ51" s="80">
        <v>27</v>
      </c>
      <c r="BK51" s="80">
        <v>32</v>
      </c>
      <c r="BL51" s="80">
        <v>49</v>
      </c>
      <c r="BM51" s="80">
        <v>52</v>
      </c>
      <c r="BN51" s="80">
        <v>14</v>
      </c>
      <c r="BO51" s="81">
        <v>52</v>
      </c>
      <c r="BQ51" s="188">
        <f t="shared" si="27"/>
        <v>0</v>
      </c>
      <c r="BR51" s="187">
        <f t="shared" si="28"/>
        <v>0</v>
      </c>
      <c r="BS51" s="187">
        <f t="shared" si="29"/>
        <v>4.1666666666666661</v>
      </c>
      <c r="BT51" s="187">
        <f t="shared" si="30"/>
        <v>0</v>
      </c>
      <c r="BU51" s="187">
        <f t="shared" si="31"/>
        <v>2.083333333333333</v>
      </c>
      <c r="BV51" s="6">
        <f t="shared" si="32"/>
        <v>11.458333333333332</v>
      </c>
      <c r="BW51" s="6">
        <f t="shared" si="33"/>
        <v>12.5</v>
      </c>
      <c r="BX51" s="6">
        <f t="shared" si="34"/>
        <v>25</v>
      </c>
      <c r="BY51" s="6">
        <f t="shared" si="35"/>
        <v>23.958333333333336</v>
      </c>
      <c r="BZ51" s="6">
        <f t="shared" si="36"/>
        <v>10.416666666666668</v>
      </c>
      <c r="CA51" s="6">
        <f t="shared" si="37"/>
        <v>10.416666666666668</v>
      </c>
      <c r="CB51" s="187">
        <f t="shared" si="38"/>
        <v>3.4188034188034191</v>
      </c>
      <c r="CC51" s="187">
        <f t="shared" si="39"/>
        <v>1.7094017094017095</v>
      </c>
      <c r="CD51" s="187">
        <f t="shared" si="40"/>
        <v>1.7094017094017095</v>
      </c>
      <c r="CE51" s="6">
        <f t="shared" si="41"/>
        <v>11.111111111111111</v>
      </c>
      <c r="CF51" s="6">
        <f t="shared" si="42"/>
        <v>6.8376068376068382</v>
      </c>
      <c r="CG51" s="6">
        <f t="shared" si="43"/>
        <v>8.5470085470085468</v>
      </c>
      <c r="CH51" s="6">
        <f t="shared" si="44"/>
        <v>11.111111111111111</v>
      </c>
      <c r="CI51" s="6">
        <f t="shared" si="45"/>
        <v>23.076923076923077</v>
      </c>
      <c r="CJ51" s="6">
        <f t="shared" si="46"/>
        <v>13.675213675213676</v>
      </c>
      <c r="CK51" s="6">
        <f t="shared" si="47"/>
        <v>10.256410256410255</v>
      </c>
      <c r="CL51" s="82">
        <f t="shared" si="48"/>
        <v>8.5470085470085468</v>
      </c>
      <c r="CM51" s="187">
        <f t="shared" si="49"/>
        <v>0.82644628099173556</v>
      </c>
      <c r="CN51" s="187">
        <f t="shared" si="50"/>
        <v>0.82644628099173556</v>
      </c>
      <c r="CO51" s="187">
        <f t="shared" si="51"/>
        <v>1.6528925619834711</v>
      </c>
      <c r="CP51" s="187">
        <f t="shared" si="52"/>
        <v>0.82644628099173556</v>
      </c>
      <c r="CQ51" s="187">
        <f t="shared" si="53"/>
        <v>0.82644628099173556</v>
      </c>
      <c r="CR51" s="6">
        <f t="shared" si="54"/>
        <v>6.6115702479338845</v>
      </c>
      <c r="CS51" s="6">
        <f t="shared" si="55"/>
        <v>14.87603305785124</v>
      </c>
      <c r="CT51" s="6">
        <f t="shared" si="56"/>
        <v>19.834710743801654</v>
      </c>
      <c r="CU51" s="6">
        <f t="shared" si="57"/>
        <v>21.487603305785125</v>
      </c>
      <c r="CV51" s="6">
        <f t="shared" si="58"/>
        <v>9.9173553719008272</v>
      </c>
      <c r="CW51" s="6">
        <f t="shared" si="59"/>
        <v>22.314049586776861</v>
      </c>
      <c r="CX51" s="187">
        <f t="shared" si="60"/>
        <v>1.5873015873015872</v>
      </c>
      <c r="CY51" s="187">
        <f t="shared" si="61"/>
        <v>0</v>
      </c>
      <c r="CZ51" s="6">
        <f t="shared" si="62"/>
        <v>4.7619047619047619</v>
      </c>
      <c r="DA51" s="6">
        <f t="shared" si="63"/>
        <v>3.1746031746031744</v>
      </c>
      <c r="DB51" s="187">
        <f t="shared" si="64"/>
        <v>2.3809523809523809</v>
      </c>
      <c r="DC51" s="6">
        <f t="shared" si="65"/>
        <v>15.079365079365079</v>
      </c>
      <c r="DD51" s="6">
        <f t="shared" si="66"/>
        <v>11.111111111111111</v>
      </c>
      <c r="DE51" s="6">
        <f t="shared" si="67"/>
        <v>19.841269841269842</v>
      </c>
      <c r="DF51" s="6">
        <f t="shared" si="68"/>
        <v>20.634920634920633</v>
      </c>
      <c r="DG51" s="187">
        <f t="shared" si="69"/>
        <v>1.5873015873015872</v>
      </c>
      <c r="DH51" s="82">
        <f t="shared" si="70"/>
        <v>19.841269841269842</v>
      </c>
      <c r="DJ51" s="188">
        <f t="shared" si="71"/>
        <v>3.4188034188034191</v>
      </c>
      <c r="DK51" s="187">
        <f t="shared" si="72"/>
        <v>1.7094017094017095</v>
      </c>
      <c r="DL51" s="187">
        <f t="shared" si="73"/>
        <v>-2.4572649572649565</v>
      </c>
      <c r="DM51" s="6">
        <f t="shared" si="74"/>
        <v>11.111111111111111</v>
      </c>
      <c r="DN51" s="6">
        <f t="shared" si="75"/>
        <v>4.7542735042735051</v>
      </c>
      <c r="DO51" s="6">
        <f t="shared" si="76"/>
        <v>-2.9113247863247853</v>
      </c>
      <c r="DP51" s="6">
        <f t="shared" si="77"/>
        <v>-1.3888888888888893</v>
      </c>
      <c r="DQ51" s="6">
        <f t="shared" si="78"/>
        <v>-1.9230769230769234</v>
      </c>
      <c r="DR51" s="6">
        <f t="shared" si="79"/>
        <v>-10.283119658119659</v>
      </c>
      <c r="DS51" s="6">
        <f t="shared" si="80"/>
        <v>-0.16025641025641235</v>
      </c>
      <c r="DT51" s="82">
        <f t="shared" si="81"/>
        <v>-1.869658119658121</v>
      </c>
      <c r="DU51" s="188">
        <f t="shared" si="82"/>
        <v>0.76085530630985165</v>
      </c>
      <c r="DV51" s="187">
        <f t="shared" si="83"/>
        <v>-0.82644628099173556</v>
      </c>
      <c r="DW51" s="187">
        <f t="shared" si="84"/>
        <v>3.109012199921291</v>
      </c>
      <c r="DX51" s="187">
        <f t="shared" si="85"/>
        <v>2.348156893611439</v>
      </c>
      <c r="DY51" s="187">
        <f t="shared" si="86"/>
        <v>1.5545060999606455</v>
      </c>
      <c r="DZ51" s="6">
        <f t="shared" si="87"/>
        <v>8.4677948314311955</v>
      </c>
      <c r="EA51" s="6">
        <f t="shared" si="88"/>
        <v>-3.7649219467401291</v>
      </c>
      <c r="EB51" s="6">
        <f t="shared" si="89"/>
        <v>6.5590974681875025E-3</v>
      </c>
      <c r="EC51" s="6">
        <f t="shared" si="90"/>
        <v>-0.85268267086449256</v>
      </c>
      <c r="ED51" s="6">
        <f t="shared" si="91"/>
        <v>-8.3300537845992402</v>
      </c>
      <c r="EE51" s="189">
        <f t="shared" si="92"/>
        <v>-2.4727797455070188</v>
      </c>
    </row>
    <row r="52" spans="1:153" x14ac:dyDescent="0.25">
      <c r="A52" s="267" t="s">
        <v>101</v>
      </c>
      <c r="B52" s="93">
        <v>0</v>
      </c>
      <c r="C52" s="80">
        <v>2</v>
      </c>
      <c r="D52" s="80">
        <v>4</v>
      </c>
      <c r="E52" s="80">
        <v>5</v>
      </c>
      <c r="F52" s="80">
        <v>4</v>
      </c>
      <c r="G52" s="80">
        <v>6</v>
      </c>
      <c r="H52" s="80">
        <v>10</v>
      </c>
      <c r="I52" s="80">
        <v>20</v>
      </c>
      <c r="J52" s="80">
        <v>14</v>
      </c>
      <c r="K52" s="80">
        <v>2</v>
      </c>
      <c r="L52" s="80">
        <v>7</v>
      </c>
      <c r="M52" s="80">
        <v>4</v>
      </c>
      <c r="N52" s="80">
        <v>3</v>
      </c>
      <c r="O52" s="80">
        <v>2</v>
      </c>
      <c r="P52" s="80">
        <v>0</v>
      </c>
      <c r="Q52" s="80">
        <v>3</v>
      </c>
      <c r="R52" s="80">
        <v>17</v>
      </c>
      <c r="S52" s="80">
        <v>19</v>
      </c>
      <c r="T52" s="80">
        <v>21</v>
      </c>
      <c r="U52" s="80">
        <v>16</v>
      </c>
      <c r="V52" s="80">
        <v>10</v>
      </c>
      <c r="W52" s="80">
        <v>8</v>
      </c>
      <c r="X52" s="80">
        <v>4</v>
      </c>
      <c r="Y52" s="80">
        <v>5</v>
      </c>
      <c r="Z52" s="80">
        <v>6</v>
      </c>
      <c r="AA52" s="80">
        <v>5</v>
      </c>
      <c r="AB52" s="80">
        <v>7</v>
      </c>
      <c r="AC52" s="80">
        <v>23</v>
      </c>
      <c r="AD52" s="80">
        <v>29</v>
      </c>
      <c r="AE52" s="80">
        <v>41</v>
      </c>
      <c r="AF52" s="80">
        <v>30</v>
      </c>
      <c r="AG52" s="80">
        <v>12</v>
      </c>
      <c r="AH52" s="80">
        <v>15</v>
      </c>
      <c r="AI52" s="93">
        <v>2</v>
      </c>
      <c r="AJ52" s="80">
        <v>0</v>
      </c>
      <c r="AK52" s="80">
        <v>0</v>
      </c>
      <c r="AL52" s="80">
        <v>1</v>
      </c>
      <c r="AM52" s="80">
        <v>4</v>
      </c>
      <c r="AN52" s="80">
        <v>10</v>
      </c>
      <c r="AO52" s="80">
        <v>15</v>
      </c>
      <c r="AP52" s="80">
        <v>16</v>
      </c>
      <c r="AQ52" s="80">
        <v>23</v>
      </c>
      <c r="AR52" s="80">
        <v>14</v>
      </c>
      <c r="AS52" s="80">
        <v>41</v>
      </c>
      <c r="AT52" s="80">
        <v>1</v>
      </c>
      <c r="AU52" s="80">
        <v>0</v>
      </c>
      <c r="AV52" s="80">
        <v>3</v>
      </c>
      <c r="AW52" s="80">
        <v>8</v>
      </c>
      <c r="AX52" s="80">
        <v>0</v>
      </c>
      <c r="AY52" s="80">
        <v>9</v>
      </c>
      <c r="AZ52" s="80">
        <v>25</v>
      </c>
      <c r="BA52" s="80">
        <v>26</v>
      </c>
      <c r="BB52" s="80">
        <v>29</v>
      </c>
      <c r="BC52" s="80">
        <v>12</v>
      </c>
      <c r="BD52" s="80">
        <v>33</v>
      </c>
      <c r="BE52" s="80">
        <v>3</v>
      </c>
      <c r="BF52" s="80">
        <v>0</v>
      </c>
      <c r="BG52" s="80">
        <v>3</v>
      </c>
      <c r="BH52" s="80">
        <v>9</v>
      </c>
      <c r="BI52" s="80">
        <v>4</v>
      </c>
      <c r="BJ52" s="80">
        <v>19</v>
      </c>
      <c r="BK52" s="80">
        <v>40</v>
      </c>
      <c r="BL52" s="80">
        <v>42</v>
      </c>
      <c r="BM52" s="80">
        <v>52</v>
      </c>
      <c r="BN52" s="80">
        <v>26</v>
      </c>
      <c r="BO52" s="81">
        <v>74</v>
      </c>
      <c r="BQ52" s="188">
        <f t="shared" si="27"/>
        <v>0</v>
      </c>
      <c r="BR52" s="187">
        <f t="shared" si="28"/>
        <v>2.7027027027027026</v>
      </c>
      <c r="BS52" s="187">
        <f t="shared" si="29"/>
        <v>5.4054054054054053</v>
      </c>
      <c r="BT52" s="187">
        <f t="shared" si="30"/>
        <v>6.756756756756757</v>
      </c>
      <c r="BU52" s="187">
        <f t="shared" si="31"/>
        <v>5.4054054054054053</v>
      </c>
      <c r="BV52" s="6">
        <f t="shared" si="32"/>
        <v>8.1081081081081088</v>
      </c>
      <c r="BW52" s="6">
        <f t="shared" si="33"/>
        <v>13.513513513513514</v>
      </c>
      <c r="BX52" s="6">
        <f t="shared" si="34"/>
        <v>27.027027027027028</v>
      </c>
      <c r="BY52" s="6">
        <f t="shared" si="35"/>
        <v>18.918918918918919</v>
      </c>
      <c r="BZ52" s="187">
        <f t="shared" si="36"/>
        <v>2.7027027027027026</v>
      </c>
      <c r="CA52" s="6">
        <f t="shared" si="37"/>
        <v>9.4594594594594597</v>
      </c>
      <c r="CB52" s="187">
        <f t="shared" si="38"/>
        <v>3.8834951456310676</v>
      </c>
      <c r="CC52" s="187">
        <f t="shared" si="39"/>
        <v>2.912621359223301</v>
      </c>
      <c r="CD52" s="187">
        <f t="shared" si="40"/>
        <v>1.9417475728155338</v>
      </c>
      <c r="CE52" s="187">
        <f t="shared" si="41"/>
        <v>0</v>
      </c>
      <c r="CF52" s="187">
        <f t="shared" si="42"/>
        <v>2.912621359223301</v>
      </c>
      <c r="CG52" s="6">
        <f t="shared" si="43"/>
        <v>16.50485436893204</v>
      </c>
      <c r="CH52" s="6">
        <f t="shared" si="44"/>
        <v>18.446601941747574</v>
      </c>
      <c r="CI52" s="6">
        <f t="shared" si="45"/>
        <v>20.388349514563107</v>
      </c>
      <c r="CJ52" s="6">
        <f t="shared" si="46"/>
        <v>15.53398058252427</v>
      </c>
      <c r="CK52" s="6">
        <f t="shared" si="47"/>
        <v>9.7087378640776691</v>
      </c>
      <c r="CL52" s="82">
        <f t="shared" si="48"/>
        <v>7.7669902912621351</v>
      </c>
      <c r="CM52" s="187">
        <f t="shared" si="49"/>
        <v>1.5873015873015872</v>
      </c>
      <c r="CN52" s="187">
        <f t="shared" si="50"/>
        <v>0</v>
      </c>
      <c r="CO52" s="187">
        <f t="shared" si="51"/>
        <v>0</v>
      </c>
      <c r="CP52" s="187">
        <f t="shared" si="52"/>
        <v>0.79365079365079361</v>
      </c>
      <c r="CQ52" s="187">
        <f t="shared" si="53"/>
        <v>3.1746031746031744</v>
      </c>
      <c r="CR52" s="6">
        <f t="shared" si="54"/>
        <v>7.9365079365079358</v>
      </c>
      <c r="CS52" s="6">
        <f t="shared" si="55"/>
        <v>11.904761904761903</v>
      </c>
      <c r="CT52" s="6">
        <f t="shared" si="56"/>
        <v>12.698412698412698</v>
      </c>
      <c r="CU52" s="6">
        <f t="shared" si="57"/>
        <v>18.253968253968253</v>
      </c>
      <c r="CV52" s="6">
        <f t="shared" si="58"/>
        <v>11.111111111111111</v>
      </c>
      <c r="CW52" s="6">
        <f t="shared" si="59"/>
        <v>32.539682539682538</v>
      </c>
      <c r="CX52" s="187">
        <f t="shared" si="60"/>
        <v>0.68493150684931503</v>
      </c>
      <c r="CY52" s="187">
        <f t="shared" si="61"/>
        <v>0</v>
      </c>
      <c r="CZ52" s="187">
        <f>IFERROR(AV52/SUM($AT52:$BD52)*100,0)</f>
        <v>2.054794520547945</v>
      </c>
      <c r="DA52" s="6">
        <f t="shared" si="63"/>
        <v>5.4794520547945202</v>
      </c>
      <c r="DB52" s="187">
        <f t="shared" si="64"/>
        <v>0</v>
      </c>
      <c r="DC52" s="6">
        <f t="shared" si="65"/>
        <v>6.1643835616438354</v>
      </c>
      <c r="DD52" s="6">
        <f t="shared" si="66"/>
        <v>17.123287671232877</v>
      </c>
      <c r="DE52" s="6">
        <f t="shared" si="67"/>
        <v>17.80821917808219</v>
      </c>
      <c r="DF52" s="6">
        <f t="shared" si="68"/>
        <v>19.863013698630137</v>
      </c>
      <c r="DG52" s="6">
        <f t="shared" si="69"/>
        <v>8.2191780821917799</v>
      </c>
      <c r="DH52" s="82">
        <f t="shared" si="70"/>
        <v>22.602739726027394</v>
      </c>
      <c r="DJ52" s="188">
        <f t="shared" si="71"/>
        <v>3.8834951456310676</v>
      </c>
      <c r="DK52" s="187">
        <f t="shared" si="72"/>
        <v>0.20991865652059838</v>
      </c>
      <c r="DL52" s="187">
        <f t="shared" si="73"/>
        <v>-3.4636578325898713</v>
      </c>
      <c r="DM52" s="187">
        <f t="shared" si="74"/>
        <v>-6.756756756756757</v>
      </c>
      <c r="DN52" s="187">
        <f t="shared" si="75"/>
        <v>-2.4927840461821043</v>
      </c>
      <c r="DO52" s="6">
        <f t="shared" si="76"/>
        <v>8.3967462608239316</v>
      </c>
      <c r="DP52" s="6">
        <f t="shared" si="77"/>
        <v>4.9330884282340595</v>
      </c>
      <c r="DQ52" s="6">
        <f t="shared" si="78"/>
        <v>-6.6386775124639215</v>
      </c>
      <c r="DR52" s="6">
        <f t="shared" si="79"/>
        <v>-3.384938336394649</v>
      </c>
      <c r="DS52" s="6">
        <f t="shared" si="80"/>
        <v>7.0060351613749665</v>
      </c>
      <c r="DT52" s="82">
        <f t="shared" si="81"/>
        <v>-1.6924691681973245</v>
      </c>
      <c r="DU52" s="188">
        <f t="shared" si="82"/>
        <v>-0.90237008045227218</v>
      </c>
      <c r="DV52" s="187">
        <f t="shared" si="83"/>
        <v>0</v>
      </c>
      <c r="DW52" s="187">
        <f t="shared" si="84"/>
        <v>2.054794520547945</v>
      </c>
      <c r="DX52" s="187">
        <f t="shared" si="85"/>
        <v>4.6858012611437267</v>
      </c>
      <c r="DY52" s="187">
        <f t="shared" si="86"/>
        <v>-3.1746031746031744</v>
      </c>
      <c r="DZ52" s="6">
        <f t="shared" si="87"/>
        <v>-1.7721243748641005</v>
      </c>
      <c r="EA52" s="6">
        <f t="shared" si="88"/>
        <v>5.2185257664709734</v>
      </c>
      <c r="EB52" s="6">
        <f t="shared" si="89"/>
        <v>5.1098064796694924</v>
      </c>
      <c r="EC52" s="6">
        <f t="shared" si="90"/>
        <v>1.6090454446618843</v>
      </c>
      <c r="ED52" s="6">
        <f t="shared" si="91"/>
        <v>-2.8919330289193308</v>
      </c>
      <c r="EE52" s="82">
        <f t="shared" si="92"/>
        <v>-9.9369428136551434</v>
      </c>
    </row>
    <row r="53" spans="1:153" x14ac:dyDescent="0.25">
      <c r="A53" s="267" t="s">
        <v>102</v>
      </c>
      <c r="B53" s="93">
        <v>0</v>
      </c>
      <c r="C53" s="80">
        <v>0</v>
      </c>
      <c r="D53" s="80">
        <v>6</v>
      </c>
      <c r="E53" s="80">
        <v>4</v>
      </c>
      <c r="F53" s="80">
        <v>8</v>
      </c>
      <c r="G53" s="80">
        <v>25</v>
      </c>
      <c r="H53" s="80">
        <v>11</v>
      </c>
      <c r="I53" s="80">
        <v>16</v>
      </c>
      <c r="J53" s="80">
        <v>13</v>
      </c>
      <c r="K53" s="80">
        <v>12</v>
      </c>
      <c r="L53" s="80">
        <v>2</v>
      </c>
      <c r="M53" s="80">
        <v>1</v>
      </c>
      <c r="N53" s="80">
        <v>2</v>
      </c>
      <c r="O53" s="80">
        <v>12</v>
      </c>
      <c r="P53" s="80">
        <v>11</v>
      </c>
      <c r="Q53" s="80">
        <v>5</v>
      </c>
      <c r="R53" s="80">
        <v>18</v>
      </c>
      <c r="S53" s="80">
        <v>14</v>
      </c>
      <c r="T53" s="80">
        <v>26</v>
      </c>
      <c r="U53" s="80">
        <v>17</v>
      </c>
      <c r="V53" s="80">
        <v>5</v>
      </c>
      <c r="W53" s="80">
        <v>12</v>
      </c>
      <c r="X53" s="80">
        <v>1</v>
      </c>
      <c r="Y53" s="80">
        <v>2</v>
      </c>
      <c r="Z53" s="80">
        <v>18</v>
      </c>
      <c r="AA53" s="80">
        <v>15</v>
      </c>
      <c r="AB53" s="80">
        <v>13</v>
      </c>
      <c r="AC53" s="80">
        <v>43</v>
      </c>
      <c r="AD53" s="80">
        <v>25</v>
      </c>
      <c r="AE53" s="80">
        <v>42</v>
      </c>
      <c r="AF53" s="80">
        <v>30</v>
      </c>
      <c r="AG53" s="80">
        <v>17</v>
      </c>
      <c r="AH53" s="80">
        <v>14</v>
      </c>
      <c r="AI53" s="93">
        <v>2</v>
      </c>
      <c r="AJ53" s="80">
        <v>1</v>
      </c>
      <c r="AK53" s="80">
        <v>0</v>
      </c>
      <c r="AL53" s="80">
        <v>4</v>
      </c>
      <c r="AM53" s="80">
        <v>3</v>
      </c>
      <c r="AN53" s="80">
        <v>4</v>
      </c>
      <c r="AO53" s="80">
        <v>9</v>
      </c>
      <c r="AP53" s="80">
        <v>23</v>
      </c>
      <c r="AQ53" s="80">
        <v>20</v>
      </c>
      <c r="AR53" s="80">
        <v>7</v>
      </c>
      <c r="AS53" s="80">
        <v>22</v>
      </c>
      <c r="AT53" s="80">
        <v>0</v>
      </c>
      <c r="AU53" s="80">
        <v>2</v>
      </c>
      <c r="AV53" s="80">
        <v>3</v>
      </c>
      <c r="AW53" s="80">
        <v>3</v>
      </c>
      <c r="AX53" s="80">
        <v>0</v>
      </c>
      <c r="AY53" s="80">
        <v>9</v>
      </c>
      <c r="AZ53" s="80">
        <v>11</v>
      </c>
      <c r="BA53" s="80">
        <v>30</v>
      </c>
      <c r="BB53" s="80">
        <v>35</v>
      </c>
      <c r="BC53" s="80">
        <v>14</v>
      </c>
      <c r="BD53" s="80">
        <v>17</v>
      </c>
      <c r="BE53" s="80">
        <v>2</v>
      </c>
      <c r="BF53" s="80">
        <v>3</v>
      </c>
      <c r="BG53" s="80">
        <v>3</v>
      </c>
      <c r="BH53" s="80">
        <v>7</v>
      </c>
      <c r="BI53" s="80">
        <v>3</v>
      </c>
      <c r="BJ53" s="80">
        <v>13</v>
      </c>
      <c r="BK53" s="80">
        <v>20</v>
      </c>
      <c r="BL53" s="80">
        <v>53</v>
      </c>
      <c r="BM53" s="80">
        <v>55</v>
      </c>
      <c r="BN53" s="80">
        <v>21</v>
      </c>
      <c r="BO53" s="81">
        <v>39</v>
      </c>
      <c r="BQ53" s="188">
        <f t="shared" si="27"/>
        <v>0</v>
      </c>
      <c r="BR53" s="187">
        <f t="shared" si="28"/>
        <v>0</v>
      </c>
      <c r="BS53" s="6">
        <f t="shared" si="29"/>
        <v>6.1855670103092786</v>
      </c>
      <c r="BT53" s="187">
        <f t="shared" si="30"/>
        <v>4.1237113402061851</v>
      </c>
      <c r="BU53" s="6">
        <f t="shared" si="31"/>
        <v>8.2474226804123703</v>
      </c>
      <c r="BV53" s="6">
        <f t="shared" si="32"/>
        <v>25.773195876288657</v>
      </c>
      <c r="BW53" s="6">
        <f t="shared" si="33"/>
        <v>11.340206185567011</v>
      </c>
      <c r="BX53" s="6">
        <f t="shared" si="34"/>
        <v>16.494845360824741</v>
      </c>
      <c r="BY53" s="6">
        <f t="shared" si="35"/>
        <v>13.402061855670103</v>
      </c>
      <c r="BZ53" s="6">
        <f t="shared" si="36"/>
        <v>12.371134020618557</v>
      </c>
      <c r="CA53" s="187">
        <f t="shared" si="37"/>
        <v>2.0618556701030926</v>
      </c>
      <c r="CB53" s="187">
        <f t="shared" si="38"/>
        <v>0.81300813008130091</v>
      </c>
      <c r="CC53" s="187">
        <f t="shared" si="39"/>
        <v>1.6260162601626018</v>
      </c>
      <c r="CD53" s="6">
        <f t="shared" si="40"/>
        <v>9.7560975609756095</v>
      </c>
      <c r="CE53" s="6">
        <f t="shared" si="41"/>
        <v>8.9430894308943092</v>
      </c>
      <c r="CF53" s="187">
        <f t="shared" si="42"/>
        <v>4.0650406504065035</v>
      </c>
      <c r="CG53" s="6">
        <f t="shared" si="43"/>
        <v>14.634146341463413</v>
      </c>
      <c r="CH53" s="6">
        <f t="shared" si="44"/>
        <v>11.38211382113821</v>
      </c>
      <c r="CI53" s="6">
        <f t="shared" si="45"/>
        <v>21.138211382113823</v>
      </c>
      <c r="CJ53" s="6">
        <f t="shared" si="46"/>
        <v>13.821138211382115</v>
      </c>
      <c r="CK53" s="187">
        <f t="shared" si="47"/>
        <v>4.0650406504065035</v>
      </c>
      <c r="CL53" s="82">
        <f t="shared" si="48"/>
        <v>9.7560975609756095</v>
      </c>
      <c r="CM53" s="187">
        <f t="shared" si="49"/>
        <v>2.1052631578947367</v>
      </c>
      <c r="CN53" s="187">
        <f t="shared" si="50"/>
        <v>1.0526315789473684</v>
      </c>
      <c r="CO53" s="187">
        <f t="shared" si="51"/>
        <v>0</v>
      </c>
      <c r="CP53" s="187">
        <f t="shared" si="52"/>
        <v>4.2105263157894735</v>
      </c>
      <c r="CQ53" s="187">
        <f t="shared" si="53"/>
        <v>3.1578947368421053</v>
      </c>
      <c r="CR53" s="187">
        <f t="shared" si="54"/>
        <v>4.2105263157894735</v>
      </c>
      <c r="CS53" s="6">
        <f t="shared" si="55"/>
        <v>9.4736842105263168</v>
      </c>
      <c r="CT53" s="6">
        <f t="shared" si="56"/>
        <v>24.210526315789473</v>
      </c>
      <c r="CU53" s="6">
        <f t="shared" si="57"/>
        <v>21.052631578947366</v>
      </c>
      <c r="CV53" s="6">
        <f t="shared" si="58"/>
        <v>7.3684210526315779</v>
      </c>
      <c r="CW53" s="6">
        <f t="shared" si="59"/>
        <v>23.157894736842106</v>
      </c>
      <c r="CX53" s="187">
        <f t="shared" si="60"/>
        <v>0</v>
      </c>
      <c r="CY53" s="187">
        <f t="shared" si="61"/>
        <v>1.6129032258064515</v>
      </c>
      <c r="CZ53" s="187">
        <f t="shared" si="62"/>
        <v>2.4193548387096775</v>
      </c>
      <c r="DA53" s="6">
        <f t="shared" si="63"/>
        <v>2.4193548387096775</v>
      </c>
      <c r="DB53" s="187">
        <f t="shared" si="64"/>
        <v>0</v>
      </c>
      <c r="DC53" s="6">
        <f t="shared" si="65"/>
        <v>7.2580645161290329</v>
      </c>
      <c r="DD53" s="6">
        <f t="shared" si="66"/>
        <v>8.870967741935484</v>
      </c>
      <c r="DE53" s="6">
        <f t="shared" si="67"/>
        <v>24.193548387096776</v>
      </c>
      <c r="DF53" s="6">
        <f t="shared" si="68"/>
        <v>28.225806451612907</v>
      </c>
      <c r="DG53" s="6">
        <f t="shared" si="69"/>
        <v>11.29032258064516</v>
      </c>
      <c r="DH53" s="82">
        <f t="shared" si="70"/>
        <v>13.709677419354838</v>
      </c>
      <c r="DJ53" s="188">
        <f t="shared" si="71"/>
        <v>0.81300813008130091</v>
      </c>
      <c r="DK53" s="187">
        <f t="shared" si="72"/>
        <v>1.6260162601626018</v>
      </c>
      <c r="DL53" s="6">
        <f t="shared" si="73"/>
        <v>3.570530550666331</v>
      </c>
      <c r="DM53" s="6">
        <f t="shared" si="74"/>
        <v>4.8193780906881241</v>
      </c>
      <c r="DN53" s="187">
        <f t="shared" si="75"/>
        <v>-4.1823820300058667</v>
      </c>
      <c r="DO53" s="6">
        <f t="shared" si="76"/>
        <v>-11.139049534825244</v>
      </c>
      <c r="DP53" s="6">
        <f t="shared" si="77"/>
        <v>4.1907635571199364E-2</v>
      </c>
      <c r="DQ53" s="6">
        <f t="shared" si="78"/>
        <v>4.6433660212890828</v>
      </c>
      <c r="DR53" s="6">
        <f t="shared" si="79"/>
        <v>0.41907635571201141</v>
      </c>
      <c r="DS53" s="187">
        <f t="shared" si="80"/>
        <v>-8.3060933702120536</v>
      </c>
      <c r="DT53" s="82">
        <f t="shared" si="81"/>
        <v>7.694241890872517</v>
      </c>
      <c r="DU53" s="188">
        <f t="shared" si="82"/>
        <v>-2.1052631578947367</v>
      </c>
      <c r="DV53" s="187">
        <f t="shared" si="83"/>
        <v>0.56027164685908315</v>
      </c>
      <c r="DW53" s="187">
        <f t="shared" si="84"/>
        <v>2.4193548387096775</v>
      </c>
      <c r="DX53" s="187">
        <f t="shared" si="85"/>
        <v>-1.791171477079796</v>
      </c>
      <c r="DY53" s="187">
        <f t="shared" si="86"/>
        <v>-3.1578947368421053</v>
      </c>
      <c r="DZ53" s="187">
        <f t="shared" si="87"/>
        <v>3.0475382003395595</v>
      </c>
      <c r="EA53" s="6">
        <f t="shared" si="88"/>
        <v>-0.60271646859083283</v>
      </c>
      <c r="EB53" s="6">
        <f t="shared" si="89"/>
        <v>-1.6977928692696764E-2</v>
      </c>
      <c r="EC53" s="6">
        <f t="shared" si="90"/>
        <v>7.1731748726655411</v>
      </c>
      <c r="ED53" s="6">
        <f t="shared" si="91"/>
        <v>3.9219015280135823</v>
      </c>
      <c r="EE53" s="82">
        <f t="shared" si="92"/>
        <v>-9.4482173174872681</v>
      </c>
    </row>
    <row r="54" spans="1:153" x14ac:dyDescent="0.25">
      <c r="A54" s="267" t="s">
        <v>103</v>
      </c>
      <c r="B54" s="93">
        <v>0</v>
      </c>
      <c r="C54" s="80">
        <v>2</v>
      </c>
      <c r="D54" s="80">
        <v>3</v>
      </c>
      <c r="E54" s="80">
        <v>0</v>
      </c>
      <c r="F54" s="80">
        <v>0</v>
      </c>
      <c r="G54" s="80">
        <v>7</v>
      </c>
      <c r="H54" s="80">
        <v>23</v>
      </c>
      <c r="I54" s="80">
        <v>24</v>
      </c>
      <c r="J54" s="80">
        <v>23</v>
      </c>
      <c r="K54" s="80">
        <v>5</v>
      </c>
      <c r="L54" s="80">
        <v>8</v>
      </c>
      <c r="M54" s="80">
        <v>4</v>
      </c>
      <c r="N54" s="80">
        <v>4</v>
      </c>
      <c r="O54" s="80">
        <v>5</v>
      </c>
      <c r="P54" s="80">
        <v>3</v>
      </c>
      <c r="Q54" s="80">
        <v>3</v>
      </c>
      <c r="R54" s="80">
        <v>8</v>
      </c>
      <c r="S54" s="80">
        <v>14</v>
      </c>
      <c r="T54" s="80">
        <v>24</v>
      </c>
      <c r="U54" s="80">
        <v>24</v>
      </c>
      <c r="V54" s="80">
        <v>9</v>
      </c>
      <c r="W54" s="80">
        <v>8</v>
      </c>
      <c r="X54" s="80">
        <v>4</v>
      </c>
      <c r="Y54" s="80">
        <v>6</v>
      </c>
      <c r="Z54" s="80">
        <v>8</v>
      </c>
      <c r="AA54" s="80">
        <v>3</v>
      </c>
      <c r="AB54" s="80">
        <v>3</v>
      </c>
      <c r="AC54" s="80">
        <v>15</v>
      </c>
      <c r="AD54" s="80">
        <v>37</v>
      </c>
      <c r="AE54" s="80">
        <v>48</v>
      </c>
      <c r="AF54" s="80">
        <v>47</v>
      </c>
      <c r="AG54" s="80">
        <v>14</v>
      </c>
      <c r="AH54" s="80">
        <v>16</v>
      </c>
      <c r="AI54" s="93">
        <v>0</v>
      </c>
      <c r="AJ54" s="80">
        <v>0</v>
      </c>
      <c r="AK54" s="80">
        <v>1</v>
      </c>
      <c r="AL54" s="80">
        <v>4</v>
      </c>
      <c r="AM54" s="80">
        <v>7</v>
      </c>
      <c r="AN54" s="80">
        <v>14</v>
      </c>
      <c r="AO54" s="80">
        <v>10</v>
      </c>
      <c r="AP54" s="80">
        <v>13</v>
      </c>
      <c r="AQ54" s="80">
        <v>7</v>
      </c>
      <c r="AR54" s="80">
        <v>7</v>
      </c>
      <c r="AS54" s="80">
        <v>15</v>
      </c>
      <c r="AT54" s="80">
        <v>3</v>
      </c>
      <c r="AU54" s="80">
        <v>1</v>
      </c>
      <c r="AV54" s="80">
        <v>2</v>
      </c>
      <c r="AW54" s="80">
        <v>1</v>
      </c>
      <c r="AX54" s="80">
        <v>0</v>
      </c>
      <c r="AY54" s="80">
        <v>5</v>
      </c>
      <c r="AZ54" s="80">
        <v>14</v>
      </c>
      <c r="BA54" s="80">
        <v>17</v>
      </c>
      <c r="BB54" s="80">
        <v>22</v>
      </c>
      <c r="BC54" s="80">
        <v>10</v>
      </c>
      <c r="BD54" s="80">
        <v>25</v>
      </c>
      <c r="BE54" s="80">
        <v>3</v>
      </c>
      <c r="BF54" s="80">
        <v>1</v>
      </c>
      <c r="BG54" s="80">
        <v>3</v>
      </c>
      <c r="BH54" s="80">
        <v>5</v>
      </c>
      <c r="BI54" s="80">
        <v>7</v>
      </c>
      <c r="BJ54" s="80">
        <v>19</v>
      </c>
      <c r="BK54" s="80">
        <v>24</v>
      </c>
      <c r="BL54" s="80">
        <v>30</v>
      </c>
      <c r="BM54" s="80">
        <v>29</v>
      </c>
      <c r="BN54" s="80">
        <v>17</v>
      </c>
      <c r="BO54" s="81">
        <v>40</v>
      </c>
      <c r="BQ54" s="188">
        <f t="shared" si="27"/>
        <v>0</v>
      </c>
      <c r="BR54" s="187">
        <f t="shared" si="28"/>
        <v>2.1052631578947367</v>
      </c>
      <c r="BS54" s="187">
        <f t="shared" si="29"/>
        <v>3.1578947368421053</v>
      </c>
      <c r="BT54" s="187">
        <f t="shared" si="30"/>
        <v>0</v>
      </c>
      <c r="BU54" s="187">
        <f t="shared" si="31"/>
        <v>0</v>
      </c>
      <c r="BV54" s="6">
        <f t="shared" si="32"/>
        <v>7.3684210526315779</v>
      </c>
      <c r="BW54" s="6">
        <f t="shared" si="33"/>
        <v>24.210526315789473</v>
      </c>
      <c r="BX54" s="6">
        <f t="shared" si="34"/>
        <v>25.263157894736842</v>
      </c>
      <c r="BY54" s="6">
        <f t="shared" si="35"/>
        <v>24.210526315789473</v>
      </c>
      <c r="BZ54" s="187">
        <f t="shared" si="36"/>
        <v>5.2631578947368416</v>
      </c>
      <c r="CA54" s="6">
        <f t="shared" si="37"/>
        <v>8.4210526315789469</v>
      </c>
      <c r="CB54" s="187">
        <f t="shared" si="38"/>
        <v>3.7735849056603774</v>
      </c>
      <c r="CC54" s="187">
        <f t="shared" si="39"/>
        <v>3.7735849056603774</v>
      </c>
      <c r="CD54" s="187">
        <f t="shared" si="40"/>
        <v>4.716981132075472</v>
      </c>
      <c r="CE54" s="187">
        <f t="shared" si="41"/>
        <v>2.8301886792452833</v>
      </c>
      <c r="CF54" s="187">
        <f t="shared" si="42"/>
        <v>2.8301886792452833</v>
      </c>
      <c r="CG54" s="6">
        <f t="shared" si="43"/>
        <v>7.5471698113207548</v>
      </c>
      <c r="CH54" s="6">
        <f t="shared" si="44"/>
        <v>13.20754716981132</v>
      </c>
      <c r="CI54" s="6">
        <f t="shared" si="45"/>
        <v>22.641509433962266</v>
      </c>
      <c r="CJ54" s="6">
        <f t="shared" si="46"/>
        <v>22.641509433962266</v>
      </c>
      <c r="CK54" s="6">
        <f t="shared" si="47"/>
        <v>8.4905660377358494</v>
      </c>
      <c r="CL54" s="82">
        <f t="shared" si="48"/>
        <v>7.5471698113207548</v>
      </c>
      <c r="CM54" s="187">
        <f t="shared" si="49"/>
        <v>0</v>
      </c>
      <c r="CN54" s="187">
        <f t="shared" si="50"/>
        <v>0</v>
      </c>
      <c r="CO54" s="187">
        <f t="shared" si="51"/>
        <v>1.2820512820512819</v>
      </c>
      <c r="CP54" s="187">
        <f t="shared" si="52"/>
        <v>5.1282051282051277</v>
      </c>
      <c r="CQ54" s="6">
        <f t="shared" si="53"/>
        <v>8.9743589743589745</v>
      </c>
      <c r="CR54" s="6">
        <f t="shared" si="54"/>
        <v>17.948717948717949</v>
      </c>
      <c r="CS54" s="6">
        <f t="shared" si="55"/>
        <v>12.820512820512819</v>
      </c>
      <c r="CT54" s="6">
        <f t="shared" si="56"/>
        <v>16.666666666666664</v>
      </c>
      <c r="CU54" s="6">
        <f t="shared" si="57"/>
        <v>8.9743589743589745</v>
      </c>
      <c r="CV54" s="6">
        <f t="shared" si="58"/>
        <v>8.9743589743589745</v>
      </c>
      <c r="CW54" s="6">
        <f t="shared" si="59"/>
        <v>19.230769230769234</v>
      </c>
      <c r="CX54" s="187">
        <f t="shared" si="60"/>
        <v>3</v>
      </c>
      <c r="CY54" s="187">
        <f t="shared" si="61"/>
        <v>1</v>
      </c>
      <c r="CZ54" s="187">
        <f t="shared" si="62"/>
        <v>2</v>
      </c>
      <c r="DA54" s="6">
        <f t="shared" si="63"/>
        <v>1</v>
      </c>
      <c r="DB54" s="187">
        <f t="shared" si="64"/>
        <v>0</v>
      </c>
      <c r="DC54" s="187">
        <f t="shared" si="65"/>
        <v>5</v>
      </c>
      <c r="DD54" s="6">
        <f t="shared" si="66"/>
        <v>14.000000000000002</v>
      </c>
      <c r="DE54" s="6">
        <f t="shared" si="67"/>
        <v>17</v>
      </c>
      <c r="DF54" s="6">
        <f t="shared" si="68"/>
        <v>22</v>
      </c>
      <c r="DG54" s="6">
        <f t="shared" si="69"/>
        <v>10</v>
      </c>
      <c r="DH54" s="82">
        <f t="shared" si="70"/>
        <v>25</v>
      </c>
      <c r="DJ54" s="188">
        <f t="shared" si="71"/>
        <v>3.7735849056603774</v>
      </c>
      <c r="DK54" s="187">
        <f t="shared" si="72"/>
        <v>1.6683217477656407</v>
      </c>
      <c r="DL54" s="187">
        <f t="shared" si="73"/>
        <v>1.5590863952333667</v>
      </c>
      <c r="DM54" s="187">
        <f t="shared" si="74"/>
        <v>2.8301886792452833</v>
      </c>
      <c r="DN54" s="187">
        <f t="shared" si="75"/>
        <v>2.8301886792452833</v>
      </c>
      <c r="DO54" s="6">
        <f t="shared" si="76"/>
        <v>0.17874875868917695</v>
      </c>
      <c r="DP54" s="6">
        <f t="shared" si="77"/>
        <v>-11.002979145978152</v>
      </c>
      <c r="DQ54" s="6">
        <f t="shared" si="78"/>
        <v>-2.6216484607745763</v>
      </c>
      <c r="DR54" s="6">
        <f t="shared" si="79"/>
        <v>-1.5690168818272063</v>
      </c>
      <c r="DS54" s="6">
        <f t="shared" si="80"/>
        <v>3.2274081429990078</v>
      </c>
      <c r="DT54" s="82">
        <f t="shared" si="81"/>
        <v>-0.87388282025819208</v>
      </c>
      <c r="DU54" s="188">
        <f t="shared" si="82"/>
        <v>3</v>
      </c>
      <c r="DV54" s="187">
        <f t="shared" si="83"/>
        <v>1</v>
      </c>
      <c r="DW54" s="187">
        <f t="shared" si="84"/>
        <v>0.71794871794871806</v>
      </c>
      <c r="DX54" s="187">
        <f t="shared" si="85"/>
        <v>-4.1282051282051277</v>
      </c>
      <c r="DY54" s="187">
        <f t="shared" si="86"/>
        <v>-8.9743589743589745</v>
      </c>
      <c r="DZ54" s="187">
        <f t="shared" si="87"/>
        <v>-12.948717948717949</v>
      </c>
      <c r="EA54" s="6">
        <f t="shared" si="88"/>
        <v>1.1794871794871824</v>
      </c>
      <c r="EB54" s="6">
        <f t="shared" si="89"/>
        <v>0.3333333333333357</v>
      </c>
      <c r="EC54" s="6">
        <f t="shared" si="90"/>
        <v>13.025641025641026</v>
      </c>
      <c r="ED54" s="6">
        <f t="shared" si="91"/>
        <v>1.0256410256410255</v>
      </c>
      <c r="EE54" s="82">
        <f t="shared" si="92"/>
        <v>5.7692307692307665</v>
      </c>
    </row>
    <row r="55" spans="1:153" x14ac:dyDescent="0.25">
      <c r="A55" s="561" t="s">
        <v>563</v>
      </c>
      <c r="B55" s="492"/>
      <c r="C55" s="491"/>
      <c r="D55" s="491"/>
      <c r="E55" s="491"/>
      <c r="F55" s="491"/>
      <c r="G55" s="491"/>
      <c r="H55" s="491"/>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1"/>
      <c r="AG55" s="491"/>
      <c r="AH55" s="491"/>
      <c r="AI55" s="492"/>
      <c r="AJ55" s="491"/>
      <c r="AK55" s="491"/>
      <c r="AL55" s="491"/>
      <c r="AM55" s="491"/>
      <c r="AN55" s="491"/>
      <c r="AO55" s="491"/>
      <c r="AP55" s="491"/>
      <c r="AQ55" s="491"/>
      <c r="AR55" s="491"/>
      <c r="AS55" s="491"/>
      <c r="AT55" s="491"/>
      <c r="AU55" s="491"/>
      <c r="AV55" s="491"/>
      <c r="AW55" s="491"/>
      <c r="AX55" s="491"/>
      <c r="AY55" s="491"/>
      <c r="AZ55" s="491"/>
      <c r="BA55" s="491"/>
      <c r="BB55" s="491"/>
      <c r="BC55" s="491"/>
      <c r="BD55" s="491"/>
      <c r="BE55" s="491"/>
      <c r="BF55" s="491"/>
      <c r="BG55" s="491"/>
      <c r="BH55" s="491"/>
      <c r="BI55" s="491"/>
      <c r="BJ55" s="491"/>
      <c r="BK55" s="491"/>
      <c r="BL55" s="491"/>
      <c r="BM55" s="491"/>
      <c r="BN55" s="491"/>
      <c r="BO55" s="493"/>
      <c r="BQ55" s="609"/>
      <c r="BR55" s="610"/>
      <c r="BS55" s="610"/>
      <c r="BT55" s="610"/>
      <c r="BU55" s="610"/>
      <c r="BV55" s="610"/>
      <c r="BW55" s="610"/>
      <c r="BX55" s="610"/>
      <c r="BY55" s="610"/>
      <c r="BZ55" s="610"/>
      <c r="CA55" s="610"/>
      <c r="CB55" s="610"/>
      <c r="CC55" s="610"/>
      <c r="CD55" s="610"/>
      <c r="CE55" s="610"/>
      <c r="CF55" s="610"/>
      <c r="CG55" s="610"/>
      <c r="CH55" s="610"/>
      <c r="CI55" s="610"/>
      <c r="CJ55" s="610"/>
      <c r="CK55" s="610"/>
      <c r="CL55" s="611"/>
      <c r="CM55" s="610"/>
      <c r="CN55" s="610"/>
      <c r="CO55" s="610"/>
      <c r="CP55" s="610"/>
      <c r="CQ55" s="610"/>
      <c r="CR55" s="610"/>
      <c r="CS55" s="610"/>
      <c r="CT55" s="610"/>
      <c r="CU55" s="610"/>
      <c r="CV55" s="610"/>
      <c r="CW55" s="610"/>
      <c r="CX55" s="610"/>
      <c r="CY55" s="610"/>
      <c r="CZ55" s="610"/>
      <c r="DA55" s="610"/>
      <c r="DB55" s="610"/>
      <c r="DC55" s="610"/>
      <c r="DD55" s="610"/>
      <c r="DE55" s="610"/>
      <c r="DF55" s="610"/>
      <c r="DG55" s="610"/>
      <c r="DH55" s="611"/>
      <c r="DJ55" s="609"/>
      <c r="DK55" s="610"/>
      <c r="DL55" s="610"/>
      <c r="DM55" s="610"/>
      <c r="DN55" s="610"/>
      <c r="DO55" s="610"/>
      <c r="DP55" s="610"/>
      <c r="DQ55" s="610"/>
      <c r="DR55" s="610"/>
      <c r="DS55" s="610"/>
      <c r="DT55" s="611"/>
      <c r="DU55" s="609"/>
      <c r="DV55" s="610"/>
      <c r="DW55" s="610"/>
      <c r="DX55" s="610"/>
      <c r="DY55" s="610"/>
      <c r="DZ55" s="610"/>
      <c r="EA55" s="610"/>
      <c r="EB55" s="610"/>
      <c r="EC55" s="610"/>
      <c r="ED55" s="610"/>
      <c r="EE55" s="611"/>
    </row>
    <row r="56" spans="1:153" x14ac:dyDescent="0.25">
      <c r="A56" s="267" t="s">
        <v>53</v>
      </c>
      <c r="B56" s="93">
        <v>15</v>
      </c>
      <c r="C56" s="80">
        <v>9</v>
      </c>
      <c r="D56" s="80">
        <v>7</v>
      </c>
      <c r="E56" s="80">
        <v>12</v>
      </c>
      <c r="F56" s="80">
        <v>12</v>
      </c>
      <c r="G56" s="80">
        <v>56</v>
      </c>
      <c r="H56" s="80">
        <v>45</v>
      </c>
      <c r="I56" s="80">
        <v>89</v>
      </c>
      <c r="J56" s="80">
        <v>59</v>
      </c>
      <c r="K56" s="80">
        <v>25</v>
      </c>
      <c r="L56" s="80">
        <v>51</v>
      </c>
      <c r="M56" s="80">
        <v>14</v>
      </c>
      <c r="N56" s="80">
        <v>15</v>
      </c>
      <c r="O56" s="80">
        <v>23</v>
      </c>
      <c r="P56" s="80">
        <v>24</v>
      </c>
      <c r="Q56" s="80">
        <v>20</v>
      </c>
      <c r="R56" s="80">
        <v>53</v>
      </c>
      <c r="S56" s="80">
        <v>63</v>
      </c>
      <c r="T56" s="80">
        <v>51</v>
      </c>
      <c r="U56" s="80">
        <v>65</v>
      </c>
      <c r="V56" s="80">
        <v>15</v>
      </c>
      <c r="W56" s="80">
        <v>36</v>
      </c>
      <c r="X56" s="80">
        <v>29</v>
      </c>
      <c r="Y56" s="80">
        <v>24</v>
      </c>
      <c r="Z56" s="80">
        <v>30</v>
      </c>
      <c r="AA56" s="80">
        <v>36</v>
      </c>
      <c r="AB56" s="80">
        <v>32</v>
      </c>
      <c r="AC56" s="80">
        <v>109</v>
      </c>
      <c r="AD56" s="80">
        <v>108</v>
      </c>
      <c r="AE56" s="80">
        <v>140</v>
      </c>
      <c r="AF56" s="80">
        <v>124</v>
      </c>
      <c r="AG56" s="80">
        <v>40</v>
      </c>
      <c r="AH56" s="80">
        <v>87</v>
      </c>
      <c r="AI56" s="93">
        <v>10</v>
      </c>
      <c r="AJ56" s="80">
        <v>2</v>
      </c>
      <c r="AK56" s="80">
        <v>4</v>
      </c>
      <c r="AL56" s="80">
        <v>15</v>
      </c>
      <c r="AM56" s="80">
        <v>11</v>
      </c>
      <c r="AN56" s="80">
        <v>37</v>
      </c>
      <c r="AO56" s="80">
        <v>36</v>
      </c>
      <c r="AP56" s="80">
        <v>64</v>
      </c>
      <c r="AQ56" s="80">
        <v>78</v>
      </c>
      <c r="AR56" s="80">
        <v>39</v>
      </c>
      <c r="AS56" s="80">
        <v>114</v>
      </c>
      <c r="AT56" s="80">
        <v>9</v>
      </c>
      <c r="AU56" s="80">
        <v>4</v>
      </c>
      <c r="AV56" s="80">
        <v>7</v>
      </c>
      <c r="AW56" s="80">
        <v>26</v>
      </c>
      <c r="AX56" s="80">
        <v>14</v>
      </c>
      <c r="AY56" s="80">
        <v>43</v>
      </c>
      <c r="AZ56" s="80">
        <v>53</v>
      </c>
      <c r="BA56" s="80">
        <v>60</v>
      </c>
      <c r="BB56" s="80">
        <v>67</v>
      </c>
      <c r="BC56" s="80">
        <v>33</v>
      </c>
      <c r="BD56" s="80">
        <v>93</v>
      </c>
      <c r="BE56" s="80">
        <v>19</v>
      </c>
      <c r="BF56" s="80">
        <v>6</v>
      </c>
      <c r="BG56" s="80">
        <v>11</v>
      </c>
      <c r="BH56" s="80">
        <v>41</v>
      </c>
      <c r="BI56" s="80">
        <v>25</v>
      </c>
      <c r="BJ56" s="80">
        <v>80</v>
      </c>
      <c r="BK56" s="80">
        <v>89</v>
      </c>
      <c r="BL56" s="80">
        <v>124</v>
      </c>
      <c r="BM56" s="80">
        <v>145</v>
      </c>
      <c r="BN56" s="80">
        <v>72</v>
      </c>
      <c r="BO56" s="81">
        <v>207</v>
      </c>
      <c r="BQ56" s="61">
        <f t="shared" ref="BQ56:CA60" si="93">IFERROR(B56/SUM($B56:$L56)*100,0)</f>
        <v>3.9473684210526314</v>
      </c>
      <c r="BR56" s="6">
        <f t="shared" si="93"/>
        <v>2.3684210526315792</v>
      </c>
      <c r="BS56" s="6">
        <f t="shared" si="93"/>
        <v>1.8421052631578945</v>
      </c>
      <c r="BT56" s="6">
        <f t="shared" si="93"/>
        <v>3.1578947368421053</v>
      </c>
      <c r="BU56" s="6">
        <f t="shared" si="93"/>
        <v>3.1578947368421053</v>
      </c>
      <c r="BV56" s="6">
        <f t="shared" si="93"/>
        <v>14.736842105263156</v>
      </c>
      <c r="BW56" s="6">
        <f t="shared" si="93"/>
        <v>11.842105263157894</v>
      </c>
      <c r="BX56" s="6">
        <f t="shared" si="93"/>
        <v>23.421052631578949</v>
      </c>
      <c r="BY56" s="6">
        <f t="shared" si="93"/>
        <v>15.526315789473685</v>
      </c>
      <c r="BZ56" s="6">
        <f t="shared" si="93"/>
        <v>6.5789473684210522</v>
      </c>
      <c r="CA56" s="6">
        <f t="shared" si="93"/>
        <v>13.421052631578947</v>
      </c>
      <c r="CB56" s="6">
        <f t="shared" ref="CB56:CL60" si="94">IFERROR(M56/SUM($M56:$W56)*100,0)</f>
        <v>3.6939313984168867</v>
      </c>
      <c r="CC56" s="6">
        <f t="shared" si="94"/>
        <v>3.9577836411609502</v>
      </c>
      <c r="CD56" s="6">
        <f t="shared" si="94"/>
        <v>6.0686015831134563</v>
      </c>
      <c r="CE56" s="6">
        <f t="shared" si="94"/>
        <v>6.3324538258575203</v>
      </c>
      <c r="CF56" s="6">
        <f t="shared" si="94"/>
        <v>5.2770448548812663</v>
      </c>
      <c r="CG56" s="6">
        <f t="shared" si="94"/>
        <v>13.984168865435356</v>
      </c>
      <c r="CH56" s="6">
        <f t="shared" si="94"/>
        <v>16.622691292875992</v>
      </c>
      <c r="CI56" s="6">
        <f t="shared" si="94"/>
        <v>13.456464379947231</v>
      </c>
      <c r="CJ56" s="6">
        <f t="shared" si="94"/>
        <v>17.150395778364118</v>
      </c>
      <c r="CK56" s="6">
        <f t="shared" si="94"/>
        <v>3.9577836411609502</v>
      </c>
      <c r="CL56" s="82">
        <f t="shared" si="94"/>
        <v>9.4986807387862786</v>
      </c>
      <c r="CM56" s="6">
        <f t="shared" ref="CM56:CW60" si="95">IFERROR(AI56/SUM($AI56:$AS56)*100,0)</f>
        <v>2.4390243902439024</v>
      </c>
      <c r="CN56" s="187">
        <f t="shared" si="95"/>
        <v>0.48780487804878048</v>
      </c>
      <c r="CO56" s="6">
        <f t="shared" si="95"/>
        <v>0.97560975609756095</v>
      </c>
      <c r="CP56" s="6">
        <f t="shared" si="95"/>
        <v>3.6585365853658534</v>
      </c>
      <c r="CQ56" s="6">
        <f t="shared" si="95"/>
        <v>2.6829268292682928</v>
      </c>
      <c r="CR56" s="6">
        <f t="shared" si="95"/>
        <v>9.0243902439024382</v>
      </c>
      <c r="CS56" s="6">
        <f t="shared" si="95"/>
        <v>8.7804878048780477</v>
      </c>
      <c r="CT56" s="6">
        <f t="shared" si="95"/>
        <v>15.609756097560975</v>
      </c>
      <c r="CU56" s="6">
        <f t="shared" si="95"/>
        <v>19.024390243902438</v>
      </c>
      <c r="CV56" s="6">
        <f t="shared" si="95"/>
        <v>9.5121951219512191</v>
      </c>
      <c r="CW56" s="6">
        <f t="shared" si="95"/>
        <v>27.804878048780491</v>
      </c>
      <c r="CX56" s="6">
        <f t="shared" ref="CX56:DH60" si="96">IFERROR(AT56/SUM($AT56:$BD56)*100,0)</f>
        <v>2.2004889975550124</v>
      </c>
      <c r="CY56" s="187">
        <f t="shared" si="96"/>
        <v>0.97799511002444983</v>
      </c>
      <c r="CZ56" s="6">
        <f t="shared" si="96"/>
        <v>1.7114914425427872</v>
      </c>
      <c r="DA56" s="6">
        <f t="shared" si="96"/>
        <v>6.3569682151589246</v>
      </c>
      <c r="DB56" s="6">
        <f t="shared" si="96"/>
        <v>3.4229828850855744</v>
      </c>
      <c r="DC56" s="6">
        <f t="shared" si="96"/>
        <v>10.513447432762836</v>
      </c>
      <c r="DD56" s="6">
        <f t="shared" si="96"/>
        <v>12.95843520782396</v>
      </c>
      <c r="DE56" s="6">
        <f t="shared" si="96"/>
        <v>14.669926650366749</v>
      </c>
      <c r="DF56" s="6">
        <f t="shared" si="96"/>
        <v>16.381418092909534</v>
      </c>
      <c r="DG56" s="6">
        <f t="shared" si="96"/>
        <v>8.0684596577017107</v>
      </c>
      <c r="DH56" s="82">
        <f t="shared" si="96"/>
        <v>22.73838630806846</v>
      </c>
      <c r="DJ56" s="61">
        <f t="shared" ref="DJ56:DT60" si="97">CB56-BQ56</f>
        <v>-0.25343702263574475</v>
      </c>
      <c r="DK56" s="6">
        <f t="shared" si="97"/>
        <v>1.589362588529371</v>
      </c>
      <c r="DL56" s="6">
        <f t="shared" si="97"/>
        <v>4.2264963199555616</v>
      </c>
      <c r="DM56" s="6">
        <f t="shared" si="97"/>
        <v>3.1745590890154149</v>
      </c>
      <c r="DN56" s="6">
        <f t="shared" si="97"/>
        <v>2.119150118039161</v>
      </c>
      <c r="DO56" s="6">
        <f t="shared" si="97"/>
        <v>-0.75267323982779999</v>
      </c>
      <c r="DP56" s="6">
        <f t="shared" si="97"/>
        <v>4.7805860297180978</v>
      </c>
      <c r="DQ56" s="6">
        <f t="shared" si="97"/>
        <v>-9.9645882516317172</v>
      </c>
      <c r="DR56" s="6">
        <f t="shared" si="97"/>
        <v>1.6240799888904327</v>
      </c>
      <c r="DS56" s="6">
        <f t="shared" si="97"/>
        <v>-2.621163727260102</v>
      </c>
      <c r="DT56" s="82">
        <f t="shared" si="97"/>
        <v>-3.9223718927926683</v>
      </c>
      <c r="DU56" s="61">
        <f t="shared" ref="DU56:EE60" si="98">CX56-CM56</f>
        <v>-0.23853539268889001</v>
      </c>
      <c r="DV56" s="187">
        <f t="shared" si="98"/>
        <v>0.49019023197566935</v>
      </c>
      <c r="DW56" s="6">
        <f t="shared" si="98"/>
        <v>0.73588168644522622</v>
      </c>
      <c r="DX56" s="6">
        <f t="shared" si="98"/>
        <v>2.6984316297930713</v>
      </c>
      <c r="DY56" s="6">
        <f t="shared" si="98"/>
        <v>0.74005605581728151</v>
      </c>
      <c r="DZ56" s="6">
        <f t="shared" si="98"/>
        <v>1.4890571888603983</v>
      </c>
      <c r="EA56" s="6">
        <f t="shared" si="98"/>
        <v>4.1779474029459127</v>
      </c>
      <c r="EB56" s="6">
        <f t="shared" si="98"/>
        <v>-0.93982944719422612</v>
      </c>
      <c r="EC56" s="6">
        <f t="shared" si="98"/>
        <v>-2.6429721509929038</v>
      </c>
      <c r="ED56" s="6">
        <f t="shared" si="98"/>
        <v>-1.4437354642495084</v>
      </c>
      <c r="EE56" s="82">
        <f t="shared" si="98"/>
        <v>-5.0664917407120313</v>
      </c>
    </row>
    <row r="57" spans="1:153" x14ac:dyDescent="0.25">
      <c r="A57" s="267" t="s">
        <v>108</v>
      </c>
      <c r="B57" s="93">
        <v>6</v>
      </c>
      <c r="C57" s="80">
        <v>0</v>
      </c>
      <c r="D57" s="80">
        <v>6</v>
      </c>
      <c r="E57" s="80">
        <v>4</v>
      </c>
      <c r="F57" s="80">
        <v>4</v>
      </c>
      <c r="G57" s="80">
        <v>32</v>
      </c>
      <c r="H57" s="80">
        <v>26</v>
      </c>
      <c r="I57" s="80">
        <v>24</v>
      </c>
      <c r="J57" s="80">
        <v>20</v>
      </c>
      <c r="K57" s="80">
        <v>7</v>
      </c>
      <c r="L57" s="80">
        <v>4</v>
      </c>
      <c r="M57" s="80">
        <v>2</v>
      </c>
      <c r="N57" s="80">
        <v>2</v>
      </c>
      <c r="O57" s="80">
        <v>11</v>
      </c>
      <c r="P57" s="80">
        <v>0</v>
      </c>
      <c r="Q57" s="80">
        <v>8</v>
      </c>
      <c r="R57" s="80">
        <v>12</v>
      </c>
      <c r="S57" s="80">
        <v>6</v>
      </c>
      <c r="T57" s="80">
        <v>24</v>
      </c>
      <c r="U57" s="80">
        <v>15</v>
      </c>
      <c r="V57" s="80">
        <v>12</v>
      </c>
      <c r="W57" s="80">
        <v>4</v>
      </c>
      <c r="X57" s="80">
        <v>8</v>
      </c>
      <c r="Y57" s="80">
        <v>2</v>
      </c>
      <c r="Z57" s="80">
        <v>17</v>
      </c>
      <c r="AA57" s="80">
        <v>4</v>
      </c>
      <c r="AB57" s="80">
        <v>12</v>
      </c>
      <c r="AC57" s="80">
        <v>44</v>
      </c>
      <c r="AD57" s="80">
        <v>32</v>
      </c>
      <c r="AE57" s="80">
        <v>48</v>
      </c>
      <c r="AF57" s="80">
        <v>35</v>
      </c>
      <c r="AG57" s="80">
        <v>19</v>
      </c>
      <c r="AH57" s="80">
        <v>8</v>
      </c>
      <c r="AI57" s="93">
        <v>4</v>
      </c>
      <c r="AJ57" s="80">
        <v>1</v>
      </c>
      <c r="AK57" s="80">
        <v>0</v>
      </c>
      <c r="AL57" s="80">
        <v>3</v>
      </c>
      <c r="AM57" s="80">
        <v>4</v>
      </c>
      <c r="AN57" s="80">
        <v>20</v>
      </c>
      <c r="AO57" s="80">
        <v>17</v>
      </c>
      <c r="AP57" s="80">
        <v>27</v>
      </c>
      <c r="AQ57" s="80">
        <v>26</v>
      </c>
      <c r="AR57" s="80">
        <v>8</v>
      </c>
      <c r="AS57" s="80">
        <v>34</v>
      </c>
      <c r="AT57" s="80">
        <v>1</v>
      </c>
      <c r="AU57" s="80">
        <v>1</v>
      </c>
      <c r="AV57" s="80">
        <v>7</v>
      </c>
      <c r="AW57" s="80">
        <v>0</v>
      </c>
      <c r="AX57" s="80">
        <v>1</v>
      </c>
      <c r="AY57" s="80">
        <v>13</v>
      </c>
      <c r="AZ57" s="80">
        <v>24</v>
      </c>
      <c r="BA57" s="80">
        <v>19</v>
      </c>
      <c r="BB57" s="80">
        <v>39</v>
      </c>
      <c r="BC57" s="80">
        <v>6</v>
      </c>
      <c r="BD57" s="80">
        <v>32</v>
      </c>
      <c r="BE57" s="80">
        <v>5</v>
      </c>
      <c r="BF57" s="80">
        <v>2</v>
      </c>
      <c r="BG57" s="80">
        <v>7</v>
      </c>
      <c r="BH57" s="80">
        <v>3</v>
      </c>
      <c r="BI57" s="80">
        <v>5</v>
      </c>
      <c r="BJ57" s="80">
        <v>33</v>
      </c>
      <c r="BK57" s="80">
        <v>41</v>
      </c>
      <c r="BL57" s="80">
        <v>46</v>
      </c>
      <c r="BM57" s="80">
        <v>65</v>
      </c>
      <c r="BN57" s="80">
        <v>14</v>
      </c>
      <c r="BO57" s="81">
        <v>66</v>
      </c>
      <c r="BQ57" s="61">
        <f t="shared" si="93"/>
        <v>4.5112781954887211</v>
      </c>
      <c r="BR57" s="187">
        <f t="shared" si="93"/>
        <v>0</v>
      </c>
      <c r="BS57" s="6">
        <f t="shared" si="93"/>
        <v>4.5112781954887211</v>
      </c>
      <c r="BT57" s="187">
        <f t="shared" si="93"/>
        <v>3.007518796992481</v>
      </c>
      <c r="BU57" s="187">
        <f t="shared" si="93"/>
        <v>3.007518796992481</v>
      </c>
      <c r="BV57" s="6">
        <f t="shared" si="93"/>
        <v>24.060150375939848</v>
      </c>
      <c r="BW57" s="6">
        <f t="shared" si="93"/>
        <v>19.548872180451127</v>
      </c>
      <c r="BX57" s="6">
        <f t="shared" si="93"/>
        <v>18.045112781954884</v>
      </c>
      <c r="BY57" s="6">
        <f t="shared" si="93"/>
        <v>15.037593984962406</v>
      </c>
      <c r="BZ57" s="6">
        <f t="shared" si="93"/>
        <v>5.2631578947368416</v>
      </c>
      <c r="CA57" s="187">
        <f t="shared" si="93"/>
        <v>3.007518796992481</v>
      </c>
      <c r="CB57" s="187">
        <f t="shared" si="94"/>
        <v>2.083333333333333</v>
      </c>
      <c r="CC57" s="187">
        <f t="shared" si="94"/>
        <v>2.083333333333333</v>
      </c>
      <c r="CD57" s="6">
        <f t="shared" si="94"/>
        <v>11.458333333333332</v>
      </c>
      <c r="CE57" s="187">
        <f t="shared" si="94"/>
        <v>0</v>
      </c>
      <c r="CF57" s="6">
        <f t="shared" si="94"/>
        <v>8.3333333333333321</v>
      </c>
      <c r="CG57" s="6">
        <f t="shared" si="94"/>
        <v>12.5</v>
      </c>
      <c r="CH57" s="6">
        <f t="shared" si="94"/>
        <v>6.25</v>
      </c>
      <c r="CI57" s="6">
        <f t="shared" si="94"/>
        <v>25</v>
      </c>
      <c r="CJ57" s="6">
        <f t="shared" si="94"/>
        <v>15.625</v>
      </c>
      <c r="CK57" s="6">
        <f t="shared" si="94"/>
        <v>12.5</v>
      </c>
      <c r="CL57" s="189">
        <f t="shared" si="94"/>
        <v>4.1666666666666661</v>
      </c>
      <c r="CM57" s="187">
        <f t="shared" si="95"/>
        <v>2.7777777777777777</v>
      </c>
      <c r="CN57" s="187">
        <f t="shared" si="95"/>
        <v>0.69444444444444442</v>
      </c>
      <c r="CO57" s="187">
        <f t="shared" si="95"/>
        <v>0</v>
      </c>
      <c r="CP57" s="187">
        <f t="shared" si="95"/>
        <v>2.083333333333333</v>
      </c>
      <c r="CQ57" s="187">
        <f t="shared" si="95"/>
        <v>2.7777777777777777</v>
      </c>
      <c r="CR57" s="6">
        <f t="shared" si="95"/>
        <v>13.888888888888889</v>
      </c>
      <c r="CS57" s="6">
        <f t="shared" si="95"/>
        <v>11.805555555555555</v>
      </c>
      <c r="CT57" s="6">
        <f t="shared" si="95"/>
        <v>18.75</v>
      </c>
      <c r="CU57" s="6">
        <f t="shared" si="95"/>
        <v>18.055555555555554</v>
      </c>
      <c r="CV57" s="6">
        <f t="shared" si="95"/>
        <v>5.5555555555555554</v>
      </c>
      <c r="CW57" s="6">
        <f t="shared" si="95"/>
        <v>23.611111111111111</v>
      </c>
      <c r="CX57" s="187">
        <f t="shared" si="96"/>
        <v>0.69930069930069927</v>
      </c>
      <c r="CY57" s="187">
        <f t="shared" si="96"/>
        <v>0.69930069930069927</v>
      </c>
      <c r="CZ57" s="6">
        <f t="shared" si="96"/>
        <v>4.895104895104895</v>
      </c>
      <c r="DA57" s="187">
        <f t="shared" si="96"/>
        <v>0</v>
      </c>
      <c r="DB57" s="187">
        <f t="shared" si="96"/>
        <v>0.69930069930069927</v>
      </c>
      <c r="DC57" s="6">
        <f t="shared" si="96"/>
        <v>9.0909090909090917</v>
      </c>
      <c r="DD57" s="6">
        <f t="shared" si="96"/>
        <v>16.783216783216783</v>
      </c>
      <c r="DE57" s="6">
        <f t="shared" si="96"/>
        <v>13.286713286713287</v>
      </c>
      <c r="DF57" s="6">
        <f t="shared" si="96"/>
        <v>27.27272727272727</v>
      </c>
      <c r="DG57" s="119">
        <f t="shared" si="96"/>
        <v>4.1958041958041958</v>
      </c>
      <c r="DH57" s="82">
        <f t="shared" si="96"/>
        <v>22.377622377622377</v>
      </c>
      <c r="DJ57" s="188">
        <f t="shared" si="97"/>
        <v>-2.4279448621553881</v>
      </c>
      <c r="DK57" s="187">
        <f t="shared" si="97"/>
        <v>2.083333333333333</v>
      </c>
      <c r="DL57" s="6">
        <f t="shared" si="97"/>
        <v>6.947055137844611</v>
      </c>
      <c r="DM57" s="187">
        <f t="shared" si="97"/>
        <v>-3.007518796992481</v>
      </c>
      <c r="DN57" s="6">
        <f t="shared" si="97"/>
        <v>5.3258145363408511</v>
      </c>
      <c r="DO57" s="6">
        <f t="shared" si="97"/>
        <v>-11.560150375939848</v>
      </c>
      <c r="DP57" s="6">
        <f t="shared" si="97"/>
        <v>-13.298872180451127</v>
      </c>
      <c r="DQ57" s="6">
        <f t="shared" si="97"/>
        <v>6.9548872180451156</v>
      </c>
      <c r="DR57" s="6">
        <f t="shared" si="97"/>
        <v>0.58740601503759393</v>
      </c>
      <c r="DS57" s="6">
        <f t="shared" si="97"/>
        <v>7.2368421052631584</v>
      </c>
      <c r="DT57" s="189">
        <f t="shared" si="97"/>
        <v>1.159147869674185</v>
      </c>
      <c r="DU57" s="188">
        <f t="shared" si="98"/>
        <v>-2.0784770784770785</v>
      </c>
      <c r="DV57" s="187">
        <f t="shared" si="98"/>
        <v>4.8562548562548491E-3</v>
      </c>
      <c r="DW57" s="187">
        <f t="shared" si="98"/>
        <v>4.895104895104895</v>
      </c>
      <c r="DX57" s="187">
        <f t="shared" si="98"/>
        <v>-2.083333333333333</v>
      </c>
      <c r="DY57" s="187">
        <f t="shared" si="98"/>
        <v>-2.0784770784770785</v>
      </c>
      <c r="DZ57" s="6">
        <f t="shared" si="98"/>
        <v>-4.7979797979797976</v>
      </c>
      <c r="EA57" s="6">
        <f t="shared" si="98"/>
        <v>4.977661227661228</v>
      </c>
      <c r="EB57" s="6">
        <f t="shared" si="98"/>
        <v>-5.4632867132867133</v>
      </c>
      <c r="EC57" s="6">
        <f t="shared" si="98"/>
        <v>9.2171717171717162</v>
      </c>
      <c r="ED57" s="6">
        <f t="shared" si="98"/>
        <v>-1.3597513597513595</v>
      </c>
      <c r="EE57" s="82">
        <f t="shared" si="98"/>
        <v>-1.2334887334887341</v>
      </c>
    </row>
    <row r="58" spans="1:153" x14ac:dyDescent="0.25">
      <c r="A58" s="267" t="s">
        <v>52</v>
      </c>
      <c r="B58" s="93">
        <v>17</v>
      </c>
      <c r="C58" s="80">
        <v>14</v>
      </c>
      <c r="D58" s="80">
        <v>24</v>
      </c>
      <c r="E58" s="80">
        <v>24</v>
      </c>
      <c r="F58" s="80">
        <v>13</v>
      </c>
      <c r="G58" s="80">
        <v>89</v>
      </c>
      <c r="H58" s="80">
        <v>75</v>
      </c>
      <c r="I58" s="80">
        <v>111</v>
      </c>
      <c r="J58" s="80">
        <v>111</v>
      </c>
      <c r="K58" s="80">
        <v>34</v>
      </c>
      <c r="L58" s="80">
        <v>39</v>
      </c>
      <c r="M58" s="80">
        <v>22</v>
      </c>
      <c r="N58" s="80">
        <v>7</v>
      </c>
      <c r="O58" s="80">
        <v>28</v>
      </c>
      <c r="P58" s="80">
        <v>35</v>
      </c>
      <c r="Q58" s="80">
        <v>18</v>
      </c>
      <c r="R58" s="80">
        <v>78</v>
      </c>
      <c r="S58" s="80">
        <v>43</v>
      </c>
      <c r="T58" s="80">
        <v>87</v>
      </c>
      <c r="U58" s="80">
        <v>102</v>
      </c>
      <c r="V58" s="80">
        <v>22</v>
      </c>
      <c r="W58" s="80">
        <v>37</v>
      </c>
      <c r="X58" s="80">
        <v>39</v>
      </c>
      <c r="Y58" s="80">
        <v>21</v>
      </c>
      <c r="Z58" s="80">
        <v>52</v>
      </c>
      <c r="AA58" s="80">
        <v>59</v>
      </c>
      <c r="AB58" s="80">
        <v>31</v>
      </c>
      <c r="AC58" s="80">
        <v>167</v>
      </c>
      <c r="AD58" s="80">
        <v>118</v>
      </c>
      <c r="AE58" s="80">
        <v>198</v>
      </c>
      <c r="AF58" s="80">
        <v>213</v>
      </c>
      <c r="AG58" s="80">
        <v>56</v>
      </c>
      <c r="AH58" s="80">
        <v>76</v>
      </c>
      <c r="AI58" s="93">
        <v>5</v>
      </c>
      <c r="AJ58" s="80">
        <v>5</v>
      </c>
      <c r="AK58" s="80">
        <v>8</v>
      </c>
      <c r="AL58" s="80">
        <v>22</v>
      </c>
      <c r="AM58" s="80">
        <v>19</v>
      </c>
      <c r="AN58" s="80">
        <v>85</v>
      </c>
      <c r="AO58" s="80">
        <v>72</v>
      </c>
      <c r="AP58" s="80">
        <v>127</v>
      </c>
      <c r="AQ58" s="80">
        <v>104</v>
      </c>
      <c r="AR58" s="80">
        <v>58</v>
      </c>
      <c r="AS58" s="80">
        <v>199</v>
      </c>
      <c r="AT58" s="80">
        <v>13</v>
      </c>
      <c r="AU58" s="80">
        <v>10</v>
      </c>
      <c r="AV58" s="80">
        <v>17</v>
      </c>
      <c r="AW58" s="80">
        <v>18</v>
      </c>
      <c r="AX58" s="80">
        <v>14</v>
      </c>
      <c r="AY58" s="80">
        <v>80</v>
      </c>
      <c r="AZ58" s="80">
        <v>77</v>
      </c>
      <c r="BA58" s="80">
        <v>113</v>
      </c>
      <c r="BB58" s="80">
        <v>108</v>
      </c>
      <c r="BC58" s="80">
        <v>28</v>
      </c>
      <c r="BD58" s="80">
        <v>132</v>
      </c>
      <c r="BE58" s="80">
        <v>18</v>
      </c>
      <c r="BF58" s="80">
        <v>15</v>
      </c>
      <c r="BG58" s="80">
        <v>25</v>
      </c>
      <c r="BH58" s="80">
        <v>40</v>
      </c>
      <c r="BI58" s="80">
        <v>33</v>
      </c>
      <c r="BJ58" s="80">
        <v>165</v>
      </c>
      <c r="BK58" s="80">
        <v>149</v>
      </c>
      <c r="BL58" s="80">
        <v>240</v>
      </c>
      <c r="BM58" s="80">
        <v>212</v>
      </c>
      <c r="BN58" s="80">
        <v>86</v>
      </c>
      <c r="BO58" s="81">
        <v>331</v>
      </c>
      <c r="BQ58" s="61">
        <f t="shared" si="93"/>
        <v>3.0852994555353903</v>
      </c>
      <c r="BR58" s="6">
        <f t="shared" si="93"/>
        <v>2.5408348457350272</v>
      </c>
      <c r="BS58" s="6">
        <f t="shared" si="93"/>
        <v>4.3557168784029034</v>
      </c>
      <c r="BT58" s="6">
        <f t="shared" si="93"/>
        <v>4.3557168784029034</v>
      </c>
      <c r="BU58" s="6">
        <f t="shared" si="93"/>
        <v>2.3593466424682399</v>
      </c>
      <c r="BV58" s="6">
        <f t="shared" si="93"/>
        <v>16.152450090744104</v>
      </c>
      <c r="BW58" s="6">
        <f t="shared" si="93"/>
        <v>13.611615245009073</v>
      </c>
      <c r="BX58" s="6">
        <f t="shared" si="93"/>
        <v>20.145190562613429</v>
      </c>
      <c r="BY58" s="6">
        <f t="shared" si="93"/>
        <v>20.145190562613429</v>
      </c>
      <c r="BZ58" s="6">
        <f t="shared" si="93"/>
        <v>6.1705989110707806</v>
      </c>
      <c r="CA58" s="6">
        <f t="shared" si="93"/>
        <v>7.0780399274047179</v>
      </c>
      <c r="CB58" s="6">
        <f t="shared" si="94"/>
        <v>4.5929018789144047</v>
      </c>
      <c r="CC58" s="6">
        <f t="shared" si="94"/>
        <v>1.4613778705636742</v>
      </c>
      <c r="CD58" s="6">
        <f t="shared" si="94"/>
        <v>5.8455114822546967</v>
      </c>
      <c r="CE58" s="6">
        <f t="shared" si="94"/>
        <v>7.3068893528183718</v>
      </c>
      <c r="CF58" s="6">
        <f t="shared" si="94"/>
        <v>3.7578288100208765</v>
      </c>
      <c r="CG58" s="6">
        <f t="shared" si="94"/>
        <v>16.283924843423801</v>
      </c>
      <c r="CH58" s="6">
        <f t="shared" si="94"/>
        <v>8.977035490605429</v>
      </c>
      <c r="CI58" s="6">
        <f t="shared" si="94"/>
        <v>18.162839248434238</v>
      </c>
      <c r="CJ58" s="6">
        <f t="shared" si="94"/>
        <v>21.294363256784969</v>
      </c>
      <c r="CK58" s="6">
        <f t="shared" si="94"/>
        <v>4.5929018789144047</v>
      </c>
      <c r="CL58" s="82">
        <f t="shared" si="94"/>
        <v>7.7244258872651352</v>
      </c>
      <c r="CM58" s="187">
        <f t="shared" si="95"/>
        <v>0.71022727272727271</v>
      </c>
      <c r="CN58" s="187">
        <f t="shared" si="95"/>
        <v>0.71022727272727271</v>
      </c>
      <c r="CO58" s="6">
        <f t="shared" si="95"/>
        <v>1.1363636363636365</v>
      </c>
      <c r="CP58" s="6">
        <f t="shared" si="95"/>
        <v>3.125</v>
      </c>
      <c r="CQ58" s="6">
        <f t="shared" si="95"/>
        <v>2.6988636363636362</v>
      </c>
      <c r="CR58" s="6">
        <f t="shared" si="95"/>
        <v>12.073863636363637</v>
      </c>
      <c r="CS58" s="6">
        <f t="shared" si="95"/>
        <v>10.227272727272728</v>
      </c>
      <c r="CT58" s="6">
        <f t="shared" si="95"/>
        <v>18.039772727272727</v>
      </c>
      <c r="CU58" s="6">
        <f t="shared" si="95"/>
        <v>14.772727272727273</v>
      </c>
      <c r="CV58" s="6">
        <f t="shared" si="95"/>
        <v>8.2386363636363633</v>
      </c>
      <c r="CW58" s="6">
        <f t="shared" si="95"/>
        <v>28.267045454545453</v>
      </c>
      <c r="CX58" s="6">
        <f t="shared" si="96"/>
        <v>2.1311475409836063</v>
      </c>
      <c r="CY58" s="6">
        <f t="shared" si="96"/>
        <v>1.639344262295082</v>
      </c>
      <c r="CZ58" s="6">
        <f t="shared" si="96"/>
        <v>2.7868852459016393</v>
      </c>
      <c r="DA58" s="6">
        <f t="shared" si="96"/>
        <v>2.9508196721311477</v>
      </c>
      <c r="DB58" s="6">
        <f t="shared" si="96"/>
        <v>2.2950819672131146</v>
      </c>
      <c r="DC58" s="6">
        <f t="shared" si="96"/>
        <v>13.114754098360656</v>
      </c>
      <c r="DD58" s="6">
        <f t="shared" si="96"/>
        <v>12.622950819672132</v>
      </c>
      <c r="DE58" s="6">
        <f t="shared" si="96"/>
        <v>18.524590163934427</v>
      </c>
      <c r="DF58" s="6">
        <f t="shared" si="96"/>
        <v>17.704918032786885</v>
      </c>
      <c r="DG58" s="6">
        <f t="shared" si="96"/>
        <v>4.5901639344262293</v>
      </c>
      <c r="DH58" s="82">
        <f t="shared" si="96"/>
        <v>21.639344262295083</v>
      </c>
      <c r="DJ58" s="61">
        <f t="shared" si="97"/>
        <v>1.5076024233790144</v>
      </c>
      <c r="DK58" s="6">
        <f t="shared" si="97"/>
        <v>-1.079456975171353</v>
      </c>
      <c r="DL58" s="6">
        <f t="shared" si="97"/>
        <v>1.4897946038517933</v>
      </c>
      <c r="DM58" s="6">
        <f t="shared" si="97"/>
        <v>2.9511724744154684</v>
      </c>
      <c r="DN58" s="6">
        <f t="shared" si="97"/>
        <v>1.3984821675526367</v>
      </c>
      <c r="DO58" s="6">
        <f t="shared" si="97"/>
        <v>0.1314747526796971</v>
      </c>
      <c r="DP58" s="6">
        <f t="shared" si="97"/>
        <v>-4.634579754403644</v>
      </c>
      <c r="DQ58" s="6">
        <f t="shared" si="97"/>
        <v>-1.9823513141791906</v>
      </c>
      <c r="DR58" s="6">
        <f t="shared" si="97"/>
        <v>1.1491726941715399</v>
      </c>
      <c r="DS58" s="6">
        <f t="shared" si="97"/>
        <v>-1.5776970321563759</v>
      </c>
      <c r="DT58" s="82">
        <f t="shared" si="97"/>
        <v>0.64638595986041736</v>
      </c>
      <c r="DU58" s="188">
        <f t="shared" si="98"/>
        <v>1.4209202682563336</v>
      </c>
      <c r="DV58" s="187">
        <f t="shared" si="98"/>
        <v>0.9291169895678093</v>
      </c>
      <c r="DW58" s="6">
        <f t="shared" si="98"/>
        <v>1.6505216095380029</v>
      </c>
      <c r="DX58" s="6">
        <f t="shared" si="98"/>
        <v>-0.17418032786885229</v>
      </c>
      <c r="DY58" s="6">
        <f t="shared" si="98"/>
        <v>-0.4037816691505216</v>
      </c>
      <c r="DZ58" s="6">
        <f t="shared" si="98"/>
        <v>1.0408904619970194</v>
      </c>
      <c r="EA58" s="6">
        <f t="shared" si="98"/>
        <v>2.3956780923994039</v>
      </c>
      <c r="EB58" s="6">
        <f t="shared" si="98"/>
        <v>0.48481743666170019</v>
      </c>
      <c r="EC58" s="6">
        <f t="shared" si="98"/>
        <v>2.932190760059612</v>
      </c>
      <c r="ED58" s="6">
        <f t="shared" si="98"/>
        <v>-3.648472429210134</v>
      </c>
      <c r="EE58" s="82">
        <f t="shared" si="98"/>
        <v>-6.6277011922503704</v>
      </c>
    </row>
    <row r="59" spans="1:153" x14ac:dyDescent="0.25">
      <c r="A59" s="267" t="s">
        <v>109</v>
      </c>
      <c r="B59" s="93">
        <v>51</v>
      </c>
      <c r="C59" s="80">
        <v>18</v>
      </c>
      <c r="D59" s="80">
        <v>41</v>
      </c>
      <c r="E59" s="80">
        <v>47</v>
      </c>
      <c r="F59" s="80">
        <v>49</v>
      </c>
      <c r="G59" s="80">
        <v>117</v>
      </c>
      <c r="H59" s="80">
        <v>114</v>
      </c>
      <c r="I59" s="80">
        <v>138</v>
      </c>
      <c r="J59" s="80">
        <v>108</v>
      </c>
      <c r="K59" s="80">
        <v>39</v>
      </c>
      <c r="L59" s="80">
        <v>66</v>
      </c>
      <c r="M59" s="80">
        <v>47</v>
      </c>
      <c r="N59" s="80">
        <v>27</v>
      </c>
      <c r="O59" s="80">
        <v>41</v>
      </c>
      <c r="P59" s="80">
        <v>64</v>
      </c>
      <c r="Q59" s="80">
        <v>31</v>
      </c>
      <c r="R59" s="80">
        <v>129</v>
      </c>
      <c r="S59" s="80">
        <v>103</v>
      </c>
      <c r="T59" s="80">
        <v>123</v>
      </c>
      <c r="U59" s="80">
        <v>131</v>
      </c>
      <c r="V59" s="80">
        <v>46</v>
      </c>
      <c r="W59" s="80">
        <v>76</v>
      </c>
      <c r="X59" s="80">
        <v>98</v>
      </c>
      <c r="Y59" s="80">
        <v>45</v>
      </c>
      <c r="Z59" s="80">
        <v>82</v>
      </c>
      <c r="AA59" s="80">
        <v>111</v>
      </c>
      <c r="AB59" s="80">
        <v>80</v>
      </c>
      <c r="AC59" s="80">
        <v>246</v>
      </c>
      <c r="AD59" s="80">
        <v>217</v>
      </c>
      <c r="AE59" s="80">
        <v>261</v>
      </c>
      <c r="AF59" s="80">
        <v>239</v>
      </c>
      <c r="AG59" s="80">
        <v>85</v>
      </c>
      <c r="AH59" s="80">
        <v>142</v>
      </c>
      <c r="AI59" s="93">
        <v>21</v>
      </c>
      <c r="AJ59" s="80">
        <v>7</v>
      </c>
      <c r="AK59" s="80">
        <v>6</v>
      </c>
      <c r="AL59" s="80">
        <v>21</v>
      </c>
      <c r="AM59" s="80">
        <v>18</v>
      </c>
      <c r="AN59" s="80">
        <v>82</v>
      </c>
      <c r="AO59" s="80">
        <v>69</v>
      </c>
      <c r="AP59" s="80">
        <v>120</v>
      </c>
      <c r="AQ59" s="80">
        <v>138</v>
      </c>
      <c r="AR59" s="80">
        <v>52</v>
      </c>
      <c r="AS59" s="80">
        <v>192</v>
      </c>
      <c r="AT59" s="80">
        <v>20</v>
      </c>
      <c r="AU59" s="80">
        <v>9</v>
      </c>
      <c r="AV59" s="80">
        <v>17</v>
      </c>
      <c r="AW59" s="80">
        <v>21</v>
      </c>
      <c r="AX59" s="80">
        <v>33</v>
      </c>
      <c r="AY59" s="80">
        <v>99</v>
      </c>
      <c r="AZ59" s="80">
        <v>70</v>
      </c>
      <c r="BA59" s="80">
        <v>118</v>
      </c>
      <c r="BB59" s="80">
        <v>114</v>
      </c>
      <c r="BC59" s="80">
        <v>42</v>
      </c>
      <c r="BD59" s="80">
        <v>155</v>
      </c>
      <c r="BE59" s="80">
        <v>41</v>
      </c>
      <c r="BF59" s="80">
        <v>16</v>
      </c>
      <c r="BG59" s="80">
        <v>23</v>
      </c>
      <c r="BH59" s="80">
        <v>42</v>
      </c>
      <c r="BI59" s="80">
        <v>51</v>
      </c>
      <c r="BJ59" s="80">
        <v>181</v>
      </c>
      <c r="BK59" s="80">
        <v>139</v>
      </c>
      <c r="BL59" s="80">
        <v>238</v>
      </c>
      <c r="BM59" s="80">
        <v>252</v>
      </c>
      <c r="BN59" s="80">
        <v>94</v>
      </c>
      <c r="BO59" s="81">
        <v>347</v>
      </c>
      <c r="BQ59" s="61">
        <f t="shared" si="93"/>
        <v>6.4720812182741119</v>
      </c>
      <c r="BR59" s="6">
        <f t="shared" si="93"/>
        <v>2.2842639593908629</v>
      </c>
      <c r="BS59" s="6">
        <f t="shared" si="93"/>
        <v>5.2030456852791884</v>
      </c>
      <c r="BT59" s="6">
        <f t="shared" si="93"/>
        <v>5.9644670050761421</v>
      </c>
      <c r="BU59" s="6">
        <f t="shared" si="93"/>
        <v>6.218274111675127</v>
      </c>
      <c r="BV59" s="6">
        <f t="shared" si="93"/>
        <v>14.847715736040609</v>
      </c>
      <c r="BW59" s="6">
        <f t="shared" si="93"/>
        <v>14.467005076142131</v>
      </c>
      <c r="BX59" s="6">
        <f t="shared" si="93"/>
        <v>17.512690355329948</v>
      </c>
      <c r="BY59" s="6">
        <f t="shared" si="93"/>
        <v>13.705583756345177</v>
      </c>
      <c r="BZ59" s="6">
        <f t="shared" si="93"/>
        <v>4.9492385786802036</v>
      </c>
      <c r="CA59" s="6">
        <f t="shared" si="93"/>
        <v>8.3756345177664979</v>
      </c>
      <c r="CB59" s="6">
        <f t="shared" si="94"/>
        <v>5.7457212713936432</v>
      </c>
      <c r="CC59" s="6">
        <f t="shared" si="94"/>
        <v>3.3007334963325183</v>
      </c>
      <c r="CD59" s="6">
        <f t="shared" si="94"/>
        <v>5.0122249388753062</v>
      </c>
      <c r="CE59" s="6">
        <f t="shared" si="94"/>
        <v>7.8239608801955987</v>
      </c>
      <c r="CF59" s="6">
        <f t="shared" si="94"/>
        <v>3.7897310513447433</v>
      </c>
      <c r="CG59" s="6">
        <f t="shared" si="94"/>
        <v>15.770171149144256</v>
      </c>
      <c r="CH59" s="6">
        <f t="shared" si="94"/>
        <v>12.591687041564793</v>
      </c>
      <c r="CI59" s="6">
        <f t="shared" si="94"/>
        <v>15.036674816625917</v>
      </c>
      <c r="CJ59" s="6">
        <f t="shared" si="94"/>
        <v>16.014669926650367</v>
      </c>
      <c r="CK59" s="6">
        <f t="shared" si="94"/>
        <v>5.6234718826405867</v>
      </c>
      <c r="CL59" s="82">
        <f t="shared" si="94"/>
        <v>9.2909535452322736</v>
      </c>
      <c r="CM59" s="6">
        <f t="shared" si="95"/>
        <v>2.8925619834710745</v>
      </c>
      <c r="CN59" s="6">
        <f t="shared" si="95"/>
        <v>0.96418732782369143</v>
      </c>
      <c r="CO59" s="6">
        <f t="shared" si="95"/>
        <v>0.82644628099173556</v>
      </c>
      <c r="CP59" s="6">
        <f t="shared" si="95"/>
        <v>2.8925619834710745</v>
      </c>
      <c r="CQ59" s="6">
        <f t="shared" si="95"/>
        <v>2.4793388429752068</v>
      </c>
      <c r="CR59" s="6">
        <f t="shared" si="95"/>
        <v>11.294765840220386</v>
      </c>
      <c r="CS59" s="6">
        <f t="shared" si="95"/>
        <v>9.5041322314049594</v>
      </c>
      <c r="CT59" s="6">
        <f t="shared" si="95"/>
        <v>16.528925619834713</v>
      </c>
      <c r="CU59" s="6">
        <f t="shared" si="95"/>
        <v>19.008264462809919</v>
      </c>
      <c r="CV59" s="6">
        <f t="shared" si="95"/>
        <v>7.1625344352617084</v>
      </c>
      <c r="CW59" s="6">
        <f t="shared" si="95"/>
        <v>26.446280991735538</v>
      </c>
      <c r="CX59" s="6">
        <f t="shared" si="96"/>
        <v>2.8653295128939829</v>
      </c>
      <c r="CY59" s="6">
        <f t="shared" si="96"/>
        <v>1.2893982808022924</v>
      </c>
      <c r="CZ59" s="6">
        <f t="shared" si="96"/>
        <v>2.4355300859598854</v>
      </c>
      <c r="DA59" s="6">
        <f t="shared" si="96"/>
        <v>3.0085959885386817</v>
      </c>
      <c r="DB59" s="6">
        <f t="shared" si="96"/>
        <v>4.7277936962750715</v>
      </c>
      <c r="DC59" s="6">
        <f t="shared" si="96"/>
        <v>14.183381088825215</v>
      </c>
      <c r="DD59" s="6">
        <f t="shared" si="96"/>
        <v>10.028653295128938</v>
      </c>
      <c r="DE59" s="6">
        <f t="shared" si="96"/>
        <v>16.905444126074499</v>
      </c>
      <c r="DF59" s="6">
        <f t="shared" si="96"/>
        <v>16.332378223495702</v>
      </c>
      <c r="DG59" s="6">
        <f t="shared" si="96"/>
        <v>6.0171919770773634</v>
      </c>
      <c r="DH59" s="82">
        <f t="shared" si="96"/>
        <v>22.206303724928368</v>
      </c>
      <c r="DJ59" s="61">
        <f t="shared" si="97"/>
        <v>-0.72635994688046868</v>
      </c>
      <c r="DK59" s="6">
        <f t="shared" si="97"/>
        <v>1.0164695369416554</v>
      </c>
      <c r="DL59" s="6">
        <f t="shared" si="97"/>
        <v>-0.19082074640388225</v>
      </c>
      <c r="DM59" s="6">
        <f t="shared" si="97"/>
        <v>1.8594938751194565</v>
      </c>
      <c r="DN59" s="6">
        <f t="shared" si="97"/>
        <v>-2.4285430603303837</v>
      </c>
      <c r="DO59" s="6">
        <f t="shared" si="97"/>
        <v>0.92245541310364665</v>
      </c>
      <c r="DP59" s="6">
        <f t="shared" si="97"/>
        <v>-1.8753180345773384</v>
      </c>
      <c r="DQ59" s="6">
        <f t="shared" si="97"/>
        <v>-2.476015538704031</v>
      </c>
      <c r="DR59" s="6">
        <f t="shared" si="97"/>
        <v>2.3090861703051893</v>
      </c>
      <c r="DS59" s="6">
        <f t="shared" si="97"/>
        <v>0.67423330396038317</v>
      </c>
      <c r="DT59" s="82">
        <f t="shared" si="97"/>
        <v>0.91531902746577565</v>
      </c>
      <c r="DU59" s="61">
        <f t="shared" si="98"/>
        <v>-2.7232470577091661E-2</v>
      </c>
      <c r="DV59" s="6">
        <f t="shared" si="98"/>
        <v>0.32521095297860092</v>
      </c>
      <c r="DW59" s="6">
        <f t="shared" si="98"/>
        <v>1.60908380496815</v>
      </c>
      <c r="DX59" s="6">
        <f t="shared" si="98"/>
        <v>0.11603400506760719</v>
      </c>
      <c r="DY59" s="6">
        <f t="shared" si="98"/>
        <v>2.2484548532998647</v>
      </c>
      <c r="DZ59" s="6">
        <f t="shared" si="98"/>
        <v>2.8886152486048289</v>
      </c>
      <c r="EA59" s="6">
        <f t="shared" si="98"/>
        <v>0.524521063723979</v>
      </c>
      <c r="EB59" s="6">
        <f t="shared" si="98"/>
        <v>0.37651850623978689</v>
      </c>
      <c r="EC59" s="6">
        <f t="shared" si="98"/>
        <v>-2.6758862393142167</v>
      </c>
      <c r="ED59" s="6">
        <f t="shared" si="98"/>
        <v>-1.145342458184345</v>
      </c>
      <c r="EE59" s="82">
        <f t="shared" si="98"/>
        <v>-4.2399772668071698</v>
      </c>
    </row>
    <row r="60" spans="1:153" x14ac:dyDescent="0.25">
      <c r="A60" s="575" t="s">
        <v>110</v>
      </c>
      <c r="B60" s="145">
        <v>6</v>
      </c>
      <c r="C60" s="141">
        <v>3</v>
      </c>
      <c r="D60" s="141">
        <v>4</v>
      </c>
      <c r="E60" s="141">
        <v>2</v>
      </c>
      <c r="F60" s="141">
        <v>0</v>
      </c>
      <c r="G60" s="141">
        <v>4</v>
      </c>
      <c r="H60" s="141">
        <v>0</v>
      </c>
      <c r="I60" s="141">
        <v>8</v>
      </c>
      <c r="J60" s="141">
        <v>3</v>
      </c>
      <c r="K60" s="141">
        <v>2</v>
      </c>
      <c r="L60" s="141">
        <v>6</v>
      </c>
      <c r="M60" s="141">
        <v>7</v>
      </c>
      <c r="N60" s="141">
        <v>2</v>
      </c>
      <c r="O60" s="141">
        <v>4</v>
      </c>
      <c r="P60" s="141">
        <v>2</v>
      </c>
      <c r="Q60" s="141">
        <v>4</v>
      </c>
      <c r="R60" s="141">
        <v>0</v>
      </c>
      <c r="S60" s="141">
        <v>5</v>
      </c>
      <c r="T60" s="141">
        <v>3</v>
      </c>
      <c r="U60" s="141">
        <v>13</v>
      </c>
      <c r="V60" s="141">
        <v>0</v>
      </c>
      <c r="W60" s="141">
        <v>3</v>
      </c>
      <c r="X60" s="141">
        <v>13</v>
      </c>
      <c r="Y60" s="141">
        <v>5</v>
      </c>
      <c r="Z60" s="141">
        <v>8</v>
      </c>
      <c r="AA60" s="141">
        <v>4</v>
      </c>
      <c r="AB60" s="141">
        <v>4</v>
      </c>
      <c r="AC60" s="141">
        <v>4</v>
      </c>
      <c r="AD60" s="141">
        <v>5</v>
      </c>
      <c r="AE60" s="141">
        <v>11</v>
      </c>
      <c r="AF60" s="141">
        <v>16</v>
      </c>
      <c r="AG60" s="141">
        <v>2</v>
      </c>
      <c r="AH60" s="141">
        <v>9</v>
      </c>
      <c r="AI60" s="145">
        <v>2</v>
      </c>
      <c r="AJ60" s="141">
        <v>0</v>
      </c>
      <c r="AK60" s="141">
        <v>0</v>
      </c>
      <c r="AL60" s="141">
        <v>0</v>
      </c>
      <c r="AM60" s="141">
        <v>2</v>
      </c>
      <c r="AN60" s="141">
        <v>6</v>
      </c>
      <c r="AO60" s="141">
        <v>12</v>
      </c>
      <c r="AP60" s="141">
        <v>6</v>
      </c>
      <c r="AQ60" s="141">
        <v>14</v>
      </c>
      <c r="AR60" s="141">
        <v>2</v>
      </c>
      <c r="AS60" s="141">
        <v>12</v>
      </c>
      <c r="AT60" s="141">
        <v>2</v>
      </c>
      <c r="AU60" s="141">
        <v>2</v>
      </c>
      <c r="AV60" s="141">
        <v>1</v>
      </c>
      <c r="AW60" s="141">
        <v>3</v>
      </c>
      <c r="AX60" s="141">
        <v>0</v>
      </c>
      <c r="AY60" s="141">
        <v>14</v>
      </c>
      <c r="AZ60" s="141">
        <v>9</v>
      </c>
      <c r="BA60" s="141">
        <v>3</v>
      </c>
      <c r="BB60" s="141">
        <v>6</v>
      </c>
      <c r="BC60" s="141">
        <v>1</v>
      </c>
      <c r="BD60" s="141">
        <v>12</v>
      </c>
      <c r="BE60" s="141">
        <v>4</v>
      </c>
      <c r="BF60" s="141">
        <v>2</v>
      </c>
      <c r="BG60" s="141">
        <v>1</v>
      </c>
      <c r="BH60" s="141">
        <v>3</v>
      </c>
      <c r="BI60" s="141">
        <v>2</v>
      </c>
      <c r="BJ60" s="141">
        <v>20</v>
      </c>
      <c r="BK60" s="141">
        <v>21</v>
      </c>
      <c r="BL60" s="141">
        <v>9</v>
      </c>
      <c r="BM60" s="141">
        <v>20</v>
      </c>
      <c r="BN60" s="141">
        <v>3</v>
      </c>
      <c r="BO60" s="142">
        <v>24</v>
      </c>
      <c r="BQ60" s="100">
        <f t="shared" si="93"/>
        <v>15.789473684210526</v>
      </c>
      <c r="BR60" s="235">
        <f t="shared" si="93"/>
        <v>7.8947368421052628</v>
      </c>
      <c r="BS60" s="235">
        <f t="shared" si="93"/>
        <v>10.526315789473683</v>
      </c>
      <c r="BT60" s="235">
        <f t="shared" si="93"/>
        <v>5.2631578947368416</v>
      </c>
      <c r="BU60" s="235">
        <f t="shared" si="93"/>
        <v>0</v>
      </c>
      <c r="BV60" s="235">
        <f t="shared" si="93"/>
        <v>10.526315789473683</v>
      </c>
      <c r="BW60" s="235">
        <f t="shared" si="93"/>
        <v>0</v>
      </c>
      <c r="BX60" s="98">
        <f t="shared" si="93"/>
        <v>21.052631578947366</v>
      </c>
      <c r="BY60" s="235">
        <f t="shared" si="93"/>
        <v>7.8947368421052628</v>
      </c>
      <c r="BZ60" s="235">
        <f t="shared" si="93"/>
        <v>5.2631578947368416</v>
      </c>
      <c r="CA60" s="98">
        <f t="shared" si="93"/>
        <v>15.789473684210526</v>
      </c>
      <c r="CB60" s="98">
        <f t="shared" si="94"/>
        <v>16.279069767441861</v>
      </c>
      <c r="CC60" s="235">
        <f t="shared" si="94"/>
        <v>4.6511627906976747</v>
      </c>
      <c r="CD60" s="235">
        <f t="shared" si="94"/>
        <v>9.3023255813953494</v>
      </c>
      <c r="CE60" s="235">
        <f t="shared" si="94"/>
        <v>4.6511627906976747</v>
      </c>
      <c r="CF60" s="235">
        <f t="shared" si="94"/>
        <v>9.3023255813953494</v>
      </c>
      <c r="CG60" s="235">
        <f t="shared" si="94"/>
        <v>0</v>
      </c>
      <c r="CH60" s="235">
        <f t="shared" si="94"/>
        <v>11.627906976744185</v>
      </c>
      <c r="CI60" s="235">
        <f t="shared" si="94"/>
        <v>6.9767441860465116</v>
      </c>
      <c r="CJ60" s="98">
        <f t="shared" si="94"/>
        <v>30.232558139534881</v>
      </c>
      <c r="CK60" s="235">
        <f t="shared" si="94"/>
        <v>0</v>
      </c>
      <c r="CL60" s="420">
        <f t="shared" si="94"/>
        <v>6.9767441860465116</v>
      </c>
      <c r="CM60" s="235">
        <f t="shared" si="95"/>
        <v>3.5714285714285712</v>
      </c>
      <c r="CN60" s="235">
        <f t="shared" si="95"/>
        <v>0</v>
      </c>
      <c r="CO60" s="235">
        <f t="shared" si="95"/>
        <v>0</v>
      </c>
      <c r="CP60" s="235">
        <f t="shared" si="95"/>
        <v>0</v>
      </c>
      <c r="CQ60" s="235">
        <f t="shared" si="95"/>
        <v>3.5714285714285712</v>
      </c>
      <c r="CR60" s="98">
        <f t="shared" si="95"/>
        <v>10.714285714285714</v>
      </c>
      <c r="CS60" s="98">
        <f t="shared" si="95"/>
        <v>21.428571428571427</v>
      </c>
      <c r="CT60" s="98">
        <f t="shared" si="95"/>
        <v>10.714285714285714</v>
      </c>
      <c r="CU60" s="98">
        <f t="shared" si="95"/>
        <v>25</v>
      </c>
      <c r="CV60" s="235">
        <f t="shared" si="95"/>
        <v>3.5714285714285712</v>
      </c>
      <c r="CW60" s="98">
        <f t="shared" si="95"/>
        <v>21.428571428571427</v>
      </c>
      <c r="CX60" s="235">
        <f t="shared" si="96"/>
        <v>3.7735849056603774</v>
      </c>
      <c r="CY60" s="235">
        <f t="shared" si="96"/>
        <v>3.7735849056603774</v>
      </c>
      <c r="CZ60" s="235">
        <f t="shared" si="96"/>
        <v>1.8867924528301887</v>
      </c>
      <c r="DA60" s="235">
        <f t="shared" si="96"/>
        <v>5.6603773584905666</v>
      </c>
      <c r="DB60" s="235">
        <f t="shared" si="96"/>
        <v>0</v>
      </c>
      <c r="DC60" s="98">
        <f t="shared" si="96"/>
        <v>26.415094339622641</v>
      </c>
      <c r="DD60" s="98">
        <f t="shared" si="96"/>
        <v>16.981132075471699</v>
      </c>
      <c r="DE60" s="235">
        <f t="shared" si="96"/>
        <v>5.6603773584905666</v>
      </c>
      <c r="DF60" s="98">
        <f t="shared" si="96"/>
        <v>11.320754716981133</v>
      </c>
      <c r="DG60" s="235">
        <f t="shared" si="96"/>
        <v>1.8867924528301887</v>
      </c>
      <c r="DH60" s="99">
        <f t="shared" si="96"/>
        <v>22.641509433962266</v>
      </c>
      <c r="DJ60" s="100">
        <f t="shared" si="97"/>
        <v>0.4895960832313353</v>
      </c>
      <c r="DK60" s="235">
        <f t="shared" si="97"/>
        <v>-3.2435740514075881</v>
      </c>
      <c r="DL60" s="235">
        <f t="shared" si="97"/>
        <v>-1.2239902080783338</v>
      </c>
      <c r="DM60" s="235">
        <f t="shared" si="97"/>
        <v>-0.6119951040391669</v>
      </c>
      <c r="DN60" s="235">
        <f t="shared" si="97"/>
        <v>9.3023255813953494</v>
      </c>
      <c r="DO60" s="235">
        <f t="shared" si="97"/>
        <v>-10.526315789473683</v>
      </c>
      <c r="DP60" s="235">
        <f t="shared" si="97"/>
        <v>11.627906976744185</v>
      </c>
      <c r="DQ60" s="235">
        <f t="shared" si="97"/>
        <v>-14.075887392900855</v>
      </c>
      <c r="DR60" s="98">
        <f t="shared" si="97"/>
        <v>22.337821297429617</v>
      </c>
      <c r="DS60" s="235">
        <f t="shared" si="97"/>
        <v>-5.2631578947368416</v>
      </c>
      <c r="DT60" s="420">
        <f t="shared" si="97"/>
        <v>-8.8127294981640141</v>
      </c>
      <c r="DU60" s="234">
        <f t="shared" si="98"/>
        <v>0.20215633423180623</v>
      </c>
      <c r="DV60" s="235">
        <f t="shared" si="98"/>
        <v>3.7735849056603774</v>
      </c>
      <c r="DW60" s="235">
        <f t="shared" si="98"/>
        <v>1.8867924528301887</v>
      </c>
      <c r="DX60" s="235">
        <f t="shared" si="98"/>
        <v>5.6603773584905666</v>
      </c>
      <c r="DY60" s="235">
        <f t="shared" si="98"/>
        <v>-3.5714285714285712</v>
      </c>
      <c r="DZ60" s="98">
        <f t="shared" si="98"/>
        <v>15.700808625336927</v>
      </c>
      <c r="EA60" s="98">
        <f t="shared" si="98"/>
        <v>-4.4474393530997283</v>
      </c>
      <c r="EB60" s="235">
        <f t="shared" si="98"/>
        <v>-5.053908355795147</v>
      </c>
      <c r="EC60" s="98">
        <f t="shared" si="98"/>
        <v>-13.679245283018867</v>
      </c>
      <c r="ED60" s="235">
        <f t="shared" si="98"/>
        <v>-1.6846361185983825</v>
      </c>
      <c r="EE60" s="99">
        <f t="shared" si="98"/>
        <v>1.2129380053908392</v>
      </c>
    </row>
    <row r="61" spans="1:153" x14ac:dyDescent="0.25">
      <c r="A61" s="187"/>
      <c r="B61" s="6"/>
      <c r="C61" s="6"/>
      <c r="D61" s="187"/>
      <c r="E61" s="6"/>
      <c r="F61" s="187"/>
      <c r="G61" s="6"/>
      <c r="H61" s="6"/>
      <c r="I61" s="187"/>
      <c r="J61" s="6"/>
      <c r="K61" s="187"/>
      <c r="L61" s="6"/>
      <c r="M61" s="6"/>
      <c r="N61" s="187"/>
      <c r="O61" s="6"/>
      <c r="P61" s="187"/>
      <c r="Q61" s="6"/>
      <c r="R61" s="6"/>
      <c r="S61" s="187"/>
      <c r="T61" s="6"/>
      <c r="U61" s="187"/>
      <c r="V61" s="6"/>
      <c r="W61" s="6"/>
      <c r="X61" s="187"/>
      <c r="Y61" s="6"/>
      <c r="Z61" s="187"/>
      <c r="AA61" s="6"/>
      <c r="AB61" s="6"/>
      <c r="AC61" s="187"/>
      <c r="AD61" s="6"/>
      <c r="AE61" s="187"/>
      <c r="AF61" s="6"/>
      <c r="AG61" s="6"/>
      <c r="AH61" s="187"/>
      <c r="AI61" s="6"/>
      <c r="AJ61" s="187"/>
      <c r="AK61" s="6"/>
      <c r="AL61" s="6"/>
      <c r="AM61" s="187"/>
      <c r="AN61" s="6"/>
      <c r="AO61" s="187"/>
      <c r="AP61" s="6"/>
      <c r="AQ61" s="6"/>
      <c r="AR61" s="187"/>
      <c r="AS61" s="6"/>
      <c r="AT61" s="187"/>
      <c r="AU61" s="6"/>
      <c r="AV61" s="6"/>
      <c r="AW61" s="187"/>
      <c r="AX61" s="6"/>
      <c r="AY61" s="187"/>
      <c r="AZ61" s="6"/>
      <c r="BA61" s="6"/>
      <c r="BB61" s="187"/>
      <c r="BC61" s="6"/>
      <c r="BD61" s="187"/>
      <c r="BE61" s="6"/>
      <c r="BF61" s="6"/>
      <c r="BG61" s="187"/>
      <c r="BH61" s="6"/>
      <c r="BI61" s="187"/>
      <c r="BJ61" s="6"/>
      <c r="BK61" s="6"/>
      <c r="BL61" s="187"/>
      <c r="BM61" s="6"/>
      <c r="BN61" s="187"/>
      <c r="BO61" s="6"/>
      <c r="BP61" s="6"/>
      <c r="BQ61" s="187"/>
      <c r="BR61" s="6"/>
      <c r="BS61" s="187"/>
      <c r="BT61" s="6"/>
      <c r="BU61" s="6"/>
      <c r="BV61" s="187"/>
      <c r="BW61" s="6"/>
      <c r="BX61" s="187"/>
      <c r="BY61" s="6"/>
      <c r="BZ61" s="6"/>
      <c r="CA61" s="187"/>
      <c r="CB61" s="6"/>
      <c r="CC61" s="187"/>
      <c r="CD61" s="6"/>
      <c r="CE61" s="6"/>
      <c r="CF61" s="187"/>
      <c r="CG61" s="6"/>
      <c r="CH61" s="187"/>
      <c r="CI61" s="6"/>
      <c r="CJ61" s="6"/>
      <c r="CK61" s="187"/>
      <c r="CL61" s="6"/>
      <c r="CM61" s="187"/>
      <c r="CN61" s="6"/>
      <c r="CO61" s="6"/>
      <c r="CP61" s="187"/>
      <c r="CQ61" s="6"/>
      <c r="CR61" s="187"/>
      <c r="CS61" s="6"/>
      <c r="CT61" s="6"/>
      <c r="CU61" s="187"/>
      <c r="CV61" s="6"/>
      <c r="CW61" s="187"/>
      <c r="CX61" s="6"/>
      <c r="CY61" s="6"/>
      <c r="CZ61" s="187"/>
      <c r="DA61" s="6"/>
      <c r="DB61" s="187"/>
      <c r="DC61" s="6"/>
      <c r="DD61" s="6"/>
      <c r="DE61" s="187"/>
      <c r="DF61" s="6"/>
      <c r="DG61" s="187"/>
      <c r="DH61" s="6"/>
      <c r="DI61" s="6"/>
      <c r="DJ61" s="187"/>
      <c r="DK61" s="6"/>
      <c r="DL61" s="187"/>
      <c r="DM61" s="6"/>
      <c r="DN61" s="6"/>
      <c r="DO61" s="187"/>
      <c r="DP61" s="6"/>
      <c r="DQ61" s="187"/>
      <c r="DR61" s="6"/>
      <c r="DS61" s="6"/>
      <c r="DT61" s="187"/>
      <c r="DU61" s="6"/>
      <c r="DV61" s="187"/>
      <c r="DW61" s="6"/>
      <c r="DX61" s="6"/>
      <c r="DY61" s="187"/>
      <c r="DZ61" s="6"/>
      <c r="EA61" s="187"/>
      <c r="EB61" s="6"/>
      <c r="EC61" s="6"/>
      <c r="ED61" s="187"/>
      <c r="EE61" s="6"/>
      <c r="EF61" s="187"/>
      <c r="EG61" s="6"/>
      <c r="EH61" s="6"/>
      <c r="EI61" s="187"/>
      <c r="EJ61" s="6"/>
      <c r="EK61" s="187"/>
      <c r="EL61" s="6"/>
      <c r="EM61" s="6"/>
      <c r="EN61" s="187"/>
      <c r="EO61" s="6"/>
      <c r="EP61" s="187"/>
      <c r="EQ61" s="6"/>
      <c r="ER61" s="6"/>
      <c r="ES61" s="187"/>
      <c r="ET61" s="6"/>
      <c r="EU61" s="187"/>
      <c r="EV61" s="6"/>
      <c r="EW61" s="6"/>
    </row>
    <row r="62" spans="1:153" x14ac:dyDescent="0.25">
      <c r="A62" s="187"/>
      <c r="B62" s="6"/>
      <c r="C62" s="6"/>
      <c r="D62" s="187"/>
      <c r="E62" s="6"/>
      <c r="F62" s="187"/>
      <c r="G62" s="6"/>
      <c r="H62" s="6"/>
      <c r="I62" s="187"/>
      <c r="J62" s="6"/>
      <c r="K62" s="187"/>
      <c r="L62" s="6"/>
      <c r="M62" s="6"/>
      <c r="N62" s="187"/>
      <c r="O62" s="6"/>
      <c r="P62" s="187"/>
      <c r="Q62" s="6"/>
      <c r="R62" s="6"/>
      <c r="S62" s="187"/>
      <c r="T62" s="6"/>
      <c r="U62" s="187"/>
      <c r="V62" s="6"/>
      <c r="W62" s="6"/>
      <c r="X62" s="187"/>
      <c r="Y62" s="6"/>
      <c r="Z62" s="187"/>
      <c r="AA62" s="6"/>
      <c r="AB62" s="6"/>
      <c r="AC62" s="187"/>
      <c r="AD62" s="6"/>
      <c r="AE62" s="187"/>
      <c r="AF62" s="6"/>
      <c r="AG62" s="6"/>
      <c r="AH62" s="187"/>
      <c r="AI62" s="6"/>
      <c r="AJ62" s="187"/>
      <c r="AK62" s="6"/>
      <c r="AL62" s="6"/>
      <c r="AM62" s="187"/>
      <c r="AN62" s="6"/>
      <c r="AO62" s="187"/>
      <c r="AP62" s="6"/>
      <c r="AQ62" s="6"/>
      <c r="AR62" s="187"/>
      <c r="AS62" s="6"/>
      <c r="AT62" s="187"/>
      <c r="AU62" s="6"/>
      <c r="AV62" s="6"/>
      <c r="AW62" s="187"/>
      <c r="AX62" s="6"/>
      <c r="AY62" s="187"/>
      <c r="AZ62" s="6"/>
      <c r="BA62" s="6"/>
      <c r="BB62" s="187"/>
      <c r="BC62" s="6"/>
      <c r="BD62" s="187"/>
      <c r="BE62" s="6"/>
      <c r="BF62" s="6"/>
      <c r="BG62" s="187"/>
      <c r="BH62" s="6"/>
      <c r="BI62" s="187"/>
      <c r="BJ62" s="6"/>
      <c r="BK62" s="6"/>
      <c r="BL62" s="187"/>
      <c r="BM62" s="6"/>
      <c r="BN62" s="187"/>
      <c r="BO62" s="6"/>
      <c r="BP62" s="6"/>
      <c r="BQ62" s="187"/>
      <c r="BR62" s="6"/>
      <c r="BS62" s="187"/>
      <c r="BT62" s="6"/>
      <c r="BU62" s="6"/>
      <c r="BV62" s="187"/>
      <c r="BW62" s="6"/>
      <c r="BX62" s="187"/>
      <c r="BY62" s="6"/>
      <c r="BZ62" s="6"/>
      <c r="CA62" s="187"/>
      <c r="CB62" s="6"/>
      <c r="CC62" s="187"/>
      <c r="CD62" s="6"/>
      <c r="CE62" s="6"/>
      <c r="CF62" s="187"/>
      <c r="CG62" s="6"/>
      <c r="CH62" s="187"/>
      <c r="CI62" s="6"/>
      <c r="CJ62" s="6"/>
      <c r="CK62" s="187"/>
      <c r="CL62" s="6"/>
      <c r="CM62" s="187"/>
      <c r="CN62" s="6"/>
      <c r="CO62" s="6"/>
      <c r="CP62" s="187"/>
      <c r="CQ62" s="6"/>
      <c r="CR62" s="187"/>
      <c r="CS62" s="6"/>
      <c r="CT62" s="6"/>
      <c r="CU62" s="187"/>
      <c r="CV62" s="6"/>
      <c r="CW62" s="187"/>
      <c r="CX62" s="6"/>
      <c r="CY62" s="6"/>
      <c r="CZ62" s="187"/>
      <c r="DA62" s="6"/>
      <c r="DB62" s="187"/>
      <c r="DC62" s="6"/>
      <c r="DD62" s="6"/>
      <c r="DE62" s="187"/>
      <c r="DF62" s="6"/>
      <c r="DG62" s="187"/>
      <c r="DH62" s="6"/>
      <c r="DI62" s="6"/>
      <c r="DJ62" s="187"/>
      <c r="DK62" s="6"/>
      <c r="DL62" s="187"/>
      <c r="DM62" s="6"/>
      <c r="DN62" s="6"/>
      <c r="DO62" s="187"/>
      <c r="DP62" s="6"/>
      <c r="DQ62" s="187"/>
      <c r="DR62" s="6"/>
      <c r="DS62" s="6"/>
      <c r="DT62" s="187"/>
      <c r="DU62" s="6"/>
      <c r="DV62" s="187"/>
      <c r="DW62" s="6"/>
      <c r="DX62" s="6"/>
      <c r="DY62" s="187"/>
      <c r="DZ62" s="6"/>
      <c r="EA62" s="187"/>
      <c r="EB62" s="6"/>
      <c r="EC62" s="6"/>
      <c r="ED62" s="187"/>
      <c r="EE62" s="6"/>
      <c r="EF62" s="187"/>
      <c r="EG62" s="6"/>
      <c r="EH62" s="6"/>
      <c r="EI62" s="187"/>
      <c r="EJ62" s="6"/>
      <c r="EK62" s="187"/>
      <c r="EL62" s="6"/>
      <c r="EM62" s="6"/>
      <c r="EN62" s="187"/>
      <c r="EO62" s="6"/>
      <c r="EP62" s="187"/>
      <c r="EQ62" s="6"/>
      <c r="ER62" s="6"/>
      <c r="ES62" s="187"/>
      <c r="ET62" s="6"/>
      <c r="EU62" s="187"/>
      <c r="EV62" s="6"/>
      <c r="EW62" s="6"/>
    </row>
    <row r="63" spans="1:153" x14ac:dyDescent="0.25">
      <c r="A63" s="187"/>
      <c r="B63" s="6"/>
      <c r="C63" s="6"/>
      <c r="D63" s="187"/>
      <c r="E63" s="6"/>
      <c r="F63" s="187"/>
      <c r="G63" s="6"/>
      <c r="H63" s="6"/>
      <c r="I63" s="187"/>
      <c r="J63" s="6"/>
      <c r="K63" s="187"/>
      <c r="L63" s="6"/>
      <c r="M63" s="6"/>
      <c r="N63" s="187"/>
      <c r="O63" s="6"/>
      <c r="P63" s="187"/>
      <c r="Q63" s="6"/>
      <c r="R63" s="6"/>
      <c r="S63" s="187"/>
      <c r="T63" s="6"/>
      <c r="U63" s="187"/>
      <c r="V63" s="6"/>
      <c r="W63" s="6"/>
      <c r="X63" s="187"/>
      <c r="Y63" s="6"/>
      <c r="Z63" s="187"/>
      <c r="AA63" s="6"/>
      <c r="AB63" s="6"/>
      <c r="AC63" s="187"/>
      <c r="AD63" s="6"/>
      <c r="AE63" s="187"/>
      <c r="AF63" s="6"/>
      <c r="AG63" s="6"/>
      <c r="AH63" s="187"/>
      <c r="AI63" s="6"/>
      <c r="AJ63" s="187"/>
      <c r="AK63" s="6"/>
      <c r="AL63" s="6"/>
      <c r="AM63" s="187"/>
      <c r="AN63" s="6"/>
      <c r="AO63" s="187"/>
      <c r="AP63" s="6"/>
      <c r="AQ63" s="6"/>
      <c r="AR63" s="187"/>
      <c r="AS63" s="6"/>
      <c r="AT63" s="187"/>
      <c r="AU63" s="6"/>
      <c r="AV63" s="6"/>
      <c r="AW63" s="187"/>
      <c r="AX63" s="6"/>
      <c r="AY63" s="187"/>
      <c r="AZ63" s="6"/>
      <c r="BA63" s="6"/>
      <c r="BB63" s="187"/>
      <c r="BC63" s="6"/>
      <c r="BD63" s="187"/>
      <c r="BE63" s="6"/>
      <c r="BF63" s="6"/>
      <c r="BG63" s="187"/>
      <c r="BH63" s="6"/>
      <c r="BI63" s="187"/>
      <c r="BJ63" s="6"/>
      <c r="BK63" s="6"/>
      <c r="BL63" s="187"/>
      <c r="BM63" s="6"/>
      <c r="BN63" s="187"/>
      <c r="BO63" s="6"/>
      <c r="BP63" s="6"/>
      <c r="BQ63" s="187"/>
      <c r="BR63" s="6"/>
      <c r="BS63" s="187"/>
      <c r="BT63" s="6"/>
      <c r="BU63" s="6"/>
      <c r="BV63" s="187"/>
      <c r="BW63" s="6"/>
      <c r="BX63" s="187"/>
      <c r="BY63" s="6"/>
      <c r="BZ63" s="6"/>
      <c r="CA63" s="187"/>
      <c r="CB63" s="6"/>
      <c r="CC63" s="187"/>
      <c r="CD63" s="6"/>
      <c r="CE63" s="6"/>
      <c r="CF63" s="187"/>
      <c r="CG63" s="6"/>
      <c r="CH63" s="187"/>
      <c r="CI63" s="6"/>
      <c r="CJ63" s="6"/>
      <c r="CK63" s="187"/>
      <c r="CL63" s="6"/>
      <c r="CM63" s="187"/>
      <c r="CN63" s="6"/>
      <c r="CO63" s="6"/>
      <c r="CP63" s="187"/>
      <c r="CQ63" s="6"/>
      <c r="CR63" s="187"/>
      <c r="CS63" s="6"/>
      <c r="CT63" s="6"/>
      <c r="CU63" s="187"/>
      <c r="CV63" s="6"/>
      <c r="CW63" s="187"/>
      <c r="CX63" s="6"/>
      <c r="CY63" s="6"/>
      <c r="CZ63" s="187"/>
      <c r="DA63" s="6"/>
      <c r="DB63" s="187"/>
      <c r="DC63" s="6"/>
      <c r="DD63" s="6"/>
      <c r="DE63" s="187"/>
      <c r="DF63" s="6"/>
      <c r="DG63" s="187"/>
      <c r="DH63" s="6"/>
      <c r="DI63" s="6"/>
      <c r="DJ63" s="187"/>
      <c r="DK63" s="6"/>
      <c r="DL63" s="187"/>
      <c r="DM63" s="6"/>
      <c r="DN63" s="6"/>
      <c r="DO63" s="187"/>
      <c r="DP63" s="6"/>
      <c r="DQ63" s="187"/>
      <c r="DR63" s="6"/>
      <c r="DS63" s="6"/>
      <c r="DT63" s="187"/>
      <c r="DU63" s="6"/>
      <c r="DV63" s="187"/>
      <c r="DW63" s="6"/>
      <c r="DX63" s="6"/>
      <c r="DY63" s="187"/>
      <c r="DZ63" s="6"/>
      <c r="EA63" s="187"/>
      <c r="EB63" s="6"/>
      <c r="EC63" s="6"/>
      <c r="ED63" s="187"/>
      <c r="EE63" s="6"/>
      <c r="EF63" s="187"/>
      <c r="EG63" s="6"/>
      <c r="EH63" s="6"/>
      <c r="EI63" s="187"/>
      <c r="EJ63" s="6"/>
      <c r="EK63" s="187"/>
      <c r="EL63" s="6"/>
      <c r="EM63" s="6"/>
      <c r="EN63" s="187"/>
      <c r="EO63" s="6"/>
      <c r="EP63" s="187"/>
      <c r="EQ63" s="6"/>
      <c r="ER63" s="6"/>
      <c r="ES63" s="187"/>
      <c r="ET63" s="6"/>
      <c r="EU63" s="187"/>
      <c r="EV63" s="6"/>
      <c r="EW63" s="6"/>
    </row>
    <row r="64" spans="1:153" x14ac:dyDescent="0.25">
      <c r="A64" s="87" t="s">
        <v>1227</v>
      </c>
      <c r="B64" s="6"/>
      <c r="C64" s="6"/>
      <c r="D64" s="187"/>
      <c r="E64" s="6"/>
      <c r="F64" s="187"/>
      <c r="G64" s="6"/>
      <c r="H64" s="6"/>
      <c r="I64" s="187"/>
      <c r="J64" s="6"/>
      <c r="K64" s="187"/>
      <c r="L64" s="6"/>
      <c r="M64" s="6"/>
      <c r="N64" s="187"/>
      <c r="O64" s="6"/>
      <c r="P64" s="187"/>
      <c r="Q64" s="6"/>
      <c r="R64" s="6"/>
      <c r="S64" s="187"/>
      <c r="T64" s="6"/>
      <c r="U64" s="187"/>
      <c r="V64" s="6"/>
      <c r="W64" s="6"/>
      <c r="X64" s="187"/>
      <c r="Y64" s="6"/>
      <c r="Z64" s="187"/>
      <c r="AA64" s="6"/>
      <c r="AB64" s="6"/>
      <c r="AC64" s="187"/>
      <c r="AD64" s="6"/>
      <c r="AE64" s="187"/>
      <c r="AF64" s="6"/>
      <c r="AG64" s="6"/>
      <c r="AH64" s="187"/>
      <c r="AI64" s="6"/>
      <c r="AJ64" s="187"/>
      <c r="AK64" s="6"/>
      <c r="AL64" s="6"/>
      <c r="AM64" s="187"/>
      <c r="AN64" s="6"/>
      <c r="AO64" s="187"/>
      <c r="AP64" s="6"/>
      <c r="AQ64" s="6"/>
      <c r="AR64" s="187"/>
      <c r="AS64" s="6"/>
      <c r="AT64" s="187"/>
      <c r="AU64" s="6"/>
      <c r="AV64" s="6"/>
      <c r="AW64" s="187"/>
      <c r="AX64" s="6"/>
      <c r="AY64" s="187"/>
      <c r="AZ64" s="6"/>
      <c r="BA64" s="6"/>
      <c r="BB64" s="187"/>
      <c r="BC64" s="6"/>
      <c r="BD64" s="187"/>
      <c r="BE64" s="6"/>
      <c r="BF64" s="6"/>
      <c r="BG64" s="187"/>
      <c r="BH64" s="6"/>
      <c r="BI64" s="187"/>
      <c r="BJ64" s="6"/>
      <c r="BK64" s="6"/>
      <c r="BL64" s="187"/>
      <c r="BM64" s="6"/>
      <c r="BN64" s="187"/>
      <c r="BO64" s="6"/>
      <c r="BP64" s="6"/>
      <c r="BQ64" s="187"/>
      <c r="BR64" s="6"/>
      <c r="BS64" s="187"/>
      <c r="BT64" s="6"/>
      <c r="BU64" s="6"/>
      <c r="BV64" s="187"/>
      <c r="BW64" s="6"/>
      <c r="BX64" s="187"/>
      <c r="BY64" s="6"/>
      <c r="BZ64" s="6"/>
      <c r="CA64" s="187"/>
      <c r="CB64" s="6"/>
      <c r="CC64" s="187"/>
      <c r="CD64" s="6"/>
      <c r="CE64" s="6"/>
      <c r="CF64" s="187"/>
      <c r="CG64" s="6"/>
      <c r="CH64" s="187"/>
      <c r="CI64" s="6"/>
      <c r="CJ64" s="6"/>
      <c r="CK64" s="187"/>
      <c r="CL64" s="6"/>
      <c r="CM64" s="187"/>
      <c r="CN64" s="6"/>
      <c r="CO64" s="6"/>
      <c r="CP64" s="187"/>
      <c r="CQ64" s="6"/>
      <c r="CR64" s="187"/>
      <c r="CS64" s="6"/>
      <c r="CT64" s="6"/>
      <c r="CU64" s="187"/>
      <c r="CV64" s="6"/>
      <c r="CW64" s="187"/>
      <c r="CX64" s="6"/>
      <c r="CY64" s="6"/>
      <c r="CZ64" s="187"/>
      <c r="DA64" s="6"/>
      <c r="DB64" s="187"/>
      <c r="DC64" s="6"/>
      <c r="DD64" s="6"/>
      <c r="DE64" s="187"/>
      <c r="DF64" s="6"/>
      <c r="DG64" s="187"/>
      <c r="DH64" s="6"/>
      <c r="DI64" s="6"/>
      <c r="DJ64" s="187"/>
      <c r="DK64" s="6"/>
      <c r="DL64" s="187"/>
      <c r="DM64" s="6"/>
      <c r="DN64" s="6"/>
      <c r="DO64" s="187"/>
      <c r="DP64" s="6"/>
      <c r="DQ64" s="187"/>
      <c r="DR64" s="6"/>
      <c r="DS64" s="6"/>
      <c r="DT64" s="187"/>
      <c r="DU64" s="6"/>
      <c r="DV64" s="187"/>
      <c r="DW64" s="6"/>
      <c r="DX64" s="6"/>
      <c r="DY64" s="187"/>
      <c r="DZ64" s="6"/>
      <c r="EA64" s="187"/>
      <c r="EB64" s="6"/>
      <c r="EC64" s="6"/>
      <c r="ED64" s="187"/>
      <c r="EE64" s="6"/>
      <c r="EF64" s="187"/>
      <c r="EG64" s="6"/>
      <c r="EH64" s="6"/>
      <c r="EI64" s="187"/>
      <c r="EJ64" s="6"/>
      <c r="EK64" s="187"/>
      <c r="EL64" s="6"/>
      <c r="EM64" s="6"/>
      <c r="EN64" s="187"/>
      <c r="EO64" s="6"/>
      <c r="EP64" s="187"/>
      <c r="EQ64" s="6"/>
      <c r="ER64" s="6"/>
      <c r="ES64" s="187"/>
      <c r="ET64" s="6"/>
      <c r="EU64" s="187"/>
      <c r="EV64" s="6"/>
      <c r="EW64" s="6"/>
    </row>
    <row r="65" spans="1:153" x14ac:dyDescent="0.25">
      <c r="A65" s="87"/>
      <c r="B65" s="6"/>
      <c r="C65" s="6"/>
      <c r="D65" s="187"/>
      <c r="E65" s="6"/>
      <c r="F65" s="187"/>
      <c r="G65" s="6"/>
      <c r="H65" s="6"/>
      <c r="I65" s="187"/>
      <c r="J65" s="6"/>
      <c r="K65" s="187"/>
      <c r="L65" s="6"/>
      <c r="M65" s="6"/>
      <c r="N65" s="187"/>
      <c r="O65" s="6"/>
      <c r="P65" s="187"/>
      <c r="Q65" s="6"/>
      <c r="R65" s="6"/>
      <c r="S65" s="187"/>
      <c r="T65" s="6"/>
      <c r="U65" s="187"/>
      <c r="V65" s="6"/>
      <c r="W65" s="6"/>
      <c r="X65" s="187"/>
      <c r="Y65" s="6"/>
      <c r="Z65" s="187"/>
      <c r="AA65" s="6"/>
      <c r="AB65" s="6"/>
      <c r="AC65" s="187"/>
      <c r="AD65" s="6"/>
      <c r="AE65" s="187"/>
      <c r="AF65" s="6"/>
      <c r="AG65" s="6"/>
      <c r="AH65" s="187"/>
      <c r="AI65" s="6"/>
      <c r="AJ65" s="187"/>
      <c r="AK65" s="6"/>
      <c r="AL65" s="6"/>
      <c r="AM65" s="187"/>
      <c r="AN65" s="6"/>
      <c r="AO65" s="187"/>
      <c r="AP65" s="6"/>
      <c r="AQ65" s="6"/>
      <c r="AR65" s="187"/>
      <c r="AS65" s="6"/>
      <c r="AT65" s="187"/>
      <c r="AU65" s="6"/>
      <c r="AV65" s="6"/>
      <c r="AW65" s="187"/>
      <c r="AX65" s="6"/>
      <c r="AY65" s="187"/>
      <c r="AZ65" s="6"/>
      <c r="BA65" s="6"/>
      <c r="BB65" s="187"/>
      <c r="BC65" s="6"/>
      <c r="BD65" s="187"/>
      <c r="BE65" s="6"/>
      <c r="BF65" s="6"/>
      <c r="BG65" s="187"/>
      <c r="BH65" s="6"/>
      <c r="BI65" s="187"/>
      <c r="BJ65" s="6"/>
      <c r="BK65" s="6"/>
      <c r="BL65" s="187"/>
      <c r="BM65" s="6"/>
      <c r="BN65" s="187"/>
      <c r="BO65" s="6"/>
      <c r="BP65" s="6"/>
      <c r="BQ65" s="187"/>
      <c r="BR65" s="6"/>
      <c r="BS65" s="187"/>
      <c r="BT65" s="6"/>
      <c r="BU65" s="6"/>
      <c r="BV65" s="187"/>
      <c r="BW65" s="6"/>
      <c r="BX65" s="187"/>
      <c r="BY65" s="6"/>
      <c r="BZ65" s="6"/>
      <c r="CA65" s="187"/>
      <c r="CB65" s="6"/>
      <c r="CC65" s="187"/>
      <c r="CD65" s="6"/>
      <c r="CE65" s="6"/>
      <c r="CF65" s="187"/>
      <c r="CG65" s="6"/>
      <c r="CH65" s="187"/>
      <c r="CI65" s="6"/>
      <c r="CJ65" s="6"/>
      <c r="CK65" s="187"/>
      <c r="CL65" s="6"/>
      <c r="CM65" s="187"/>
      <c r="CN65" s="6"/>
      <c r="CO65" s="6"/>
      <c r="CP65" s="187"/>
      <c r="CQ65" s="6"/>
      <c r="CR65" s="187"/>
      <c r="CS65" s="6"/>
      <c r="CT65" s="6"/>
      <c r="CU65" s="187"/>
      <c r="CV65" s="6"/>
      <c r="CW65" s="187"/>
      <c r="CX65" s="6"/>
      <c r="CY65" s="6"/>
      <c r="CZ65" s="187"/>
      <c r="DA65" s="6"/>
      <c r="DB65" s="187"/>
      <c r="DC65" s="6"/>
      <c r="DD65" s="6"/>
      <c r="DE65" s="187"/>
      <c r="DF65" s="6"/>
      <c r="DG65" s="187"/>
      <c r="DH65" s="6"/>
      <c r="DI65" s="6"/>
      <c r="DJ65" s="187"/>
      <c r="DK65" s="6"/>
      <c r="DL65" s="187"/>
      <c r="DM65" s="6"/>
      <c r="DN65" s="6"/>
      <c r="DO65" s="187"/>
      <c r="DP65" s="6"/>
      <c r="DQ65" s="187"/>
      <c r="DR65" s="6"/>
      <c r="DS65" s="6"/>
      <c r="DT65" s="187"/>
      <c r="DU65" s="6"/>
      <c r="DV65" s="187"/>
      <c r="DW65" s="6"/>
      <c r="DX65" s="6"/>
      <c r="DY65" s="187"/>
      <c r="DZ65" s="6"/>
      <c r="EA65" s="187"/>
      <c r="EB65" s="6"/>
      <c r="EC65" s="6"/>
      <c r="ED65" s="187"/>
      <c r="EE65" s="6"/>
      <c r="EF65" s="187"/>
      <c r="EG65" s="6"/>
      <c r="EH65" s="6"/>
      <c r="EI65" s="187"/>
      <c r="EJ65" s="6"/>
      <c r="EK65" s="187"/>
      <c r="EL65" s="6"/>
      <c r="EM65" s="6"/>
      <c r="EN65" s="187"/>
      <c r="EO65" s="6"/>
      <c r="EP65" s="187"/>
      <c r="EQ65" s="6"/>
      <c r="ER65" s="6"/>
      <c r="ES65" s="187"/>
      <c r="ET65" s="6"/>
      <c r="EU65" s="187"/>
      <c r="EV65" s="6"/>
      <c r="EW65" s="6"/>
    </row>
    <row r="66" spans="1:153" x14ac:dyDescent="0.25">
      <c r="B66" s="1736" t="s">
        <v>997</v>
      </c>
      <c r="C66" s="1736"/>
      <c r="D66" s="1736"/>
      <c r="E66" s="1736"/>
      <c r="F66" s="1736"/>
      <c r="G66" s="1736"/>
      <c r="H66" s="1736"/>
      <c r="I66" s="1736"/>
      <c r="J66" s="1736"/>
      <c r="K66" s="1736"/>
      <c r="L66" s="1736"/>
      <c r="M66" s="1736"/>
      <c r="N66" s="1736"/>
      <c r="O66" s="1736"/>
      <c r="P66" s="1736"/>
      <c r="Q66" s="1736"/>
      <c r="R66" s="1736"/>
      <c r="S66" s="1736"/>
      <c r="T66" s="1736"/>
      <c r="U66" s="1736"/>
      <c r="V66" s="1736"/>
      <c r="W66" s="1736"/>
      <c r="X66" s="1736"/>
      <c r="Y66" s="1736"/>
      <c r="Z66" s="1736"/>
      <c r="AA66" s="1736"/>
      <c r="AB66" s="1736"/>
      <c r="AC66" s="1736"/>
      <c r="AD66" s="1736"/>
      <c r="AE66" s="1736"/>
      <c r="AF66" s="1736"/>
      <c r="AG66" s="1736"/>
      <c r="AH66" s="1736"/>
      <c r="AI66" s="1736"/>
      <c r="AJ66" s="1736"/>
      <c r="AK66" s="1736"/>
      <c r="AL66" s="1736"/>
      <c r="AM66" s="1736"/>
      <c r="AN66" s="1736"/>
      <c r="AO66" s="1736"/>
      <c r="AP66" s="1736"/>
      <c r="AQ66" s="1736"/>
      <c r="AR66" s="1736"/>
      <c r="AS66" s="1736"/>
      <c r="AT66" s="1736"/>
      <c r="AU66" s="1736"/>
      <c r="AV66" s="1736"/>
      <c r="AW66" s="1736"/>
      <c r="AX66" s="1736"/>
      <c r="AY66" s="1736"/>
      <c r="AZ66" s="1736"/>
      <c r="BA66" s="1736"/>
      <c r="BB66" s="1736"/>
      <c r="BC66" s="1736"/>
      <c r="BD66" s="1736"/>
      <c r="BE66" s="1736"/>
      <c r="BF66" s="1736"/>
      <c r="BG66" s="1736"/>
      <c r="BH66" s="1736"/>
      <c r="BI66" s="1736"/>
      <c r="BJ66" s="1736"/>
      <c r="BK66" s="1736"/>
      <c r="BL66" s="1736"/>
      <c r="BM66" s="1736"/>
      <c r="BN66" s="1736"/>
      <c r="BO66" s="1736"/>
      <c r="BQ66" s="1736" t="s">
        <v>508</v>
      </c>
      <c r="BR66" s="1736"/>
      <c r="BS66" s="1736"/>
      <c r="BT66" s="1736"/>
      <c r="BU66" s="1736"/>
      <c r="BV66" s="1736"/>
      <c r="BW66" s="1736"/>
      <c r="BX66" s="1736"/>
      <c r="BY66" s="1736"/>
      <c r="BZ66" s="1736"/>
      <c r="CA66" s="1736"/>
      <c r="CB66" s="1736"/>
      <c r="CC66" s="1736"/>
      <c r="CD66" s="1736"/>
      <c r="CE66" s="1736"/>
      <c r="CF66" s="1736"/>
      <c r="CG66" s="1736"/>
      <c r="CH66" s="1736"/>
      <c r="CI66" s="1736"/>
      <c r="CJ66" s="1736"/>
      <c r="CK66" s="1736"/>
      <c r="CL66" s="1736"/>
      <c r="CM66" s="1736"/>
      <c r="CN66" s="1736"/>
      <c r="CO66" s="1736"/>
      <c r="CP66" s="1736"/>
      <c r="CQ66" s="1736"/>
      <c r="CR66" s="1736"/>
      <c r="CS66" s="1736"/>
      <c r="CT66" s="1736"/>
      <c r="CU66" s="1736"/>
      <c r="CV66" s="1736"/>
      <c r="CW66" s="1736"/>
      <c r="CX66" s="1736"/>
      <c r="CY66" s="1736"/>
      <c r="CZ66" s="1736"/>
      <c r="DA66" s="1736"/>
      <c r="DB66" s="1736"/>
      <c r="DC66" s="1736"/>
      <c r="DD66" s="1736"/>
      <c r="DE66" s="1736"/>
      <c r="DF66" s="1736"/>
      <c r="DG66" s="1736"/>
      <c r="DH66" s="1736"/>
      <c r="DJ66" s="1736" t="s">
        <v>631</v>
      </c>
      <c r="DK66" s="1736"/>
      <c r="DL66" s="1736"/>
      <c r="DM66" s="1736"/>
      <c r="DN66" s="1736"/>
      <c r="DO66" s="1736"/>
      <c r="DP66" s="1736"/>
      <c r="DQ66" s="1736"/>
      <c r="DR66" s="1736"/>
      <c r="DS66" s="1736"/>
      <c r="DT66" s="1736"/>
      <c r="DU66" s="1736"/>
      <c r="DV66" s="1736"/>
      <c r="DW66" s="1736"/>
      <c r="DX66" s="1736"/>
      <c r="DY66" s="1736"/>
      <c r="DZ66" s="1736"/>
      <c r="EA66" s="1736"/>
      <c r="EB66" s="1736"/>
      <c r="EC66" s="1736"/>
      <c r="ED66" s="1736"/>
      <c r="EE66" s="1736"/>
      <c r="EF66" s="187"/>
      <c r="EG66" s="6"/>
      <c r="EH66" s="6"/>
      <c r="EI66" s="187"/>
      <c r="EJ66" s="6"/>
      <c r="EK66" s="187"/>
      <c r="EL66" s="6"/>
      <c r="EM66" s="6"/>
      <c r="EN66" s="187"/>
      <c r="EO66" s="6"/>
      <c r="EP66" s="187"/>
      <c r="EQ66" s="6"/>
      <c r="ER66" s="6"/>
      <c r="ES66" s="187"/>
      <c r="ET66" s="6"/>
      <c r="EU66" s="187"/>
      <c r="EV66" s="6"/>
      <c r="EW66" s="6"/>
    </row>
    <row r="67" spans="1:153" x14ac:dyDescent="0.25">
      <c r="A67" s="607" t="s">
        <v>29</v>
      </c>
      <c r="B67" s="1781">
        <v>2016</v>
      </c>
      <c r="C67" s="1782"/>
      <c r="D67" s="1782"/>
      <c r="E67" s="1782"/>
      <c r="F67" s="1782"/>
      <c r="G67" s="1782"/>
      <c r="H67" s="1782"/>
      <c r="I67" s="1782"/>
      <c r="J67" s="1782"/>
      <c r="K67" s="1782"/>
      <c r="L67" s="1782"/>
      <c r="M67" s="1782"/>
      <c r="N67" s="1782"/>
      <c r="O67" s="1782"/>
      <c r="P67" s="1782"/>
      <c r="Q67" s="1782"/>
      <c r="R67" s="1782"/>
      <c r="S67" s="1782"/>
      <c r="T67" s="1782"/>
      <c r="U67" s="1782"/>
      <c r="V67" s="1782"/>
      <c r="W67" s="1783"/>
      <c r="X67" s="608"/>
      <c r="Y67" s="608"/>
      <c r="Z67" s="608"/>
      <c r="AA67" s="608"/>
      <c r="AB67" s="608"/>
      <c r="AC67" s="608"/>
      <c r="AD67" s="608"/>
      <c r="AE67" s="608"/>
      <c r="AF67" s="608"/>
      <c r="AG67" s="608"/>
      <c r="AH67" s="608"/>
      <c r="AI67" s="1784">
        <v>2020</v>
      </c>
      <c r="AJ67" s="1785"/>
      <c r="AK67" s="1785"/>
      <c r="AL67" s="1785"/>
      <c r="AM67" s="1785"/>
      <c r="AN67" s="1785"/>
      <c r="AO67" s="1785"/>
      <c r="AP67" s="1785"/>
      <c r="AQ67" s="1785"/>
      <c r="AR67" s="1785"/>
      <c r="AS67" s="1785"/>
      <c r="AT67" s="1785"/>
      <c r="AU67" s="1785"/>
      <c r="AV67" s="1785"/>
      <c r="AW67" s="1785"/>
      <c r="AX67" s="1785"/>
      <c r="AY67" s="1785"/>
      <c r="AZ67" s="1785"/>
      <c r="BA67" s="1785"/>
      <c r="BB67" s="1785"/>
      <c r="BC67" s="1785"/>
      <c r="BD67" s="1785"/>
      <c r="BE67" s="1785"/>
      <c r="BF67" s="1785"/>
      <c r="BG67" s="1785"/>
      <c r="BH67" s="1785"/>
      <c r="BI67" s="1785"/>
      <c r="BJ67" s="1785"/>
      <c r="BK67" s="1785"/>
      <c r="BL67" s="1785"/>
      <c r="BM67" s="1785"/>
      <c r="BN67" s="1785"/>
      <c r="BO67" s="1785"/>
      <c r="BQ67" s="1738">
        <v>2016</v>
      </c>
      <c r="BR67" s="1738"/>
      <c r="BS67" s="1738"/>
      <c r="BT67" s="1738"/>
      <c r="BU67" s="1738"/>
      <c r="BV67" s="1738"/>
      <c r="BW67" s="1738"/>
      <c r="BX67" s="1738"/>
      <c r="BY67" s="1738"/>
      <c r="BZ67" s="1738"/>
      <c r="CA67" s="1738"/>
      <c r="CB67" s="1738"/>
      <c r="CC67" s="1738"/>
      <c r="CD67" s="1738"/>
      <c r="CE67" s="1738"/>
      <c r="CF67" s="1738"/>
      <c r="CG67" s="1738"/>
      <c r="CH67" s="1738"/>
      <c r="CI67" s="1738"/>
      <c r="CJ67" s="1738"/>
      <c r="CK67" s="1738"/>
      <c r="CL67" s="1738"/>
      <c r="CM67" s="1738">
        <v>2020</v>
      </c>
      <c r="CN67" s="1738"/>
      <c r="CO67" s="1738"/>
      <c r="CP67" s="1738"/>
      <c r="CQ67" s="1738"/>
      <c r="CR67" s="1738"/>
      <c r="CS67" s="1738"/>
      <c r="CT67" s="1738"/>
      <c r="CU67" s="1738"/>
      <c r="CV67" s="1738"/>
      <c r="CW67" s="1738"/>
      <c r="CX67" s="1738"/>
      <c r="CY67" s="1738"/>
      <c r="CZ67" s="1738"/>
      <c r="DA67" s="1738"/>
      <c r="DB67" s="1738"/>
      <c r="DC67" s="1738"/>
      <c r="DD67" s="1738"/>
      <c r="DE67" s="1738"/>
      <c r="DF67" s="1738"/>
      <c r="DG67" s="1738"/>
      <c r="DH67" s="1738"/>
      <c r="DJ67" s="1739">
        <v>2016</v>
      </c>
      <c r="DK67" s="1739"/>
      <c r="DL67" s="1739"/>
      <c r="DM67" s="1739"/>
      <c r="DN67" s="1739"/>
      <c r="DO67" s="1739"/>
      <c r="DP67" s="1739"/>
      <c r="DQ67" s="1739"/>
      <c r="DR67" s="1739"/>
      <c r="DS67" s="1739"/>
      <c r="DT67" s="1739"/>
      <c r="DU67" s="1739">
        <v>2020</v>
      </c>
      <c r="DV67" s="1739"/>
      <c r="DW67" s="1739"/>
      <c r="DX67" s="1739"/>
      <c r="DY67" s="1739"/>
      <c r="DZ67" s="1739"/>
      <c r="EA67" s="1739"/>
      <c r="EB67" s="1739"/>
      <c r="EC67" s="1739"/>
      <c r="ED67" s="1739"/>
      <c r="EE67" s="1739"/>
    </row>
    <row r="68" spans="1:153" x14ac:dyDescent="0.25">
      <c r="A68" s="561" t="s">
        <v>30</v>
      </c>
      <c r="B68" s="1736" t="s">
        <v>31</v>
      </c>
      <c r="C68" s="1736"/>
      <c r="D68" s="1736"/>
      <c r="E68" s="1736"/>
      <c r="F68" s="1736"/>
      <c r="G68" s="1736"/>
      <c r="H68" s="1736"/>
      <c r="I68" s="1736"/>
      <c r="J68" s="1736"/>
      <c r="K68" s="1736"/>
      <c r="L68" s="1736"/>
      <c r="M68" s="1736" t="s">
        <v>32</v>
      </c>
      <c r="N68" s="1736"/>
      <c r="O68" s="1736"/>
      <c r="P68" s="1736"/>
      <c r="Q68" s="1736"/>
      <c r="R68" s="1736"/>
      <c r="S68" s="1736"/>
      <c r="T68" s="1736"/>
      <c r="U68" s="1736"/>
      <c r="V68" s="1736"/>
      <c r="W68" s="1736"/>
      <c r="X68" s="1736" t="s">
        <v>33</v>
      </c>
      <c r="Y68" s="1736"/>
      <c r="Z68" s="1736"/>
      <c r="AA68" s="1736"/>
      <c r="AB68" s="1736"/>
      <c r="AC68" s="1736"/>
      <c r="AD68" s="1736"/>
      <c r="AE68" s="1736"/>
      <c r="AF68" s="1736"/>
      <c r="AG68" s="1736"/>
      <c r="AH68" s="1736"/>
      <c r="AI68" s="1736" t="s">
        <v>31</v>
      </c>
      <c r="AJ68" s="1736"/>
      <c r="AK68" s="1736"/>
      <c r="AL68" s="1736"/>
      <c r="AM68" s="1736"/>
      <c r="AN68" s="1736"/>
      <c r="AO68" s="1736"/>
      <c r="AP68" s="1736"/>
      <c r="AQ68" s="1736"/>
      <c r="AR68" s="1736"/>
      <c r="AS68" s="1736"/>
      <c r="AT68" s="1736" t="s">
        <v>32</v>
      </c>
      <c r="AU68" s="1736"/>
      <c r="AV68" s="1736"/>
      <c r="AW68" s="1736"/>
      <c r="AX68" s="1736"/>
      <c r="AY68" s="1736"/>
      <c r="AZ68" s="1736"/>
      <c r="BA68" s="1736"/>
      <c r="BB68" s="1736"/>
      <c r="BC68" s="1736"/>
      <c r="BD68" s="1736"/>
      <c r="BE68" s="1736" t="s">
        <v>33</v>
      </c>
      <c r="BF68" s="1736"/>
      <c r="BG68" s="1736"/>
      <c r="BH68" s="1736"/>
      <c r="BI68" s="1736"/>
      <c r="BJ68" s="1736"/>
      <c r="BK68" s="1736"/>
      <c r="BL68" s="1736"/>
      <c r="BM68" s="1736"/>
      <c r="BN68" s="1736"/>
      <c r="BO68" s="1736"/>
      <c r="BQ68" s="1736" t="s">
        <v>31</v>
      </c>
      <c r="BR68" s="1736"/>
      <c r="BS68" s="1736"/>
      <c r="BT68" s="1736"/>
      <c r="BU68" s="1736"/>
      <c r="BV68" s="1736"/>
      <c r="BW68" s="1736"/>
      <c r="BX68" s="1736"/>
      <c r="BY68" s="1736"/>
      <c r="BZ68" s="1736"/>
      <c r="CA68" s="1736"/>
      <c r="CB68" s="1736" t="s">
        <v>32</v>
      </c>
      <c r="CC68" s="1736"/>
      <c r="CD68" s="1736"/>
      <c r="CE68" s="1736"/>
      <c r="CF68" s="1736"/>
      <c r="CG68" s="1736"/>
      <c r="CH68" s="1736"/>
      <c r="CI68" s="1736"/>
      <c r="CJ68" s="1736"/>
      <c r="CK68" s="1736"/>
      <c r="CL68" s="1736"/>
      <c r="CM68" s="1736" t="s">
        <v>31</v>
      </c>
      <c r="CN68" s="1736"/>
      <c r="CO68" s="1736"/>
      <c r="CP68" s="1736"/>
      <c r="CQ68" s="1736"/>
      <c r="CR68" s="1736"/>
      <c r="CS68" s="1736"/>
      <c r="CT68" s="1736"/>
      <c r="CU68" s="1736"/>
      <c r="CV68" s="1736"/>
      <c r="CW68" s="1736"/>
      <c r="CX68" s="1736" t="s">
        <v>32</v>
      </c>
      <c r="CY68" s="1736"/>
      <c r="CZ68" s="1736"/>
      <c r="DA68" s="1736"/>
      <c r="DB68" s="1736"/>
      <c r="DC68" s="1736"/>
      <c r="DD68" s="1736"/>
      <c r="DE68" s="1736"/>
      <c r="DF68" s="1736"/>
      <c r="DG68" s="1736"/>
      <c r="DH68" s="1736"/>
      <c r="DJ68" s="1739"/>
      <c r="DK68" s="1739"/>
      <c r="DL68" s="1739"/>
      <c r="DM68" s="1739"/>
      <c r="DN68" s="1739"/>
      <c r="DO68" s="1739"/>
      <c r="DP68" s="1739"/>
      <c r="DQ68" s="1739"/>
      <c r="DR68" s="1739"/>
      <c r="DS68" s="1739"/>
      <c r="DT68" s="1739"/>
      <c r="DU68" s="1739"/>
      <c r="DV68" s="1739"/>
      <c r="DW68" s="1739"/>
      <c r="DX68" s="1739"/>
      <c r="DY68" s="1739"/>
      <c r="DZ68" s="1739"/>
      <c r="EA68" s="1739"/>
      <c r="EB68" s="1739"/>
      <c r="EC68" s="1739"/>
      <c r="ED68" s="1739"/>
      <c r="EE68" s="1739"/>
    </row>
    <row r="69" spans="1:153" x14ac:dyDescent="0.25">
      <c r="A69" s="606" t="s">
        <v>34</v>
      </c>
      <c r="B69" s="728" t="s">
        <v>81</v>
      </c>
      <c r="C69" s="741" t="s">
        <v>82</v>
      </c>
      <c r="D69" s="741" t="s">
        <v>83</v>
      </c>
      <c r="E69" s="741" t="s">
        <v>84</v>
      </c>
      <c r="F69" s="741" t="s">
        <v>85</v>
      </c>
      <c r="G69" s="741" t="s">
        <v>86</v>
      </c>
      <c r="H69" s="741" t="s">
        <v>87</v>
      </c>
      <c r="I69" s="741" t="s">
        <v>88</v>
      </c>
      <c r="J69" s="741" t="s">
        <v>89</v>
      </c>
      <c r="K69" s="741" t="s">
        <v>90</v>
      </c>
      <c r="L69" s="741" t="s">
        <v>91</v>
      </c>
      <c r="M69" s="741" t="s">
        <v>81</v>
      </c>
      <c r="N69" s="741" t="s">
        <v>82</v>
      </c>
      <c r="O69" s="741" t="s">
        <v>83</v>
      </c>
      <c r="P69" s="741" t="s">
        <v>84</v>
      </c>
      <c r="Q69" s="741" t="s">
        <v>85</v>
      </c>
      <c r="R69" s="741" t="s">
        <v>86</v>
      </c>
      <c r="S69" s="741" t="s">
        <v>87</v>
      </c>
      <c r="T69" s="741" t="s">
        <v>88</v>
      </c>
      <c r="U69" s="741" t="s">
        <v>89</v>
      </c>
      <c r="V69" s="741" t="s">
        <v>90</v>
      </c>
      <c r="W69" s="741" t="s">
        <v>91</v>
      </c>
      <c r="X69" s="741" t="s">
        <v>81</v>
      </c>
      <c r="Y69" s="741" t="s">
        <v>82</v>
      </c>
      <c r="Z69" s="741" t="s">
        <v>83</v>
      </c>
      <c r="AA69" s="741" t="s">
        <v>84</v>
      </c>
      <c r="AB69" s="741" t="s">
        <v>85</v>
      </c>
      <c r="AC69" s="741" t="s">
        <v>86</v>
      </c>
      <c r="AD69" s="741" t="s">
        <v>87</v>
      </c>
      <c r="AE69" s="741" t="s">
        <v>88</v>
      </c>
      <c r="AF69" s="741" t="s">
        <v>89</v>
      </c>
      <c r="AG69" s="741" t="s">
        <v>90</v>
      </c>
      <c r="AH69" s="741" t="s">
        <v>91</v>
      </c>
      <c r="AI69" s="728" t="s">
        <v>81</v>
      </c>
      <c r="AJ69" s="741" t="s">
        <v>82</v>
      </c>
      <c r="AK69" s="741" t="s">
        <v>83</v>
      </c>
      <c r="AL69" s="741" t="s">
        <v>84</v>
      </c>
      <c r="AM69" s="741" t="s">
        <v>85</v>
      </c>
      <c r="AN69" s="741" t="s">
        <v>86</v>
      </c>
      <c r="AO69" s="741" t="s">
        <v>87</v>
      </c>
      <c r="AP69" s="741" t="s">
        <v>88</v>
      </c>
      <c r="AQ69" s="741" t="s">
        <v>89</v>
      </c>
      <c r="AR69" s="741" t="s">
        <v>90</v>
      </c>
      <c r="AS69" s="741" t="s">
        <v>91</v>
      </c>
      <c r="AT69" s="741" t="s">
        <v>81</v>
      </c>
      <c r="AU69" s="741" t="s">
        <v>82</v>
      </c>
      <c r="AV69" s="741" t="s">
        <v>83</v>
      </c>
      <c r="AW69" s="741" t="s">
        <v>84</v>
      </c>
      <c r="AX69" s="741" t="s">
        <v>85</v>
      </c>
      <c r="AY69" s="741" t="s">
        <v>86</v>
      </c>
      <c r="AZ69" s="741" t="s">
        <v>87</v>
      </c>
      <c r="BA69" s="741" t="s">
        <v>88</v>
      </c>
      <c r="BB69" s="741" t="s">
        <v>89</v>
      </c>
      <c r="BC69" s="741" t="s">
        <v>90</v>
      </c>
      <c r="BD69" s="741" t="s">
        <v>91</v>
      </c>
      <c r="BE69" s="741" t="s">
        <v>81</v>
      </c>
      <c r="BF69" s="741" t="s">
        <v>82</v>
      </c>
      <c r="BG69" s="741" t="s">
        <v>83</v>
      </c>
      <c r="BH69" s="741" t="s">
        <v>84</v>
      </c>
      <c r="BI69" s="741" t="s">
        <v>85</v>
      </c>
      <c r="BJ69" s="741" t="s">
        <v>86</v>
      </c>
      <c r="BK69" s="741" t="s">
        <v>87</v>
      </c>
      <c r="BL69" s="741" t="s">
        <v>88</v>
      </c>
      <c r="BM69" s="741" t="s">
        <v>89</v>
      </c>
      <c r="BN69" s="741" t="s">
        <v>90</v>
      </c>
      <c r="BO69" s="742" t="s">
        <v>91</v>
      </c>
      <c r="BP69" s="18"/>
      <c r="BQ69" s="728" t="s">
        <v>81</v>
      </c>
      <c r="BR69" s="741" t="s">
        <v>82</v>
      </c>
      <c r="BS69" s="741" t="s">
        <v>83</v>
      </c>
      <c r="BT69" s="741" t="s">
        <v>84</v>
      </c>
      <c r="BU69" s="741" t="s">
        <v>85</v>
      </c>
      <c r="BV69" s="741" t="s">
        <v>86</v>
      </c>
      <c r="BW69" s="741" t="s">
        <v>87</v>
      </c>
      <c r="BX69" s="741" t="s">
        <v>88</v>
      </c>
      <c r="BY69" s="741" t="s">
        <v>89</v>
      </c>
      <c r="BZ69" s="741" t="s">
        <v>90</v>
      </c>
      <c r="CA69" s="741" t="s">
        <v>91</v>
      </c>
      <c r="CB69" s="741" t="s">
        <v>81</v>
      </c>
      <c r="CC69" s="741" t="s">
        <v>82</v>
      </c>
      <c r="CD69" s="741" t="s">
        <v>83</v>
      </c>
      <c r="CE69" s="741" t="s">
        <v>84</v>
      </c>
      <c r="CF69" s="741" t="s">
        <v>85</v>
      </c>
      <c r="CG69" s="741" t="s">
        <v>86</v>
      </c>
      <c r="CH69" s="741" t="s">
        <v>87</v>
      </c>
      <c r="CI69" s="741" t="s">
        <v>88</v>
      </c>
      <c r="CJ69" s="741" t="s">
        <v>89</v>
      </c>
      <c r="CK69" s="741" t="s">
        <v>90</v>
      </c>
      <c r="CL69" s="742" t="s">
        <v>91</v>
      </c>
      <c r="CM69" s="612" t="s">
        <v>81</v>
      </c>
      <c r="CN69" s="613" t="s">
        <v>82</v>
      </c>
      <c r="CO69" s="613" t="s">
        <v>83</v>
      </c>
      <c r="CP69" s="613" t="s">
        <v>84</v>
      </c>
      <c r="CQ69" s="613" t="s">
        <v>85</v>
      </c>
      <c r="CR69" s="613" t="s">
        <v>86</v>
      </c>
      <c r="CS69" s="613" t="s">
        <v>87</v>
      </c>
      <c r="CT69" s="613" t="s">
        <v>88</v>
      </c>
      <c r="CU69" s="613" t="s">
        <v>89</v>
      </c>
      <c r="CV69" s="613" t="s">
        <v>90</v>
      </c>
      <c r="CW69" s="613" t="s">
        <v>91</v>
      </c>
      <c r="CX69" s="604" t="s">
        <v>81</v>
      </c>
      <c r="CY69" s="604" t="s">
        <v>82</v>
      </c>
      <c r="CZ69" s="604" t="s">
        <v>83</v>
      </c>
      <c r="DA69" s="604" t="s">
        <v>84</v>
      </c>
      <c r="DB69" s="604" t="s">
        <v>85</v>
      </c>
      <c r="DC69" s="604" t="s">
        <v>86</v>
      </c>
      <c r="DD69" s="604" t="s">
        <v>87</v>
      </c>
      <c r="DE69" s="604" t="s">
        <v>88</v>
      </c>
      <c r="DF69" s="604" t="s">
        <v>89</v>
      </c>
      <c r="DG69" s="604" t="s">
        <v>90</v>
      </c>
      <c r="DH69" s="605" t="s">
        <v>91</v>
      </c>
      <c r="DI69" s="18"/>
      <c r="DJ69" s="728" t="s">
        <v>81</v>
      </c>
      <c r="DK69" s="741" t="s">
        <v>82</v>
      </c>
      <c r="DL69" s="741" t="s">
        <v>83</v>
      </c>
      <c r="DM69" s="741" t="s">
        <v>84</v>
      </c>
      <c r="DN69" s="741" t="s">
        <v>85</v>
      </c>
      <c r="DO69" s="741" t="s">
        <v>86</v>
      </c>
      <c r="DP69" s="741" t="s">
        <v>87</v>
      </c>
      <c r="DQ69" s="741" t="s">
        <v>88</v>
      </c>
      <c r="DR69" s="741" t="s">
        <v>89</v>
      </c>
      <c r="DS69" s="741" t="s">
        <v>90</v>
      </c>
      <c r="DT69" s="742" t="s">
        <v>91</v>
      </c>
      <c r="DU69" s="741" t="s">
        <v>81</v>
      </c>
      <c r="DV69" s="741" t="s">
        <v>82</v>
      </c>
      <c r="DW69" s="741" t="s">
        <v>83</v>
      </c>
      <c r="DX69" s="741" t="s">
        <v>84</v>
      </c>
      <c r="DY69" s="741" t="s">
        <v>85</v>
      </c>
      <c r="DZ69" s="741" t="s">
        <v>86</v>
      </c>
      <c r="EA69" s="741" t="s">
        <v>87</v>
      </c>
      <c r="EB69" s="741" t="s">
        <v>88</v>
      </c>
      <c r="EC69" s="741" t="s">
        <v>89</v>
      </c>
      <c r="ED69" s="741" t="s">
        <v>90</v>
      </c>
      <c r="EE69" s="742" t="s">
        <v>91</v>
      </c>
    </row>
    <row r="70" spans="1:153" x14ac:dyDescent="0.25">
      <c r="A70" s="497" t="s">
        <v>992</v>
      </c>
      <c r="B70" s="228">
        <v>73</v>
      </c>
      <c r="C70" s="229">
        <v>31</v>
      </c>
      <c r="D70" s="229">
        <v>76</v>
      </c>
      <c r="E70" s="229">
        <v>155</v>
      </c>
      <c r="F70" s="229">
        <v>127</v>
      </c>
      <c r="G70" s="229">
        <v>519</v>
      </c>
      <c r="H70" s="229">
        <v>407</v>
      </c>
      <c r="I70" s="229">
        <v>685</v>
      </c>
      <c r="J70" s="229">
        <v>821</v>
      </c>
      <c r="K70" s="229">
        <v>283</v>
      </c>
      <c r="L70" s="229">
        <v>355</v>
      </c>
      <c r="M70" s="229">
        <v>75</v>
      </c>
      <c r="N70" s="229">
        <v>34</v>
      </c>
      <c r="O70" s="229">
        <v>115</v>
      </c>
      <c r="P70" s="229">
        <v>150</v>
      </c>
      <c r="Q70" s="229">
        <v>171</v>
      </c>
      <c r="R70" s="229">
        <v>550</v>
      </c>
      <c r="S70" s="229">
        <v>335</v>
      </c>
      <c r="T70" s="229">
        <v>696</v>
      </c>
      <c r="U70" s="229">
        <v>692</v>
      </c>
      <c r="V70" s="229">
        <v>248</v>
      </c>
      <c r="W70" s="229">
        <v>358</v>
      </c>
      <c r="X70" s="229">
        <v>148</v>
      </c>
      <c r="Y70" s="229">
        <v>65</v>
      </c>
      <c r="Z70" s="229">
        <v>191</v>
      </c>
      <c r="AA70" s="229">
        <v>305</v>
      </c>
      <c r="AB70" s="229">
        <v>298</v>
      </c>
      <c r="AC70" s="229">
        <v>1069</v>
      </c>
      <c r="AD70" s="229">
        <v>742</v>
      </c>
      <c r="AE70" s="229">
        <v>1381</v>
      </c>
      <c r="AF70" s="229">
        <v>1513</v>
      </c>
      <c r="AG70" s="229">
        <v>531</v>
      </c>
      <c r="AH70" s="229">
        <v>713</v>
      </c>
      <c r="AI70" s="228">
        <v>62</v>
      </c>
      <c r="AJ70" s="229">
        <v>28</v>
      </c>
      <c r="AK70" s="229">
        <v>71</v>
      </c>
      <c r="AL70" s="229">
        <v>112</v>
      </c>
      <c r="AM70" s="229">
        <v>116</v>
      </c>
      <c r="AN70" s="229">
        <v>487</v>
      </c>
      <c r="AO70" s="229">
        <v>356</v>
      </c>
      <c r="AP70" s="229">
        <v>579</v>
      </c>
      <c r="AQ70" s="229">
        <v>764</v>
      </c>
      <c r="AR70" s="229">
        <v>304</v>
      </c>
      <c r="AS70" s="229">
        <v>495</v>
      </c>
      <c r="AT70" s="229">
        <v>122</v>
      </c>
      <c r="AU70" s="229">
        <v>53</v>
      </c>
      <c r="AV70" s="229">
        <v>135</v>
      </c>
      <c r="AW70" s="229">
        <v>161</v>
      </c>
      <c r="AX70" s="229">
        <v>143</v>
      </c>
      <c r="AY70" s="229">
        <v>519</v>
      </c>
      <c r="AZ70" s="229">
        <v>342</v>
      </c>
      <c r="BA70" s="229">
        <v>601</v>
      </c>
      <c r="BB70" s="229">
        <v>621</v>
      </c>
      <c r="BC70" s="229">
        <v>220</v>
      </c>
      <c r="BD70" s="229">
        <v>330</v>
      </c>
      <c r="BE70" s="229">
        <v>184</v>
      </c>
      <c r="BF70" s="229">
        <v>81</v>
      </c>
      <c r="BG70" s="229">
        <v>206</v>
      </c>
      <c r="BH70" s="229">
        <v>273</v>
      </c>
      <c r="BI70" s="229">
        <v>259</v>
      </c>
      <c r="BJ70" s="229">
        <v>1006</v>
      </c>
      <c r="BK70" s="229">
        <v>698</v>
      </c>
      <c r="BL70" s="229">
        <v>1180</v>
      </c>
      <c r="BM70" s="229">
        <v>1385</v>
      </c>
      <c r="BN70" s="229">
        <v>524</v>
      </c>
      <c r="BO70" s="230">
        <v>825</v>
      </c>
      <c r="BQ70" s="176">
        <v>2.0668176670441678</v>
      </c>
      <c r="BR70" s="175">
        <v>0.87768969422423559</v>
      </c>
      <c r="BS70" s="175">
        <v>2.1517553793884483</v>
      </c>
      <c r="BT70" s="175">
        <v>4.388448471121178</v>
      </c>
      <c r="BU70" s="175">
        <v>3.5956964892412229</v>
      </c>
      <c r="BV70" s="175">
        <v>14.694224235560588</v>
      </c>
      <c r="BW70" s="175">
        <v>11.523216308040771</v>
      </c>
      <c r="BX70" s="175">
        <v>19.394110985277464</v>
      </c>
      <c r="BY70" s="175">
        <v>23.244620611551529</v>
      </c>
      <c r="BZ70" s="175">
        <v>8.0124575311438289</v>
      </c>
      <c r="CA70" s="175">
        <v>10.05096262740657</v>
      </c>
      <c r="CB70" s="175">
        <v>2.1904205607476634</v>
      </c>
      <c r="CC70" s="175">
        <v>0.99299065420560739</v>
      </c>
      <c r="CD70" s="175">
        <v>3.3586448598130842</v>
      </c>
      <c r="CE70" s="175">
        <v>4.3808411214953269</v>
      </c>
      <c r="CF70" s="175">
        <v>4.9941588785046731</v>
      </c>
      <c r="CG70" s="175">
        <v>16.063084112149532</v>
      </c>
      <c r="CH70" s="175">
        <v>9.7838785046728969</v>
      </c>
      <c r="CI70" s="175">
        <v>20.327102803738317</v>
      </c>
      <c r="CJ70" s="175">
        <v>20.210280373831775</v>
      </c>
      <c r="CK70" s="175">
        <v>7.2429906542056068</v>
      </c>
      <c r="CL70" s="175">
        <v>10.455607476635514</v>
      </c>
      <c r="CM70" s="176">
        <v>1.8375815056312983</v>
      </c>
      <c r="CN70" s="175">
        <v>0.82987551867219922</v>
      </c>
      <c r="CO70" s="175">
        <v>2.104327208061648</v>
      </c>
      <c r="CP70" s="175">
        <v>3.3195020746887969</v>
      </c>
      <c r="CQ70" s="175">
        <v>3.4380557202133968</v>
      </c>
      <c r="CR70" s="175">
        <v>14.433906342620034</v>
      </c>
      <c r="CS70" s="175">
        <v>10.551274451689389</v>
      </c>
      <c r="CT70" s="175">
        <v>17.160640189685832</v>
      </c>
      <c r="CU70" s="175">
        <v>22.643746295198579</v>
      </c>
      <c r="CV70" s="175">
        <v>9.010077059869591</v>
      </c>
      <c r="CW70" s="175">
        <v>14.671013633669236</v>
      </c>
      <c r="CX70" s="175">
        <v>3.7573144441022484</v>
      </c>
      <c r="CY70" s="175">
        <v>1.6322759470280259</v>
      </c>
      <c r="CZ70" s="175">
        <v>4.157684016014783</v>
      </c>
      <c r="DA70" s="175">
        <v>4.9584231598398523</v>
      </c>
      <c r="DB70" s="175">
        <v>4.404065291037881</v>
      </c>
      <c r="DC70" s="175">
        <v>15.983985217123497</v>
      </c>
      <c r="DD70" s="175">
        <v>10.532799507237451</v>
      </c>
      <c r="DE70" s="175">
        <v>18.509393286110257</v>
      </c>
      <c r="DF70" s="175">
        <v>19.125346473667999</v>
      </c>
      <c r="DG70" s="175">
        <v>6.7754850631352017</v>
      </c>
      <c r="DH70" s="181">
        <v>10.163227594702802</v>
      </c>
      <c r="DJ70" s="176">
        <v>0.12360289370349564</v>
      </c>
      <c r="DK70" s="175">
        <v>0.1153009599813718</v>
      </c>
      <c r="DL70" s="175">
        <v>1.206889480424636</v>
      </c>
      <c r="DM70" s="175">
        <v>-7.6073496258510787E-3</v>
      </c>
      <c r="DN70" s="175">
        <v>1.3984623892634502</v>
      </c>
      <c r="DO70" s="175">
        <v>1.3688598765889441</v>
      </c>
      <c r="DP70" s="175">
        <v>-1.7393378033678744</v>
      </c>
      <c r="DQ70" s="175">
        <v>0.93299181846085233</v>
      </c>
      <c r="DR70" s="175">
        <v>-3.0343402377197535</v>
      </c>
      <c r="DS70" s="175">
        <v>-0.76946687693822202</v>
      </c>
      <c r="DT70" s="181">
        <v>0.40464484922894428</v>
      </c>
      <c r="DU70" s="176">
        <v>1.9197329384709501</v>
      </c>
      <c r="DV70" s="175">
        <v>0.8024004283558267</v>
      </c>
      <c r="DW70" s="175">
        <v>2.053356807953135</v>
      </c>
      <c r="DX70" s="175">
        <v>1.6389210851510554</v>
      </c>
      <c r="DY70" s="175">
        <v>0.96600957082448424</v>
      </c>
      <c r="DZ70" s="175">
        <v>1.5500788745034626</v>
      </c>
      <c r="EA70" s="175">
        <v>-1.8474944451938313E-2</v>
      </c>
      <c r="EB70" s="175">
        <v>1.3487530964244243</v>
      </c>
      <c r="EC70" s="175">
        <v>-3.5183998215305792</v>
      </c>
      <c r="ED70" s="175">
        <v>-2.2345919967343892</v>
      </c>
      <c r="EE70" s="181">
        <v>-4.5077860389664348</v>
      </c>
    </row>
    <row r="71" spans="1:153" x14ac:dyDescent="0.25">
      <c r="A71" s="496" t="s">
        <v>993</v>
      </c>
      <c r="B71" s="93">
        <v>25</v>
      </c>
      <c r="C71" s="80">
        <v>9</v>
      </c>
      <c r="D71" s="80">
        <v>10</v>
      </c>
      <c r="E71" s="80">
        <v>20</v>
      </c>
      <c r="F71" s="80">
        <v>33</v>
      </c>
      <c r="G71" s="80">
        <v>44</v>
      </c>
      <c r="H71" s="80">
        <v>41</v>
      </c>
      <c r="I71" s="80">
        <v>71</v>
      </c>
      <c r="J71" s="80">
        <v>57</v>
      </c>
      <c r="K71" s="80">
        <v>21</v>
      </c>
      <c r="L71" s="80">
        <v>37</v>
      </c>
      <c r="M71" s="80">
        <v>20</v>
      </c>
      <c r="N71" s="80">
        <v>8</v>
      </c>
      <c r="O71" s="80">
        <v>14</v>
      </c>
      <c r="P71" s="80">
        <v>13</v>
      </c>
      <c r="Q71" s="80">
        <v>10</v>
      </c>
      <c r="R71" s="80">
        <v>60</v>
      </c>
      <c r="S71" s="80">
        <v>53</v>
      </c>
      <c r="T71" s="80">
        <v>57</v>
      </c>
      <c r="U71" s="80">
        <v>57</v>
      </c>
      <c r="V71" s="80">
        <v>13</v>
      </c>
      <c r="W71" s="80">
        <v>40</v>
      </c>
      <c r="X71" s="80">
        <v>45</v>
      </c>
      <c r="Y71" s="80">
        <v>17</v>
      </c>
      <c r="Z71" s="80">
        <v>24</v>
      </c>
      <c r="AA71" s="80">
        <v>33</v>
      </c>
      <c r="AB71" s="80">
        <v>43</v>
      </c>
      <c r="AC71" s="80">
        <v>104</v>
      </c>
      <c r="AD71" s="80">
        <v>94</v>
      </c>
      <c r="AE71" s="80">
        <v>128</v>
      </c>
      <c r="AF71" s="80">
        <v>114</v>
      </c>
      <c r="AG71" s="80">
        <v>34</v>
      </c>
      <c r="AH71" s="80">
        <v>77</v>
      </c>
      <c r="AI71" s="93">
        <v>6</v>
      </c>
      <c r="AJ71" s="80">
        <v>4</v>
      </c>
      <c r="AK71" s="80">
        <v>14</v>
      </c>
      <c r="AL71" s="80">
        <v>15</v>
      </c>
      <c r="AM71" s="80">
        <v>13</v>
      </c>
      <c r="AN71" s="80">
        <v>49</v>
      </c>
      <c r="AO71" s="80">
        <v>41</v>
      </c>
      <c r="AP71" s="80">
        <v>64</v>
      </c>
      <c r="AQ71" s="80">
        <v>78</v>
      </c>
      <c r="AR71" s="80">
        <v>28</v>
      </c>
      <c r="AS71" s="80">
        <v>49</v>
      </c>
      <c r="AT71" s="80">
        <v>14</v>
      </c>
      <c r="AU71" s="80">
        <v>5</v>
      </c>
      <c r="AV71" s="80">
        <v>22</v>
      </c>
      <c r="AW71" s="80">
        <v>22</v>
      </c>
      <c r="AX71" s="80">
        <v>23</v>
      </c>
      <c r="AY71" s="80">
        <v>62</v>
      </c>
      <c r="AZ71" s="80">
        <v>33</v>
      </c>
      <c r="BA71" s="80">
        <v>60</v>
      </c>
      <c r="BB71" s="80">
        <v>56</v>
      </c>
      <c r="BC71" s="80">
        <v>24</v>
      </c>
      <c r="BD71" s="80">
        <v>31</v>
      </c>
      <c r="BE71" s="80">
        <v>20</v>
      </c>
      <c r="BF71" s="80">
        <v>9</v>
      </c>
      <c r="BG71" s="80">
        <v>36</v>
      </c>
      <c r="BH71" s="80">
        <v>37</v>
      </c>
      <c r="BI71" s="80">
        <v>36</v>
      </c>
      <c r="BJ71" s="80">
        <v>111</v>
      </c>
      <c r="BK71" s="80">
        <v>74</v>
      </c>
      <c r="BL71" s="80">
        <v>124</v>
      </c>
      <c r="BM71" s="80">
        <v>134</v>
      </c>
      <c r="BN71" s="80">
        <v>52</v>
      </c>
      <c r="BO71" s="81">
        <v>80</v>
      </c>
      <c r="BQ71" s="61">
        <v>6.7934782608695645</v>
      </c>
      <c r="BR71" s="187">
        <v>2.4456521739130435</v>
      </c>
      <c r="BS71" s="6">
        <v>2.7173913043478262</v>
      </c>
      <c r="BT71" s="6">
        <v>5.4347826086956523</v>
      </c>
      <c r="BU71" s="6">
        <v>8.9673913043478262</v>
      </c>
      <c r="BV71" s="6">
        <v>11.956521739130435</v>
      </c>
      <c r="BW71" s="6">
        <v>11.141304347826086</v>
      </c>
      <c r="BX71" s="6">
        <v>19.293478260869566</v>
      </c>
      <c r="BY71" s="6">
        <v>15.489130434782608</v>
      </c>
      <c r="BZ71" s="6">
        <v>5.7065217391304346</v>
      </c>
      <c r="CA71" s="6">
        <v>10.054347826086957</v>
      </c>
      <c r="CB71" s="6">
        <v>5.7971014492753623</v>
      </c>
      <c r="CC71" s="6">
        <v>2.318840579710145</v>
      </c>
      <c r="CD71" s="6">
        <v>4.057971014492753</v>
      </c>
      <c r="CE71" s="6">
        <v>3.7681159420289858</v>
      </c>
      <c r="CF71" s="6">
        <v>2.8985507246376812</v>
      </c>
      <c r="CG71" s="6">
        <v>17.391304347826086</v>
      </c>
      <c r="CH71" s="6">
        <v>15.362318840579711</v>
      </c>
      <c r="CI71" s="6">
        <v>16.521739130434781</v>
      </c>
      <c r="CJ71" s="6">
        <v>16.521739130434781</v>
      </c>
      <c r="CK71" s="6">
        <v>3.7681159420289858</v>
      </c>
      <c r="CL71" s="6">
        <v>11.594202898550725</v>
      </c>
      <c r="CM71" s="61">
        <v>1.662049861495845</v>
      </c>
      <c r="CN71" s="6">
        <v>1.10803324099723</v>
      </c>
      <c r="CO71" s="6">
        <v>3.8781163434903045</v>
      </c>
      <c r="CP71" s="6">
        <v>4.1551246537396125</v>
      </c>
      <c r="CQ71" s="6">
        <v>3.6011080332409975</v>
      </c>
      <c r="CR71" s="6">
        <v>13.573407202216067</v>
      </c>
      <c r="CS71" s="6">
        <v>11.357340720221606</v>
      </c>
      <c r="CT71" s="6">
        <v>17.72853185595568</v>
      </c>
      <c r="CU71" s="6">
        <v>21.606648199445981</v>
      </c>
      <c r="CV71" s="6">
        <v>7.7562326869806091</v>
      </c>
      <c r="CW71" s="6">
        <v>13.573407202216067</v>
      </c>
      <c r="CX71" s="6">
        <v>3.9772727272727271</v>
      </c>
      <c r="CY71" s="6">
        <v>1.4204545454545454</v>
      </c>
      <c r="CZ71" s="6">
        <v>6.25</v>
      </c>
      <c r="DA71" s="6">
        <v>6.25</v>
      </c>
      <c r="DB71" s="6">
        <v>6.5340909090909092</v>
      </c>
      <c r="DC71" s="6">
        <v>17.613636363636363</v>
      </c>
      <c r="DD71" s="6">
        <v>9.375</v>
      </c>
      <c r="DE71" s="6">
        <v>17.045454545454543</v>
      </c>
      <c r="DF71" s="6">
        <v>15.909090909090908</v>
      </c>
      <c r="DG71" s="6">
        <v>6.8181818181818175</v>
      </c>
      <c r="DH71" s="82">
        <v>8.8068181818181817</v>
      </c>
      <c r="DJ71" s="61">
        <v>-0.99637681159420222</v>
      </c>
      <c r="DK71" s="187">
        <v>-0.12681159420289845</v>
      </c>
      <c r="DL71" s="6">
        <v>1.3405797101449268</v>
      </c>
      <c r="DM71" s="6">
        <v>-1.6666666666666665</v>
      </c>
      <c r="DN71" s="6">
        <v>-6.0688405797101446</v>
      </c>
      <c r="DO71" s="6">
        <v>5.4347826086956506</v>
      </c>
      <c r="DP71" s="6">
        <v>4.2210144927536248</v>
      </c>
      <c r="DQ71" s="6">
        <v>-2.7717391304347849</v>
      </c>
      <c r="DR71" s="6">
        <v>1.0326086956521738</v>
      </c>
      <c r="DS71" s="6">
        <v>-1.9384057971014488</v>
      </c>
      <c r="DT71" s="82">
        <v>1.5398550724637676</v>
      </c>
      <c r="DU71" s="61">
        <v>2.3152228657768821</v>
      </c>
      <c r="DV71" s="6">
        <v>0.31242130445731542</v>
      </c>
      <c r="DW71" s="6">
        <v>2.3718836565096955</v>
      </c>
      <c r="DX71" s="6">
        <v>2.0948753462603875</v>
      </c>
      <c r="DY71" s="6">
        <v>2.9329828758499117</v>
      </c>
      <c r="DZ71" s="6">
        <v>4.0402291614202959</v>
      </c>
      <c r="EA71" s="6">
        <v>-1.9823407202216057</v>
      </c>
      <c r="EB71" s="6">
        <v>-0.68307731050113674</v>
      </c>
      <c r="EC71" s="6">
        <v>-5.6975572903550731</v>
      </c>
      <c r="ED71" s="6">
        <v>-0.93805086879879163</v>
      </c>
      <c r="EE71" s="82">
        <v>-4.7665890203978858</v>
      </c>
    </row>
    <row r="72" spans="1:153" x14ac:dyDescent="0.25">
      <c r="A72" s="496" t="s">
        <v>54</v>
      </c>
      <c r="B72" s="93">
        <v>22</v>
      </c>
      <c r="C72" s="80">
        <v>4</v>
      </c>
      <c r="D72" s="80">
        <v>18</v>
      </c>
      <c r="E72" s="80">
        <v>19</v>
      </c>
      <c r="F72" s="80">
        <v>23</v>
      </c>
      <c r="G72" s="80">
        <v>74</v>
      </c>
      <c r="H72" s="80">
        <v>84</v>
      </c>
      <c r="I72" s="80">
        <v>100</v>
      </c>
      <c r="J72" s="80">
        <v>79</v>
      </c>
      <c r="K72" s="80">
        <v>27</v>
      </c>
      <c r="L72" s="80">
        <v>27</v>
      </c>
      <c r="M72" s="80">
        <v>18</v>
      </c>
      <c r="N72" s="80">
        <v>13</v>
      </c>
      <c r="O72" s="80">
        <v>18</v>
      </c>
      <c r="P72" s="80">
        <v>30</v>
      </c>
      <c r="Q72" s="80">
        <v>26</v>
      </c>
      <c r="R72" s="80">
        <v>79</v>
      </c>
      <c r="S72" s="80">
        <v>69</v>
      </c>
      <c r="T72" s="80">
        <v>88</v>
      </c>
      <c r="U72" s="80">
        <v>66</v>
      </c>
      <c r="V72" s="80">
        <v>21</v>
      </c>
      <c r="W72" s="80">
        <v>24</v>
      </c>
      <c r="X72" s="80">
        <v>40</v>
      </c>
      <c r="Y72" s="80">
        <v>17</v>
      </c>
      <c r="Z72" s="80">
        <v>36</v>
      </c>
      <c r="AA72" s="80">
        <v>49</v>
      </c>
      <c r="AB72" s="80">
        <v>49</v>
      </c>
      <c r="AC72" s="80">
        <v>153</v>
      </c>
      <c r="AD72" s="80">
        <v>153</v>
      </c>
      <c r="AE72" s="80">
        <v>188</v>
      </c>
      <c r="AF72" s="80">
        <v>145</v>
      </c>
      <c r="AG72" s="80">
        <v>48</v>
      </c>
      <c r="AH72" s="80">
        <v>51</v>
      </c>
      <c r="AI72" s="93">
        <v>15</v>
      </c>
      <c r="AJ72" s="80">
        <v>3</v>
      </c>
      <c r="AK72" s="80">
        <v>12</v>
      </c>
      <c r="AL72" s="80">
        <v>24</v>
      </c>
      <c r="AM72" s="80">
        <v>21</v>
      </c>
      <c r="AN72" s="80">
        <v>64</v>
      </c>
      <c r="AO72" s="80">
        <v>63</v>
      </c>
      <c r="AP72" s="80">
        <v>100</v>
      </c>
      <c r="AQ72" s="80">
        <v>90</v>
      </c>
      <c r="AR72" s="80">
        <v>39</v>
      </c>
      <c r="AS72" s="80">
        <v>54</v>
      </c>
      <c r="AT72" s="80">
        <v>19</v>
      </c>
      <c r="AU72" s="80">
        <v>6</v>
      </c>
      <c r="AV72" s="80">
        <v>19</v>
      </c>
      <c r="AW72" s="80">
        <v>28</v>
      </c>
      <c r="AX72" s="80">
        <v>24</v>
      </c>
      <c r="AY72" s="80">
        <v>55</v>
      </c>
      <c r="AZ72" s="80">
        <v>78</v>
      </c>
      <c r="BA72" s="80">
        <v>91</v>
      </c>
      <c r="BB72" s="80">
        <v>91</v>
      </c>
      <c r="BC72" s="80">
        <v>30</v>
      </c>
      <c r="BD72" s="80">
        <v>31</v>
      </c>
      <c r="BE72" s="80">
        <v>34</v>
      </c>
      <c r="BF72" s="80">
        <v>9</v>
      </c>
      <c r="BG72" s="80">
        <v>31</v>
      </c>
      <c r="BH72" s="80">
        <v>52</v>
      </c>
      <c r="BI72" s="80">
        <v>45</v>
      </c>
      <c r="BJ72" s="80">
        <v>119</v>
      </c>
      <c r="BK72" s="80">
        <v>141</v>
      </c>
      <c r="BL72" s="80">
        <v>191</v>
      </c>
      <c r="BM72" s="80">
        <v>181</v>
      </c>
      <c r="BN72" s="80">
        <v>69</v>
      </c>
      <c r="BO72" s="81">
        <v>85</v>
      </c>
      <c r="BQ72" s="61">
        <f t="shared" ref="BQ72:CA72" si="99">IFERROR(B72/SUM($B72:$L72)*100,0)</f>
        <v>4.6121593291404608</v>
      </c>
      <c r="BR72" s="187">
        <f t="shared" si="99"/>
        <v>0.83857442348008393</v>
      </c>
      <c r="BS72" s="6">
        <f t="shared" si="99"/>
        <v>3.7735849056603774</v>
      </c>
      <c r="BT72" s="6">
        <f t="shared" si="99"/>
        <v>3.9832285115303985</v>
      </c>
      <c r="BU72" s="6">
        <f t="shared" si="99"/>
        <v>4.8218029350104823</v>
      </c>
      <c r="BV72" s="6">
        <f t="shared" si="99"/>
        <v>15.513626834381553</v>
      </c>
      <c r="BW72" s="6">
        <f t="shared" si="99"/>
        <v>17.610062893081761</v>
      </c>
      <c r="BX72" s="6">
        <f t="shared" si="99"/>
        <v>20.964360587002094</v>
      </c>
      <c r="BY72" s="6">
        <f t="shared" si="99"/>
        <v>16.561844863731658</v>
      </c>
      <c r="BZ72" s="6">
        <f t="shared" si="99"/>
        <v>5.6603773584905666</v>
      </c>
      <c r="CA72" s="6">
        <f t="shared" si="99"/>
        <v>5.6603773584905666</v>
      </c>
      <c r="CB72" s="6">
        <f t="shared" ref="CB72:CL72" si="100">IFERROR(M72/SUM($M72:$W72)*100,0)</f>
        <v>3.9823008849557522</v>
      </c>
      <c r="CC72" s="6">
        <f t="shared" si="100"/>
        <v>2.8761061946902653</v>
      </c>
      <c r="CD72" s="6">
        <f t="shared" si="100"/>
        <v>3.9823008849557522</v>
      </c>
      <c r="CE72" s="6">
        <f t="shared" si="100"/>
        <v>6.6371681415929213</v>
      </c>
      <c r="CF72" s="6">
        <f t="shared" si="100"/>
        <v>5.7522123893805306</v>
      </c>
      <c r="CG72" s="6">
        <f t="shared" si="100"/>
        <v>17.477876106194689</v>
      </c>
      <c r="CH72" s="6">
        <f t="shared" si="100"/>
        <v>15.265486725663715</v>
      </c>
      <c r="CI72" s="6">
        <f t="shared" si="100"/>
        <v>19.469026548672566</v>
      </c>
      <c r="CJ72" s="6">
        <f t="shared" si="100"/>
        <v>14.601769911504425</v>
      </c>
      <c r="CK72" s="6">
        <f t="shared" si="100"/>
        <v>4.6460176991150446</v>
      </c>
      <c r="CL72" s="6">
        <f t="shared" si="100"/>
        <v>5.3097345132743365</v>
      </c>
      <c r="CM72" s="61">
        <f t="shared" ref="CM72:CM93" si="101">IFERROR(AI72/SUM($AI72:$AS72)*100,0)</f>
        <v>3.0927835051546393</v>
      </c>
      <c r="CN72" s="187">
        <f t="shared" ref="CN72:CN93" si="102">IFERROR(AJ72/SUM($AI72:$AS72)*100,0)</f>
        <v>0.61855670103092786</v>
      </c>
      <c r="CO72" s="6">
        <f t="shared" ref="CO72:CO93" si="103">IFERROR(AK72/SUM($AI72:$AS72)*100,0)</f>
        <v>2.4742268041237114</v>
      </c>
      <c r="CP72" s="6">
        <f t="shared" ref="CP72:CP93" si="104">IFERROR(AL72/SUM($AI72:$AS72)*100,0)</f>
        <v>4.9484536082474229</v>
      </c>
      <c r="CQ72" s="6">
        <f t="shared" ref="CQ72:CQ93" si="105">IFERROR(AM72/SUM($AI72:$AS72)*100,0)</f>
        <v>4.3298969072164946</v>
      </c>
      <c r="CR72" s="6">
        <f t="shared" ref="CR72:CR93" si="106">IFERROR(AN72/SUM($AI72:$AS72)*100,0)</f>
        <v>13.195876288659795</v>
      </c>
      <c r="CS72" s="6">
        <f t="shared" ref="CS72:CS93" si="107">IFERROR(AO72/SUM($AI72:$AS72)*100,0)</f>
        <v>12.989690721649486</v>
      </c>
      <c r="CT72" s="6">
        <f t="shared" ref="CT72:CT93" si="108">IFERROR(AP72/SUM($AI72:$AS72)*100,0)</f>
        <v>20.618556701030926</v>
      </c>
      <c r="CU72" s="6">
        <f t="shared" ref="CU72:CU93" si="109">IFERROR(AQ72/SUM($AI72:$AS72)*100,0)</f>
        <v>18.556701030927837</v>
      </c>
      <c r="CV72" s="6">
        <f t="shared" ref="CV72:CV93" si="110">IFERROR(AR72/SUM($AI72:$AS72)*100,0)</f>
        <v>8.0412371134020617</v>
      </c>
      <c r="CW72" s="6">
        <f t="shared" ref="CW72:CW93" si="111">IFERROR(AS72/SUM($AI72:$AS72)*100,0)</f>
        <v>11.134020618556702</v>
      </c>
      <c r="CX72" s="6">
        <f t="shared" ref="CX72:CX93" si="112">IFERROR(AT72/SUM($AT72:$BD72)*100,0)</f>
        <v>4.0254237288135588</v>
      </c>
      <c r="CY72" s="6">
        <f t="shared" ref="CY72:CY93" si="113">IFERROR(AU72/SUM($AT72:$BD72)*100,0)</f>
        <v>1.2711864406779663</v>
      </c>
      <c r="CZ72" s="6">
        <f t="shared" ref="CZ72:CZ93" si="114">IFERROR(AV72/SUM($AT72:$BD72)*100,0)</f>
        <v>4.0254237288135588</v>
      </c>
      <c r="DA72" s="6">
        <f t="shared" ref="DA72:DA93" si="115">IFERROR(AW72/SUM($AT72:$BD72)*100,0)</f>
        <v>5.9322033898305087</v>
      </c>
      <c r="DB72" s="6">
        <f t="shared" ref="DB72:DB93" si="116">IFERROR(AX72/SUM($AT72:$BD72)*100,0)</f>
        <v>5.0847457627118651</v>
      </c>
      <c r="DC72" s="6">
        <f t="shared" ref="DC72:DC93" si="117">IFERROR(AY72/SUM($AT72:$BD72)*100,0)</f>
        <v>11.652542372881355</v>
      </c>
      <c r="DD72" s="6">
        <f t="shared" ref="DD72:DD93" si="118">IFERROR(AZ72/SUM($AT72:$BD72)*100,0)</f>
        <v>16.525423728813561</v>
      </c>
      <c r="DE72" s="6">
        <f t="shared" ref="DE72:DE93" si="119">IFERROR(BA72/SUM($AT72:$BD72)*100,0)</f>
        <v>19.279661016949152</v>
      </c>
      <c r="DF72" s="6">
        <f t="shared" ref="DF72:DF93" si="120">IFERROR(BB72/SUM($AT72:$BD72)*100,0)</f>
        <v>19.279661016949152</v>
      </c>
      <c r="DG72" s="6">
        <f t="shared" ref="DG72:DG93" si="121">IFERROR(BC72/SUM($AT72:$BD72)*100,0)</f>
        <v>6.3559322033898304</v>
      </c>
      <c r="DH72" s="82">
        <f t="shared" ref="DH72:DH93" si="122">IFERROR(BD72/SUM($AT72:$BD72)*100,0)</f>
        <v>6.5677966101694922</v>
      </c>
      <c r="DJ72" s="61">
        <f t="shared" ref="DJ72:DT72" si="123">CB72-BQ72</f>
        <v>-0.6298584441847086</v>
      </c>
      <c r="DK72" s="187">
        <f t="shared" si="123"/>
        <v>2.0375317712101815</v>
      </c>
      <c r="DL72" s="6">
        <f t="shared" si="123"/>
        <v>0.20871597929537478</v>
      </c>
      <c r="DM72" s="6">
        <f t="shared" si="123"/>
        <v>2.6539396300625229</v>
      </c>
      <c r="DN72" s="6">
        <f t="shared" si="123"/>
        <v>0.93040945437004829</v>
      </c>
      <c r="DO72" s="6">
        <f t="shared" si="123"/>
        <v>1.9642492718131361</v>
      </c>
      <c r="DP72" s="6">
        <f t="shared" si="123"/>
        <v>-2.3445761674180456</v>
      </c>
      <c r="DQ72" s="6">
        <f t="shared" si="123"/>
        <v>-1.4953340383295277</v>
      </c>
      <c r="DR72" s="6">
        <f t="shared" si="123"/>
        <v>-1.9600749522272327</v>
      </c>
      <c r="DS72" s="6">
        <f t="shared" si="123"/>
        <v>-1.014359659375522</v>
      </c>
      <c r="DT72" s="82">
        <f t="shared" si="123"/>
        <v>-0.35064284521623001</v>
      </c>
      <c r="DU72" s="61">
        <f t="shared" ref="DU72:DU93" si="124">CX72-CM72</f>
        <v>0.93264022365891952</v>
      </c>
      <c r="DV72" s="187">
        <f t="shared" ref="DV72:DV93" si="125">CY72-CN72</f>
        <v>0.65262973964703841</v>
      </c>
      <c r="DW72" s="6">
        <f t="shared" ref="DW72:DW93" si="126">CZ72-CO72</f>
        <v>1.5511969246898474</v>
      </c>
      <c r="DX72" s="6">
        <f t="shared" ref="DX72:DX93" si="127">DA72-CP72</f>
        <v>0.98374978158308579</v>
      </c>
      <c r="DY72" s="6">
        <f t="shared" ref="DY72:DY93" si="128">DB72-CQ72</f>
        <v>0.75484885549537051</v>
      </c>
      <c r="DZ72" s="6">
        <f t="shared" ref="DZ72:DZ93" si="129">DC72-CR72</f>
        <v>-1.5433339157784403</v>
      </c>
      <c r="EA72" s="6">
        <f t="shared" ref="EA72:EA93" si="130">DD72-CS72</f>
        <v>3.5357330071640742</v>
      </c>
      <c r="EB72" s="6">
        <f t="shared" ref="EB72:EB93" si="131">DE72-CT72</f>
        <v>-1.3388956840817734</v>
      </c>
      <c r="EC72" s="6">
        <f t="shared" ref="EC72:EC93" si="132">DF72-CU72</f>
        <v>0.72295998602131561</v>
      </c>
      <c r="ED72" s="6">
        <f t="shared" ref="ED72:ED93" si="133">DG72-CV72</f>
        <v>-1.6853049100122313</v>
      </c>
      <c r="EE72" s="82">
        <f t="shared" ref="EE72:EE93" si="134">DH72-CW72</f>
        <v>-4.5662240083872101</v>
      </c>
    </row>
    <row r="73" spans="1:153" x14ac:dyDescent="0.25">
      <c r="A73" s="496" t="s">
        <v>55</v>
      </c>
      <c r="B73" s="93" t="s">
        <v>37</v>
      </c>
      <c r="C73" s="80" t="s">
        <v>37</v>
      </c>
      <c r="D73" s="80" t="s">
        <v>37</v>
      </c>
      <c r="E73" s="80" t="s">
        <v>37</v>
      </c>
      <c r="F73" s="80" t="s">
        <v>37</v>
      </c>
      <c r="G73" s="80" t="s">
        <v>37</v>
      </c>
      <c r="H73" s="80" t="s">
        <v>37</v>
      </c>
      <c r="I73" s="80" t="s">
        <v>37</v>
      </c>
      <c r="J73" s="80" t="s">
        <v>37</v>
      </c>
      <c r="K73" s="80" t="s">
        <v>37</v>
      </c>
      <c r="L73" s="80" t="s">
        <v>37</v>
      </c>
      <c r="M73" s="80" t="s">
        <v>37</v>
      </c>
      <c r="N73" s="80" t="s">
        <v>37</v>
      </c>
      <c r="O73" s="80" t="s">
        <v>37</v>
      </c>
      <c r="P73" s="80" t="s">
        <v>37</v>
      </c>
      <c r="Q73" s="80" t="s">
        <v>37</v>
      </c>
      <c r="R73" s="80" t="s">
        <v>37</v>
      </c>
      <c r="S73" s="80" t="s">
        <v>37</v>
      </c>
      <c r="T73" s="80" t="s">
        <v>37</v>
      </c>
      <c r="U73" s="80" t="s">
        <v>37</v>
      </c>
      <c r="V73" s="80" t="s">
        <v>37</v>
      </c>
      <c r="W73" s="80" t="s">
        <v>37</v>
      </c>
      <c r="X73" s="80" t="s">
        <v>37</v>
      </c>
      <c r="Y73" s="80" t="s">
        <v>37</v>
      </c>
      <c r="Z73" s="80" t="s">
        <v>37</v>
      </c>
      <c r="AA73" s="80" t="s">
        <v>37</v>
      </c>
      <c r="AB73" s="80" t="s">
        <v>37</v>
      </c>
      <c r="AC73" s="80" t="s">
        <v>37</v>
      </c>
      <c r="AD73" s="80" t="s">
        <v>37</v>
      </c>
      <c r="AE73" s="80" t="s">
        <v>37</v>
      </c>
      <c r="AF73" s="80" t="s">
        <v>37</v>
      </c>
      <c r="AG73" s="80" t="s">
        <v>37</v>
      </c>
      <c r="AH73" s="80" t="s">
        <v>37</v>
      </c>
      <c r="AI73" s="93">
        <v>32</v>
      </c>
      <c r="AJ73" s="80">
        <v>9</v>
      </c>
      <c r="AK73" s="80">
        <v>20</v>
      </c>
      <c r="AL73" s="80">
        <v>23</v>
      </c>
      <c r="AM73" s="80">
        <v>20</v>
      </c>
      <c r="AN73" s="80">
        <v>58</v>
      </c>
      <c r="AO73" s="80">
        <v>26</v>
      </c>
      <c r="AP73" s="80">
        <v>38</v>
      </c>
      <c r="AQ73" s="80">
        <v>28</v>
      </c>
      <c r="AR73" s="80">
        <v>13</v>
      </c>
      <c r="AS73" s="80">
        <v>20</v>
      </c>
      <c r="AT73" s="80">
        <v>43</v>
      </c>
      <c r="AU73" s="80">
        <v>13</v>
      </c>
      <c r="AV73" s="80">
        <v>21</v>
      </c>
      <c r="AW73" s="80">
        <v>22</v>
      </c>
      <c r="AX73" s="80">
        <v>14</v>
      </c>
      <c r="AY73" s="80">
        <v>52</v>
      </c>
      <c r="AZ73" s="80">
        <v>27</v>
      </c>
      <c r="BA73" s="80">
        <v>37</v>
      </c>
      <c r="BB73" s="80">
        <v>24</v>
      </c>
      <c r="BC73" s="80">
        <v>8</v>
      </c>
      <c r="BD73" s="80">
        <v>13</v>
      </c>
      <c r="BE73" s="80">
        <v>75</v>
      </c>
      <c r="BF73" s="80">
        <v>22</v>
      </c>
      <c r="BG73" s="80">
        <v>41</v>
      </c>
      <c r="BH73" s="80">
        <v>45</v>
      </c>
      <c r="BI73" s="80">
        <v>34</v>
      </c>
      <c r="BJ73" s="80">
        <v>110</v>
      </c>
      <c r="BK73" s="80">
        <v>53</v>
      </c>
      <c r="BL73" s="80">
        <v>75</v>
      </c>
      <c r="BM73" s="80">
        <v>52</v>
      </c>
      <c r="BN73" s="80">
        <v>21</v>
      </c>
      <c r="BO73" s="81">
        <v>33</v>
      </c>
      <c r="BQ73" s="71"/>
      <c r="BR73" s="66"/>
      <c r="BS73" s="66"/>
      <c r="BT73" s="66"/>
      <c r="BU73" s="66"/>
      <c r="BV73" s="66"/>
      <c r="BW73" s="66"/>
      <c r="BX73" s="66"/>
      <c r="BY73" s="66"/>
      <c r="BZ73" s="66"/>
      <c r="CA73" s="66"/>
      <c r="CB73" s="66"/>
      <c r="CC73" s="66"/>
      <c r="CD73" s="66"/>
      <c r="CE73" s="66"/>
      <c r="CF73" s="66"/>
      <c r="CG73" s="66"/>
      <c r="CH73" s="66"/>
      <c r="CI73" s="66"/>
      <c r="CJ73" s="66"/>
      <c r="CK73" s="66"/>
      <c r="CL73" s="66"/>
      <c r="CM73" s="61">
        <f t="shared" si="101"/>
        <v>11.149825783972126</v>
      </c>
      <c r="CN73" s="6">
        <f t="shared" si="102"/>
        <v>3.1358885017421603</v>
      </c>
      <c r="CO73" s="6">
        <f t="shared" si="103"/>
        <v>6.968641114982578</v>
      </c>
      <c r="CP73" s="6">
        <f t="shared" si="104"/>
        <v>8.0139372822299642</v>
      </c>
      <c r="CQ73" s="6">
        <f t="shared" si="105"/>
        <v>6.968641114982578</v>
      </c>
      <c r="CR73" s="6">
        <f t="shared" si="106"/>
        <v>20.209059233449477</v>
      </c>
      <c r="CS73" s="6">
        <f t="shared" si="107"/>
        <v>9.0592334494773521</v>
      </c>
      <c r="CT73" s="6">
        <f t="shared" si="108"/>
        <v>13.240418118466899</v>
      </c>
      <c r="CU73" s="6">
        <f t="shared" si="109"/>
        <v>9.7560975609756095</v>
      </c>
      <c r="CV73" s="6">
        <f t="shared" si="110"/>
        <v>4.529616724738676</v>
      </c>
      <c r="CW73" s="6">
        <f t="shared" si="111"/>
        <v>6.968641114982578</v>
      </c>
      <c r="CX73" s="6">
        <f t="shared" si="112"/>
        <v>15.693430656934307</v>
      </c>
      <c r="CY73" s="6">
        <f t="shared" si="113"/>
        <v>4.7445255474452548</v>
      </c>
      <c r="CZ73" s="6">
        <f t="shared" si="114"/>
        <v>7.664233576642336</v>
      </c>
      <c r="DA73" s="6">
        <f t="shared" si="115"/>
        <v>8.0291970802919703</v>
      </c>
      <c r="DB73" s="6">
        <f t="shared" si="116"/>
        <v>5.1094890510948909</v>
      </c>
      <c r="DC73" s="6">
        <f t="shared" si="117"/>
        <v>18.978102189781019</v>
      </c>
      <c r="DD73" s="6">
        <f t="shared" si="118"/>
        <v>9.8540145985401466</v>
      </c>
      <c r="DE73" s="6">
        <f t="shared" si="119"/>
        <v>13.503649635036496</v>
      </c>
      <c r="DF73" s="6">
        <f t="shared" si="120"/>
        <v>8.7591240875912408</v>
      </c>
      <c r="DG73" s="6">
        <f t="shared" si="121"/>
        <v>2.9197080291970803</v>
      </c>
      <c r="DH73" s="82">
        <f t="shared" si="122"/>
        <v>4.7445255474452548</v>
      </c>
      <c r="DJ73" s="71"/>
      <c r="DK73" s="66"/>
      <c r="DL73" s="66"/>
      <c r="DM73" s="66"/>
      <c r="DN73" s="66"/>
      <c r="DO73" s="66"/>
      <c r="DP73" s="66"/>
      <c r="DQ73" s="66"/>
      <c r="DR73" s="66"/>
      <c r="DS73" s="66"/>
      <c r="DT73" s="88"/>
      <c r="DU73" s="61">
        <f t="shared" si="124"/>
        <v>4.543604872962181</v>
      </c>
      <c r="DV73" s="6">
        <f t="shared" si="125"/>
        <v>1.6086370457030945</v>
      </c>
      <c r="DW73" s="6">
        <f t="shared" si="126"/>
        <v>0.69559246165975797</v>
      </c>
      <c r="DX73" s="6">
        <f t="shared" si="127"/>
        <v>1.5259798062006169E-2</v>
      </c>
      <c r="DY73" s="6">
        <f t="shared" si="128"/>
        <v>-1.8591520638876871</v>
      </c>
      <c r="DZ73" s="6">
        <f t="shared" si="129"/>
        <v>-1.2309570436684574</v>
      </c>
      <c r="EA73" s="6">
        <f t="shared" si="130"/>
        <v>0.79478114906279451</v>
      </c>
      <c r="EB73" s="6">
        <f t="shared" si="131"/>
        <v>0.26323151656959709</v>
      </c>
      <c r="EC73" s="6">
        <f t="shared" si="132"/>
        <v>-0.9969734733843687</v>
      </c>
      <c r="ED73" s="6">
        <f t="shared" si="133"/>
        <v>-1.6099086955415958</v>
      </c>
      <c r="EE73" s="82">
        <f t="shared" si="134"/>
        <v>-2.2241155675373232</v>
      </c>
    </row>
    <row r="74" spans="1:153" x14ac:dyDescent="0.25">
      <c r="A74" s="496" t="s">
        <v>56</v>
      </c>
      <c r="B74" s="93" t="s">
        <v>37</v>
      </c>
      <c r="C74" s="80" t="s">
        <v>37</v>
      </c>
      <c r="D74" s="80" t="s">
        <v>37</v>
      </c>
      <c r="E74" s="80" t="s">
        <v>37</v>
      </c>
      <c r="F74" s="80" t="s">
        <v>37</v>
      </c>
      <c r="G74" s="80" t="s">
        <v>37</v>
      </c>
      <c r="H74" s="80" t="s">
        <v>37</v>
      </c>
      <c r="I74" s="80" t="s">
        <v>37</v>
      </c>
      <c r="J74" s="80" t="s">
        <v>37</v>
      </c>
      <c r="K74" s="80" t="s">
        <v>37</v>
      </c>
      <c r="L74" s="80" t="s">
        <v>37</v>
      </c>
      <c r="M74" s="80" t="s">
        <v>37</v>
      </c>
      <c r="N74" s="80" t="s">
        <v>37</v>
      </c>
      <c r="O74" s="80" t="s">
        <v>37</v>
      </c>
      <c r="P74" s="80" t="s">
        <v>37</v>
      </c>
      <c r="Q74" s="80" t="s">
        <v>37</v>
      </c>
      <c r="R74" s="80" t="s">
        <v>37</v>
      </c>
      <c r="S74" s="80" t="s">
        <v>37</v>
      </c>
      <c r="T74" s="80" t="s">
        <v>37</v>
      </c>
      <c r="U74" s="80" t="s">
        <v>37</v>
      </c>
      <c r="V74" s="80" t="s">
        <v>37</v>
      </c>
      <c r="W74" s="80" t="s">
        <v>37</v>
      </c>
      <c r="X74" s="80" t="s">
        <v>37</v>
      </c>
      <c r="Y74" s="80" t="s">
        <v>37</v>
      </c>
      <c r="Z74" s="80" t="s">
        <v>37</v>
      </c>
      <c r="AA74" s="80" t="s">
        <v>37</v>
      </c>
      <c r="AB74" s="80" t="s">
        <v>37</v>
      </c>
      <c r="AC74" s="80" t="s">
        <v>37</v>
      </c>
      <c r="AD74" s="80" t="s">
        <v>37</v>
      </c>
      <c r="AE74" s="80" t="s">
        <v>37</v>
      </c>
      <c r="AF74" s="80" t="s">
        <v>37</v>
      </c>
      <c r="AG74" s="80" t="s">
        <v>37</v>
      </c>
      <c r="AH74" s="80" t="s">
        <v>37</v>
      </c>
      <c r="AI74" s="93">
        <v>2</v>
      </c>
      <c r="AJ74" s="80">
        <v>1</v>
      </c>
      <c r="AK74" s="80">
        <v>1</v>
      </c>
      <c r="AL74" s="80">
        <v>1</v>
      </c>
      <c r="AM74" s="80">
        <v>2</v>
      </c>
      <c r="AN74" s="80">
        <v>6</v>
      </c>
      <c r="AO74" s="80">
        <v>5</v>
      </c>
      <c r="AP74" s="80">
        <v>8</v>
      </c>
      <c r="AQ74" s="80">
        <v>5</v>
      </c>
      <c r="AR74" s="80">
        <v>2</v>
      </c>
      <c r="AS74" s="80">
        <v>6</v>
      </c>
      <c r="AT74" s="80">
        <v>2</v>
      </c>
      <c r="AU74" s="80">
        <v>2</v>
      </c>
      <c r="AV74" s="80">
        <v>2</v>
      </c>
      <c r="AW74" s="80">
        <v>2</v>
      </c>
      <c r="AX74" s="80">
        <v>1</v>
      </c>
      <c r="AY74" s="80">
        <v>5</v>
      </c>
      <c r="AZ74" s="80">
        <v>4</v>
      </c>
      <c r="BA74" s="80">
        <v>6</v>
      </c>
      <c r="BB74" s="80">
        <v>5</v>
      </c>
      <c r="BC74" s="80">
        <v>2</v>
      </c>
      <c r="BD74" s="80">
        <v>4</v>
      </c>
      <c r="BE74" s="80">
        <v>4</v>
      </c>
      <c r="BF74" s="80">
        <v>3</v>
      </c>
      <c r="BG74" s="80">
        <v>3</v>
      </c>
      <c r="BH74" s="80">
        <v>3</v>
      </c>
      <c r="BI74" s="80">
        <v>3</v>
      </c>
      <c r="BJ74" s="80">
        <v>11</v>
      </c>
      <c r="BK74" s="80">
        <v>9</v>
      </c>
      <c r="BL74" s="80">
        <v>14</v>
      </c>
      <c r="BM74" s="80">
        <v>10</v>
      </c>
      <c r="BN74" s="80">
        <v>4</v>
      </c>
      <c r="BO74" s="81">
        <v>10</v>
      </c>
      <c r="BQ74" s="71"/>
      <c r="BR74" s="66"/>
      <c r="BS74" s="66"/>
      <c r="BT74" s="66"/>
      <c r="BU74" s="66"/>
      <c r="BV74" s="66"/>
      <c r="BW74" s="66"/>
      <c r="BX74" s="66"/>
      <c r="BY74" s="66"/>
      <c r="BZ74" s="66"/>
      <c r="CA74" s="66"/>
      <c r="CB74" s="66"/>
      <c r="CC74" s="66"/>
      <c r="CD74" s="66"/>
      <c r="CE74" s="66"/>
      <c r="CF74" s="66"/>
      <c r="CG74" s="66"/>
      <c r="CH74" s="66"/>
      <c r="CI74" s="66"/>
      <c r="CJ74" s="66"/>
      <c r="CK74" s="66"/>
      <c r="CL74" s="66"/>
      <c r="CM74" s="188">
        <f>IFERROR(AI74/SUM($AI74:$AS74)*100,0)</f>
        <v>5.1282051282051277</v>
      </c>
      <c r="CN74" s="187">
        <f t="shared" si="102"/>
        <v>2.5641025641025639</v>
      </c>
      <c r="CO74" s="187">
        <f t="shared" si="103"/>
        <v>2.5641025641025639</v>
      </c>
      <c r="CP74" s="187">
        <f t="shared" si="104"/>
        <v>2.5641025641025639</v>
      </c>
      <c r="CQ74" s="187">
        <f t="shared" si="105"/>
        <v>5.1282051282051277</v>
      </c>
      <c r="CR74" s="6">
        <f t="shared" si="106"/>
        <v>15.384615384615385</v>
      </c>
      <c r="CS74" s="187">
        <f t="shared" si="107"/>
        <v>12.820512820512819</v>
      </c>
      <c r="CT74" s="6">
        <f t="shared" si="108"/>
        <v>20.512820512820511</v>
      </c>
      <c r="CU74" s="187">
        <f t="shared" si="109"/>
        <v>12.820512820512819</v>
      </c>
      <c r="CV74" s="187">
        <f t="shared" si="110"/>
        <v>5.1282051282051277</v>
      </c>
      <c r="CW74" s="6">
        <f t="shared" si="111"/>
        <v>15.384615384615385</v>
      </c>
      <c r="CX74" s="187">
        <f t="shared" si="112"/>
        <v>5.7142857142857144</v>
      </c>
      <c r="CY74" s="187">
        <f t="shared" si="113"/>
        <v>5.7142857142857144</v>
      </c>
      <c r="CZ74" s="187">
        <f t="shared" si="114"/>
        <v>5.7142857142857144</v>
      </c>
      <c r="DA74" s="187">
        <f t="shared" si="115"/>
        <v>5.7142857142857144</v>
      </c>
      <c r="DB74" s="187">
        <f t="shared" si="116"/>
        <v>2.8571428571428572</v>
      </c>
      <c r="DC74" s="187">
        <f t="shared" si="117"/>
        <v>14.285714285714285</v>
      </c>
      <c r="DD74" s="187">
        <f t="shared" si="118"/>
        <v>11.428571428571429</v>
      </c>
      <c r="DE74" s="6">
        <f t="shared" si="119"/>
        <v>17.142857142857142</v>
      </c>
      <c r="DF74" s="187">
        <f t="shared" si="120"/>
        <v>14.285714285714285</v>
      </c>
      <c r="DG74" s="187">
        <f t="shared" si="121"/>
        <v>5.7142857142857144</v>
      </c>
      <c r="DH74" s="189">
        <f t="shared" si="122"/>
        <v>11.428571428571429</v>
      </c>
      <c r="DJ74" s="71"/>
      <c r="DK74" s="66"/>
      <c r="DL74" s="66"/>
      <c r="DM74" s="66"/>
      <c r="DN74" s="66"/>
      <c r="DO74" s="66"/>
      <c r="DP74" s="66"/>
      <c r="DQ74" s="66"/>
      <c r="DR74" s="66"/>
      <c r="DS74" s="66"/>
      <c r="DT74" s="88"/>
      <c r="DU74" s="188">
        <f t="shared" si="124"/>
        <v>0.58608058608058666</v>
      </c>
      <c r="DV74" s="187">
        <f t="shared" si="125"/>
        <v>3.1501831501831505</v>
      </c>
      <c r="DW74" s="187">
        <f t="shared" si="126"/>
        <v>3.1501831501831505</v>
      </c>
      <c r="DX74" s="187">
        <f t="shared" si="127"/>
        <v>3.1501831501831505</v>
      </c>
      <c r="DY74" s="187">
        <f t="shared" si="128"/>
        <v>-2.2710622710622705</v>
      </c>
      <c r="DZ74" s="187">
        <f t="shared" si="129"/>
        <v>-1.0989010989011003</v>
      </c>
      <c r="EA74" s="187">
        <f t="shared" si="130"/>
        <v>-1.3919413919413905</v>
      </c>
      <c r="EB74" s="6">
        <f t="shared" si="131"/>
        <v>-3.3699633699633686</v>
      </c>
      <c r="EC74" s="187">
        <f t="shared" si="132"/>
        <v>1.4652014652014653</v>
      </c>
      <c r="ED74" s="187">
        <f t="shared" si="133"/>
        <v>0.58608058608058666</v>
      </c>
      <c r="EE74" s="189">
        <f t="shared" si="134"/>
        <v>-3.9560439560439562</v>
      </c>
    </row>
    <row r="75" spans="1:153" x14ac:dyDescent="0.25">
      <c r="A75" s="496" t="s">
        <v>57</v>
      </c>
      <c r="B75" s="93" t="s">
        <v>37</v>
      </c>
      <c r="C75" s="80" t="s">
        <v>37</v>
      </c>
      <c r="D75" s="80" t="s">
        <v>37</v>
      </c>
      <c r="E75" s="80" t="s">
        <v>37</v>
      </c>
      <c r="F75" s="80" t="s">
        <v>37</v>
      </c>
      <c r="G75" s="80" t="s">
        <v>37</v>
      </c>
      <c r="H75" s="80" t="s">
        <v>37</v>
      </c>
      <c r="I75" s="80" t="s">
        <v>37</v>
      </c>
      <c r="J75" s="80" t="s">
        <v>37</v>
      </c>
      <c r="K75" s="80" t="s">
        <v>37</v>
      </c>
      <c r="L75" s="80" t="s">
        <v>37</v>
      </c>
      <c r="M75" s="80" t="s">
        <v>37</v>
      </c>
      <c r="N75" s="80" t="s">
        <v>37</v>
      </c>
      <c r="O75" s="80" t="s">
        <v>37</v>
      </c>
      <c r="P75" s="80" t="s">
        <v>37</v>
      </c>
      <c r="Q75" s="80" t="s">
        <v>37</v>
      </c>
      <c r="R75" s="80" t="s">
        <v>37</v>
      </c>
      <c r="S75" s="80" t="s">
        <v>37</v>
      </c>
      <c r="T75" s="80" t="s">
        <v>37</v>
      </c>
      <c r="U75" s="80" t="s">
        <v>37</v>
      </c>
      <c r="V75" s="80" t="s">
        <v>37</v>
      </c>
      <c r="W75" s="80" t="s">
        <v>37</v>
      </c>
      <c r="X75" s="80" t="s">
        <v>37</v>
      </c>
      <c r="Y75" s="80" t="s">
        <v>37</v>
      </c>
      <c r="Z75" s="80" t="s">
        <v>37</v>
      </c>
      <c r="AA75" s="80" t="s">
        <v>37</v>
      </c>
      <c r="AB75" s="80" t="s">
        <v>37</v>
      </c>
      <c r="AC75" s="80" t="s">
        <v>37</v>
      </c>
      <c r="AD75" s="80" t="s">
        <v>37</v>
      </c>
      <c r="AE75" s="80" t="s">
        <v>37</v>
      </c>
      <c r="AF75" s="80" t="s">
        <v>37</v>
      </c>
      <c r="AG75" s="80" t="s">
        <v>37</v>
      </c>
      <c r="AH75" s="80" t="s">
        <v>37</v>
      </c>
      <c r="AI75" s="93">
        <v>16</v>
      </c>
      <c r="AJ75" s="80">
        <v>5</v>
      </c>
      <c r="AK75" s="80">
        <v>7</v>
      </c>
      <c r="AL75" s="80">
        <v>9</v>
      </c>
      <c r="AM75" s="80">
        <v>9</v>
      </c>
      <c r="AN75" s="80">
        <v>30</v>
      </c>
      <c r="AO75" s="80">
        <v>20</v>
      </c>
      <c r="AP75" s="80">
        <v>22</v>
      </c>
      <c r="AQ75" s="80">
        <v>21</v>
      </c>
      <c r="AR75" s="80">
        <v>9</v>
      </c>
      <c r="AS75" s="80">
        <v>26</v>
      </c>
      <c r="AT75" s="80">
        <v>24</v>
      </c>
      <c r="AU75" s="80">
        <v>5</v>
      </c>
      <c r="AV75" s="80">
        <v>9</v>
      </c>
      <c r="AW75" s="80">
        <v>11</v>
      </c>
      <c r="AX75" s="80">
        <v>8</v>
      </c>
      <c r="AY75" s="80">
        <v>36</v>
      </c>
      <c r="AZ75" s="80">
        <v>17</v>
      </c>
      <c r="BA75" s="80">
        <v>17</v>
      </c>
      <c r="BB75" s="80">
        <v>15</v>
      </c>
      <c r="BC75" s="80">
        <v>6</v>
      </c>
      <c r="BD75" s="80">
        <v>17</v>
      </c>
      <c r="BE75" s="80">
        <v>40</v>
      </c>
      <c r="BF75" s="80">
        <v>10</v>
      </c>
      <c r="BG75" s="80">
        <v>16</v>
      </c>
      <c r="BH75" s="80">
        <v>20</v>
      </c>
      <c r="BI75" s="80">
        <v>17</v>
      </c>
      <c r="BJ75" s="80">
        <v>66</v>
      </c>
      <c r="BK75" s="80">
        <v>37</v>
      </c>
      <c r="BL75" s="80">
        <v>39</v>
      </c>
      <c r="BM75" s="80">
        <v>36</v>
      </c>
      <c r="BN75" s="80">
        <v>15</v>
      </c>
      <c r="BO75" s="81">
        <v>43</v>
      </c>
      <c r="BQ75" s="71"/>
      <c r="BR75" s="66"/>
      <c r="BS75" s="66"/>
      <c r="BT75" s="66"/>
      <c r="BU75" s="66"/>
      <c r="BV75" s="66"/>
      <c r="BW75" s="66"/>
      <c r="BX75" s="66"/>
      <c r="BY75" s="66"/>
      <c r="BZ75" s="66"/>
      <c r="CA75" s="66"/>
      <c r="CB75" s="66"/>
      <c r="CC75" s="66"/>
      <c r="CD75" s="66"/>
      <c r="CE75" s="66"/>
      <c r="CF75" s="66"/>
      <c r="CG75" s="66"/>
      <c r="CH75" s="66"/>
      <c r="CI75" s="66"/>
      <c r="CJ75" s="66"/>
      <c r="CK75" s="66"/>
      <c r="CL75" s="66"/>
      <c r="CM75" s="61">
        <f t="shared" si="101"/>
        <v>9.1954022988505741</v>
      </c>
      <c r="CN75" s="6">
        <f t="shared" si="102"/>
        <v>2.8735632183908044</v>
      </c>
      <c r="CO75" s="6">
        <f t="shared" si="103"/>
        <v>4.0229885057471266</v>
      </c>
      <c r="CP75" s="6">
        <f t="shared" si="104"/>
        <v>5.1724137931034484</v>
      </c>
      <c r="CQ75" s="6">
        <f t="shared" si="105"/>
        <v>5.1724137931034484</v>
      </c>
      <c r="CR75" s="6">
        <f t="shared" si="106"/>
        <v>17.241379310344829</v>
      </c>
      <c r="CS75" s="6">
        <f t="shared" si="107"/>
        <v>11.494252873563218</v>
      </c>
      <c r="CT75" s="6">
        <f t="shared" si="108"/>
        <v>12.643678160919542</v>
      </c>
      <c r="CU75" s="6">
        <f t="shared" si="109"/>
        <v>12.068965517241379</v>
      </c>
      <c r="CV75" s="6">
        <f t="shared" si="110"/>
        <v>5.1724137931034484</v>
      </c>
      <c r="CW75" s="6">
        <f t="shared" si="111"/>
        <v>14.942528735632186</v>
      </c>
      <c r="CX75" s="6">
        <f t="shared" si="112"/>
        <v>14.545454545454545</v>
      </c>
      <c r="CY75" s="6">
        <f t="shared" si="113"/>
        <v>3.0303030303030303</v>
      </c>
      <c r="CZ75" s="6">
        <f t="shared" si="114"/>
        <v>5.4545454545454541</v>
      </c>
      <c r="DA75" s="6">
        <f t="shared" si="115"/>
        <v>6.666666666666667</v>
      </c>
      <c r="DB75" s="6">
        <f t="shared" si="116"/>
        <v>4.8484848484848486</v>
      </c>
      <c r="DC75" s="6">
        <f t="shared" si="117"/>
        <v>21.818181818181817</v>
      </c>
      <c r="DD75" s="6">
        <f t="shared" si="118"/>
        <v>10.303030303030303</v>
      </c>
      <c r="DE75" s="6">
        <f t="shared" si="119"/>
        <v>10.303030303030303</v>
      </c>
      <c r="DF75" s="6">
        <f t="shared" si="120"/>
        <v>9.0909090909090917</v>
      </c>
      <c r="DG75" s="6">
        <f t="shared" si="121"/>
        <v>3.6363636363636362</v>
      </c>
      <c r="DH75" s="82">
        <f t="shared" si="122"/>
        <v>10.303030303030303</v>
      </c>
      <c r="DJ75" s="71"/>
      <c r="DK75" s="66"/>
      <c r="DL75" s="66"/>
      <c r="DM75" s="66"/>
      <c r="DN75" s="66"/>
      <c r="DO75" s="66"/>
      <c r="DP75" s="66"/>
      <c r="DQ75" s="66"/>
      <c r="DR75" s="66"/>
      <c r="DS75" s="66"/>
      <c r="DT75" s="88"/>
      <c r="DU75" s="61">
        <f t="shared" si="124"/>
        <v>5.3500522466039708</v>
      </c>
      <c r="DV75" s="6">
        <f t="shared" si="125"/>
        <v>0.15673981191222586</v>
      </c>
      <c r="DW75" s="6">
        <f t="shared" si="126"/>
        <v>1.4315569487983275</v>
      </c>
      <c r="DX75" s="6">
        <f t="shared" si="127"/>
        <v>1.4942528735632186</v>
      </c>
      <c r="DY75" s="6">
        <f t="shared" si="128"/>
        <v>-0.32392894461859978</v>
      </c>
      <c r="DZ75" s="6">
        <f t="shared" si="129"/>
        <v>4.5768025078369874</v>
      </c>
      <c r="EA75" s="6">
        <f t="shared" si="130"/>
        <v>-1.1912225705329149</v>
      </c>
      <c r="EB75" s="6">
        <f t="shared" si="131"/>
        <v>-2.3406478578892393</v>
      </c>
      <c r="EC75" s="6">
        <f t="shared" si="132"/>
        <v>-2.9780564263322873</v>
      </c>
      <c r="ED75" s="6">
        <f t="shared" si="133"/>
        <v>-1.5360501567398122</v>
      </c>
      <c r="EE75" s="82">
        <f t="shared" si="134"/>
        <v>-4.6394984326018829</v>
      </c>
    </row>
    <row r="76" spans="1:153" x14ac:dyDescent="0.25">
      <c r="A76" s="496" t="s">
        <v>59</v>
      </c>
      <c r="B76" s="93" t="s">
        <v>37</v>
      </c>
      <c r="C76" s="80" t="s">
        <v>37</v>
      </c>
      <c r="D76" s="80" t="s">
        <v>37</v>
      </c>
      <c r="E76" s="80" t="s">
        <v>37</v>
      </c>
      <c r="F76" s="80" t="s">
        <v>37</v>
      </c>
      <c r="G76" s="80" t="s">
        <v>37</v>
      </c>
      <c r="H76" s="80" t="s">
        <v>37</v>
      </c>
      <c r="I76" s="80" t="s">
        <v>37</v>
      </c>
      <c r="J76" s="80" t="s">
        <v>37</v>
      </c>
      <c r="K76" s="80" t="s">
        <v>37</v>
      </c>
      <c r="L76" s="80" t="s">
        <v>37</v>
      </c>
      <c r="M76" s="80" t="s">
        <v>37</v>
      </c>
      <c r="N76" s="80" t="s">
        <v>37</v>
      </c>
      <c r="O76" s="80" t="s">
        <v>37</v>
      </c>
      <c r="P76" s="80" t="s">
        <v>37</v>
      </c>
      <c r="Q76" s="80" t="s">
        <v>37</v>
      </c>
      <c r="R76" s="80" t="s">
        <v>37</v>
      </c>
      <c r="S76" s="80" t="s">
        <v>37</v>
      </c>
      <c r="T76" s="80" t="s">
        <v>37</v>
      </c>
      <c r="U76" s="80" t="s">
        <v>37</v>
      </c>
      <c r="V76" s="80" t="s">
        <v>37</v>
      </c>
      <c r="W76" s="80" t="s">
        <v>37</v>
      </c>
      <c r="X76" s="80" t="s">
        <v>37</v>
      </c>
      <c r="Y76" s="80" t="s">
        <v>37</v>
      </c>
      <c r="Z76" s="80" t="s">
        <v>37</v>
      </c>
      <c r="AA76" s="80" t="s">
        <v>37</v>
      </c>
      <c r="AB76" s="80" t="s">
        <v>37</v>
      </c>
      <c r="AC76" s="80" t="s">
        <v>37</v>
      </c>
      <c r="AD76" s="80" t="s">
        <v>37</v>
      </c>
      <c r="AE76" s="80" t="s">
        <v>37</v>
      </c>
      <c r="AF76" s="80" t="s">
        <v>37</v>
      </c>
      <c r="AG76" s="80" t="s">
        <v>37</v>
      </c>
      <c r="AH76" s="80" t="s">
        <v>37</v>
      </c>
      <c r="AI76" s="93">
        <v>16</v>
      </c>
      <c r="AJ76" s="80">
        <v>7</v>
      </c>
      <c r="AK76" s="80">
        <v>17</v>
      </c>
      <c r="AL76" s="80">
        <v>21</v>
      </c>
      <c r="AM76" s="80">
        <v>22</v>
      </c>
      <c r="AN76" s="80">
        <v>52</v>
      </c>
      <c r="AO76" s="80">
        <v>26</v>
      </c>
      <c r="AP76" s="80">
        <v>24</v>
      </c>
      <c r="AQ76" s="80">
        <v>19</v>
      </c>
      <c r="AR76" s="80">
        <v>4</v>
      </c>
      <c r="AS76" s="80">
        <v>9</v>
      </c>
      <c r="AT76" s="80">
        <v>15</v>
      </c>
      <c r="AU76" s="80">
        <v>7</v>
      </c>
      <c r="AV76" s="80">
        <v>18</v>
      </c>
      <c r="AW76" s="80">
        <v>19</v>
      </c>
      <c r="AX76" s="80">
        <v>15</v>
      </c>
      <c r="AY76" s="80">
        <v>47</v>
      </c>
      <c r="AZ76" s="80">
        <v>25</v>
      </c>
      <c r="BA76" s="80">
        <v>26</v>
      </c>
      <c r="BB76" s="80">
        <v>19</v>
      </c>
      <c r="BC76" s="80">
        <v>5</v>
      </c>
      <c r="BD76" s="80">
        <v>7</v>
      </c>
      <c r="BE76" s="80">
        <v>31</v>
      </c>
      <c r="BF76" s="80">
        <v>14</v>
      </c>
      <c r="BG76" s="80">
        <v>35</v>
      </c>
      <c r="BH76" s="80">
        <v>40</v>
      </c>
      <c r="BI76" s="80">
        <v>37</v>
      </c>
      <c r="BJ76" s="80">
        <v>99</v>
      </c>
      <c r="BK76" s="80">
        <v>51</v>
      </c>
      <c r="BL76" s="80">
        <v>50</v>
      </c>
      <c r="BM76" s="80">
        <v>38</v>
      </c>
      <c r="BN76" s="80">
        <v>9</v>
      </c>
      <c r="BO76" s="81">
        <v>16</v>
      </c>
      <c r="BQ76" s="71"/>
      <c r="BR76" s="66"/>
      <c r="BS76" s="66"/>
      <c r="BT76" s="66"/>
      <c r="BU76" s="66"/>
      <c r="BV76" s="66"/>
      <c r="BW76" s="66"/>
      <c r="BX76" s="66"/>
      <c r="BY76" s="66"/>
      <c r="BZ76" s="66"/>
      <c r="CA76" s="66"/>
      <c r="CB76" s="66"/>
      <c r="CC76" s="66"/>
      <c r="CD76" s="66"/>
      <c r="CE76" s="66"/>
      <c r="CF76" s="66"/>
      <c r="CG76" s="66"/>
      <c r="CH76" s="66"/>
      <c r="CI76" s="66"/>
      <c r="CJ76" s="66"/>
      <c r="CK76" s="66"/>
      <c r="CL76" s="66"/>
      <c r="CM76" s="61">
        <f t="shared" si="101"/>
        <v>7.3732718894009217</v>
      </c>
      <c r="CN76" s="6">
        <f t="shared" si="102"/>
        <v>3.225806451612903</v>
      </c>
      <c r="CO76" s="6">
        <f t="shared" si="103"/>
        <v>7.8341013824884786</v>
      </c>
      <c r="CP76" s="6">
        <f t="shared" si="104"/>
        <v>9.67741935483871</v>
      </c>
      <c r="CQ76" s="6">
        <f t="shared" si="105"/>
        <v>10.138248847926267</v>
      </c>
      <c r="CR76" s="6">
        <f t="shared" si="106"/>
        <v>23.963133640552993</v>
      </c>
      <c r="CS76" s="6">
        <f t="shared" si="107"/>
        <v>11.981566820276496</v>
      </c>
      <c r="CT76" s="6">
        <f t="shared" si="108"/>
        <v>11.059907834101383</v>
      </c>
      <c r="CU76" s="6">
        <f t="shared" si="109"/>
        <v>8.7557603686635943</v>
      </c>
      <c r="CV76" s="187">
        <f t="shared" si="110"/>
        <v>1.8433179723502304</v>
      </c>
      <c r="CW76" s="6">
        <f t="shared" si="111"/>
        <v>4.1474654377880187</v>
      </c>
      <c r="CX76" s="6">
        <f t="shared" si="112"/>
        <v>7.389162561576355</v>
      </c>
      <c r="CY76" s="6">
        <f t="shared" si="113"/>
        <v>3.4482758620689653</v>
      </c>
      <c r="CZ76" s="6">
        <f t="shared" si="114"/>
        <v>8.8669950738916263</v>
      </c>
      <c r="DA76" s="6">
        <f t="shared" si="115"/>
        <v>9.3596059113300498</v>
      </c>
      <c r="DB76" s="6">
        <f t="shared" si="116"/>
        <v>7.389162561576355</v>
      </c>
      <c r="DC76" s="6">
        <f t="shared" si="117"/>
        <v>23.152709359605911</v>
      </c>
      <c r="DD76" s="6">
        <f t="shared" si="118"/>
        <v>12.315270935960591</v>
      </c>
      <c r="DE76" s="6">
        <f t="shared" si="119"/>
        <v>12.807881773399016</v>
      </c>
      <c r="DF76" s="6">
        <f t="shared" si="120"/>
        <v>9.3596059113300498</v>
      </c>
      <c r="DG76" s="187">
        <f t="shared" si="121"/>
        <v>2.4630541871921183</v>
      </c>
      <c r="DH76" s="82">
        <f t="shared" si="122"/>
        <v>3.4482758620689653</v>
      </c>
      <c r="DJ76" s="71"/>
      <c r="DK76" s="66"/>
      <c r="DL76" s="66"/>
      <c r="DM76" s="66"/>
      <c r="DN76" s="66"/>
      <c r="DO76" s="66"/>
      <c r="DP76" s="66"/>
      <c r="DQ76" s="66"/>
      <c r="DR76" s="66"/>
      <c r="DS76" s="66"/>
      <c r="DT76" s="88"/>
      <c r="DU76" s="61">
        <f t="shared" si="124"/>
        <v>1.5890672175433274E-2</v>
      </c>
      <c r="DV76" s="6">
        <f t="shared" si="125"/>
        <v>0.22246941045606228</v>
      </c>
      <c r="DW76" s="6">
        <f t="shared" si="126"/>
        <v>1.0328936914031477</v>
      </c>
      <c r="DX76" s="6">
        <f t="shared" si="127"/>
        <v>-0.31781344350866014</v>
      </c>
      <c r="DY76" s="6">
        <f t="shared" si="128"/>
        <v>-2.7490862863499119</v>
      </c>
      <c r="DZ76" s="6">
        <f t="shared" si="129"/>
        <v>-0.81042428094708185</v>
      </c>
      <c r="EA76" s="6">
        <f t="shared" si="130"/>
        <v>0.3337041156840943</v>
      </c>
      <c r="EB76" s="6">
        <f t="shared" si="131"/>
        <v>1.7479739392976334</v>
      </c>
      <c r="EC76" s="6">
        <f t="shared" si="132"/>
        <v>0.60384554266645551</v>
      </c>
      <c r="ED76" s="187">
        <f t="shared" si="133"/>
        <v>0.6197362148418879</v>
      </c>
      <c r="EE76" s="82">
        <f t="shared" si="134"/>
        <v>-0.69918957571905338</v>
      </c>
    </row>
    <row r="77" spans="1:153" x14ac:dyDescent="0.25">
      <c r="A77" s="496" t="s">
        <v>60</v>
      </c>
      <c r="B77" s="93">
        <v>7</v>
      </c>
      <c r="C77" s="80">
        <v>3</v>
      </c>
      <c r="D77" s="80">
        <v>6</v>
      </c>
      <c r="E77" s="80">
        <v>6</v>
      </c>
      <c r="F77" s="80">
        <v>6</v>
      </c>
      <c r="G77" s="80">
        <v>18</v>
      </c>
      <c r="H77" s="80">
        <v>10</v>
      </c>
      <c r="I77" s="80">
        <v>11</v>
      </c>
      <c r="J77" s="80">
        <v>10</v>
      </c>
      <c r="K77" s="80">
        <v>4</v>
      </c>
      <c r="L77" s="80">
        <v>7</v>
      </c>
      <c r="M77" s="80">
        <v>5</v>
      </c>
      <c r="N77" s="80">
        <v>4</v>
      </c>
      <c r="O77" s="80">
        <v>5</v>
      </c>
      <c r="P77" s="80">
        <v>7</v>
      </c>
      <c r="Q77" s="80">
        <v>7</v>
      </c>
      <c r="R77" s="80">
        <v>16</v>
      </c>
      <c r="S77" s="80">
        <v>11</v>
      </c>
      <c r="T77" s="80">
        <v>13</v>
      </c>
      <c r="U77" s="80">
        <v>10</v>
      </c>
      <c r="V77" s="80">
        <v>2</v>
      </c>
      <c r="W77" s="80">
        <v>6</v>
      </c>
      <c r="X77" s="80">
        <v>12</v>
      </c>
      <c r="Y77" s="80">
        <v>7</v>
      </c>
      <c r="Z77" s="80">
        <v>11</v>
      </c>
      <c r="AA77" s="80">
        <v>13</v>
      </c>
      <c r="AB77" s="80">
        <v>13</v>
      </c>
      <c r="AC77" s="80">
        <v>34</v>
      </c>
      <c r="AD77" s="80">
        <v>21</v>
      </c>
      <c r="AE77" s="80">
        <v>24</v>
      </c>
      <c r="AF77" s="80">
        <v>20</v>
      </c>
      <c r="AG77" s="80">
        <v>6</v>
      </c>
      <c r="AH77" s="80">
        <v>13</v>
      </c>
      <c r="AI77" s="93">
        <v>4</v>
      </c>
      <c r="AJ77" s="80">
        <v>1</v>
      </c>
      <c r="AK77" s="80">
        <v>2</v>
      </c>
      <c r="AL77" s="80">
        <v>4</v>
      </c>
      <c r="AM77" s="80">
        <v>3</v>
      </c>
      <c r="AN77" s="80">
        <v>14</v>
      </c>
      <c r="AO77" s="80">
        <v>8</v>
      </c>
      <c r="AP77" s="80">
        <v>12</v>
      </c>
      <c r="AQ77" s="80">
        <v>17</v>
      </c>
      <c r="AR77" s="80">
        <v>10</v>
      </c>
      <c r="AS77" s="80">
        <v>15</v>
      </c>
      <c r="AT77" s="80">
        <v>5</v>
      </c>
      <c r="AU77" s="80">
        <v>2</v>
      </c>
      <c r="AV77" s="80">
        <v>4</v>
      </c>
      <c r="AW77" s="80">
        <v>5</v>
      </c>
      <c r="AX77" s="80">
        <v>4</v>
      </c>
      <c r="AY77" s="80">
        <v>15</v>
      </c>
      <c r="AZ77" s="80">
        <v>10</v>
      </c>
      <c r="BA77" s="80">
        <v>14</v>
      </c>
      <c r="BB77" s="80">
        <v>18</v>
      </c>
      <c r="BC77" s="80">
        <v>5</v>
      </c>
      <c r="BD77" s="80">
        <v>7</v>
      </c>
      <c r="BE77" s="80">
        <v>9</v>
      </c>
      <c r="BF77" s="80">
        <v>3</v>
      </c>
      <c r="BG77" s="80">
        <v>6</v>
      </c>
      <c r="BH77" s="80">
        <v>9</v>
      </c>
      <c r="BI77" s="80">
        <v>7</v>
      </c>
      <c r="BJ77" s="80">
        <v>29</v>
      </c>
      <c r="BK77" s="80">
        <v>18</v>
      </c>
      <c r="BL77" s="80">
        <v>26</v>
      </c>
      <c r="BM77" s="80">
        <v>35</v>
      </c>
      <c r="BN77" s="80">
        <v>15</v>
      </c>
      <c r="BO77" s="81">
        <v>22</v>
      </c>
      <c r="BQ77" s="61">
        <f t="shared" ref="BQ77:CA81" si="135">IFERROR(B77/SUM($B77:$L77)*100,0)</f>
        <v>7.9545454545454541</v>
      </c>
      <c r="BR77" s="187">
        <f t="shared" si="135"/>
        <v>3.4090909090909087</v>
      </c>
      <c r="BS77" s="6">
        <f t="shared" si="135"/>
        <v>6.8181818181818175</v>
      </c>
      <c r="BT77" s="6">
        <f t="shared" si="135"/>
        <v>6.8181818181818175</v>
      </c>
      <c r="BU77" s="6">
        <f t="shared" si="135"/>
        <v>6.8181818181818175</v>
      </c>
      <c r="BV77" s="6">
        <f t="shared" si="135"/>
        <v>20.454545454545457</v>
      </c>
      <c r="BW77" s="6">
        <f t="shared" si="135"/>
        <v>11.363636363636363</v>
      </c>
      <c r="BX77" s="6">
        <f t="shared" si="135"/>
        <v>12.5</v>
      </c>
      <c r="BY77" s="6">
        <f t="shared" si="135"/>
        <v>11.363636363636363</v>
      </c>
      <c r="BZ77" s="187">
        <f t="shared" si="135"/>
        <v>4.5454545454545459</v>
      </c>
      <c r="CA77" s="6">
        <f t="shared" si="135"/>
        <v>7.9545454545454541</v>
      </c>
      <c r="CB77" s="187">
        <f t="shared" ref="CB77:CL81" si="136">IFERROR(M77/SUM($M77:$W77)*100,0)</f>
        <v>5.8139534883720927</v>
      </c>
      <c r="CC77" s="187">
        <f t="shared" si="136"/>
        <v>4.6511627906976747</v>
      </c>
      <c r="CD77" s="187">
        <f t="shared" si="136"/>
        <v>5.8139534883720927</v>
      </c>
      <c r="CE77" s="6">
        <f t="shared" si="136"/>
        <v>8.1395348837209305</v>
      </c>
      <c r="CF77" s="6">
        <f t="shared" si="136"/>
        <v>8.1395348837209305</v>
      </c>
      <c r="CG77" s="6">
        <f t="shared" si="136"/>
        <v>18.604651162790699</v>
      </c>
      <c r="CH77" s="6">
        <f t="shared" si="136"/>
        <v>12.790697674418606</v>
      </c>
      <c r="CI77" s="6">
        <f t="shared" si="136"/>
        <v>15.11627906976744</v>
      </c>
      <c r="CJ77" s="6">
        <f t="shared" si="136"/>
        <v>11.627906976744185</v>
      </c>
      <c r="CK77" s="187">
        <f t="shared" si="136"/>
        <v>2.3255813953488373</v>
      </c>
      <c r="CL77" s="6">
        <f t="shared" si="136"/>
        <v>6.9767441860465116</v>
      </c>
      <c r="CM77" s="188">
        <f t="shared" si="101"/>
        <v>4.4444444444444446</v>
      </c>
      <c r="CN77" s="187">
        <f t="shared" si="102"/>
        <v>1.1111111111111112</v>
      </c>
      <c r="CO77" s="187">
        <f t="shared" si="103"/>
        <v>2.2222222222222223</v>
      </c>
      <c r="CP77" s="187">
        <f t="shared" si="104"/>
        <v>4.4444444444444446</v>
      </c>
      <c r="CQ77" s="187">
        <f t="shared" si="105"/>
        <v>3.3333333333333335</v>
      </c>
      <c r="CR77" s="6">
        <f t="shared" si="106"/>
        <v>15.555555555555555</v>
      </c>
      <c r="CS77" s="6">
        <f t="shared" si="107"/>
        <v>8.8888888888888893</v>
      </c>
      <c r="CT77" s="6">
        <f t="shared" si="108"/>
        <v>13.333333333333334</v>
      </c>
      <c r="CU77" s="6">
        <f t="shared" si="109"/>
        <v>18.888888888888889</v>
      </c>
      <c r="CV77" s="6">
        <f t="shared" si="110"/>
        <v>11.111111111111111</v>
      </c>
      <c r="CW77" s="6">
        <f t="shared" si="111"/>
        <v>16.666666666666664</v>
      </c>
      <c r="CX77" s="187">
        <f t="shared" si="112"/>
        <v>5.6179775280898872</v>
      </c>
      <c r="CY77" s="187">
        <f t="shared" si="113"/>
        <v>2.2471910112359552</v>
      </c>
      <c r="CZ77" s="187">
        <f t="shared" si="114"/>
        <v>4.4943820224719104</v>
      </c>
      <c r="DA77" s="187">
        <f t="shared" si="115"/>
        <v>5.6179775280898872</v>
      </c>
      <c r="DB77" s="187">
        <f t="shared" si="116"/>
        <v>4.4943820224719104</v>
      </c>
      <c r="DC77" s="6">
        <f t="shared" si="117"/>
        <v>16.853932584269664</v>
      </c>
      <c r="DD77" s="6">
        <f t="shared" si="118"/>
        <v>11.235955056179774</v>
      </c>
      <c r="DE77" s="6">
        <f t="shared" si="119"/>
        <v>15.730337078651685</v>
      </c>
      <c r="DF77" s="6">
        <f t="shared" si="120"/>
        <v>20.224719101123593</v>
      </c>
      <c r="DG77" s="187">
        <f t="shared" si="121"/>
        <v>5.6179775280898872</v>
      </c>
      <c r="DH77" s="82">
        <f t="shared" si="122"/>
        <v>7.8651685393258424</v>
      </c>
      <c r="DJ77" s="188">
        <f t="shared" ref="DJ77:DT81" si="137">CB77-BQ77</f>
        <v>-2.1405919661733614</v>
      </c>
      <c r="DK77" s="187">
        <f t="shared" si="137"/>
        <v>1.242071881606766</v>
      </c>
      <c r="DL77" s="187">
        <f t="shared" si="137"/>
        <v>-1.0042283298097248</v>
      </c>
      <c r="DM77" s="6">
        <f t="shared" si="137"/>
        <v>1.321353065539113</v>
      </c>
      <c r="DN77" s="6">
        <f t="shared" si="137"/>
        <v>1.321353065539113</v>
      </c>
      <c r="DO77" s="6">
        <f t="shared" si="137"/>
        <v>-1.8498942917547581</v>
      </c>
      <c r="DP77" s="6">
        <f t="shared" si="137"/>
        <v>1.4270613107822427</v>
      </c>
      <c r="DQ77" s="6">
        <f t="shared" si="137"/>
        <v>2.6162790697674403</v>
      </c>
      <c r="DR77" s="6">
        <f t="shared" si="137"/>
        <v>0.26427061310782207</v>
      </c>
      <c r="DS77" s="187">
        <f t="shared" si="137"/>
        <v>-2.2198731501057085</v>
      </c>
      <c r="DT77" s="82">
        <f t="shared" si="137"/>
        <v>-0.97780126849894256</v>
      </c>
      <c r="DU77" s="188">
        <f t="shared" si="124"/>
        <v>1.1735330836454425</v>
      </c>
      <c r="DV77" s="187">
        <f t="shared" si="125"/>
        <v>1.1360799001248441</v>
      </c>
      <c r="DW77" s="187">
        <f t="shared" si="126"/>
        <v>2.2721598002496881</v>
      </c>
      <c r="DX77" s="187">
        <f t="shared" si="127"/>
        <v>1.1735330836454425</v>
      </c>
      <c r="DY77" s="187">
        <f t="shared" si="128"/>
        <v>1.161048689138577</v>
      </c>
      <c r="DZ77" s="6">
        <f t="shared" si="129"/>
        <v>1.2983770287141088</v>
      </c>
      <c r="EA77" s="6">
        <f t="shared" si="130"/>
        <v>2.347066167290885</v>
      </c>
      <c r="EB77" s="6">
        <f t="shared" si="131"/>
        <v>2.3970037453183508</v>
      </c>
      <c r="EC77" s="6">
        <f t="shared" si="132"/>
        <v>1.3358302122347041</v>
      </c>
      <c r="ED77" s="187">
        <f t="shared" si="133"/>
        <v>-5.4931335830212236</v>
      </c>
      <c r="EE77" s="82">
        <f t="shared" si="134"/>
        <v>-8.801498127340821</v>
      </c>
    </row>
    <row r="78" spans="1:153" x14ac:dyDescent="0.25">
      <c r="A78" s="496" t="s">
        <v>61</v>
      </c>
      <c r="B78" s="93">
        <v>96</v>
      </c>
      <c r="C78" s="80">
        <v>44</v>
      </c>
      <c r="D78" s="80">
        <v>82</v>
      </c>
      <c r="E78" s="80">
        <v>89</v>
      </c>
      <c r="F78" s="80">
        <v>78</v>
      </c>
      <c r="G78" s="80">
        <v>299</v>
      </c>
      <c r="H78" s="80">
        <v>259</v>
      </c>
      <c r="I78" s="80">
        <v>370</v>
      </c>
      <c r="J78" s="80">
        <v>304</v>
      </c>
      <c r="K78" s="80">
        <v>106</v>
      </c>
      <c r="L78" s="80">
        <v>166</v>
      </c>
      <c r="M78" s="80">
        <v>91</v>
      </c>
      <c r="N78" s="80">
        <v>52</v>
      </c>
      <c r="O78" s="80">
        <v>106</v>
      </c>
      <c r="P78" s="80">
        <v>126</v>
      </c>
      <c r="Q78" s="80">
        <v>81</v>
      </c>
      <c r="R78" s="80">
        <v>271</v>
      </c>
      <c r="S78" s="80">
        <v>220</v>
      </c>
      <c r="T78" s="80">
        <v>289</v>
      </c>
      <c r="U78" s="80">
        <v>325</v>
      </c>
      <c r="V78" s="80">
        <v>96</v>
      </c>
      <c r="W78" s="80">
        <v>156</v>
      </c>
      <c r="X78" s="80">
        <v>187</v>
      </c>
      <c r="Y78" s="80">
        <v>96</v>
      </c>
      <c r="Z78" s="80">
        <v>188</v>
      </c>
      <c r="AA78" s="80">
        <v>215</v>
      </c>
      <c r="AB78" s="80">
        <v>159</v>
      </c>
      <c r="AC78" s="80">
        <v>570</v>
      </c>
      <c r="AD78" s="80">
        <v>479</v>
      </c>
      <c r="AE78" s="80">
        <v>659</v>
      </c>
      <c r="AF78" s="80">
        <v>629</v>
      </c>
      <c r="AG78" s="80">
        <v>202</v>
      </c>
      <c r="AH78" s="80">
        <v>322</v>
      </c>
      <c r="AI78" s="93">
        <v>43</v>
      </c>
      <c r="AJ78" s="80">
        <v>17</v>
      </c>
      <c r="AK78" s="80">
        <v>20</v>
      </c>
      <c r="AL78" s="80">
        <v>60</v>
      </c>
      <c r="AM78" s="80">
        <v>58</v>
      </c>
      <c r="AN78" s="80">
        <v>231</v>
      </c>
      <c r="AO78" s="80">
        <v>210</v>
      </c>
      <c r="AP78" s="80">
        <v>349</v>
      </c>
      <c r="AQ78" s="80">
        <v>360</v>
      </c>
      <c r="AR78" s="80">
        <v>159</v>
      </c>
      <c r="AS78" s="80">
        <v>559</v>
      </c>
      <c r="AT78" s="80">
        <v>47</v>
      </c>
      <c r="AU78" s="80">
        <v>25</v>
      </c>
      <c r="AV78" s="80">
        <v>50</v>
      </c>
      <c r="AW78" s="80">
        <v>68</v>
      </c>
      <c r="AX78" s="80">
        <v>65</v>
      </c>
      <c r="AY78" s="80">
        <v>263</v>
      </c>
      <c r="AZ78" s="80">
        <v>233</v>
      </c>
      <c r="BA78" s="80">
        <v>320</v>
      </c>
      <c r="BB78" s="80">
        <v>341</v>
      </c>
      <c r="BC78" s="80">
        <v>111</v>
      </c>
      <c r="BD78" s="80">
        <v>429</v>
      </c>
      <c r="BE78" s="80">
        <v>90</v>
      </c>
      <c r="BF78" s="80">
        <v>42</v>
      </c>
      <c r="BG78" s="80">
        <v>70</v>
      </c>
      <c r="BH78" s="80">
        <v>128</v>
      </c>
      <c r="BI78" s="80">
        <v>123</v>
      </c>
      <c r="BJ78" s="80">
        <v>494</v>
      </c>
      <c r="BK78" s="80">
        <v>443</v>
      </c>
      <c r="BL78" s="80">
        <v>669</v>
      </c>
      <c r="BM78" s="80">
        <v>701</v>
      </c>
      <c r="BN78" s="80">
        <v>270</v>
      </c>
      <c r="BO78" s="81">
        <v>988</v>
      </c>
      <c r="BQ78" s="61">
        <f t="shared" si="135"/>
        <v>5.0713153724247224</v>
      </c>
      <c r="BR78" s="6">
        <f t="shared" si="135"/>
        <v>2.3243528790279981</v>
      </c>
      <c r="BS78" s="6">
        <f t="shared" si="135"/>
        <v>4.3317485472794504</v>
      </c>
      <c r="BT78" s="6">
        <f t="shared" si="135"/>
        <v>4.7015319598520868</v>
      </c>
      <c r="BU78" s="6">
        <f t="shared" si="135"/>
        <v>4.1204437400950873</v>
      </c>
      <c r="BV78" s="6">
        <f t="shared" si="135"/>
        <v>15.795034337031167</v>
      </c>
      <c r="BW78" s="6">
        <f t="shared" si="135"/>
        <v>13.681986265187533</v>
      </c>
      <c r="BX78" s="6">
        <f t="shared" si="135"/>
        <v>19.545694664553618</v>
      </c>
      <c r="BY78" s="6">
        <f t="shared" si="135"/>
        <v>16.059165346011621</v>
      </c>
      <c r="BZ78" s="6">
        <f t="shared" si="135"/>
        <v>5.5995773903856314</v>
      </c>
      <c r="CA78" s="6">
        <f t="shared" si="135"/>
        <v>8.7691494981510818</v>
      </c>
      <c r="CB78" s="6">
        <f t="shared" si="136"/>
        <v>5.019305019305019</v>
      </c>
      <c r="CC78" s="6">
        <f t="shared" si="136"/>
        <v>2.8681742967457251</v>
      </c>
      <c r="CD78" s="6">
        <f t="shared" si="136"/>
        <v>5.8466629895201319</v>
      </c>
      <c r="CE78" s="6">
        <f t="shared" si="136"/>
        <v>6.9498069498069501</v>
      </c>
      <c r="CF78" s="6">
        <f t="shared" si="136"/>
        <v>4.4677330391616108</v>
      </c>
      <c r="CG78" s="6">
        <f t="shared" si="136"/>
        <v>14.947600661886376</v>
      </c>
      <c r="CH78" s="6">
        <f t="shared" si="136"/>
        <v>12.134583563154992</v>
      </c>
      <c r="CI78" s="6">
        <f t="shared" si="136"/>
        <v>15.940430226144512</v>
      </c>
      <c r="CJ78" s="6">
        <f t="shared" si="136"/>
        <v>17.926089354660782</v>
      </c>
      <c r="CK78" s="6">
        <f t="shared" si="136"/>
        <v>5.2950910093767236</v>
      </c>
      <c r="CL78" s="6">
        <f t="shared" si="136"/>
        <v>8.6045228902371758</v>
      </c>
      <c r="CM78" s="61">
        <f t="shared" si="101"/>
        <v>2.0813165537270089</v>
      </c>
      <c r="CN78" s="6">
        <f t="shared" si="102"/>
        <v>0.82284607938044529</v>
      </c>
      <c r="CO78" s="6">
        <f t="shared" si="103"/>
        <v>0.9680542110358179</v>
      </c>
      <c r="CP78" s="6">
        <f t="shared" si="104"/>
        <v>2.9041626331074539</v>
      </c>
      <c r="CQ78" s="6">
        <f t="shared" si="105"/>
        <v>2.8073572120038723</v>
      </c>
      <c r="CR78" s="6">
        <f t="shared" si="106"/>
        <v>11.181026137463698</v>
      </c>
      <c r="CS78" s="6">
        <f t="shared" si="107"/>
        <v>10.164569215876089</v>
      </c>
      <c r="CT78" s="6">
        <f t="shared" si="108"/>
        <v>16.892545982575026</v>
      </c>
      <c r="CU78" s="6">
        <f t="shared" si="109"/>
        <v>17.424975798644724</v>
      </c>
      <c r="CV78" s="6">
        <f t="shared" si="110"/>
        <v>7.696030977734754</v>
      </c>
      <c r="CW78" s="6">
        <f t="shared" si="111"/>
        <v>27.057115198451115</v>
      </c>
      <c r="CX78" s="6">
        <f t="shared" si="112"/>
        <v>2.4077868852459017</v>
      </c>
      <c r="CY78" s="6">
        <f t="shared" si="113"/>
        <v>1.2807377049180328</v>
      </c>
      <c r="CZ78" s="6">
        <f t="shared" si="114"/>
        <v>2.5614754098360657</v>
      </c>
      <c r="DA78" s="6">
        <f t="shared" si="115"/>
        <v>3.4836065573770489</v>
      </c>
      <c r="DB78" s="6">
        <f t="shared" si="116"/>
        <v>3.3299180327868854</v>
      </c>
      <c r="DC78" s="6">
        <f t="shared" si="117"/>
        <v>13.473360655737704</v>
      </c>
      <c r="DD78" s="6">
        <f t="shared" si="118"/>
        <v>11.936475409836065</v>
      </c>
      <c r="DE78" s="6">
        <f t="shared" si="119"/>
        <v>16.393442622950818</v>
      </c>
      <c r="DF78" s="6">
        <f t="shared" si="120"/>
        <v>17.469262295081968</v>
      </c>
      <c r="DG78" s="6">
        <f t="shared" si="121"/>
        <v>5.6864754098360653</v>
      </c>
      <c r="DH78" s="82">
        <f t="shared" si="122"/>
        <v>21.977459016393443</v>
      </c>
      <c r="DJ78" s="61">
        <f t="shared" si="137"/>
        <v>-5.2010353119703367E-2</v>
      </c>
      <c r="DK78" s="6">
        <f t="shared" si="137"/>
        <v>0.54382141771772696</v>
      </c>
      <c r="DL78" s="6">
        <f t="shared" si="137"/>
        <v>1.5149144422406815</v>
      </c>
      <c r="DM78" s="6">
        <f t="shared" si="137"/>
        <v>2.2482749899548633</v>
      </c>
      <c r="DN78" s="6">
        <f t="shared" si="137"/>
        <v>0.3472892990665235</v>
      </c>
      <c r="DO78" s="6">
        <f t="shared" si="137"/>
        <v>-0.8474336751447904</v>
      </c>
      <c r="DP78" s="6">
        <f t="shared" si="137"/>
        <v>-1.5474027020325405</v>
      </c>
      <c r="DQ78" s="6">
        <f t="shared" si="137"/>
        <v>-3.6052644384091064</v>
      </c>
      <c r="DR78" s="6">
        <f t="shared" si="137"/>
        <v>1.8669240086491605</v>
      </c>
      <c r="DS78" s="6">
        <f t="shared" si="137"/>
        <v>-0.30448638100890779</v>
      </c>
      <c r="DT78" s="82">
        <f t="shared" si="137"/>
        <v>-0.16462660791390604</v>
      </c>
      <c r="DU78" s="61">
        <f t="shared" si="124"/>
        <v>0.32647033151889282</v>
      </c>
      <c r="DV78" s="6">
        <f t="shared" si="125"/>
        <v>0.45789162553758755</v>
      </c>
      <c r="DW78" s="6">
        <f t="shared" si="126"/>
        <v>1.5934211988002478</v>
      </c>
      <c r="DX78" s="6">
        <f t="shared" si="127"/>
        <v>0.57944392426959501</v>
      </c>
      <c r="DY78" s="6">
        <f t="shared" si="128"/>
        <v>0.52256082078301302</v>
      </c>
      <c r="DZ78" s="6">
        <f t="shared" si="129"/>
        <v>2.2923345182740054</v>
      </c>
      <c r="EA78" s="187">
        <f t="shared" si="130"/>
        <v>1.7719061939599765</v>
      </c>
      <c r="EB78" s="6">
        <f t="shared" si="131"/>
        <v>-0.4991033596242076</v>
      </c>
      <c r="EC78" s="187">
        <f t="shared" si="132"/>
        <v>4.4286496437244693E-2</v>
      </c>
      <c r="ED78" s="187">
        <f t="shared" si="133"/>
        <v>-2.0095555678986887</v>
      </c>
      <c r="EE78" s="189">
        <f t="shared" si="134"/>
        <v>-5.079656182057672</v>
      </c>
    </row>
    <row r="79" spans="1:153" x14ac:dyDescent="0.25">
      <c r="A79" s="496" t="s">
        <v>62</v>
      </c>
      <c r="B79" s="93">
        <v>9</v>
      </c>
      <c r="C79" s="80">
        <v>3</v>
      </c>
      <c r="D79" s="80">
        <v>4</v>
      </c>
      <c r="E79" s="80">
        <v>4</v>
      </c>
      <c r="F79" s="80">
        <v>4</v>
      </c>
      <c r="G79" s="80">
        <v>12</v>
      </c>
      <c r="H79" s="80">
        <v>7</v>
      </c>
      <c r="I79" s="80">
        <v>6</v>
      </c>
      <c r="J79" s="80">
        <v>5</v>
      </c>
      <c r="K79" s="80">
        <v>2</v>
      </c>
      <c r="L79" s="80">
        <v>2</v>
      </c>
      <c r="M79" s="80">
        <v>8</v>
      </c>
      <c r="N79" s="80">
        <v>3</v>
      </c>
      <c r="O79" s="80">
        <v>4</v>
      </c>
      <c r="P79" s="80">
        <v>5</v>
      </c>
      <c r="Q79" s="80">
        <v>4</v>
      </c>
      <c r="R79" s="80">
        <v>9</v>
      </c>
      <c r="S79" s="80">
        <v>4</v>
      </c>
      <c r="T79" s="80">
        <v>5</v>
      </c>
      <c r="U79" s="80">
        <v>4</v>
      </c>
      <c r="V79" s="80">
        <v>1</v>
      </c>
      <c r="W79" s="80">
        <v>1</v>
      </c>
      <c r="X79" s="80">
        <v>17</v>
      </c>
      <c r="Y79" s="80">
        <v>6</v>
      </c>
      <c r="Z79" s="80">
        <v>8</v>
      </c>
      <c r="AA79" s="80">
        <v>9</v>
      </c>
      <c r="AB79" s="80">
        <v>8</v>
      </c>
      <c r="AC79" s="80">
        <v>21</v>
      </c>
      <c r="AD79" s="80">
        <v>11</v>
      </c>
      <c r="AE79" s="80">
        <v>11</v>
      </c>
      <c r="AF79" s="80">
        <v>9</v>
      </c>
      <c r="AG79" s="80">
        <v>3</v>
      </c>
      <c r="AH79" s="80">
        <v>3</v>
      </c>
      <c r="AI79" s="93">
        <v>4</v>
      </c>
      <c r="AJ79" s="80">
        <v>1</v>
      </c>
      <c r="AK79" s="80">
        <v>2</v>
      </c>
      <c r="AL79" s="80">
        <v>3</v>
      </c>
      <c r="AM79" s="80">
        <v>3</v>
      </c>
      <c r="AN79" s="80">
        <v>10</v>
      </c>
      <c r="AO79" s="80">
        <v>6</v>
      </c>
      <c r="AP79" s="80">
        <v>10</v>
      </c>
      <c r="AQ79" s="80">
        <v>10</v>
      </c>
      <c r="AR79" s="80">
        <v>4</v>
      </c>
      <c r="AS79" s="80">
        <v>6</v>
      </c>
      <c r="AT79" s="80">
        <v>6</v>
      </c>
      <c r="AU79" s="80">
        <v>2</v>
      </c>
      <c r="AV79" s="80">
        <v>3</v>
      </c>
      <c r="AW79" s="80">
        <v>4</v>
      </c>
      <c r="AX79" s="80">
        <v>3</v>
      </c>
      <c r="AY79" s="80">
        <v>10</v>
      </c>
      <c r="AZ79" s="80">
        <v>5</v>
      </c>
      <c r="BA79" s="80">
        <v>7</v>
      </c>
      <c r="BB79" s="80">
        <v>5</v>
      </c>
      <c r="BC79" s="80">
        <v>2</v>
      </c>
      <c r="BD79" s="80">
        <v>3</v>
      </c>
      <c r="BE79" s="80">
        <v>10</v>
      </c>
      <c r="BF79" s="80">
        <v>3</v>
      </c>
      <c r="BG79" s="80">
        <v>5</v>
      </c>
      <c r="BH79" s="80">
        <v>7</v>
      </c>
      <c r="BI79" s="80">
        <v>6</v>
      </c>
      <c r="BJ79" s="80">
        <v>20</v>
      </c>
      <c r="BK79" s="80">
        <v>11</v>
      </c>
      <c r="BL79" s="80">
        <v>17</v>
      </c>
      <c r="BM79" s="80">
        <v>15</v>
      </c>
      <c r="BN79" s="80">
        <v>6</v>
      </c>
      <c r="BO79" s="81">
        <v>9</v>
      </c>
      <c r="BQ79" s="61">
        <f t="shared" si="135"/>
        <v>15.517241379310345</v>
      </c>
      <c r="BR79" s="187">
        <f t="shared" si="135"/>
        <v>5.1724137931034484</v>
      </c>
      <c r="BS79" s="187">
        <f t="shared" si="135"/>
        <v>6.8965517241379306</v>
      </c>
      <c r="BT79" s="187">
        <f t="shared" si="135"/>
        <v>6.8965517241379306</v>
      </c>
      <c r="BU79" s="187">
        <f t="shared" si="135"/>
        <v>6.8965517241379306</v>
      </c>
      <c r="BV79" s="6">
        <f t="shared" si="135"/>
        <v>20.689655172413794</v>
      </c>
      <c r="BW79" s="6">
        <f t="shared" si="135"/>
        <v>12.068965517241379</v>
      </c>
      <c r="BX79" s="6">
        <f t="shared" si="135"/>
        <v>10.344827586206897</v>
      </c>
      <c r="BY79" s="187">
        <f t="shared" si="135"/>
        <v>8.6206896551724146</v>
      </c>
      <c r="BZ79" s="187">
        <f t="shared" si="135"/>
        <v>3.4482758620689653</v>
      </c>
      <c r="CA79" s="187">
        <f t="shared" si="135"/>
        <v>3.4482758620689653</v>
      </c>
      <c r="CB79" s="6">
        <f t="shared" si="136"/>
        <v>16.666666666666664</v>
      </c>
      <c r="CC79" s="187">
        <f t="shared" si="136"/>
        <v>6.25</v>
      </c>
      <c r="CD79" s="187">
        <f t="shared" si="136"/>
        <v>8.3333333333333321</v>
      </c>
      <c r="CE79" s="187">
        <f t="shared" si="136"/>
        <v>10.416666666666668</v>
      </c>
      <c r="CF79" s="187">
        <f t="shared" si="136"/>
        <v>8.3333333333333321</v>
      </c>
      <c r="CG79" s="6">
        <f t="shared" si="136"/>
        <v>18.75</v>
      </c>
      <c r="CH79" s="187">
        <f t="shared" si="136"/>
        <v>8.3333333333333321</v>
      </c>
      <c r="CI79" s="187">
        <f t="shared" si="136"/>
        <v>10.416666666666668</v>
      </c>
      <c r="CJ79" s="187">
        <f t="shared" si="136"/>
        <v>8.3333333333333321</v>
      </c>
      <c r="CK79" s="187">
        <f t="shared" si="136"/>
        <v>2.083333333333333</v>
      </c>
      <c r="CL79" s="187">
        <f t="shared" si="136"/>
        <v>2.083333333333333</v>
      </c>
      <c r="CM79" s="188">
        <f t="shared" si="101"/>
        <v>6.7796610169491522</v>
      </c>
      <c r="CN79" s="187">
        <f t="shared" si="102"/>
        <v>1.6949152542372881</v>
      </c>
      <c r="CO79" s="187">
        <f t="shared" si="103"/>
        <v>3.3898305084745761</v>
      </c>
      <c r="CP79" s="187">
        <f t="shared" si="104"/>
        <v>5.0847457627118651</v>
      </c>
      <c r="CQ79" s="187">
        <f t="shared" si="105"/>
        <v>5.0847457627118651</v>
      </c>
      <c r="CR79" s="6">
        <f t="shared" si="106"/>
        <v>16.949152542372879</v>
      </c>
      <c r="CS79" s="6">
        <f t="shared" si="107"/>
        <v>10.16949152542373</v>
      </c>
      <c r="CT79" s="6">
        <f t="shared" si="108"/>
        <v>16.949152542372879</v>
      </c>
      <c r="CU79" s="6">
        <f t="shared" si="109"/>
        <v>16.949152542372879</v>
      </c>
      <c r="CV79" s="187">
        <f t="shared" si="110"/>
        <v>6.7796610169491522</v>
      </c>
      <c r="CW79" s="6">
        <f t="shared" si="111"/>
        <v>10.16949152542373</v>
      </c>
      <c r="CX79" s="6">
        <f t="shared" si="112"/>
        <v>12</v>
      </c>
      <c r="CY79" s="187">
        <f t="shared" si="113"/>
        <v>4</v>
      </c>
      <c r="CZ79" s="187">
        <f t="shared" si="114"/>
        <v>6</v>
      </c>
      <c r="DA79" s="187">
        <f t="shared" si="115"/>
        <v>8</v>
      </c>
      <c r="DB79" s="187">
        <f t="shared" si="116"/>
        <v>6</v>
      </c>
      <c r="DC79" s="6">
        <f t="shared" si="117"/>
        <v>20</v>
      </c>
      <c r="DD79" s="187">
        <f t="shared" si="118"/>
        <v>10</v>
      </c>
      <c r="DE79" s="6">
        <f t="shared" si="119"/>
        <v>14.000000000000002</v>
      </c>
      <c r="DF79" s="187">
        <f t="shared" si="120"/>
        <v>10</v>
      </c>
      <c r="DG79" s="187">
        <f t="shared" si="121"/>
        <v>4</v>
      </c>
      <c r="DH79" s="189">
        <f t="shared" si="122"/>
        <v>6</v>
      </c>
      <c r="DJ79" s="61">
        <f t="shared" si="137"/>
        <v>1.1494252873563191</v>
      </c>
      <c r="DK79" s="187">
        <f t="shared" si="137"/>
        <v>1.0775862068965516</v>
      </c>
      <c r="DL79" s="187">
        <f t="shared" si="137"/>
        <v>1.4367816091954015</v>
      </c>
      <c r="DM79" s="187">
        <f t="shared" si="137"/>
        <v>3.5201149425287372</v>
      </c>
      <c r="DN79" s="187">
        <f t="shared" si="137"/>
        <v>1.4367816091954015</v>
      </c>
      <c r="DO79" s="6">
        <f t="shared" si="137"/>
        <v>-1.9396551724137936</v>
      </c>
      <c r="DP79" s="187">
        <f t="shared" si="137"/>
        <v>-3.7356321839080469</v>
      </c>
      <c r="DQ79" s="187">
        <f t="shared" si="137"/>
        <v>7.1839080459771054E-2</v>
      </c>
      <c r="DR79" s="187">
        <f t="shared" si="137"/>
        <v>-0.28735632183908244</v>
      </c>
      <c r="DS79" s="187">
        <f t="shared" si="137"/>
        <v>-1.3649425287356323</v>
      </c>
      <c r="DT79" s="189">
        <f t="shared" si="137"/>
        <v>-1.3649425287356323</v>
      </c>
      <c r="DU79" s="188">
        <f t="shared" si="124"/>
        <v>5.2203389830508478</v>
      </c>
      <c r="DV79" s="187">
        <f t="shared" si="125"/>
        <v>2.3050847457627119</v>
      </c>
      <c r="DW79" s="187">
        <f t="shared" si="126"/>
        <v>2.6101694915254239</v>
      </c>
      <c r="DX79" s="187">
        <f t="shared" si="127"/>
        <v>2.9152542372881349</v>
      </c>
      <c r="DY79" s="187">
        <f t="shared" si="128"/>
        <v>0.91525423728813493</v>
      </c>
      <c r="DZ79" s="6">
        <f t="shared" si="129"/>
        <v>3.0508474576271212</v>
      </c>
      <c r="EA79" s="6">
        <f t="shared" si="130"/>
        <v>-0.16949152542373014</v>
      </c>
      <c r="EB79" s="6">
        <f t="shared" si="131"/>
        <v>-2.9491525423728771</v>
      </c>
      <c r="EC79" s="6">
        <f t="shared" si="132"/>
        <v>-6.9491525423728788</v>
      </c>
      <c r="ED79" s="187">
        <f t="shared" si="133"/>
        <v>-2.7796610169491522</v>
      </c>
      <c r="EE79" s="82">
        <f t="shared" si="134"/>
        <v>-4.1694915254237301</v>
      </c>
    </row>
    <row r="80" spans="1:153" x14ac:dyDescent="0.25">
      <c r="A80" s="496" t="s">
        <v>63</v>
      </c>
      <c r="B80" s="93">
        <v>3</v>
      </c>
      <c r="C80" s="80">
        <v>4</v>
      </c>
      <c r="D80" s="80">
        <v>2</v>
      </c>
      <c r="E80" s="80">
        <v>7</v>
      </c>
      <c r="F80" s="80">
        <v>8</v>
      </c>
      <c r="G80" s="80">
        <v>29</v>
      </c>
      <c r="H80" s="80">
        <v>28</v>
      </c>
      <c r="I80" s="80">
        <v>47</v>
      </c>
      <c r="J80" s="80">
        <v>51</v>
      </c>
      <c r="K80" s="80">
        <v>26</v>
      </c>
      <c r="L80" s="80">
        <v>25</v>
      </c>
      <c r="M80" s="80">
        <v>6</v>
      </c>
      <c r="N80" s="80">
        <v>3</v>
      </c>
      <c r="O80" s="80">
        <v>11</v>
      </c>
      <c r="P80" s="80">
        <v>10</v>
      </c>
      <c r="Q80" s="80">
        <v>14</v>
      </c>
      <c r="R80" s="80">
        <v>36</v>
      </c>
      <c r="S80" s="80">
        <v>27</v>
      </c>
      <c r="T80" s="80">
        <v>45</v>
      </c>
      <c r="U80" s="80">
        <v>41</v>
      </c>
      <c r="V80" s="80">
        <v>15</v>
      </c>
      <c r="W80" s="80">
        <v>12</v>
      </c>
      <c r="X80" s="80">
        <v>9</v>
      </c>
      <c r="Y80" s="80">
        <v>7</v>
      </c>
      <c r="Z80" s="80">
        <v>13</v>
      </c>
      <c r="AA80" s="80">
        <v>17</v>
      </c>
      <c r="AB80" s="80">
        <v>22</v>
      </c>
      <c r="AC80" s="80">
        <v>65</v>
      </c>
      <c r="AD80" s="80">
        <v>55</v>
      </c>
      <c r="AE80" s="80">
        <v>92</v>
      </c>
      <c r="AF80" s="80">
        <v>92</v>
      </c>
      <c r="AG80" s="80">
        <v>41</v>
      </c>
      <c r="AH80" s="80">
        <v>37</v>
      </c>
      <c r="AI80" s="93">
        <v>4</v>
      </c>
      <c r="AJ80" s="80">
        <v>2</v>
      </c>
      <c r="AK80" s="80">
        <v>6</v>
      </c>
      <c r="AL80" s="80">
        <v>7</v>
      </c>
      <c r="AM80" s="80">
        <v>8</v>
      </c>
      <c r="AN80" s="80">
        <v>19</v>
      </c>
      <c r="AO80" s="80">
        <v>24</v>
      </c>
      <c r="AP80" s="80">
        <v>38</v>
      </c>
      <c r="AQ80" s="80">
        <v>56</v>
      </c>
      <c r="AR80" s="80">
        <v>41</v>
      </c>
      <c r="AS80" s="80">
        <v>30</v>
      </c>
      <c r="AT80" s="80">
        <v>7</v>
      </c>
      <c r="AU80" s="80">
        <v>4</v>
      </c>
      <c r="AV80" s="80">
        <v>9</v>
      </c>
      <c r="AW80" s="80">
        <v>10</v>
      </c>
      <c r="AX80" s="80">
        <v>11</v>
      </c>
      <c r="AY80" s="80">
        <v>27</v>
      </c>
      <c r="AZ80" s="80">
        <v>25</v>
      </c>
      <c r="BA80" s="80">
        <v>43</v>
      </c>
      <c r="BB80" s="80">
        <v>51</v>
      </c>
      <c r="BC80" s="80">
        <v>20</v>
      </c>
      <c r="BD80" s="80">
        <v>16</v>
      </c>
      <c r="BE80" s="80">
        <v>11</v>
      </c>
      <c r="BF80" s="80">
        <v>6</v>
      </c>
      <c r="BG80" s="80">
        <v>15</v>
      </c>
      <c r="BH80" s="80">
        <v>17</v>
      </c>
      <c r="BI80" s="80">
        <v>19</v>
      </c>
      <c r="BJ80" s="80">
        <v>46</v>
      </c>
      <c r="BK80" s="80">
        <v>49</v>
      </c>
      <c r="BL80" s="80">
        <v>81</v>
      </c>
      <c r="BM80" s="80">
        <v>107</v>
      </c>
      <c r="BN80" s="80">
        <v>61</v>
      </c>
      <c r="BO80" s="81">
        <v>46</v>
      </c>
      <c r="BQ80" s="188">
        <f t="shared" si="135"/>
        <v>1.3043478260869565</v>
      </c>
      <c r="BR80" s="187">
        <f t="shared" si="135"/>
        <v>1.7391304347826086</v>
      </c>
      <c r="BS80" s="187">
        <f t="shared" si="135"/>
        <v>0.86956521739130432</v>
      </c>
      <c r="BT80" s="6">
        <f t="shared" si="135"/>
        <v>3.0434782608695654</v>
      </c>
      <c r="BU80" s="6">
        <f t="shared" si="135"/>
        <v>3.4782608695652173</v>
      </c>
      <c r="BV80" s="6">
        <f t="shared" si="135"/>
        <v>12.608695652173912</v>
      </c>
      <c r="BW80" s="6">
        <f t="shared" si="135"/>
        <v>12.173913043478262</v>
      </c>
      <c r="BX80" s="6">
        <f t="shared" si="135"/>
        <v>20.434782608695652</v>
      </c>
      <c r="BY80" s="6">
        <f t="shared" si="135"/>
        <v>22.173913043478262</v>
      </c>
      <c r="BZ80" s="6">
        <f t="shared" si="135"/>
        <v>11.304347826086957</v>
      </c>
      <c r="CA80" s="6">
        <f t="shared" si="135"/>
        <v>10.869565217391305</v>
      </c>
      <c r="CB80" s="6">
        <f t="shared" si="136"/>
        <v>2.7272727272727271</v>
      </c>
      <c r="CC80" s="187">
        <f t="shared" si="136"/>
        <v>1.3636363636363635</v>
      </c>
      <c r="CD80" s="6">
        <f t="shared" si="136"/>
        <v>5</v>
      </c>
      <c r="CE80" s="6">
        <f t="shared" si="136"/>
        <v>4.5454545454545459</v>
      </c>
      <c r="CF80" s="6">
        <f t="shared" si="136"/>
        <v>6.3636363636363633</v>
      </c>
      <c r="CG80" s="6">
        <f t="shared" si="136"/>
        <v>16.363636363636363</v>
      </c>
      <c r="CH80" s="6">
        <f t="shared" si="136"/>
        <v>12.272727272727273</v>
      </c>
      <c r="CI80" s="6">
        <f t="shared" si="136"/>
        <v>20.454545454545457</v>
      </c>
      <c r="CJ80" s="6">
        <f t="shared" si="136"/>
        <v>18.636363636363637</v>
      </c>
      <c r="CK80" s="6">
        <f t="shared" si="136"/>
        <v>6.8181818181818175</v>
      </c>
      <c r="CL80" s="6">
        <f t="shared" si="136"/>
        <v>5.4545454545454541</v>
      </c>
      <c r="CM80" s="188">
        <f t="shared" si="101"/>
        <v>1.7021276595744681</v>
      </c>
      <c r="CN80" s="187">
        <f t="shared" si="102"/>
        <v>0.85106382978723405</v>
      </c>
      <c r="CO80" s="6">
        <f t="shared" si="103"/>
        <v>2.5531914893617018</v>
      </c>
      <c r="CP80" s="6">
        <f t="shared" si="104"/>
        <v>2.9787234042553195</v>
      </c>
      <c r="CQ80" s="6">
        <f t="shared" si="105"/>
        <v>3.4042553191489362</v>
      </c>
      <c r="CR80" s="6">
        <f t="shared" si="106"/>
        <v>8.085106382978724</v>
      </c>
      <c r="CS80" s="6">
        <f t="shared" si="107"/>
        <v>10.212765957446807</v>
      </c>
      <c r="CT80" s="6">
        <f t="shared" si="108"/>
        <v>16.170212765957448</v>
      </c>
      <c r="CU80" s="6">
        <f t="shared" si="109"/>
        <v>23.829787234042556</v>
      </c>
      <c r="CV80" s="6">
        <f t="shared" si="110"/>
        <v>17.446808510638299</v>
      </c>
      <c r="CW80" s="6">
        <f t="shared" si="111"/>
        <v>12.76595744680851</v>
      </c>
      <c r="CX80" s="6">
        <f t="shared" si="112"/>
        <v>3.1390134529147984</v>
      </c>
      <c r="CY80" s="187">
        <f t="shared" si="113"/>
        <v>1.7937219730941705</v>
      </c>
      <c r="CZ80" s="6">
        <f t="shared" si="114"/>
        <v>4.0358744394618835</v>
      </c>
      <c r="DA80" s="6">
        <f t="shared" si="115"/>
        <v>4.4843049327354256</v>
      </c>
      <c r="DB80" s="6">
        <f t="shared" si="116"/>
        <v>4.9327354260089686</v>
      </c>
      <c r="DC80" s="6">
        <f t="shared" si="117"/>
        <v>12.107623318385651</v>
      </c>
      <c r="DD80" s="6">
        <f t="shared" si="118"/>
        <v>11.210762331838566</v>
      </c>
      <c r="DE80" s="6">
        <f t="shared" si="119"/>
        <v>19.282511210762333</v>
      </c>
      <c r="DF80" s="6">
        <f t="shared" si="120"/>
        <v>22.869955156950674</v>
      </c>
      <c r="DG80" s="6">
        <f t="shared" si="121"/>
        <v>8.9686098654708513</v>
      </c>
      <c r="DH80" s="82">
        <f t="shared" si="122"/>
        <v>7.1748878923766819</v>
      </c>
      <c r="DJ80" s="188">
        <f t="shared" si="137"/>
        <v>1.4229249011857705</v>
      </c>
      <c r="DK80" s="187">
        <f t="shared" si="137"/>
        <v>-0.37549407114624511</v>
      </c>
      <c r="DL80" s="187">
        <f t="shared" si="137"/>
        <v>4.1304347826086953</v>
      </c>
      <c r="DM80" s="6">
        <f t="shared" si="137"/>
        <v>1.5019762845849804</v>
      </c>
      <c r="DN80" s="6">
        <f t="shared" si="137"/>
        <v>2.885375494071146</v>
      </c>
      <c r="DO80" s="6">
        <f t="shared" si="137"/>
        <v>3.7549407114624511</v>
      </c>
      <c r="DP80" s="6">
        <f t="shared" si="137"/>
        <v>9.8814229249011731E-2</v>
      </c>
      <c r="DQ80" s="6">
        <f t="shared" si="137"/>
        <v>1.9762845849804478E-2</v>
      </c>
      <c r="DR80" s="6">
        <f t="shared" si="137"/>
        <v>-3.537549407114625</v>
      </c>
      <c r="DS80" s="6">
        <f t="shared" si="137"/>
        <v>-4.4861660079051395</v>
      </c>
      <c r="DT80" s="82">
        <f t="shared" si="137"/>
        <v>-5.4150197628458505</v>
      </c>
      <c r="DU80" s="188">
        <f t="shared" si="124"/>
        <v>1.4368857933403303</v>
      </c>
      <c r="DV80" s="187">
        <f t="shared" si="125"/>
        <v>0.94265814330693642</v>
      </c>
      <c r="DW80" s="6">
        <f t="shared" si="126"/>
        <v>1.4826829501001817</v>
      </c>
      <c r="DX80" s="6">
        <f t="shared" si="127"/>
        <v>1.5055815284801062</v>
      </c>
      <c r="DY80" s="6">
        <f t="shared" si="128"/>
        <v>1.5284801068600324</v>
      </c>
      <c r="DZ80" s="6">
        <f t="shared" si="129"/>
        <v>4.0225169354069266</v>
      </c>
      <c r="EA80" s="6">
        <f t="shared" si="130"/>
        <v>0.99799637439175903</v>
      </c>
      <c r="EB80" s="6">
        <f t="shared" si="131"/>
        <v>3.1122984448048854</v>
      </c>
      <c r="EC80" s="6">
        <f t="shared" si="132"/>
        <v>-0.95983207709188179</v>
      </c>
      <c r="ED80" s="6">
        <f t="shared" si="133"/>
        <v>-8.4781986451674474</v>
      </c>
      <c r="EE80" s="82">
        <f t="shared" si="134"/>
        <v>-5.5910695544318285</v>
      </c>
    </row>
    <row r="81" spans="1:135" x14ac:dyDescent="0.25">
      <c r="A81" s="496" t="s">
        <v>64</v>
      </c>
      <c r="B81" s="93">
        <v>55</v>
      </c>
      <c r="C81" s="80">
        <v>27</v>
      </c>
      <c r="D81" s="80">
        <v>66</v>
      </c>
      <c r="E81" s="80">
        <v>49</v>
      </c>
      <c r="F81" s="80">
        <v>118</v>
      </c>
      <c r="G81" s="80">
        <v>397</v>
      </c>
      <c r="H81" s="80">
        <v>307</v>
      </c>
      <c r="I81" s="80">
        <v>523</v>
      </c>
      <c r="J81" s="80">
        <v>646</v>
      </c>
      <c r="K81" s="80">
        <v>230</v>
      </c>
      <c r="L81" s="80">
        <v>359</v>
      </c>
      <c r="M81" s="80">
        <v>64</v>
      </c>
      <c r="N81" s="80">
        <v>12</v>
      </c>
      <c r="O81" s="80">
        <v>72</v>
      </c>
      <c r="P81" s="80">
        <v>61</v>
      </c>
      <c r="Q81" s="80">
        <v>78</v>
      </c>
      <c r="R81" s="80">
        <v>281</v>
      </c>
      <c r="S81" s="80">
        <v>316</v>
      </c>
      <c r="T81" s="80">
        <v>458</v>
      </c>
      <c r="U81" s="80">
        <v>650</v>
      </c>
      <c r="V81" s="80">
        <v>214</v>
      </c>
      <c r="W81" s="80">
        <v>341</v>
      </c>
      <c r="X81" s="80">
        <v>119</v>
      </c>
      <c r="Y81" s="80">
        <v>39</v>
      </c>
      <c r="Z81" s="80">
        <v>138</v>
      </c>
      <c r="AA81" s="80">
        <v>110</v>
      </c>
      <c r="AB81" s="80">
        <v>196</v>
      </c>
      <c r="AC81" s="80">
        <v>678</v>
      </c>
      <c r="AD81" s="80">
        <v>623</v>
      </c>
      <c r="AE81" s="80">
        <v>981</v>
      </c>
      <c r="AF81" s="80">
        <v>1296</v>
      </c>
      <c r="AG81" s="80">
        <v>444</v>
      </c>
      <c r="AH81" s="80">
        <v>700</v>
      </c>
      <c r="AI81" s="93">
        <v>23</v>
      </c>
      <c r="AJ81" s="80">
        <v>4</v>
      </c>
      <c r="AK81" s="80">
        <v>21</v>
      </c>
      <c r="AL81" s="80">
        <v>35</v>
      </c>
      <c r="AM81" s="80">
        <v>30</v>
      </c>
      <c r="AN81" s="80">
        <v>288</v>
      </c>
      <c r="AO81" s="80">
        <v>272</v>
      </c>
      <c r="AP81" s="80">
        <v>586</v>
      </c>
      <c r="AQ81" s="80">
        <v>676</v>
      </c>
      <c r="AR81" s="80">
        <v>304</v>
      </c>
      <c r="AS81" s="80">
        <v>639</v>
      </c>
      <c r="AT81" s="80">
        <v>60</v>
      </c>
      <c r="AU81" s="80">
        <v>18</v>
      </c>
      <c r="AV81" s="80">
        <v>22</v>
      </c>
      <c r="AW81" s="80">
        <v>60</v>
      </c>
      <c r="AX81" s="80">
        <v>104</v>
      </c>
      <c r="AY81" s="80">
        <v>289</v>
      </c>
      <c r="AZ81" s="80">
        <v>290</v>
      </c>
      <c r="BA81" s="80">
        <v>448</v>
      </c>
      <c r="BB81" s="80">
        <v>574</v>
      </c>
      <c r="BC81" s="80">
        <v>231</v>
      </c>
      <c r="BD81" s="80">
        <v>531</v>
      </c>
      <c r="BE81" s="80">
        <v>83</v>
      </c>
      <c r="BF81" s="80">
        <v>22</v>
      </c>
      <c r="BG81" s="80">
        <v>43</v>
      </c>
      <c r="BH81" s="80">
        <v>95</v>
      </c>
      <c r="BI81" s="80">
        <v>134</v>
      </c>
      <c r="BJ81" s="80">
        <v>577</v>
      </c>
      <c r="BK81" s="80">
        <v>562</v>
      </c>
      <c r="BL81" s="80">
        <v>1034</v>
      </c>
      <c r="BM81" s="80">
        <v>1250</v>
      </c>
      <c r="BN81" s="80">
        <v>535</v>
      </c>
      <c r="BO81" s="81">
        <v>1170</v>
      </c>
      <c r="BQ81" s="61">
        <f t="shared" si="135"/>
        <v>1.9805545552754771</v>
      </c>
      <c r="BR81" s="6">
        <f t="shared" si="135"/>
        <v>0.97227223622614345</v>
      </c>
      <c r="BS81" s="6">
        <f t="shared" si="135"/>
        <v>2.3766654663305724</v>
      </c>
      <c r="BT81" s="6">
        <f t="shared" si="135"/>
        <v>1.7644940583363342</v>
      </c>
      <c r="BU81" s="6">
        <f t="shared" si="135"/>
        <v>4.2491897731364778</v>
      </c>
      <c r="BV81" s="6">
        <f t="shared" si="135"/>
        <v>14.296002880806627</v>
      </c>
      <c r="BW81" s="6">
        <f t="shared" si="135"/>
        <v>11.055095426719481</v>
      </c>
      <c r="BX81" s="6">
        <f t="shared" si="135"/>
        <v>18.833273316528629</v>
      </c>
      <c r="BY81" s="6">
        <f t="shared" si="135"/>
        <v>23.262513503781062</v>
      </c>
      <c r="BZ81" s="6">
        <f t="shared" si="135"/>
        <v>8.2823190493338146</v>
      </c>
      <c r="CA81" s="6">
        <f t="shared" si="135"/>
        <v>12.927619733525386</v>
      </c>
      <c r="CB81" s="6">
        <f t="shared" si="136"/>
        <v>2.512760109933255</v>
      </c>
      <c r="CC81" s="6">
        <f t="shared" si="136"/>
        <v>0.47114252061248524</v>
      </c>
      <c r="CD81" s="6">
        <f t="shared" si="136"/>
        <v>2.8268551236749118</v>
      </c>
      <c r="CE81" s="6">
        <f t="shared" si="136"/>
        <v>2.3949744797801333</v>
      </c>
      <c r="CF81" s="6">
        <f t="shared" si="136"/>
        <v>3.0624263839811543</v>
      </c>
      <c r="CG81" s="6">
        <f t="shared" si="136"/>
        <v>11.032587357675697</v>
      </c>
      <c r="CH81" s="6">
        <f t="shared" si="136"/>
        <v>12.406753042795446</v>
      </c>
      <c r="CI81" s="6">
        <f t="shared" si="136"/>
        <v>17.981939536709852</v>
      </c>
      <c r="CJ81" s="6">
        <f t="shared" si="136"/>
        <v>25.52021986650962</v>
      </c>
      <c r="CK81" s="6">
        <f t="shared" si="136"/>
        <v>8.4020416175893207</v>
      </c>
      <c r="CL81" s="6">
        <f t="shared" si="136"/>
        <v>13.388299960738124</v>
      </c>
      <c r="CM81" s="61">
        <f t="shared" si="101"/>
        <v>0.79916608756080609</v>
      </c>
      <c r="CN81" s="187">
        <f t="shared" si="102"/>
        <v>0.13898540653231412</v>
      </c>
      <c r="CO81" s="6">
        <f t="shared" si="103"/>
        <v>0.72967338429464912</v>
      </c>
      <c r="CP81" s="6">
        <f t="shared" si="104"/>
        <v>1.2161223071577485</v>
      </c>
      <c r="CQ81" s="6">
        <f t="shared" si="105"/>
        <v>1.0423905489923557</v>
      </c>
      <c r="CR81" s="6">
        <f t="shared" si="106"/>
        <v>10.006949270326617</v>
      </c>
      <c r="CS81" s="6">
        <f t="shared" si="107"/>
        <v>9.4510076441973592</v>
      </c>
      <c r="CT81" s="6">
        <f t="shared" si="108"/>
        <v>20.361362056984017</v>
      </c>
      <c r="CU81" s="6">
        <f t="shared" si="109"/>
        <v>23.488533703961085</v>
      </c>
      <c r="CV81" s="6">
        <f t="shared" si="110"/>
        <v>10.562890896455873</v>
      </c>
      <c r="CW81" s="6">
        <f t="shared" si="111"/>
        <v>22.202918693537178</v>
      </c>
      <c r="CX81" s="6">
        <f t="shared" si="112"/>
        <v>2.2839741149600306</v>
      </c>
      <c r="CY81" s="6">
        <f t="shared" si="113"/>
        <v>0.68519223448800914</v>
      </c>
      <c r="CZ81" s="6">
        <f t="shared" si="114"/>
        <v>0.83745717548534448</v>
      </c>
      <c r="DA81" s="6">
        <f t="shared" si="115"/>
        <v>2.2839741149600306</v>
      </c>
      <c r="DB81" s="6">
        <f t="shared" si="116"/>
        <v>3.9588884659307197</v>
      </c>
      <c r="DC81" s="6">
        <f t="shared" si="117"/>
        <v>11.00114198705748</v>
      </c>
      <c r="DD81" s="6">
        <f t="shared" si="118"/>
        <v>11.039208222306813</v>
      </c>
      <c r="DE81" s="6">
        <f t="shared" si="119"/>
        <v>17.053673391701558</v>
      </c>
      <c r="DF81" s="6">
        <f t="shared" si="120"/>
        <v>21.850019033117622</v>
      </c>
      <c r="DG81" s="6">
        <f t="shared" si="121"/>
        <v>8.7933003425961171</v>
      </c>
      <c r="DH81" s="82">
        <f t="shared" si="122"/>
        <v>20.213170917396269</v>
      </c>
      <c r="DJ81" s="61">
        <f t="shared" si="137"/>
        <v>0.53220555465777797</v>
      </c>
      <c r="DK81" s="6">
        <f t="shared" si="137"/>
        <v>-0.50112971561365827</v>
      </c>
      <c r="DL81" s="6">
        <f t="shared" si="137"/>
        <v>0.45018965734433936</v>
      </c>
      <c r="DM81" s="6">
        <f t="shared" si="137"/>
        <v>0.63048042144379912</v>
      </c>
      <c r="DN81" s="6">
        <f t="shared" si="137"/>
        <v>-1.1867633891553235</v>
      </c>
      <c r="DO81" s="6">
        <f t="shared" si="137"/>
        <v>-3.2634155231309308</v>
      </c>
      <c r="DP81" s="6">
        <f t="shared" si="137"/>
        <v>1.3516576160759648</v>
      </c>
      <c r="DQ81" s="6">
        <f t="shared" si="137"/>
        <v>-0.851333779818777</v>
      </c>
      <c r="DR81" s="6">
        <f t="shared" si="137"/>
        <v>2.257706362728559</v>
      </c>
      <c r="DS81" s="6">
        <f t="shared" si="137"/>
        <v>0.11972256825550609</v>
      </c>
      <c r="DT81" s="82">
        <f t="shared" si="137"/>
        <v>0.46068022721273749</v>
      </c>
      <c r="DU81" s="61">
        <f t="shared" si="124"/>
        <v>1.4848080273992244</v>
      </c>
      <c r="DV81" s="187">
        <f t="shared" si="125"/>
        <v>0.54620682795569508</v>
      </c>
      <c r="DW81" s="6">
        <f t="shared" si="126"/>
        <v>0.10778379119069537</v>
      </c>
      <c r="DX81" s="6">
        <f t="shared" si="127"/>
        <v>1.0678518078022821</v>
      </c>
      <c r="DY81" s="6">
        <f t="shared" si="128"/>
        <v>2.916497916938364</v>
      </c>
      <c r="DZ81" s="6">
        <f t="shared" si="129"/>
        <v>0.99419271673086307</v>
      </c>
      <c r="EA81" s="6">
        <f t="shared" si="130"/>
        <v>1.5882005781094541</v>
      </c>
      <c r="EB81" s="6">
        <f t="shared" si="131"/>
        <v>-3.3076886652824591</v>
      </c>
      <c r="EC81" s="6">
        <f t="shared" si="132"/>
        <v>-1.6385146708434633</v>
      </c>
      <c r="ED81" s="6">
        <f t="shared" si="133"/>
        <v>-1.7695905538597554</v>
      </c>
      <c r="EE81" s="82">
        <f t="shared" si="134"/>
        <v>-1.9897477761409093</v>
      </c>
    </row>
    <row r="82" spans="1:135" x14ac:dyDescent="0.25">
      <c r="A82" s="496" t="s">
        <v>65</v>
      </c>
      <c r="B82" s="93" t="s">
        <v>37</v>
      </c>
      <c r="C82" s="80" t="s">
        <v>37</v>
      </c>
      <c r="D82" s="80" t="s">
        <v>37</v>
      </c>
      <c r="E82" s="80" t="s">
        <v>37</v>
      </c>
      <c r="F82" s="80" t="s">
        <v>37</v>
      </c>
      <c r="G82" s="80" t="s">
        <v>37</v>
      </c>
      <c r="H82" s="80" t="s">
        <v>37</v>
      </c>
      <c r="I82" s="80" t="s">
        <v>37</v>
      </c>
      <c r="J82" s="80" t="s">
        <v>37</v>
      </c>
      <c r="K82" s="80" t="s">
        <v>37</v>
      </c>
      <c r="L82" s="80" t="s">
        <v>37</v>
      </c>
      <c r="M82" s="80" t="s">
        <v>37</v>
      </c>
      <c r="N82" s="80" t="s">
        <v>37</v>
      </c>
      <c r="O82" s="80" t="s">
        <v>37</v>
      </c>
      <c r="P82" s="80" t="s">
        <v>37</v>
      </c>
      <c r="Q82" s="80" t="s">
        <v>37</v>
      </c>
      <c r="R82" s="80" t="s">
        <v>37</v>
      </c>
      <c r="S82" s="80" t="s">
        <v>37</v>
      </c>
      <c r="T82" s="80" t="s">
        <v>37</v>
      </c>
      <c r="U82" s="80" t="s">
        <v>37</v>
      </c>
      <c r="V82" s="80" t="s">
        <v>37</v>
      </c>
      <c r="W82" s="80" t="s">
        <v>37</v>
      </c>
      <c r="X82" s="80" t="s">
        <v>37</v>
      </c>
      <c r="Y82" s="80" t="s">
        <v>37</v>
      </c>
      <c r="Z82" s="80" t="s">
        <v>37</v>
      </c>
      <c r="AA82" s="80" t="s">
        <v>37</v>
      </c>
      <c r="AB82" s="80" t="s">
        <v>37</v>
      </c>
      <c r="AC82" s="80" t="s">
        <v>37</v>
      </c>
      <c r="AD82" s="80" t="s">
        <v>37</v>
      </c>
      <c r="AE82" s="80" t="s">
        <v>37</v>
      </c>
      <c r="AF82" s="80" t="s">
        <v>37</v>
      </c>
      <c r="AG82" s="80" t="s">
        <v>37</v>
      </c>
      <c r="AH82" s="80" t="s">
        <v>37</v>
      </c>
      <c r="AI82" s="93">
        <v>10</v>
      </c>
      <c r="AJ82" s="80">
        <v>11</v>
      </c>
      <c r="AK82" s="80">
        <v>25</v>
      </c>
      <c r="AL82" s="80">
        <v>37</v>
      </c>
      <c r="AM82" s="80">
        <v>38</v>
      </c>
      <c r="AN82" s="80">
        <v>83</v>
      </c>
      <c r="AO82" s="80">
        <v>90</v>
      </c>
      <c r="AP82" s="80">
        <v>87</v>
      </c>
      <c r="AQ82" s="80">
        <v>48</v>
      </c>
      <c r="AR82" s="80">
        <v>15</v>
      </c>
      <c r="AS82" s="80">
        <v>9</v>
      </c>
      <c r="AT82" s="80">
        <v>11</v>
      </c>
      <c r="AU82" s="80">
        <v>13</v>
      </c>
      <c r="AV82" s="80">
        <v>29</v>
      </c>
      <c r="AW82" s="80">
        <v>36</v>
      </c>
      <c r="AX82" s="80">
        <v>33</v>
      </c>
      <c r="AY82" s="80">
        <v>83</v>
      </c>
      <c r="AZ82" s="80">
        <v>87</v>
      </c>
      <c r="BA82" s="80">
        <v>77</v>
      </c>
      <c r="BB82" s="80">
        <v>45</v>
      </c>
      <c r="BC82" s="80">
        <v>17</v>
      </c>
      <c r="BD82" s="80">
        <v>5</v>
      </c>
      <c r="BE82" s="80">
        <v>21</v>
      </c>
      <c r="BF82" s="80">
        <v>24</v>
      </c>
      <c r="BG82" s="80">
        <v>54</v>
      </c>
      <c r="BH82" s="80">
        <v>73</v>
      </c>
      <c r="BI82" s="80">
        <v>71</v>
      </c>
      <c r="BJ82" s="80">
        <v>166</v>
      </c>
      <c r="BK82" s="80">
        <v>177</v>
      </c>
      <c r="BL82" s="80">
        <v>164</v>
      </c>
      <c r="BM82" s="80">
        <v>93</v>
      </c>
      <c r="BN82" s="80">
        <v>32</v>
      </c>
      <c r="BO82" s="81">
        <v>14</v>
      </c>
      <c r="BQ82" s="71"/>
      <c r="BR82" s="66"/>
      <c r="BS82" s="66"/>
      <c r="BT82" s="66"/>
      <c r="BU82" s="66"/>
      <c r="BV82" s="66"/>
      <c r="BW82" s="66"/>
      <c r="BX82" s="66"/>
      <c r="BY82" s="66"/>
      <c r="BZ82" s="66"/>
      <c r="CA82" s="66"/>
      <c r="CB82" s="66"/>
      <c r="CC82" s="66"/>
      <c r="CD82" s="66"/>
      <c r="CE82" s="66"/>
      <c r="CF82" s="66"/>
      <c r="CG82" s="66"/>
      <c r="CH82" s="66"/>
      <c r="CI82" s="66"/>
      <c r="CJ82" s="66"/>
      <c r="CK82" s="66"/>
      <c r="CL82" s="66"/>
      <c r="CM82" s="61">
        <f t="shared" si="101"/>
        <v>2.2075055187637971</v>
      </c>
      <c r="CN82" s="6">
        <f t="shared" si="102"/>
        <v>2.4282560706401766</v>
      </c>
      <c r="CO82" s="6">
        <f t="shared" si="103"/>
        <v>5.518763796909492</v>
      </c>
      <c r="CP82" s="6">
        <f t="shared" si="104"/>
        <v>8.1677704194260485</v>
      </c>
      <c r="CQ82" s="6">
        <f t="shared" si="105"/>
        <v>8.3885209713024285</v>
      </c>
      <c r="CR82" s="6">
        <f t="shared" si="106"/>
        <v>18.322295805739515</v>
      </c>
      <c r="CS82" s="6">
        <f t="shared" si="107"/>
        <v>19.867549668874172</v>
      </c>
      <c r="CT82" s="6">
        <f t="shared" si="108"/>
        <v>19.205298013245034</v>
      </c>
      <c r="CU82" s="6">
        <f t="shared" si="109"/>
        <v>10.596026490066226</v>
      </c>
      <c r="CV82" s="6">
        <f t="shared" si="110"/>
        <v>3.3112582781456954</v>
      </c>
      <c r="CW82" s="6">
        <f t="shared" si="111"/>
        <v>1.9867549668874174</v>
      </c>
      <c r="CX82" s="6">
        <f t="shared" si="112"/>
        <v>2.522935779816514</v>
      </c>
      <c r="CY82" s="6">
        <f t="shared" si="113"/>
        <v>2.9816513761467891</v>
      </c>
      <c r="CZ82" s="6">
        <f t="shared" si="114"/>
        <v>6.6513761467889916</v>
      </c>
      <c r="DA82" s="6">
        <f t="shared" si="115"/>
        <v>8.2568807339449553</v>
      </c>
      <c r="DB82" s="6">
        <f t="shared" si="116"/>
        <v>7.5688073394495419</v>
      </c>
      <c r="DC82" s="6">
        <f t="shared" si="117"/>
        <v>19.036697247706421</v>
      </c>
      <c r="DD82" s="6">
        <f t="shared" si="118"/>
        <v>19.954128440366972</v>
      </c>
      <c r="DE82" s="6">
        <f t="shared" si="119"/>
        <v>17.660550458715598</v>
      </c>
      <c r="DF82" s="6">
        <f t="shared" si="120"/>
        <v>10.321100917431194</v>
      </c>
      <c r="DG82" s="6">
        <f t="shared" si="121"/>
        <v>3.8990825688073398</v>
      </c>
      <c r="DH82" s="189">
        <f t="shared" si="122"/>
        <v>1.1467889908256881</v>
      </c>
      <c r="DJ82" s="71"/>
      <c r="DK82" s="66"/>
      <c r="DL82" s="66"/>
      <c r="DM82" s="66"/>
      <c r="DN82" s="66"/>
      <c r="DO82" s="66"/>
      <c r="DP82" s="66"/>
      <c r="DQ82" s="66"/>
      <c r="DR82" s="66"/>
      <c r="DS82" s="66"/>
      <c r="DT82" s="88"/>
      <c r="DU82" s="61">
        <f t="shared" si="124"/>
        <v>0.31543026105271688</v>
      </c>
      <c r="DV82" s="6">
        <f t="shared" si="125"/>
        <v>0.55339530550661253</v>
      </c>
      <c r="DW82" s="6">
        <f t="shared" si="126"/>
        <v>1.1326123498794995</v>
      </c>
      <c r="DX82" s="6">
        <f t="shared" si="127"/>
        <v>8.9110314518906719E-2</v>
      </c>
      <c r="DY82" s="6">
        <f t="shared" si="128"/>
        <v>-0.81971363185288659</v>
      </c>
      <c r="DZ82" s="6">
        <f t="shared" si="129"/>
        <v>0.71440144196690625</v>
      </c>
      <c r="EA82" s="6">
        <f t="shared" si="130"/>
        <v>8.6578771492799689E-2</v>
      </c>
      <c r="EB82" s="6">
        <f t="shared" si="131"/>
        <v>-1.5447475545294367</v>
      </c>
      <c r="EC82" s="6">
        <f t="shared" si="132"/>
        <v>-0.27492557263503237</v>
      </c>
      <c r="ED82" s="6">
        <f t="shared" si="133"/>
        <v>0.58782429066164443</v>
      </c>
      <c r="EE82" s="189">
        <f t="shared" si="134"/>
        <v>-0.83996597606172929</v>
      </c>
    </row>
    <row r="83" spans="1:135" x14ac:dyDescent="0.25">
      <c r="A83" s="496" t="s">
        <v>66</v>
      </c>
      <c r="B83" s="93">
        <v>48</v>
      </c>
      <c r="C83" s="80">
        <v>27</v>
      </c>
      <c r="D83" s="80">
        <v>34</v>
      </c>
      <c r="E83" s="80">
        <v>47</v>
      </c>
      <c r="F83" s="80">
        <v>33</v>
      </c>
      <c r="G83" s="80">
        <v>82</v>
      </c>
      <c r="H83" s="80">
        <v>54</v>
      </c>
      <c r="I83" s="80">
        <v>38</v>
      </c>
      <c r="J83" s="80">
        <v>33</v>
      </c>
      <c r="K83" s="80">
        <v>8</v>
      </c>
      <c r="L83" s="80">
        <v>14</v>
      </c>
      <c r="M83" s="80">
        <v>35</v>
      </c>
      <c r="N83" s="80">
        <v>31</v>
      </c>
      <c r="O83" s="80">
        <v>47</v>
      </c>
      <c r="P83" s="80">
        <v>51</v>
      </c>
      <c r="Q83" s="80">
        <v>33</v>
      </c>
      <c r="R83" s="80">
        <v>70</v>
      </c>
      <c r="S83" s="80">
        <v>52</v>
      </c>
      <c r="T83" s="80">
        <v>28</v>
      </c>
      <c r="U83" s="80">
        <v>18</v>
      </c>
      <c r="V83" s="80">
        <v>5</v>
      </c>
      <c r="W83" s="80">
        <v>14</v>
      </c>
      <c r="X83" s="80">
        <v>83</v>
      </c>
      <c r="Y83" s="80">
        <v>58</v>
      </c>
      <c r="Z83" s="80">
        <v>81</v>
      </c>
      <c r="AA83" s="80">
        <v>98</v>
      </c>
      <c r="AB83" s="80">
        <v>66</v>
      </c>
      <c r="AC83" s="80">
        <v>152</v>
      </c>
      <c r="AD83" s="80">
        <v>106</v>
      </c>
      <c r="AE83" s="80">
        <v>66</v>
      </c>
      <c r="AF83" s="80">
        <v>51</v>
      </c>
      <c r="AG83" s="80">
        <v>13</v>
      </c>
      <c r="AH83" s="80">
        <v>28</v>
      </c>
      <c r="AI83" s="93">
        <v>8</v>
      </c>
      <c r="AJ83" s="80">
        <v>13</v>
      </c>
      <c r="AK83" s="80">
        <v>19</v>
      </c>
      <c r="AL83" s="80">
        <v>24</v>
      </c>
      <c r="AM83" s="80">
        <v>27</v>
      </c>
      <c r="AN83" s="80">
        <v>83</v>
      </c>
      <c r="AO83" s="80">
        <v>75</v>
      </c>
      <c r="AP83" s="80">
        <v>75</v>
      </c>
      <c r="AQ83" s="80">
        <v>49</v>
      </c>
      <c r="AR83" s="80">
        <v>18</v>
      </c>
      <c r="AS83" s="80">
        <v>35</v>
      </c>
      <c r="AT83" s="80">
        <v>11</v>
      </c>
      <c r="AU83" s="80">
        <v>10</v>
      </c>
      <c r="AV83" s="80">
        <v>20</v>
      </c>
      <c r="AW83" s="80">
        <v>24</v>
      </c>
      <c r="AX83" s="80">
        <v>31</v>
      </c>
      <c r="AY83" s="80">
        <v>86</v>
      </c>
      <c r="AZ83" s="80">
        <v>60</v>
      </c>
      <c r="BA83" s="80">
        <v>51</v>
      </c>
      <c r="BB83" s="80">
        <v>47</v>
      </c>
      <c r="BC83" s="80">
        <v>19</v>
      </c>
      <c r="BD83" s="80">
        <v>20</v>
      </c>
      <c r="BE83" s="80">
        <v>19</v>
      </c>
      <c r="BF83" s="80">
        <v>23</v>
      </c>
      <c r="BG83" s="80">
        <v>39</v>
      </c>
      <c r="BH83" s="80">
        <v>48</v>
      </c>
      <c r="BI83" s="80">
        <v>58</v>
      </c>
      <c r="BJ83" s="80">
        <v>169</v>
      </c>
      <c r="BK83" s="80">
        <v>135</v>
      </c>
      <c r="BL83" s="80">
        <v>126</v>
      </c>
      <c r="BM83" s="80">
        <v>96</v>
      </c>
      <c r="BN83" s="80">
        <v>37</v>
      </c>
      <c r="BO83" s="81">
        <v>55</v>
      </c>
      <c r="BQ83" s="61">
        <f t="shared" ref="BQ83:CA85" si="138">IFERROR(B83/SUM($B83:$L83)*100,0)</f>
        <v>11.483253588516746</v>
      </c>
      <c r="BR83" s="6">
        <f t="shared" si="138"/>
        <v>6.4593301435406705</v>
      </c>
      <c r="BS83" s="6">
        <f t="shared" si="138"/>
        <v>8.133971291866029</v>
      </c>
      <c r="BT83" s="6">
        <f t="shared" si="138"/>
        <v>11.244019138755981</v>
      </c>
      <c r="BU83" s="6">
        <f t="shared" si="138"/>
        <v>7.8947368421052628</v>
      </c>
      <c r="BV83" s="6">
        <f t="shared" si="138"/>
        <v>19.617224880382775</v>
      </c>
      <c r="BW83" s="6">
        <f t="shared" si="138"/>
        <v>12.918660287081341</v>
      </c>
      <c r="BX83" s="6">
        <f t="shared" si="138"/>
        <v>9.0909090909090917</v>
      </c>
      <c r="BY83" s="6">
        <f t="shared" si="138"/>
        <v>7.8947368421052628</v>
      </c>
      <c r="BZ83" s="6">
        <f t="shared" si="138"/>
        <v>1.9138755980861244</v>
      </c>
      <c r="CA83" s="6">
        <f t="shared" si="138"/>
        <v>3.3492822966507179</v>
      </c>
      <c r="CB83" s="6">
        <f t="shared" ref="CB83:CL85" si="139">IFERROR(M83/SUM($M83:$W83)*100,0)</f>
        <v>9.1145833333333321</v>
      </c>
      <c r="CC83" s="6">
        <f t="shared" si="139"/>
        <v>8.0729166666666679</v>
      </c>
      <c r="CD83" s="6">
        <f t="shared" si="139"/>
        <v>12.239583333333332</v>
      </c>
      <c r="CE83" s="6">
        <f t="shared" si="139"/>
        <v>13.28125</v>
      </c>
      <c r="CF83" s="6">
        <f t="shared" si="139"/>
        <v>8.59375</v>
      </c>
      <c r="CG83" s="6">
        <f t="shared" si="139"/>
        <v>18.229166666666664</v>
      </c>
      <c r="CH83" s="6">
        <f t="shared" si="139"/>
        <v>13.541666666666666</v>
      </c>
      <c r="CI83" s="6">
        <f t="shared" si="139"/>
        <v>7.291666666666667</v>
      </c>
      <c r="CJ83" s="6">
        <f t="shared" si="139"/>
        <v>4.6875</v>
      </c>
      <c r="CK83" s="187">
        <f t="shared" si="139"/>
        <v>1.3020833333333335</v>
      </c>
      <c r="CL83" s="6">
        <f t="shared" si="139"/>
        <v>3.6458333333333335</v>
      </c>
      <c r="CM83" s="61">
        <f t="shared" si="101"/>
        <v>1.8779342723004695</v>
      </c>
      <c r="CN83" s="6">
        <f t="shared" si="102"/>
        <v>3.051643192488263</v>
      </c>
      <c r="CO83" s="6">
        <f t="shared" si="103"/>
        <v>4.460093896713615</v>
      </c>
      <c r="CP83" s="6">
        <f t="shared" si="104"/>
        <v>5.6338028169014089</v>
      </c>
      <c r="CQ83" s="6">
        <f t="shared" si="105"/>
        <v>6.3380281690140841</v>
      </c>
      <c r="CR83" s="6">
        <f t="shared" si="106"/>
        <v>19.483568075117372</v>
      </c>
      <c r="CS83" s="6">
        <f t="shared" si="107"/>
        <v>17.6056338028169</v>
      </c>
      <c r="CT83" s="6">
        <f t="shared" si="108"/>
        <v>17.6056338028169</v>
      </c>
      <c r="CU83" s="6">
        <f t="shared" si="109"/>
        <v>11.502347417840376</v>
      </c>
      <c r="CV83" s="6">
        <f t="shared" si="110"/>
        <v>4.225352112676056</v>
      </c>
      <c r="CW83" s="6">
        <f t="shared" si="111"/>
        <v>8.215962441314554</v>
      </c>
      <c r="CX83" s="6">
        <f t="shared" si="112"/>
        <v>2.9023746701846966</v>
      </c>
      <c r="CY83" s="6">
        <f t="shared" si="113"/>
        <v>2.6385224274406331</v>
      </c>
      <c r="CZ83" s="6">
        <f t="shared" si="114"/>
        <v>5.2770448548812663</v>
      </c>
      <c r="DA83" s="6">
        <f t="shared" si="115"/>
        <v>6.3324538258575203</v>
      </c>
      <c r="DB83" s="6">
        <f t="shared" si="116"/>
        <v>8.1794195250659634</v>
      </c>
      <c r="DC83" s="6">
        <f t="shared" si="117"/>
        <v>22.691292875989447</v>
      </c>
      <c r="DD83" s="6">
        <f t="shared" si="118"/>
        <v>15.831134564643801</v>
      </c>
      <c r="DE83" s="6">
        <f t="shared" si="119"/>
        <v>13.456464379947231</v>
      </c>
      <c r="DF83" s="6">
        <f t="shared" si="120"/>
        <v>12.401055408970976</v>
      </c>
      <c r="DG83" s="6">
        <f t="shared" si="121"/>
        <v>5.0131926121372032</v>
      </c>
      <c r="DH83" s="82">
        <f t="shared" si="122"/>
        <v>5.2770448548812663</v>
      </c>
      <c r="DJ83" s="61">
        <f t="shared" ref="DJ83:DT85" si="140">CB83-BQ83</f>
        <v>-2.3686702551834138</v>
      </c>
      <c r="DK83" s="6">
        <f t="shared" si="140"/>
        <v>1.6135865231259974</v>
      </c>
      <c r="DL83" s="6">
        <f t="shared" si="140"/>
        <v>4.1056120414673032</v>
      </c>
      <c r="DM83" s="6">
        <f t="shared" si="140"/>
        <v>2.0372308612440193</v>
      </c>
      <c r="DN83" s="6">
        <f t="shared" si="140"/>
        <v>0.69901315789473717</v>
      </c>
      <c r="DO83" s="6">
        <f t="shared" si="140"/>
        <v>-1.3880582137161106</v>
      </c>
      <c r="DP83" s="6">
        <f t="shared" si="140"/>
        <v>0.62300637958532512</v>
      </c>
      <c r="DQ83" s="6">
        <f t="shared" si="140"/>
        <v>-1.7992424242424248</v>
      </c>
      <c r="DR83" s="6">
        <f t="shared" si="140"/>
        <v>-3.2072368421052628</v>
      </c>
      <c r="DS83" s="187">
        <f t="shared" si="140"/>
        <v>-0.61179226475279092</v>
      </c>
      <c r="DT83" s="82">
        <f t="shared" si="140"/>
        <v>0.29655103668261562</v>
      </c>
      <c r="DU83" s="61">
        <f t="shared" si="124"/>
        <v>1.0244403978842271</v>
      </c>
      <c r="DV83" s="6">
        <f t="shared" si="125"/>
        <v>-0.41312076504762985</v>
      </c>
      <c r="DW83" s="6">
        <f t="shared" si="126"/>
        <v>0.81695095816765129</v>
      </c>
      <c r="DX83" s="6">
        <f t="shared" si="127"/>
        <v>0.69865100895611132</v>
      </c>
      <c r="DY83" s="6">
        <f t="shared" si="128"/>
        <v>1.8413913560518793</v>
      </c>
      <c r="DZ83" s="6">
        <f t="shared" si="129"/>
        <v>3.2077248008720751</v>
      </c>
      <c r="EA83" s="6">
        <f t="shared" si="130"/>
        <v>-1.7744992381730995</v>
      </c>
      <c r="EB83" s="6">
        <f t="shared" si="131"/>
        <v>-4.1491694228696687</v>
      </c>
      <c r="EC83" s="6">
        <f t="shared" si="132"/>
        <v>0.89870799113059974</v>
      </c>
      <c r="ED83" s="6">
        <f t="shared" si="133"/>
        <v>0.7878404994611472</v>
      </c>
      <c r="EE83" s="82">
        <f t="shared" si="134"/>
        <v>-2.9389175864332877</v>
      </c>
    </row>
    <row r="84" spans="1:135" x14ac:dyDescent="0.25">
      <c r="A84" s="496" t="s">
        <v>67</v>
      </c>
      <c r="B84" s="93">
        <v>11</v>
      </c>
      <c r="C84" s="80">
        <v>3</v>
      </c>
      <c r="D84" s="80">
        <v>7</v>
      </c>
      <c r="E84" s="80">
        <v>7</v>
      </c>
      <c r="F84" s="80">
        <v>15</v>
      </c>
      <c r="G84" s="80">
        <v>35</v>
      </c>
      <c r="H84" s="80">
        <v>28</v>
      </c>
      <c r="I84" s="80">
        <v>36</v>
      </c>
      <c r="J84" s="80">
        <v>22</v>
      </c>
      <c r="K84" s="80">
        <v>8</v>
      </c>
      <c r="L84" s="80">
        <v>12</v>
      </c>
      <c r="M84" s="80">
        <v>10</v>
      </c>
      <c r="N84" s="80">
        <v>2</v>
      </c>
      <c r="O84" s="80">
        <v>6</v>
      </c>
      <c r="P84" s="80">
        <v>10</v>
      </c>
      <c r="Q84" s="80">
        <v>13</v>
      </c>
      <c r="R84" s="80">
        <v>27</v>
      </c>
      <c r="S84" s="80">
        <v>27</v>
      </c>
      <c r="T84" s="80">
        <v>39</v>
      </c>
      <c r="U84" s="80">
        <v>27</v>
      </c>
      <c r="V84" s="80">
        <v>6</v>
      </c>
      <c r="W84" s="80">
        <v>10</v>
      </c>
      <c r="X84" s="80">
        <v>21</v>
      </c>
      <c r="Y84" s="80">
        <v>5</v>
      </c>
      <c r="Z84" s="80">
        <v>13</v>
      </c>
      <c r="AA84" s="80">
        <v>17</v>
      </c>
      <c r="AB84" s="80">
        <v>28</v>
      </c>
      <c r="AC84" s="80">
        <v>62</v>
      </c>
      <c r="AD84" s="80">
        <v>55</v>
      </c>
      <c r="AE84" s="80">
        <v>75</v>
      </c>
      <c r="AF84" s="80">
        <v>49</v>
      </c>
      <c r="AG84" s="80">
        <v>14</v>
      </c>
      <c r="AH84" s="80">
        <v>22</v>
      </c>
      <c r="AI84" s="93">
        <v>4</v>
      </c>
      <c r="AJ84" s="80">
        <v>3</v>
      </c>
      <c r="AK84" s="80">
        <v>3</v>
      </c>
      <c r="AL84" s="80">
        <v>7</v>
      </c>
      <c r="AM84" s="80">
        <v>6</v>
      </c>
      <c r="AN84" s="80">
        <v>24</v>
      </c>
      <c r="AO84" s="80">
        <v>27</v>
      </c>
      <c r="AP84" s="80">
        <v>40</v>
      </c>
      <c r="AQ84" s="80">
        <v>45</v>
      </c>
      <c r="AR84" s="80">
        <v>14</v>
      </c>
      <c r="AS84" s="80">
        <v>28</v>
      </c>
      <c r="AT84" s="80">
        <v>5</v>
      </c>
      <c r="AU84" s="80">
        <v>3</v>
      </c>
      <c r="AV84" s="80">
        <v>7</v>
      </c>
      <c r="AW84" s="80">
        <v>9</v>
      </c>
      <c r="AX84" s="80">
        <v>8</v>
      </c>
      <c r="AY84" s="80">
        <v>29</v>
      </c>
      <c r="AZ84" s="80">
        <v>28</v>
      </c>
      <c r="BA84" s="80">
        <v>36</v>
      </c>
      <c r="BB84" s="80">
        <v>33</v>
      </c>
      <c r="BC84" s="80">
        <v>14</v>
      </c>
      <c r="BD84" s="80">
        <v>22</v>
      </c>
      <c r="BE84" s="80">
        <v>9</v>
      </c>
      <c r="BF84" s="80">
        <v>6</v>
      </c>
      <c r="BG84" s="80">
        <v>10</v>
      </c>
      <c r="BH84" s="80">
        <v>16</v>
      </c>
      <c r="BI84" s="80">
        <v>14</v>
      </c>
      <c r="BJ84" s="80">
        <v>53</v>
      </c>
      <c r="BK84" s="80">
        <v>55</v>
      </c>
      <c r="BL84" s="80">
        <v>76</v>
      </c>
      <c r="BM84" s="80">
        <v>78</v>
      </c>
      <c r="BN84" s="80">
        <v>28</v>
      </c>
      <c r="BO84" s="81">
        <v>50</v>
      </c>
      <c r="BQ84" s="61">
        <f t="shared" si="138"/>
        <v>5.9782608695652177</v>
      </c>
      <c r="BR84" s="187">
        <f t="shared" si="138"/>
        <v>1.6304347826086956</v>
      </c>
      <c r="BS84" s="6">
        <f t="shared" si="138"/>
        <v>3.804347826086957</v>
      </c>
      <c r="BT84" s="6">
        <f t="shared" si="138"/>
        <v>3.804347826086957</v>
      </c>
      <c r="BU84" s="6">
        <f t="shared" si="138"/>
        <v>8.1521739130434785</v>
      </c>
      <c r="BV84" s="6">
        <f t="shared" si="138"/>
        <v>19.021739130434785</v>
      </c>
      <c r="BW84" s="6">
        <f t="shared" si="138"/>
        <v>15.217391304347828</v>
      </c>
      <c r="BX84" s="6">
        <f t="shared" si="138"/>
        <v>19.565217391304348</v>
      </c>
      <c r="BY84" s="6">
        <f t="shared" si="138"/>
        <v>11.956521739130435</v>
      </c>
      <c r="BZ84" s="6">
        <f t="shared" si="138"/>
        <v>4.3478260869565215</v>
      </c>
      <c r="CA84" s="6">
        <f t="shared" si="138"/>
        <v>6.5217391304347823</v>
      </c>
      <c r="CB84" s="6">
        <f t="shared" si="139"/>
        <v>5.6497175141242941</v>
      </c>
      <c r="CC84" s="187">
        <f t="shared" si="139"/>
        <v>1.1299435028248588</v>
      </c>
      <c r="CD84" s="6">
        <f t="shared" si="139"/>
        <v>3.3898305084745761</v>
      </c>
      <c r="CE84" s="6">
        <f t="shared" si="139"/>
        <v>5.6497175141242941</v>
      </c>
      <c r="CF84" s="6">
        <f t="shared" si="139"/>
        <v>7.3446327683615822</v>
      </c>
      <c r="CG84" s="6">
        <f t="shared" si="139"/>
        <v>15.254237288135593</v>
      </c>
      <c r="CH84" s="6">
        <f t="shared" si="139"/>
        <v>15.254237288135593</v>
      </c>
      <c r="CI84" s="6">
        <f t="shared" si="139"/>
        <v>22.033898305084744</v>
      </c>
      <c r="CJ84" s="6">
        <f t="shared" si="139"/>
        <v>15.254237288135593</v>
      </c>
      <c r="CK84" s="6">
        <f t="shared" si="139"/>
        <v>3.3898305084745761</v>
      </c>
      <c r="CL84" s="6">
        <f t="shared" si="139"/>
        <v>5.6497175141242941</v>
      </c>
      <c r="CM84" s="188">
        <f t="shared" si="101"/>
        <v>1.9900497512437811</v>
      </c>
      <c r="CN84" s="187">
        <f t="shared" si="102"/>
        <v>1.4925373134328357</v>
      </c>
      <c r="CO84" s="187">
        <f t="shared" si="103"/>
        <v>1.4925373134328357</v>
      </c>
      <c r="CP84" s="6">
        <f t="shared" si="104"/>
        <v>3.4825870646766171</v>
      </c>
      <c r="CQ84" s="6">
        <f t="shared" si="105"/>
        <v>2.9850746268656714</v>
      </c>
      <c r="CR84" s="6">
        <f t="shared" si="106"/>
        <v>11.940298507462686</v>
      </c>
      <c r="CS84" s="6">
        <f t="shared" si="107"/>
        <v>13.432835820895523</v>
      </c>
      <c r="CT84" s="6">
        <f t="shared" si="108"/>
        <v>19.900497512437813</v>
      </c>
      <c r="CU84" s="6">
        <f t="shared" si="109"/>
        <v>22.388059701492537</v>
      </c>
      <c r="CV84" s="6">
        <f t="shared" si="110"/>
        <v>6.9651741293532341</v>
      </c>
      <c r="CW84" s="6">
        <f t="shared" si="111"/>
        <v>13.930348258706468</v>
      </c>
      <c r="CX84" s="187">
        <f t="shared" si="112"/>
        <v>2.5773195876288657</v>
      </c>
      <c r="CY84" s="187">
        <f t="shared" si="113"/>
        <v>1.5463917525773196</v>
      </c>
      <c r="CZ84" s="6">
        <f t="shared" si="114"/>
        <v>3.608247422680412</v>
      </c>
      <c r="DA84" s="6">
        <f t="shared" si="115"/>
        <v>4.6391752577319592</v>
      </c>
      <c r="DB84" s="6">
        <f t="shared" si="116"/>
        <v>4.1237113402061851</v>
      </c>
      <c r="DC84" s="6">
        <f t="shared" si="117"/>
        <v>14.948453608247423</v>
      </c>
      <c r="DD84" s="6">
        <f t="shared" si="118"/>
        <v>14.432989690721648</v>
      </c>
      <c r="DE84" s="6">
        <f t="shared" si="119"/>
        <v>18.556701030927837</v>
      </c>
      <c r="DF84" s="6">
        <f t="shared" si="120"/>
        <v>17.010309278350515</v>
      </c>
      <c r="DG84" s="6">
        <f t="shared" si="121"/>
        <v>7.216494845360824</v>
      </c>
      <c r="DH84" s="82">
        <f t="shared" si="122"/>
        <v>11.340206185567011</v>
      </c>
      <c r="DJ84" s="61">
        <f t="shared" si="140"/>
        <v>-0.32854335544092361</v>
      </c>
      <c r="DK84" s="187">
        <f t="shared" si="140"/>
        <v>-0.50049127978383678</v>
      </c>
      <c r="DL84" s="6">
        <f t="shared" si="140"/>
        <v>-0.41451731761238086</v>
      </c>
      <c r="DM84" s="6">
        <f t="shared" si="140"/>
        <v>1.8453696880373371</v>
      </c>
      <c r="DN84" s="6">
        <f t="shared" si="140"/>
        <v>-0.80754114468189631</v>
      </c>
      <c r="DO84" s="6">
        <f t="shared" si="140"/>
        <v>-3.7675018422991915</v>
      </c>
      <c r="DP84" s="6">
        <f t="shared" si="140"/>
        <v>3.6845983787765491E-2</v>
      </c>
      <c r="DQ84" s="6">
        <f t="shared" si="140"/>
        <v>2.4686809137803962</v>
      </c>
      <c r="DR84" s="6">
        <f t="shared" si="140"/>
        <v>3.297715549005158</v>
      </c>
      <c r="DS84" s="6">
        <f t="shared" si="140"/>
        <v>-0.95799557848194539</v>
      </c>
      <c r="DT84" s="82">
        <f t="shared" si="140"/>
        <v>-0.87202161631048813</v>
      </c>
      <c r="DU84" s="188">
        <f t="shared" si="124"/>
        <v>0.58726983638508456</v>
      </c>
      <c r="DV84" s="187">
        <f t="shared" si="125"/>
        <v>5.3854439144483957E-2</v>
      </c>
      <c r="DW84" s="187">
        <f t="shared" si="126"/>
        <v>2.1157101092475763</v>
      </c>
      <c r="DX84" s="6">
        <f t="shared" si="127"/>
        <v>1.1565881930553421</v>
      </c>
      <c r="DY84" s="6">
        <f t="shared" si="128"/>
        <v>1.1386367133405138</v>
      </c>
      <c r="DZ84" s="6">
        <f t="shared" si="129"/>
        <v>3.0081551007847374</v>
      </c>
      <c r="EA84" s="6">
        <f t="shared" si="130"/>
        <v>1.000153869826125</v>
      </c>
      <c r="EB84" s="6">
        <f t="shared" si="131"/>
        <v>-1.3437964815099761</v>
      </c>
      <c r="EC84" s="6">
        <f t="shared" si="132"/>
        <v>-5.3777504231420217</v>
      </c>
      <c r="ED84" s="6">
        <f t="shared" si="133"/>
        <v>0.25132071600758987</v>
      </c>
      <c r="EE84" s="82">
        <f t="shared" si="134"/>
        <v>-2.5901420731394573</v>
      </c>
    </row>
    <row r="85" spans="1:135" x14ac:dyDescent="0.25">
      <c r="A85" s="496" t="s">
        <v>68</v>
      </c>
      <c r="B85" s="93">
        <v>172</v>
      </c>
      <c r="C85" s="80">
        <v>93</v>
      </c>
      <c r="D85" s="80">
        <v>143</v>
      </c>
      <c r="E85" s="80">
        <v>174</v>
      </c>
      <c r="F85" s="80">
        <v>195</v>
      </c>
      <c r="G85" s="80">
        <v>486</v>
      </c>
      <c r="H85" s="80">
        <v>428</v>
      </c>
      <c r="I85" s="80">
        <v>394</v>
      </c>
      <c r="J85" s="80">
        <v>243</v>
      </c>
      <c r="K85" s="80">
        <v>79</v>
      </c>
      <c r="L85" s="80">
        <v>127</v>
      </c>
      <c r="M85" s="80">
        <v>179</v>
      </c>
      <c r="N85" s="80">
        <v>111</v>
      </c>
      <c r="O85" s="80">
        <v>99</v>
      </c>
      <c r="P85" s="80">
        <v>140</v>
      </c>
      <c r="Q85" s="80">
        <v>206</v>
      </c>
      <c r="R85" s="80">
        <v>392</v>
      </c>
      <c r="S85" s="80">
        <v>446</v>
      </c>
      <c r="T85" s="80">
        <v>398</v>
      </c>
      <c r="U85" s="80">
        <v>238</v>
      </c>
      <c r="V85" s="80">
        <v>69</v>
      </c>
      <c r="W85" s="80">
        <v>118</v>
      </c>
      <c r="X85" s="80">
        <v>351</v>
      </c>
      <c r="Y85" s="80">
        <v>204</v>
      </c>
      <c r="Z85" s="80">
        <v>242</v>
      </c>
      <c r="AA85" s="80">
        <v>314</v>
      </c>
      <c r="AB85" s="80">
        <v>401</v>
      </c>
      <c r="AC85" s="80">
        <v>878</v>
      </c>
      <c r="AD85" s="80">
        <v>874</v>
      </c>
      <c r="AE85" s="80">
        <v>792</v>
      </c>
      <c r="AF85" s="80">
        <v>481</v>
      </c>
      <c r="AG85" s="80">
        <v>148</v>
      </c>
      <c r="AH85" s="80">
        <v>245</v>
      </c>
      <c r="AI85" s="93">
        <v>92</v>
      </c>
      <c r="AJ85" s="80">
        <v>56</v>
      </c>
      <c r="AK85" s="80">
        <v>132</v>
      </c>
      <c r="AL85" s="80">
        <v>136</v>
      </c>
      <c r="AM85" s="80">
        <v>166</v>
      </c>
      <c r="AN85" s="80">
        <v>345</v>
      </c>
      <c r="AO85" s="80">
        <v>470</v>
      </c>
      <c r="AP85" s="80">
        <v>502</v>
      </c>
      <c r="AQ85" s="80">
        <v>458</v>
      </c>
      <c r="AR85" s="80">
        <v>123</v>
      </c>
      <c r="AS85" s="80">
        <v>127</v>
      </c>
      <c r="AT85" s="80">
        <v>86</v>
      </c>
      <c r="AU85" s="80">
        <v>72</v>
      </c>
      <c r="AV85" s="80">
        <v>95</v>
      </c>
      <c r="AW85" s="80">
        <v>149</v>
      </c>
      <c r="AX85" s="80">
        <v>198</v>
      </c>
      <c r="AY85" s="80">
        <v>333</v>
      </c>
      <c r="AZ85" s="80">
        <v>428</v>
      </c>
      <c r="BA85" s="80">
        <v>454</v>
      </c>
      <c r="BB85" s="80">
        <v>383</v>
      </c>
      <c r="BC85" s="80">
        <v>92</v>
      </c>
      <c r="BD85" s="80">
        <v>124</v>
      </c>
      <c r="BE85" s="80">
        <v>178</v>
      </c>
      <c r="BF85" s="80">
        <v>128</v>
      </c>
      <c r="BG85" s="80">
        <v>227</v>
      </c>
      <c r="BH85" s="80">
        <v>285</v>
      </c>
      <c r="BI85" s="80">
        <v>364</v>
      </c>
      <c r="BJ85" s="80">
        <v>678</v>
      </c>
      <c r="BK85" s="80">
        <v>898</v>
      </c>
      <c r="BL85" s="80">
        <v>956</v>
      </c>
      <c r="BM85" s="80">
        <v>841</v>
      </c>
      <c r="BN85" s="80">
        <v>215</v>
      </c>
      <c r="BO85" s="81">
        <v>251</v>
      </c>
      <c r="BQ85" s="61">
        <f t="shared" si="138"/>
        <v>6.7876874506708766</v>
      </c>
      <c r="BR85" s="6">
        <f t="shared" si="138"/>
        <v>3.6700868192580902</v>
      </c>
      <c r="BS85" s="6">
        <f t="shared" si="138"/>
        <v>5.6432517758484613</v>
      </c>
      <c r="BT85" s="6">
        <f t="shared" si="138"/>
        <v>6.8666140489344913</v>
      </c>
      <c r="BU85" s="6">
        <f t="shared" si="138"/>
        <v>7.6953433307024461</v>
      </c>
      <c r="BV85" s="6">
        <f t="shared" si="138"/>
        <v>19.179163378058405</v>
      </c>
      <c r="BW85" s="6">
        <f t="shared" si="138"/>
        <v>16.890292028413576</v>
      </c>
      <c r="BX85" s="6">
        <f t="shared" si="138"/>
        <v>15.548539857932123</v>
      </c>
      <c r="BY85" s="6">
        <f t="shared" si="138"/>
        <v>9.5895816890292025</v>
      </c>
      <c r="BZ85" s="6">
        <f t="shared" si="138"/>
        <v>3.117600631412786</v>
      </c>
      <c r="CA85" s="6">
        <f t="shared" si="138"/>
        <v>5.0118389897395419</v>
      </c>
      <c r="CB85" s="6">
        <f t="shared" si="139"/>
        <v>7.4707846410684482</v>
      </c>
      <c r="CC85" s="6">
        <f t="shared" si="139"/>
        <v>4.6327212020033395</v>
      </c>
      <c r="CD85" s="6">
        <f t="shared" si="139"/>
        <v>4.1318864774624373</v>
      </c>
      <c r="CE85" s="6">
        <f t="shared" si="139"/>
        <v>5.8430717863105182</v>
      </c>
      <c r="CF85" s="6">
        <f t="shared" si="139"/>
        <v>8.5976627712854761</v>
      </c>
      <c r="CG85" s="6">
        <f t="shared" si="139"/>
        <v>16.360601001669451</v>
      </c>
      <c r="CH85" s="6">
        <f t="shared" si="139"/>
        <v>18.614357262103507</v>
      </c>
      <c r="CI85" s="6">
        <f t="shared" si="139"/>
        <v>16.611018363939898</v>
      </c>
      <c r="CJ85" s="6">
        <f t="shared" si="139"/>
        <v>9.9332220367278801</v>
      </c>
      <c r="CK85" s="6">
        <f t="shared" si="139"/>
        <v>2.8797996661101837</v>
      </c>
      <c r="CL85" s="6">
        <f t="shared" si="139"/>
        <v>4.9248747913188646</v>
      </c>
      <c r="CM85" s="61">
        <f t="shared" si="101"/>
        <v>3.5289604909858072</v>
      </c>
      <c r="CN85" s="6">
        <f t="shared" si="102"/>
        <v>2.1480629075565782</v>
      </c>
      <c r="CO85" s="6">
        <f t="shared" si="103"/>
        <v>5.0632911392405067</v>
      </c>
      <c r="CP85" s="6">
        <f t="shared" si="104"/>
        <v>5.2167242040659767</v>
      </c>
      <c r="CQ85" s="6">
        <f t="shared" si="105"/>
        <v>6.3674721902570006</v>
      </c>
      <c r="CR85" s="6">
        <f t="shared" si="106"/>
        <v>13.23360184119678</v>
      </c>
      <c r="CS85" s="6">
        <f t="shared" si="107"/>
        <v>18.028385116992713</v>
      </c>
      <c r="CT85" s="6">
        <f t="shared" si="108"/>
        <v>19.255849635596469</v>
      </c>
      <c r="CU85" s="6">
        <f t="shared" si="109"/>
        <v>17.568085922516303</v>
      </c>
      <c r="CV85" s="6">
        <f t="shared" si="110"/>
        <v>4.7180667433831998</v>
      </c>
      <c r="CW85" s="6">
        <f t="shared" si="111"/>
        <v>4.8714998082086689</v>
      </c>
      <c r="CX85" s="6">
        <f t="shared" si="112"/>
        <v>3.5625517812758902</v>
      </c>
      <c r="CY85" s="6">
        <f t="shared" si="113"/>
        <v>2.9826014913007457</v>
      </c>
      <c r="CZ85" s="6">
        <f t="shared" si="114"/>
        <v>3.9353769676884838</v>
      </c>
      <c r="DA85" s="6">
        <f t="shared" si="115"/>
        <v>6.1723280861640433</v>
      </c>
      <c r="DB85" s="6">
        <f t="shared" si="116"/>
        <v>8.2021541010770491</v>
      </c>
      <c r="DC85" s="6">
        <f t="shared" si="117"/>
        <v>13.79453189726595</v>
      </c>
      <c r="DD85" s="6">
        <f t="shared" si="118"/>
        <v>17.729908864954432</v>
      </c>
      <c r="DE85" s="6">
        <f t="shared" si="119"/>
        <v>18.806959403479702</v>
      </c>
      <c r="DF85" s="6">
        <f t="shared" si="120"/>
        <v>15.865782932891467</v>
      </c>
      <c r="DG85" s="6">
        <f t="shared" si="121"/>
        <v>3.8111019055509532</v>
      </c>
      <c r="DH85" s="82">
        <f t="shared" si="122"/>
        <v>5.1367025683512839</v>
      </c>
      <c r="DJ85" s="61">
        <f t="shared" si="140"/>
        <v>0.68309719039757155</v>
      </c>
      <c r="DK85" s="6">
        <f t="shared" si="140"/>
        <v>0.96263438274524926</v>
      </c>
      <c r="DL85" s="6">
        <f t="shared" si="140"/>
        <v>-1.511365298386024</v>
      </c>
      <c r="DM85" s="6">
        <f t="shared" si="140"/>
        <v>-1.0235422626239732</v>
      </c>
      <c r="DN85" s="6">
        <f t="shared" si="140"/>
        <v>0.90231944058302993</v>
      </c>
      <c r="DO85" s="6">
        <f t="shared" si="140"/>
        <v>-2.8185623763889538</v>
      </c>
      <c r="DP85" s="6">
        <f t="shared" si="140"/>
        <v>1.7240652336899309</v>
      </c>
      <c r="DQ85" s="6">
        <f t="shared" si="140"/>
        <v>1.0624785060077748</v>
      </c>
      <c r="DR85" s="6">
        <f t="shared" si="140"/>
        <v>0.34364034769867757</v>
      </c>
      <c r="DS85" s="6">
        <f t="shared" si="140"/>
        <v>-0.23780096530260231</v>
      </c>
      <c r="DT85" s="82">
        <f t="shared" si="140"/>
        <v>-8.6964198420677263E-2</v>
      </c>
      <c r="DU85" s="61">
        <f t="shared" si="124"/>
        <v>3.3591290290083009E-2</v>
      </c>
      <c r="DV85" s="6">
        <f t="shared" si="125"/>
        <v>0.83453858374416745</v>
      </c>
      <c r="DW85" s="6">
        <f t="shared" si="126"/>
        <v>-1.1279141715520229</v>
      </c>
      <c r="DX85" s="6">
        <f t="shared" si="127"/>
        <v>0.95560388209806657</v>
      </c>
      <c r="DY85" s="6">
        <f t="shared" si="128"/>
        <v>1.8346819108200485</v>
      </c>
      <c r="DZ85" s="6">
        <f t="shared" si="129"/>
        <v>0.56093005606916968</v>
      </c>
      <c r="EA85" s="6">
        <f t="shared" si="130"/>
        <v>-0.29847625203828088</v>
      </c>
      <c r="EB85" s="6">
        <f t="shared" si="131"/>
        <v>-0.44889023211676715</v>
      </c>
      <c r="EC85" s="6">
        <f t="shared" si="132"/>
        <v>-1.7023029896248367</v>
      </c>
      <c r="ED85" s="6">
        <f t="shared" si="133"/>
        <v>-0.90696483783224657</v>
      </c>
      <c r="EE85" s="82">
        <f t="shared" si="134"/>
        <v>0.26520276014261501</v>
      </c>
    </row>
    <row r="86" spans="1:135" x14ac:dyDescent="0.25">
      <c r="A86" s="496" t="s">
        <v>69</v>
      </c>
      <c r="B86" s="93" t="s">
        <v>37</v>
      </c>
      <c r="C86" s="80" t="s">
        <v>37</v>
      </c>
      <c r="D86" s="80" t="s">
        <v>37</v>
      </c>
      <c r="E86" s="80" t="s">
        <v>37</v>
      </c>
      <c r="F86" s="80" t="s">
        <v>37</v>
      </c>
      <c r="G86" s="80" t="s">
        <v>37</v>
      </c>
      <c r="H86" s="80" t="s">
        <v>37</v>
      </c>
      <c r="I86" s="80" t="s">
        <v>37</v>
      </c>
      <c r="J86" s="80" t="s">
        <v>37</v>
      </c>
      <c r="K86" s="80" t="s">
        <v>37</v>
      </c>
      <c r="L86" s="80" t="s">
        <v>37</v>
      </c>
      <c r="M86" s="80" t="s">
        <v>37</v>
      </c>
      <c r="N86" s="80" t="s">
        <v>37</v>
      </c>
      <c r="O86" s="80" t="s">
        <v>37</v>
      </c>
      <c r="P86" s="80" t="s">
        <v>37</v>
      </c>
      <c r="Q86" s="80" t="s">
        <v>37</v>
      </c>
      <c r="R86" s="80" t="s">
        <v>37</v>
      </c>
      <c r="S86" s="80" t="s">
        <v>37</v>
      </c>
      <c r="T86" s="80" t="s">
        <v>37</v>
      </c>
      <c r="U86" s="80" t="s">
        <v>37</v>
      </c>
      <c r="V86" s="80" t="s">
        <v>37</v>
      </c>
      <c r="W86" s="80" t="s">
        <v>37</v>
      </c>
      <c r="X86" s="80" t="s">
        <v>37</v>
      </c>
      <c r="Y86" s="80" t="s">
        <v>37</v>
      </c>
      <c r="Z86" s="80" t="s">
        <v>37</v>
      </c>
      <c r="AA86" s="80" t="s">
        <v>37</v>
      </c>
      <c r="AB86" s="80" t="s">
        <v>37</v>
      </c>
      <c r="AC86" s="80" t="s">
        <v>37</v>
      </c>
      <c r="AD86" s="80" t="s">
        <v>37</v>
      </c>
      <c r="AE86" s="80" t="s">
        <v>37</v>
      </c>
      <c r="AF86" s="80" t="s">
        <v>37</v>
      </c>
      <c r="AG86" s="80" t="s">
        <v>37</v>
      </c>
      <c r="AH86" s="80" t="s">
        <v>37</v>
      </c>
      <c r="AI86" s="93">
        <v>7</v>
      </c>
      <c r="AJ86" s="80">
        <v>4</v>
      </c>
      <c r="AK86" s="80">
        <v>5</v>
      </c>
      <c r="AL86" s="80">
        <v>6</v>
      </c>
      <c r="AM86" s="80">
        <v>5</v>
      </c>
      <c r="AN86" s="80">
        <v>14</v>
      </c>
      <c r="AO86" s="80">
        <v>10</v>
      </c>
      <c r="AP86" s="80">
        <v>12</v>
      </c>
      <c r="AQ86" s="80">
        <v>10</v>
      </c>
      <c r="AR86" s="80">
        <v>5</v>
      </c>
      <c r="AS86" s="80">
        <v>7</v>
      </c>
      <c r="AT86" s="80">
        <v>8</v>
      </c>
      <c r="AU86" s="80">
        <v>4</v>
      </c>
      <c r="AV86" s="80">
        <v>6</v>
      </c>
      <c r="AW86" s="80">
        <v>7</v>
      </c>
      <c r="AX86" s="80">
        <v>3</v>
      </c>
      <c r="AY86" s="80">
        <v>11</v>
      </c>
      <c r="AZ86" s="80">
        <v>6</v>
      </c>
      <c r="BA86" s="80">
        <v>7</v>
      </c>
      <c r="BB86" s="80">
        <v>8</v>
      </c>
      <c r="BC86" s="80">
        <v>2</v>
      </c>
      <c r="BD86" s="80">
        <v>4</v>
      </c>
      <c r="BE86" s="80">
        <v>15</v>
      </c>
      <c r="BF86" s="80">
        <v>8</v>
      </c>
      <c r="BG86" s="80">
        <v>11</v>
      </c>
      <c r="BH86" s="80">
        <v>13</v>
      </c>
      <c r="BI86" s="80">
        <v>8</v>
      </c>
      <c r="BJ86" s="80">
        <v>25</v>
      </c>
      <c r="BK86" s="80">
        <v>16</v>
      </c>
      <c r="BL86" s="80">
        <v>19</v>
      </c>
      <c r="BM86" s="80">
        <v>18</v>
      </c>
      <c r="BN86" s="80">
        <v>7</v>
      </c>
      <c r="BO86" s="81">
        <v>11</v>
      </c>
      <c r="BQ86" s="71"/>
      <c r="BR86" s="66"/>
      <c r="BS86" s="66"/>
      <c r="BT86" s="66"/>
      <c r="BU86" s="66"/>
      <c r="BV86" s="66"/>
      <c r="BW86" s="66"/>
      <c r="BX86" s="66"/>
      <c r="BY86" s="66"/>
      <c r="BZ86" s="66"/>
      <c r="CA86" s="66"/>
      <c r="CB86" s="66"/>
      <c r="CC86" s="66"/>
      <c r="CD86" s="66"/>
      <c r="CE86" s="66"/>
      <c r="CF86" s="66"/>
      <c r="CG86" s="66"/>
      <c r="CH86" s="66"/>
      <c r="CI86" s="66"/>
      <c r="CJ86" s="66"/>
      <c r="CK86" s="66"/>
      <c r="CL86" s="66"/>
      <c r="CM86" s="61">
        <f t="shared" si="101"/>
        <v>8.235294117647058</v>
      </c>
      <c r="CN86" s="187">
        <f t="shared" si="102"/>
        <v>4.7058823529411766</v>
      </c>
      <c r="CO86" s="187">
        <f t="shared" si="103"/>
        <v>5.8823529411764701</v>
      </c>
      <c r="CP86" s="6">
        <f t="shared" si="104"/>
        <v>7.0588235294117645</v>
      </c>
      <c r="CQ86" s="187">
        <f t="shared" si="105"/>
        <v>5.8823529411764701</v>
      </c>
      <c r="CR86" s="6">
        <f t="shared" si="106"/>
        <v>16.470588235294116</v>
      </c>
      <c r="CS86" s="6">
        <f t="shared" si="107"/>
        <v>11.76470588235294</v>
      </c>
      <c r="CT86" s="6">
        <f t="shared" si="108"/>
        <v>14.117647058823529</v>
      </c>
      <c r="CU86" s="6">
        <f t="shared" si="109"/>
        <v>11.76470588235294</v>
      </c>
      <c r="CV86" s="187">
        <f t="shared" si="110"/>
        <v>5.8823529411764701</v>
      </c>
      <c r="CW86" s="6">
        <f t="shared" si="111"/>
        <v>8.235294117647058</v>
      </c>
      <c r="CX86" s="6">
        <f t="shared" si="112"/>
        <v>12.121212121212121</v>
      </c>
      <c r="CY86" s="187">
        <f t="shared" si="113"/>
        <v>6.0606060606060606</v>
      </c>
      <c r="CZ86" s="6">
        <f t="shared" si="114"/>
        <v>9.0909090909090917</v>
      </c>
      <c r="DA86" s="6">
        <f t="shared" si="115"/>
        <v>10.606060606060606</v>
      </c>
      <c r="DB86" s="187">
        <f t="shared" si="116"/>
        <v>4.5454545454545459</v>
      </c>
      <c r="DC86" s="6">
        <f t="shared" si="117"/>
        <v>16.666666666666664</v>
      </c>
      <c r="DD86" s="6">
        <f t="shared" si="118"/>
        <v>9.0909090909090917</v>
      </c>
      <c r="DE86" s="6">
        <f t="shared" si="119"/>
        <v>10.606060606060606</v>
      </c>
      <c r="DF86" s="6">
        <f t="shared" si="120"/>
        <v>12.121212121212121</v>
      </c>
      <c r="DG86" s="187">
        <f t="shared" si="121"/>
        <v>3.0303030303030303</v>
      </c>
      <c r="DH86" s="189">
        <f t="shared" si="122"/>
        <v>6.0606060606060606</v>
      </c>
      <c r="DJ86" s="71"/>
      <c r="DK86" s="66"/>
      <c r="DL86" s="66"/>
      <c r="DM86" s="66"/>
      <c r="DN86" s="66"/>
      <c r="DO86" s="66"/>
      <c r="DP86" s="66"/>
      <c r="DQ86" s="66"/>
      <c r="DR86" s="66"/>
      <c r="DS86" s="66"/>
      <c r="DT86" s="88"/>
      <c r="DU86" s="61">
        <f t="shared" si="124"/>
        <v>3.8859180035650631</v>
      </c>
      <c r="DV86" s="187">
        <f t="shared" si="125"/>
        <v>1.3547237076648839</v>
      </c>
      <c r="DW86" s="187">
        <f t="shared" si="126"/>
        <v>3.2085561497326216</v>
      </c>
      <c r="DX86" s="6">
        <f t="shared" si="127"/>
        <v>3.547237076648841</v>
      </c>
      <c r="DY86" s="187">
        <f t="shared" si="128"/>
        <v>-1.3368983957219243</v>
      </c>
      <c r="DZ86" s="6">
        <f t="shared" si="129"/>
        <v>0.19607843137254832</v>
      </c>
      <c r="EA86" s="6">
        <f t="shared" si="130"/>
        <v>-2.6737967914438485</v>
      </c>
      <c r="EB86" s="6">
        <f t="shared" si="131"/>
        <v>-3.5115864527629235</v>
      </c>
      <c r="EC86" s="6">
        <f t="shared" si="132"/>
        <v>0.35650623885918087</v>
      </c>
      <c r="ED86" s="187">
        <f t="shared" si="133"/>
        <v>-2.8520499108734398</v>
      </c>
      <c r="EE86" s="189">
        <f t="shared" si="134"/>
        <v>-2.1746880570409974</v>
      </c>
    </row>
    <row r="87" spans="1:135" x14ac:dyDescent="0.25">
      <c r="A87" s="496" t="s">
        <v>70</v>
      </c>
      <c r="B87" s="93">
        <v>7</v>
      </c>
      <c r="C87" s="80">
        <v>9</v>
      </c>
      <c r="D87" s="80">
        <v>9</v>
      </c>
      <c r="E87" s="80">
        <v>10</v>
      </c>
      <c r="F87" s="80">
        <v>10</v>
      </c>
      <c r="G87" s="80">
        <v>21</v>
      </c>
      <c r="H87" s="80">
        <v>13</v>
      </c>
      <c r="I87" s="80">
        <v>16</v>
      </c>
      <c r="J87" s="80">
        <v>9</v>
      </c>
      <c r="K87" s="80">
        <v>4</v>
      </c>
      <c r="L87" s="80">
        <v>6</v>
      </c>
      <c r="M87" s="80">
        <v>8</v>
      </c>
      <c r="N87" s="80">
        <v>5</v>
      </c>
      <c r="O87" s="80">
        <v>8</v>
      </c>
      <c r="P87" s="80">
        <v>10</v>
      </c>
      <c r="Q87" s="80">
        <v>8</v>
      </c>
      <c r="R87" s="80">
        <v>14</v>
      </c>
      <c r="S87" s="80">
        <v>16</v>
      </c>
      <c r="T87" s="80">
        <v>12</v>
      </c>
      <c r="U87" s="80">
        <v>8</v>
      </c>
      <c r="V87" s="80">
        <v>2</v>
      </c>
      <c r="W87" s="80">
        <v>3</v>
      </c>
      <c r="X87" s="80">
        <v>15</v>
      </c>
      <c r="Y87" s="80">
        <v>14</v>
      </c>
      <c r="Z87" s="80">
        <v>17</v>
      </c>
      <c r="AA87" s="80">
        <v>20</v>
      </c>
      <c r="AB87" s="80">
        <v>18</v>
      </c>
      <c r="AC87" s="80">
        <v>35</v>
      </c>
      <c r="AD87" s="80">
        <v>29</v>
      </c>
      <c r="AE87" s="80">
        <v>28</v>
      </c>
      <c r="AF87" s="80">
        <v>17</v>
      </c>
      <c r="AG87" s="80">
        <v>6</v>
      </c>
      <c r="AH87" s="80">
        <v>9</v>
      </c>
      <c r="AI87" s="93">
        <v>6</v>
      </c>
      <c r="AJ87" s="80">
        <v>2</v>
      </c>
      <c r="AK87" s="80">
        <v>3</v>
      </c>
      <c r="AL87" s="80">
        <v>7</v>
      </c>
      <c r="AM87" s="80">
        <v>9</v>
      </c>
      <c r="AN87" s="80">
        <v>20</v>
      </c>
      <c r="AO87" s="80">
        <v>15</v>
      </c>
      <c r="AP87" s="80">
        <v>19</v>
      </c>
      <c r="AQ87" s="80">
        <v>20</v>
      </c>
      <c r="AR87" s="80">
        <v>8</v>
      </c>
      <c r="AS87" s="80">
        <v>14</v>
      </c>
      <c r="AT87" s="80">
        <v>6</v>
      </c>
      <c r="AU87" s="80">
        <v>2</v>
      </c>
      <c r="AV87" s="80">
        <v>5</v>
      </c>
      <c r="AW87" s="80">
        <v>7</v>
      </c>
      <c r="AX87" s="80">
        <v>6</v>
      </c>
      <c r="AY87" s="80">
        <v>19</v>
      </c>
      <c r="AZ87" s="80">
        <v>9</v>
      </c>
      <c r="BA87" s="80">
        <v>21</v>
      </c>
      <c r="BB87" s="80">
        <v>14</v>
      </c>
      <c r="BC87" s="80">
        <v>6</v>
      </c>
      <c r="BD87" s="80">
        <v>9</v>
      </c>
      <c r="BE87" s="80">
        <v>12</v>
      </c>
      <c r="BF87" s="80">
        <v>4</v>
      </c>
      <c r="BG87" s="80">
        <v>8</v>
      </c>
      <c r="BH87" s="80">
        <v>14</v>
      </c>
      <c r="BI87" s="80">
        <v>15</v>
      </c>
      <c r="BJ87" s="80">
        <v>39</v>
      </c>
      <c r="BK87" s="80">
        <v>24</v>
      </c>
      <c r="BL87" s="80">
        <v>40</v>
      </c>
      <c r="BM87" s="80">
        <v>34</v>
      </c>
      <c r="BN87" s="80">
        <v>14</v>
      </c>
      <c r="BO87" s="81">
        <v>23</v>
      </c>
      <c r="BQ87" s="61">
        <f t="shared" ref="BQ87:CA93" si="141">IFERROR(B87/SUM($B87:$L87)*100,0)</f>
        <v>6.140350877192982</v>
      </c>
      <c r="BR87" s="6">
        <f t="shared" si="141"/>
        <v>7.8947368421052628</v>
      </c>
      <c r="BS87" s="6">
        <f t="shared" si="141"/>
        <v>7.8947368421052628</v>
      </c>
      <c r="BT87" s="6">
        <f t="shared" si="141"/>
        <v>8.7719298245614024</v>
      </c>
      <c r="BU87" s="6">
        <f t="shared" si="141"/>
        <v>8.7719298245614024</v>
      </c>
      <c r="BV87" s="6">
        <f t="shared" si="141"/>
        <v>18.421052631578945</v>
      </c>
      <c r="BW87" s="6">
        <f t="shared" si="141"/>
        <v>11.403508771929824</v>
      </c>
      <c r="BX87" s="6">
        <f t="shared" si="141"/>
        <v>14.035087719298245</v>
      </c>
      <c r="BY87" s="6">
        <f t="shared" si="141"/>
        <v>7.8947368421052628</v>
      </c>
      <c r="BZ87" s="187">
        <f t="shared" si="141"/>
        <v>3.5087719298245612</v>
      </c>
      <c r="CA87" s="6">
        <f t="shared" si="141"/>
        <v>5.2631578947368416</v>
      </c>
      <c r="CB87" s="6">
        <f t="shared" ref="CB87:CL93" si="142">IFERROR(M87/SUM($M87:$W87)*100,0)</f>
        <v>8.5106382978723403</v>
      </c>
      <c r="CC87" s="187">
        <f t="shared" si="142"/>
        <v>5.3191489361702127</v>
      </c>
      <c r="CD87" s="6">
        <f t="shared" si="142"/>
        <v>8.5106382978723403</v>
      </c>
      <c r="CE87" s="6">
        <f t="shared" si="142"/>
        <v>10.638297872340425</v>
      </c>
      <c r="CF87" s="6">
        <f t="shared" si="142"/>
        <v>8.5106382978723403</v>
      </c>
      <c r="CG87" s="6">
        <f t="shared" si="142"/>
        <v>14.893617021276595</v>
      </c>
      <c r="CH87" s="6">
        <f t="shared" si="142"/>
        <v>17.021276595744681</v>
      </c>
      <c r="CI87" s="6">
        <f t="shared" si="142"/>
        <v>12.76595744680851</v>
      </c>
      <c r="CJ87" s="6">
        <f t="shared" si="142"/>
        <v>8.5106382978723403</v>
      </c>
      <c r="CK87" s="187">
        <f t="shared" si="142"/>
        <v>2.1276595744680851</v>
      </c>
      <c r="CL87" s="187">
        <f t="shared" si="142"/>
        <v>3.1914893617021276</v>
      </c>
      <c r="CM87" s="61">
        <f t="shared" si="101"/>
        <v>4.8780487804878048</v>
      </c>
      <c r="CN87" s="187">
        <f t="shared" si="102"/>
        <v>1.6260162601626018</v>
      </c>
      <c r="CO87" s="187">
        <f t="shared" si="103"/>
        <v>2.4390243902439024</v>
      </c>
      <c r="CP87" s="6">
        <f t="shared" si="104"/>
        <v>5.6910569105691051</v>
      </c>
      <c r="CQ87" s="6">
        <f t="shared" si="105"/>
        <v>7.3170731707317067</v>
      </c>
      <c r="CR87" s="6">
        <f t="shared" si="106"/>
        <v>16.260162601626014</v>
      </c>
      <c r="CS87" s="6">
        <f t="shared" si="107"/>
        <v>12.195121951219512</v>
      </c>
      <c r="CT87" s="6">
        <f t="shared" si="108"/>
        <v>15.447154471544716</v>
      </c>
      <c r="CU87" s="6">
        <f t="shared" si="109"/>
        <v>16.260162601626014</v>
      </c>
      <c r="CV87" s="6">
        <f t="shared" si="110"/>
        <v>6.5040650406504072</v>
      </c>
      <c r="CW87" s="6">
        <f t="shared" si="111"/>
        <v>11.38211382113821</v>
      </c>
      <c r="CX87" s="6">
        <f t="shared" si="112"/>
        <v>5.7692307692307692</v>
      </c>
      <c r="CY87" s="187">
        <f t="shared" si="113"/>
        <v>1.9230769230769231</v>
      </c>
      <c r="CZ87" s="187">
        <f t="shared" si="114"/>
        <v>4.8076923076923084</v>
      </c>
      <c r="DA87" s="6">
        <f t="shared" si="115"/>
        <v>6.7307692307692308</v>
      </c>
      <c r="DB87" s="6">
        <f t="shared" si="116"/>
        <v>5.7692307692307692</v>
      </c>
      <c r="DC87" s="6">
        <f t="shared" si="117"/>
        <v>18.269230769230766</v>
      </c>
      <c r="DD87" s="6">
        <f t="shared" si="118"/>
        <v>8.6538461538461533</v>
      </c>
      <c r="DE87" s="6">
        <f t="shared" si="119"/>
        <v>20.192307692307693</v>
      </c>
      <c r="DF87" s="6">
        <f t="shared" si="120"/>
        <v>13.461538461538462</v>
      </c>
      <c r="DG87" s="6">
        <f t="shared" si="121"/>
        <v>5.7692307692307692</v>
      </c>
      <c r="DH87" s="82">
        <f t="shared" si="122"/>
        <v>8.6538461538461533</v>
      </c>
      <c r="DJ87" s="61">
        <f t="shared" ref="DJ87:DT93" si="143">CB87-BQ87</f>
        <v>2.3702874206793583</v>
      </c>
      <c r="DK87" s="187">
        <f t="shared" si="143"/>
        <v>-2.5755879059350502</v>
      </c>
      <c r="DL87" s="6">
        <f t="shared" si="143"/>
        <v>0.61590145576707744</v>
      </c>
      <c r="DM87" s="6">
        <f t="shared" si="143"/>
        <v>1.866368047779023</v>
      </c>
      <c r="DN87" s="6">
        <f t="shared" si="143"/>
        <v>-0.26129152668906208</v>
      </c>
      <c r="DO87" s="6">
        <f t="shared" si="143"/>
        <v>-3.5274356103023496</v>
      </c>
      <c r="DP87" s="6">
        <f t="shared" si="143"/>
        <v>5.617767823814857</v>
      </c>
      <c r="DQ87" s="6">
        <f t="shared" si="143"/>
        <v>-1.2691302724897344</v>
      </c>
      <c r="DR87" s="6">
        <f t="shared" si="143"/>
        <v>0.61590145576707744</v>
      </c>
      <c r="DS87" s="187">
        <f t="shared" si="143"/>
        <v>-1.3811123553564761</v>
      </c>
      <c r="DT87" s="189">
        <f t="shared" si="143"/>
        <v>-2.071668533034714</v>
      </c>
      <c r="DU87" s="61">
        <f t="shared" si="124"/>
        <v>0.89118198874296439</v>
      </c>
      <c r="DV87" s="187">
        <f t="shared" si="125"/>
        <v>0.29706066291432132</v>
      </c>
      <c r="DW87" s="187">
        <f t="shared" si="126"/>
        <v>2.368667917448406</v>
      </c>
      <c r="DX87" s="6">
        <f t="shared" si="127"/>
        <v>1.0397123202001257</v>
      </c>
      <c r="DY87" s="6">
        <f t="shared" si="128"/>
        <v>-1.5478424015009375</v>
      </c>
      <c r="DZ87" s="6">
        <f t="shared" si="129"/>
        <v>2.0090681676047524</v>
      </c>
      <c r="EA87" s="6">
        <f t="shared" si="130"/>
        <v>-3.5412757973733591</v>
      </c>
      <c r="EB87" s="6">
        <f t="shared" si="131"/>
        <v>4.7451532207629779</v>
      </c>
      <c r="EC87" s="6">
        <f t="shared" si="132"/>
        <v>-2.7986241400875524</v>
      </c>
      <c r="ED87" s="6">
        <f t="shared" si="133"/>
        <v>-0.73483427141963809</v>
      </c>
      <c r="EE87" s="82">
        <f t="shared" si="134"/>
        <v>-2.7282676672920569</v>
      </c>
    </row>
    <row r="88" spans="1:135" x14ac:dyDescent="0.25">
      <c r="A88" s="496" t="s">
        <v>73</v>
      </c>
      <c r="B88" s="93">
        <v>29</v>
      </c>
      <c r="C88" s="80">
        <v>12</v>
      </c>
      <c r="D88" s="80">
        <v>36</v>
      </c>
      <c r="E88" s="80">
        <v>27</v>
      </c>
      <c r="F88" s="80">
        <v>26</v>
      </c>
      <c r="G88" s="80">
        <v>111</v>
      </c>
      <c r="H88" s="80">
        <v>121</v>
      </c>
      <c r="I88" s="80">
        <v>170</v>
      </c>
      <c r="J88" s="80">
        <v>117</v>
      </c>
      <c r="K88" s="80">
        <v>41</v>
      </c>
      <c r="L88" s="80">
        <v>13</v>
      </c>
      <c r="M88" s="80">
        <v>30</v>
      </c>
      <c r="N88" s="80">
        <v>23</v>
      </c>
      <c r="O88" s="80">
        <v>22</v>
      </c>
      <c r="P88" s="80">
        <v>50</v>
      </c>
      <c r="Q88" s="80">
        <v>58</v>
      </c>
      <c r="R88" s="80">
        <v>89</v>
      </c>
      <c r="S88" s="80">
        <v>109</v>
      </c>
      <c r="T88" s="80">
        <v>142</v>
      </c>
      <c r="U88" s="80">
        <v>117</v>
      </c>
      <c r="V88" s="80">
        <v>29</v>
      </c>
      <c r="W88" s="80">
        <v>16</v>
      </c>
      <c r="X88" s="80">
        <v>59</v>
      </c>
      <c r="Y88" s="80">
        <v>35</v>
      </c>
      <c r="Z88" s="80">
        <v>58</v>
      </c>
      <c r="AA88" s="80">
        <v>77</v>
      </c>
      <c r="AB88" s="80">
        <v>84</v>
      </c>
      <c r="AC88" s="80">
        <v>200</v>
      </c>
      <c r="AD88" s="80">
        <v>230</v>
      </c>
      <c r="AE88" s="80">
        <v>312</v>
      </c>
      <c r="AF88" s="80">
        <v>234</v>
      </c>
      <c r="AG88" s="80">
        <v>70</v>
      </c>
      <c r="AH88" s="80">
        <v>29</v>
      </c>
      <c r="AI88" s="93">
        <v>15</v>
      </c>
      <c r="AJ88" s="80">
        <v>4</v>
      </c>
      <c r="AK88" s="80">
        <v>5</v>
      </c>
      <c r="AL88" s="80">
        <v>18</v>
      </c>
      <c r="AM88" s="80">
        <v>23</v>
      </c>
      <c r="AN88" s="80">
        <v>68</v>
      </c>
      <c r="AO88" s="80">
        <v>104</v>
      </c>
      <c r="AP88" s="80">
        <v>215</v>
      </c>
      <c r="AQ88" s="80">
        <v>209</v>
      </c>
      <c r="AR88" s="80">
        <v>49</v>
      </c>
      <c r="AS88" s="80">
        <v>34</v>
      </c>
      <c r="AT88" s="80">
        <v>24</v>
      </c>
      <c r="AU88" s="80">
        <v>12</v>
      </c>
      <c r="AV88" s="80">
        <v>22</v>
      </c>
      <c r="AW88" s="80">
        <v>43</v>
      </c>
      <c r="AX88" s="80">
        <v>40</v>
      </c>
      <c r="AY88" s="80">
        <v>77</v>
      </c>
      <c r="AZ88" s="80">
        <v>89</v>
      </c>
      <c r="BA88" s="80">
        <v>179</v>
      </c>
      <c r="BB88" s="80">
        <v>177</v>
      </c>
      <c r="BC88" s="80">
        <v>45</v>
      </c>
      <c r="BD88" s="80">
        <v>22</v>
      </c>
      <c r="BE88" s="80">
        <v>39</v>
      </c>
      <c r="BF88" s="80">
        <v>16</v>
      </c>
      <c r="BG88" s="80">
        <v>27</v>
      </c>
      <c r="BH88" s="80">
        <v>61</v>
      </c>
      <c r="BI88" s="80">
        <v>63</v>
      </c>
      <c r="BJ88" s="80">
        <v>145</v>
      </c>
      <c r="BK88" s="80">
        <v>193</v>
      </c>
      <c r="BL88" s="80">
        <v>394</v>
      </c>
      <c r="BM88" s="80">
        <v>386</v>
      </c>
      <c r="BN88" s="80">
        <v>94</v>
      </c>
      <c r="BO88" s="81">
        <v>56</v>
      </c>
      <c r="BQ88" s="61">
        <f t="shared" si="141"/>
        <v>4.1251778093883358</v>
      </c>
      <c r="BR88" s="6">
        <f t="shared" si="141"/>
        <v>1.7069701280227598</v>
      </c>
      <c r="BS88" s="6">
        <f t="shared" si="141"/>
        <v>5.1209103840682788</v>
      </c>
      <c r="BT88" s="6">
        <f t="shared" si="141"/>
        <v>3.8406827880512093</v>
      </c>
      <c r="BU88" s="6">
        <f t="shared" si="141"/>
        <v>3.6984352773826461</v>
      </c>
      <c r="BV88" s="6">
        <f t="shared" si="141"/>
        <v>15.789473684210526</v>
      </c>
      <c r="BW88" s="6">
        <f t="shared" si="141"/>
        <v>17.211948790896159</v>
      </c>
      <c r="BX88" s="6">
        <f t="shared" si="141"/>
        <v>24.182076813655762</v>
      </c>
      <c r="BY88" s="6">
        <f t="shared" si="141"/>
        <v>16.642958748221908</v>
      </c>
      <c r="BZ88" s="6">
        <f t="shared" si="141"/>
        <v>5.8321479374110954</v>
      </c>
      <c r="CA88" s="6">
        <f t="shared" si="141"/>
        <v>1.8492176386913231</v>
      </c>
      <c r="CB88" s="6">
        <f t="shared" si="142"/>
        <v>4.3795620437956204</v>
      </c>
      <c r="CC88" s="6">
        <f t="shared" si="142"/>
        <v>3.3576642335766427</v>
      </c>
      <c r="CD88" s="6">
        <f t="shared" si="142"/>
        <v>3.2116788321167884</v>
      </c>
      <c r="CE88" s="6">
        <f t="shared" si="142"/>
        <v>7.2992700729926998</v>
      </c>
      <c r="CF88" s="6">
        <f t="shared" si="142"/>
        <v>8.4671532846715323</v>
      </c>
      <c r="CG88" s="6">
        <f t="shared" si="142"/>
        <v>12.992700729927007</v>
      </c>
      <c r="CH88" s="6">
        <f t="shared" si="142"/>
        <v>15.912408759124089</v>
      </c>
      <c r="CI88" s="6">
        <f t="shared" si="142"/>
        <v>20.729927007299271</v>
      </c>
      <c r="CJ88" s="6">
        <f t="shared" si="142"/>
        <v>17.080291970802918</v>
      </c>
      <c r="CK88" s="6">
        <f t="shared" si="142"/>
        <v>4.2335766423357661</v>
      </c>
      <c r="CL88" s="6">
        <f t="shared" si="142"/>
        <v>2.335766423357664</v>
      </c>
      <c r="CM88" s="61">
        <f t="shared" si="101"/>
        <v>2.0161290322580645</v>
      </c>
      <c r="CN88" s="187">
        <f t="shared" si="102"/>
        <v>0.53763440860215062</v>
      </c>
      <c r="CO88" s="187">
        <f t="shared" si="103"/>
        <v>0.67204301075268813</v>
      </c>
      <c r="CP88" s="6">
        <f t="shared" si="104"/>
        <v>2.4193548387096775</v>
      </c>
      <c r="CQ88" s="6">
        <f t="shared" si="105"/>
        <v>3.0913978494623655</v>
      </c>
      <c r="CR88" s="6">
        <f t="shared" si="106"/>
        <v>9.1397849462365599</v>
      </c>
      <c r="CS88" s="6">
        <f t="shared" si="107"/>
        <v>13.978494623655912</v>
      </c>
      <c r="CT88" s="6">
        <f t="shared" si="108"/>
        <v>28.897849462365592</v>
      </c>
      <c r="CU88" s="6">
        <f t="shared" si="109"/>
        <v>28.091397849462364</v>
      </c>
      <c r="CV88" s="6">
        <f t="shared" si="110"/>
        <v>6.586021505376344</v>
      </c>
      <c r="CW88" s="6">
        <f t="shared" si="111"/>
        <v>4.56989247311828</v>
      </c>
      <c r="CX88" s="6">
        <f t="shared" si="112"/>
        <v>3.2876712328767121</v>
      </c>
      <c r="CY88" s="6">
        <f t="shared" si="113"/>
        <v>1.6438356164383561</v>
      </c>
      <c r="CZ88" s="6">
        <f t="shared" si="114"/>
        <v>3.0136986301369864</v>
      </c>
      <c r="DA88" s="6">
        <f t="shared" si="115"/>
        <v>5.89041095890411</v>
      </c>
      <c r="DB88" s="6">
        <f t="shared" si="116"/>
        <v>5.4794520547945202</v>
      </c>
      <c r="DC88" s="6">
        <f t="shared" si="117"/>
        <v>10.547945205479452</v>
      </c>
      <c r="DD88" s="6">
        <f t="shared" si="118"/>
        <v>12.191780821917808</v>
      </c>
      <c r="DE88" s="6">
        <f t="shared" si="119"/>
        <v>24.520547945205479</v>
      </c>
      <c r="DF88" s="6">
        <f t="shared" si="120"/>
        <v>24.246575342465754</v>
      </c>
      <c r="DG88" s="6">
        <f t="shared" si="121"/>
        <v>6.1643835616438354</v>
      </c>
      <c r="DH88" s="82">
        <f t="shared" si="122"/>
        <v>3.0136986301369864</v>
      </c>
      <c r="DJ88" s="61">
        <f t="shared" si="143"/>
        <v>0.25438423440728464</v>
      </c>
      <c r="DK88" s="6">
        <f t="shared" si="143"/>
        <v>1.6506941055538829</v>
      </c>
      <c r="DL88" s="6">
        <f t="shared" si="143"/>
        <v>-1.9092315519514904</v>
      </c>
      <c r="DM88" s="6">
        <f t="shared" si="143"/>
        <v>3.4585872849414905</v>
      </c>
      <c r="DN88" s="6">
        <f t="shared" si="143"/>
        <v>4.7687180072888857</v>
      </c>
      <c r="DO88" s="6">
        <f t="shared" si="143"/>
        <v>-2.7967729542835187</v>
      </c>
      <c r="DP88" s="6">
        <f t="shared" si="143"/>
        <v>-1.2995400317720698</v>
      </c>
      <c r="DQ88" s="6">
        <f t="shared" si="143"/>
        <v>-3.4521498063564913</v>
      </c>
      <c r="DR88" s="6">
        <f t="shared" si="143"/>
        <v>0.43733322258101026</v>
      </c>
      <c r="DS88" s="6">
        <f t="shared" si="143"/>
        <v>-1.5985712950753292</v>
      </c>
      <c r="DT88" s="82">
        <f t="shared" si="143"/>
        <v>0.48654878466634099</v>
      </c>
      <c r="DU88" s="61">
        <f t="shared" si="124"/>
        <v>1.2715422006186476</v>
      </c>
      <c r="DV88" s="187">
        <f t="shared" si="125"/>
        <v>1.1062012078362056</v>
      </c>
      <c r="DW88" s="187">
        <f t="shared" si="126"/>
        <v>2.3416556193842983</v>
      </c>
      <c r="DX88" s="6">
        <f t="shared" si="127"/>
        <v>3.4710561201944325</v>
      </c>
      <c r="DY88" s="6">
        <f t="shared" si="128"/>
        <v>2.3880542053321547</v>
      </c>
      <c r="DZ88" s="6">
        <f t="shared" si="129"/>
        <v>1.4081602592428926</v>
      </c>
      <c r="EA88" s="6">
        <f t="shared" si="130"/>
        <v>-1.7867138017381041</v>
      </c>
      <c r="EB88" s="6">
        <f t="shared" si="131"/>
        <v>-4.3773015171601131</v>
      </c>
      <c r="EC88" s="6">
        <f t="shared" si="132"/>
        <v>-3.8448225069966107</v>
      </c>
      <c r="ED88" s="6">
        <f t="shared" si="133"/>
        <v>-0.42163794373250862</v>
      </c>
      <c r="EE88" s="82">
        <f t="shared" si="134"/>
        <v>-1.5561938429812936</v>
      </c>
    </row>
    <row r="89" spans="1:135" x14ac:dyDescent="0.25">
      <c r="A89" s="496" t="s">
        <v>74</v>
      </c>
      <c r="B89" s="93">
        <v>68</v>
      </c>
      <c r="C89" s="80">
        <v>46</v>
      </c>
      <c r="D89" s="80">
        <v>75</v>
      </c>
      <c r="E89" s="80">
        <v>85</v>
      </c>
      <c r="F89" s="80">
        <v>99</v>
      </c>
      <c r="G89" s="80">
        <v>336</v>
      </c>
      <c r="H89" s="80">
        <v>212</v>
      </c>
      <c r="I89" s="80">
        <v>254</v>
      </c>
      <c r="J89" s="80">
        <v>177</v>
      </c>
      <c r="K89" s="80">
        <v>73</v>
      </c>
      <c r="L89" s="80">
        <v>89</v>
      </c>
      <c r="M89" s="80">
        <v>71</v>
      </c>
      <c r="N89" s="80">
        <v>67</v>
      </c>
      <c r="O89" s="80">
        <v>85</v>
      </c>
      <c r="P89" s="80">
        <v>92</v>
      </c>
      <c r="Q89" s="80">
        <v>89</v>
      </c>
      <c r="R89" s="80">
        <v>284</v>
      </c>
      <c r="S89" s="80">
        <v>169</v>
      </c>
      <c r="T89" s="80">
        <v>271</v>
      </c>
      <c r="U89" s="80">
        <v>145</v>
      </c>
      <c r="V89" s="80">
        <v>53</v>
      </c>
      <c r="W89" s="80">
        <v>88</v>
      </c>
      <c r="X89" s="80">
        <v>139</v>
      </c>
      <c r="Y89" s="80">
        <v>113</v>
      </c>
      <c r="Z89" s="80">
        <v>160</v>
      </c>
      <c r="AA89" s="80">
        <v>177</v>
      </c>
      <c r="AB89" s="80">
        <v>188</v>
      </c>
      <c r="AC89" s="80">
        <v>620</v>
      </c>
      <c r="AD89" s="80">
        <v>381</v>
      </c>
      <c r="AE89" s="80">
        <v>525</v>
      </c>
      <c r="AF89" s="80">
        <v>322</v>
      </c>
      <c r="AG89" s="80">
        <v>126</v>
      </c>
      <c r="AH89" s="80">
        <v>177</v>
      </c>
      <c r="AI89" s="93">
        <v>58</v>
      </c>
      <c r="AJ89" s="80">
        <v>16</v>
      </c>
      <c r="AK89" s="80">
        <v>30</v>
      </c>
      <c r="AL89" s="80">
        <v>68</v>
      </c>
      <c r="AM89" s="80">
        <v>63</v>
      </c>
      <c r="AN89" s="80">
        <v>278</v>
      </c>
      <c r="AO89" s="80">
        <v>146</v>
      </c>
      <c r="AP89" s="80">
        <v>240</v>
      </c>
      <c r="AQ89" s="80">
        <v>248</v>
      </c>
      <c r="AR89" s="80">
        <v>114</v>
      </c>
      <c r="AS89" s="80">
        <v>301</v>
      </c>
      <c r="AT89" s="80">
        <v>65</v>
      </c>
      <c r="AU89" s="80">
        <v>43</v>
      </c>
      <c r="AV89" s="80">
        <v>47</v>
      </c>
      <c r="AW89" s="80">
        <v>68</v>
      </c>
      <c r="AX89" s="80">
        <v>72</v>
      </c>
      <c r="AY89" s="80">
        <v>289</v>
      </c>
      <c r="AZ89" s="80">
        <v>131</v>
      </c>
      <c r="BA89" s="80">
        <v>199</v>
      </c>
      <c r="BB89" s="80">
        <v>235</v>
      </c>
      <c r="BC89" s="80">
        <v>78</v>
      </c>
      <c r="BD89" s="80">
        <v>228</v>
      </c>
      <c r="BE89" s="80">
        <v>123</v>
      </c>
      <c r="BF89" s="80">
        <v>59</v>
      </c>
      <c r="BG89" s="80">
        <v>77</v>
      </c>
      <c r="BH89" s="80">
        <v>136</v>
      </c>
      <c r="BI89" s="80">
        <v>135</v>
      </c>
      <c r="BJ89" s="80">
        <v>567</v>
      </c>
      <c r="BK89" s="80">
        <v>277</v>
      </c>
      <c r="BL89" s="80">
        <v>439</v>
      </c>
      <c r="BM89" s="80">
        <v>483</v>
      </c>
      <c r="BN89" s="80">
        <v>192</v>
      </c>
      <c r="BO89" s="81">
        <v>529</v>
      </c>
      <c r="BQ89" s="61">
        <f t="shared" si="141"/>
        <v>4.4914134742404226</v>
      </c>
      <c r="BR89" s="6">
        <f t="shared" si="141"/>
        <v>3.0383091149273449</v>
      </c>
      <c r="BS89" s="6">
        <f t="shared" si="141"/>
        <v>4.9537648612945837</v>
      </c>
      <c r="BT89" s="6">
        <f t="shared" si="141"/>
        <v>5.6142668428005287</v>
      </c>
      <c r="BU89" s="6">
        <f t="shared" si="141"/>
        <v>6.53896961690885</v>
      </c>
      <c r="BV89" s="6">
        <f t="shared" si="141"/>
        <v>22.192866578599734</v>
      </c>
      <c r="BW89" s="6">
        <f t="shared" si="141"/>
        <v>14.002642007926024</v>
      </c>
      <c r="BX89" s="6">
        <f t="shared" si="141"/>
        <v>16.776750330250991</v>
      </c>
      <c r="BY89" s="6">
        <f t="shared" si="141"/>
        <v>11.690885072655217</v>
      </c>
      <c r="BZ89" s="6">
        <f t="shared" si="141"/>
        <v>4.8216644649933951</v>
      </c>
      <c r="CA89" s="6">
        <f t="shared" si="141"/>
        <v>5.878467635402906</v>
      </c>
      <c r="CB89" s="6">
        <f t="shared" si="142"/>
        <v>5.0212164073550207</v>
      </c>
      <c r="CC89" s="6">
        <f t="shared" si="142"/>
        <v>4.7383309759547378</v>
      </c>
      <c r="CD89" s="6">
        <f t="shared" si="142"/>
        <v>6.0113154172560117</v>
      </c>
      <c r="CE89" s="6">
        <f t="shared" si="142"/>
        <v>6.5063649222065063</v>
      </c>
      <c r="CF89" s="6">
        <f t="shared" si="142"/>
        <v>6.2942008486562937</v>
      </c>
      <c r="CG89" s="6">
        <f t="shared" si="142"/>
        <v>20.084865629420083</v>
      </c>
      <c r="CH89" s="6">
        <f t="shared" si="142"/>
        <v>11.951909476661953</v>
      </c>
      <c r="CI89" s="6">
        <f t="shared" si="142"/>
        <v>19.165487977369168</v>
      </c>
      <c r="CJ89" s="6">
        <f t="shared" si="142"/>
        <v>10.254596888260254</v>
      </c>
      <c r="CK89" s="6">
        <f t="shared" si="142"/>
        <v>3.7482319660537478</v>
      </c>
      <c r="CL89" s="6">
        <f t="shared" si="142"/>
        <v>6.2234794908062234</v>
      </c>
      <c r="CM89" s="61">
        <f t="shared" si="101"/>
        <v>3.713188220230474</v>
      </c>
      <c r="CN89" s="6">
        <f t="shared" si="102"/>
        <v>1.0243277848911652</v>
      </c>
      <c r="CO89" s="6">
        <f t="shared" si="103"/>
        <v>1.9206145966709345</v>
      </c>
      <c r="CP89" s="6">
        <f t="shared" si="104"/>
        <v>4.3533930857874523</v>
      </c>
      <c r="CQ89" s="6">
        <f t="shared" si="105"/>
        <v>4.0332906530089625</v>
      </c>
      <c r="CR89" s="6">
        <f t="shared" si="106"/>
        <v>17.797695262483995</v>
      </c>
      <c r="CS89" s="6">
        <f t="shared" si="107"/>
        <v>9.3469910371318825</v>
      </c>
      <c r="CT89" s="6">
        <f t="shared" si="108"/>
        <v>15.364916773367476</v>
      </c>
      <c r="CU89" s="6">
        <f t="shared" si="109"/>
        <v>15.877080665813059</v>
      </c>
      <c r="CV89" s="6">
        <f t="shared" si="110"/>
        <v>7.2983354673495526</v>
      </c>
      <c r="CW89" s="6">
        <f t="shared" si="111"/>
        <v>19.270166453265045</v>
      </c>
      <c r="CX89" s="6">
        <f t="shared" si="112"/>
        <v>4.4673539518900345</v>
      </c>
      <c r="CY89" s="6">
        <f t="shared" si="113"/>
        <v>2.9553264604810994</v>
      </c>
      <c r="CZ89" s="6">
        <f t="shared" si="114"/>
        <v>3.2302405498281792</v>
      </c>
      <c r="DA89" s="6">
        <f t="shared" si="115"/>
        <v>4.6735395189003439</v>
      </c>
      <c r="DB89" s="6">
        <f t="shared" si="116"/>
        <v>4.9484536082474229</v>
      </c>
      <c r="DC89" s="6">
        <f t="shared" si="117"/>
        <v>19.862542955326461</v>
      </c>
      <c r="DD89" s="6">
        <f t="shared" si="118"/>
        <v>9.0034364261168385</v>
      </c>
      <c r="DE89" s="6">
        <f t="shared" si="119"/>
        <v>13.676975945017183</v>
      </c>
      <c r="DF89" s="6">
        <f t="shared" si="120"/>
        <v>16.151202749140893</v>
      </c>
      <c r="DG89" s="6">
        <f t="shared" si="121"/>
        <v>5.3608247422680408</v>
      </c>
      <c r="DH89" s="82">
        <f t="shared" si="122"/>
        <v>15.670103092783505</v>
      </c>
      <c r="DJ89" s="61">
        <f t="shared" si="143"/>
        <v>0.52980293311459814</v>
      </c>
      <c r="DK89" s="6">
        <f t="shared" si="143"/>
        <v>1.7000218610273929</v>
      </c>
      <c r="DL89" s="6">
        <f t="shared" si="143"/>
        <v>1.057550555961428</v>
      </c>
      <c r="DM89" s="6">
        <f t="shared" si="143"/>
        <v>0.89209807940597763</v>
      </c>
      <c r="DN89" s="6">
        <f t="shared" si="143"/>
        <v>-0.24476876825255633</v>
      </c>
      <c r="DO89" s="6">
        <f t="shared" si="143"/>
        <v>-2.108000949179651</v>
      </c>
      <c r="DP89" s="6">
        <f t="shared" si="143"/>
        <v>-2.050732531264071</v>
      </c>
      <c r="DQ89" s="6">
        <f t="shared" si="143"/>
        <v>2.3887376471181767</v>
      </c>
      <c r="DR89" s="6">
        <f t="shared" si="143"/>
        <v>-1.4362881843949626</v>
      </c>
      <c r="DS89" s="6">
        <f t="shared" si="143"/>
        <v>-1.0734324989396473</v>
      </c>
      <c r="DT89" s="82">
        <f t="shared" si="143"/>
        <v>0.34501185540331747</v>
      </c>
      <c r="DU89" s="61">
        <f t="shared" si="124"/>
        <v>0.75416573165956047</v>
      </c>
      <c r="DV89" s="6">
        <f t="shared" si="125"/>
        <v>1.9309986755899342</v>
      </c>
      <c r="DW89" s="6">
        <f t="shared" si="126"/>
        <v>1.3096259531572447</v>
      </c>
      <c r="DX89" s="6">
        <f t="shared" si="127"/>
        <v>0.32014643311289159</v>
      </c>
      <c r="DY89" s="6">
        <f t="shared" si="128"/>
        <v>0.91516295523846036</v>
      </c>
      <c r="DZ89" s="6">
        <f t="shared" si="129"/>
        <v>2.0648476928424664</v>
      </c>
      <c r="EA89" s="6">
        <f t="shared" si="130"/>
        <v>-0.34355461101504403</v>
      </c>
      <c r="EB89" s="6">
        <f t="shared" si="131"/>
        <v>-1.6879408283502926</v>
      </c>
      <c r="EC89" s="6">
        <f t="shared" si="132"/>
        <v>0.27412208332783372</v>
      </c>
      <c r="ED89" s="6">
        <f t="shared" si="133"/>
        <v>-1.9375107250815118</v>
      </c>
      <c r="EE89" s="82">
        <f t="shared" si="134"/>
        <v>-3.6000633604815402</v>
      </c>
    </row>
    <row r="90" spans="1:135" x14ac:dyDescent="0.25">
      <c r="A90" s="496" t="s">
        <v>75</v>
      </c>
      <c r="B90" s="93">
        <v>56</v>
      </c>
      <c r="C90" s="80">
        <v>11</v>
      </c>
      <c r="D90" s="80">
        <v>23</v>
      </c>
      <c r="E90" s="80">
        <v>22</v>
      </c>
      <c r="F90" s="80">
        <v>23</v>
      </c>
      <c r="G90" s="80">
        <v>71</v>
      </c>
      <c r="H90" s="80">
        <v>48</v>
      </c>
      <c r="I90" s="80">
        <v>50</v>
      </c>
      <c r="J90" s="80">
        <v>61</v>
      </c>
      <c r="K90" s="80">
        <v>30</v>
      </c>
      <c r="L90" s="80">
        <v>56</v>
      </c>
      <c r="M90" s="80">
        <v>33</v>
      </c>
      <c r="N90" s="80">
        <v>8</v>
      </c>
      <c r="O90" s="80">
        <v>18</v>
      </c>
      <c r="P90" s="80">
        <v>22</v>
      </c>
      <c r="Q90" s="80">
        <v>24</v>
      </c>
      <c r="R90" s="80">
        <v>80</v>
      </c>
      <c r="S90" s="80">
        <v>41</v>
      </c>
      <c r="T90" s="80">
        <v>39</v>
      </c>
      <c r="U90" s="80">
        <v>59</v>
      </c>
      <c r="V90" s="80">
        <v>36</v>
      </c>
      <c r="W90" s="80">
        <v>47</v>
      </c>
      <c r="X90" s="80">
        <v>89</v>
      </c>
      <c r="Y90" s="80">
        <v>19</v>
      </c>
      <c r="Z90" s="80">
        <v>41</v>
      </c>
      <c r="AA90" s="80">
        <v>44</v>
      </c>
      <c r="AB90" s="80">
        <v>47</v>
      </c>
      <c r="AC90" s="80">
        <v>151</v>
      </c>
      <c r="AD90" s="80">
        <v>89</v>
      </c>
      <c r="AE90" s="80">
        <v>89</v>
      </c>
      <c r="AF90" s="80">
        <v>120</v>
      </c>
      <c r="AG90" s="80">
        <v>66</v>
      </c>
      <c r="AH90" s="80">
        <v>103</v>
      </c>
      <c r="AI90" s="93">
        <v>21</v>
      </c>
      <c r="AJ90" s="80">
        <v>2</v>
      </c>
      <c r="AK90" s="80">
        <v>4</v>
      </c>
      <c r="AL90" s="80">
        <v>10</v>
      </c>
      <c r="AM90" s="80">
        <v>7</v>
      </c>
      <c r="AN90" s="80">
        <v>75</v>
      </c>
      <c r="AO90" s="80">
        <v>43</v>
      </c>
      <c r="AP90" s="80">
        <v>64</v>
      </c>
      <c r="AQ90" s="80">
        <v>92</v>
      </c>
      <c r="AR90" s="80">
        <v>30</v>
      </c>
      <c r="AS90" s="80">
        <v>102</v>
      </c>
      <c r="AT90" s="80">
        <v>17</v>
      </c>
      <c r="AU90" s="80">
        <v>2</v>
      </c>
      <c r="AV90" s="80">
        <v>6</v>
      </c>
      <c r="AW90" s="80">
        <v>15</v>
      </c>
      <c r="AX90" s="80">
        <v>14</v>
      </c>
      <c r="AY90" s="80">
        <v>67</v>
      </c>
      <c r="AZ90" s="80">
        <v>51</v>
      </c>
      <c r="BA90" s="80">
        <v>65</v>
      </c>
      <c r="BB90" s="80">
        <v>75</v>
      </c>
      <c r="BC90" s="80">
        <v>29</v>
      </c>
      <c r="BD90" s="80">
        <v>62</v>
      </c>
      <c r="BE90" s="80">
        <v>38</v>
      </c>
      <c r="BF90" s="80">
        <v>4</v>
      </c>
      <c r="BG90" s="80">
        <v>10</v>
      </c>
      <c r="BH90" s="80">
        <v>25</v>
      </c>
      <c r="BI90" s="80">
        <v>21</v>
      </c>
      <c r="BJ90" s="80">
        <v>142</v>
      </c>
      <c r="BK90" s="80">
        <v>94</v>
      </c>
      <c r="BL90" s="80">
        <v>129</v>
      </c>
      <c r="BM90" s="80">
        <v>167</v>
      </c>
      <c r="BN90" s="80">
        <v>59</v>
      </c>
      <c r="BO90" s="81">
        <v>164</v>
      </c>
      <c r="BQ90" s="61">
        <f t="shared" si="141"/>
        <v>12.416851441241686</v>
      </c>
      <c r="BR90" s="6">
        <f t="shared" si="141"/>
        <v>2.4390243902439024</v>
      </c>
      <c r="BS90" s="6">
        <f t="shared" si="141"/>
        <v>5.0997782705099777</v>
      </c>
      <c r="BT90" s="6">
        <f t="shared" si="141"/>
        <v>4.8780487804878048</v>
      </c>
      <c r="BU90" s="6">
        <f t="shared" si="141"/>
        <v>5.0997782705099777</v>
      </c>
      <c r="BV90" s="6">
        <f t="shared" si="141"/>
        <v>15.742793791574281</v>
      </c>
      <c r="BW90" s="6">
        <f t="shared" si="141"/>
        <v>10.643015521064301</v>
      </c>
      <c r="BX90" s="6">
        <f t="shared" si="141"/>
        <v>11.086474501108649</v>
      </c>
      <c r="BY90" s="6">
        <f t="shared" si="141"/>
        <v>13.52549889135255</v>
      </c>
      <c r="BZ90" s="6">
        <f t="shared" si="141"/>
        <v>6.651884700665188</v>
      </c>
      <c r="CA90" s="6">
        <f t="shared" si="141"/>
        <v>12.416851441241686</v>
      </c>
      <c r="CB90" s="6">
        <f t="shared" si="142"/>
        <v>8.1081081081081088</v>
      </c>
      <c r="CC90" s="6">
        <f t="shared" si="142"/>
        <v>1.9656019656019657</v>
      </c>
      <c r="CD90" s="6">
        <f t="shared" si="142"/>
        <v>4.4226044226044223</v>
      </c>
      <c r="CE90" s="6">
        <f t="shared" si="142"/>
        <v>5.4054054054054053</v>
      </c>
      <c r="CF90" s="6">
        <f t="shared" si="142"/>
        <v>5.8968058968058967</v>
      </c>
      <c r="CG90" s="6">
        <f t="shared" si="142"/>
        <v>19.656019656019655</v>
      </c>
      <c r="CH90" s="6">
        <f t="shared" si="142"/>
        <v>10.073710073710075</v>
      </c>
      <c r="CI90" s="6">
        <f t="shared" si="142"/>
        <v>9.5823095823095823</v>
      </c>
      <c r="CJ90" s="6">
        <f t="shared" si="142"/>
        <v>14.496314496314497</v>
      </c>
      <c r="CK90" s="6">
        <f t="shared" si="142"/>
        <v>8.8452088452088447</v>
      </c>
      <c r="CL90" s="6">
        <f t="shared" si="142"/>
        <v>11.547911547911548</v>
      </c>
      <c r="CM90" s="61">
        <f t="shared" si="101"/>
        <v>4.666666666666667</v>
      </c>
      <c r="CN90" s="187">
        <f t="shared" si="102"/>
        <v>0.44444444444444442</v>
      </c>
      <c r="CO90" s="187">
        <f t="shared" si="103"/>
        <v>0.88888888888888884</v>
      </c>
      <c r="CP90" s="6">
        <f t="shared" si="104"/>
        <v>2.2222222222222223</v>
      </c>
      <c r="CQ90" s="6">
        <f t="shared" si="105"/>
        <v>1.5555555555555556</v>
      </c>
      <c r="CR90" s="6">
        <f t="shared" si="106"/>
        <v>16.666666666666664</v>
      </c>
      <c r="CS90" s="6">
        <f t="shared" si="107"/>
        <v>9.5555555555555554</v>
      </c>
      <c r="CT90" s="6">
        <f t="shared" si="108"/>
        <v>14.222222222222221</v>
      </c>
      <c r="CU90" s="6">
        <f t="shared" si="109"/>
        <v>20.444444444444446</v>
      </c>
      <c r="CV90" s="6">
        <f t="shared" si="110"/>
        <v>6.666666666666667</v>
      </c>
      <c r="CW90" s="6">
        <f t="shared" si="111"/>
        <v>22.666666666666664</v>
      </c>
      <c r="CX90" s="6">
        <f t="shared" si="112"/>
        <v>4.2183622828784122</v>
      </c>
      <c r="CY90" s="187">
        <f t="shared" si="113"/>
        <v>0.49627791563275436</v>
      </c>
      <c r="CZ90" s="6">
        <f t="shared" si="114"/>
        <v>1.4888337468982631</v>
      </c>
      <c r="DA90" s="6">
        <f t="shared" si="115"/>
        <v>3.7220843672456572</v>
      </c>
      <c r="DB90" s="6">
        <f t="shared" si="116"/>
        <v>3.4739454094292808</v>
      </c>
      <c r="DC90" s="6">
        <f t="shared" si="117"/>
        <v>16.625310173697269</v>
      </c>
      <c r="DD90" s="6">
        <f t="shared" si="118"/>
        <v>12.655086848635236</v>
      </c>
      <c r="DE90" s="6">
        <f t="shared" si="119"/>
        <v>16.129032258064516</v>
      </c>
      <c r="DF90" s="6">
        <f t="shared" si="120"/>
        <v>18.610421836228287</v>
      </c>
      <c r="DG90" s="6">
        <f t="shared" si="121"/>
        <v>7.1960297766749379</v>
      </c>
      <c r="DH90" s="82">
        <f t="shared" si="122"/>
        <v>15.384615384615385</v>
      </c>
      <c r="DJ90" s="61">
        <f t="shared" si="143"/>
        <v>-4.3087433331335774</v>
      </c>
      <c r="DK90" s="6">
        <f t="shared" si="143"/>
        <v>-0.47342242464193673</v>
      </c>
      <c r="DL90" s="6">
        <f t="shared" si="143"/>
        <v>-0.67717384790555535</v>
      </c>
      <c r="DM90" s="6">
        <f t="shared" si="143"/>
        <v>0.52735662491760049</v>
      </c>
      <c r="DN90" s="6">
        <f t="shared" si="143"/>
        <v>0.79702762629591906</v>
      </c>
      <c r="DO90" s="6">
        <f t="shared" si="143"/>
        <v>3.9132258644453746</v>
      </c>
      <c r="DP90" s="6">
        <f t="shared" si="143"/>
        <v>-0.5693054473542265</v>
      </c>
      <c r="DQ90" s="6">
        <f t="shared" si="143"/>
        <v>-1.5041649187990664</v>
      </c>
      <c r="DR90" s="6">
        <f t="shared" si="143"/>
        <v>0.97081560496194719</v>
      </c>
      <c r="DS90" s="6">
        <f t="shared" si="143"/>
        <v>2.1933241445436567</v>
      </c>
      <c r="DT90" s="82">
        <f t="shared" si="143"/>
        <v>-0.86893989333013799</v>
      </c>
      <c r="DU90" s="61">
        <f t="shared" si="124"/>
        <v>-0.44830438378825477</v>
      </c>
      <c r="DV90" s="187">
        <f t="shared" si="125"/>
        <v>5.1833471188309943E-2</v>
      </c>
      <c r="DW90" s="187">
        <f t="shared" si="126"/>
        <v>0.59994485800937425</v>
      </c>
      <c r="DX90" s="6">
        <f t="shared" si="127"/>
        <v>1.4998621450234348</v>
      </c>
      <c r="DY90" s="6">
        <f t="shared" si="128"/>
        <v>1.9183898538737252</v>
      </c>
      <c r="DZ90" s="6">
        <f t="shared" si="129"/>
        <v>-4.1356492969395475E-2</v>
      </c>
      <c r="EA90" s="6">
        <f t="shared" si="130"/>
        <v>3.0995312930796803</v>
      </c>
      <c r="EB90" s="6">
        <f t="shared" si="131"/>
        <v>1.9068100358422946</v>
      </c>
      <c r="EC90" s="6">
        <f t="shared" si="132"/>
        <v>-1.8340226082161593</v>
      </c>
      <c r="ED90" s="6">
        <f t="shared" si="133"/>
        <v>0.52936311000827097</v>
      </c>
      <c r="EE90" s="82">
        <f t="shared" si="134"/>
        <v>-7.2820512820512793</v>
      </c>
    </row>
    <row r="91" spans="1:135" x14ac:dyDescent="0.25">
      <c r="A91" s="496" t="s">
        <v>76</v>
      </c>
      <c r="B91" s="93">
        <v>73</v>
      </c>
      <c r="C91" s="80">
        <v>39</v>
      </c>
      <c r="D91" s="80">
        <v>55</v>
      </c>
      <c r="E91" s="80">
        <v>52</v>
      </c>
      <c r="F91" s="80">
        <v>40</v>
      </c>
      <c r="G91" s="80">
        <v>73</v>
      </c>
      <c r="H91" s="80">
        <v>38</v>
      </c>
      <c r="I91" s="80">
        <v>31</v>
      </c>
      <c r="J91" s="80">
        <v>19</v>
      </c>
      <c r="K91" s="80">
        <v>4</v>
      </c>
      <c r="L91" s="80">
        <v>6</v>
      </c>
      <c r="M91" s="80">
        <v>93</v>
      </c>
      <c r="N91" s="80">
        <v>32</v>
      </c>
      <c r="O91" s="80">
        <v>48</v>
      </c>
      <c r="P91" s="80">
        <v>50</v>
      </c>
      <c r="Q91" s="80">
        <v>34</v>
      </c>
      <c r="R91" s="80">
        <v>64</v>
      </c>
      <c r="S91" s="80">
        <v>38</v>
      </c>
      <c r="T91" s="80">
        <v>31</v>
      </c>
      <c r="U91" s="80">
        <v>14</v>
      </c>
      <c r="V91" s="80">
        <v>2</v>
      </c>
      <c r="W91" s="80">
        <v>5</v>
      </c>
      <c r="X91" s="80">
        <v>166</v>
      </c>
      <c r="Y91" s="80">
        <v>71</v>
      </c>
      <c r="Z91" s="80">
        <v>103</v>
      </c>
      <c r="AA91" s="80">
        <v>102</v>
      </c>
      <c r="AB91" s="80">
        <v>74</v>
      </c>
      <c r="AC91" s="80">
        <v>137</v>
      </c>
      <c r="AD91" s="80">
        <v>76</v>
      </c>
      <c r="AE91" s="80">
        <v>62</v>
      </c>
      <c r="AF91" s="80">
        <v>33</v>
      </c>
      <c r="AG91" s="80">
        <v>6</v>
      </c>
      <c r="AH91" s="80">
        <v>11</v>
      </c>
      <c r="AI91" s="93">
        <v>54</v>
      </c>
      <c r="AJ91" s="80">
        <v>20</v>
      </c>
      <c r="AK91" s="80">
        <v>27</v>
      </c>
      <c r="AL91" s="80">
        <v>48</v>
      </c>
      <c r="AM91" s="80">
        <v>35</v>
      </c>
      <c r="AN91" s="80">
        <v>77</v>
      </c>
      <c r="AO91" s="80">
        <v>54</v>
      </c>
      <c r="AP91" s="80">
        <v>51</v>
      </c>
      <c r="AQ91" s="80">
        <v>39</v>
      </c>
      <c r="AR91" s="80">
        <v>15</v>
      </c>
      <c r="AS91" s="80">
        <v>14</v>
      </c>
      <c r="AT91" s="80">
        <v>83</v>
      </c>
      <c r="AU91" s="80">
        <v>26</v>
      </c>
      <c r="AV91" s="80">
        <v>37</v>
      </c>
      <c r="AW91" s="80">
        <v>40</v>
      </c>
      <c r="AX91" s="80">
        <v>35</v>
      </c>
      <c r="AY91" s="80">
        <v>63</v>
      </c>
      <c r="AZ91" s="80">
        <v>35</v>
      </c>
      <c r="BA91" s="80">
        <v>42</v>
      </c>
      <c r="BB91" s="80">
        <v>31</v>
      </c>
      <c r="BC91" s="80">
        <v>15</v>
      </c>
      <c r="BD91" s="80">
        <v>12</v>
      </c>
      <c r="BE91" s="80">
        <v>137</v>
      </c>
      <c r="BF91" s="80">
        <v>46</v>
      </c>
      <c r="BG91" s="80">
        <v>64</v>
      </c>
      <c r="BH91" s="80">
        <v>88</v>
      </c>
      <c r="BI91" s="80">
        <v>70</v>
      </c>
      <c r="BJ91" s="80">
        <v>140</v>
      </c>
      <c r="BK91" s="80">
        <v>89</v>
      </c>
      <c r="BL91" s="80">
        <v>93</v>
      </c>
      <c r="BM91" s="80">
        <v>70</v>
      </c>
      <c r="BN91" s="80">
        <v>30</v>
      </c>
      <c r="BO91" s="81">
        <v>26</v>
      </c>
      <c r="BQ91" s="61">
        <f t="shared" si="141"/>
        <v>16.97674418604651</v>
      </c>
      <c r="BR91" s="6">
        <f t="shared" si="141"/>
        <v>9.0697674418604652</v>
      </c>
      <c r="BS91" s="6">
        <f t="shared" si="141"/>
        <v>12.790697674418606</v>
      </c>
      <c r="BT91" s="6">
        <f t="shared" si="141"/>
        <v>12.093023255813954</v>
      </c>
      <c r="BU91" s="6">
        <f t="shared" si="141"/>
        <v>9.3023255813953494</v>
      </c>
      <c r="BV91" s="6">
        <f t="shared" si="141"/>
        <v>16.97674418604651</v>
      </c>
      <c r="BW91" s="6">
        <f t="shared" si="141"/>
        <v>8.8372093023255811</v>
      </c>
      <c r="BX91" s="6">
        <f t="shared" si="141"/>
        <v>7.2093023255813957</v>
      </c>
      <c r="BY91" s="6">
        <f t="shared" si="141"/>
        <v>4.4186046511627906</v>
      </c>
      <c r="BZ91" s="187">
        <f t="shared" si="141"/>
        <v>0.93023255813953487</v>
      </c>
      <c r="CA91" s="6">
        <f t="shared" si="141"/>
        <v>1.3953488372093024</v>
      </c>
      <c r="CB91" s="6">
        <f t="shared" si="142"/>
        <v>22.627737226277372</v>
      </c>
      <c r="CC91" s="6">
        <f t="shared" si="142"/>
        <v>7.785888077858881</v>
      </c>
      <c r="CD91" s="6">
        <f t="shared" si="142"/>
        <v>11.678832116788321</v>
      </c>
      <c r="CE91" s="6">
        <f t="shared" si="142"/>
        <v>12.165450121654501</v>
      </c>
      <c r="CF91" s="6">
        <f t="shared" si="142"/>
        <v>8.2725060827250605</v>
      </c>
      <c r="CG91" s="6">
        <f t="shared" si="142"/>
        <v>15.571776155717762</v>
      </c>
      <c r="CH91" s="6">
        <f t="shared" si="142"/>
        <v>9.2457420924574212</v>
      </c>
      <c r="CI91" s="6">
        <f t="shared" si="142"/>
        <v>7.5425790754257909</v>
      </c>
      <c r="CJ91" s="6">
        <f t="shared" si="142"/>
        <v>3.4063260340632602</v>
      </c>
      <c r="CK91" s="187">
        <f t="shared" si="142"/>
        <v>0.48661800486618007</v>
      </c>
      <c r="CL91" s="187">
        <f t="shared" si="142"/>
        <v>1.2165450121654502</v>
      </c>
      <c r="CM91" s="61">
        <f t="shared" si="101"/>
        <v>12.442396313364055</v>
      </c>
      <c r="CN91" s="6">
        <f t="shared" si="102"/>
        <v>4.6082949308755765</v>
      </c>
      <c r="CO91" s="6">
        <f t="shared" si="103"/>
        <v>6.2211981566820276</v>
      </c>
      <c r="CP91" s="6">
        <f t="shared" si="104"/>
        <v>11.059907834101383</v>
      </c>
      <c r="CQ91" s="6">
        <f t="shared" si="105"/>
        <v>8.064516129032258</v>
      </c>
      <c r="CR91" s="6">
        <f t="shared" si="106"/>
        <v>17.741935483870968</v>
      </c>
      <c r="CS91" s="6">
        <f t="shared" si="107"/>
        <v>12.442396313364055</v>
      </c>
      <c r="CT91" s="6">
        <f t="shared" si="108"/>
        <v>11.751152073732719</v>
      </c>
      <c r="CU91" s="6">
        <f t="shared" si="109"/>
        <v>8.9861751152073737</v>
      </c>
      <c r="CV91" s="6">
        <f t="shared" si="110"/>
        <v>3.4562211981566824</v>
      </c>
      <c r="CW91" s="6">
        <f t="shared" si="111"/>
        <v>3.225806451612903</v>
      </c>
      <c r="CX91" s="6">
        <f t="shared" si="112"/>
        <v>19.809069212410503</v>
      </c>
      <c r="CY91" s="6">
        <f t="shared" si="113"/>
        <v>6.2052505966587113</v>
      </c>
      <c r="CZ91" s="6">
        <f t="shared" si="114"/>
        <v>8.8305489260143197</v>
      </c>
      <c r="DA91" s="6">
        <f t="shared" si="115"/>
        <v>9.5465393794749396</v>
      </c>
      <c r="DB91" s="6">
        <f t="shared" si="116"/>
        <v>8.3532219570405726</v>
      </c>
      <c r="DC91" s="6">
        <f t="shared" si="117"/>
        <v>15.035799522673033</v>
      </c>
      <c r="DD91" s="6">
        <f t="shared" si="118"/>
        <v>8.3532219570405726</v>
      </c>
      <c r="DE91" s="6">
        <f t="shared" si="119"/>
        <v>10.023866348448687</v>
      </c>
      <c r="DF91" s="6">
        <f t="shared" si="120"/>
        <v>7.3985680190930783</v>
      </c>
      <c r="DG91" s="6">
        <f t="shared" si="121"/>
        <v>3.5799522673031028</v>
      </c>
      <c r="DH91" s="82">
        <f t="shared" si="122"/>
        <v>2.8639618138424821</v>
      </c>
      <c r="DJ91" s="61">
        <f t="shared" si="143"/>
        <v>5.6509930402308619</v>
      </c>
      <c r="DK91" s="6">
        <f t="shared" si="143"/>
        <v>-1.2838793640015842</v>
      </c>
      <c r="DL91" s="6">
        <f t="shared" si="143"/>
        <v>-1.1118655576302849</v>
      </c>
      <c r="DM91" s="6">
        <f t="shared" si="143"/>
        <v>7.2426865840547805E-2</v>
      </c>
      <c r="DN91" s="6">
        <f t="shared" si="143"/>
        <v>-1.0298194986702889</v>
      </c>
      <c r="DO91" s="6">
        <f t="shared" si="143"/>
        <v>-1.4049680303287477</v>
      </c>
      <c r="DP91" s="6">
        <f t="shared" si="143"/>
        <v>0.40853279013184007</v>
      </c>
      <c r="DQ91" s="6">
        <f t="shared" si="143"/>
        <v>0.33327674984439515</v>
      </c>
      <c r="DR91" s="6">
        <f t="shared" si="143"/>
        <v>-1.0122786170995304</v>
      </c>
      <c r="DS91" s="187">
        <f t="shared" si="143"/>
        <v>-0.44361455327335481</v>
      </c>
      <c r="DT91" s="189">
        <f t="shared" si="143"/>
        <v>-0.17880382504385217</v>
      </c>
      <c r="DU91" s="61">
        <f t="shared" si="124"/>
        <v>7.3666728990464474</v>
      </c>
      <c r="DV91" s="6">
        <f t="shared" si="125"/>
        <v>1.5969556657831347</v>
      </c>
      <c r="DW91" s="6">
        <f t="shared" si="126"/>
        <v>2.6093507693322922</v>
      </c>
      <c r="DX91" s="6">
        <f t="shared" si="127"/>
        <v>-1.513368454626443</v>
      </c>
      <c r="DY91" s="6">
        <f t="shared" si="128"/>
        <v>0.28870582800831457</v>
      </c>
      <c r="DZ91" s="6">
        <f t="shared" si="129"/>
        <v>-2.7061359611979352</v>
      </c>
      <c r="EA91" s="6">
        <f t="shared" si="130"/>
        <v>-4.0891743563234826</v>
      </c>
      <c r="EB91" s="6">
        <f t="shared" si="131"/>
        <v>-1.7272857252840321</v>
      </c>
      <c r="EC91" s="6">
        <f t="shared" si="132"/>
        <v>-1.5876070961142954</v>
      </c>
      <c r="ED91" s="6">
        <f t="shared" si="133"/>
        <v>0.1237310691464204</v>
      </c>
      <c r="EE91" s="82">
        <f t="shared" si="134"/>
        <v>-0.36184463777042097</v>
      </c>
    </row>
    <row r="92" spans="1:135" x14ac:dyDescent="0.25">
      <c r="A92" s="496" t="s">
        <v>78</v>
      </c>
      <c r="B92" s="93">
        <v>4</v>
      </c>
      <c r="C92" s="80">
        <v>4</v>
      </c>
      <c r="D92" s="80">
        <v>8</v>
      </c>
      <c r="E92" s="80">
        <v>9</v>
      </c>
      <c r="F92" s="80">
        <v>18</v>
      </c>
      <c r="G92" s="80">
        <v>54</v>
      </c>
      <c r="H92" s="80">
        <v>59</v>
      </c>
      <c r="I92" s="80">
        <v>83</v>
      </c>
      <c r="J92" s="80">
        <v>88</v>
      </c>
      <c r="K92" s="80">
        <v>41</v>
      </c>
      <c r="L92" s="80">
        <v>31</v>
      </c>
      <c r="M92" s="80">
        <v>17</v>
      </c>
      <c r="N92" s="80">
        <v>7</v>
      </c>
      <c r="O92" s="80">
        <v>19</v>
      </c>
      <c r="P92" s="80">
        <v>18</v>
      </c>
      <c r="Q92" s="80">
        <v>21</v>
      </c>
      <c r="R92" s="80">
        <v>54</v>
      </c>
      <c r="S92" s="80">
        <v>59</v>
      </c>
      <c r="T92" s="80">
        <v>82</v>
      </c>
      <c r="U92" s="80">
        <v>78</v>
      </c>
      <c r="V92" s="80">
        <v>27</v>
      </c>
      <c r="W92" s="80">
        <v>20</v>
      </c>
      <c r="X92" s="80">
        <v>21</v>
      </c>
      <c r="Y92" s="80">
        <v>11</v>
      </c>
      <c r="Z92" s="80">
        <v>27</v>
      </c>
      <c r="AA92" s="80">
        <v>27</v>
      </c>
      <c r="AB92" s="80">
        <v>39</v>
      </c>
      <c r="AC92" s="80">
        <v>108</v>
      </c>
      <c r="AD92" s="80">
        <v>118</v>
      </c>
      <c r="AE92" s="80">
        <v>165</v>
      </c>
      <c r="AF92" s="80">
        <v>166</v>
      </c>
      <c r="AG92" s="80">
        <v>68</v>
      </c>
      <c r="AH92" s="80">
        <v>51</v>
      </c>
      <c r="AI92" s="93">
        <v>2</v>
      </c>
      <c r="AJ92" s="80">
        <v>5</v>
      </c>
      <c r="AK92" s="80">
        <v>10</v>
      </c>
      <c r="AL92" s="80">
        <v>13</v>
      </c>
      <c r="AM92" s="80">
        <v>10</v>
      </c>
      <c r="AN92" s="80">
        <v>49</v>
      </c>
      <c r="AO92" s="80">
        <v>47</v>
      </c>
      <c r="AP92" s="80">
        <v>97</v>
      </c>
      <c r="AQ92" s="80">
        <v>97</v>
      </c>
      <c r="AR92" s="80">
        <v>31</v>
      </c>
      <c r="AS92" s="80">
        <v>55</v>
      </c>
      <c r="AT92" s="80">
        <v>15</v>
      </c>
      <c r="AU92" s="80">
        <v>12</v>
      </c>
      <c r="AV92" s="80">
        <v>24</v>
      </c>
      <c r="AW92" s="80">
        <v>28</v>
      </c>
      <c r="AX92" s="80">
        <v>21</v>
      </c>
      <c r="AY92" s="80">
        <v>55</v>
      </c>
      <c r="AZ92" s="80">
        <v>55</v>
      </c>
      <c r="BA92" s="80">
        <v>87</v>
      </c>
      <c r="BB92" s="80">
        <v>77</v>
      </c>
      <c r="BC92" s="80">
        <v>21</v>
      </c>
      <c r="BD92" s="80">
        <v>34</v>
      </c>
      <c r="BE92" s="80">
        <v>17</v>
      </c>
      <c r="BF92" s="80">
        <v>17</v>
      </c>
      <c r="BG92" s="80">
        <v>34</v>
      </c>
      <c r="BH92" s="80">
        <v>41</v>
      </c>
      <c r="BI92" s="80">
        <v>31</v>
      </c>
      <c r="BJ92" s="80">
        <v>104</v>
      </c>
      <c r="BK92" s="80">
        <v>102</v>
      </c>
      <c r="BL92" s="80">
        <v>184</v>
      </c>
      <c r="BM92" s="80">
        <v>174</v>
      </c>
      <c r="BN92" s="80">
        <v>52</v>
      </c>
      <c r="BO92" s="81">
        <v>89</v>
      </c>
      <c r="BQ92" s="188">
        <f t="shared" si="141"/>
        <v>1.0025062656641603</v>
      </c>
      <c r="BR92" s="187">
        <f t="shared" si="141"/>
        <v>1.0025062656641603</v>
      </c>
      <c r="BS92" s="6">
        <f t="shared" si="141"/>
        <v>2.0050125313283207</v>
      </c>
      <c r="BT92" s="6">
        <f t="shared" si="141"/>
        <v>2.2556390977443606</v>
      </c>
      <c r="BU92" s="6">
        <f t="shared" si="141"/>
        <v>4.5112781954887211</v>
      </c>
      <c r="BV92" s="6">
        <f t="shared" si="141"/>
        <v>13.533834586466165</v>
      </c>
      <c r="BW92" s="6">
        <f t="shared" si="141"/>
        <v>14.786967418546364</v>
      </c>
      <c r="BX92" s="6">
        <f t="shared" si="141"/>
        <v>20.802005012531328</v>
      </c>
      <c r="BY92" s="6">
        <f t="shared" si="141"/>
        <v>22.055137844611529</v>
      </c>
      <c r="BZ92" s="6">
        <f t="shared" si="141"/>
        <v>10.275689223057643</v>
      </c>
      <c r="CA92" s="6">
        <f t="shared" si="141"/>
        <v>7.7694235588972429</v>
      </c>
      <c r="CB92" s="6">
        <f t="shared" si="142"/>
        <v>4.2288557213930353</v>
      </c>
      <c r="CC92" s="6">
        <f t="shared" si="142"/>
        <v>1.7412935323383085</v>
      </c>
      <c r="CD92" s="6">
        <f t="shared" si="142"/>
        <v>4.7263681592039797</v>
      </c>
      <c r="CE92" s="6">
        <f t="shared" si="142"/>
        <v>4.4776119402985071</v>
      </c>
      <c r="CF92" s="6">
        <f t="shared" si="142"/>
        <v>5.2238805970149249</v>
      </c>
      <c r="CG92" s="6">
        <f t="shared" si="142"/>
        <v>13.432835820895523</v>
      </c>
      <c r="CH92" s="6">
        <f t="shared" si="142"/>
        <v>14.676616915422885</v>
      </c>
      <c r="CI92" s="6">
        <f t="shared" si="142"/>
        <v>20.398009950248756</v>
      </c>
      <c r="CJ92" s="6">
        <f t="shared" si="142"/>
        <v>19.402985074626866</v>
      </c>
      <c r="CK92" s="6">
        <f t="shared" si="142"/>
        <v>6.7164179104477615</v>
      </c>
      <c r="CL92" s="6">
        <f t="shared" si="142"/>
        <v>4.9751243781094532</v>
      </c>
      <c r="CM92" s="188">
        <f t="shared" si="101"/>
        <v>0.48076923076923078</v>
      </c>
      <c r="CN92" s="187">
        <f t="shared" si="102"/>
        <v>1.2019230769230771</v>
      </c>
      <c r="CO92" s="6">
        <f t="shared" si="103"/>
        <v>2.4038461538461542</v>
      </c>
      <c r="CP92" s="6">
        <f t="shared" si="104"/>
        <v>3.125</v>
      </c>
      <c r="CQ92" s="6">
        <f t="shared" si="105"/>
        <v>2.4038461538461542</v>
      </c>
      <c r="CR92" s="6">
        <f t="shared" si="106"/>
        <v>11.778846153846153</v>
      </c>
      <c r="CS92" s="6">
        <f t="shared" si="107"/>
        <v>11.298076923076923</v>
      </c>
      <c r="CT92" s="6">
        <f t="shared" si="108"/>
        <v>23.317307692307693</v>
      </c>
      <c r="CU92" s="6">
        <f t="shared" si="109"/>
        <v>23.317307692307693</v>
      </c>
      <c r="CV92" s="6">
        <f t="shared" si="110"/>
        <v>7.4519230769230766</v>
      </c>
      <c r="CW92" s="6">
        <f t="shared" si="111"/>
        <v>13.221153846153847</v>
      </c>
      <c r="CX92" s="6">
        <f t="shared" si="112"/>
        <v>3.4965034965034967</v>
      </c>
      <c r="CY92" s="6">
        <f t="shared" si="113"/>
        <v>2.7972027972027971</v>
      </c>
      <c r="CZ92" s="6">
        <f t="shared" si="114"/>
        <v>5.5944055944055942</v>
      </c>
      <c r="DA92" s="6">
        <f t="shared" si="115"/>
        <v>6.5268065268065261</v>
      </c>
      <c r="DB92" s="6">
        <f t="shared" si="116"/>
        <v>4.895104895104895</v>
      </c>
      <c r="DC92" s="6">
        <f t="shared" si="117"/>
        <v>12.820512820512819</v>
      </c>
      <c r="DD92" s="6">
        <f t="shared" si="118"/>
        <v>12.820512820512819</v>
      </c>
      <c r="DE92" s="6">
        <f t="shared" si="119"/>
        <v>20.27972027972028</v>
      </c>
      <c r="DF92" s="6">
        <f t="shared" si="120"/>
        <v>17.948717948717949</v>
      </c>
      <c r="DG92" s="6">
        <f t="shared" si="121"/>
        <v>4.895104895104895</v>
      </c>
      <c r="DH92" s="82">
        <f t="shared" si="122"/>
        <v>7.9254079254079253</v>
      </c>
      <c r="DJ92" s="188">
        <f t="shared" si="143"/>
        <v>3.226349455728875</v>
      </c>
      <c r="DK92" s="187">
        <f t="shared" si="143"/>
        <v>0.73878726667414818</v>
      </c>
      <c r="DL92" s="6">
        <f t="shared" si="143"/>
        <v>2.721355627875659</v>
      </c>
      <c r="DM92" s="6">
        <f t="shared" si="143"/>
        <v>2.2219728425541465</v>
      </c>
      <c r="DN92" s="6">
        <f t="shared" si="143"/>
        <v>0.7126024015262038</v>
      </c>
      <c r="DO92" s="6">
        <f t="shared" si="143"/>
        <v>-0.10099876557064214</v>
      </c>
      <c r="DP92" s="6">
        <f t="shared" si="143"/>
        <v>-0.11035050312347927</v>
      </c>
      <c r="DQ92" s="6">
        <f t="shared" si="143"/>
        <v>-0.40399506228257209</v>
      </c>
      <c r="DR92" s="6">
        <f t="shared" si="143"/>
        <v>-2.6521527699846636</v>
      </c>
      <c r="DS92" s="6">
        <f t="shared" si="143"/>
        <v>-3.5592713126098818</v>
      </c>
      <c r="DT92" s="82">
        <f t="shared" si="143"/>
        <v>-2.7942991807877897</v>
      </c>
      <c r="DU92" s="188">
        <f t="shared" si="124"/>
        <v>3.0157342657342658</v>
      </c>
      <c r="DV92" s="187">
        <f t="shared" si="125"/>
        <v>1.59527972027972</v>
      </c>
      <c r="DW92" s="6">
        <f t="shared" si="126"/>
        <v>3.19055944055944</v>
      </c>
      <c r="DX92" s="6">
        <f t="shared" si="127"/>
        <v>3.4018065268065261</v>
      </c>
      <c r="DY92" s="6">
        <f t="shared" si="128"/>
        <v>2.4912587412587408</v>
      </c>
      <c r="DZ92" s="6">
        <f t="shared" si="129"/>
        <v>1.0416666666666661</v>
      </c>
      <c r="EA92" s="6">
        <f t="shared" si="130"/>
        <v>1.522435897435896</v>
      </c>
      <c r="EB92" s="6">
        <f t="shared" si="131"/>
        <v>-3.0375874125874134</v>
      </c>
      <c r="EC92" s="6">
        <f t="shared" si="132"/>
        <v>-5.3685897435897445</v>
      </c>
      <c r="ED92" s="6">
        <f t="shared" si="133"/>
        <v>-2.5568181818181817</v>
      </c>
      <c r="EE92" s="82">
        <f t="shared" si="134"/>
        <v>-5.2957459207459214</v>
      </c>
    </row>
    <row r="93" spans="1:135" x14ac:dyDescent="0.25">
      <c r="A93" s="601" t="s">
        <v>79</v>
      </c>
      <c r="B93" s="145">
        <f>SUM(B68:B92)/17</f>
        <v>44.588235294117645</v>
      </c>
      <c r="C93" s="141">
        <f t="shared" ref="C93:AH93" si="144">SUM(C68:C92)/17</f>
        <v>21.705882352941178</v>
      </c>
      <c r="D93" s="141">
        <f t="shared" si="144"/>
        <v>38.470588235294116</v>
      </c>
      <c r="E93" s="141">
        <f t="shared" si="144"/>
        <v>46</v>
      </c>
      <c r="F93" s="141">
        <f t="shared" si="144"/>
        <v>50.352941176470587</v>
      </c>
      <c r="G93" s="141">
        <f t="shared" si="144"/>
        <v>156.52941176470588</v>
      </c>
      <c r="H93" s="141">
        <f t="shared" si="144"/>
        <v>126.11764705882354</v>
      </c>
      <c r="I93" s="141">
        <f t="shared" si="144"/>
        <v>169.70588235294119</v>
      </c>
      <c r="J93" s="141">
        <f t="shared" si="144"/>
        <v>161.29411764705881</v>
      </c>
      <c r="K93" s="141">
        <f t="shared" si="144"/>
        <v>58.058823529411768</v>
      </c>
      <c r="L93" s="141">
        <f t="shared" si="144"/>
        <v>78.352941176470594</v>
      </c>
      <c r="M93" s="141">
        <f t="shared" si="144"/>
        <v>44.882352941176471</v>
      </c>
      <c r="N93" s="141">
        <f t="shared" si="144"/>
        <v>24.411764705882351</v>
      </c>
      <c r="O93" s="141">
        <f t="shared" si="144"/>
        <v>41</v>
      </c>
      <c r="P93" s="141">
        <f t="shared" si="144"/>
        <v>49.705882352941174</v>
      </c>
      <c r="Q93" s="141">
        <f t="shared" si="144"/>
        <v>51.588235294117645</v>
      </c>
      <c r="R93" s="141">
        <f t="shared" si="144"/>
        <v>139.76470588235293</v>
      </c>
      <c r="S93" s="141">
        <f t="shared" si="144"/>
        <v>117.17647058823529</v>
      </c>
      <c r="T93" s="141">
        <f t="shared" si="144"/>
        <v>158.41176470588235</v>
      </c>
      <c r="U93" s="141">
        <f t="shared" si="144"/>
        <v>149.94117647058823</v>
      </c>
      <c r="V93" s="141">
        <f t="shared" si="144"/>
        <v>49.352941176470587</v>
      </c>
      <c r="W93" s="141">
        <f t="shared" si="144"/>
        <v>74.058823529411768</v>
      </c>
      <c r="X93" s="141">
        <f t="shared" si="144"/>
        <v>89.470588235294116</v>
      </c>
      <c r="Y93" s="141">
        <f t="shared" si="144"/>
        <v>46.117647058823529</v>
      </c>
      <c r="Z93" s="141">
        <f t="shared" si="144"/>
        <v>79.470588235294116</v>
      </c>
      <c r="AA93" s="141">
        <f t="shared" si="144"/>
        <v>95.705882352941174</v>
      </c>
      <c r="AB93" s="141">
        <f t="shared" si="144"/>
        <v>101.94117647058823</v>
      </c>
      <c r="AC93" s="141">
        <f t="shared" si="144"/>
        <v>296.29411764705884</v>
      </c>
      <c r="AD93" s="141">
        <f t="shared" si="144"/>
        <v>243.29411764705881</v>
      </c>
      <c r="AE93" s="141">
        <f t="shared" si="144"/>
        <v>328.11764705882354</v>
      </c>
      <c r="AF93" s="141">
        <f t="shared" si="144"/>
        <v>311.23529411764707</v>
      </c>
      <c r="AG93" s="141">
        <f t="shared" si="144"/>
        <v>107.41176470588235</v>
      </c>
      <c r="AH93" s="141">
        <f t="shared" si="144"/>
        <v>152.41176470588235</v>
      </c>
      <c r="AI93" s="145">
        <f>SUM(AI68:AI92)/23</f>
        <v>21.913043478260871</v>
      </c>
      <c r="AJ93" s="141">
        <f t="shared" ref="AJ93:BN93" si="145">SUM(AJ68:AJ92)/23</f>
        <v>9.4782608695652169</v>
      </c>
      <c r="AK93" s="141">
        <f t="shared" si="145"/>
        <v>19.826086956521738</v>
      </c>
      <c r="AL93" s="141">
        <f t="shared" si="145"/>
        <v>29.913043478260871</v>
      </c>
      <c r="AM93" s="141">
        <f t="shared" si="145"/>
        <v>30.173913043478262</v>
      </c>
      <c r="AN93" s="141">
        <f t="shared" si="145"/>
        <v>105.39130434782609</v>
      </c>
      <c r="AO93" s="141">
        <f t="shared" si="145"/>
        <v>92.956521739130437</v>
      </c>
      <c r="AP93" s="141">
        <f t="shared" si="145"/>
        <v>140.52173913043478</v>
      </c>
      <c r="AQ93" s="141">
        <f t="shared" si="145"/>
        <v>149.52173913043478</v>
      </c>
      <c r="AR93" s="141">
        <f t="shared" si="145"/>
        <v>58.217391304347828</v>
      </c>
      <c r="AS93" s="141">
        <f t="shared" si="145"/>
        <v>114.52173913043478</v>
      </c>
      <c r="AT93" s="141">
        <f t="shared" si="145"/>
        <v>30.217391304347824</v>
      </c>
      <c r="AU93" s="141">
        <f t="shared" si="145"/>
        <v>14.826086956521738</v>
      </c>
      <c r="AV93" s="141">
        <f t="shared" si="145"/>
        <v>26.608695652173914</v>
      </c>
      <c r="AW93" s="141">
        <f t="shared" si="145"/>
        <v>36.434782608695649</v>
      </c>
      <c r="AX93" s="141">
        <f t="shared" si="145"/>
        <v>38.086956521739133</v>
      </c>
      <c r="AY93" s="141">
        <f t="shared" si="145"/>
        <v>108.34782608695652</v>
      </c>
      <c r="AZ93" s="141">
        <f t="shared" si="145"/>
        <v>89.913043478260875</v>
      </c>
      <c r="BA93" s="141">
        <f t="shared" si="145"/>
        <v>125.56521739130434</v>
      </c>
      <c r="BB93" s="141">
        <f t="shared" si="145"/>
        <v>128.04347826086956</v>
      </c>
      <c r="BC93" s="141">
        <f t="shared" si="145"/>
        <v>43.565217391304351</v>
      </c>
      <c r="BD93" s="141">
        <f t="shared" si="145"/>
        <v>85.260869565217391</v>
      </c>
      <c r="BE93" s="141">
        <f t="shared" si="145"/>
        <v>52.130434782608695</v>
      </c>
      <c r="BF93" s="141">
        <f t="shared" si="145"/>
        <v>24.304347826086957</v>
      </c>
      <c r="BG93" s="141">
        <f t="shared" si="145"/>
        <v>46.434782608695649</v>
      </c>
      <c r="BH93" s="141">
        <f t="shared" si="145"/>
        <v>66.347826086956516</v>
      </c>
      <c r="BI93" s="141">
        <f t="shared" si="145"/>
        <v>68.260869565217391</v>
      </c>
      <c r="BJ93" s="141">
        <f t="shared" si="145"/>
        <v>213.7391304347826</v>
      </c>
      <c r="BK93" s="141">
        <f t="shared" si="145"/>
        <v>182.86956521739131</v>
      </c>
      <c r="BL93" s="141">
        <f t="shared" si="145"/>
        <v>266.08695652173913</v>
      </c>
      <c r="BM93" s="141">
        <f t="shared" si="145"/>
        <v>277.56521739130437</v>
      </c>
      <c r="BN93" s="141">
        <f t="shared" si="145"/>
        <v>101.78260869565217</v>
      </c>
      <c r="BO93" s="142">
        <f t="shared" ref="BO93" si="146">SUM(BO68:BO92)/23</f>
        <v>199.78260869565219</v>
      </c>
      <c r="BQ93" s="100">
        <f t="shared" si="141"/>
        <v>4.687693259121831</v>
      </c>
      <c r="BR93" s="98">
        <f t="shared" si="141"/>
        <v>2.2820037105751396</v>
      </c>
      <c r="BS93" s="98">
        <f t="shared" si="141"/>
        <v>4.0445269016697587</v>
      </c>
      <c r="BT93" s="98">
        <f t="shared" si="141"/>
        <v>4.8361162646876936</v>
      </c>
      <c r="BU93" s="98">
        <f t="shared" si="141"/>
        <v>5.2937538651824365</v>
      </c>
      <c r="BV93" s="98">
        <f t="shared" si="141"/>
        <v>16.456400742115029</v>
      </c>
      <c r="BW93" s="98">
        <f t="shared" si="141"/>
        <v>13.259121830550402</v>
      </c>
      <c r="BX93" s="98">
        <f t="shared" si="141"/>
        <v>17.841682127396417</v>
      </c>
      <c r="BY93" s="98">
        <f t="shared" si="141"/>
        <v>16.957328385899814</v>
      </c>
      <c r="BZ93" s="98">
        <f t="shared" si="141"/>
        <v>6.1038961038961048</v>
      </c>
      <c r="CA93" s="98">
        <f t="shared" si="141"/>
        <v>8.2374768089053809</v>
      </c>
      <c r="CB93" s="98">
        <f t="shared" si="142"/>
        <v>4.9852989219209398</v>
      </c>
      <c r="CC93" s="98">
        <f t="shared" si="142"/>
        <v>2.7115321790264613</v>
      </c>
      <c r="CD93" s="98">
        <f t="shared" si="142"/>
        <v>4.5540672982685386</v>
      </c>
      <c r="CE93" s="98">
        <f t="shared" si="142"/>
        <v>5.5210715452466506</v>
      </c>
      <c r="CF93" s="98">
        <f t="shared" si="142"/>
        <v>5.7301535445932688</v>
      </c>
      <c r="CG93" s="98">
        <f t="shared" si="142"/>
        <v>15.524338451486438</v>
      </c>
      <c r="CH93" s="98">
        <f t="shared" si="142"/>
        <v>13.015354459327014</v>
      </c>
      <c r="CI93" s="98">
        <f t="shared" si="142"/>
        <v>17.595557007513879</v>
      </c>
      <c r="CJ93" s="98">
        <f t="shared" si="142"/>
        <v>16.654688010454098</v>
      </c>
      <c r="CK93" s="98">
        <f t="shared" si="142"/>
        <v>5.4818686703691588</v>
      </c>
      <c r="CL93" s="98">
        <f t="shared" si="142"/>
        <v>8.2260699117935303</v>
      </c>
      <c r="CM93" s="100">
        <f t="shared" si="101"/>
        <v>2.8368794326241136</v>
      </c>
      <c r="CN93" s="98">
        <f t="shared" si="102"/>
        <v>1.2270629291905886</v>
      </c>
      <c r="CO93" s="98">
        <f t="shared" si="103"/>
        <v>2.5667004390408645</v>
      </c>
      <c r="CP93" s="98">
        <f t="shared" si="104"/>
        <v>3.8725655746932346</v>
      </c>
      <c r="CQ93" s="98">
        <f t="shared" si="105"/>
        <v>3.9063379488911405</v>
      </c>
      <c r="CR93" s="98">
        <f t="shared" si="106"/>
        <v>13.64403917595407</v>
      </c>
      <c r="CS93" s="98">
        <f t="shared" si="107"/>
        <v>12.034222672520546</v>
      </c>
      <c r="CT93" s="98">
        <f t="shared" si="108"/>
        <v>18.192052234605427</v>
      </c>
      <c r="CU93" s="98">
        <f t="shared" si="109"/>
        <v>19.357199144433189</v>
      </c>
      <c r="CV93" s="98">
        <f t="shared" si="110"/>
        <v>7.536868175166048</v>
      </c>
      <c r="CW93" s="98">
        <f t="shared" si="111"/>
        <v>14.826072272880783</v>
      </c>
      <c r="CX93" s="98">
        <f t="shared" si="112"/>
        <v>4.157195836822587</v>
      </c>
      <c r="CY93" s="98">
        <f t="shared" si="113"/>
        <v>2.0397176695777008</v>
      </c>
      <c r="CZ93" s="98">
        <f t="shared" si="114"/>
        <v>3.660724967101328</v>
      </c>
      <c r="DA93" s="98">
        <f t="shared" si="115"/>
        <v>5.0125613111616225</v>
      </c>
      <c r="DB93" s="98">
        <f t="shared" si="116"/>
        <v>5.2398612274195484</v>
      </c>
      <c r="DC93" s="98">
        <f t="shared" si="117"/>
        <v>14.906089245125015</v>
      </c>
      <c r="DD93" s="98">
        <f t="shared" si="118"/>
        <v>12.369900705826058</v>
      </c>
      <c r="DE93" s="98">
        <f t="shared" si="119"/>
        <v>17.274793635602347</v>
      </c>
      <c r="DF93" s="98">
        <f t="shared" si="120"/>
        <v>17.615743509989233</v>
      </c>
      <c r="DG93" s="98">
        <f t="shared" si="121"/>
        <v>5.9935398971168805</v>
      </c>
      <c r="DH93" s="99">
        <f t="shared" si="122"/>
        <v>11.729871994257687</v>
      </c>
      <c r="DJ93" s="100">
        <f t="shared" si="143"/>
        <v>0.29760566279910883</v>
      </c>
      <c r="DK93" s="98">
        <f t="shared" si="143"/>
        <v>0.42952846845132164</v>
      </c>
      <c r="DL93" s="98">
        <f t="shared" si="143"/>
        <v>0.50954039659877992</v>
      </c>
      <c r="DM93" s="98">
        <f t="shared" si="143"/>
        <v>0.68495528055895694</v>
      </c>
      <c r="DN93" s="98">
        <f t="shared" si="143"/>
        <v>0.43639967941083224</v>
      </c>
      <c r="DO93" s="98">
        <f t="shared" si="143"/>
        <v>-0.93206229062859158</v>
      </c>
      <c r="DP93" s="98">
        <f t="shared" si="143"/>
        <v>-0.2437673712233881</v>
      </c>
      <c r="DQ93" s="98">
        <f t="shared" si="143"/>
        <v>-0.24612511988253871</v>
      </c>
      <c r="DR93" s="98">
        <f t="shared" si="143"/>
        <v>-0.30264037544571565</v>
      </c>
      <c r="DS93" s="98">
        <f t="shared" si="143"/>
        <v>-0.62202743352694601</v>
      </c>
      <c r="DT93" s="99">
        <f t="shared" si="143"/>
        <v>-1.1406897111850611E-2</v>
      </c>
      <c r="DU93" s="100">
        <f t="shared" si="124"/>
        <v>1.3203164041984734</v>
      </c>
      <c r="DV93" s="98">
        <f t="shared" si="125"/>
        <v>0.81265474038711227</v>
      </c>
      <c r="DW93" s="98">
        <f t="shared" si="126"/>
        <v>1.0940245280604635</v>
      </c>
      <c r="DX93" s="98">
        <f t="shared" si="127"/>
        <v>1.1399957364683879</v>
      </c>
      <c r="DY93" s="98">
        <f t="shared" si="128"/>
        <v>1.3335232785284079</v>
      </c>
      <c r="DZ93" s="98">
        <f t="shared" si="129"/>
        <v>1.2620500691709449</v>
      </c>
      <c r="EA93" s="98">
        <f t="shared" si="130"/>
        <v>0.33567803330551271</v>
      </c>
      <c r="EB93" s="98">
        <f t="shared" si="131"/>
        <v>-0.91725859900308038</v>
      </c>
      <c r="EC93" s="98">
        <f t="shared" si="132"/>
        <v>-1.7414556344439553</v>
      </c>
      <c r="ED93" s="98">
        <f t="shared" si="133"/>
        <v>-1.5433282780491675</v>
      </c>
      <c r="EE93" s="99">
        <f t="shared" si="134"/>
        <v>-3.0962002786230958</v>
      </c>
    </row>
    <row r="94" spans="1:135" x14ac:dyDescent="0.25">
      <c r="A94" s="1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J94" s="6"/>
      <c r="DK94" s="6"/>
      <c r="DL94" s="6"/>
      <c r="DM94" s="6"/>
      <c r="DN94" s="6"/>
      <c r="DO94" s="6"/>
      <c r="DP94" s="6"/>
      <c r="DQ94" s="6"/>
      <c r="DR94" s="6"/>
      <c r="DS94" s="6"/>
      <c r="DT94" s="6"/>
      <c r="DU94" s="6"/>
      <c r="DV94" s="6"/>
      <c r="DW94" s="6"/>
      <c r="DX94" s="6"/>
      <c r="DY94" s="6"/>
      <c r="DZ94" s="6"/>
      <c r="EA94" s="6"/>
      <c r="EB94" s="6"/>
      <c r="EC94" s="6"/>
      <c r="ED94" s="6"/>
      <c r="EE94" s="6"/>
    </row>
    <row r="95" spans="1:135" x14ac:dyDescent="0.25">
      <c r="A95" s="1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J95" s="6"/>
      <c r="DK95" s="6"/>
      <c r="DL95" s="6"/>
      <c r="DM95" s="6"/>
      <c r="DN95" s="6"/>
      <c r="DO95" s="6"/>
      <c r="DP95" s="6"/>
      <c r="DQ95" s="6"/>
      <c r="DR95" s="6"/>
      <c r="DS95" s="6"/>
      <c r="DT95" s="6"/>
      <c r="DU95" s="6"/>
      <c r="DV95" s="6"/>
      <c r="DW95" s="6"/>
      <c r="DX95" s="6"/>
      <c r="DY95" s="6"/>
      <c r="DZ95" s="6"/>
      <c r="EA95" s="6"/>
      <c r="EB95" s="6"/>
      <c r="EC95" s="6"/>
      <c r="ED95" s="6"/>
      <c r="EE95" s="6"/>
    </row>
    <row r="96" spans="1:135" x14ac:dyDescent="0.25">
      <c r="A96" s="1531"/>
      <c r="B96" s="1531"/>
      <c r="C96" s="1531"/>
      <c r="D96" s="1531"/>
      <c r="E96" s="1531"/>
      <c r="F96" s="1531"/>
    </row>
    <row r="97" spans="1:26" x14ac:dyDescent="0.25">
      <c r="A97" s="1752" t="s">
        <v>1345</v>
      </c>
      <c r="B97" s="1753"/>
      <c r="C97" s="1753"/>
      <c r="D97" s="1753"/>
      <c r="E97" s="1753"/>
      <c r="F97" s="1754"/>
      <c r="G97" s="155"/>
      <c r="H97" s="155"/>
      <c r="I97" s="155"/>
      <c r="J97" s="155"/>
      <c r="K97" s="155"/>
      <c r="L97" s="155"/>
      <c r="M97" s="155"/>
      <c r="N97" s="155"/>
      <c r="O97" s="155"/>
      <c r="P97" s="155"/>
      <c r="Q97" s="155"/>
      <c r="R97" s="155"/>
      <c r="S97" s="155"/>
      <c r="T97" s="155"/>
      <c r="U97" s="155"/>
      <c r="V97" s="155"/>
      <c r="W97" s="155"/>
      <c r="X97" s="155"/>
      <c r="Y97" s="155"/>
      <c r="Z97" s="155"/>
    </row>
    <row r="98" spans="1:26" x14ac:dyDescent="0.25">
      <c r="A98" s="1792" t="s">
        <v>819</v>
      </c>
      <c r="B98" s="1779"/>
      <c r="C98" s="1779"/>
      <c r="D98" s="1779"/>
      <c r="E98" s="1779"/>
      <c r="F98" s="1793"/>
      <c r="G98" s="1531"/>
    </row>
    <row r="99" spans="1:26" ht="12.75" customHeight="1" x14ac:dyDescent="0.25">
      <c r="A99" s="1743" t="s">
        <v>1268</v>
      </c>
      <c r="B99" s="1744"/>
      <c r="C99" s="1744"/>
      <c r="D99" s="1744"/>
      <c r="E99" s="1744"/>
      <c r="F99" s="1744"/>
      <c r="G99" s="1745"/>
    </row>
    <row r="100" spans="1:26" x14ac:dyDescent="0.25">
      <c r="A100" s="1746"/>
      <c r="B100" s="1747"/>
      <c r="C100" s="1747"/>
      <c r="D100" s="1747"/>
      <c r="E100" s="1747"/>
      <c r="F100" s="1747"/>
      <c r="G100" s="1748"/>
    </row>
    <row r="101" spans="1:26" ht="30.75" customHeight="1" x14ac:dyDescent="0.25">
      <c r="A101" s="1749"/>
      <c r="B101" s="1750"/>
      <c r="C101" s="1750"/>
      <c r="D101" s="1750"/>
      <c r="E101" s="1750"/>
      <c r="F101" s="1750"/>
      <c r="G101" s="1751"/>
    </row>
  </sheetData>
  <sheetProtection algorithmName="SHA-512" hashValue="P0YkTwA2wrWWS4PHXKRH2SZlGWpJerO64GDPNJfDJskOlxuUk7VuwcL2TCDPR9v2Kk67nS7qbcHZ+R510MZl5g==" saltValue="e3bmNSD9XmmfXQCq24+rXA==" spinCount="100000" sheet="1" objects="1" scenarios="1"/>
  <mergeCells count="51">
    <mergeCell ref="A1:U2"/>
    <mergeCell ref="A99:G101"/>
    <mergeCell ref="A98:F98"/>
    <mergeCell ref="A97:F97"/>
    <mergeCell ref="L9:M9"/>
    <mergeCell ref="B9:E9"/>
    <mergeCell ref="B30:L30"/>
    <mergeCell ref="M30:W30"/>
    <mergeCell ref="B29:W29"/>
    <mergeCell ref="B10:C10"/>
    <mergeCell ref="D10:E10"/>
    <mergeCell ref="G9:J9"/>
    <mergeCell ref="I10:J10"/>
    <mergeCell ref="L10:L11"/>
    <mergeCell ref="G10:H10"/>
    <mergeCell ref="M10:M11"/>
    <mergeCell ref="B28:BO28"/>
    <mergeCell ref="X30:AH30"/>
    <mergeCell ref="BE30:BO30"/>
    <mergeCell ref="AI29:BO29"/>
    <mergeCell ref="BQ28:DH28"/>
    <mergeCell ref="DJ28:EE28"/>
    <mergeCell ref="BQ29:CL29"/>
    <mergeCell ref="CM29:DH29"/>
    <mergeCell ref="DJ29:DT30"/>
    <mergeCell ref="DU29:EE30"/>
    <mergeCell ref="BQ30:CA30"/>
    <mergeCell ref="CB30:CL30"/>
    <mergeCell ref="CM30:CW30"/>
    <mergeCell ref="CX30:DH30"/>
    <mergeCell ref="BQ68:CA68"/>
    <mergeCell ref="CB68:CL68"/>
    <mergeCell ref="CM68:CW68"/>
    <mergeCell ref="AI30:AS30"/>
    <mergeCell ref="AT30:BD30"/>
    <mergeCell ref="CX68:DH68"/>
    <mergeCell ref="B66:BO66"/>
    <mergeCell ref="BQ66:DH66"/>
    <mergeCell ref="DJ66:EE66"/>
    <mergeCell ref="B67:W67"/>
    <mergeCell ref="AI67:BO67"/>
    <mergeCell ref="BQ67:CL67"/>
    <mergeCell ref="CM67:DH67"/>
    <mergeCell ref="DJ67:DT68"/>
    <mergeCell ref="DU67:EE68"/>
    <mergeCell ref="B68:L68"/>
    <mergeCell ref="M68:W68"/>
    <mergeCell ref="X68:AH68"/>
    <mergeCell ref="AI68:AS68"/>
    <mergeCell ref="AT68:BD68"/>
    <mergeCell ref="BE68:BO68"/>
  </mergeCells>
  <conditionalFormatting sqref="B70:BO95">
    <cfRule type="cellIs" dxfId="201" priority="8" operator="lessThan">
      <formula>5</formula>
    </cfRule>
  </conditionalFormatting>
  <conditionalFormatting sqref="B72:BO95 B12:E23 B33:BO65">
    <cfRule type="cellIs" dxfId="200" priority="18" stopIfTrue="1" operator="lessThanOrEqual">
      <formula>5</formula>
    </cfRule>
  </conditionalFormatting>
  <conditionalFormatting sqref="G70:G71 BC70:BD71 BN70:BP71">
    <cfRule type="cellIs" dxfId="199" priority="16" operator="between">
      <formula>0.81</formula>
      <formula>1</formula>
    </cfRule>
  </conditionalFormatting>
  <conditionalFormatting sqref="L12:M23">
    <cfRule type="cellIs" dxfId="198" priority="6" operator="lessThan">
      <formula>0</formula>
    </cfRule>
  </conditionalFormatting>
  <conditionalFormatting sqref="R70:R71">
    <cfRule type="cellIs" dxfId="197" priority="15" operator="between">
      <formula>0.81</formula>
      <formula>1</formula>
    </cfRule>
  </conditionalFormatting>
  <conditionalFormatting sqref="AC70:AC71">
    <cfRule type="cellIs" dxfId="196" priority="14" operator="between">
      <formula>0.81</formula>
      <formula>1</formula>
    </cfRule>
  </conditionalFormatting>
  <conditionalFormatting sqref="DJ33:EE60">
    <cfRule type="cellIs" dxfId="195" priority="3" operator="lessThan">
      <formula>0</formula>
    </cfRule>
  </conditionalFormatting>
  <conditionalFormatting sqref="DJ70:EE95">
    <cfRule type="cellIs" dxfId="194" priority="1" operator="lessThan">
      <formula>0</formula>
    </cfRule>
  </conditionalFormatting>
  <hyperlinks>
    <hyperlink ref="A5" location="Índice!A1" display="⌂ Volver al ÍNDICE" xr:uid="{ADE79172-4034-49AF-B85D-8A7DD108DFC2}"/>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B0CC9-7A40-4D2D-A291-452380007D9E}">
  <sheetPr codeName="Hoja7">
    <tabColor rgb="FFFFD0BA"/>
  </sheetPr>
  <dimension ref="A1:AM91"/>
  <sheetViews>
    <sheetView zoomScale="93" zoomScaleNormal="93" workbookViewId="0">
      <pane xSplit="1" topLeftCell="B1" activePane="topRight" state="frozen"/>
      <selection pane="topRight" activeCell="AF45" sqref="AF45"/>
    </sheetView>
  </sheetViews>
  <sheetFormatPr baseColWidth="10" defaultRowHeight="15" x14ac:dyDescent="0.25"/>
  <cols>
    <col min="1" max="1" width="50.7109375" customWidth="1"/>
    <col min="2" max="11" width="7.7109375" customWidth="1"/>
    <col min="12" max="12" width="9.5703125" customWidth="1"/>
    <col min="13" max="13" width="11" customWidth="1"/>
    <col min="14" max="34" width="7.7109375" customWidth="1"/>
    <col min="35" max="35" width="8.85546875" customWidth="1"/>
    <col min="36" max="36" width="10" customWidth="1"/>
    <col min="37" max="37" width="8.140625" customWidth="1"/>
    <col min="38" max="38" width="8.5703125" customWidth="1"/>
    <col min="39" max="39" width="9.42578125" customWidth="1"/>
    <col min="40" max="59" width="7.7109375" customWidth="1"/>
  </cols>
  <sheetData>
    <row r="1" spans="1:23" ht="24" customHeight="1" x14ac:dyDescent="0.25">
      <c r="A1" s="1755" t="s">
        <v>786</v>
      </c>
      <c r="B1" s="1756"/>
      <c r="C1" s="1756"/>
      <c r="D1" s="1756"/>
      <c r="E1" s="1756"/>
      <c r="F1" s="1756"/>
      <c r="G1" s="1756"/>
      <c r="H1" s="1756"/>
      <c r="I1" s="1756"/>
      <c r="J1" s="1756"/>
      <c r="K1" s="1756"/>
      <c r="L1" s="1756"/>
      <c r="M1" s="1756"/>
      <c r="N1" s="1756"/>
      <c r="O1" s="1756"/>
      <c r="P1" s="1756"/>
      <c r="Q1" s="1756"/>
      <c r="R1" s="1756"/>
      <c r="S1" s="1756"/>
      <c r="T1" s="1756"/>
      <c r="U1" s="1756"/>
      <c r="V1" s="1757"/>
      <c r="W1" s="628"/>
    </row>
    <row r="2" spans="1:23" ht="15.75" thickBot="1" x14ac:dyDescent="0.3">
      <c r="A2" s="1758"/>
      <c r="B2" s="1759"/>
      <c r="C2" s="1759"/>
      <c r="D2" s="1759"/>
      <c r="E2" s="1759"/>
      <c r="F2" s="1759"/>
      <c r="G2" s="1759"/>
      <c r="H2" s="1759"/>
      <c r="I2" s="1759"/>
      <c r="J2" s="1759"/>
      <c r="K2" s="1759"/>
      <c r="L2" s="1759"/>
      <c r="M2" s="1759"/>
      <c r="N2" s="1759"/>
      <c r="O2" s="1759"/>
      <c r="P2" s="1759"/>
      <c r="Q2" s="1759"/>
      <c r="R2" s="1759"/>
      <c r="S2" s="1759"/>
      <c r="T2" s="1759"/>
      <c r="U2" s="1759"/>
      <c r="V2" s="1760"/>
      <c r="W2" s="628"/>
    </row>
    <row r="3" spans="1:23" x14ac:dyDescent="0.25">
      <c r="A3" s="42" t="s">
        <v>80</v>
      </c>
    </row>
    <row r="4" spans="1:23" x14ac:dyDescent="0.25">
      <c r="A4" s="42" t="s">
        <v>988</v>
      </c>
    </row>
    <row r="5" spans="1:23" x14ac:dyDescent="0.25">
      <c r="A5" s="132" t="s">
        <v>712</v>
      </c>
    </row>
    <row r="6" spans="1:23" x14ac:dyDescent="0.25">
      <c r="A6" s="43"/>
    </row>
    <row r="7" spans="1:23" x14ac:dyDescent="0.25">
      <c r="A7" s="5" t="s">
        <v>1225</v>
      </c>
    </row>
    <row r="8" spans="1:23" x14ac:dyDescent="0.25">
      <c r="A8" s="5"/>
    </row>
    <row r="9" spans="1:23" ht="57.6" customHeight="1" x14ac:dyDescent="0.25">
      <c r="B9" s="1794" t="s">
        <v>997</v>
      </c>
      <c r="C9" s="1795"/>
      <c r="D9" s="1795"/>
      <c r="E9" s="1796"/>
      <c r="F9" s="1"/>
      <c r="G9" s="1766" t="s">
        <v>508</v>
      </c>
      <c r="H9" s="1767"/>
      <c r="I9" s="1767"/>
      <c r="J9" s="1768"/>
      <c r="K9" s="1"/>
      <c r="L9" s="1766" t="s">
        <v>853</v>
      </c>
      <c r="M9" s="1768"/>
    </row>
    <row r="10" spans="1:23" x14ac:dyDescent="0.25">
      <c r="A10" s="201" t="s">
        <v>29</v>
      </c>
      <c r="B10" s="1738">
        <v>2016</v>
      </c>
      <c r="C10" s="1738"/>
      <c r="D10" s="1738">
        <v>2020</v>
      </c>
      <c r="E10" s="1738"/>
      <c r="G10" s="1738">
        <v>2016</v>
      </c>
      <c r="H10" s="1738"/>
      <c r="I10" s="1738">
        <v>2020</v>
      </c>
      <c r="J10" s="1738"/>
      <c r="L10" s="1739">
        <v>2016</v>
      </c>
      <c r="M10" s="1739">
        <v>2020</v>
      </c>
    </row>
    <row r="11" spans="1:23" x14ac:dyDescent="0.25">
      <c r="A11" s="567" t="s">
        <v>30</v>
      </c>
      <c r="B11" s="478" t="s">
        <v>31</v>
      </c>
      <c r="C11" s="478" t="s">
        <v>32</v>
      </c>
      <c r="D11" s="478" t="s">
        <v>31</v>
      </c>
      <c r="E11" s="478" t="s">
        <v>32</v>
      </c>
      <c r="G11" s="478" t="s">
        <v>31</v>
      </c>
      <c r="H11" s="478" t="s">
        <v>32</v>
      </c>
      <c r="I11" s="478" t="s">
        <v>31</v>
      </c>
      <c r="J11" s="478" t="s">
        <v>32</v>
      </c>
      <c r="L11" s="1739"/>
      <c r="M11" s="1739"/>
    </row>
    <row r="12" spans="1:23" x14ac:dyDescent="0.25">
      <c r="A12" s="266" t="s">
        <v>509</v>
      </c>
      <c r="B12" s="228">
        <v>389</v>
      </c>
      <c r="C12" s="229">
        <v>456</v>
      </c>
      <c r="D12" s="228">
        <v>198</v>
      </c>
      <c r="E12" s="230">
        <v>255</v>
      </c>
      <c r="G12" s="178">
        <f>B12/SUM(B12:B14)*100</f>
        <v>20.549392498679346</v>
      </c>
      <c r="H12" s="174">
        <f>C12/SUM(C12:C14)*100</f>
        <v>25.151682294539434</v>
      </c>
      <c r="I12" s="178">
        <f>D12/SUM(D12:D14)*100</f>
        <v>9.5837366892545983</v>
      </c>
      <c r="J12" s="179">
        <f>E12/SUM(E12:E14)*100</f>
        <v>13.063524590163937</v>
      </c>
      <c r="L12" s="178">
        <f>H12-G12</f>
        <v>4.6022897958600879</v>
      </c>
      <c r="M12" s="180">
        <f>J12-I12</f>
        <v>3.4797879009093382</v>
      </c>
    </row>
    <row r="13" spans="1:23" x14ac:dyDescent="0.25">
      <c r="A13" s="267" t="s">
        <v>510</v>
      </c>
      <c r="B13" s="93">
        <v>928</v>
      </c>
      <c r="C13" s="80">
        <v>780</v>
      </c>
      <c r="D13" s="93">
        <v>790</v>
      </c>
      <c r="E13" s="81">
        <v>816</v>
      </c>
      <c r="G13" s="59">
        <f>B13/SUM(B12:B14)*100</f>
        <v>49.022715266772323</v>
      </c>
      <c r="H13" s="57">
        <f>C13/SUM(C12:C14)*100</f>
        <v>43.022614451185881</v>
      </c>
      <c r="I13" s="59">
        <f>D13/SUM(D12:D14)*100</f>
        <v>38.238141335914811</v>
      </c>
      <c r="J13" s="60">
        <f>E13/SUM(E12:E14)*100</f>
        <v>41.803278688524593</v>
      </c>
      <c r="L13" s="59">
        <f>H13-G13</f>
        <v>-6.0001008155864426</v>
      </c>
      <c r="M13" s="73">
        <f>J13-I13</f>
        <v>3.5651373526097814</v>
      </c>
    </row>
    <row r="14" spans="1:23" x14ac:dyDescent="0.25">
      <c r="A14" s="575" t="s">
        <v>511</v>
      </c>
      <c r="B14" s="145">
        <v>576</v>
      </c>
      <c r="C14" s="141">
        <v>577</v>
      </c>
      <c r="D14" s="145">
        <v>1078</v>
      </c>
      <c r="E14" s="142">
        <v>881</v>
      </c>
      <c r="G14" s="108">
        <f>B14/SUM(B12:B14)*100</f>
        <v>30.427892234548338</v>
      </c>
      <c r="H14" s="109">
        <f>C14/SUM(C12:C14)*100</f>
        <v>31.825703254274686</v>
      </c>
      <c r="I14" s="108">
        <f>D14/SUM(D12:D14)*100</f>
        <v>52.178121974830596</v>
      </c>
      <c r="J14" s="236">
        <f>E14/SUM(E12:E14)*100</f>
        <v>45.133196721311478</v>
      </c>
      <c r="L14" s="108">
        <f>H14-G14</f>
        <v>1.3978110197263476</v>
      </c>
      <c r="M14" s="246">
        <f>J14-I14</f>
        <v>-7.0449252535191178</v>
      </c>
    </row>
    <row r="16" spans="1:23" x14ac:dyDescent="0.25">
      <c r="B16" s="20"/>
      <c r="C16" s="20"/>
      <c r="D16" s="20"/>
      <c r="E16" s="20"/>
      <c r="F16" s="20"/>
      <c r="G16" s="20"/>
    </row>
    <row r="17" spans="1:39" x14ac:dyDescent="0.25">
      <c r="A17" s="5" t="s">
        <v>1226</v>
      </c>
    </row>
    <row r="18" spans="1:39" x14ac:dyDescent="0.25">
      <c r="A18" s="5"/>
    </row>
    <row r="19" spans="1:39" x14ac:dyDescent="0.25">
      <c r="B19" s="1763" t="s">
        <v>997</v>
      </c>
      <c r="C19" s="1764"/>
      <c r="D19" s="1764"/>
      <c r="E19" s="1764"/>
      <c r="F19" s="1764"/>
      <c r="G19" s="1764"/>
      <c r="H19" s="1764"/>
      <c r="I19" s="1764"/>
      <c r="J19" s="1764"/>
      <c r="K19" s="1764"/>
      <c r="L19" s="1764"/>
      <c r="M19" s="1764"/>
      <c r="N19" s="1764"/>
      <c r="O19" s="1764"/>
      <c r="P19" s="1764"/>
      <c r="Q19" s="1764"/>
      <c r="R19" s="1764"/>
      <c r="S19" s="1765"/>
      <c r="U19" s="1763" t="s">
        <v>508</v>
      </c>
      <c r="V19" s="1764"/>
      <c r="W19" s="1764"/>
      <c r="X19" s="1764"/>
      <c r="Y19" s="1764"/>
      <c r="Z19" s="1764"/>
      <c r="AA19" s="1764"/>
      <c r="AB19" s="1764"/>
      <c r="AC19" s="1764"/>
      <c r="AD19" s="1764"/>
      <c r="AE19" s="1764"/>
      <c r="AF19" s="1765"/>
      <c r="AH19" s="1763" t="s">
        <v>1102</v>
      </c>
      <c r="AI19" s="1764"/>
      <c r="AJ19" s="1764"/>
      <c r="AK19" s="1764"/>
      <c r="AL19" s="1764"/>
      <c r="AM19" s="1765"/>
    </row>
    <row r="20" spans="1:39" x14ac:dyDescent="0.25">
      <c r="A20" s="597" t="s">
        <v>29</v>
      </c>
      <c r="B20" s="1739">
        <v>2016</v>
      </c>
      <c r="C20" s="1739"/>
      <c r="D20" s="1739"/>
      <c r="E20" s="1739"/>
      <c r="F20" s="1739"/>
      <c r="G20" s="1739"/>
      <c r="H20" s="1739"/>
      <c r="I20" s="1739"/>
      <c r="J20" s="1739"/>
      <c r="K20" s="1739">
        <v>2020</v>
      </c>
      <c r="L20" s="1739"/>
      <c r="M20" s="1739"/>
      <c r="N20" s="1739"/>
      <c r="O20" s="1739"/>
      <c r="P20" s="1739"/>
      <c r="Q20" s="1739"/>
      <c r="R20" s="1739"/>
      <c r="S20" s="1739"/>
      <c r="U20" s="1738">
        <v>2016</v>
      </c>
      <c r="V20" s="1738"/>
      <c r="W20" s="1738"/>
      <c r="X20" s="1738"/>
      <c r="Y20" s="1738"/>
      <c r="Z20" s="1738"/>
      <c r="AA20" s="1738">
        <v>2020</v>
      </c>
      <c r="AB20" s="1738"/>
      <c r="AC20" s="1738"/>
      <c r="AD20" s="1738"/>
      <c r="AE20" s="1738"/>
      <c r="AF20" s="1738"/>
      <c r="AH20" s="1738">
        <v>2016</v>
      </c>
      <c r="AI20" s="1738"/>
      <c r="AJ20" s="1738"/>
      <c r="AK20" s="1738">
        <v>2020</v>
      </c>
      <c r="AL20" s="1738"/>
      <c r="AM20" s="1738"/>
    </row>
    <row r="21" spans="1:39" x14ac:dyDescent="0.25">
      <c r="A21" s="561" t="s">
        <v>30</v>
      </c>
      <c r="B21" s="1762" t="s">
        <v>31</v>
      </c>
      <c r="C21" s="1762"/>
      <c r="D21" s="1762"/>
      <c r="E21" s="1762" t="s">
        <v>32</v>
      </c>
      <c r="F21" s="1762"/>
      <c r="G21" s="1762"/>
      <c r="H21" s="1762" t="s">
        <v>33</v>
      </c>
      <c r="I21" s="1762"/>
      <c r="J21" s="1762"/>
      <c r="K21" s="1762" t="s">
        <v>31</v>
      </c>
      <c r="L21" s="1762"/>
      <c r="M21" s="1762"/>
      <c r="N21" s="1762" t="s">
        <v>32</v>
      </c>
      <c r="O21" s="1762"/>
      <c r="P21" s="1762"/>
      <c r="Q21" s="1762" t="s">
        <v>33</v>
      </c>
      <c r="R21" s="1762"/>
      <c r="S21" s="1762"/>
      <c r="U21" s="1762" t="s">
        <v>31</v>
      </c>
      <c r="V21" s="1762"/>
      <c r="W21" s="1762"/>
      <c r="X21" s="1762" t="s">
        <v>32</v>
      </c>
      <c r="Y21" s="1762"/>
      <c r="Z21" s="1762"/>
      <c r="AA21" s="1762" t="s">
        <v>31</v>
      </c>
      <c r="AB21" s="1762"/>
      <c r="AC21" s="1762"/>
      <c r="AD21" s="1762" t="s">
        <v>32</v>
      </c>
      <c r="AE21" s="1762"/>
      <c r="AF21" s="1762"/>
      <c r="AH21" s="1762" t="s">
        <v>31</v>
      </c>
      <c r="AI21" s="1762"/>
      <c r="AJ21" s="1762"/>
      <c r="AK21" s="1762" t="s">
        <v>31</v>
      </c>
      <c r="AL21" s="1762"/>
      <c r="AM21" s="1762"/>
    </row>
    <row r="22" spans="1:39" ht="143.44999999999999" customHeight="1" x14ac:dyDescent="0.25">
      <c r="A22" s="598" t="s">
        <v>34</v>
      </c>
      <c r="B22" s="569" t="s">
        <v>509</v>
      </c>
      <c r="C22" s="570" t="s">
        <v>510</v>
      </c>
      <c r="D22" s="570" t="s">
        <v>511</v>
      </c>
      <c r="E22" s="570" t="s">
        <v>509</v>
      </c>
      <c r="F22" s="570" t="s">
        <v>510</v>
      </c>
      <c r="G22" s="570" t="s">
        <v>511</v>
      </c>
      <c r="H22" s="570" t="s">
        <v>509</v>
      </c>
      <c r="I22" s="570" t="s">
        <v>510</v>
      </c>
      <c r="J22" s="570" t="s">
        <v>511</v>
      </c>
      <c r="K22" s="569" t="s">
        <v>509</v>
      </c>
      <c r="L22" s="570" t="s">
        <v>510</v>
      </c>
      <c r="M22" s="570" t="s">
        <v>511</v>
      </c>
      <c r="N22" s="570" t="s">
        <v>509</v>
      </c>
      <c r="O22" s="570" t="s">
        <v>510</v>
      </c>
      <c r="P22" s="570" t="s">
        <v>511</v>
      </c>
      <c r="Q22" s="570" t="s">
        <v>509</v>
      </c>
      <c r="R22" s="570" t="s">
        <v>510</v>
      </c>
      <c r="S22" s="571" t="s">
        <v>511</v>
      </c>
      <c r="T22" s="18"/>
      <c r="U22" s="569" t="s">
        <v>509</v>
      </c>
      <c r="V22" s="570" t="s">
        <v>510</v>
      </c>
      <c r="W22" s="570" t="s">
        <v>511</v>
      </c>
      <c r="X22" s="570" t="s">
        <v>509</v>
      </c>
      <c r="Y22" s="570" t="s">
        <v>510</v>
      </c>
      <c r="Z22" s="570" t="s">
        <v>511</v>
      </c>
      <c r="AA22" s="569" t="s">
        <v>509</v>
      </c>
      <c r="AB22" s="570" t="s">
        <v>510</v>
      </c>
      <c r="AC22" s="570" t="s">
        <v>511</v>
      </c>
      <c r="AD22" s="570" t="s">
        <v>509</v>
      </c>
      <c r="AE22" s="570" t="s">
        <v>510</v>
      </c>
      <c r="AF22" s="571" t="s">
        <v>511</v>
      </c>
      <c r="AG22" s="18"/>
      <c r="AH22" s="569" t="s">
        <v>509</v>
      </c>
      <c r="AI22" s="570" t="s">
        <v>510</v>
      </c>
      <c r="AJ22" s="570" t="s">
        <v>511</v>
      </c>
      <c r="AK22" s="569" t="s">
        <v>509</v>
      </c>
      <c r="AL22" s="570" t="s">
        <v>510</v>
      </c>
      <c r="AM22" s="571" t="s">
        <v>511</v>
      </c>
    </row>
    <row r="23" spans="1:39" x14ac:dyDescent="0.25">
      <c r="A23" s="561" t="s">
        <v>35</v>
      </c>
      <c r="B23" s="480"/>
      <c r="C23" s="481"/>
      <c r="D23" s="481"/>
      <c r="E23" s="481"/>
      <c r="F23" s="481"/>
      <c r="G23" s="481"/>
      <c r="H23" s="481"/>
      <c r="I23" s="481"/>
      <c r="J23" s="481"/>
      <c r="K23" s="480"/>
      <c r="L23" s="481"/>
      <c r="M23" s="481"/>
      <c r="N23" s="481"/>
      <c r="O23" s="481"/>
      <c r="P23" s="481"/>
      <c r="Q23" s="481"/>
      <c r="R23" s="481"/>
      <c r="S23" s="482"/>
      <c r="U23" s="480"/>
      <c r="V23" s="481"/>
      <c r="W23" s="481"/>
      <c r="X23" s="481"/>
      <c r="Y23" s="481"/>
      <c r="Z23" s="481"/>
      <c r="AA23" s="480"/>
      <c r="AB23" s="481"/>
      <c r="AC23" s="481"/>
      <c r="AD23" s="481"/>
      <c r="AE23" s="481"/>
      <c r="AF23" s="482"/>
      <c r="AH23" s="480"/>
      <c r="AI23" s="481"/>
      <c r="AJ23" s="481"/>
      <c r="AK23" s="480"/>
      <c r="AL23" s="481"/>
      <c r="AM23" s="482"/>
    </row>
    <row r="24" spans="1:39" x14ac:dyDescent="0.25">
      <c r="A24" s="266" t="s">
        <v>38</v>
      </c>
      <c r="B24" s="228">
        <v>56</v>
      </c>
      <c r="C24" s="229">
        <v>171</v>
      </c>
      <c r="D24" s="229">
        <v>120</v>
      </c>
      <c r="E24" s="229">
        <v>67</v>
      </c>
      <c r="F24" s="229">
        <v>171</v>
      </c>
      <c r="G24" s="229">
        <v>104</v>
      </c>
      <c r="H24" s="229">
        <v>123</v>
      </c>
      <c r="I24" s="229">
        <v>342</v>
      </c>
      <c r="J24" s="229">
        <v>224</v>
      </c>
      <c r="K24" s="228">
        <v>44</v>
      </c>
      <c r="L24" s="229">
        <v>157</v>
      </c>
      <c r="M24" s="229">
        <v>162</v>
      </c>
      <c r="N24" s="229">
        <v>80</v>
      </c>
      <c r="O24" s="229">
        <v>199</v>
      </c>
      <c r="P24" s="229">
        <v>118</v>
      </c>
      <c r="Q24" s="229">
        <v>124</v>
      </c>
      <c r="R24" s="229">
        <v>356</v>
      </c>
      <c r="S24" s="230">
        <v>280</v>
      </c>
      <c r="U24" s="61">
        <f t="shared" ref="U24:W27" si="0">B24/SUM($B24:$D24)*100</f>
        <v>16.138328530259365</v>
      </c>
      <c r="V24" s="6">
        <f t="shared" si="0"/>
        <v>49.279538904899134</v>
      </c>
      <c r="W24" s="6">
        <f t="shared" si="0"/>
        <v>34.582132564841501</v>
      </c>
      <c r="X24" s="6">
        <f t="shared" ref="X24:Z27" si="1">E24/SUM($E24:$G24)*100</f>
        <v>19.5906432748538</v>
      </c>
      <c r="Y24" s="6">
        <f t="shared" si="1"/>
        <v>50</v>
      </c>
      <c r="Z24" s="82">
        <f t="shared" si="1"/>
        <v>30.409356725146196</v>
      </c>
      <c r="AA24" s="6">
        <f t="shared" ref="AA24:AC27" si="2">K24/SUM($K24:$M24)*100</f>
        <v>12.121212121212121</v>
      </c>
      <c r="AB24" s="6">
        <f t="shared" si="2"/>
        <v>43.250688705234161</v>
      </c>
      <c r="AC24" s="6">
        <f t="shared" si="2"/>
        <v>44.628099173553721</v>
      </c>
      <c r="AD24" s="6">
        <f t="shared" ref="AD24:AF27" si="3">N24/SUM($N24:$P24)*100</f>
        <v>20.151133501259448</v>
      </c>
      <c r="AE24" s="6">
        <f t="shared" si="3"/>
        <v>50.125944584382879</v>
      </c>
      <c r="AF24" s="82">
        <f t="shared" si="3"/>
        <v>29.722921914357681</v>
      </c>
      <c r="AH24" s="59">
        <f t="shared" ref="AH24:AJ27" si="4">X24-U24</f>
        <v>3.4523147445944353</v>
      </c>
      <c r="AI24" s="57">
        <f t="shared" si="4"/>
        <v>0.72046109510086609</v>
      </c>
      <c r="AJ24" s="57">
        <f t="shared" si="4"/>
        <v>-4.172775839695305</v>
      </c>
      <c r="AK24" s="59">
        <f>AD24-AA24</f>
        <v>8.0299213800473268</v>
      </c>
      <c r="AL24" s="57">
        <f t="shared" ref="AK24:AM27" si="5">AE24-AB24</f>
        <v>6.8752558791487175</v>
      </c>
      <c r="AM24" s="60">
        <f t="shared" si="5"/>
        <v>-14.905177259196041</v>
      </c>
    </row>
    <row r="25" spans="1:39" x14ac:dyDescent="0.25">
      <c r="A25" s="267" t="s">
        <v>39</v>
      </c>
      <c r="B25" s="93">
        <v>61</v>
      </c>
      <c r="C25" s="80">
        <v>261</v>
      </c>
      <c r="D25" s="80">
        <v>150</v>
      </c>
      <c r="E25" s="80">
        <v>92</v>
      </c>
      <c r="F25" s="80">
        <v>215</v>
      </c>
      <c r="G25" s="80">
        <v>161</v>
      </c>
      <c r="H25" s="80">
        <v>153</v>
      </c>
      <c r="I25" s="80">
        <v>476</v>
      </c>
      <c r="J25" s="80">
        <v>311</v>
      </c>
      <c r="K25" s="93">
        <v>36</v>
      </c>
      <c r="L25" s="80">
        <v>185</v>
      </c>
      <c r="M25" s="80">
        <v>208</v>
      </c>
      <c r="N25" s="80">
        <v>61</v>
      </c>
      <c r="O25" s="80">
        <v>152</v>
      </c>
      <c r="P25" s="80">
        <v>185</v>
      </c>
      <c r="Q25" s="80">
        <v>97</v>
      </c>
      <c r="R25" s="80">
        <v>337</v>
      </c>
      <c r="S25" s="81">
        <v>393</v>
      </c>
      <c r="U25" s="61">
        <f t="shared" si="0"/>
        <v>12.923728813559322</v>
      </c>
      <c r="V25" s="6">
        <f t="shared" si="0"/>
        <v>55.296610169491522</v>
      </c>
      <c r="W25" s="6">
        <f t="shared" si="0"/>
        <v>31.779661016949152</v>
      </c>
      <c r="X25" s="6">
        <f t="shared" si="1"/>
        <v>19.658119658119659</v>
      </c>
      <c r="Y25" s="6">
        <f t="shared" si="1"/>
        <v>45.940170940170937</v>
      </c>
      <c r="Z25" s="82">
        <f t="shared" si="1"/>
        <v>34.401709401709404</v>
      </c>
      <c r="AA25" s="6">
        <f t="shared" si="2"/>
        <v>8.3916083916083917</v>
      </c>
      <c r="AB25" s="6">
        <f t="shared" si="2"/>
        <v>43.123543123543122</v>
      </c>
      <c r="AC25" s="6">
        <f t="shared" si="2"/>
        <v>48.484848484848484</v>
      </c>
      <c r="AD25" s="6">
        <f t="shared" si="3"/>
        <v>15.326633165829145</v>
      </c>
      <c r="AE25" s="6">
        <f t="shared" si="3"/>
        <v>38.190954773869343</v>
      </c>
      <c r="AF25" s="82">
        <f t="shared" si="3"/>
        <v>46.482412060301506</v>
      </c>
      <c r="AH25" s="59">
        <f t="shared" si="4"/>
        <v>6.7343908445603375</v>
      </c>
      <c r="AI25" s="57">
        <f t="shared" si="4"/>
        <v>-9.3564392293205856</v>
      </c>
      <c r="AJ25" s="57">
        <f t="shared" si="4"/>
        <v>2.6220483847602516</v>
      </c>
      <c r="AK25" s="59">
        <f t="shared" si="5"/>
        <v>6.9350247742207536</v>
      </c>
      <c r="AL25" s="57">
        <f t="shared" si="5"/>
        <v>-4.9325883496737788</v>
      </c>
      <c r="AM25" s="60">
        <f t="shared" si="5"/>
        <v>-2.0024364245469783</v>
      </c>
    </row>
    <row r="26" spans="1:39" x14ac:dyDescent="0.25">
      <c r="A26" s="267" t="s">
        <v>40</v>
      </c>
      <c r="B26" s="93">
        <v>144</v>
      </c>
      <c r="C26" s="80">
        <v>339</v>
      </c>
      <c r="D26" s="80">
        <v>220</v>
      </c>
      <c r="E26" s="80">
        <v>168</v>
      </c>
      <c r="F26" s="80">
        <v>271</v>
      </c>
      <c r="G26" s="80">
        <v>227</v>
      </c>
      <c r="H26" s="80">
        <v>312</v>
      </c>
      <c r="I26" s="80">
        <v>610</v>
      </c>
      <c r="J26" s="80">
        <v>447</v>
      </c>
      <c r="K26" s="93">
        <v>49</v>
      </c>
      <c r="L26" s="80">
        <v>284</v>
      </c>
      <c r="M26" s="80">
        <v>459</v>
      </c>
      <c r="N26" s="80">
        <v>84</v>
      </c>
      <c r="O26" s="80">
        <v>304</v>
      </c>
      <c r="P26" s="80">
        <v>374</v>
      </c>
      <c r="Q26" s="80">
        <v>133</v>
      </c>
      <c r="R26" s="80">
        <v>588</v>
      </c>
      <c r="S26" s="81">
        <v>833</v>
      </c>
      <c r="U26" s="61">
        <f t="shared" si="0"/>
        <v>20.483641536273115</v>
      </c>
      <c r="V26" s="6">
        <f t="shared" si="0"/>
        <v>48.221906116642963</v>
      </c>
      <c r="W26" s="6">
        <f t="shared" si="0"/>
        <v>31.294452347083929</v>
      </c>
      <c r="X26" s="6">
        <f t="shared" si="1"/>
        <v>25.225225225225223</v>
      </c>
      <c r="Y26" s="6">
        <f t="shared" si="1"/>
        <v>40.690690690690687</v>
      </c>
      <c r="Z26" s="82">
        <f t="shared" si="1"/>
        <v>34.084084084084083</v>
      </c>
      <c r="AA26" s="6">
        <f t="shared" si="2"/>
        <v>6.1868686868686869</v>
      </c>
      <c r="AB26" s="6">
        <f t="shared" si="2"/>
        <v>35.858585858585855</v>
      </c>
      <c r="AC26" s="6">
        <f t="shared" si="2"/>
        <v>57.95454545454546</v>
      </c>
      <c r="AD26" s="6">
        <f t="shared" si="3"/>
        <v>11.023622047244094</v>
      </c>
      <c r="AE26" s="6">
        <f t="shared" si="3"/>
        <v>39.895013123359583</v>
      </c>
      <c r="AF26" s="82">
        <f t="shared" si="3"/>
        <v>49.081364829396321</v>
      </c>
      <c r="AH26" s="59">
        <f t="shared" si="4"/>
        <v>4.7415836889521081</v>
      </c>
      <c r="AI26" s="57">
        <f t="shared" si="4"/>
        <v>-7.5312154259522757</v>
      </c>
      <c r="AJ26" s="57">
        <f t="shared" si="4"/>
        <v>2.7896317370001533</v>
      </c>
      <c r="AK26" s="59">
        <f t="shared" si="5"/>
        <v>4.8367533603754076</v>
      </c>
      <c r="AL26" s="57">
        <f t="shared" si="5"/>
        <v>4.036427264773728</v>
      </c>
      <c r="AM26" s="60">
        <f t="shared" si="5"/>
        <v>-8.8731806251491392</v>
      </c>
    </row>
    <row r="27" spans="1:39" x14ac:dyDescent="0.25">
      <c r="A27" s="575" t="s">
        <v>41</v>
      </c>
      <c r="B27" s="93">
        <v>130</v>
      </c>
      <c r="C27" s="80">
        <v>159</v>
      </c>
      <c r="D27" s="80">
        <v>84</v>
      </c>
      <c r="E27" s="80">
        <v>127</v>
      </c>
      <c r="F27" s="80">
        <v>123</v>
      </c>
      <c r="G27" s="80">
        <v>86</v>
      </c>
      <c r="H27" s="80">
        <v>257</v>
      </c>
      <c r="I27" s="80">
        <v>282</v>
      </c>
      <c r="J27" s="80">
        <v>170</v>
      </c>
      <c r="K27" s="93">
        <v>67</v>
      </c>
      <c r="L27" s="80">
        <v>166</v>
      </c>
      <c r="M27" s="80">
        <v>249</v>
      </c>
      <c r="N27" s="80">
        <v>31</v>
      </c>
      <c r="O27" s="80">
        <v>158</v>
      </c>
      <c r="P27" s="80">
        <v>202</v>
      </c>
      <c r="Q27" s="80">
        <v>98</v>
      </c>
      <c r="R27" s="80">
        <v>324</v>
      </c>
      <c r="S27" s="81">
        <v>451</v>
      </c>
      <c r="U27" s="61">
        <f t="shared" si="0"/>
        <v>34.852546916890084</v>
      </c>
      <c r="V27" s="6">
        <f t="shared" si="0"/>
        <v>42.627345844504021</v>
      </c>
      <c r="W27" s="6">
        <f t="shared" si="0"/>
        <v>22.520107238605899</v>
      </c>
      <c r="X27" s="6">
        <f t="shared" si="1"/>
        <v>37.797619047619044</v>
      </c>
      <c r="Y27" s="6">
        <f t="shared" si="1"/>
        <v>36.607142857142854</v>
      </c>
      <c r="Z27" s="82">
        <f t="shared" si="1"/>
        <v>25.595238095238095</v>
      </c>
      <c r="AA27" s="6">
        <f t="shared" si="2"/>
        <v>13.900414937759336</v>
      </c>
      <c r="AB27" s="6">
        <f t="shared" si="2"/>
        <v>34.439834024896264</v>
      </c>
      <c r="AC27" s="6">
        <f t="shared" si="2"/>
        <v>51.659751037344407</v>
      </c>
      <c r="AD27" s="6">
        <f t="shared" si="3"/>
        <v>7.9283887468030692</v>
      </c>
      <c r="AE27" s="6">
        <f t="shared" si="3"/>
        <v>40.409207161125323</v>
      </c>
      <c r="AF27" s="82">
        <f t="shared" si="3"/>
        <v>51.662404092071611</v>
      </c>
      <c r="AH27" s="59">
        <f t="shared" si="4"/>
        <v>2.9450721307289598</v>
      </c>
      <c r="AI27" s="57">
        <f t="shared" si="4"/>
        <v>-6.0202029873611664</v>
      </c>
      <c r="AJ27" s="57">
        <f t="shared" si="4"/>
        <v>3.075130856632196</v>
      </c>
      <c r="AK27" s="59">
        <f t="shared" si="5"/>
        <v>-5.9720261909562673</v>
      </c>
      <c r="AL27" s="57">
        <f t="shared" si="5"/>
        <v>5.9693731362290592</v>
      </c>
      <c r="AM27" s="60">
        <f t="shared" si="5"/>
        <v>2.6530547272045624E-3</v>
      </c>
    </row>
    <row r="28" spans="1:39" x14ac:dyDescent="0.25">
      <c r="A28" s="561" t="s">
        <v>42</v>
      </c>
      <c r="B28" s="492"/>
      <c r="C28" s="491"/>
      <c r="D28" s="491"/>
      <c r="E28" s="491"/>
      <c r="F28" s="491"/>
      <c r="G28" s="491"/>
      <c r="H28" s="491"/>
      <c r="I28" s="491"/>
      <c r="J28" s="491"/>
      <c r="K28" s="492"/>
      <c r="L28" s="491"/>
      <c r="M28" s="491"/>
      <c r="N28" s="491"/>
      <c r="O28" s="491"/>
      <c r="P28" s="491"/>
      <c r="Q28" s="491"/>
      <c r="R28" s="491"/>
      <c r="S28" s="493"/>
      <c r="U28" s="483"/>
      <c r="V28" s="484"/>
      <c r="W28" s="484"/>
      <c r="X28" s="484"/>
      <c r="Y28" s="484"/>
      <c r="Z28" s="485"/>
      <c r="AA28" s="484"/>
      <c r="AB28" s="484"/>
      <c r="AC28" s="484"/>
      <c r="AD28" s="484"/>
      <c r="AE28" s="484"/>
      <c r="AF28" s="485"/>
      <c r="AH28" s="483"/>
      <c r="AI28" s="484"/>
      <c r="AJ28" s="484"/>
      <c r="AK28" s="483"/>
      <c r="AL28" s="484"/>
      <c r="AM28" s="485"/>
    </row>
    <row r="29" spans="1:39" x14ac:dyDescent="0.25">
      <c r="A29" s="266" t="s">
        <v>43</v>
      </c>
      <c r="B29" s="93">
        <v>22</v>
      </c>
      <c r="C29" s="80">
        <v>51</v>
      </c>
      <c r="D29" s="80">
        <v>38</v>
      </c>
      <c r="E29" s="80">
        <v>24</v>
      </c>
      <c r="F29" s="80">
        <v>43</v>
      </c>
      <c r="G29" s="80">
        <v>46</v>
      </c>
      <c r="H29" s="80">
        <v>46</v>
      </c>
      <c r="I29" s="80">
        <v>94</v>
      </c>
      <c r="J29" s="80">
        <v>84</v>
      </c>
      <c r="K29" s="93">
        <v>14</v>
      </c>
      <c r="L29" s="80">
        <v>62</v>
      </c>
      <c r="M29" s="80">
        <v>85</v>
      </c>
      <c r="N29" s="80">
        <v>15</v>
      </c>
      <c r="O29" s="80">
        <v>42</v>
      </c>
      <c r="P29" s="80">
        <v>66</v>
      </c>
      <c r="Q29" s="80">
        <v>29</v>
      </c>
      <c r="R29" s="80">
        <v>104</v>
      </c>
      <c r="S29" s="81">
        <v>151</v>
      </c>
      <c r="U29" s="61">
        <f t="shared" ref="U29:W30" si="6">B29/SUM($B29:$D29)*100</f>
        <v>19.81981981981982</v>
      </c>
      <c r="V29" s="6">
        <f t="shared" si="6"/>
        <v>45.945945945945951</v>
      </c>
      <c r="W29" s="6">
        <f t="shared" si="6"/>
        <v>34.234234234234236</v>
      </c>
      <c r="X29" s="6">
        <f t="shared" ref="X29:Z30" si="7">E29/SUM($E29:$G29)*100</f>
        <v>21.238938053097346</v>
      </c>
      <c r="Y29" s="6">
        <f t="shared" si="7"/>
        <v>38.053097345132741</v>
      </c>
      <c r="Z29" s="82">
        <f t="shared" si="7"/>
        <v>40.707964601769916</v>
      </c>
      <c r="AA29" s="6">
        <f t="shared" ref="AA29:AC30" si="8">K29/SUM($K29:$M29)*100</f>
        <v>8.695652173913043</v>
      </c>
      <c r="AB29" s="6">
        <f t="shared" si="8"/>
        <v>38.509316770186338</v>
      </c>
      <c r="AC29" s="6">
        <f t="shared" si="8"/>
        <v>52.795031055900623</v>
      </c>
      <c r="AD29" s="6">
        <f t="shared" ref="AD29:AF30" si="9">N29/SUM($N29:$P29)*100</f>
        <v>12.195121951219512</v>
      </c>
      <c r="AE29" s="6">
        <f t="shared" si="9"/>
        <v>34.146341463414636</v>
      </c>
      <c r="AF29" s="82">
        <f t="shared" si="9"/>
        <v>53.658536585365859</v>
      </c>
      <c r="AH29" s="59">
        <f t="shared" ref="AH29:AJ30" si="10">X29-U29</f>
        <v>1.4191182332775263</v>
      </c>
      <c r="AI29" s="57">
        <f t="shared" si="10"/>
        <v>-7.8928486008132097</v>
      </c>
      <c r="AJ29" s="57">
        <f t="shared" si="10"/>
        <v>6.4737303675356799</v>
      </c>
      <c r="AK29" s="59">
        <f t="shared" ref="AK29:AM30" si="11">AD29-AA29</f>
        <v>3.4994697773064694</v>
      </c>
      <c r="AL29" s="57">
        <f t="shared" si="11"/>
        <v>-4.3629753067717019</v>
      </c>
      <c r="AM29" s="60">
        <f t="shared" si="11"/>
        <v>0.86350552946523607</v>
      </c>
    </row>
    <row r="30" spans="1:39" x14ac:dyDescent="0.25">
      <c r="A30" s="575" t="s">
        <v>44</v>
      </c>
      <c r="B30" s="93">
        <v>366</v>
      </c>
      <c r="C30" s="80">
        <v>877</v>
      </c>
      <c r="D30" s="80">
        <v>536</v>
      </c>
      <c r="E30" s="80">
        <v>431</v>
      </c>
      <c r="F30" s="80">
        <v>738</v>
      </c>
      <c r="G30" s="80">
        <v>532</v>
      </c>
      <c r="H30" s="80">
        <v>797</v>
      </c>
      <c r="I30" s="80">
        <v>1615</v>
      </c>
      <c r="J30" s="80">
        <v>1068</v>
      </c>
      <c r="K30" s="93">
        <v>184</v>
      </c>
      <c r="L30" s="80">
        <v>722</v>
      </c>
      <c r="M30" s="80">
        <v>994</v>
      </c>
      <c r="N30" s="80">
        <v>241</v>
      </c>
      <c r="O30" s="80">
        <v>771</v>
      </c>
      <c r="P30" s="80">
        <v>814</v>
      </c>
      <c r="Q30" s="80">
        <v>425</v>
      </c>
      <c r="R30" s="80">
        <v>1493</v>
      </c>
      <c r="S30" s="81">
        <v>1808</v>
      </c>
      <c r="U30" s="61">
        <f t="shared" si="6"/>
        <v>20.573355817875211</v>
      </c>
      <c r="V30" s="6">
        <f t="shared" si="6"/>
        <v>49.297358066329402</v>
      </c>
      <c r="W30" s="6">
        <f t="shared" si="6"/>
        <v>30.129286115795388</v>
      </c>
      <c r="X30" s="6">
        <f t="shared" si="7"/>
        <v>25.338036449147559</v>
      </c>
      <c r="Y30" s="6">
        <f t="shared" si="7"/>
        <v>43.386243386243386</v>
      </c>
      <c r="Z30" s="82">
        <f t="shared" si="7"/>
        <v>31.275720164609055</v>
      </c>
      <c r="AA30" s="6">
        <f t="shared" si="8"/>
        <v>9.6842105263157894</v>
      </c>
      <c r="AB30" s="6">
        <f t="shared" si="8"/>
        <v>38</v>
      </c>
      <c r="AC30" s="6">
        <f t="shared" si="8"/>
        <v>52.315789473684212</v>
      </c>
      <c r="AD30" s="6">
        <f t="shared" si="9"/>
        <v>13.198247535596932</v>
      </c>
      <c r="AE30" s="6">
        <f t="shared" si="9"/>
        <v>42.223439211391018</v>
      </c>
      <c r="AF30" s="82">
        <f t="shared" si="9"/>
        <v>44.578313253012048</v>
      </c>
      <c r="AH30" s="59">
        <f t="shared" si="10"/>
        <v>4.7646806312723484</v>
      </c>
      <c r="AI30" s="57">
        <f t="shared" si="10"/>
        <v>-5.9111146800860155</v>
      </c>
      <c r="AJ30" s="57">
        <f t="shared" si="10"/>
        <v>1.1464340488136671</v>
      </c>
      <c r="AK30" s="59">
        <f t="shared" si="11"/>
        <v>3.514037009281143</v>
      </c>
      <c r="AL30" s="57">
        <f t="shared" si="11"/>
        <v>4.2234392113910175</v>
      </c>
      <c r="AM30" s="60">
        <f t="shared" si="11"/>
        <v>-7.7374762206721641</v>
      </c>
    </row>
    <row r="31" spans="1:39" x14ac:dyDescent="0.25">
      <c r="A31" s="561" t="s">
        <v>92</v>
      </c>
      <c r="B31" s="492"/>
      <c r="C31" s="491"/>
      <c r="D31" s="491"/>
      <c r="E31" s="491"/>
      <c r="F31" s="491"/>
      <c r="G31" s="491"/>
      <c r="H31" s="491"/>
      <c r="I31" s="491"/>
      <c r="J31" s="491"/>
      <c r="K31" s="492"/>
      <c r="L31" s="491"/>
      <c r="M31" s="491"/>
      <c r="N31" s="491"/>
      <c r="O31" s="491"/>
      <c r="P31" s="491"/>
      <c r="Q31" s="491"/>
      <c r="R31" s="491"/>
      <c r="S31" s="493"/>
      <c r="U31" s="483"/>
      <c r="V31" s="484"/>
      <c r="W31" s="484"/>
      <c r="X31" s="484"/>
      <c r="Y31" s="484"/>
      <c r="Z31" s="485"/>
      <c r="AA31" s="484"/>
      <c r="AB31" s="484"/>
      <c r="AC31" s="484"/>
      <c r="AD31" s="484"/>
      <c r="AE31" s="484"/>
      <c r="AF31" s="485"/>
      <c r="AH31" s="483"/>
      <c r="AI31" s="484"/>
      <c r="AJ31" s="484"/>
      <c r="AK31" s="483"/>
      <c r="AL31" s="484"/>
      <c r="AM31" s="485"/>
    </row>
    <row r="32" spans="1:39" x14ac:dyDescent="0.25">
      <c r="A32" s="266" t="s">
        <v>46</v>
      </c>
      <c r="B32" s="93">
        <v>282</v>
      </c>
      <c r="C32" s="80">
        <v>417</v>
      </c>
      <c r="D32" s="80">
        <v>226</v>
      </c>
      <c r="E32" s="80">
        <v>274</v>
      </c>
      <c r="F32" s="80">
        <v>387</v>
      </c>
      <c r="G32" s="80">
        <v>246</v>
      </c>
      <c r="H32" s="80">
        <v>556</v>
      </c>
      <c r="I32" s="80">
        <v>804</v>
      </c>
      <c r="J32" s="80">
        <v>472</v>
      </c>
      <c r="K32" s="93">
        <v>111</v>
      </c>
      <c r="L32" s="80">
        <v>341</v>
      </c>
      <c r="M32" s="80">
        <v>474</v>
      </c>
      <c r="N32" s="80">
        <v>120</v>
      </c>
      <c r="O32" s="80">
        <v>385</v>
      </c>
      <c r="P32" s="80">
        <v>394</v>
      </c>
      <c r="Q32" s="80">
        <v>231</v>
      </c>
      <c r="R32" s="80">
        <v>726</v>
      </c>
      <c r="S32" s="81">
        <v>868</v>
      </c>
      <c r="U32" s="61">
        <f t="shared" ref="U32:W34" si="12">B32/SUM($B32:$D32)*100</f>
        <v>30.486486486486484</v>
      </c>
      <c r="V32" s="6">
        <f t="shared" si="12"/>
        <v>45.081081081081081</v>
      </c>
      <c r="W32" s="6">
        <f t="shared" si="12"/>
        <v>24.432432432432432</v>
      </c>
      <c r="X32" s="6">
        <f t="shared" ref="X32:Z34" si="13">E32/SUM($E32:$G32)*100</f>
        <v>30.209481808158767</v>
      </c>
      <c r="Y32" s="6">
        <f t="shared" si="13"/>
        <v>42.668136714443214</v>
      </c>
      <c r="Z32" s="82">
        <f t="shared" si="13"/>
        <v>27.122381477398015</v>
      </c>
      <c r="AA32" s="6">
        <f t="shared" ref="AA32:AC34" si="14">K32/SUM($K32:$M32)*100</f>
        <v>11.987041036717063</v>
      </c>
      <c r="AB32" s="6">
        <f t="shared" si="14"/>
        <v>36.825053995680349</v>
      </c>
      <c r="AC32" s="6">
        <f t="shared" si="14"/>
        <v>51.187904967602591</v>
      </c>
      <c r="AD32" s="6">
        <f t="shared" ref="AD32:AF34" si="15">N32/SUM($N32:$P32)*100</f>
        <v>13.348164627363737</v>
      </c>
      <c r="AE32" s="6">
        <f t="shared" si="15"/>
        <v>42.825361512791993</v>
      </c>
      <c r="AF32" s="82">
        <f t="shared" si="15"/>
        <v>43.82647385984427</v>
      </c>
      <c r="AH32" s="59">
        <f t="shared" ref="AH32:AJ34" si="16">X32-U32</f>
        <v>-0.27700467832771736</v>
      </c>
      <c r="AI32" s="57">
        <f t="shared" si="16"/>
        <v>-2.4129443666378663</v>
      </c>
      <c r="AJ32" s="57">
        <f t="shared" si="16"/>
        <v>2.6899490449655836</v>
      </c>
      <c r="AK32" s="59">
        <f t="shared" ref="AK32:AM34" si="17">AD32-AA32</f>
        <v>1.3611235906466739</v>
      </c>
      <c r="AL32" s="57">
        <f t="shared" si="17"/>
        <v>6.0003075171116436</v>
      </c>
      <c r="AM32" s="60">
        <f t="shared" si="17"/>
        <v>-7.361431107758321</v>
      </c>
    </row>
    <row r="33" spans="1:39" x14ac:dyDescent="0.25">
      <c r="A33" s="267" t="s">
        <v>47</v>
      </c>
      <c r="B33" s="93">
        <v>51</v>
      </c>
      <c r="C33" s="80">
        <v>202</v>
      </c>
      <c r="D33" s="80">
        <v>140</v>
      </c>
      <c r="E33" s="80">
        <v>82</v>
      </c>
      <c r="F33" s="80">
        <v>182</v>
      </c>
      <c r="G33" s="80">
        <v>131</v>
      </c>
      <c r="H33" s="80">
        <v>133</v>
      </c>
      <c r="I33" s="80">
        <v>384</v>
      </c>
      <c r="J33" s="80">
        <v>271</v>
      </c>
      <c r="K33" s="93">
        <v>24</v>
      </c>
      <c r="L33" s="80">
        <v>170</v>
      </c>
      <c r="M33" s="80">
        <v>227</v>
      </c>
      <c r="N33" s="80">
        <v>54</v>
      </c>
      <c r="O33" s="80">
        <v>182</v>
      </c>
      <c r="P33" s="80">
        <v>186</v>
      </c>
      <c r="Q33" s="80">
        <v>78</v>
      </c>
      <c r="R33" s="80">
        <v>352</v>
      </c>
      <c r="S33" s="81">
        <v>413</v>
      </c>
      <c r="U33" s="61">
        <f t="shared" si="12"/>
        <v>12.977099236641221</v>
      </c>
      <c r="V33" s="6">
        <f t="shared" si="12"/>
        <v>51.399491094147585</v>
      </c>
      <c r="W33" s="6">
        <f t="shared" si="12"/>
        <v>35.623409669211199</v>
      </c>
      <c r="X33" s="6">
        <f t="shared" si="13"/>
        <v>20.759493670886076</v>
      </c>
      <c r="Y33" s="6">
        <f t="shared" si="13"/>
        <v>46.075949367088612</v>
      </c>
      <c r="Z33" s="82">
        <f t="shared" si="13"/>
        <v>33.164556962025316</v>
      </c>
      <c r="AA33" s="6">
        <f t="shared" si="14"/>
        <v>5.7007125890736345</v>
      </c>
      <c r="AB33" s="6">
        <f t="shared" si="14"/>
        <v>40.380047505938244</v>
      </c>
      <c r="AC33" s="6">
        <f t="shared" si="14"/>
        <v>53.919239904988125</v>
      </c>
      <c r="AD33" s="6">
        <f t="shared" si="15"/>
        <v>12.796208530805686</v>
      </c>
      <c r="AE33" s="6">
        <f t="shared" si="15"/>
        <v>43.127962085308056</v>
      </c>
      <c r="AF33" s="82">
        <f t="shared" si="15"/>
        <v>44.075829383886258</v>
      </c>
      <c r="AH33" s="59">
        <f t="shared" si="16"/>
        <v>7.7823944342448552</v>
      </c>
      <c r="AI33" s="57">
        <f t="shared" si="16"/>
        <v>-5.3235417270589735</v>
      </c>
      <c r="AJ33" s="57">
        <f t="shared" si="16"/>
        <v>-2.4588527071858834</v>
      </c>
      <c r="AK33" s="59">
        <f t="shared" si="17"/>
        <v>7.0954959417320511</v>
      </c>
      <c r="AL33" s="57">
        <f t="shared" si="17"/>
        <v>2.7479145793698123</v>
      </c>
      <c r="AM33" s="60">
        <f t="shared" si="17"/>
        <v>-9.8434105211018661</v>
      </c>
    </row>
    <row r="34" spans="1:39" x14ac:dyDescent="0.25">
      <c r="A34" s="575" t="s">
        <v>48</v>
      </c>
      <c r="B34" s="93">
        <v>57</v>
      </c>
      <c r="C34" s="80">
        <v>310</v>
      </c>
      <c r="D34" s="80">
        <v>209</v>
      </c>
      <c r="E34" s="80">
        <v>99</v>
      </c>
      <c r="F34" s="80">
        <v>210</v>
      </c>
      <c r="G34" s="80">
        <v>200</v>
      </c>
      <c r="H34" s="80">
        <v>156</v>
      </c>
      <c r="I34" s="80">
        <v>520</v>
      </c>
      <c r="J34" s="80">
        <v>409</v>
      </c>
      <c r="K34" s="93">
        <v>55</v>
      </c>
      <c r="L34" s="80">
        <v>260</v>
      </c>
      <c r="M34" s="80">
        <v>366</v>
      </c>
      <c r="N34" s="80">
        <v>75</v>
      </c>
      <c r="O34" s="80">
        <v>232</v>
      </c>
      <c r="P34" s="80">
        <v>289</v>
      </c>
      <c r="Q34" s="80">
        <v>130</v>
      </c>
      <c r="R34" s="80">
        <v>492</v>
      </c>
      <c r="S34" s="81">
        <v>655</v>
      </c>
      <c r="U34" s="61">
        <f t="shared" si="12"/>
        <v>9.8958333333333321</v>
      </c>
      <c r="V34" s="6">
        <f t="shared" si="12"/>
        <v>53.819444444444443</v>
      </c>
      <c r="W34" s="6">
        <f t="shared" si="12"/>
        <v>36.284722222222221</v>
      </c>
      <c r="X34" s="6">
        <f t="shared" si="13"/>
        <v>19.449901768172889</v>
      </c>
      <c r="Y34" s="6">
        <f t="shared" si="13"/>
        <v>41.257367387033398</v>
      </c>
      <c r="Z34" s="82">
        <f t="shared" si="13"/>
        <v>39.292730844793709</v>
      </c>
      <c r="AA34" s="6">
        <f t="shared" si="14"/>
        <v>8.0763582966226135</v>
      </c>
      <c r="AB34" s="6">
        <f t="shared" si="14"/>
        <v>38.179148311306903</v>
      </c>
      <c r="AC34" s="6">
        <f t="shared" si="14"/>
        <v>53.744493392070481</v>
      </c>
      <c r="AD34" s="6">
        <f t="shared" si="15"/>
        <v>12.583892617449665</v>
      </c>
      <c r="AE34" s="6">
        <f t="shared" si="15"/>
        <v>38.926174496644293</v>
      </c>
      <c r="AF34" s="82">
        <f t="shared" si="15"/>
        <v>48.489932885906043</v>
      </c>
      <c r="AH34" s="59">
        <f t="shared" si="16"/>
        <v>9.5540684348395573</v>
      </c>
      <c r="AI34" s="57">
        <f t="shared" si="16"/>
        <v>-12.562077057411045</v>
      </c>
      <c r="AJ34" s="57">
        <f t="shared" si="16"/>
        <v>3.0080086225714879</v>
      </c>
      <c r="AK34" s="59">
        <f t="shared" si="17"/>
        <v>4.5075343208270517</v>
      </c>
      <c r="AL34" s="57">
        <f t="shared" si="17"/>
        <v>0.74702618533738985</v>
      </c>
      <c r="AM34" s="60">
        <f t="shared" si="17"/>
        <v>-5.254560506164438</v>
      </c>
    </row>
    <row r="35" spans="1:39" x14ac:dyDescent="0.25">
      <c r="A35" s="561" t="s">
        <v>93</v>
      </c>
      <c r="B35" s="492"/>
      <c r="C35" s="491"/>
      <c r="D35" s="491"/>
      <c r="E35" s="491"/>
      <c r="F35" s="491"/>
      <c r="G35" s="491"/>
      <c r="H35" s="491"/>
      <c r="I35" s="491"/>
      <c r="J35" s="491"/>
      <c r="K35" s="492"/>
      <c r="L35" s="491"/>
      <c r="M35" s="491"/>
      <c r="N35" s="491"/>
      <c r="O35" s="491"/>
      <c r="P35" s="491"/>
      <c r="Q35" s="491"/>
      <c r="R35" s="491"/>
      <c r="S35" s="493"/>
      <c r="U35" s="483"/>
      <c r="V35" s="484"/>
      <c r="W35" s="484"/>
      <c r="X35" s="484"/>
      <c r="Y35" s="484"/>
      <c r="Z35" s="485"/>
      <c r="AA35" s="484"/>
      <c r="AB35" s="484"/>
      <c r="AC35" s="484"/>
      <c r="AD35" s="484"/>
      <c r="AE35" s="484"/>
      <c r="AF35" s="485"/>
      <c r="AH35" s="483"/>
      <c r="AI35" s="484"/>
      <c r="AJ35" s="484"/>
      <c r="AK35" s="483"/>
      <c r="AL35" s="484"/>
      <c r="AM35" s="485"/>
    </row>
    <row r="36" spans="1:39" x14ac:dyDescent="0.25">
      <c r="A36" s="266" t="s">
        <v>94</v>
      </c>
      <c r="B36" s="93">
        <v>70</v>
      </c>
      <c r="C36" s="80">
        <v>87</v>
      </c>
      <c r="D36" s="80">
        <v>57</v>
      </c>
      <c r="E36" s="80">
        <v>45</v>
      </c>
      <c r="F36" s="80">
        <v>49</v>
      </c>
      <c r="G36" s="80">
        <v>25</v>
      </c>
      <c r="H36" s="80">
        <v>115</v>
      </c>
      <c r="I36" s="80">
        <v>136</v>
      </c>
      <c r="J36" s="80">
        <v>82</v>
      </c>
      <c r="K36" s="93">
        <v>29</v>
      </c>
      <c r="L36" s="80">
        <v>77</v>
      </c>
      <c r="M36" s="80">
        <v>87</v>
      </c>
      <c r="N36" s="80">
        <v>14</v>
      </c>
      <c r="O36" s="80">
        <v>43</v>
      </c>
      <c r="P36" s="80">
        <v>45</v>
      </c>
      <c r="Q36" s="80">
        <v>43</v>
      </c>
      <c r="R36" s="80">
        <v>120</v>
      </c>
      <c r="S36" s="81">
        <v>132</v>
      </c>
      <c r="U36" s="61">
        <f t="shared" ref="U36:U45" si="18">B36/SUM($B36:$D36)*100</f>
        <v>32.710280373831772</v>
      </c>
      <c r="V36" s="6">
        <f t="shared" ref="V36:V45" si="19">C36/SUM($B36:$D36)*100</f>
        <v>40.654205607476634</v>
      </c>
      <c r="W36" s="6">
        <f t="shared" ref="W36:W45" si="20">D36/SUM($B36:$D36)*100</f>
        <v>26.635514018691588</v>
      </c>
      <c r="X36" s="6">
        <f t="shared" ref="X36:X45" si="21">E36/SUM($E36:$G36)*100</f>
        <v>37.815126050420169</v>
      </c>
      <c r="Y36" s="6">
        <f t="shared" ref="Y36:Y45" si="22">F36/SUM($E36:$G36)*100</f>
        <v>41.17647058823529</v>
      </c>
      <c r="Z36" s="82">
        <f t="shared" ref="Z36:Z45" si="23">G36/SUM($E36:$G36)*100</f>
        <v>21.008403361344538</v>
      </c>
      <c r="AA36" s="6">
        <f t="shared" ref="AA36:AA45" si="24">K36/SUM($K36:$M36)*100</f>
        <v>15.025906735751295</v>
      </c>
      <c r="AB36" s="6">
        <f t="shared" ref="AB36:AB45" si="25">L36/SUM($K36:$M36)*100</f>
        <v>39.896373056994818</v>
      </c>
      <c r="AC36" s="6">
        <f t="shared" ref="AC36:AC45" si="26">M36/SUM($K36:$M36)*100</f>
        <v>45.077720207253883</v>
      </c>
      <c r="AD36" s="6">
        <f t="shared" ref="AD36:AD45" si="27">N36/SUM($N36:$P36)*100</f>
        <v>13.725490196078432</v>
      </c>
      <c r="AE36" s="6">
        <f t="shared" ref="AE36:AE45" si="28">O36/SUM($N36:$P36)*100</f>
        <v>42.156862745098039</v>
      </c>
      <c r="AF36" s="82">
        <f t="shared" ref="AF36:AF45" si="29">P36/SUM($N36:$P36)*100</f>
        <v>44.117647058823529</v>
      </c>
      <c r="AH36" s="59">
        <f t="shared" ref="AH36:AH45" si="30">X36-U36</f>
        <v>5.1048456765883969</v>
      </c>
      <c r="AI36" s="57">
        <f t="shared" ref="AI36:AI45" si="31">Y36-V36</f>
        <v>0.52226498075865635</v>
      </c>
      <c r="AJ36" s="57">
        <f t="shared" ref="AJ36:AJ45" si="32">Z36-W36</f>
        <v>-5.6271106573470497</v>
      </c>
      <c r="AK36" s="59">
        <f t="shared" ref="AK36:AK45" si="33">AD36-AA36</f>
        <v>-1.3004165396728631</v>
      </c>
      <c r="AL36" s="57">
        <f t="shared" ref="AL36:AL45" si="34">AE36-AB36</f>
        <v>2.2604896881032204</v>
      </c>
      <c r="AM36" s="60">
        <f t="shared" ref="AM36:AM45" si="35">AF36-AC36</f>
        <v>-0.96007314843035374</v>
      </c>
    </row>
    <row r="37" spans="1:39" x14ac:dyDescent="0.25">
      <c r="A37" s="267" t="s">
        <v>95</v>
      </c>
      <c r="B37" s="93">
        <v>52</v>
      </c>
      <c r="C37" s="80">
        <v>82</v>
      </c>
      <c r="D37" s="80">
        <v>44</v>
      </c>
      <c r="E37" s="80">
        <v>56</v>
      </c>
      <c r="F37" s="80">
        <v>77</v>
      </c>
      <c r="G37" s="80">
        <v>37</v>
      </c>
      <c r="H37" s="80">
        <v>108</v>
      </c>
      <c r="I37" s="80">
        <v>159</v>
      </c>
      <c r="J37" s="80">
        <v>81</v>
      </c>
      <c r="K37" s="93">
        <v>27</v>
      </c>
      <c r="L37" s="80">
        <v>93</v>
      </c>
      <c r="M37" s="80">
        <v>109</v>
      </c>
      <c r="N37" s="80">
        <v>13</v>
      </c>
      <c r="O37" s="80">
        <v>63</v>
      </c>
      <c r="P37" s="80">
        <v>79</v>
      </c>
      <c r="Q37" s="80">
        <v>40</v>
      </c>
      <c r="R37" s="80">
        <v>156</v>
      </c>
      <c r="S37" s="81">
        <v>188</v>
      </c>
      <c r="U37" s="61">
        <f t="shared" si="18"/>
        <v>29.213483146067414</v>
      </c>
      <c r="V37" s="6">
        <f t="shared" si="19"/>
        <v>46.067415730337082</v>
      </c>
      <c r="W37" s="6">
        <f t="shared" si="20"/>
        <v>24.719101123595504</v>
      </c>
      <c r="X37" s="6">
        <f t="shared" si="21"/>
        <v>32.941176470588232</v>
      </c>
      <c r="Y37" s="6">
        <f t="shared" si="22"/>
        <v>45.294117647058826</v>
      </c>
      <c r="Z37" s="82">
        <f t="shared" si="23"/>
        <v>21.764705882352942</v>
      </c>
      <c r="AA37" s="6">
        <f t="shared" si="24"/>
        <v>11.790393013100436</v>
      </c>
      <c r="AB37" s="6">
        <f t="shared" si="25"/>
        <v>40.611353711790393</v>
      </c>
      <c r="AC37" s="6">
        <f t="shared" si="26"/>
        <v>47.598253275109172</v>
      </c>
      <c r="AD37" s="6">
        <f t="shared" si="27"/>
        <v>8.3870967741935498</v>
      </c>
      <c r="AE37" s="6">
        <f t="shared" si="28"/>
        <v>40.645161290322577</v>
      </c>
      <c r="AF37" s="82">
        <f t="shared" si="29"/>
        <v>50.967741935483865</v>
      </c>
      <c r="AH37" s="59">
        <f t="shared" si="30"/>
        <v>3.7276933245208177</v>
      </c>
      <c r="AI37" s="57">
        <f t="shared" si="31"/>
        <v>-0.77329808327825589</v>
      </c>
      <c r="AJ37" s="57">
        <f t="shared" si="32"/>
        <v>-2.9543952412425618</v>
      </c>
      <c r="AK37" s="59">
        <f t="shared" si="33"/>
        <v>-3.4032962389068864</v>
      </c>
      <c r="AL37" s="57">
        <f t="shared" si="34"/>
        <v>3.3807578532183413E-2</v>
      </c>
      <c r="AM37" s="60">
        <f t="shared" si="35"/>
        <v>3.3694886603746923</v>
      </c>
    </row>
    <row r="38" spans="1:39" x14ac:dyDescent="0.25">
      <c r="A38" s="267" t="s">
        <v>96</v>
      </c>
      <c r="B38" s="93">
        <v>31</v>
      </c>
      <c r="C38" s="80">
        <v>107</v>
      </c>
      <c r="D38" s="80">
        <v>63</v>
      </c>
      <c r="E38" s="80">
        <v>33</v>
      </c>
      <c r="F38" s="80">
        <v>76</v>
      </c>
      <c r="G38" s="80">
        <v>83</v>
      </c>
      <c r="H38" s="80">
        <v>64</v>
      </c>
      <c r="I38" s="80">
        <v>183</v>
      </c>
      <c r="J38" s="80">
        <v>146</v>
      </c>
      <c r="K38" s="93">
        <v>15</v>
      </c>
      <c r="L38" s="80">
        <v>54</v>
      </c>
      <c r="M38" s="80">
        <v>105</v>
      </c>
      <c r="N38" s="80">
        <v>29</v>
      </c>
      <c r="O38" s="80">
        <v>68</v>
      </c>
      <c r="P38" s="80">
        <v>95</v>
      </c>
      <c r="Q38" s="80">
        <v>44</v>
      </c>
      <c r="R38" s="80">
        <v>122</v>
      </c>
      <c r="S38" s="81">
        <v>200</v>
      </c>
      <c r="U38" s="61">
        <f t="shared" si="18"/>
        <v>15.422885572139302</v>
      </c>
      <c r="V38" s="6">
        <f t="shared" si="19"/>
        <v>53.233830845771145</v>
      </c>
      <c r="W38" s="6">
        <f t="shared" si="20"/>
        <v>31.343283582089555</v>
      </c>
      <c r="X38" s="6">
        <f t="shared" si="21"/>
        <v>17.1875</v>
      </c>
      <c r="Y38" s="6">
        <f t="shared" si="22"/>
        <v>39.583333333333329</v>
      </c>
      <c r="Z38" s="82">
        <f t="shared" si="23"/>
        <v>43.229166666666671</v>
      </c>
      <c r="AA38" s="6">
        <f t="shared" si="24"/>
        <v>8.6206896551724146</v>
      </c>
      <c r="AB38" s="6">
        <f t="shared" si="25"/>
        <v>31.03448275862069</v>
      </c>
      <c r="AC38" s="6">
        <f t="shared" si="26"/>
        <v>60.344827586206897</v>
      </c>
      <c r="AD38" s="6">
        <f t="shared" si="27"/>
        <v>15.104166666666666</v>
      </c>
      <c r="AE38" s="6">
        <f t="shared" si="28"/>
        <v>35.416666666666671</v>
      </c>
      <c r="AF38" s="82">
        <f t="shared" si="29"/>
        <v>49.479166666666671</v>
      </c>
      <c r="AH38" s="59">
        <f t="shared" si="30"/>
        <v>1.7646144278606979</v>
      </c>
      <c r="AI38" s="57">
        <f t="shared" si="31"/>
        <v>-13.650497512437816</v>
      </c>
      <c r="AJ38" s="57">
        <f t="shared" si="32"/>
        <v>11.885883084577117</v>
      </c>
      <c r="AK38" s="59">
        <f t="shared" si="33"/>
        <v>6.4834770114942515</v>
      </c>
      <c r="AL38" s="57">
        <f t="shared" si="34"/>
        <v>4.382183908045981</v>
      </c>
      <c r="AM38" s="60">
        <f t="shared" si="35"/>
        <v>-10.865660919540225</v>
      </c>
    </row>
    <row r="39" spans="1:39" x14ac:dyDescent="0.25">
      <c r="A39" s="267" t="s">
        <v>97</v>
      </c>
      <c r="B39" s="93">
        <v>43</v>
      </c>
      <c r="C39" s="80">
        <v>81</v>
      </c>
      <c r="D39" s="80">
        <v>50</v>
      </c>
      <c r="E39" s="80">
        <v>37</v>
      </c>
      <c r="F39" s="80">
        <v>65</v>
      </c>
      <c r="G39" s="80">
        <v>79</v>
      </c>
      <c r="H39" s="80">
        <v>80</v>
      </c>
      <c r="I39" s="80">
        <v>146</v>
      </c>
      <c r="J39" s="80">
        <v>129</v>
      </c>
      <c r="K39" s="93">
        <v>11</v>
      </c>
      <c r="L39" s="80">
        <v>55</v>
      </c>
      <c r="M39" s="80">
        <v>76</v>
      </c>
      <c r="N39" s="80">
        <v>27</v>
      </c>
      <c r="O39" s="80">
        <v>57</v>
      </c>
      <c r="P39" s="80">
        <v>57</v>
      </c>
      <c r="Q39" s="80">
        <v>38</v>
      </c>
      <c r="R39" s="80">
        <v>112</v>
      </c>
      <c r="S39" s="81">
        <v>133</v>
      </c>
      <c r="U39" s="61">
        <f t="shared" si="18"/>
        <v>24.712643678160919</v>
      </c>
      <c r="V39" s="6">
        <f t="shared" si="19"/>
        <v>46.551724137931032</v>
      </c>
      <c r="W39" s="6">
        <f t="shared" si="20"/>
        <v>28.735632183908045</v>
      </c>
      <c r="X39" s="6">
        <f t="shared" si="21"/>
        <v>20.441988950276244</v>
      </c>
      <c r="Y39" s="6">
        <f t="shared" si="22"/>
        <v>35.911602209944753</v>
      </c>
      <c r="Z39" s="82">
        <f t="shared" si="23"/>
        <v>43.646408839779006</v>
      </c>
      <c r="AA39" s="6">
        <f t="shared" si="24"/>
        <v>7.7464788732394361</v>
      </c>
      <c r="AB39" s="6">
        <f t="shared" si="25"/>
        <v>38.732394366197184</v>
      </c>
      <c r="AC39" s="6">
        <f t="shared" si="26"/>
        <v>53.521126760563376</v>
      </c>
      <c r="AD39" s="6">
        <f t="shared" si="27"/>
        <v>19.148936170212767</v>
      </c>
      <c r="AE39" s="6">
        <f t="shared" si="28"/>
        <v>40.425531914893611</v>
      </c>
      <c r="AF39" s="82">
        <f t="shared" si="29"/>
        <v>40.425531914893611</v>
      </c>
      <c r="AH39" s="59">
        <f t="shared" si="30"/>
        <v>-4.2706547278846756</v>
      </c>
      <c r="AI39" s="57">
        <f t="shared" si="31"/>
        <v>-10.640121927986279</v>
      </c>
      <c r="AJ39" s="57">
        <f t="shared" si="32"/>
        <v>14.910776655870961</v>
      </c>
      <c r="AK39" s="59">
        <f t="shared" si="33"/>
        <v>11.402457296973331</v>
      </c>
      <c r="AL39" s="57">
        <f t="shared" si="34"/>
        <v>1.6931375486964271</v>
      </c>
      <c r="AM39" s="60">
        <f t="shared" si="35"/>
        <v>-13.095594845669766</v>
      </c>
    </row>
    <row r="40" spans="1:39" x14ac:dyDescent="0.25">
      <c r="A40" s="267" t="s">
        <v>98</v>
      </c>
      <c r="B40" s="93">
        <v>25</v>
      </c>
      <c r="C40" s="80">
        <v>92</v>
      </c>
      <c r="D40" s="80">
        <v>48</v>
      </c>
      <c r="E40" s="80">
        <v>41</v>
      </c>
      <c r="F40" s="80">
        <v>69</v>
      </c>
      <c r="G40" s="80">
        <v>50</v>
      </c>
      <c r="H40" s="80">
        <v>66</v>
      </c>
      <c r="I40" s="80">
        <v>161</v>
      </c>
      <c r="J40" s="80">
        <v>98</v>
      </c>
      <c r="K40" s="93">
        <v>2</v>
      </c>
      <c r="L40" s="80">
        <v>58</v>
      </c>
      <c r="M40" s="80">
        <v>82</v>
      </c>
      <c r="N40" s="80">
        <v>20</v>
      </c>
      <c r="O40" s="80">
        <v>84</v>
      </c>
      <c r="P40" s="80">
        <v>56</v>
      </c>
      <c r="Q40" s="80">
        <v>22</v>
      </c>
      <c r="R40" s="80">
        <v>142</v>
      </c>
      <c r="S40" s="81">
        <v>138</v>
      </c>
      <c r="U40" s="61">
        <f t="shared" si="18"/>
        <v>15.151515151515152</v>
      </c>
      <c r="V40" s="6">
        <f t="shared" si="19"/>
        <v>55.757575757575765</v>
      </c>
      <c r="W40" s="6">
        <f t="shared" si="20"/>
        <v>29.09090909090909</v>
      </c>
      <c r="X40" s="6">
        <f t="shared" si="21"/>
        <v>25.624999999999996</v>
      </c>
      <c r="Y40" s="6">
        <f t="shared" si="22"/>
        <v>43.125</v>
      </c>
      <c r="Z40" s="82">
        <f t="shared" si="23"/>
        <v>31.25</v>
      </c>
      <c r="AA40" s="187">
        <f t="shared" si="24"/>
        <v>1.4084507042253522</v>
      </c>
      <c r="AB40" s="6">
        <f t="shared" si="25"/>
        <v>40.845070422535215</v>
      </c>
      <c r="AC40" s="6">
        <f t="shared" si="26"/>
        <v>57.74647887323944</v>
      </c>
      <c r="AD40" s="6">
        <f t="shared" si="27"/>
        <v>12.5</v>
      </c>
      <c r="AE40" s="6">
        <f t="shared" si="28"/>
        <v>52.5</v>
      </c>
      <c r="AF40" s="82">
        <f t="shared" si="29"/>
        <v>35</v>
      </c>
      <c r="AH40" s="59">
        <f t="shared" si="30"/>
        <v>10.473484848484844</v>
      </c>
      <c r="AI40" s="57">
        <f t="shared" si="31"/>
        <v>-12.632575757575765</v>
      </c>
      <c r="AJ40" s="57">
        <f t="shared" si="32"/>
        <v>2.1590909090909101</v>
      </c>
      <c r="AK40" s="193">
        <f t="shared" si="33"/>
        <v>11.091549295774648</v>
      </c>
      <c r="AL40" s="57">
        <f t="shared" si="34"/>
        <v>11.654929577464785</v>
      </c>
      <c r="AM40" s="60">
        <f t="shared" si="35"/>
        <v>-22.74647887323944</v>
      </c>
    </row>
    <row r="41" spans="1:39" x14ac:dyDescent="0.25">
      <c r="A41" s="267" t="s">
        <v>99</v>
      </c>
      <c r="B41" s="93">
        <v>24</v>
      </c>
      <c r="C41" s="80">
        <v>79</v>
      </c>
      <c r="D41" s="80">
        <v>49</v>
      </c>
      <c r="E41" s="80">
        <v>26</v>
      </c>
      <c r="F41" s="80">
        <v>57</v>
      </c>
      <c r="G41" s="80">
        <v>44</v>
      </c>
      <c r="H41" s="80">
        <v>50</v>
      </c>
      <c r="I41" s="80">
        <v>136</v>
      </c>
      <c r="J41" s="80">
        <v>93</v>
      </c>
      <c r="K41" s="93">
        <v>8</v>
      </c>
      <c r="L41" s="80">
        <v>55</v>
      </c>
      <c r="M41" s="80">
        <v>95</v>
      </c>
      <c r="N41" s="80">
        <v>32</v>
      </c>
      <c r="O41" s="80">
        <v>65</v>
      </c>
      <c r="P41" s="80">
        <v>69</v>
      </c>
      <c r="Q41" s="80">
        <v>40</v>
      </c>
      <c r="R41" s="80">
        <v>120</v>
      </c>
      <c r="S41" s="81">
        <v>164</v>
      </c>
      <c r="U41" s="61">
        <f t="shared" si="18"/>
        <v>15.789473684210526</v>
      </c>
      <c r="V41" s="6">
        <f t="shared" si="19"/>
        <v>51.973684210526315</v>
      </c>
      <c r="W41" s="6">
        <f t="shared" si="20"/>
        <v>32.236842105263158</v>
      </c>
      <c r="X41" s="6">
        <f t="shared" si="21"/>
        <v>20.472440944881889</v>
      </c>
      <c r="Y41" s="6">
        <f t="shared" si="22"/>
        <v>44.881889763779526</v>
      </c>
      <c r="Z41" s="82">
        <f t="shared" si="23"/>
        <v>34.645669291338585</v>
      </c>
      <c r="AA41" s="6">
        <f t="shared" si="24"/>
        <v>5.0632911392405067</v>
      </c>
      <c r="AB41" s="6">
        <f t="shared" si="25"/>
        <v>34.810126582278485</v>
      </c>
      <c r="AC41" s="6">
        <f t="shared" si="26"/>
        <v>60.12658227848101</v>
      </c>
      <c r="AD41" s="6">
        <f t="shared" si="27"/>
        <v>19.277108433734941</v>
      </c>
      <c r="AE41" s="6">
        <f t="shared" si="28"/>
        <v>39.156626506024097</v>
      </c>
      <c r="AF41" s="82">
        <f t="shared" si="29"/>
        <v>41.566265060240966</v>
      </c>
      <c r="AH41" s="59">
        <f t="shared" si="30"/>
        <v>4.6829672606713633</v>
      </c>
      <c r="AI41" s="57">
        <f t="shared" si="31"/>
        <v>-7.091794446746789</v>
      </c>
      <c r="AJ41" s="57">
        <f t="shared" si="32"/>
        <v>2.4088271860754276</v>
      </c>
      <c r="AK41" s="59">
        <f t="shared" si="33"/>
        <v>14.213817294494435</v>
      </c>
      <c r="AL41" s="57">
        <f t="shared" si="34"/>
        <v>4.3464999237456112</v>
      </c>
      <c r="AM41" s="60">
        <f t="shared" si="35"/>
        <v>-18.560317218240044</v>
      </c>
    </row>
    <row r="42" spans="1:39" x14ac:dyDescent="0.25">
      <c r="A42" s="267" t="s">
        <v>100</v>
      </c>
      <c r="B42" s="93">
        <v>6</v>
      </c>
      <c r="C42" s="80">
        <v>47</v>
      </c>
      <c r="D42" s="80">
        <v>43</v>
      </c>
      <c r="E42" s="80">
        <v>29</v>
      </c>
      <c r="F42" s="80">
        <v>50</v>
      </c>
      <c r="G42" s="80">
        <v>38</v>
      </c>
      <c r="H42" s="80">
        <v>35</v>
      </c>
      <c r="I42" s="80">
        <v>97</v>
      </c>
      <c r="J42" s="80">
        <v>81</v>
      </c>
      <c r="K42" s="93">
        <v>6</v>
      </c>
      <c r="L42" s="80">
        <v>50</v>
      </c>
      <c r="M42" s="80">
        <v>65</v>
      </c>
      <c r="N42" s="80">
        <v>15</v>
      </c>
      <c r="O42" s="80">
        <v>58</v>
      </c>
      <c r="P42" s="80">
        <v>53</v>
      </c>
      <c r="Q42" s="80">
        <v>21</v>
      </c>
      <c r="R42" s="80">
        <v>108</v>
      </c>
      <c r="S42" s="81">
        <v>118</v>
      </c>
      <c r="U42" s="61">
        <f t="shared" si="18"/>
        <v>6.25</v>
      </c>
      <c r="V42" s="6">
        <f t="shared" si="19"/>
        <v>48.958333333333329</v>
      </c>
      <c r="W42" s="6">
        <f t="shared" si="20"/>
        <v>44.791666666666671</v>
      </c>
      <c r="X42" s="6">
        <f t="shared" si="21"/>
        <v>24.786324786324787</v>
      </c>
      <c r="Y42" s="6">
        <f t="shared" si="22"/>
        <v>42.735042735042732</v>
      </c>
      <c r="Z42" s="82">
        <f t="shared" si="23"/>
        <v>32.478632478632477</v>
      </c>
      <c r="AA42" s="6">
        <f t="shared" si="24"/>
        <v>4.9586776859504136</v>
      </c>
      <c r="AB42" s="6">
        <f t="shared" si="25"/>
        <v>41.32231404958678</v>
      </c>
      <c r="AC42" s="6">
        <f t="shared" si="26"/>
        <v>53.719008264462808</v>
      </c>
      <c r="AD42" s="6">
        <f t="shared" si="27"/>
        <v>11.904761904761903</v>
      </c>
      <c r="AE42" s="6">
        <f t="shared" si="28"/>
        <v>46.031746031746032</v>
      </c>
      <c r="AF42" s="82">
        <f t="shared" si="29"/>
        <v>42.063492063492063</v>
      </c>
      <c r="AH42" s="59">
        <f t="shared" si="30"/>
        <v>18.536324786324787</v>
      </c>
      <c r="AI42" s="57">
        <f t="shared" si="31"/>
        <v>-6.2232905982905962</v>
      </c>
      <c r="AJ42" s="57">
        <f t="shared" si="32"/>
        <v>-12.313034188034194</v>
      </c>
      <c r="AK42" s="59">
        <f t="shared" si="33"/>
        <v>6.9460842188114897</v>
      </c>
      <c r="AL42" s="57">
        <f t="shared" si="34"/>
        <v>4.7094319821592521</v>
      </c>
      <c r="AM42" s="60">
        <f t="shared" si="35"/>
        <v>-11.655516200970744</v>
      </c>
    </row>
    <row r="43" spans="1:39" x14ac:dyDescent="0.25">
      <c r="A43" s="267" t="s">
        <v>101</v>
      </c>
      <c r="B43" s="93">
        <v>15</v>
      </c>
      <c r="C43" s="80">
        <v>36</v>
      </c>
      <c r="D43" s="80">
        <v>23</v>
      </c>
      <c r="E43" s="80">
        <v>12</v>
      </c>
      <c r="F43" s="80">
        <v>57</v>
      </c>
      <c r="G43" s="80">
        <v>34</v>
      </c>
      <c r="H43" s="80">
        <v>27</v>
      </c>
      <c r="I43" s="80">
        <v>93</v>
      </c>
      <c r="J43" s="80">
        <v>57</v>
      </c>
      <c r="K43" s="93">
        <v>7</v>
      </c>
      <c r="L43" s="80">
        <v>41</v>
      </c>
      <c r="M43" s="80">
        <v>78</v>
      </c>
      <c r="N43" s="80">
        <v>12</v>
      </c>
      <c r="O43" s="80">
        <v>60</v>
      </c>
      <c r="P43" s="80">
        <v>74</v>
      </c>
      <c r="Q43" s="80">
        <v>19</v>
      </c>
      <c r="R43" s="80">
        <v>101</v>
      </c>
      <c r="S43" s="81">
        <v>152</v>
      </c>
      <c r="U43" s="61">
        <f t="shared" si="18"/>
        <v>20.27027027027027</v>
      </c>
      <c r="V43" s="6">
        <f t="shared" si="19"/>
        <v>48.648648648648653</v>
      </c>
      <c r="W43" s="6">
        <f t="shared" si="20"/>
        <v>31.081081081081081</v>
      </c>
      <c r="X43" s="6">
        <f t="shared" si="21"/>
        <v>11.650485436893204</v>
      </c>
      <c r="Y43" s="6">
        <f t="shared" si="22"/>
        <v>55.339805825242713</v>
      </c>
      <c r="Z43" s="82">
        <f t="shared" si="23"/>
        <v>33.009708737864081</v>
      </c>
      <c r="AA43" s="6">
        <f t="shared" si="24"/>
        <v>5.5555555555555554</v>
      </c>
      <c r="AB43" s="6">
        <f t="shared" si="25"/>
        <v>32.539682539682538</v>
      </c>
      <c r="AC43" s="6">
        <f t="shared" si="26"/>
        <v>61.904761904761905</v>
      </c>
      <c r="AD43" s="6">
        <f t="shared" si="27"/>
        <v>8.2191780821917799</v>
      </c>
      <c r="AE43" s="6">
        <f t="shared" si="28"/>
        <v>41.095890410958901</v>
      </c>
      <c r="AF43" s="82">
        <f t="shared" si="29"/>
        <v>50.684931506849317</v>
      </c>
      <c r="AH43" s="59">
        <f t="shared" si="30"/>
        <v>-8.6197848333770661</v>
      </c>
      <c r="AI43" s="57">
        <f t="shared" si="31"/>
        <v>6.6911571765940607</v>
      </c>
      <c r="AJ43" s="57">
        <f t="shared" si="32"/>
        <v>1.9286276567830001</v>
      </c>
      <c r="AK43" s="59">
        <f t="shared" si="33"/>
        <v>2.6636225266362246</v>
      </c>
      <c r="AL43" s="57">
        <f t="shared" si="34"/>
        <v>8.5562078712763636</v>
      </c>
      <c r="AM43" s="60">
        <f t="shared" si="35"/>
        <v>-11.219830397912588</v>
      </c>
    </row>
    <row r="44" spans="1:39" x14ac:dyDescent="0.25">
      <c r="A44" s="267" t="s">
        <v>102</v>
      </c>
      <c r="B44" s="93">
        <v>18</v>
      </c>
      <c r="C44" s="80">
        <v>52</v>
      </c>
      <c r="D44" s="80">
        <v>27</v>
      </c>
      <c r="E44" s="80">
        <v>31</v>
      </c>
      <c r="F44" s="80">
        <v>58</v>
      </c>
      <c r="G44" s="80">
        <v>34</v>
      </c>
      <c r="H44" s="80">
        <v>49</v>
      </c>
      <c r="I44" s="80">
        <v>110</v>
      </c>
      <c r="J44" s="80">
        <v>61</v>
      </c>
      <c r="K44" s="93">
        <v>10</v>
      </c>
      <c r="L44" s="80">
        <v>36</v>
      </c>
      <c r="M44" s="80">
        <v>49</v>
      </c>
      <c r="N44" s="80">
        <v>8</v>
      </c>
      <c r="O44" s="80">
        <v>50</v>
      </c>
      <c r="P44" s="80">
        <v>66</v>
      </c>
      <c r="Q44" s="80">
        <v>18</v>
      </c>
      <c r="R44" s="80">
        <v>86</v>
      </c>
      <c r="S44" s="81">
        <v>115</v>
      </c>
      <c r="U44" s="61">
        <f t="shared" si="18"/>
        <v>18.556701030927837</v>
      </c>
      <c r="V44" s="6">
        <f t="shared" si="19"/>
        <v>53.608247422680414</v>
      </c>
      <c r="W44" s="6">
        <f t="shared" si="20"/>
        <v>27.835051546391753</v>
      </c>
      <c r="X44" s="6">
        <f t="shared" si="21"/>
        <v>25.203252032520325</v>
      </c>
      <c r="Y44" s="6">
        <f t="shared" si="22"/>
        <v>47.154471544715449</v>
      </c>
      <c r="Z44" s="82">
        <f t="shared" si="23"/>
        <v>27.64227642276423</v>
      </c>
      <c r="AA44" s="6">
        <f t="shared" si="24"/>
        <v>10.526315789473683</v>
      </c>
      <c r="AB44" s="6">
        <f t="shared" si="25"/>
        <v>37.894736842105267</v>
      </c>
      <c r="AC44" s="6">
        <f t="shared" si="26"/>
        <v>51.578947368421055</v>
      </c>
      <c r="AD44" s="6">
        <f t="shared" si="27"/>
        <v>6.4516129032258061</v>
      </c>
      <c r="AE44" s="6">
        <f t="shared" si="28"/>
        <v>40.322580645161288</v>
      </c>
      <c r="AF44" s="82">
        <f t="shared" si="29"/>
        <v>53.225806451612897</v>
      </c>
      <c r="AH44" s="59">
        <f t="shared" si="30"/>
        <v>6.6465510015924885</v>
      </c>
      <c r="AI44" s="57">
        <f t="shared" si="31"/>
        <v>-6.453775877964965</v>
      </c>
      <c r="AJ44" s="57">
        <f t="shared" si="32"/>
        <v>-0.19277512362752347</v>
      </c>
      <c r="AK44" s="59">
        <f t="shared" si="33"/>
        <v>-4.0747028862478771</v>
      </c>
      <c r="AL44" s="57">
        <f t="shared" si="34"/>
        <v>2.427843803056021</v>
      </c>
      <c r="AM44" s="60">
        <f t="shared" si="35"/>
        <v>1.6468590831918419</v>
      </c>
    </row>
    <row r="45" spans="1:39" x14ac:dyDescent="0.25">
      <c r="A45" s="575" t="s">
        <v>103</v>
      </c>
      <c r="B45" s="93">
        <v>5</v>
      </c>
      <c r="C45" s="80">
        <v>54</v>
      </c>
      <c r="D45" s="80">
        <v>36</v>
      </c>
      <c r="E45" s="80">
        <v>19</v>
      </c>
      <c r="F45" s="80">
        <v>46</v>
      </c>
      <c r="G45" s="80">
        <v>41</v>
      </c>
      <c r="H45" s="80">
        <v>24</v>
      </c>
      <c r="I45" s="80">
        <v>100</v>
      </c>
      <c r="J45" s="80">
        <v>77</v>
      </c>
      <c r="K45" s="93">
        <v>12</v>
      </c>
      <c r="L45" s="80">
        <v>37</v>
      </c>
      <c r="M45" s="80">
        <v>29</v>
      </c>
      <c r="N45" s="80">
        <v>7</v>
      </c>
      <c r="O45" s="80">
        <v>36</v>
      </c>
      <c r="P45" s="80">
        <v>57</v>
      </c>
      <c r="Q45" s="80">
        <v>19</v>
      </c>
      <c r="R45" s="80">
        <v>73</v>
      </c>
      <c r="S45" s="81">
        <v>86</v>
      </c>
      <c r="U45" s="188">
        <f t="shared" si="18"/>
        <v>5.2631578947368416</v>
      </c>
      <c r="V45" s="6">
        <f t="shared" si="19"/>
        <v>56.84210526315789</v>
      </c>
      <c r="W45" s="6">
        <f t="shared" si="20"/>
        <v>37.894736842105267</v>
      </c>
      <c r="X45" s="6">
        <f t="shared" si="21"/>
        <v>17.924528301886792</v>
      </c>
      <c r="Y45" s="6">
        <f t="shared" si="22"/>
        <v>43.39622641509434</v>
      </c>
      <c r="Z45" s="82">
        <f t="shared" si="23"/>
        <v>38.679245283018872</v>
      </c>
      <c r="AA45" s="6">
        <f t="shared" si="24"/>
        <v>15.384615384615385</v>
      </c>
      <c r="AB45" s="6">
        <f t="shared" si="25"/>
        <v>47.435897435897431</v>
      </c>
      <c r="AC45" s="6">
        <f t="shared" si="26"/>
        <v>37.179487179487182</v>
      </c>
      <c r="AD45" s="6">
        <f t="shared" si="27"/>
        <v>7.0000000000000009</v>
      </c>
      <c r="AE45" s="6">
        <f t="shared" si="28"/>
        <v>36</v>
      </c>
      <c r="AF45" s="82">
        <f t="shared" si="29"/>
        <v>56.999999999999993</v>
      </c>
      <c r="AH45" s="193">
        <f t="shared" si="30"/>
        <v>12.661370407149949</v>
      </c>
      <c r="AI45" s="57">
        <f t="shared" si="31"/>
        <v>-13.44587884806355</v>
      </c>
      <c r="AJ45" s="57">
        <f t="shared" si="32"/>
        <v>0.78450844091360494</v>
      </c>
      <c r="AK45" s="59">
        <f t="shared" si="33"/>
        <v>-8.3846153846153832</v>
      </c>
      <c r="AL45" s="57">
        <f t="shared" si="34"/>
        <v>-11.435897435897431</v>
      </c>
      <c r="AM45" s="60">
        <f t="shared" si="35"/>
        <v>19.82051282051281</v>
      </c>
    </row>
    <row r="46" spans="1:39" x14ac:dyDescent="0.25">
      <c r="A46" s="561" t="s">
        <v>563</v>
      </c>
      <c r="B46" s="492"/>
      <c r="C46" s="491"/>
      <c r="D46" s="491"/>
      <c r="E46" s="491"/>
      <c r="F46" s="491"/>
      <c r="G46" s="491"/>
      <c r="H46" s="491"/>
      <c r="I46" s="491"/>
      <c r="J46" s="491"/>
      <c r="K46" s="492"/>
      <c r="L46" s="491"/>
      <c r="M46" s="491"/>
      <c r="N46" s="491"/>
      <c r="O46" s="491"/>
      <c r="P46" s="491"/>
      <c r="Q46" s="491"/>
      <c r="R46" s="491"/>
      <c r="S46" s="493"/>
      <c r="U46" s="483"/>
      <c r="V46" s="484"/>
      <c r="W46" s="484"/>
      <c r="X46" s="484"/>
      <c r="Y46" s="484"/>
      <c r="Z46" s="484"/>
      <c r="AA46" s="483"/>
      <c r="AB46" s="484"/>
      <c r="AC46" s="484"/>
      <c r="AD46" s="484"/>
      <c r="AE46" s="484"/>
      <c r="AF46" s="485"/>
      <c r="AH46" s="483"/>
      <c r="AI46" s="484"/>
      <c r="AJ46" s="484"/>
      <c r="AK46" s="483"/>
      <c r="AL46" s="484"/>
      <c r="AM46" s="485"/>
    </row>
    <row r="47" spans="1:39" x14ac:dyDescent="0.25">
      <c r="A47" s="266" t="s">
        <v>53</v>
      </c>
      <c r="B47" s="93">
        <v>55</v>
      </c>
      <c r="C47" s="80">
        <v>190</v>
      </c>
      <c r="D47" s="80">
        <v>135</v>
      </c>
      <c r="E47" s="80">
        <v>96</v>
      </c>
      <c r="F47" s="80">
        <v>167</v>
      </c>
      <c r="G47" s="80">
        <v>116</v>
      </c>
      <c r="H47" s="80">
        <v>151</v>
      </c>
      <c r="I47" s="80">
        <v>357</v>
      </c>
      <c r="J47" s="80">
        <v>251</v>
      </c>
      <c r="K47" s="93">
        <v>42</v>
      </c>
      <c r="L47" s="80">
        <v>137</v>
      </c>
      <c r="M47" s="80">
        <v>231</v>
      </c>
      <c r="N47" s="80">
        <v>60</v>
      </c>
      <c r="O47" s="80">
        <v>156</v>
      </c>
      <c r="P47" s="80">
        <v>193</v>
      </c>
      <c r="Q47" s="80">
        <v>102</v>
      </c>
      <c r="R47" s="80">
        <v>293</v>
      </c>
      <c r="S47" s="81">
        <v>424</v>
      </c>
      <c r="U47" s="61">
        <f t="shared" ref="U47:W51" si="36">B47/SUM($B47:$D47)*100</f>
        <v>14.473684210526317</v>
      </c>
      <c r="V47" s="6">
        <f t="shared" si="36"/>
        <v>50</v>
      </c>
      <c r="W47" s="6">
        <f t="shared" si="36"/>
        <v>35.526315789473685</v>
      </c>
      <c r="X47" s="6">
        <f t="shared" ref="X47:Z51" si="37">E47/SUM($E47:$G47)*100</f>
        <v>25.329815303430081</v>
      </c>
      <c r="Y47" s="6">
        <f t="shared" si="37"/>
        <v>44.063324538258577</v>
      </c>
      <c r="Z47" s="6">
        <f t="shared" si="37"/>
        <v>30.606860158311346</v>
      </c>
      <c r="AA47" s="61">
        <f t="shared" ref="AA47:AC51" si="38">K47/SUM($K47:$M47)*100</f>
        <v>10.24390243902439</v>
      </c>
      <c r="AB47" s="6">
        <f t="shared" si="38"/>
        <v>33.414634146341463</v>
      </c>
      <c r="AC47" s="6">
        <f t="shared" si="38"/>
        <v>56.341463414634141</v>
      </c>
      <c r="AD47" s="6">
        <f t="shared" ref="AD47:AF51" si="39">N47/SUM($N47:$P47)*100</f>
        <v>14.669926650366749</v>
      </c>
      <c r="AE47" s="6">
        <f t="shared" si="39"/>
        <v>38.141809290953546</v>
      </c>
      <c r="AF47" s="82">
        <f t="shared" si="39"/>
        <v>47.188264058679707</v>
      </c>
      <c r="AH47" s="178">
        <f t="shared" ref="AH47:AJ51" si="40">X47-U47</f>
        <v>10.856131092903764</v>
      </c>
      <c r="AI47" s="174">
        <f t="shared" si="40"/>
        <v>-5.936675461741423</v>
      </c>
      <c r="AJ47" s="174">
        <f t="shared" si="40"/>
        <v>-4.9194556311623394</v>
      </c>
      <c r="AK47" s="178">
        <f t="shared" ref="AK47:AM51" si="41">AD47-AA47</f>
        <v>4.4260242113423587</v>
      </c>
      <c r="AL47" s="174">
        <f t="shared" si="41"/>
        <v>4.7271751446120831</v>
      </c>
      <c r="AM47" s="179">
        <f t="shared" si="41"/>
        <v>-9.1531993559544347</v>
      </c>
    </row>
    <row r="48" spans="1:39" x14ac:dyDescent="0.25">
      <c r="A48" s="267" t="s">
        <v>108</v>
      </c>
      <c r="B48" s="93">
        <v>20</v>
      </c>
      <c r="C48" s="80">
        <v>82</v>
      </c>
      <c r="D48" s="80">
        <v>31</v>
      </c>
      <c r="E48" s="80">
        <v>23</v>
      </c>
      <c r="F48" s="80">
        <v>42</v>
      </c>
      <c r="G48" s="80">
        <v>31</v>
      </c>
      <c r="H48" s="80">
        <v>43</v>
      </c>
      <c r="I48" s="80">
        <v>124</v>
      </c>
      <c r="J48" s="80">
        <v>62</v>
      </c>
      <c r="K48" s="93">
        <v>12</v>
      </c>
      <c r="L48" s="80">
        <v>64</v>
      </c>
      <c r="M48" s="80">
        <v>68</v>
      </c>
      <c r="N48" s="80">
        <v>10</v>
      </c>
      <c r="O48" s="80">
        <v>56</v>
      </c>
      <c r="P48" s="80">
        <v>77</v>
      </c>
      <c r="Q48" s="80">
        <v>22</v>
      </c>
      <c r="R48" s="80">
        <v>120</v>
      </c>
      <c r="S48" s="81">
        <v>145</v>
      </c>
      <c r="U48" s="61">
        <f t="shared" si="36"/>
        <v>15.037593984962406</v>
      </c>
      <c r="V48" s="6">
        <f t="shared" si="36"/>
        <v>61.65413533834586</v>
      </c>
      <c r="W48" s="6">
        <f t="shared" si="36"/>
        <v>23.308270676691727</v>
      </c>
      <c r="X48" s="6">
        <f t="shared" si="37"/>
        <v>23.958333333333336</v>
      </c>
      <c r="Y48" s="6">
        <f t="shared" si="37"/>
        <v>43.75</v>
      </c>
      <c r="Z48" s="6">
        <f t="shared" si="37"/>
        <v>32.291666666666671</v>
      </c>
      <c r="AA48" s="61">
        <f t="shared" si="38"/>
        <v>8.3333333333333321</v>
      </c>
      <c r="AB48" s="6">
        <f t="shared" si="38"/>
        <v>44.444444444444443</v>
      </c>
      <c r="AC48" s="6">
        <f t="shared" si="38"/>
        <v>47.222222222222221</v>
      </c>
      <c r="AD48" s="6">
        <f t="shared" si="39"/>
        <v>6.9930069930069934</v>
      </c>
      <c r="AE48" s="6">
        <f t="shared" si="39"/>
        <v>39.16083916083916</v>
      </c>
      <c r="AF48" s="82">
        <f t="shared" si="39"/>
        <v>53.846153846153847</v>
      </c>
      <c r="AH48" s="59">
        <f t="shared" si="40"/>
        <v>8.9207393483709296</v>
      </c>
      <c r="AI48" s="57">
        <f t="shared" si="40"/>
        <v>-17.90413533834586</v>
      </c>
      <c r="AJ48" s="57">
        <f t="shared" si="40"/>
        <v>8.9833959899749445</v>
      </c>
      <c r="AK48" s="59">
        <f t="shared" si="41"/>
        <v>-1.3403263403263388</v>
      </c>
      <c r="AL48" s="57">
        <f t="shared" si="41"/>
        <v>-5.2836052836052829</v>
      </c>
      <c r="AM48" s="60">
        <f t="shared" si="41"/>
        <v>6.6239316239316253</v>
      </c>
    </row>
    <row r="49" spans="1:39" x14ac:dyDescent="0.25">
      <c r="A49" s="267" t="s">
        <v>52</v>
      </c>
      <c r="B49" s="93">
        <v>92</v>
      </c>
      <c r="C49" s="80">
        <v>275</v>
      </c>
      <c r="D49" s="80">
        <v>184</v>
      </c>
      <c r="E49" s="80">
        <v>110</v>
      </c>
      <c r="F49" s="80">
        <v>208</v>
      </c>
      <c r="G49" s="80">
        <v>161</v>
      </c>
      <c r="H49" s="80">
        <v>202</v>
      </c>
      <c r="I49" s="80">
        <v>483</v>
      </c>
      <c r="J49" s="80">
        <v>345</v>
      </c>
      <c r="K49" s="93">
        <v>59</v>
      </c>
      <c r="L49" s="80">
        <v>284</v>
      </c>
      <c r="M49" s="80">
        <v>361</v>
      </c>
      <c r="N49" s="80">
        <v>72</v>
      </c>
      <c r="O49" s="80">
        <v>270</v>
      </c>
      <c r="P49" s="80">
        <v>268</v>
      </c>
      <c r="Q49" s="80">
        <v>131</v>
      </c>
      <c r="R49" s="80">
        <v>554</v>
      </c>
      <c r="S49" s="81">
        <v>629</v>
      </c>
      <c r="U49" s="61">
        <f t="shared" si="36"/>
        <v>16.696914700544465</v>
      </c>
      <c r="V49" s="6">
        <f t="shared" si="36"/>
        <v>49.909255898366602</v>
      </c>
      <c r="W49" s="6">
        <f t="shared" si="36"/>
        <v>33.393829401088929</v>
      </c>
      <c r="X49" s="6">
        <f t="shared" si="37"/>
        <v>22.964509394572026</v>
      </c>
      <c r="Y49" s="6">
        <f t="shared" si="37"/>
        <v>43.423799582463467</v>
      </c>
      <c r="Z49" s="6">
        <f t="shared" si="37"/>
        <v>33.611691022964507</v>
      </c>
      <c r="AA49" s="61">
        <f t="shared" si="38"/>
        <v>8.3806818181818183</v>
      </c>
      <c r="AB49" s="6">
        <f t="shared" si="38"/>
        <v>40.340909090909086</v>
      </c>
      <c r="AC49" s="6">
        <f t="shared" si="38"/>
        <v>51.278409090909093</v>
      </c>
      <c r="AD49" s="6">
        <f t="shared" si="39"/>
        <v>11.803278688524591</v>
      </c>
      <c r="AE49" s="6">
        <f t="shared" si="39"/>
        <v>44.26229508196721</v>
      </c>
      <c r="AF49" s="82">
        <f t="shared" si="39"/>
        <v>43.934426229508198</v>
      </c>
      <c r="AH49" s="59">
        <f t="shared" si="40"/>
        <v>6.2675946940275615</v>
      </c>
      <c r="AI49" s="57">
        <f t="shared" si="40"/>
        <v>-6.4854563159031358</v>
      </c>
      <c r="AJ49" s="57">
        <f t="shared" si="40"/>
        <v>0.21786162187557778</v>
      </c>
      <c r="AK49" s="59">
        <f t="shared" si="41"/>
        <v>3.4225968703427725</v>
      </c>
      <c r="AL49" s="57">
        <f t="shared" si="41"/>
        <v>3.9213859910581235</v>
      </c>
      <c r="AM49" s="60">
        <f t="shared" si="41"/>
        <v>-7.343982861400896</v>
      </c>
    </row>
    <row r="50" spans="1:39" x14ac:dyDescent="0.25">
      <c r="A50" s="267" t="s">
        <v>109</v>
      </c>
      <c r="B50" s="93">
        <v>206</v>
      </c>
      <c r="C50" s="80">
        <v>369</v>
      </c>
      <c r="D50" s="80">
        <v>213</v>
      </c>
      <c r="E50" s="80">
        <v>210</v>
      </c>
      <c r="F50" s="80">
        <v>355</v>
      </c>
      <c r="G50" s="80">
        <v>253</v>
      </c>
      <c r="H50" s="80">
        <v>416</v>
      </c>
      <c r="I50" s="80">
        <v>724</v>
      </c>
      <c r="J50" s="80">
        <v>466</v>
      </c>
      <c r="K50" s="93">
        <v>73</v>
      </c>
      <c r="L50" s="80">
        <v>271</v>
      </c>
      <c r="M50" s="80">
        <v>382</v>
      </c>
      <c r="N50" s="80">
        <v>100</v>
      </c>
      <c r="O50" s="80">
        <v>287</v>
      </c>
      <c r="P50" s="80">
        <v>311</v>
      </c>
      <c r="Q50" s="80">
        <v>173</v>
      </c>
      <c r="R50" s="80">
        <v>558</v>
      </c>
      <c r="S50" s="81">
        <v>693</v>
      </c>
      <c r="U50" s="61">
        <f t="shared" si="36"/>
        <v>26.142131979695431</v>
      </c>
      <c r="V50" s="6">
        <f t="shared" si="36"/>
        <v>46.827411167512686</v>
      </c>
      <c r="W50" s="6">
        <f t="shared" si="36"/>
        <v>27.030456852791879</v>
      </c>
      <c r="X50" s="6">
        <f t="shared" si="37"/>
        <v>25.672371638141811</v>
      </c>
      <c r="Y50" s="6">
        <f t="shared" si="37"/>
        <v>43.398533007334962</v>
      </c>
      <c r="Z50" s="6">
        <f t="shared" si="37"/>
        <v>30.929095354523227</v>
      </c>
      <c r="AA50" s="61">
        <f t="shared" si="38"/>
        <v>10.055096418732782</v>
      </c>
      <c r="AB50" s="6">
        <f t="shared" si="38"/>
        <v>37.327823691460054</v>
      </c>
      <c r="AC50" s="6">
        <f t="shared" si="38"/>
        <v>52.617079889807158</v>
      </c>
      <c r="AD50" s="6">
        <f t="shared" si="39"/>
        <v>14.326647564469914</v>
      </c>
      <c r="AE50" s="6">
        <f t="shared" si="39"/>
        <v>41.117478510028654</v>
      </c>
      <c r="AF50" s="82">
        <f t="shared" si="39"/>
        <v>44.55587392550143</v>
      </c>
      <c r="AH50" s="59">
        <f t="shared" si="40"/>
        <v>-0.46976034155362001</v>
      </c>
      <c r="AI50" s="57">
        <f t="shared" si="40"/>
        <v>-3.4288781601777245</v>
      </c>
      <c r="AJ50" s="57">
        <f t="shared" si="40"/>
        <v>3.8986385017313481</v>
      </c>
      <c r="AK50" s="59">
        <f t="shared" si="41"/>
        <v>4.2715511457371313</v>
      </c>
      <c r="AL50" s="57">
        <f t="shared" si="41"/>
        <v>3.7896548185686001</v>
      </c>
      <c r="AM50" s="60">
        <f t="shared" si="41"/>
        <v>-8.0612059643057279</v>
      </c>
    </row>
    <row r="51" spans="1:39" x14ac:dyDescent="0.25">
      <c r="A51" s="575" t="s">
        <v>110</v>
      </c>
      <c r="B51" s="145">
        <v>15</v>
      </c>
      <c r="C51" s="141">
        <v>12</v>
      </c>
      <c r="D51" s="141">
        <v>11</v>
      </c>
      <c r="E51" s="141">
        <v>19</v>
      </c>
      <c r="F51" s="141">
        <v>8</v>
      </c>
      <c r="G51" s="141">
        <v>16</v>
      </c>
      <c r="H51" s="141">
        <v>34</v>
      </c>
      <c r="I51" s="141">
        <v>20</v>
      </c>
      <c r="J51" s="141">
        <v>27</v>
      </c>
      <c r="K51" s="145">
        <v>4</v>
      </c>
      <c r="L51" s="141">
        <v>24</v>
      </c>
      <c r="M51" s="141">
        <v>28</v>
      </c>
      <c r="N51" s="141">
        <v>8</v>
      </c>
      <c r="O51" s="141">
        <v>26</v>
      </c>
      <c r="P51" s="141">
        <v>19</v>
      </c>
      <c r="Q51" s="141">
        <v>12</v>
      </c>
      <c r="R51" s="141">
        <v>50</v>
      </c>
      <c r="S51" s="142">
        <v>47</v>
      </c>
      <c r="U51" s="100">
        <f t="shared" si="36"/>
        <v>39.473684210526315</v>
      </c>
      <c r="V51" s="98">
        <f t="shared" si="36"/>
        <v>31.578947368421051</v>
      </c>
      <c r="W51" s="98">
        <f t="shared" si="36"/>
        <v>28.947368421052634</v>
      </c>
      <c r="X51" s="98">
        <f t="shared" si="37"/>
        <v>44.186046511627907</v>
      </c>
      <c r="Y51" s="98">
        <f t="shared" si="37"/>
        <v>18.604651162790699</v>
      </c>
      <c r="Z51" s="98">
        <f t="shared" si="37"/>
        <v>37.209302325581397</v>
      </c>
      <c r="AA51" s="234">
        <f t="shared" si="38"/>
        <v>7.1428571428571423</v>
      </c>
      <c r="AB51" s="98">
        <f t="shared" si="38"/>
        <v>42.857142857142854</v>
      </c>
      <c r="AC51" s="98">
        <f t="shared" si="38"/>
        <v>50</v>
      </c>
      <c r="AD51" s="98">
        <f t="shared" si="39"/>
        <v>15.09433962264151</v>
      </c>
      <c r="AE51" s="98">
        <f t="shared" si="39"/>
        <v>49.056603773584904</v>
      </c>
      <c r="AF51" s="99">
        <f t="shared" si="39"/>
        <v>35.849056603773583</v>
      </c>
      <c r="AH51" s="108">
        <f t="shared" si="40"/>
        <v>4.7123623011015923</v>
      </c>
      <c r="AI51" s="109">
        <f t="shared" si="40"/>
        <v>-12.974296205630353</v>
      </c>
      <c r="AJ51" s="109">
        <f t="shared" si="40"/>
        <v>8.2619339045287639</v>
      </c>
      <c r="AK51" s="639">
        <f t="shared" si="41"/>
        <v>7.9514824797843673</v>
      </c>
      <c r="AL51" s="109">
        <f t="shared" si="41"/>
        <v>6.1994609164420496</v>
      </c>
      <c r="AM51" s="236">
        <f t="shared" si="41"/>
        <v>-14.150943396226417</v>
      </c>
    </row>
    <row r="52" spans="1:39"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579"/>
      <c r="AI52" s="579"/>
      <c r="AJ52" s="579"/>
      <c r="AK52" s="579"/>
      <c r="AL52" s="579"/>
      <c r="AM52" s="579"/>
    </row>
    <row r="53" spans="1:39"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579"/>
      <c r="AI53" s="579"/>
      <c r="AJ53" s="579"/>
      <c r="AK53" s="579"/>
      <c r="AL53" s="579"/>
      <c r="AM53" s="579"/>
    </row>
    <row r="54" spans="1:39" x14ac:dyDescent="0.25">
      <c r="A54" s="97" t="s">
        <v>1227</v>
      </c>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579"/>
      <c r="AI54" s="579"/>
      <c r="AJ54" s="579"/>
      <c r="AK54" s="579"/>
      <c r="AL54" s="579"/>
      <c r="AM54" s="579"/>
    </row>
    <row r="55" spans="1:39" x14ac:dyDescent="0.25">
      <c r="A55" s="97"/>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579"/>
      <c r="AI55" s="579"/>
      <c r="AJ55" s="579"/>
      <c r="AK55" s="579"/>
      <c r="AL55" s="579"/>
      <c r="AM55" s="579"/>
    </row>
    <row r="56" spans="1:39" x14ac:dyDescent="0.25">
      <c r="B56" s="1797" t="s">
        <v>997</v>
      </c>
      <c r="C56" s="1798"/>
      <c r="D56" s="1798"/>
      <c r="E56" s="1798"/>
      <c r="F56" s="1798"/>
      <c r="G56" s="1798"/>
      <c r="H56" s="1798"/>
      <c r="I56" s="1798"/>
      <c r="J56" s="1798"/>
      <c r="K56" s="1798"/>
      <c r="L56" s="1798"/>
      <c r="M56" s="1798"/>
      <c r="N56" s="1798"/>
      <c r="O56" s="1798"/>
      <c r="P56" s="1798"/>
      <c r="Q56" s="1798"/>
      <c r="R56" s="1798"/>
      <c r="S56" s="1799"/>
      <c r="U56" s="1736" t="s">
        <v>508</v>
      </c>
      <c r="V56" s="1736"/>
      <c r="W56" s="1736"/>
      <c r="X56" s="1736"/>
      <c r="Y56" s="1736"/>
      <c r="Z56" s="1736"/>
      <c r="AA56" s="1736"/>
      <c r="AB56" s="1736"/>
      <c r="AC56" s="1736"/>
      <c r="AD56" s="1736"/>
      <c r="AE56" s="1736"/>
      <c r="AF56" s="1736"/>
      <c r="AH56" s="1736" t="s">
        <v>631</v>
      </c>
      <c r="AI56" s="1736"/>
      <c r="AJ56" s="1736"/>
      <c r="AK56" s="1736"/>
      <c r="AL56" s="1736"/>
      <c r="AM56" s="1736"/>
    </row>
    <row r="57" spans="1:39" x14ac:dyDescent="0.25">
      <c r="A57" s="597" t="s">
        <v>29</v>
      </c>
      <c r="B57" s="1739">
        <v>2016</v>
      </c>
      <c r="C57" s="1739"/>
      <c r="D57" s="1739"/>
      <c r="E57" s="1739"/>
      <c r="F57" s="1739"/>
      <c r="G57" s="1739"/>
      <c r="H57" s="1739"/>
      <c r="I57" s="1739"/>
      <c r="J57" s="1739"/>
      <c r="K57" s="1739">
        <v>2020</v>
      </c>
      <c r="L57" s="1739"/>
      <c r="M57" s="1739"/>
      <c r="N57" s="1739"/>
      <c r="O57" s="1739"/>
      <c r="P57" s="1739"/>
      <c r="Q57" s="1739"/>
      <c r="R57" s="1739"/>
      <c r="S57" s="1739"/>
      <c r="U57" s="1738">
        <v>2016</v>
      </c>
      <c r="V57" s="1738"/>
      <c r="W57" s="1738"/>
      <c r="X57" s="1738"/>
      <c r="Y57" s="1738"/>
      <c r="Z57" s="1738"/>
      <c r="AA57" s="1738">
        <v>2020</v>
      </c>
      <c r="AB57" s="1738"/>
      <c r="AC57" s="1738"/>
      <c r="AD57" s="1738"/>
      <c r="AE57" s="1738"/>
      <c r="AF57" s="1738"/>
      <c r="AH57" s="1738">
        <v>2016</v>
      </c>
      <c r="AI57" s="1738"/>
      <c r="AJ57" s="1738"/>
      <c r="AK57" s="1738">
        <v>2020</v>
      </c>
      <c r="AL57" s="1738"/>
      <c r="AM57" s="1738"/>
    </row>
    <row r="58" spans="1:39" x14ac:dyDescent="0.25">
      <c r="A58" s="561" t="s">
        <v>30</v>
      </c>
      <c r="B58" s="1762" t="s">
        <v>31</v>
      </c>
      <c r="C58" s="1762"/>
      <c r="D58" s="1762"/>
      <c r="E58" s="1762" t="s">
        <v>32</v>
      </c>
      <c r="F58" s="1762"/>
      <c r="G58" s="1762"/>
      <c r="H58" s="1762" t="s">
        <v>33</v>
      </c>
      <c r="I58" s="1762"/>
      <c r="J58" s="1762"/>
      <c r="K58" s="1762" t="s">
        <v>31</v>
      </c>
      <c r="L58" s="1762"/>
      <c r="M58" s="1762"/>
      <c r="N58" s="1762" t="s">
        <v>32</v>
      </c>
      <c r="O58" s="1762"/>
      <c r="P58" s="1762"/>
      <c r="Q58" s="1762" t="s">
        <v>33</v>
      </c>
      <c r="R58" s="1762"/>
      <c r="S58" s="1762"/>
      <c r="U58" s="1762" t="s">
        <v>31</v>
      </c>
      <c r="V58" s="1762"/>
      <c r="W58" s="1762"/>
      <c r="X58" s="1762" t="s">
        <v>32</v>
      </c>
      <c r="Y58" s="1762"/>
      <c r="Z58" s="1762"/>
      <c r="AA58" s="1762" t="s">
        <v>31</v>
      </c>
      <c r="AB58" s="1762"/>
      <c r="AC58" s="1762"/>
      <c r="AD58" s="1762" t="s">
        <v>32</v>
      </c>
      <c r="AE58" s="1762"/>
      <c r="AF58" s="1762"/>
      <c r="AH58" s="1762" t="s">
        <v>31</v>
      </c>
      <c r="AI58" s="1762"/>
      <c r="AJ58" s="1762"/>
      <c r="AK58" s="1762" t="s">
        <v>31</v>
      </c>
      <c r="AL58" s="1762"/>
      <c r="AM58" s="1762"/>
    </row>
    <row r="59" spans="1:39" ht="141.75" x14ac:dyDescent="0.25">
      <c r="A59" s="598" t="s">
        <v>34</v>
      </c>
      <c r="B59" s="726" t="s">
        <v>509</v>
      </c>
      <c r="C59" s="727" t="s">
        <v>510</v>
      </c>
      <c r="D59" s="727" t="s">
        <v>511</v>
      </c>
      <c r="E59" s="727" t="s">
        <v>509</v>
      </c>
      <c r="F59" s="727" t="s">
        <v>510</v>
      </c>
      <c r="G59" s="727" t="s">
        <v>511</v>
      </c>
      <c r="H59" s="727" t="s">
        <v>509</v>
      </c>
      <c r="I59" s="727" t="s">
        <v>510</v>
      </c>
      <c r="J59" s="727" t="s">
        <v>511</v>
      </c>
      <c r="K59" s="726" t="s">
        <v>509</v>
      </c>
      <c r="L59" s="727" t="s">
        <v>510</v>
      </c>
      <c r="M59" s="727" t="s">
        <v>511</v>
      </c>
      <c r="N59" s="727" t="s">
        <v>509</v>
      </c>
      <c r="O59" s="727" t="s">
        <v>510</v>
      </c>
      <c r="P59" s="727" t="s">
        <v>511</v>
      </c>
      <c r="Q59" s="727" t="s">
        <v>509</v>
      </c>
      <c r="R59" s="727" t="s">
        <v>510</v>
      </c>
      <c r="S59" s="732" t="s">
        <v>511</v>
      </c>
      <c r="T59" s="18"/>
      <c r="U59" s="726" t="s">
        <v>509</v>
      </c>
      <c r="V59" s="727" t="s">
        <v>510</v>
      </c>
      <c r="W59" s="727" t="s">
        <v>511</v>
      </c>
      <c r="X59" s="727" t="s">
        <v>509</v>
      </c>
      <c r="Y59" s="727" t="s">
        <v>510</v>
      </c>
      <c r="Z59" s="727" t="s">
        <v>511</v>
      </c>
      <c r="AA59" s="726" t="s">
        <v>509</v>
      </c>
      <c r="AB59" s="727" t="s">
        <v>510</v>
      </c>
      <c r="AC59" s="727" t="s">
        <v>511</v>
      </c>
      <c r="AD59" s="727" t="s">
        <v>509</v>
      </c>
      <c r="AE59" s="727" t="s">
        <v>510</v>
      </c>
      <c r="AF59" s="732" t="s">
        <v>511</v>
      </c>
      <c r="AG59" s="18"/>
      <c r="AH59" s="726" t="s">
        <v>509</v>
      </c>
      <c r="AI59" s="727" t="s">
        <v>510</v>
      </c>
      <c r="AJ59" s="727" t="s">
        <v>511</v>
      </c>
      <c r="AK59" s="726" t="s">
        <v>509</v>
      </c>
      <c r="AL59" s="727" t="s">
        <v>510</v>
      </c>
      <c r="AM59" s="732" t="s">
        <v>511</v>
      </c>
    </row>
    <row r="60" spans="1:39" x14ac:dyDescent="0.25">
      <c r="A60" s="592" t="s">
        <v>992</v>
      </c>
      <c r="B60" s="228">
        <v>462</v>
      </c>
      <c r="C60" s="229">
        <v>1611</v>
      </c>
      <c r="D60" s="229">
        <v>1459</v>
      </c>
      <c r="E60" s="229">
        <v>545</v>
      </c>
      <c r="F60" s="229">
        <v>1581</v>
      </c>
      <c r="G60" s="229">
        <v>1298</v>
      </c>
      <c r="H60" s="229">
        <v>1007</v>
      </c>
      <c r="I60" s="229">
        <v>3192</v>
      </c>
      <c r="J60" s="229">
        <v>2757</v>
      </c>
      <c r="K60" s="229">
        <v>389</v>
      </c>
      <c r="L60" s="229">
        <v>1422</v>
      </c>
      <c r="M60" s="229">
        <v>1563</v>
      </c>
      <c r="N60" s="229">
        <v>614</v>
      </c>
      <c r="O60" s="229">
        <v>1462</v>
      </c>
      <c r="P60" s="229">
        <v>1171</v>
      </c>
      <c r="Q60" s="229">
        <v>1003</v>
      </c>
      <c r="R60" s="229">
        <v>2884</v>
      </c>
      <c r="S60" s="230">
        <v>2734</v>
      </c>
      <c r="U60" s="176">
        <v>13.080407701019253</v>
      </c>
      <c r="V60" s="175">
        <v>45.611551528878827</v>
      </c>
      <c r="W60" s="175">
        <v>41.308040770101925</v>
      </c>
      <c r="X60" s="175">
        <v>15.917056074766355</v>
      </c>
      <c r="Y60" s="175">
        <v>46.174065420560751</v>
      </c>
      <c r="Z60" s="175">
        <v>37.908878504672899</v>
      </c>
      <c r="AA60" s="175">
        <v>11.529342027267338</v>
      </c>
      <c r="AB60" s="175">
        <v>42.145820983995257</v>
      </c>
      <c r="AC60" s="175">
        <v>46.324836988737403</v>
      </c>
      <c r="AD60" s="175">
        <v>18.909762858022791</v>
      </c>
      <c r="AE60" s="175">
        <v>45.026178010471199</v>
      </c>
      <c r="AF60" s="181">
        <v>36.064059131506006</v>
      </c>
      <c r="AH60" s="178">
        <v>2.8366483737471029</v>
      </c>
      <c r="AI60" s="174">
        <v>0.56251389168192389</v>
      </c>
      <c r="AJ60" s="174">
        <v>-3.3991622654290268</v>
      </c>
      <c r="AK60" s="174">
        <v>7.3804208307554529</v>
      </c>
      <c r="AL60" s="174">
        <v>2.8803570264759415</v>
      </c>
      <c r="AM60" s="179">
        <v>-10.260777857231396</v>
      </c>
    </row>
    <row r="61" spans="1:39" x14ac:dyDescent="0.25">
      <c r="A61" s="592" t="s">
        <v>993</v>
      </c>
      <c r="B61" s="93">
        <v>97</v>
      </c>
      <c r="C61" s="80">
        <v>156</v>
      </c>
      <c r="D61" s="80">
        <v>115</v>
      </c>
      <c r="E61" s="80">
        <v>65</v>
      </c>
      <c r="F61" s="80">
        <v>170</v>
      </c>
      <c r="G61" s="80">
        <v>110</v>
      </c>
      <c r="H61" s="80">
        <v>162</v>
      </c>
      <c r="I61" s="80">
        <v>326</v>
      </c>
      <c r="J61" s="80">
        <v>225</v>
      </c>
      <c r="K61" s="80">
        <v>52</v>
      </c>
      <c r="L61" s="80">
        <v>154</v>
      </c>
      <c r="M61" s="80">
        <v>155</v>
      </c>
      <c r="N61" s="80">
        <v>86</v>
      </c>
      <c r="O61" s="80">
        <v>155</v>
      </c>
      <c r="P61" s="80">
        <v>111</v>
      </c>
      <c r="Q61" s="80">
        <v>138</v>
      </c>
      <c r="R61" s="80">
        <v>309</v>
      </c>
      <c r="S61" s="81">
        <v>266</v>
      </c>
      <c r="U61" s="61">
        <v>26.358695652173914</v>
      </c>
      <c r="V61" s="6">
        <v>42.391304347826086</v>
      </c>
      <c r="W61" s="6">
        <v>31.25</v>
      </c>
      <c r="X61" s="6">
        <v>18.840579710144929</v>
      </c>
      <c r="Y61" s="6">
        <v>49.275362318840585</v>
      </c>
      <c r="Z61" s="6">
        <v>31.884057971014489</v>
      </c>
      <c r="AA61" s="6">
        <v>14.40443213296399</v>
      </c>
      <c r="AB61" s="6">
        <v>42.659279778393348</v>
      </c>
      <c r="AC61" s="6">
        <v>42.936288088642662</v>
      </c>
      <c r="AD61" s="6">
        <v>24.431818181818183</v>
      </c>
      <c r="AE61" s="6">
        <v>44.034090909090914</v>
      </c>
      <c r="AF61" s="82">
        <v>31.53409090909091</v>
      </c>
      <c r="AH61" s="59">
        <v>-7.5181159420289845</v>
      </c>
      <c r="AI61" s="57">
        <v>6.8840579710144993</v>
      </c>
      <c r="AJ61" s="57">
        <v>0.63405797101448869</v>
      </c>
      <c r="AK61" s="57">
        <v>10.027386048854193</v>
      </c>
      <c r="AL61" s="57">
        <v>1.3748111306975659</v>
      </c>
      <c r="AM61" s="60">
        <v>-11.402197179551752</v>
      </c>
    </row>
    <row r="62" spans="1:39" x14ac:dyDescent="0.25">
      <c r="A62" s="496" t="s">
        <v>54</v>
      </c>
      <c r="B62" s="93">
        <v>86</v>
      </c>
      <c r="C62" s="80">
        <v>258</v>
      </c>
      <c r="D62" s="80">
        <v>133</v>
      </c>
      <c r="E62" s="80">
        <v>105</v>
      </c>
      <c r="F62" s="80">
        <v>236</v>
      </c>
      <c r="G62" s="80">
        <v>111</v>
      </c>
      <c r="H62" s="80">
        <v>191</v>
      </c>
      <c r="I62" s="80">
        <v>494</v>
      </c>
      <c r="J62" s="80">
        <v>244</v>
      </c>
      <c r="K62" s="93">
        <v>75</v>
      </c>
      <c r="L62" s="80">
        <v>227</v>
      </c>
      <c r="M62" s="80">
        <v>183</v>
      </c>
      <c r="N62" s="80">
        <v>96</v>
      </c>
      <c r="O62" s="80">
        <v>224</v>
      </c>
      <c r="P62" s="80">
        <v>152</v>
      </c>
      <c r="Q62" s="80">
        <v>171</v>
      </c>
      <c r="R62" s="80">
        <v>451</v>
      </c>
      <c r="S62" s="81">
        <v>335</v>
      </c>
      <c r="U62" s="61">
        <f t="shared" ref="U62:W62" si="42">B62/SUM($B62:$D62)*100</f>
        <v>18.029350104821802</v>
      </c>
      <c r="V62" s="6">
        <f t="shared" si="42"/>
        <v>54.088050314465406</v>
      </c>
      <c r="W62" s="6">
        <f t="shared" si="42"/>
        <v>27.882599580712785</v>
      </c>
      <c r="X62" s="6">
        <f t="shared" ref="X62:Z62" si="43">E62/SUM($E62:$G62)*100</f>
        <v>23.23008849557522</v>
      </c>
      <c r="Y62" s="6">
        <f t="shared" si="43"/>
        <v>52.212389380530979</v>
      </c>
      <c r="Z62" s="6">
        <f t="shared" si="43"/>
        <v>24.557522123893804</v>
      </c>
      <c r="AA62" s="6">
        <f t="shared" ref="AA62:AA83" si="44">K62/SUM($K62:$M62)*100</f>
        <v>15.463917525773196</v>
      </c>
      <c r="AB62" s="6">
        <f t="shared" ref="AB62:AB83" si="45">L62/SUM($K62:$M62)*100</f>
        <v>46.804123711340203</v>
      </c>
      <c r="AC62" s="6">
        <f t="shared" ref="AC62:AC83" si="46">M62/SUM($K62:$M62)*100</f>
        <v>37.731958762886599</v>
      </c>
      <c r="AD62" s="6">
        <f t="shared" ref="AD62:AD83" si="47">N62/SUM($N62:$P62)*100</f>
        <v>20.33898305084746</v>
      </c>
      <c r="AE62" s="6">
        <f t="shared" ref="AE62:AE83" si="48">O62/SUM($N62:$P62)*100</f>
        <v>47.457627118644069</v>
      </c>
      <c r="AF62" s="82">
        <f t="shared" ref="AF62:AF83" si="49">P62/SUM($N62:$P62)*100</f>
        <v>32.20338983050847</v>
      </c>
      <c r="AH62" s="59">
        <f t="shared" ref="AH62:AJ62" si="50">X62-U62</f>
        <v>5.2007383907534184</v>
      </c>
      <c r="AI62" s="57">
        <f t="shared" si="50"/>
        <v>-1.8756609339344266</v>
      </c>
      <c r="AJ62" s="57">
        <f t="shared" si="50"/>
        <v>-3.3250774568189811</v>
      </c>
      <c r="AK62" s="57">
        <f t="shared" ref="AK62:AK83" si="51">AD62-AA62</f>
        <v>4.8750655250742643</v>
      </c>
      <c r="AL62" s="57">
        <f t="shared" ref="AL62:AL83" si="52">AE62-AB62</f>
        <v>0.65350340730386591</v>
      </c>
      <c r="AM62" s="60">
        <f t="shared" ref="AM62:AM82" si="53">AF62-AC62</f>
        <v>-5.5285689323781284</v>
      </c>
    </row>
    <row r="63" spans="1:39" x14ac:dyDescent="0.25">
      <c r="A63" s="496" t="s">
        <v>55</v>
      </c>
      <c r="B63" s="93" t="s">
        <v>37</v>
      </c>
      <c r="C63" s="80" t="s">
        <v>37</v>
      </c>
      <c r="D63" s="80" t="s">
        <v>37</v>
      </c>
      <c r="E63" s="80" t="s">
        <v>37</v>
      </c>
      <c r="F63" s="80" t="s">
        <v>37</v>
      </c>
      <c r="G63" s="80" t="s">
        <v>37</v>
      </c>
      <c r="H63" s="80" t="s">
        <v>37</v>
      </c>
      <c r="I63" s="80" t="s">
        <v>37</v>
      </c>
      <c r="J63" s="80" t="s">
        <v>37</v>
      </c>
      <c r="K63" s="93">
        <v>104</v>
      </c>
      <c r="L63" s="80">
        <v>122</v>
      </c>
      <c r="M63" s="80">
        <v>61</v>
      </c>
      <c r="N63" s="80">
        <v>113</v>
      </c>
      <c r="O63" s="80">
        <v>116</v>
      </c>
      <c r="P63" s="80">
        <v>45</v>
      </c>
      <c r="Q63" s="80">
        <v>217</v>
      </c>
      <c r="R63" s="80">
        <v>238</v>
      </c>
      <c r="S63" s="81">
        <v>106</v>
      </c>
      <c r="U63" s="27"/>
      <c r="V63" s="11"/>
      <c r="W63" s="11"/>
      <c r="X63" s="11"/>
      <c r="Y63" s="11"/>
      <c r="Z63" s="11"/>
      <c r="AA63" s="6">
        <f t="shared" si="44"/>
        <v>36.236933797909408</v>
      </c>
      <c r="AB63" s="6">
        <f t="shared" si="45"/>
        <v>42.508710801393725</v>
      </c>
      <c r="AC63" s="6">
        <f t="shared" si="46"/>
        <v>21.254355400696863</v>
      </c>
      <c r="AD63" s="6">
        <f t="shared" si="47"/>
        <v>41.240875912408761</v>
      </c>
      <c r="AE63" s="6">
        <f t="shared" si="48"/>
        <v>42.335766423357661</v>
      </c>
      <c r="AF63" s="82">
        <f t="shared" si="49"/>
        <v>16.423357664233578</v>
      </c>
      <c r="AH63" s="27"/>
      <c r="AI63" s="11"/>
      <c r="AJ63" s="11"/>
      <c r="AK63" s="57">
        <f t="shared" si="51"/>
        <v>5.0039421144993526</v>
      </c>
      <c r="AL63" s="57">
        <f t="shared" si="52"/>
        <v>-0.17294437803606399</v>
      </c>
      <c r="AM63" s="60">
        <f t="shared" si="53"/>
        <v>-4.830997736463285</v>
      </c>
    </row>
    <row r="64" spans="1:39" x14ac:dyDescent="0.25">
      <c r="A64" s="496" t="s">
        <v>56</v>
      </c>
      <c r="B64" s="93" t="s">
        <v>37</v>
      </c>
      <c r="C64" s="80" t="s">
        <v>37</v>
      </c>
      <c r="D64" s="80" t="s">
        <v>37</v>
      </c>
      <c r="E64" s="80" t="s">
        <v>37</v>
      </c>
      <c r="F64" s="80" t="s">
        <v>37</v>
      </c>
      <c r="G64" s="80" t="s">
        <v>37</v>
      </c>
      <c r="H64" s="80" t="s">
        <v>37</v>
      </c>
      <c r="I64" s="80" t="s">
        <v>37</v>
      </c>
      <c r="J64" s="80" t="s">
        <v>37</v>
      </c>
      <c r="K64" s="93">
        <v>7</v>
      </c>
      <c r="L64" s="80">
        <v>19</v>
      </c>
      <c r="M64" s="80">
        <v>13</v>
      </c>
      <c r="N64" s="80">
        <v>9</v>
      </c>
      <c r="O64" s="80">
        <v>15</v>
      </c>
      <c r="P64" s="80">
        <v>11</v>
      </c>
      <c r="Q64" s="80">
        <v>16</v>
      </c>
      <c r="R64" s="80">
        <v>34</v>
      </c>
      <c r="S64" s="81">
        <v>24</v>
      </c>
      <c r="U64" s="27"/>
      <c r="V64" s="11"/>
      <c r="W64" s="11"/>
      <c r="X64" s="11"/>
      <c r="Y64" s="11"/>
      <c r="Z64" s="11"/>
      <c r="AA64" s="6">
        <f t="shared" si="44"/>
        <v>17.948717948717949</v>
      </c>
      <c r="AB64" s="6">
        <f t="shared" si="45"/>
        <v>48.717948717948715</v>
      </c>
      <c r="AC64" s="6">
        <f t="shared" si="46"/>
        <v>33.333333333333329</v>
      </c>
      <c r="AD64" s="6">
        <f t="shared" si="47"/>
        <v>25.714285714285712</v>
      </c>
      <c r="AE64" s="6">
        <f t="shared" si="48"/>
        <v>42.857142857142854</v>
      </c>
      <c r="AF64" s="82">
        <f t="shared" si="49"/>
        <v>31.428571428571427</v>
      </c>
      <c r="AH64" s="27"/>
      <c r="AI64" s="11"/>
      <c r="AJ64" s="11"/>
      <c r="AK64" s="57">
        <f t="shared" si="51"/>
        <v>7.7655677655677628</v>
      </c>
      <c r="AL64" s="57">
        <f t="shared" si="52"/>
        <v>-5.8608058608058613</v>
      </c>
      <c r="AM64" s="60">
        <f t="shared" si="53"/>
        <v>-1.9047619047619015</v>
      </c>
    </row>
    <row r="65" spans="1:39" x14ac:dyDescent="0.25">
      <c r="A65" s="496" t="s">
        <v>57</v>
      </c>
      <c r="B65" s="93" t="s">
        <v>37</v>
      </c>
      <c r="C65" s="80" t="s">
        <v>37</v>
      </c>
      <c r="D65" s="80" t="s">
        <v>37</v>
      </c>
      <c r="E65" s="80" t="s">
        <v>37</v>
      </c>
      <c r="F65" s="80" t="s">
        <v>37</v>
      </c>
      <c r="G65" s="80" t="s">
        <v>37</v>
      </c>
      <c r="H65" s="80" t="s">
        <v>37</v>
      </c>
      <c r="I65" s="80" t="s">
        <v>37</v>
      </c>
      <c r="J65" s="80" t="s">
        <v>37</v>
      </c>
      <c r="K65" s="93">
        <v>46</v>
      </c>
      <c r="L65" s="80">
        <v>72</v>
      </c>
      <c r="M65" s="80">
        <v>56</v>
      </c>
      <c r="N65" s="80">
        <v>57</v>
      </c>
      <c r="O65" s="80">
        <v>70</v>
      </c>
      <c r="P65" s="80">
        <v>38</v>
      </c>
      <c r="Q65" s="80">
        <v>103</v>
      </c>
      <c r="R65" s="80">
        <v>142</v>
      </c>
      <c r="S65" s="81">
        <v>94</v>
      </c>
      <c r="U65" s="27"/>
      <c r="V65" s="11"/>
      <c r="W65" s="11"/>
      <c r="X65" s="11"/>
      <c r="Y65" s="11"/>
      <c r="Z65" s="11"/>
      <c r="AA65" s="6">
        <f t="shared" si="44"/>
        <v>26.436781609195403</v>
      </c>
      <c r="AB65" s="6">
        <f t="shared" si="45"/>
        <v>41.379310344827587</v>
      </c>
      <c r="AC65" s="6">
        <f t="shared" si="46"/>
        <v>32.183908045977013</v>
      </c>
      <c r="AD65" s="6">
        <f t="shared" si="47"/>
        <v>34.545454545454547</v>
      </c>
      <c r="AE65" s="6">
        <f t="shared" si="48"/>
        <v>42.424242424242422</v>
      </c>
      <c r="AF65" s="82">
        <f t="shared" si="49"/>
        <v>23.030303030303031</v>
      </c>
      <c r="AH65" s="27"/>
      <c r="AI65" s="11"/>
      <c r="AJ65" s="11"/>
      <c r="AK65" s="57">
        <f t="shared" si="51"/>
        <v>8.1086729362591434</v>
      </c>
      <c r="AL65" s="57">
        <f t="shared" si="52"/>
        <v>1.0449320794148349</v>
      </c>
      <c r="AM65" s="60">
        <f t="shared" si="53"/>
        <v>-9.1536050156739819</v>
      </c>
    </row>
    <row r="66" spans="1:39" x14ac:dyDescent="0.25">
      <c r="A66" s="496" t="s">
        <v>59</v>
      </c>
      <c r="B66" s="93" t="s">
        <v>37</v>
      </c>
      <c r="C66" s="80" t="s">
        <v>37</v>
      </c>
      <c r="D66" s="80" t="s">
        <v>37</v>
      </c>
      <c r="E66" s="80" t="s">
        <v>37</v>
      </c>
      <c r="F66" s="80" t="s">
        <v>37</v>
      </c>
      <c r="G66" s="80" t="s">
        <v>37</v>
      </c>
      <c r="H66" s="80" t="s">
        <v>37</v>
      </c>
      <c r="I66" s="80" t="s">
        <v>37</v>
      </c>
      <c r="J66" s="80" t="s">
        <v>37</v>
      </c>
      <c r="K66" s="93">
        <v>83</v>
      </c>
      <c r="L66" s="80">
        <v>102</v>
      </c>
      <c r="M66" s="80">
        <v>32</v>
      </c>
      <c r="N66" s="80">
        <v>74</v>
      </c>
      <c r="O66" s="80">
        <v>98</v>
      </c>
      <c r="P66" s="80">
        <v>31</v>
      </c>
      <c r="Q66" s="80">
        <v>157</v>
      </c>
      <c r="R66" s="80">
        <v>200</v>
      </c>
      <c r="S66" s="81">
        <v>63</v>
      </c>
      <c r="U66" s="27"/>
      <c r="V66" s="11"/>
      <c r="W66" s="11"/>
      <c r="X66" s="11"/>
      <c r="Y66" s="11"/>
      <c r="Z66" s="11"/>
      <c r="AA66" s="6">
        <f t="shared" si="44"/>
        <v>38.248847926267281</v>
      </c>
      <c r="AB66" s="6">
        <f t="shared" si="45"/>
        <v>47.004608294930875</v>
      </c>
      <c r="AC66" s="6">
        <f t="shared" si="46"/>
        <v>14.746543778801843</v>
      </c>
      <c r="AD66" s="6">
        <f t="shared" si="47"/>
        <v>36.453201970443352</v>
      </c>
      <c r="AE66" s="6">
        <f t="shared" si="48"/>
        <v>48.275862068965516</v>
      </c>
      <c r="AF66" s="82">
        <f t="shared" si="49"/>
        <v>15.270935960591133</v>
      </c>
      <c r="AH66" s="27"/>
      <c r="AI66" s="11"/>
      <c r="AJ66" s="11"/>
      <c r="AK66" s="57">
        <f t="shared" si="51"/>
        <v>-1.7956459558239288</v>
      </c>
      <c r="AL66" s="57">
        <f t="shared" si="52"/>
        <v>1.2712537740346406</v>
      </c>
      <c r="AM66" s="60">
        <f t="shared" si="53"/>
        <v>0.52439218178929003</v>
      </c>
    </row>
    <row r="67" spans="1:39" x14ac:dyDescent="0.25">
      <c r="A67" s="496" t="s">
        <v>60</v>
      </c>
      <c r="B67" s="93">
        <v>28</v>
      </c>
      <c r="C67" s="80">
        <v>39</v>
      </c>
      <c r="D67" s="80">
        <v>21</v>
      </c>
      <c r="E67" s="80">
        <v>28</v>
      </c>
      <c r="F67" s="80">
        <v>40</v>
      </c>
      <c r="G67" s="80">
        <v>18</v>
      </c>
      <c r="H67" s="80">
        <v>56</v>
      </c>
      <c r="I67" s="80">
        <v>79</v>
      </c>
      <c r="J67" s="80">
        <v>39</v>
      </c>
      <c r="K67" s="93">
        <v>14</v>
      </c>
      <c r="L67" s="80">
        <v>34</v>
      </c>
      <c r="M67" s="80">
        <v>42</v>
      </c>
      <c r="N67" s="80">
        <v>20</v>
      </c>
      <c r="O67" s="80">
        <v>39</v>
      </c>
      <c r="P67" s="80">
        <v>30</v>
      </c>
      <c r="Q67" s="80">
        <v>34</v>
      </c>
      <c r="R67" s="80">
        <v>73</v>
      </c>
      <c r="S67" s="81">
        <v>72</v>
      </c>
      <c r="U67" s="61">
        <f t="shared" ref="U67:W71" si="54">B67/SUM($B67:$D67)*100</f>
        <v>31.818181818181817</v>
      </c>
      <c r="V67" s="6">
        <f t="shared" si="54"/>
        <v>44.31818181818182</v>
      </c>
      <c r="W67" s="6">
        <f t="shared" si="54"/>
        <v>23.863636363636363</v>
      </c>
      <c r="X67" s="6">
        <f t="shared" ref="X67:Z71" si="55">E67/SUM($E67:$G67)*100</f>
        <v>32.558139534883722</v>
      </c>
      <c r="Y67" s="6">
        <f t="shared" si="55"/>
        <v>46.511627906976742</v>
      </c>
      <c r="Z67" s="6">
        <f t="shared" si="55"/>
        <v>20.930232558139537</v>
      </c>
      <c r="AA67" s="6">
        <f t="shared" si="44"/>
        <v>15.555555555555555</v>
      </c>
      <c r="AB67" s="6">
        <f t="shared" si="45"/>
        <v>37.777777777777779</v>
      </c>
      <c r="AC67" s="6">
        <f t="shared" si="46"/>
        <v>46.666666666666664</v>
      </c>
      <c r="AD67" s="6">
        <f t="shared" si="47"/>
        <v>22.471910112359549</v>
      </c>
      <c r="AE67" s="6">
        <f t="shared" si="48"/>
        <v>43.820224719101127</v>
      </c>
      <c r="AF67" s="82">
        <f t="shared" si="49"/>
        <v>33.707865168539328</v>
      </c>
      <c r="AH67" s="59">
        <f t="shared" ref="AH67:AJ71" si="56">X67-U67</f>
        <v>0.73995771670190535</v>
      </c>
      <c r="AI67" s="57">
        <f t="shared" si="56"/>
        <v>2.1934460887949214</v>
      </c>
      <c r="AJ67" s="57">
        <f t="shared" si="56"/>
        <v>-2.9334038054968268</v>
      </c>
      <c r="AK67" s="57">
        <f t="shared" si="51"/>
        <v>6.9163545568039932</v>
      </c>
      <c r="AL67" s="57">
        <f t="shared" si="52"/>
        <v>6.0424469413233481</v>
      </c>
      <c r="AM67" s="60">
        <f t="shared" si="53"/>
        <v>-12.958801498127336</v>
      </c>
    </row>
    <row r="68" spans="1:39" x14ac:dyDescent="0.25">
      <c r="A68" s="496" t="s">
        <v>61</v>
      </c>
      <c r="B68" s="93">
        <v>389</v>
      </c>
      <c r="C68" s="80">
        <v>928</v>
      </c>
      <c r="D68" s="80">
        <v>576</v>
      </c>
      <c r="E68" s="80">
        <v>456</v>
      </c>
      <c r="F68" s="80">
        <v>780</v>
      </c>
      <c r="G68" s="80">
        <v>577</v>
      </c>
      <c r="H68" s="80">
        <v>845</v>
      </c>
      <c r="I68" s="80">
        <v>1708</v>
      </c>
      <c r="J68" s="80">
        <v>1153</v>
      </c>
      <c r="K68" s="93">
        <v>198</v>
      </c>
      <c r="L68" s="80">
        <v>790</v>
      </c>
      <c r="M68" s="80">
        <v>1078</v>
      </c>
      <c r="N68" s="80">
        <v>255</v>
      </c>
      <c r="O68" s="80">
        <v>816</v>
      </c>
      <c r="P68" s="80">
        <v>881</v>
      </c>
      <c r="Q68" s="80">
        <v>453</v>
      </c>
      <c r="R68" s="80">
        <v>1606</v>
      </c>
      <c r="S68" s="81">
        <v>1959</v>
      </c>
      <c r="U68" s="61">
        <f t="shared" si="54"/>
        <v>20.549392498679346</v>
      </c>
      <c r="V68" s="6">
        <f t="shared" si="54"/>
        <v>49.022715266772323</v>
      </c>
      <c r="W68" s="6">
        <f t="shared" si="54"/>
        <v>30.427892234548338</v>
      </c>
      <c r="X68" s="6">
        <f t="shared" si="55"/>
        <v>25.151682294539434</v>
      </c>
      <c r="Y68" s="6">
        <f t="shared" si="55"/>
        <v>43.022614451185881</v>
      </c>
      <c r="Z68" s="6">
        <f t="shared" si="55"/>
        <v>31.825703254274686</v>
      </c>
      <c r="AA68" s="6">
        <f t="shared" si="44"/>
        <v>9.5837366892545983</v>
      </c>
      <c r="AB68" s="6">
        <f t="shared" si="45"/>
        <v>38.238141335914811</v>
      </c>
      <c r="AC68" s="6">
        <f t="shared" si="46"/>
        <v>52.178121974830596</v>
      </c>
      <c r="AD68" s="6">
        <f t="shared" si="47"/>
        <v>13.063524590163937</v>
      </c>
      <c r="AE68" s="6">
        <f t="shared" si="48"/>
        <v>41.803278688524593</v>
      </c>
      <c r="AF68" s="82">
        <f t="shared" si="49"/>
        <v>45.133196721311478</v>
      </c>
      <c r="AH68" s="59">
        <f t="shared" si="56"/>
        <v>4.6022897958600879</v>
      </c>
      <c r="AI68" s="57">
        <f t="shared" si="56"/>
        <v>-6.0001008155864426</v>
      </c>
      <c r="AJ68" s="57">
        <f t="shared" si="56"/>
        <v>1.3978110197263476</v>
      </c>
      <c r="AK68" s="57">
        <f>AD68-AA68</f>
        <v>3.4797879009093382</v>
      </c>
      <c r="AL68" s="57">
        <f t="shared" si="52"/>
        <v>3.5651373526097814</v>
      </c>
      <c r="AM68" s="60">
        <f>AF68-AC68</f>
        <v>-7.0449252535191178</v>
      </c>
    </row>
    <row r="69" spans="1:39" x14ac:dyDescent="0.25">
      <c r="A69" s="496" t="s">
        <v>62</v>
      </c>
      <c r="B69" s="93">
        <v>24</v>
      </c>
      <c r="C69" s="80">
        <v>25</v>
      </c>
      <c r="D69" s="80">
        <v>9</v>
      </c>
      <c r="E69" s="80">
        <v>24</v>
      </c>
      <c r="F69" s="80">
        <v>18</v>
      </c>
      <c r="G69" s="80">
        <v>6</v>
      </c>
      <c r="H69" s="80">
        <v>48</v>
      </c>
      <c r="I69" s="80">
        <v>43</v>
      </c>
      <c r="J69" s="80">
        <v>15</v>
      </c>
      <c r="K69" s="93">
        <v>13</v>
      </c>
      <c r="L69" s="80">
        <v>26</v>
      </c>
      <c r="M69" s="80">
        <v>20</v>
      </c>
      <c r="N69" s="80">
        <v>18</v>
      </c>
      <c r="O69" s="80">
        <v>22</v>
      </c>
      <c r="P69" s="80">
        <v>10</v>
      </c>
      <c r="Q69" s="80">
        <v>31</v>
      </c>
      <c r="R69" s="80">
        <v>48</v>
      </c>
      <c r="S69" s="81">
        <v>30</v>
      </c>
      <c r="U69" s="61">
        <f t="shared" si="54"/>
        <v>41.379310344827587</v>
      </c>
      <c r="V69" s="6">
        <f t="shared" si="54"/>
        <v>43.103448275862064</v>
      </c>
      <c r="W69" s="6">
        <f t="shared" si="54"/>
        <v>15.517241379310345</v>
      </c>
      <c r="X69" s="6">
        <f t="shared" si="55"/>
        <v>50</v>
      </c>
      <c r="Y69" s="6">
        <f t="shared" si="55"/>
        <v>37.5</v>
      </c>
      <c r="Z69" s="6">
        <f t="shared" si="55"/>
        <v>12.5</v>
      </c>
      <c r="AA69" s="6">
        <f t="shared" si="44"/>
        <v>22.033898305084744</v>
      </c>
      <c r="AB69" s="6">
        <f t="shared" si="45"/>
        <v>44.067796610169488</v>
      </c>
      <c r="AC69" s="6">
        <f t="shared" si="46"/>
        <v>33.898305084745758</v>
      </c>
      <c r="AD69" s="6">
        <f t="shared" si="47"/>
        <v>36</v>
      </c>
      <c r="AE69" s="6">
        <f t="shared" si="48"/>
        <v>44</v>
      </c>
      <c r="AF69" s="82">
        <f t="shared" si="49"/>
        <v>20</v>
      </c>
      <c r="AH69" s="59">
        <f t="shared" si="56"/>
        <v>8.6206896551724128</v>
      </c>
      <c r="AI69" s="57">
        <f t="shared" si="56"/>
        <v>-5.6034482758620641</v>
      </c>
      <c r="AJ69" s="57">
        <f t="shared" si="56"/>
        <v>-3.0172413793103452</v>
      </c>
      <c r="AK69" s="57">
        <f t="shared" si="51"/>
        <v>13.966101694915256</v>
      </c>
      <c r="AL69" s="57">
        <f t="shared" si="52"/>
        <v>-6.7796610169487792E-2</v>
      </c>
      <c r="AM69" s="60">
        <f t="shared" si="53"/>
        <v>-13.898305084745758</v>
      </c>
    </row>
    <row r="70" spans="1:39" x14ac:dyDescent="0.25">
      <c r="A70" s="496" t="s">
        <v>63</v>
      </c>
      <c r="B70" s="93">
        <v>24</v>
      </c>
      <c r="C70" s="80">
        <v>104</v>
      </c>
      <c r="D70" s="80">
        <v>102</v>
      </c>
      <c r="E70" s="80">
        <v>44</v>
      </c>
      <c r="F70" s="80">
        <v>108</v>
      </c>
      <c r="G70" s="80">
        <v>68</v>
      </c>
      <c r="H70" s="80">
        <v>68</v>
      </c>
      <c r="I70" s="80">
        <v>212</v>
      </c>
      <c r="J70" s="80">
        <v>170</v>
      </c>
      <c r="K70" s="93">
        <v>27</v>
      </c>
      <c r="L70" s="80">
        <v>81</v>
      </c>
      <c r="M70" s="80">
        <v>127</v>
      </c>
      <c r="N70" s="80">
        <v>41</v>
      </c>
      <c r="O70" s="80">
        <v>95</v>
      </c>
      <c r="P70" s="80">
        <v>87</v>
      </c>
      <c r="Q70" s="80">
        <v>68</v>
      </c>
      <c r="R70" s="80">
        <v>176</v>
      </c>
      <c r="S70" s="81">
        <v>214</v>
      </c>
      <c r="U70" s="61">
        <f t="shared" si="54"/>
        <v>10.434782608695652</v>
      </c>
      <c r="V70" s="6">
        <f t="shared" si="54"/>
        <v>45.217391304347828</v>
      </c>
      <c r="W70" s="6">
        <f t="shared" si="54"/>
        <v>44.347826086956523</v>
      </c>
      <c r="X70" s="6">
        <f t="shared" si="55"/>
        <v>20</v>
      </c>
      <c r="Y70" s="6">
        <f t="shared" si="55"/>
        <v>49.090909090909093</v>
      </c>
      <c r="Z70" s="6">
        <f t="shared" si="55"/>
        <v>30.909090909090907</v>
      </c>
      <c r="AA70" s="6">
        <f t="shared" si="44"/>
        <v>11.48936170212766</v>
      </c>
      <c r="AB70" s="6">
        <f t="shared" si="45"/>
        <v>34.468085106382979</v>
      </c>
      <c r="AC70" s="6">
        <f t="shared" si="46"/>
        <v>54.042553191489361</v>
      </c>
      <c r="AD70" s="6">
        <f t="shared" si="47"/>
        <v>18.385650224215247</v>
      </c>
      <c r="AE70" s="6">
        <f t="shared" si="48"/>
        <v>42.600896860986545</v>
      </c>
      <c r="AF70" s="82">
        <f t="shared" si="49"/>
        <v>39.013452914798208</v>
      </c>
      <c r="AH70" s="59">
        <f t="shared" si="56"/>
        <v>9.5652173913043477</v>
      </c>
      <c r="AI70" s="57">
        <f t="shared" si="56"/>
        <v>3.8735177865612656</v>
      </c>
      <c r="AJ70" s="57">
        <f t="shared" si="56"/>
        <v>-13.438735177865617</v>
      </c>
      <c r="AK70" s="57">
        <f t="shared" si="51"/>
        <v>6.8962885220875876</v>
      </c>
      <c r="AL70" s="57">
        <f t="shared" si="52"/>
        <v>8.1328117546035656</v>
      </c>
      <c r="AM70" s="60">
        <f t="shared" si="53"/>
        <v>-15.029100276691153</v>
      </c>
    </row>
    <row r="71" spans="1:39" x14ac:dyDescent="0.25">
      <c r="A71" s="496" t="s">
        <v>64</v>
      </c>
      <c r="B71" s="93">
        <v>315</v>
      </c>
      <c r="C71" s="80">
        <v>1227</v>
      </c>
      <c r="D71" s="80">
        <v>1235</v>
      </c>
      <c r="E71" s="80">
        <v>287</v>
      </c>
      <c r="F71" s="80">
        <v>1055</v>
      </c>
      <c r="G71" s="80">
        <v>1205</v>
      </c>
      <c r="H71" s="80">
        <v>602</v>
      </c>
      <c r="I71" s="80">
        <v>2282</v>
      </c>
      <c r="J71" s="80">
        <v>2440</v>
      </c>
      <c r="K71" s="93">
        <v>113</v>
      </c>
      <c r="L71" s="80">
        <v>1146</v>
      </c>
      <c r="M71" s="80">
        <v>1619</v>
      </c>
      <c r="N71" s="80">
        <v>264</v>
      </c>
      <c r="O71" s="80">
        <v>1027</v>
      </c>
      <c r="P71" s="80">
        <v>1336</v>
      </c>
      <c r="Q71" s="80">
        <v>377</v>
      </c>
      <c r="R71" s="80">
        <v>2173</v>
      </c>
      <c r="S71" s="81">
        <v>2955</v>
      </c>
      <c r="U71" s="61">
        <f t="shared" si="54"/>
        <v>11.343176089305006</v>
      </c>
      <c r="V71" s="6">
        <f t="shared" si="54"/>
        <v>44.184371624054734</v>
      </c>
      <c r="W71" s="6">
        <f t="shared" si="54"/>
        <v>44.472452286640255</v>
      </c>
      <c r="X71" s="6">
        <f t="shared" si="55"/>
        <v>11.268158617981939</v>
      </c>
      <c r="Y71" s="6">
        <f t="shared" si="55"/>
        <v>41.421279937180998</v>
      </c>
      <c r="Z71" s="6">
        <f t="shared" si="55"/>
        <v>47.310561444837063</v>
      </c>
      <c r="AA71" s="6">
        <f t="shared" si="44"/>
        <v>3.9263377345378734</v>
      </c>
      <c r="AB71" s="6">
        <f t="shared" si="45"/>
        <v>39.819318971507997</v>
      </c>
      <c r="AC71" s="6">
        <f t="shared" si="46"/>
        <v>56.254343293954136</v>
      </c>
      <c r="AD71" s="6">
        <f t="shared" si="47"/>
        <v>10.049486105824133</v>
      </c>
      <c r="AE71" s="6">
        <f t="shared" si="48"/>
        <v>39.09402360106585</v>
      </c>
      <c r="AF71" s="82">
        <f t="shared" si="49"/>
        <v>50.856490293110014</v>
      </c>
      <c r="AH71" s="59">
        <f t="shared" si="56"/>
        <v>-7.5017471323066687E-2</v>
      </c>
      <c r="AI71" s="57">
        <f t="shared" si="56"/>
        <v>-2.7630916868737359</v>
      </c>
      <c r="AJ71" s="57">
        <f t="shared" si="56"/>
        <v>2.8381091581968079</v>
      </c>
      <c r="AK71" s="57">
        <f t="shared" si="51"/>
        <v>6.12314837128626</v>
      </c>
      <c r="AL71" s="57">
        <f t="shared" si="52"/>
        <v>-0.7252953704421472</v>
      </c>
      <c r="AM71" s="60">
        <f t="shared" si="53"/>
        <v>-5.3978530008441226</v>
      </c>
    </row>
    <row r="72" spans="1:39" x14ac:dyDescent="0.25">
      <c r="A72" s="496" t="s">
        <v>65</v>
      </c>
      <c r="B72" s="93" t="s">
        <v>37</v>
      </c>
      <c r="C72" s="80" t="s">
        <v>37</v>
      </c>
      <c r="D72" s="80" t="s">
        <v>37</v>
      </c>
      <c r="E72" s="80" t="s">
        <v>37</v>
      </c>
      <c r="F72" s="80" t="s">
        <v>37</v>
      </c>
      <c r="G72" s="80" t="s">
        <v>37</v>
      </c>
      <c r="H72" s="80" t="s">
        <v>37</v>
      </c>
      <c r="I72" s="80" t="s">
        <v>37</v>
      </c>
      <c r="J72" s="80" t="s">
        <v>37</v>
      </c>
      <c r="K72" s="93">
        <v>121</v>
      </c>
      <c r="L72" s="80">
        <v>260</v>
      </c>
      <c r="M72" s="80">
        <v>72</v>
      </c>
      <c r="N72" s="80">
        <v>122</v>
      </c>
      <c r="O72" s="80">
        <v>247</v>
      </c>
      <c r="P72" s="80">
        <v>67</v>
      </c>
      <c r="Q72" s="80">
        <v>243</v>
      </c>
      <c r="R72" s="80">
        <v>507</v>
      </c>
      <c r="S72" s="81">
        <v>139</v>
      </c>
      <c r="U72" s="27"/>
      <c r="V72" s="11"/>
      <c r="W72" s="11"/>
      <c r="X72" s="11"/>
      <c r="Y72" s="11"/>
      <c r="Z72" s="11"/>
      <c r="AA72" s="6">
        <f t="shared" si="44"/>
        <v>26.710816777041941</v>
      </c>
      <c r="AB72" s="6">
        <f t="shared" si="45"/>
        <v>57.395143487858725</v>
      </c>
      <c r="AC72" s="6">
        <f t="shared" si="46"/>
        <v>15.894039735099339</v>
      </c>
      <c r="AD72" s="6">
        <f t="shared" si="47"/>
        <v>27.981651376146786</v>
      </c>
      <c r="AE72" s="6">
        <f t="shared" si="48"/>
        <v>56.651376146788991</v>
      </c>
      <c r="AF72" s="82">
        <f t="shared" si="49"/>
        <v>15.36697247706422</v>
      </c>
      <c r="AH72" s="27"/>
      <c r="AI72" s="11"/>
      <c r="AJ72" s="11"/>
      <c r="AK72" s="57">
        <f t="shared" si="51"/>
        <v>1.2708345991048446</v>
      </c>
      <c r="AL72" s="57">
        <f t="shared" si="52"/>
        <v>-0.7437673410697343</v>
      </c>
      <c r="AM72" s="60">
        <f t="shared" si="53"/>
        <v>-0.52706725803511922</v>
      </c>
    </row>
    <row r="73" spans="1:39" x14ac:dyDescent="0.25">
      <c r="A73" s="496" t="s">
        <v>66</v>
      </c>
      <c r="B73" s="93">
        <v>189</v>
      </c>
      <c r="C73" s="80">
        <v>174</v>
      </c>
      <c r="D73" s="80">
        <v>55</v>
      </c>
      <c r="E73" s="80">
        <v>197</v>
      </c>
      <c r="F73" s="80">
        <v>150</v>
      </c>
      <c r="G73" s="80">
        <v>37</v>
      </c>
      <c r="H73" s="80">
        <v>386</v>
      </c>
      <c r="I73" s="80">
        <v>324</v>
      </c>
      <c r="J73" s="80">
        <v>92</v>
      </c>
      <c r="K73" s="93">
        <v>91</v>
      </c>
      <c r="L73" s="80">
        <v>233</v>
      </c>
      <c r="M73" s="80">
        <v>102</v>
      </c>
      <c r="N73" s="80">
        <v>96</v>
      </c>
      <c r="O73" s="80">
        <v>197</v>
      </c>
      <c r="P73" s="80">
        <v>86</v>
      </c>
      <c r="Q73" s="80">
        <v>187</v>
      </c>
      <c r="R73" s="80">
        <v>430</v>
      </c>
      <c r="S73" s="81">
        <v>188</v>
      </c>
      <c r="U73" s="61">
        <f t="shared" ref="U73:W75" si="57">B73/SUM($B73:$D73)*100</f>
        <v>45.215311004784688</v>
      </c>
      <c r="V73" s="6">
        <f t="shared" si="57"/>
        <v>41.626794258373209</v>
      </c>
      <c r="W73" s="6">
        <f t="shared" si="57"/>
        <v>13.157894736842104</v>
      </c>
      <c r="X73" s="6">
        <f t="shared" ref="X73:Z75" si="58">E73/SUM($E73:$G73)*100</f>
        <v>51.302083333333336</v>
      </c>
      <c r="Y73" s="6">
        <f t="shared" si="58"/>
        <v>39.0625</v>
      </c>
      <c r="Z73" s="6">
        <f t="shared" si="58"/>
        <v>9.6354166666666679</v>
      </c>
      <c r="AA73" s="6">
        <f t="shared" si="44"/>
        <v>21.36150234741784</v>
      </c>
      <c r="AB73" s="6">
        <f t="shared" si="45"/>
        <v>54.694835680751176</v>
      </c>
      <c r="AC73" s="6">
        <f t="shared" si="46"/>
        <v>23.943661971830984</v>
      </c>
      <c r="AD73" s="6">
        <f t="shared" si="47"/>
        <v>25.329815303430081</v>
      </c>
      <c r="AE73" s="6">
        <f t="shared" si="48"/>
        <v>51.978891820580472</v>
      </c>
      <c r="AF73" s="82">
        <f t="shared" si="49"/>
        <v>22.691292875989447</v>
      </c>
      <c r="AH73" s="59">
        <f t="shared" ref="AH73:AJ75" si="59">X73-U73</f>
        <v>6.0867723285486477</v>
      </c>
      <c r="AI73" s="57">
        <f t="shared" si="59"/>
        <v>-2.5642942583732093</v>
      </c>
      <c r="AJ73" s="57">
        <f t="shared" si="59"/>
        <v>-3.5224780701754366</v>
      </c>
      <c r="AK73" s="57">
        <f t="shared" si="51"/>
        <v>3.968312956012241</v>
      </c>
      <c r="AL73" s="57">
        <f t="shared" si="52"/>
        <v>-2.7159438601707038</v>
      </c>
      <c r="AM73" s="60">
        <f t="shared" si="53"/>
        <v>-1.2523690958415372</v>
      </c>
    </row>
    <row r="74" spans="1:39" x14ac:dyDescent="0.25">
      <c r="A74" s="496" t="s">
        <v>67</v>
      </c>
      <c r="B74" s="93">
        <v>43</v>
      </c>
      <c r="C74" s="80">
        <v>99</v>
      </c>
      <c r="D74" s="80">
        <v>42</v>
      </c>
      <c r="E74" s="80">
        <v>41</v>
      </c>
      <c r="F74" s="80">
        <v>93</v>
      </c>
      <c r="G74" s="80">
        <v>43</v>
      </c>
      <c r="H74" s="80">
        <v>84</v>
      </c>
      <c r="I74" s="80">
        <v>192</v>
      </c>
      <c r="J74" s="80">
        <v>85</v>
      </c>
      <c r="K74" s="93">
        <v>23</v>
      </c>
      <c r="L74" s="80">
        <v>91</v>
      </c>
      <c r="M74" s="80">
        <v>87</v>
      </c>
      <c r="N74" s="80">
        <v>32</v>
      </c>
      <c r="O74" s="80">
        <v>93</v>
      </c>
      <c r="P74" s="80">
        <v>69</v>
      </c>
      <c r="Q74" s="80">
        <v>55</v>
      </c>
      <c r="R74" s="80">
        <v>184</v>
      </c>
      <c r="S74" s="81">
        <v>156</v>
      </c>
      <c r="U74" s="61">
        <f t="shared" si="57"/>
        <v>23.369565217391305</v>
      </c>
      <c r="V74" s="6">
        <f t="shared" si="57"/>
        <v>53.804347826086953</v>
      </c>
      <c r="W74" s="6">
        <f t="shared" si="57"/>
        <v>22.826086956521738</v>
      </c>
      <c r="X74" s="6">
        <f t="shared" si="58"/>
        <v>23.163841807909606</v>
      </c>
      <c r="Y74" s="6">
        <f t="shared" si="58"/>
        <v>52.542372881355938</v>
      </c>
      <c r="Z74" s="6">
        <f t="shared" si="58"/>
        <v>24.293785310734464</v>
      </c>
      <c r="AA74" s="6">
        <f t="shared" si="44"/>
        <v>11.442786069651742</v>
      </c>
      <c r="AB74" s="6">
        <f t="shared" si="45"/>
        <v>45.273631840796021</v>
      </c>
      <c r="AC74" s="6">
        <f t="shared" si="46"/>
        <v>43.283582089552233</v>
      </c>
      <c r="AD74" s="6">
        <f t="shared" si="47"/>
        <v>16.494845360824741</v>
      </c>
      <c r="AE74" s="6">
        <f t="shared" si="48"/>
        <v>47.938144329896907</v>
      </c>
      <c r="AF74" s="82">
        <f t="shared" si="49"/>
        <v>35.567010309278352</v>
      </c>
      <c r="AH74" s="59">
        <f t="shared" si="59"/>
        <v>-0.20572340948169909</v>
      </c>
      <c r="AI74" s="57">
        <f t="shared" si="59"/>
        <v>-1.2619749447310156</v>
      </c>
      <c r="AJ74" s="57">
        <f t="shared" si="59"/>
        <v>1.4676983542127253</v>
      </c>
      <c r="AK74" s="57">
        <f t="shared" si="51"/>
        <v>5.0520592911729985</v>
      </c>
      <c r="AL74" s="57">
        <f t="shared" si="52"/>
        <v>2.6645124891008862</v>
      </c>
      <c r="AM74" s="60">
        <f t="shared" si="53"/>
        <v>-7.7165717802738811</v>
      </c>
    </row>
    <row r="75" spans="1:39" x14ac:dyDescent="0.25">
      <c r="A75" s="496" t="s">
        <v>68</v>
      </c>
      <c r="B75" s="93">
        <v>777</v>
      </c>
      <c r="C75" s="80">
        <v>1308</v>
      </c>
      <c r="D75" s="80">
        <v>449</v>
      </c>
      <c r="E75" s="80">
        <v>735</v>
      </c>
      <c r="F75" s="80">
        <v>1236</v>
      </c>
      <c r="G75" s="80">
        <v>425</v>
      </c>
      <c r="H75" s="80">
        <v>1512</v>
      </c>
      <c r="I75" s="80">
        <v>2544</v>
      </c>
      <c r="J75" s="80">
        <v>874</v>
      </c>
      <c r="K75" s="93">
        <v>582</v>
      </c>
      <c r="L75" s="80">
        <v>1317</v>
      </c>
      <c r="M75" s="80">
        <v>708</v>
      </c>
      <c r="N75" s="80">
        <v>600</v>
      </c>
      <c r="O75" s="80">
        <v>1215</v>
      </c>
      <c r="P75" s="80">
        <v>599</v>
      </c>
      <c r="Q75" s="80">
        <v>1182</v>
      </c>
      <c r="R75" s="80">
        <v>2532</v>
      </c>
      <c r="S75" s="81">
        <v>1307</v>
      </c>
      <c r="U75" s="61">
        <f t="shared" si="57"/>
        <v>30.662983425414364</v>
      </c>
      <c r="V75" s="6">
        <f t="shared" si="57"/>
        <v>51.617995264404101</v>
      </c>
      <c r="W75" s="6">
        <f t="shared" si="57"/>
        <v>17.719021310181532</v>
      </c>
      <c r="X75" s="6">
        <f t="shared" si="58"/>
        <v>30.676126878130216</v>
      </c>
      <c r="Y75" s="6">
        <f t="shared" si="58"/>
        <v>51.58597662771286</v>
      </c>
      <c r="Z75" s="6">
        <f t="shared" si="58"/>
        <v>17.737896494156928</v>
      </c>
      <c r="AA75" s="6">
        <f t="shared" si="44"/>
        <v>22.324510932105866</v>
      </c>
      <c r="AB75" s="6">
        <f t="shared" si="45"/>
        <v>50.517836593785958</v>
      </c>
      <c r="AC75" s="6">
        <f t="shared" si="46"/>
        <v>27.157652474108168</v>
      </c>
      <c r="AD75" s="6">
        <f t="shared" si="47"/>
        <v>24.855012427506214</v>
      </c>
      <c r="AE75" s="6">
        <f t="shared" si="48"/>
        <v>50.331400165700082</v>
      </c>
      <c r="AF75" s="82">
        <f t="shared" si="49"/>
        <v>24.813587406793701</v>
      </c>
      <c r="AH75" s="59">
        <f t="shared" si="59"/>
        <v>1.3143452715851822E-2</v>
      </c>
      <c r="AI75" s="57">
        <f t="shared" si="59"/>
        <v>-3.2018636691240943E-2</v>
      </c>
      <c r="AJ75" s="57">
        <f t="shared" si="59"/>
        <v>1.8875183975396226E-2</v>
      </c>
      <c r="AK75" s="57">
        <f t="shared" si="51"/>
        <v>2.5305014954003475</v>
      </c>
      <c r="AL75" s="57">
        <f t="shared" si="52"/>
        <v>-0.18643642808587657</v>
      </c>
      <c r="AM75" s="60">
        <f t="shared" si="53"/>
        <v>-2.3440650673144674</v>
      </c>
    </row>
    <row r="76" spans="1:39" x14ac:dyDescent="0.25">
      <c r="A76" s="496" t="s">
        <v>69</v>
      </c>
      <c r="B76" s="93" t="s">
        <v>37</v>
      </c>
      <c r="C76" s="80" t="s">
        <v>37</v>
      </c>
      <c r="D76" s="80" t="s">
        <v>37</v>
      </c>
      <c r="E76" s="80" t="s">
        <v>37</v>
      </c>
      <c r="F76" s="80" t="s">
        <v>37</v>
      </c>
      <c r="G76" s="80" t="s">
        <v>37</v>
      </c>
      <c r="H76" s="80" t="s">
        <v>37</v>
      </c>
      <c r="I76" s="80" t="s">
        <v>37</v>
      </c>
      <c r="J76" s="80" t="s">
        <v>37</v>
      </c>
      <c r="K76" s="93">
        <v>27</v>
      </c>
      <c r="L76" s="80">
        <v>36</v>
      </c>
      <c r="M76" s="80">
        <v>22</v>
      </c>
      <c r="N76" s="80">
        <v>28</v>
      </c>
      <c r="O76" s="80">
        <v>24</v>
      </c>
      <c r="P76" s="80">
        <v>14</v>
      </c>
      <c r="Q76" s="80">
        <v>55</v>
      </c>
      <c r="R76" s="80">
        <v>60</v>
      </c>
      <c r="S76" s="81">
        <v>36</v>
      </c>
      <c r="U76" s="27"/>
      <c r="V76" s="11"/>
      <c r="W76" s="11"/>
      <c r="X76" s="11"/>
      <c r="Y76" s="11"/>
      <c r="Z76" s="11"/>
      <c r="AA76" s="6">
        <f t="shared" si="44"/>
        <v>31.764705882352938</v>
      </c>
      <c r="AB76" s="6">
        <f t="shared" si="45"/>
        <v>42.352941176470587</v>
      </c>
      <c r="AC76" s="6">
        <f t="shared" si="46"/>
        <v>25.882352941176475</v>
      </c>
      <c r="AD76" s="6">
        <f t="shared" si="47"/>
        <v>42.424242424242422</v>
      </c>
      <c r="AE76" s="6">
        <f t="shared" si="48"/>
        <v>36.363636363636367</v>
      </c>
      <c r="AF76" s="82">
        <f t="shared" si="49"/>
        <v>21.212121212121211</v>
      </c>
      <c r="AH76" s="27"/>
      <c r="AI76" s="11"/>
      <c r="AJ76" s="11"/>
      <c r="AK76" s="57">
        <f t="shared" si="51"/>
        <v>10.659536541889484</v>
      </c>
      <c r="AL76" s="57">
        <f t="shared" si="52"/>
        <v>-5.9893048128342201</v>
      </c>
      <c r="AM76" s="60">
        <f t="shared" si="53"/>
        <v>-4.6702317290552635</v>
      </c>
    </row>
    <row r="77" spans="1:39" x14ac:dyDescent="0.25">
      <c r="A77" s="496" t="s">
        <v>70</v>
      </c>
      <c r="B77" s="93">
        <v>45</v>
      </c>
      <c r="C77" s="80">
        <v>50</v>
      </c>
      <c r="D77" s="80">
        <v>19</v>
      </c>
      <c r="E77" s="80">
        <v>39</v>
      </c>
      <c r="F77" s="80">
        <v>42</v>
      </c>
      <c r="G77" s="80">
        <v>13</v>
      </c>
      <c r="H77" s="80">
        <v>84</v>
      </c>
      <c r="I77" s="80">
        <v>92</v>
      </c>
      <c r="J77" s="80">
        <v>32</v>
      </c>
      <c r="K77" s="93">
        <v>27</v>
      </c>
      <c r="L77" s="80">
        <v>54</v>
      </c>
      <c r="M77" s="80">
        <v>42</v>
      </c>
      <c r="N77" s="80">
        <v>26</v>
      </c>
      <c r="O77" s="80">
        <v>49</v>
      </c>
      <c r="P77" s="80">
        <v>29</v>
      </c>
      <c r="Q77" s="80">
        <v>53</v>
      </c>
      <c r="R77" s="80">
        <v>103</v>
      </c>
      <c r="S77" s="81">
        <v>71</v>
      </c>
      <c r="U77" s="61">
        <f t="shared" ref="U77:W83" si="60">B77/SUM($B77:$D77)*100</f>
        <v>39.473684210526315</v>
      </c>
      <c r="V77" s="6">
        <f t="shared" si="60"/>
        <v>43.859649122807014</v>
      </c>
      <c r="W77" s="6">
        <f t="shared" si="60"/>
        <v>16.666666666666664</v>
      </c>
      <c r="X77" s="6">
        <f t="shared" ref="X77:Z83" si="61">E77/SUM($E77:$G77)*100</f>
        <v>41.48936170212766</v>
      </c>
      <c r="Y77" s="6">
        <f t="shared" si="61"/>
        <v>44.680851063829785</v>
      </c>
      <c r="Z77" s="6">
        <f t="shared" si="61"/>
        <v>13.829787234042554</v>
      </c>
      <c r="AA77" s="6">
        <f t="shared" si="44"/>
        <v>21.951219512195124</v>
      </c>
      <c r="AB77" s="6">
        <f t="shared" si="45"/>
        <v>43.902439024390247</v>
      </c>
      <c r="AC77" s="6">
        <f t="shared" si="46"/>
        <v>34.146341463414636</v>
      </c>
      <c r="AD77" s="6">
        <f t="shared" si="47"/>
        <v>25</v>
      </c>
      <c r="AE77" s="6">
        <f t="shared" si="48"/>
        <v>47.115384615384613</v>
      </c>
      <c r="AF77" s="82">
        <f t="shared" si="49"/>
        <v>27.884615384615387</v>
      </c>
      <c r="AH77" s="59">
        <f t="shared" ref="AH77:AJ83" si="62">X77-U77</f>
        <v>2.0156774916013447</v>
      </c>
      <c r="AI77" s="57">
        <f t="shared" si="62"/>
        <v>0.82120194102277111</v>
      </c>
      <c r="AJ77" s="57">
        <f t="shared" si="62"/>
        <v>-2.8368794326241105</v>
      </c>
      <c r="AK77" s="57">
        <f t="shared" si="51"/>
        <v>3.0487804878048763</v>
      </c>
      <c r="AL77" s="57">
        <f t="shared" si="52"/>
        <v>3.2129455909943658</v>
      </c>
      <c r="AM77" s="60">
        <f t="shared" si="53"/>
        <v>-6.2617260787992493</v>
      </c>
    </row>
    <row r="78" spans="1:39" x14ac:dyDescent="0.25">
      <c r="A78" s="496" t="s">
        <v>73</v>
      </c>
      <c r="B78" s="93">
        <v>130</v>
      </c>
      <c r="C78" s="80">
        <v>402</v>
      </c>
      <c r="D78" s="80">
        <v>171</v>
      </c>
      <c r="E78" s="80">
        <v>183</v>
      </c>
      <c r="F78" s="80">
        <v>340</v>
      </c>
      <c r="G78" s="80">
        <v>162</v>
      </c>
      <c r="H78" s="80">
        <v>313</v>
      </c>
      <c r="I78" s="80">
        <v>742</v>
      </c>
      <c r="J78" s="80">
        <v>333</v>
      </c>
      <c r="K78" s="93">
        <v>65</v>
      </c>
      <c r="L78" s="80">
        <v>387</v>
      </c>
      <c r="M78" s="80">
        <v>292</v>
      </c>
      <c r="N78" s="80">
        <v>141</v>
      </c>
      <c r="O78" s="80">
        <v>345</v>
      </c>
      <c r="P78" s="80">
        <v>244</v>
      </c>
      <c r="Q78" s="80">
        <v>206</v>
      </c>
      <c r="R78" s="80">
        <v>732</v>
      </c>
      <c r="S78" s="81">
        <v>536</v>
      </c>
      <c r="U78" s="61">
        <f t="shared" si="60"/>
        <v>18.492176386913229</v>
      </c>
      <c r="V78" s="6">
        <f t="shared" si="60"/>
        <v>57.183499288762448</v>
      </c>
      <c r="W78" s="6">
        <f t="shared" si="60"/>
        <v>24.324324324324326</v>
      </c>
      <c r="X78" s="6">
        <f t="shared" si="61"/>
        <v>26.715328467153281</v>
      </c>
      <c r="Y78" s="6">
        <f t="shared" si="61"/>
        <v>49.635036496350367</v>
      </c>
      <c r="Z78" s="6">
        <f t="shared" si="61"/>
        <v>23.649635036496349</v>
      </c>
      <c r="AA78" s="6">
        <f t="shared" si="44"/>
        <v>8.736559139784946</v>
      </c>
      <c r="AB78" s="6">
        <f t="shared" si="45"/>
        <v>52.016129032258064</v>
      </c>
      <c r="AC78" s="6">
        <f t="shared" si="46"/>
        <v>39.247311827956985</v>
      </c>
      <c r="AD78" s="6">
        <f t="shared" si="47"/>
        <v>19.315068493150687</v>
      </c>
      <c r="AE78" s="6">
        <f t="shared" si="48"/>
        <v>47.260273972602739</v>
      </c>
      <c r="AF78" s="82">
        <f t="shared" si="49"/>
        <v>33.424657534246577</v>
      </c>
      <c r="AH78" s="59">
        <f t="shared" si="62"/>
        <v>8.2231520802400517</v>
      </c>
      <c r="AI78" s="57">
        <f t="shared" si="62"/>
        <v>-7.5484627924120815</v>
      </c>
      <c r="AJ78" s="57">
        <f t="shared" si="62"/>
        <v>-0.67468928782797732</v>
      </c>
      <c r="AK78" s="57">
        <f t="shared" si="51"/>
        <v>10.578509353365741</v>
      </c>
      <c r="AL78" s="57">
        <f t="shared" si="52"/>
        <v>-4.7558550596553246</v>
      </c>
      <c r="AM78" s="60">
        <f t="shared" si="53"/>
        <v>-5.8226542937104071</v>
      </c>
    </row>
    <row r="79" spans="1:39" x14ac:dyDescent="0.25">
      <c r="A79" s="496" t="s">
        <v>74</v>
      </c>
      <c r="B79" s="93">
        <v>373</v>
      </c>
      <c r="C79" s="80">
        <v>802</v>
      </c>
      <c r="D79" s="80">
        <v>339</v>
      </c>
      <c r="E79" s="80">
        <v>404</v>
      </c>
      <c r="F79" s="80">
        <v>724</v>
      </c>
      <c r="G79" s="80">
        <v>286</v>
      </c>
      <c r="H79" s="80">
        <v>777</v>
      </c>
      <c r="I79" s="80">
        <v>1526</v>
      </c>
      <c r="J79" s="80">
        <v>625</v>
      </c>
      <c r="K79" s="93">
        <v>235</v>
      </c>
      <c r="L79" s="80">
        <v>664</v>
      </c>
      <c r="M79" s="80">
        <v>663</v>
      </c>
      <c r="N79" s="80">
        <v>295</v>
      </c>
      <c r="O79" s="80">
        <v>619</v>
      </c>
      <c r="P79" s="80">
        <v>541</v>
      </c>
      <c r="Q79" s="80">
        <v>530</v>
      </c>
      <c r="R79" s="80">
        <v>1283</v>
      </c>
      <c r="S79" s="81">
        <v>1204</v>
      </c>
      <c r="U79" s="61">
        <f t="shared" si="60"/>
        <v>24.636723910171732</v>
      </c>
      <c r="V79" s="6">
        <f t="shared" si="60"/>
        <v>52.972258916776752</v>
      </c>
      <c r="W79" s="6">
        <f t="shared" si="60"/>
        <v>22.39101717305152</v>
      </c>
      <c r="X79" s="6">
        <f t="shared" si="61"/>
        <v>28.571428571428569</v>
      </c>
      <c r="Y79" s="6">
        <f t="shared" si="61"/>
        <v>51.202263083451207</v>
      </c>
      <c r="Z79" s="6">
        <f t="shared" si="61"/>
        <v>20.226308345120223</v>
      </c>
      <c r="AA79" s="6">
        <f t="shared" si="44"/>
        <v>15.044814340588989</v>
      </c>
      <c r="AB79" s="6">
        <f t="shared" si="45"/>
        <v>42.509603072983353</v>
      </c>
      <c r="AC79" s="6">
        <f t="shared" si="46"/>
        <v>42.445582586427655</v>
      </c>
      <c r="AD79" s="6">
        <f t="shared" si="47"/>
        <v>20.274914089347078</v>
      </c>
      <c r="AE79" s="6">
        <f t="shared" si="48"/>
        <v>42.542955326460479</v>
      </c>
      <c r="AF79" s="82">
        <f t="shared" si="49"/>
        <v>37.182130584192443</v>
      </c>
      <c r="AH79" s="59">
        <f t="shared" si="62"/>
        <v>3.9347046612568377</v>
      </c>
      <c r="AI79" s="57">
        <f t="shared" si="62"/>
        <v>-1.7699958333255452</v>
      </c>
      <c r="AJ79" s="57">
        <f t="shared" si="62"/>
        <v>-2.164708827931296</v>
      </c>
      <c r="AK79" s="57">
        <f t="shared" si="51"/>
        <v>5.2300997487580894</v>
      </c>
      <c r="AL79" s="57">
        <f t="shared" si="52"/>
        <v>3.3352253477126226E-2</v>
      </c>
      <c r="AM79" s="60">
        <f t="shared" si="53"/>
        <v>-5.263452002235212</v>
      </c>
    </row>
    <row r="80" spans="1:39" x14ac:dyDescent="0.25">
      <c r="A80" s="496" t="s">
        <v>75</v>
      </c>
      <c r="B80" s="93">
        <v>135</v>
      </c>
      <c r="C80" s="80">
        <v>169</v>
      </c>
      <c r="D80" s="80">
        <v>147</v>
      </c>
      <c r="E80" s="80">
        <v>105</v>
      </c>
      <c r="F80" s="80">
        <v>160</v>
      </c>
      <c r="G80" s="80">
        <v>142</v>
      </c>
      <c r="H80" s="80">
        <v>240</v>
      </c>
      <c r="I80" s="80">
        <v>329</v>
      </c>
      <c r="J80" s="80">
        <v>289</v>
      </c>
      <c r="K80" s="93">
        <v>44</v>
      </c>
      <c r="L80" s="80">
        <v>182</v>
      </c>
      <c r="M80" s="80">
        <v>224</v>
      </c>
      <c r="N80" s="80">
        <v>54</v>
      </c>
      <c r="O80" s="80">
        <v>183</v>
      </c>
      <c r="P80" s="80">
        <v>166</v>
      </c>
      <c r="Q80" s="80">
        <v>98</v>
      </c>
      <c r="R80" s="80">
        <v>365</v>
      </c>
      <c r="S80" s="81">
        <v>390</v>
      </c>
      <c r="U80" s="61">
        <f t="shared" si="60"/>
        <v>29.933481152993345</v>
      </c>
      <c r="V80" s="6">
        <f t="shared" si="60"/>
        <v>37.472283813747225</v>
      </c>
      <c r="W80" s="6">
        <f t="shared" si="60"/>
        <v>32.594235033259423</v>
      </c>
      <c r="X80" s="6">
        <f t="shared" si="61"/>
        <v>25.798525798525802</v>
      </c>
      <c r="Y80" s="6">
        <f t="shared" si="61"/>
        <v>39.31203931203931</v>
      </c>
      <c r="Z80" s="6">
        <f t="shared" si="61"/>
        <v>34.889434889434888</v>
      </c>
      <c r="AA80" s="6">
        <f t="shared" si="44"/>
        <v>9.7777777777777786</v>
      </c>
      <c r="AB80" s="6">
        <f t="shared" si="45"/>
        <v>40.444444444444443</v>
      </c>
      <c r="AC80" s="6">
        <f t="shared" si="46"/>
        <v>49.777777777777779</v>
      </c>
      <c r="AD80" s="6">
        <f t="shared" si="47"/>
        <v>13.399503722084367</v>
      </c>
      <c r="AE80" s="6">
        <f t="shared" si="48"/>
        <v>45.409429280397021</v>
      </c>
      <c r="AF80" s="82">
        <f t="shared" si="49"/>
        <v>41.191066997518611</v>
      </c>
      <c r="AH80" s="59">
        <f t="shared" si="62"/>
        <v>-4.134955354467543</v>
      </c>
      <c r="AI80" s="57">
        <f t="shared" si="62"/>
        <v>1.8397554982920852</v>
      </c>
      <c r="AJ80" s="57">
        <f t="shared" si="62"/>
        <v>2.295199856175465</v>
      </c>
      <c r="AK80" s="57">
        <f t="shared" si="51"/>
        <v>3.6217259443065881</v>
      </c>
      <c r="AL80" s="57">
        <f t="shared" si="52"/>
        <v>4.9649848359525777</v>
      </c>
      <c r="AM80" s="60">
        <f t="shared" si="53"/>
        <v>-8.5867107802591676</v>
      </c>
    </row>
    <row r="81" spans="1:39" x14ac:dyDescent="0.25">
      <c r="A81" s="496" t="s">
        <v>76</v>
      </c>
      <c r="B81" s="93">
        <v>259</v>
      </c>
      <c r="C81" s="80">
        <v>142</v>
      </c>
      <c r="D81" s="80">
        <v>29</v>
      </c>
      <c r="E81" s="80">
        <v>257</v>
      </c>
      <c r="F81" s="80">
        <v>133</v>
      </c>
      <c r="G81" s="80">
        <v>21</v>
      </c>
      <c r="H81" s="80">
        <v>516</v>
      </c>
      <c r="I81" s="80">
        <v>275</v>
      </c>
      <c r="J81" s="80">
        <v>50</v>
      </c>
      <c r="K81" s="93">
        <v>184</v>
      </c>
      <c r="L81" s="80">
        <v>182</v>
      </c>
      <c r="M81" s="80">
        <v>68</v>
      </c>
      <c r="N81" s="80">
        <v>221</v>
      </c>
      <c r="O81" s="80">
        <v>140</v>
      </c>
      <c r="P81" s="80">
        <v>58</v>
      </c>
      <c r="Q81" s="80">
        <v>405</v>
      </c>
      <c r="R81" s="80">
        <v>322</v>
      </c>
      <c r="S81" s="81">
        <v>126</v>
      </c>
      <c r="U81" s="61">
        <f t="shared" si="60"/>
        <v>60.232558139534888</v>
      </c>
      <c r="V81" s="6">
        <f t="shared" si="60"/>
        <v>33.02325581395349</v>
      </c>
      <c r="W81" s="6">
        <f t="shared" si="60"/>
        <v>6.7441860465116283</v>
      </c>
      <c r="X81" s="6">
        <f t="shared" si="61"/>
        <v>62.530413625304135</v>
      </c>
      <c r="Y81" s="6">
        <f t="shared" si="61"/>
        <v>32.360097323600975</v>
      </c>
      <c r="Z81" s="6">
        <f t="shared" si="61"/>
        <v>5.1094890510948909</v>
      </c>
      <c r="AA81" s="6">
        <f t="shared" si="44"/>
        <v>42.396313364055302</v>
      </c>
      <c r="AB81" s="6">
        <f t="shared" si="45"/>
        <v>41.935483870967744</v>
      </c>
      <c r="AC81" s="6">
        <f t="shared" si="46"/>
        <v>15.668202764976957</v>
      </c>
      <c r="AD81" s="6">
        <f t="shared" si="47"/>
        <v>52.74463007159904</v>
      </c>
      <c r="AE81" s="6">
        <f t="shared" si="48"/>
        <v>33.41288782816229</v>
      </c>
      <c r="AF81" s="82">
        <f t="shared" si="49"/>
        <v>13.842482100238662</v>
      </c>
      <c r="AH81" s="59">
        <f t="shared" si="62"/>
        <v>2.2978554857692473</v>
      </c>
      <c r="AI81" s="57">
        <f t="shared" si="62"/>
        <v>-0.66315849035251517</v>
      </c>
      <c r="AJ81" s="57">
        <f t="shared" si="62"/>
        <v>-1.6346969954167374</v>
      </c>
      <c r="AK81" s="57">
        <f t="shared" si="51"/>
        <v>10.348316707543738</v>
      </c>
      <c r="AL81" s="57">
        <f t="shared" si="52"/>
        <v>-8.5225960428054535</v>
      </c>
      <c r="AM81" s="60">
        <f t="shared" si="53"/>
        <v>-1.8257206647382951</v>
      </c>
    </row>
    <row r="82" spans="1:39" x14ac:dyDescent="0.25">
      <c r="A82" s="496" t="s">
        <v>78</v>
      </c>
      <c r="B82" s="93">
        <v>43</v>
      </c>
      <c r="C82" s="80">
        <v>196</v>
      </c>
      <c r="D82" s="80">
        <v>160</v>
      </c>
      <c r="E82" s="80">
        <v>82</v>
      </c>
      <c r="F82" s="80">
        <v>195</v>
      </c>
      <c r="G82" s="80">
        <v>125</v>
      </c>
      <c r="H82" s="80">
        <v>125</v>
      </c>
      <c r="I82" s="80">
        <v>391</v>
      </c>
      <c r="J82" s="80">
        <v>285</v>
      </c>
      <c r="K82" s="93">
        <v>40</v>
      </c>
      <c r="L82" s="80">
        <v>193</v>
      </c>
      <c r="M82" s="80">
        <v>183</v>
      </c>
      <c r="N82" s="80">
        <v>100</v>
      </c>
      <c r="O82" s="80">
        <v>197</v>
      </c>
      <c r="P82" s="80">
        <v>132</v>
      </c>
      <c r="Q82" s="80">
        <v>140</v>
      </c>
      <c r="R82" s="80">
        <v>390</v>
      </c>
      <c r="S82" s="81">
        <v>315</v>
      </c>
      <c r="U82" s="61">
        <f t="shared" si="60"/>
        <v>10.776942355889723</v>
      </c>
      <c r="V82" s="6">
        <f t="shared" si="60"/>
        <v>49.122807017543856</v>
      </c>
      <c r="W82" s="6">
        <f t="shared" si="60"/>
        <v>40.100250626566414</v>
      </c>
      <c r="X82" s="6">
        <f t="shared" si="61"/>
        <v>20.398009950248756</v>
      </c>
      <c r="Y82" s="6">
        <f t="shared" si="61"/>
        <v>48.507462686567166</v>
      </c>
      <c r="Z82" s="6">
        <f t="shared" si="61"/>
        <v>31.094527363184078</v>
      </c>
      <c r="AA82" s="6">
        <f t="shared" si="44"/>
        <v>9.6153846153846168</v>
      </c>
      <c r="AB82" s="6">
        <f t="shared" si="45"/>
        <v>46.394230769230774</v>
      </c>
      <c r="AC82" s="6">
        <f t="shared" si="46"/>
        <v>43.990384615384613</v>
      </c>
      <c r="AD82" s="6">
        <f t="shared" si="47"/>
        <v>23.310023310023308</v>
      </c>
      <c r="AE82" s="6">
        <f t="shared" si="48"/>
        <v>45.920745920745922</v>
      </c>
      <c r="AF82" s="82">
        <f t="shared" si="49"/>
        <v>30.76923076923077</v>
      </c>
      <c r="AH82" s="59">
        <f t="shared" si="62"/>
        <v>9.6210675943590331</v>
      </c>
      <c r="AI82" s="57">
        <f t="shared" si="62"/>
        <v>-0.61534433097668995</v>
      </c>
      <c r="AJ82" s="57">
        <f t="shared" si="62"/>
        <v>-9.0057232633823361</v>
      </c>
      <c r="AK82" s="57">
        <f t="shared" si="51"/>
        <v>13.694638694638691</v>
      </c>
      <c r="AL82" s="57">
        <f t="shared" si="52"/>
        <v>-0.47348484848485128</v>
      </c>
      <c r="AM82" s="60">
        <f t="shared" si="53"/>
        <v>-13.221153846153843</v>
      </c>
    </row>
    <row r="83" spans="1:39" x14ac:dyDescent="0.25">
      <c r="A83" s="601" t="s">
        <v>79</v>
      </c>
      <c r="B83" s="145">
        <v>201.11764705882351</v>
      </c>
      <c r="C83" s="141">
        <v>452.35294117647061</v>
      </c>
      <c r="D83" s="141">
        <v>297.70588235294116</v>
      </c>
      <c r="E83" s="141">
        <v>211.58823529411765</v>
      </c>
      <c r="F83" s="141">
        <v>415.35294117647061</v>
      </c>
      <c r="G83" s="141">
        <v>273.35294117647061</v>
      </c>
      <c r="H83" s="141">
        <v>412.70588235294116</v>
      </c>
      <c r="I83" s="141">
        <v>867.70588235294122</v>
      </c>
      <c r="J83" s="141">
        <v>571.05882352941171</v>
      </c>
      <c r="K83" s="145">
        <v>111.30434782608697</v>
      </c>
      <c r="L83" s="141">
        <v>338.86956521739131</v>
      </c>
      <c r="M83" s="141">
        <v>322.26086956521738</v>
      </c>
      <c r="N83" s="141">
        <v>146.17391304347825</v>
      </c>
      <c r="O83" s="141">
        <v>323.82608695652175</v>
      </c>
      <c r="P83" s="141">
        <v>256.86956521739131</v>
      </c>
      <c r="Q83" s="141">
        <v>257.47826086956525</v>
      </c>
      <c r="R83" s="141">
        <v>662.695652173913</v>
      </c>
      <c r="S83" s="142">
        <v>579.13043478260875</v>
      </c>
      <c r="U83" s="100">
        <f t="shared" si="60"/>
        <v>21.144094001236855</v>
      </c>
      <c r="V83" s="98">
        <f t="shared" si="60"/>
        <v>47.557204700061838</v>
      </c>
      <c r="W83" s="98">
        <f t="shared" si="60"/>
        <v>31.298701298701292</v>
      </c>
      <c r="X83" s="98">
        <f t="shared" si="61"/>
        <v>23.502123489055862</v>
      </c>
      <c r="Y83" s="98">
        <f t="shared" si="61"/>
        <v>46.135249918327339</v>
      </c>
      <c r="Z83" s="98">
        <f t="shared" si="61"/>
        <v>30.362626592616792</v>
      </c>
      <c r="AA83" s="98">
        <f t="shared" si="44"/>
        <v>14.409546324439942</v>
      </c>
      <c r="AB83" s="98">
        <f t="shared" si="45"/>
        <v>43.870314083080039</v>
      </c>
      <c r="AC83" s="98">
        <f t="shared" si="46"/>
        <v>41.720139592480017</v>
      </c>
      <c r="AD83" s="98">
        <f t="shared" si="47"/>
        <v>20.110061012082785</v>
      </c>
      <c r="AE83" s="98">
        <f t="shared" si="48"/>
        <v>44.550783586553422</v>
      </c>
      <c r="AF83" s="99">
        <f t="shared" si="49"/>
        <v>35.339155401363804</v>
      </c>
      <c r="AH83" s="108">
        <f t="shared" si="62"/>
        <v>2.3580294878190067</v>
      </c>
      <c r="AI83" s="109">
        <f t="shared" si="62"/>
        <v>-1.4219547817344989</v>
      </c>
      <c r="AJ83" s="109">
        <f t="shared" si="62"/>
        <v>-0.93607470608450072</v>
      </c>
      <c r="AK83" s="109">
        <f t="shared" si="51"/>
        <v>5.7005146876428423</v>
      </c>
      <c r="AL83" s="109">
        <f t="shared" si="52"/>
        <v>0.68046950347338253</v>
      </c>
      <c r="AM83" s="236">
        <f>AF83-AC83</f>
        <v>-6.3809841911162124</v>
      </c>
    </row>
    <row r="84" spans="1:39" x14ac:dyDescent="0.25">
      <c r="A84" s="10"/>
      <c r="B84" s="80"/>
      <c r="C84" s="80"/>
      <c r="D84" s="80"/>
      <c r="E84" s="80"/>
      <c r="F84" s="80"/>
      <c r="G84" s="80"/>
      <c r="H84" s="80"/>
      <c r="I84" s="80"/>
      <c r="J84" s="80"/>
      <c r="K84" s="80"/>
      <c r="L84" s="80"/>
      <c r="M84" s="80"/>
      <c r="N84" s="80"/>
      <c r="O84" s="80"/>
      <c r="P84" s="80"/>
      <c r="Q84" s="80"/>
      <c r="R84" s="80"/>
      <c r="S84" s="80"/>
      <c r="U84" s="6"/>
      <c r="V84" s="6"/>
      <c r="W84" s="6"/>
      <c r="X84" s="6"/>
      <c r="Y84" s="6"/>
      <c r="Z84" s="6"/>
      <c r="AA84" s="6"/>
      <c r="AB84" s="6"/>
      <c r="AC84" s="6"/>
      <c r="AD84" s="6"/>
      <c r="AE84" s="6"/>
      <c r="AF84" s="6"/>
      <c r="AH84" s="57"/>
      <c r="AI84" s="57"/>
      <c r="AJ84" s="57"/>
      <c r="AK84" s="57"/>
      <c r="AL84" s="57"/>
      <c r="AM84" s="57"/>
    </row>
    <row r="85" spans="1:39" x14ac:dyDescent="0.25">
      <c r="A85" s="10"/>
      <c r="B85" s="80"/>
      <c r="C85" s="80"/>
      <c r="D85" s="80"/>
      <c r="E85" s="80"/>
      <c r="F85" s="80"/>
      <c r="G85" s="80"/>
      <c r="H85" s="80"/>
      <c r="I85" s="80"/>
      <c r="J85" s="80"/>
      <c r="K85" s="80"/>
      <c r="L85" s="80"/>
      <c r="M85" s="80"/>
      <c r="N85" s="80"/>
      <c r="O85" s="80"/>
      <c r="P85" s="80"/>
      <c r="Q85" s="80"/>
      <c r="R85" s="80"/>
      <c r="S85" s="80"/>
      <c r="U85" s="6"/>
      <c r="V85" s="6"/>
      <c r="W85" s="6"/>
      <c r="X85" s="6"/>
      <c r="Y85" s="6"/>
      <c r="Z85" s="6"/>
      <c r="AA85" s="6"/>
      <c r="AB85" s="6"/>
      <c r="AC85" s="6"/>
      <c r="AD85" s="6"/>
      <c r="AE85" s="6"/>
      <c r="AF85" s="6"/>
      <c r="AH85" s="57"/>
      <c r="AI85" s="57"/>
      <c r="AJ85" s="57"/>
      <c r="AK85" s="57"/>
      <c r="AL85" s="57"/>
      <c r="AM85" s="57"/>
    </row>
    <row r="86" spans="1:39" x14ac:dyDescent="0.25">
      <c r="A86" s="1531"/>
    </row>
    <row r="87" spans="1:39" x14ac:dyDescent="0.25">
      <c r="A87" s="1535" t="s">
        <v>817</v>
      </c>
      <c r="B87" s="1534"/>
      <c r="C87" s="1531"/>
      <c r="D87" s="1531"/>
      <c r="E87" s="1531"/>
      <c r="F87" s="1531"/>
    </row>
    <row r="88" spans="1:39" x14ac:dyDescent="0.25">
      <c r="A88" s="1752" t="s">
        <v>819</v>
      </c>
      <c r="B88" s="1753"/>
      <c r="C88" s="1753"/>
      <c r="D88" s="1753"/>
      <c r="E88" s="1753"/>
      <c r="F88" s="1754"/>
      <c r="G88" s="1531"/>
    </row>
    <row r="89" spans="1:39" ht="15" customHeight="1" x14ac:dyDescent="0.25">
      <c r="A89" s="1746" t="s">
        <v>1268</v>
      </c>
      <c r="B89" s="1747"/>
      <c r="C89" s="1747"/>
      <c r="D89" s="1747"/>
      <c r="E89" s="1747"/>
      <c r="F89" s="1747"/>
      <c r="G89" s="1748"/>
    </row>
    <row r="90" spans="1:39" x14ac:dyDescent="0.25">
      <c r="A90" s="1746"/>
      <c r="B90" s="1747"/>
      <c r="C90" s="1747"/>
      <c r="D90" s="1747"/>
      <c r="E90" s="1747"/>
      <c r="F90" s="1747"/>
      <c r="G90" s="1748"/>
    </row>
    <row r="91" spans="1:39" x14ac:dyDescent="0.25">
      <c r="A91" s="1749"/>
      <c r="B91" s="1750"/>
      <c r="C91" s="1750"/>
      <c r="D91" s="1750"/>
      <c r="E91" s="1750"/>
      <c r="F91" s="1750"/>
      <c r="G91" s="1751"/>
    </row>
  </sheetData>
  <sheetProtection algorithmName="SHA-512" hashValue="RNCUJpNA7m8Jq6oDwz6nz1uDp62vumxLYpDFL6i8h424YiXLni8DBv+BYiIW/BABDVOs4ILdlkNe0ovNhCn1bw==" saltValue="TPooJ9Ti6JZKrzGhBRo+Ow==" spinCount="100000" sheet="1" objects="1" scenarios="1"/>
  <mergeCells count="54">
    <mergeCell ref="A1:V2"/>
    <mergeCell ref="A89:G91"/>
    <mergeCell ref="A88:F88"/>
    <mergeCell ref="B19:S19"/>
    <mergeCell ref="L9:M9"/>
    <mergeCell ref="L10:L11"/>
    <mergeCell ref="M10:M11"/>
    <mergeCell ref="B20:J20"/>
    <mergeCell ref="B9:E9"/>
    <mergeCell ref="G9:J9"/>
    <mergeCell ref="B10:C10"/>
    <mergeCell ref="D10:E10"/>
    <mergeCell ref="G10:H10"/>
    <mergeCell ref="I10:J10"/>
    <mergeCell ref="B21:D21"/>
    <mergeCell ref="E21:G21"/>
    <mergeCell ref="H21:J21"/>
    <mergeCell ref="K20:S20"/>
    <mergeCell ref="K21:M21"/>
    <mergeCell ref="N21:P21"/>
    <mergeCell ref="Q21:S21"/>
    <mergeCell ref="AH20:AJ20"/>
    <mergeCell ref="AH21:AJ21"/>
    <mergeCell ref="AH19:AM19"/>
    <mergeCell ref="AA20:AF20"/>
    <mergeCell ref="U20:Z20"/>
    <mergeCell ref="AA21:AC21"/>
    <mergeCell ref="AD21:AF21"/>
    <mergeCell ref="AK20:AM20"/>
    <mergeCell ref="AK21:AM21"/>
    <mergeCell ref="U21:W21"/>
    <mergeCell ref="X21:Z21"/>
    <mergeCell ref="U19:AF19"/>
    <mergeCell ref="B56:S56"/>
    <mergeCell ref="U56:AF56"/>
    <mergeCell ref="AH56:AM56"/>
    <mergeCell ref="B57:J57"/>
    <mergeCell ref="K57:S57"/>
    <mergeCell ref="U57:Z57"/>
    <mergeCell ref="AA57:AF57"/>
    <mergeCell ref="AH57:AJ57"/>
    <mergeCell ref="AK57:AM57"/>
    <mergeCell ref="B58:D58"/>
    <mergeCell ref="E58:G58"/>
    <mergeCell ref="H58:J58"/>
    <mergeCell ref="K58:M58"/>
    <mergeCell ref="N58:P58"/>
    <mergeCell ref="AH58:AJ58"/>
    <mergeCell ref="AK58:AM58"/>
    <mergeCell ref="Q58:S58"/>
    <mergeCell ref="U58:W58"/>
    <mergeCell ref="X58:Z58"/>
    <mergeCell ref="AA58:AC58"/>
    <mergeCell ref="AD58:AF58"/>
  </mergeCells>
  <conditionalFormatting sqref="B12:E14 B24:S52 A52:AG55 B62:S85">
    <cfRule type="cellIs" dxfId="193" priority="13" operator="lessThanOrEqual">
      <formula>5</formula>
    </cfRule>
  </conditionalFormatting>
  <conditionalFormatting sqref="G60:G61">
    <cfRule type="cellIs" dxfId="192" priority="9" operator="between">
      <formula>0.81</formula>
      <formula>1</formula>
    </cfRule>
  </conditionalFormatting>
  <conditionalFormatting sqref="L12:M14">
    <cfRule type="cellIs" dxfId="191" priority="11" operator="lessThan">
      <formula>0</formula>
    </cfRule>
  </conditionalFormatting>
  <conditionalFormatting sqref="R60:R61">
    <cfRule type="cellIs" dxfId="190" priority="8" operator="between">
      <formula>0.81</formula>
      <formula>1</formula>
    </cfRule>
  </conditionalFormatting>
  <conditionalFormatting sqref="AC60:AC61">
    <cfRule type="cellIs" dxfId="189" priority="7" operator="between">
      <formula>0.81</formula>
      <formula>1</formula>
    </cfRule>
  </conditionalFormatting>
  <conditionalFormatting sqref="AH24:AM51">
    <cfRule type="cellIs" dxfId="188" priority="10" operator="lessThan">
      <formula>0</formula>
    </cfRule>
  </conditionalFormatting>
  <conditionalFormatting sqref="AH60:AM85">
    <cfRule type="cellIs" dxfId="187" priority="1" operator="lessThan">
      <formula>0</formula>
    </cfRule>
  </conditionalFormatting>
  <hyperlinks>
    <hyperlink ref="A5" location="Índice!A1" display="⌂ Volver al ÍNDICE" xr:uid="{7E47130A-04DF-4AEB-B6B7-C43058B52FD8}"/>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B89FFBD104F704BB4B86937C6561666" ma:contentTypeVersion="19" ma:contentTypeDescription="Crear nuevo documento." ma:contentTypeScope="" ma:versionID="7555e598b16be99cbcd822a9c25e9563">
  <xsd:schema xmlns:xsd="http://www.w3.org/2001/XMLSchema" xmlns:xs="http://www.w3.org/2001/XMLSchema" xmlns:p="http://schemas.microsoft.com/office/2006/metadata/properties" xmlns:ns2="41e24792-2157-48b0-9155-26956092a33e" xmlns:ns3="b3f8df20-cdf1-40d7-b7c8-c8bef9ca6552" targetNamespace="http://schemas.microsoft.com/office/2006/metadata/properties" ma:root="true" ma:fieldsID="3eff1b46b8615f36ec018a76675b1344" ns2:_="" ns3:_="">
    <xsd:import namespace="41e24792-2157-48b0-9155-26956092a33e"/>
    <xsd:import namespace="b3f8df20-cdf1-40d7-b7c8-c8bef9ca655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1e24792-2157-48b0-9155-26956092a3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da205269-1969-41d6-8661-31edbc50e23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3f8df20-cdf1-40d7-b7c8-c8bef9ca6552"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02baf0a-5889-4d0a-bba8-80f6e35029be}" ma:internalName="TaxCatchAll" ma:showField="CatchAllData" ma:web="b3f8df20-cdf1-40d7-b7c8-c8bef9ca655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U D A A B Q S w M E F A A C A A g A m W U 8 W v a H I n 6 l A A A A 9 g A A A B I A H A B D b 2 5 m a W c v U G F j a 2 F n Z S 5 4 b W w g o h g A K K A U A A A A A A A A A A A A A A A A A A A A A A A A A A A A h Y 9 L D o I w G I S v Q r q n D 0 h 8 k J + y M O 4 k M S E x b p t a o R G K o c V y N x c e y S u I U d S d y / n m W 8 z c r z f I h q Y O L q q z u j U p Y p i i Q B n Z H r Q p U 9 S 7 Y 7 h A G Y e t k C d R q m C U j U 0 G e 0 h R 5 d w 5 I c R 7 j 3 2 M 2 6 4 k E a W M 7 P N N I S v V C P S R 9 X 8 5 1 M Y 6 Y a R C H H a v M T z C L F 5 i N p 9 h C m S C k G v z F a J x 7 7 P 9 g b D q a 9 d 3 i i s b r g s g U w T y / s A f U E s D B B Q A A g A I A J l l P F 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Z Z T x a K I p H u A 4 A A A A R A A A A E w A c A E Z v c m 1 1 b G F z L 1 N l Y 3 R p b 2 4 x L m 0 g o h g A K K A U A A A A A A A A A A A A A A A A A A A A A A A A A A A A K 0 5 N L s n M z 1 M I h t C G 1 g B Q S w E C L Q A U A A I A C A C Z Z T x a 9 o c i f q U A A A D 2 A A A A E g A A A A A A A A A A A A A A A A A A A A A A Q 2 9 u Z m l n L 1 B h Y 2 t h Z 2 U u e G 1 s U E s B A i 0 A F A A C A A g A m W U 8 W g / K 6 a u k A A A A 6 Q A A A B M A A A A A A A A A A A A A A A A A 8 Q A A A F t D b 2 5 0 Z W 5 0 X 1 R 5 c G V z X S 5 4 b W x Q S w E C L Q A U A A I A C A C Z Z T x 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P p y p t Z S b c U u P H r M I 0 j 2 2 h Q A A A A A C A A A A A A A Q Z g A A A A E A A C A A A A B I A R C 0 D O X E x I 4 Z s n a B v M i k Q 4 4 f D f T 4 j 0 I Y O x n n w O a 9 k A A A A A A O g A A A A A I A A C A A A A D 1 P F K 8 Y S 3 q q j i E 5 5 w e 9 h h 2 J s Y G M p y I o X i P f I u d Z 9 g F m 1 A A A A B 5 9 P o 3 w p C n q + E r 1 o M Y u H p s y G 2 j k T r I e L P B d T K b n e q P K z e 1 M S 5 0 l U + 3 / e k W E 8 t 7 0 g D n N A O r d 8 a v Y a M M / i z r Z 2 h Z 6 g A D C c z 5 Y 5 / P T t 7 2 X 8 Z j X k A A A A C + l B E E q 0 O u T O P i B 0 s 5 n z P 7 d + E 8 B Y T 5 r 8 0 r w z K d D N y D Z l w s X a K 5 G A c q r L K A O g L Q H q U N 1 I A a a X z G 1 F v I o x X x n U L R < / D a t a M a s h u p > 
</file>

<file path=customXml/item4.xml><?xml version="1.0" encoding="utf-8"?>
<p:properties xmlns:p="http://schemas.microsoft.com/office/2006/metadata/properties" xmlns:xsi="http://www.w3.org/2001/XMLSchema-instance" xmlns:pc="http://schemas.microsoft.com/office/infopath/2007/PartnerControls">
  <documentManagement>
    <TaxCatchAll xmlns="b3f8df20-cdf1-40d7-b7c8-c8bef9ca6552" xsi:nil="true"/>
    <lcf76f155ced4ddcb4097134ff3c332f xmlns="41e24792-2157-48b0-9155-26956092a33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6187C3B-3288-4670-895F-614527B2ADB5}">
  <ds:schemaRefs>
    <ds:schemaRef ds:uri="http://schemas.microsoft.com/sharepoint/v3/contenttype/forms"/>
  </ds:schemaRefs>
</ds:datastoreItem>
</file>

<file path=customXml/itemProps2.xml><?xml version="1.0" encoding="utf-8"?>
<ds:datastoreItem xmlns:ds="http://schemas.openxmlformats.org/officeDocument/2006/customXml" ds:itemID="{BC54B478-9FA7-4106-8C6E-E6C0DC7938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1e24792-2157-48b0-9155-26956092a33e"/>
    <ds:schemaRef ds:uri="b3f8df20-cdf1-40d7-b7c8-c8bef9ca65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C1D5CE2-C6A4-44D3-BB06-F380D272E748}">
  <ds:schemaRefs>
    <ds:schemaRef ds:uri="http://schemas.microsoft.com/DataMashup"/>
  </ds:schemaRefs>
</ds:datastoreItem>
</file>

<file path=customXml/itemProps4.xml><?xml version="1.0" encoding="utf-8"?>
<ds:datastoreItem xmlns:ds="http://schemas.openxmlformats.org/officeDocument/2006/customXml" ds:itemID="{8981B1C4-8A68-42B7-9ABA-1A7C9726B4DD}">
  <ds:schemaRef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schemas.microsoft.com/office/2006/metadata/properties"/>
    <ds:schemaRef ds:uri="b3f8df20-cdf1-40d7-b7c8-c8bef9ca6552"/>
    <ds:schemaRef ds:uri="41e24792-2157-48b0-9155-26956092a33e"/>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79</vt:i4>
      </vt:variant>
    </vt:vector>
  </HeadingPairs>
  <TitlesOfParts>
    <vt:vector size="79" baseType="lpstr">
      <vt:lpstr>Portada</vt:lpstr>
      <vt:lpstr>Créditos</vt:lpstr>
      <vt:lpstr>Instrucciones</vt:lpstr>
      <vt:lpstr>Índice</vt:lpstr>
      <vt:lpstr>cclim1</vt:lpstr>
      <vt:lpstr>cclim2</vt:lpstr>
      <vt:lpstr>cclim2_recode</vt:lpstr>
      <vt:lpstr>cclim3</vt:lpstr>
      <vt:lpstr>cclim3_recode</vt:lpstr>
      <vt:lpstr>cclim4</vt:lpstr>
      <vt:lpstr>cclim5</vt:lpstr>
      <vt:lpstr>emp1</vt:lpstr>
      <vt:lpstr>emp2</vt:lpstr>
      <vt:lpstr>emp3</vt:lpstr>
      <vt:lpstr>emp4</vt:lpstr>
      <vt:lpstr>emp2+emp3+emp4</vt:lpstr>
      <vt:lpstr>emp5</vt:lpstr>
      <vt:lpstr>emp6</vt:lpstr>
      <vt:lpstr>form1_grado_campo</vt:lpstr>
      <vt:lpstr>form1_grado_ámbito</vt:lpstr>
      <vt:lpstr>form1_máster_campo</vt:lpstr>
      <vt:lpstr>form1_máster_ámbito</vt:lpstr>
      <vt:lpstr>form2_fp básica</vt:lpstr>
      <vt:lpstr>form2_fp grado medio</vt:lpstr>
      <vt:lpstr>form2_fp grado superior</vt:lpstr>
      <vt:lpstr>form3_grado_campo</vt:lpstr>
      <vt:lpstr>form3_grado_ámbito</vt:lpstr>
      <vt:lpstr>form3_máster_campo</vt:lpstr>
      <vt:lpstr>form3_máster_ámbito</vt:lpstr>
      <vt:lpstr>form4_fp básica</vt:lpstr>
      <vt:lpstr>form4_fp grado medio</vt:lpstr>
      <vt:lpstr>form4_ fp grado superior</vt:lpstr>
      <vt:lpstr>form5</vt:lpstr>
      <vt:lpstr>form6_grado</vt:lpstr>
      <vt:lpstr>form6_máster</vt:lpstr>
      <vt:lpstr>form7_fp básica</vt:lpstr>
      <vt:lpstr>form7_fp grado medio</vt:lpstr>
      <vt:lpstr>form7_fp grado superior</vt:lpstr>
      <vt:lpstr>gob1</vt:lpstr>
      <vt:lpstr>gob2</vt:lpstr>
      <vt:lpstr>gob3</vt:lpstr>
      <vt:lpstr>gob4</vt:lpstr>
      <vt:lpstr>gob5</vt:lpstr>
      <vt:lpstr>gob6</vt:lpstr>
      <vt:lpstr>gob7</vt:lpstr>
      <vt:lpstr>gob8</vt:lpstr>
      <vt:lpstr>gob9</vt:lpstr>
      <vt:lpstr>gob10</vt:lpstr>
      <vt:lpstr>gob11</vt:lpstr>
      <vt:lpstr>habs1</vt:lpstr>
      <vt:lpstr>habs2</vt:lpstr>
      <vt:lpstr>habs3</vt:lpstr>
      <vt:lpstr>habs4</vt:lpstr>
      <vt:lpstr>habs5</vt:lpstr>
      <vt:lpstr>habs6</vt:lpstr>
      <vt:lpstr>Habs7</vt:lpstr>
      <vt:lpstr>habs8</vt:lpstr>
      <vt:lpstr>sal1</vt:lpstr>
      <vt:lpstr>sal2</vt:lpstr>
      <vt:lpstr>sal3</vt:lpstr>
      <vt:lpstr>sal4</vt:lpstr>
      <vt:lpstr>sal5</vt:lpstr>
      <vt:lpstr>sal6</vt:lpstr>
      <vt:lpstr>sal7</vt:lpstr>
      <vt:lpstr>sal8</vt:lpstr>
      <vt:lpstr>energ1</vt:lpstr>
      <vt:lpstr>energ2</vt:lpstr>
      <vt:lpstr>energ3</vt:lpstr>
      <vt:lpstr>energ4</vt:lpstr>
      <vt:lpstr>energ5</vt:lpstr>
      <vt:lpstr>energ5_recode</vt:lpstr>
      <vt:lpstr>energ6</vt:lpstr>
      <vt:lpstr>biod1</vt:lpstr>
      <vt:lpstr>biod2</vt:lpstr>
      <vt:lpstr>biod3</vt:lpstr>
      <vt:lpstr>agua1</vt:lpstr>
      <vt:lpstr>agua2</vt:lpstr>
      <vt:lpstr>mar1</vt:lpstr>
      <vt:lpstr>mar2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Carolina Marcos</dc:creator>
  <cp:keywords/>
  <dc:description/>
  <cp:lastModifiedBy>Seila Serrano Oñoro</cp:lastModifiedBy>
  <cp:revision/>
  <cp:lastPrinted>2025-02-21T12:44:18Z</cp:lastPrinted>
  <dcterms:created xsi:type="dcterms:W3CDTF">2024-09-23T09:24:48Z</dcterms:created>
  <dcterms:modified xsi:type="dcterms:W3CDTF">2025-07-22T13:00:54Z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0x0101006B89FFBD104F704BB4B86937C6561666</vt:lpwstr>
  </property>
  <property fmtid="{D5CDD505-2E9C-101B-9397-08002B2CF9AE}" pid="3" name="MSIP_Label_defa4170-0d19-0005-0004-bc88714345d2_Enabled">
    <vt:lpwstr>true</vt:lpwstr>
  </property>
  <property fmtid="{D5CDD505-2E9C-101B-9397-08002B2CF9AE}" pid="4" name="MSIP_Label_defa4170-0d19-0005-0004-bc88714345d2_SetDate">
    <vt:lpwstr>2024-09-23T10:27:05Z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19976763-4a34-48fa-861c-c29a518ea9b8</vt:lpwstr>
  </property>
  <property fmtid="{D5CDD505-2E9C-101B-9397-08002B2CF9AE}" pid="8" name="MSIP_Label_defa4170-0d19-0005-0004-bc88714345d2_ActionId">
    <vt:lpwstr>070ccdad-c897-4e7c-b1d5-21b2502ab694</vt:lpwstr>
  </property>
  <property fmtid="{D5CDD505-2E9C-101B-9397-08002B2CF9AE}" pid="9" name="MSIP_Label_defa4170-0d19-0005-0004-bc88714345d2_ContentBits">
    <vt:lpwstr>0</vt:lpwstr>
  </property>
  <property fmtid="{D5CDD505-2E9C-101B-9397-08002B2CF9AE}" pid="10" name="MediaServiceImageTags">
    <vt:lpwstr/>
  </property>
</Properties>
</file>